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docs.live.net/312bc092b9f26f63/Desktop/Financial Models/"/>
    </mc:Choice>
  </mc:AlternateContent>
  <xr:revisionPtr revIDLastSave="580" documentId="11_B14B8D9EC0E42A079E6E606A749CC89B749C16CD" xr6:coauthVersionLast="47" xr6:coauthVersionMax="47" xr10:uidLastSave="{FCAF2AE6-244B-483B-9D99-ECCBE9A17F97}"/>
  <bookViews>
    <workbookView xWindow="5430" yWindow="2720" windowWidth="30190" windowHeight="15470" xr2:uid="{00000000-000D-0000-FFFF-FFFF00000000}"/>
  </bookViews>
  <sheets>
    <sheet name="Cover" sheetId="1" r:id="rId1"/>
    <sheet name="Contents" sheetId="2" r:id="rId2"/>
    <sheet name="InpC" sheetId="3" r:id="rId3"/>
    <sheet name="InpS" sheetId="4" r:id="rId4"/>
    <sheet name="InpT" sheetId="5" state="hidden" r:id="rId5"/>
    <sheet name="Time" sheetId="6" r:id="rId6"/>
    <sheet name="Unallocated" sheetId="7" state="hidden" r:id="rId7"/>
    <sheet name="Metrics" sheetId="8" r:id="rId8"/>
    <sheet name="Financials" sheetId="9" r:id="rId9"/>
    <sheet name="Assets" sheetId="10" r:id="rId10"/>
    <sheet name="Equity" sheetId="11" r:id="rId11"/>
    <sheet name="Customers" sheetId="12" r:id="rId12"/>
    <sheet name="Income" sheetId="13" r:id="rId13"/>
    <sheet name="Inventory" sheetId="14" r:id="rId14"/>
    <sheet name="Expense" sheetId="15" r:id="rId15"/>
    <sheet name="Working Capital" sheetId="16" r:id="rId16"/>
    <sheet name="Invoice finance" sheetId="17" r:id="rId17"/>
    <sheet name="Supply Chain finance" sheetId="18" r:id="rId18"/>
    <sheet name="Debt" sheetId="19" state="hidden" r:id="rId19"/>
    <sheet name="Model Checks and Alerts" sheetId="20" r:id="rId20"/>
    <sheet name="Income Statement Ann" sheetId="21" r:id="rId21"/>
    <sheet name="Balance Sheet Ann" sheetId="22" r:id="rId22"/>
    <sheet name="Cashflow Ann" sheetId="23" r:id="rId23"/>
    <sheet name="Inventory Report Ann" sheetId="24" r:id="rId24"/>
    <sheet name="Metrics Report Ann" sheetId="25" r:id="rId25"/>
    <sheet name="Income Statement" sheetId="26" r:id="rId26"/>
    <sheet name="Income Statement Qly" sheetId="27" r:id="rId27"/>
    <sheet name="Income Statement SemiAnnually" sheetId="28" r:id="rId28"/>
    <sheet name="Balance Sheet" sheetId="29" r:id="rId29"/>
    <sheet name="Balance Sheet Qly" sheetId="30" r:id="rId30"/>
    <sheet name="Balance Sheet SemiAnnually" sheetId="31" r:id="rId31"/>
    <sheet name="Cashflow" sheetId="32" r:id="rId32"/>
    <sheet name="Cashflow Qly" sheetId="33" r:id="rId33"/>
    <sheet name="Cashflow SemiAnnually" sheetId="34" r:id="rId34"/>
    <sheet name="Inventory Report" sheetId="35" r:id="rId35"/>
    <sheet name="Inventory Report Qly" sheetId="36" r:id="rId36"/>
    <sheet name="Inventory Report SemiAnnually" sheetId="37" r:id="rId37"/>
    <sheet name="Metrics Report" sheetId="38" r:id="rId38"/>
    <sheet name="Metrics Report Qly" sheetId="39" r:id="rId39"/>
    <sheet name="Metrics Report SemiAnnually" sheetId="40" r:id="rId40"/>
    <sheet name="Results Table" sheetId="41" r:id="rId41"/>
    <sheet name="Output" sheetId="42" r:id="rId42"/>
    <sheet name="Issues" sheetId="43" r:id="rId43"/>
    <sheet name="Styles" sheetId="44" r:id="rId44"/>
  </sheets>
  <definedNames>
    <definedName name="Assets">'Balance Sheet'!$J$11:$BQ$11</definedName>
    <definedName name="CASE_ACTIVE">InpC!$F$4</definedName>
    <definedName name="CASE_COMPARISON">InpC!$F$5</definedName>
    <definedName name="Cash">Financials!$J$13:$BQ$13</definedName>
    <definedName name="Cash.BEG">Financials!$J$11:$BQ$11</definedName>
    <definedName name="Cash.FLOW">Financials!$J$11:$BQ$11</definedName>
    <definedName name="Cash_in_from_Sales">'Working Capital'!$J$22:$BQ$22</definedName>
    <definedName name="Cash_Low" xml:space="preserve"> Metrics!$F$10</definedName>
    <definedName name="Cash_out_on_Inventory">'Working Capital'!$J$13:$BQ$13</definedName>
    <definedName name="Cash_out_on_Inventory.NEG">'Working Capital'!$J$14:$BQ$14</definedName>
    <definedName name="Cash_out_on_Operating_Expense">'Working Capital'!$J$44:$BQ$44</definedName>
    <definedName name="Cash_out_on_Operating_Expense.NEG">'Working Capital'!$J$45:$BQ$45</definedName>
    <definedName name="CF_after_capex">Cashflow!$J$13:$BQ$13</definedName>
    <definedName name="CF_after_financing">Cashflow!$J$21:$BQ$21</definedName>
    <definedName name="Constants">InpS!$F$1</definedName>
    <definedName name="Creditors">'Working Capital'!$J$31:$BQ$31</definedName>
    <definedName name="Creditors.BEG">'Working Capital'!$J$28:$BQ$28</definedName>
    <definedName name="Creditors.FLOW">'Working Capital'!$J$28:$BQ$28</definedName>
    <definedName name="Customer_Orders_Awaiting_Fullfilment">Customers!$J$21:$BQ$21</definedName>
    <definedName name="Customer_Orders_Awaiting_Fullfilment.BEG">Customers!$J$17:$BQ$17</definedName>
    <definedName name="Customer_Orders_Awaiting_Fullfilment.FLOW">Customers!$J$17:$BQ$17</definedName>
    <definedName name="Debtors">'Working Capital'!$J$39:$BQ$39</definedName>
    <definedName name="Debtors.BEG">'Working Capital'!$J$36:$BQ$36</definedName>
    <definedName name="Debtors.FLOW">'Working Capital'!$J$36:$BQ$36</definedName>
    <definedName name="Deferred_Income">Income!$J$27:$BQ$27</definedName>
    <definedName name="Deferred_Income.BEG">Income!$J$24:$BQ$24</definedName>
    <definedName name="Deferred_Income.FLOW">Income!$J$24:$BQ$24</definedName>
    <definedName name="Deployed_units_returned">Inventory!$J$12:$BQ$12</definedName>
    <definedName name="Depreciation_this_period">Assets!$J$11:$BQ$11</definedName>
    <definedName name="EBIT">'Income Statement'!$J$14:$BQ$14</definedName>
    <definedName name="EBITDA">'Income Statement'!$J$11:$BQ$11</definedName>
    <definedName name="ExampleInputRow">InpC!$14:$14</definedName>
    <definedName name="FirstDifferenceCell" localSheetId="2">InpC!$I$13</definedName>
    <definedName name="FirstRow" localSheetId="2">InpC!$A$14</definedName>
    <definedName name="FirstRow">InpS!$A$7</definedName>
    <definedName name="FirstTime">InpS!$J$1</definedName>
    <definedName name="Fixed_operating_costs">Expense!$J$11:$BQ$11</definedName>
    <definedName name="Fixed_operating_costs.NEG">Expense!$J$12:$BQ$12</definedName>
    <definedName name="Headings">InpS!$E$2:$E$5</definedName>
    <definedName name="Income">Income!$J$18:$BQ$18</definedName>
    <definedName name="InputChanges" localSheetId="2">InpC!$F$7</definedName>
    <definedName name="Inventory">Assets!$J$21:$BQ$21</definedName>
    <definedName name="Inventory.BEG">Assets!$J$17:$BQ$17</definedName>
    <definedName name="Inventory.FLOW">Assets!$J$17:$BQ$17</definedName>
    <definedName name="Invoice_finance_balance">'Invoice finance'!$J$15:$BQ$15</definedName>
    <definedName name="Invoice_finance_balance.BEG">'Invoice finance'!$J$11:$BQ$11</definedName>
    <definedName name="Invoice_finance_balance.FLOW">'Invoice finance'!$J$11:$BQ$11</definedName>
    <definedName name="Invoice_finance_drawdown">'Invoice finance'!$J$21:$BQ$21</definedName>
    <definedName name="Invoice_finance_interest">'Invoice finance'!$J$40:$BQ$40</definedName>
    <definedName name="Invoice_finance_interest.NEG">'Invoice finance'!$J$41:$BQ$41</definedName>
    <definedName name="Invoice_finance_interest_paid">'Invoice finance'!$J$46:$BQ$46</definedName>
    <definedName name="Invoice_finance_interest_paid.NEG">'Invoice finance'!$J$47:$BQ$47</definedName>
    <definedName name="Invoice_finance_principal_repayment">'Invoice finance'!$J$27:$BQ$27</definedName>
    <definedName name="Invoice_finance_principal_repayment.NEG">'Invoice finance'!$J$28:$BQ$28</definedName>
    <definedName name="Label">InpS!$E$1</definedName>
    <definedName name="Liabilities">'Balance Sheet'!$J$17:$BQ$17</definedName>
    <definedName name="MasterALERT" localSheetId="9">Assets!$F$3</definedName>
    <definedName name="MasterALERT" localSheetId="28">'Balance Sheet'!$F$3</definedName>
    <definedName name="MasterALERT" localSheetId="21">'Balance Sheet Ann'!$F$3</definedName>
    <definedName name="MasterALERT" localSheetId="29">'Balance Sheet Qly'!$F$3</definedName>
    <definedName name="MasterALERT" localSheetId="30">'Balance Sheet SemiAnnually'!$F$3</definedName>
    <definedName name="MasterALERT" localSheetId="31">Cashflow!$F$3</definedName>
    <definedName name="MasterALERT" localSheetId="22">'Cashflow Ann'!$F$3</definedName>
    <definedName name="MasterALERT" localSheetId="32">'Cashflow Qly'!$F$3</definedName>
    <definedName name="MasterALERT" localSheetId="33">'Cashflow SemiAnnually'!$F$3</definedName>
    <definedName name="MasterALERT" localSheetId="11">Customers!$F$3</definedName>
    <definedName name="MasterALERT" localSheetId="18">Debt!$F$3</definedName>
    <definedName name="MasterALERT" localSheetId="10">Equity!$F$3</definedName>
    <definedName name="MasterALERT" localSheetId="14">Expense!$F$3</definedName>
    <definedName name="MasterALERT" localSheetId="8">Financials!$F$3</definedName>
    <definedName name="MasterALERT" localSheetId="12">Income!$F$3</definedName>
    <definedName name="MasterALERT" localSheetId="25">'Income Statement'!$F$3</definedName>
    <definedName name="MasterALERT" localSheetId="20">'Income Statement Ann'!$F$3</definedName>
    <definedName name="MasterALERT" localSheetId="26">'Income Statement Qly'!$F$3</definedName>
    <definedName name="MasterALERT" localSheetId="27">'Income Statement SemiAnnually'!$F$3</definedName>
    <definedName name="MasterALERT" localSheetId="3">InpS!$F$3</definedName>
    <definedName name="MasterALERT" localSheetId="4">InpT!$F$3</definedName>
    <definedName name="MasterALERT" localSheetId="13">Inventory!$F$3</definedName>
    <definedName name="MasterALERT" localSheetId="34">'Inventory Report'!$F$3</definedName>
    <definedName name="MasterALERT" localSheetId="23">'Inventory Report Ann'!$F$3</definedName>
    <definedName name="MasterALERT" localSheetId="35">'Inventory Report Qly'!$F$3</definedName>
    <definedName name="MasterALERT" localSheetId="36">'Inventory Report SemiAnnually'!$F$3</definedName>
    <definedName name="MasterALERT" localSheetId="16">'Invoice finance'!$F$3</definedName>
    <definedName name="MasterALERT" localSheetId="7">Metrics!$F$3</definedName>
    <definedName name="MasterALERT" localSheetId="37">'Metrics Report'!$F$3</definedName>
    <definedName name="MasterALERT" localSheetId="24">'Metrics Report Ann'!$F$3</definedName>
    <definedName name="MasterALERT" localSheetId="38">'Metrics Report Qly'!$F$3</definedName>
    <definedName name="MasterALERT" localSheetId="39">'Metrics Report SemiAnnually'!$F$3</definedName>
    <definedName name="MasterALERT" localSheetId="19">'Model Checks and Alerts'!$F$3</definedName>
    <definedName name="MasterALERT" localSheetId="40">'Results Table'!$F$3</definedName>
    <definedName name="MasterALERT" localSheetId="17">'Supply Chain finance'!$F$3</definedName>
    <definedName name="MasterALERT" localSheetId="5">Time!$F$3</definedName>
    <definedName name="MasterALERT" localSheetId="6">Unallocated!$F$3</definedName>
    <definedName name="MasterALERT" localSheetId="15">'Working Capital'!$F$3</definedName>
    <definedName name="MasterCHK" localSheetId="9">Assets!$F$2</definedName>
    <definedName name="MasterCHK" localSheetId="28">'Balance Sheet'!$F$2</definedName>
    <definedName name="MasterCHK" localSheetId="21">'Balance Sheet Ann'!$F$2</definedName>
    <definedName name="MasterCHK" localSheetId="29">'Balance Sheet Qly'!$F$2</definedName>
    <definedName name="MasterCHK" localSheetId="30">'Balance Sheet SemiAnnually'!$F$2</definedName>
    <definedName name="MasterCHK" localSheetId="31">Cashflow!$F$2</definedName>
    <definedName name="MasterCHK" localSheetId="22">'Cashflow Ann'!$F$2</definedName>
    <definedName name="MasterCHK" localSheetId="32">'Cashflow Qly'!$F$2</definedName>
    <definedName name="MasterCHK" localSheetId="33">'Cashflow SemiAnnually'!$F$2</definedName>
    <definedName name="MasterCHK" localSheetId="11">Customers!$F$2</definedName>
    <definedName name="MasterCHK" localSheetId="18">Debt!$F$2</definedName>
    <definedName name="MasterCHK" localSheetId="10">Equity!$F$2</definedName>
    <definedName name="MasterCHK" localSheetId="14">Expense!$F$2</definedName>
    <definedName name="MasterCHK" localSheetId="8">Financials!$F$2</definedName>
    <definedName name="MasterCHK" localSheetId="12">Income!$F$2</definedName>
    <definedName name="MasterCHK" localSheetId="25">'Income Statement'!$F$2</definedName>
    <definedName name="MasterCHK" localSheetId="20">'Income Statement Ann'!$F$2</definedName>
    <definedName name="MasterCHK" localSheetId="26">'Income Statement Qly'!$F$2</definedName>
    <definedName name="MasterCHK" localSheetId="27">'Income Statement SemiAnnually'!$F$2</definedName>
    <definedName name="MasterCHK" localSheetId="3">InpS!$F$2</definedName>
    <definedName name="MasterCHK" localSheetId="4">InpT!$F$2</definedName>
    <definedName name="MasterCHK" localSheetId="13">Inventory!$F$2</definedName>
    <definedName name="MasterCHK" localSheetId="34">'Inventory Report'!$F$2</definedName>
    <definedName name="MasterCHK" localSheetId="23">'Inventory Report Ann'!$F$2</definedName>
    <definedName name="MasterCHK" localSheetId="35">'Inventory Report Qly'!$F$2</definedName>
    <definedName name="MasterCHK" localSheetId="36">'Inventory Report SemiAnnually'!$F$2</definedName>
    <definedName name="MasterCHK" localSheetId="16">'Invoice finance'!$F$2</definedName>
    <definedName name="MasterCHK" localSheetId="7">Metrics!$F$2</definedName>
    <definedName name="MasterCHK" localSheetId="37">'Metrics Report'!$F$2</definedName>
    <definedName name="MasterCHK" localSheetId="24">'Metrics Report Ann'!$F$2</definedName>
    <definedName name="MasterCHK" localSheetId="38">'Metrics Report Qly'!$F$2</definedName>
    <definedName name="MasterCHK" localSheetId="39">'Metrics Report SemiAnnually'!$F$2</definedName>
    <definedName name="MasterCHK" localSheetId="19">'Model Checks and Alerts'!$F$2</definedName>
    <definedName name="MasterCHK" localSheetId="40">'Results Table'!$F$2</definedName>
    <definedName name="MasterCHK" localSheetId="17">'Supply Chain finance'!$F$2</definedName>
    <definedName name="MasterCHK" localSheetId="5">Time!$F$2</definedName>
    <definedName name="MasterCHK" localSheetId="6">Unallocated!$F$2</definedName>
    <definedName name="MasterCHK" localSheetId="15">'Working Capital'!$F$2</definedName>
    <definedName name="Net_Assets">Financials!$J$24:$BQ$24</definedName>
    <definedName name="Net_Cashflow">Cashflow!$J$24:$BQ$24</definedName>
    <definedName name="New_customers_orders">Customers!$J$11:$BQ$11</definedName>
    <definedName name="New_share_capital_issued">InpS!$J$11:$BQ$11</definedName>
    <definedName name="obxIssuesLog">Issues!$A$5</definedName>
    <definedName name="Operating_Cashflow">Cashflow!$J$10:$BQ$10</definedName>
    <definedName name="Renewing_Customer_Orders">Customers!$J$32:$BQ$32</definedName>
    <definedName name="ReportBarFormat">Contents!$A$5</definedName>
    <definedName name="Retained_Earnings">Financials!$J$38:$BQ$38</definedName>
    <definedName name="Retained_Earnings.BEG">Financials!$J$36:$BQ$36</definedName>
    <definedName name="Retained_Earnings.FLOW">Financials!$J$36:$BQ$36</definedName>
    <definedName name="Retained_Earnings_this_period">'Income Statement'!$J$18:$BQ$18</definedName>
    <definedName name="scenario">InpC!$I$4</definedName>
    <definedName name="ScenarioPointer">InpC!$K$2</definedName>
    <definedName name="SensitivityInputs">InpC!$O$13:$R$13</definedName>
    <definedName name="Share_Capital">Equity!$J$13:$BQ$13</definedName>
    <definedName name="Share_Capital.BEG">Equity!$J$11:$BQ$11</definedName>
    <definedName name="Share_Capital.FLOW">Equity!$J$11:$BQ$11</definedName>
    <definedName name="Shareholder_Equity">Financials!$J$30:$BQ$30</definedName>
    <definedName name="Supply_Chain_Finance_balance">'Supply Chain finance'!$J$15:$BQ$15</definedName>
    <definedName name="Supply_Chain_Finance_balance.BEG">'Supply Chain finance'!$J$11:$BQ$11</definedName>
    <definedName name="Supply_Chain_Finance_balance.FLOW">'Supply Chain finance'!$J$11:$BQ$11</definedName>
    <definedName name="Supply_Chain_Finance_drawdown">'Supply Chain finance'!$J$22:$BQ$22</definedName>
    <definedName name="Supply_Chain_Finance_interest">'Supply Chain finance'!$J$41:$BQ$41</definedName>
    <definedName name="Supply_Chain_Finance_interest.NEG">'Supply Chain finance'!$J$42:$BQ$42</definedName>
    <definedName name="Supply_Chain_Finance_interest_paid">'Supply Chain finance'!$J$47:$BQ$47</definedName>
    <definedName name="Supply_Chain_Finance_interest_paid.NEG">'Supply Chain finance'!$J$48:$BQ$48</definedName>
    <definedName name="Supply_Chain_Finance_principal_repayment">'Supply Chain finance'!$J$28:$BQ$28</definedName>
    <definedName name="Supply_Chain_Finance_principal_repayment.NEG">'Supply Chain finance'!$J$29:$BQ$29</definedName>
    <definedName name="TimeRow">InpS!$A$2</definedName>
    <definedName name="TOCFirstLine">Contents!$A$6</definedName>
    <definedName name="TOCobxAssets">Assets!$A$1</definedName>
    <definedName name="TOCobxCustomers">Customers!$A$1</definedName>
    <definedName name="TOCobxDebt">Debt!$A$1</definedName>
    <definedName name="TOCobxEquity">Equity!$A$1</definedName>
    <definedName name="TOCobxExpense">Expense!$A$1</definedName>
    <definedName name="TOCobxFinancials">Financials!$A$1</definedName>
    <definedName name="TOCobxIncome">Income!$A$1</definedName>
    <definedName name="TOCobxInputs">InpS!$A$1</definedName>
    <definedName name="TOCobxInputs.Customer_Orders">InpC!$A$13</definedName>
    <definedName name="TOCobxInputs.Debt">InpC!$A$53</definedName>
    <definedName name="TOCobxInputs.Debt.Invoice_Finance">InpC!$B$57</definedName>
    <definedName name="TOCobxInputs.Debt.Trade_Finance">InpC!$B$64</definedName>
    <definedName name="TOCobxInputs.Equity">InpS!$A$10</definedName>
    <definedName name="TOCobxInputs.Expense">InpC!$A$24</definedName>
    <definedName name="TOCobxInputs.Inventory">InpC!$A$37</definedName>
    <definedName name="TOCobxInputs.Model_Constants">InpC!$A$71</definedName>
    <definedName name="TOCobxInputs.Opening_Balances">InpC!$A$43</definedName>
    <definedName name="TOCobxInputs.Supplier_orders">InpC!$A$30</definedName>
    <definedName name="TOCobxInventory">Inventory!$A$1</definedName>
    <definedName name="TOCobxInvoice_finance">'Invoice finance'!$A$1</definedName>
    <definedName name="TOCobxMetrics">Metrics!$A$1</definedName>
    <definedName name="TOCobxModel_Checks_and_Alerts">'Model Checks and Alerts'!$A$1</definedName>
    <definedName name="TOCobxModel_Checks_and_Alerts.Model_Checks">'Model Checks and Alerts'!$A$9</definedName>
    <definedName name="TOCobxSupply_Chain_finance">'Supply Chain finance'!$A$1</definedName>
    <definedName name="TOCobxTime">Time!$A$1</definedName>
    <definedName name="TOCobxTime.Customer_Order_Growth_index">Time!$A$112</definedName>
    <definedName name="TOCobxTime.Fixed_Operating_Cost_Growth_Rate_index">Time!$A$168</definedName>
    <definedName name="TOCobxTime.Headers">Time!$A$16</definedName>
    <definedName name="TOCobxTime.Invoice_Finance_Enabled_flag">Time!$A$224</definedName>
    <definedName name="TOCobxTime.Model_timelines">Time!$A$242</definedName>
    <definedName name="TOCobxTime.Trade_finance_enabled_flag">Time!$A$233</definedName>
    <definedName name="TOCobxUnallocated">Unallocated!$A$1</definedName>
    <definedName name="TOCobxWorking_Capital">'Working Capital'!$A$1</definedName>
    <definedName name="TOCrepobxBalance_Sheet_base_1_Quarter">'Balance Sheet Qly'!$A$8</definedName>
    <definedName name="TOCrepobxBalance_Sheet_base_2_SemiAnnual">'Balance Sheet SemiAnnually'!$A$8</definedName>
    <definedName name="TOCrepobxBalance_Sheet_base_Month">'Balance Sheet'!$A$8</definedName>
    <definedName name="TOCrepobxBalance_Sheet_Year">'Balance Sheet Ann'!$A$8</definedName>
    <definedName name="TOCrepobxCashflow_base_1_Quarter">'Cashflow Qly'!$A$8</definedName>
    <definedName name="TOCrepobxCashflow_base_2_SemiAnnual">'Cashflow SemiAnnually'!$A$8</definedName>
    <definedName name="TOCrepobxCashflow_base_Month">Cashflow!$A$8</definedName>
    <definedName name="TOCrepobxCashflow_Year">'Cashflow Ann'!$A$8</definedName>
    <definedName name="TOCrepobxIncome_Statement_base_1_Quarter">'Income Statement Qly'!$A$8</definedName>
    <definedName name="TOCrepobxIncome_Statement_base_2_SemiAnnual">'Income Statement SemiAnnually'!$A$8</definedName>
    <definedName name="TOCrepobxIncome_Statement_base_Month">'Income Statement'!$A$8</definedName>
    <definedName name="TOCrepobxIncome_Statement_Year">'Income Statement Ann'!$A$8</definedName>
    <definedName name="TOCrepobxInventory_Report_base_1_Quarter">'Inventory Report Qly'!$A$8</definedName>
    <definedName name="TOCrepobxInventory_Report_base_2_SemiAnnual">'Inventory Report SemiAnnually'!$A$8</definedName>
    <definedName name="TOCrepobxInventory_Report_base_Month">'Inventory Report'!$A$8</definedName>
    <definedName name="TOCrepobxInventory_Report_Year">'Inventory Report Ann'!$A$8</definedName>
    <definedName name="TOCrepobxMetrics_Report_base_1_Quarter">'Metrics Report Qly'!$A$8</definedName>
    <definedName name="TOCrepobxMetrics_Report_base_2_SemiAnnual">'Metrics Report SemiAnnually'!$A$8</definedName>
    <definedName name="TOCrepobxMetrics_Report_base_Month">'Metrics Report'!$A$8</definedName>
    <definedName name="TOCrepobxMetrics_Report_Year">'Metrics Report Ann'!$A$8</definedName>
    <definedName name="Totals">InpS!$H$5</definedName>
    <definedName name="Units">InpS!$G$1</definedName>
    <definedName name="Units_delivered">Inventory!$J$26:$BQ$26</definedName>
    <definedName name="Units_deployed">Inventory!$J$39:$BQ$39</definedName>
    <definedName name="Units_in_stock">Inventory!$J$50:$BQ$50</definedName>
    <definedName name="Units_in_stock.BEG">Inventory!$J$45:$BQ$45</definedName>
    <definedName name="Units_in_stock.FLOW">Inventory!$J$45:$BQ$45</definedName>
    <definedName name="Units_in_use">Inventory!$J$57:$BQ$57</definedName>
    <definedName name="Units_in_use.BEG">Inventory!$J$55:$BQ$55</definedName>
    <definedName name="Units_in_use.FLOW">Inventory!$J$55:$BQ$55</definedName>
    <definedName name="Units_on_order">Inventory!$J$35:$BQ$35</definedName>
    <definedName name="Units_on_order.BEG">Inventory!$J$32:$BQ$32</definedName>
    <definedName name="Units_on_order.FLOW">Inventory!$J$32:$BQ$32</definedName>
    <definedName name="Units_ordered">Inventory!$J$20:$BQ$20</definedName>
    <definedName name="Variable_Operating_Costs">Expense!$J$18:$BQ$18</definedName>
    <definedName name="Variable_Operating_Costs.NEG">Expense!$J$19:$BQ$19</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5" i="4" l="1"/>
  <c r="H14" i="4"/>
  <c r="H11" i="4"/>
  <c r="A1" i="4"/>
  <c r="M7" i="3"/>
  <c r="L7" i="3"/>
  <c r="K7" i="3"/>
  <c r="I5" i="3"/>
  <c r="I69" i="3" s="1"/>
  <c r="I4" i="3"/>
  <c r="A1" i="3"/>
  <c r="A1" i="43"/>
  <c r="H21" i="42"/>
  <c r="H20" i="42"/>
  <c r="J5" i="42"/>
  <c r="K13" i="42" s="1"/>
  <c r="J2" i="42"/>
  <c r="H2" i="42"/>
  <c r="F1" i="41"/>
  <c r="A1" i="41"/>
  <c r="G8" i="40"/>
  <c r="E8" i="40"/>
  <c r="F1" i="40"/>
  <c r="A1" i="40"/>
  <c r="G8" i="39"/>
  <c r="E8" i="39"/>
  <c r="F1" i="39"/>
  <c r="A1" i="39"/>
  <c r="G8" i="38"/>
  <c r="E8" i="38"/>
  <c r="F1" i="38"/>
  <c r="A1" i="38"/>
  <c r="H17" i="37"/>
  <c r="G17" i="37"/>
  <c r="F17" i="37"/>
  <c r="E17" i="37"/>
  <c r="I16" i="37"/>
  <c r="G16" i="37"/>
  <c r="F16" i="37"/>
  <c r="E16" i="37"/>
  <c r="H15" i="37"/>
  <c r="G15" i="37"/>
  <c r="F15" i="37"/>
  <c r="E15" i="37"/>
  <c r="I14" i="37"/>
  <c r="G14" i="37"/>
  <c r="F14" i="37"/>
  <c r="E14" i="37"/>
  <c r="I13" i="37"/>
  <c r="G13" i="37"/>
  <c r="F13" i="37"/>
  <c r="E13" i="37"/>
  <c r="H12" i="37"/>
  <c r="G12" i="37"/>
  <c r="F12" i="37"/>
  <c r="E12" i="37"/>
  <c r="I11" i="37"/>
  <c r="G11" i="37"/>
  <c r="F11" i="37"/>
  <c r="E11" i="37"/>
  <c r="H10" i="37"/>
  <c r="G10" i="37"/>
  <c r="F10" i="37"/>
  <c r="E10" i="37"/>
  <c r="I9" i="37"/>
  <c r="G9" i="37"/>
  <c r="F9" i="37"/>
  <c r="E9" i="37"/>
  <c r="I8" i="37"/>
  <c r="G8" i="37"/>
  <c r="F8" i="37"/>
  <c r="E8" i="37"/>
  <c r="F1" i="37"/>
  <c r="A1" i="37"/>
  <c r="H17" i="36"/>
  <c r="G17" i="36"/>
  <c r="F17" i="36"/>
  <c r="E17" i="36"/>
  <c r="I16" i="36"/>
  <c r="G16" i="36"/>
  <c r="F16" i="36"/>
  <c r="E16" i="36"/>
  <c r="H15" i="36"/>
  <c r="G15" i="36"/>
  <c r="F15" i="36"/>
  <c r="E15" i="36"/>
  <c r="I14" i="36"/>
  <c r="G14" i="36"/>
  <c r="F14" i="36"/>
  <c r="E14" i="36"/>
  <c r="I13" i="36"/>
  <c r="G13" i="36"/>
  <c r="F13" i="36"/>
  <c r="E13" i="36"/>
  <c r="H12" i="36"/>
  <c r="G12" i="36"/>
  <c r="F12" i="36"/>
  <c r="E12" i="36"/>
  <c r="I11" i="36"/>
  <c r="G11" i="36"/>
  <c r="F11" i="36"/>
  <c r="E11" i="36"/>
  <c r="H10" i="36"/>
  <c r="G10" i="36"/>
  <c r="F10" i="36"/>
  <c r="E10" i="36"/>
  <c r="I9" i="36"/>
  <c r="G9" i="36"/>
  <c r="F9" i="36"/>
  <c r="E9" i="36"/>
  <c r="I8" i="36"/>
  <c r="G8" i="36"/>
  <c r="F8" i="36"/>
  <c r="E8" i="36"/>
  <c r="F1" i="36"/>
  <c r="A1" i="36"/>
  <c r="H17" i="35"/>
  <c r="G17" i="35"/>
  <c r="F17" i="35"/>
  <c r="E17" i="35"/>
  <c r="I16" i="35"/>
  <c r="G16" i="35"/>
  <c r="F16" i="35"/>
  <c r="E16" i="35"/>
  <c r="H15" i="35"/>
  <c r="G15" i="35"/>
  <c r="F15" i="35"/>
  <c r="E15" i="35"/>
  <c r="I14" i="35"/>
  <c r="G14" i="35"/>
  <c r="F14" i="35"/>
  <c r="E14" i="35"/>
  <c r="I13" i="35"/>
  <c r="G13" i="35"/>
  <c r="F13" i="35"/>
  <c r="E13" i="35"/>
  <c r="H12" i="35"/>
  <c r="G12" i="35"/>
  <c r="F12" i="35"/>
  <c r="E12" i="35"/>
  <c r="I11" i="35"/>
  <c r="G11" i="35"/>
  <c r="F11" i="35"/>
  <c r="E11" i="35"/>
  <c r="H10" i="35"/>
  <c r="G10" i="35"/>
  <c r="F10" i="35"/>
  <c r="E10" i="35"/>
  <c r="I9" i="35"/>
  <c r="G9" i="35"/>
  <c r="F9" i="35"/>
  <c r="E9" i="35"/>
  <c r="I8" i="35"/>
  <c r="G8" i="35"/>
  <c r="F8" i="35"/>
  <c r="E8" i="35"/>
  <c r="F1" i="35"/>
  <c r="A1" i="35"/>
  <c r="I23" i="34"/>
  <c r="G23" i="34"/>
  <c r="F23" i="34"/>
  <c r="E23" i="34"/>
  <c r="I20" i="34"/>
  <c r="F20" i="34"/>
  <c r="I19" i="34"/>
  <c r="F19" i="34"/>
  <c r="I18" i="34"/>
  <c r="F18" i="34"/>
  <c r="I17" i="34"/>
  <c r="G17" i="34"/>
  <c r="F17" i="34"/>
  <c r="E17" i="34"/>
  <c r="I16" i="34"/>
  <c r="F16" i="34"/>
  <c r="I15" i="34"/>
  <c r="G15" i="34"/>
  <c r="F15" i="34"/>
  <c r="E15" i="34"/>
  <c r="I12" i="34"/>
  <c r="F12" i="34"/>
  <c r="I9" i="34"/>
  <c r="F9" i="34"/>
  <c r="I8" i="34"/>
  <c r="G8" i="34"/>
  <c r="F8" i="34"/>
  <c r="E8" i="34"/>
  <c r="F1" i="34"/>
  <c r="A1" i="34"/>
  <c r="I23" i="33"/>
  <c r="G23" i="33"/>
  <c r="F23" i="33"/>
  <c r="E23" i="33"/>
  <c r="I20" i="33"/>
  <c r="F20" i="33"/>
  <c r="I19" i="33"/>
  <c r="F19" i="33"/>
  <c r="I18" i="33"/>
  <c r="F18" i="33"/>
  <c r="I17" i="33"/>
  <c r="G17" i="33"/>
  <c r="F17" i="33"/>
  <c r="E17" i="33"/>
  <c r="I16" i="33"/>
  <c r="F16" i="33"/>
  <c r="I15" i="33"/>
  <c r="G15" i="33"/>
  <c r="F15" i="33"/>
  <c r="E15" i="33"/>
  <c r="I12" i="33"/>
  <c r="F12" i="33"/>
  <c r="I9" i="33"/>
  <c r="F9" i="33"/>
  <c r="I8" i="33"/>
  <c r="G8" i="33"/>
  <c r="F8" i="33"/>
  <c r="E8" i="33"/>
  <c r="F1" i="33"/>
  <c r="A1" i="33"/>
  <c r="BQ23" i="32"/>
  <c r="BP23" i="32"/>
  <c r="BO23" i="32"/>
  <c r="BN23" i="32"/>
  <c r="BM23" i="32"/>
  <c r="BL23" i="32"/>
  <c r="BK23" i="32"/>
  <c r="BJ23" i="32"/>
  <c r="BI23" i="32"/>
  <c r="BH23" i="32"/>
  <c r="BG23" i="32"/>
  <c r="BF23" i="32"/>
  <c r="BE23" i="32"/>
  <c r="BD23" i="32"/>
  <c r="BC23" i="32"/>
  <c r="BB23" i="32"/>
  <c r="BA23" i="32"/>
  <c r="AZ23" i="32"/>
  <c r="AY23" i="32"/>
  <c r="AX23" i="32"/>
  <c r="AW23" i="32"/>
  <c r="AV23" i="32"/>
  <c r="AU23" i="32"/>
  <c r="AT23" i="32"/>
  <c r="AS23" i="32"/>
  <c r="AR23" i="32"/>
  <c r="AQ23"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G23" i="32"/>
  <c r="F23" i="32"/>
  <c r="E23" i="32"/>
  <c r="I20" i="32"/>
  <c r="F20" i="32"/>
  <c r="I19" i="32"/>
  <c r="F19" i="32"/>
  <c r="I18" i="32"/>
  <c r="F18" i="32"/>
  <c r="I17" i="32"/>
  <c r="G17" i="32"/>
  <c r="F17" i="32"/>
  <c r="E17" i="32"/>
  <c r="I16" i="32"/>
  <c r="F16" i="32"/>
  <c r="I15" i="32"/>
  <c r="G15" i="32"/>
  <c r="F15" i="32"/>
  <c r="E15" i="32"/>
  <c r="I12" i="32"/>
  <c r="F12" i="32"/>
  <c r="I9" i="32"/>
  <c r="F9" i="32"/>
  <c r="I8" i="32"/>
  <c r="G8" i="32"/>
  <c r="F8" i="32"/>
  <c r="E8" i="32"/>
  <c r="F1" i="32"/>
  <c r="A1" i="32"/>
  <c r="I23" i="31"/>
  <c r="H23" i="31"/>
  <c r="G23" i="31"/>
  <c r="E23" i="31"/>
  <c r="H22" i="31"/>
  <c r="G22" i="31"/>
  <c r="F22" i="31"/>
  <c r="E22" i="31"/>
  <c r="H21" i="31"/>
  <c r="G21" i="31"/>
  <c r="F21" i="31"/>
  <c r="E21" i="31"/>
  <c r="I19" i="31"/>
  <c r="H19" i="31"/>
  <c r="G19" i="31"/>
  <c r="E19" i="31"/>
  <c r="H16" i="31"/>
  <c r="G16" i="31"/>
  <c r="F16" i="31"/>
  <c r="E16" i="31"/>
  <c r="H15" i="31"/>
  <c r="G15" i="31"/>
  <c r="F15" i="31"/>
  <c r="E15" i="31"/>
  <c r="H14" i="31"/>
  <c r="G14" i="31"/>
  <c r="F14" i="31"/>
  <c r="E14" i="31"/>
  <c r="H13" i="31"/>
  <c r="G13" i="31"/>
  <c r="F13" i="31"/>
  <c r="E13" i="31"/>
  <c r="H10" i="31"/>
  <c r="G10" i="31"/>
  <c r="F10" i="31"/>
  <c r="E10" i="31"/>
  <c r="H9" i="31"/>
  <c r="G9" i="31"/>
  <c r="F9" i="31"/>
  <c r="E9" i="31"/>
  <c r="H8" i="31"/>
  <c r="G8" i="31"/>
  <c r="F8" i="31"/>
  <c r="E8" i="31"/>
  <c r="F1" i="31"/>
  <c r="A1" i="31"/>
  <c r="I23" i="30"/>
  <c r="H23" i="30"/>
  <c r="G23" i="30"/>
  <c r="E23" i="30"/>
  <c r="H22" i="30"/>
  <c r="G22" i="30"/>
  <c r="F22" i="30"/>
  <c r="E22" i="30"/>
  <c r="H21" i="30"/>
  <c r="G21" i="30"/>
  <c r="F21" i="30"/>
  <c r="E21" i="30"/>
  <c r="I19" i="30"/>
  <c r="H19" i="30"/>
  <c r="G19" i="30"/>
  <c r="E19" i="30"/>
  <c r="H16" i="30"/>
  <c r="G16" i="30"/>
  <c r="F16" i="30"/>
  <c r="E16" i="30"/>
  <c r="H15" i="30"/>
  <c r="G15" i="30"/>
  <c r="F15" i="30"/>
  <c r="E15" i="30"/>
  <c r="H14" i="30"/>
  <c r="G14" i="30"/>
  <c r="F14" i="30"/>
  <c r="E14" i="30"/>
  <c r="H13" i="30"/>
  <c r="G13" i="30"/>
  <c r="F13" i="30"/>
  <c r="E13" i="30"/>
  <c r="H10" i="30"/>
  <c r="G10" i="30"/>
  <c r="F10" i="30"/>
  <c r="E10" i="30"/>
  <c r="H9" i="30"/>
  <c r="G9" i="30"/>
  <c r="F9" i="30"/>
  <c r="E9" i="30"/>
  <c r="H8" i="30"/>
  <c r="G8" i="30"/>
  <c r="F8" i="30"/>
  <c r="E8" i="30"/>
  <c r="F1" i="30"/>
  <c r="A1" i="30"/>
  <c r="I23" i="29"/>
  <c r="H23" i="29"/>
  <c r="G23" i="29"/>
  <c r="E23" i="29"/>
  <c r="H22" i="29"/>
  <c r="G22" i="29"/>
  <c r="F22" i="29"/>
  <c r="E22" i="29"/>
  <c r="H21" i="29"/>
  <c r="G21" i="29"/>
  <c r="F21" i="29"/>
  <c r="E21" i="29"/>
  <c r="I19" i="29"/>
  <c r="H19" i="29"/>
  <c r="G19" i="29"/>
  <c r="E19" i="29"/>
  <c r="H16" i="29"/>
  <c r="G16" i="29"/>
  <c r="F16" i="29"/>
  <c r="E16" i="29"/>
  <c r="H15" i="29"/>
  <c r="G15" i="29"/>
  <c r="F15" i="29"/>
  <c r="E15" i="29"/>
  <c r="H14" i="29"/>
  <c r="G14" i="29"/>
  <c r="F14" i="29"/>
  <c r="E14" i="29"/>
  <c r="H13" i="29"/>
  <c r="G13" i="29"/>
  <c r="F13" i="29"/>
  <c r="E13" i="29"/>
  <c r="H10" i="29"/>
  <c r="G10" i="29"/>
  <c r="F10" i="29"/>
  <c r="E10" i="29"/>
  <c r="H9" i="29"/>
  <c r="G9" i="29"/>
  <c r="F9" i="29"/>
  <c r="E9" i="29"/>
  <c r="H8" i="29"/>
  <c r="G8" i="29"/>
  <c r="F8" i="29"/>
  <c r="E8" i="29"/>
  <c r="F1" i="29"/>
  <c r="A1" i="29"/>
  <c r="I17" i="28"/>
  <c r="F17" i="28"/>
  <c r="I16" i="28"/>
  <c r="F16" i="28"/>
  <c r="I13" i="28"/>
  <c r="G13" i="28"/>
  <c r="F13" i="28"/>
  <c r="E13" i="28"/>
  <c r="I10" i="28"/>
  <c r="F10" i="28"/>
  <c r="I9" i="28"/>
  <c r="F9" i="28"/>
  <c r="I8" i="28"/>
  <c r="G8" i="28"/>
  <c r="F8" i="28"/>
  <c r="E8" i="28"/>
  <c r="F1" i="28"/>
  <c r="A1" i="28"/>
  <c r="I17" i="27"/>
  <c r="F17" i="27"/>
  <c r="I16" i="27"/>
  <c r="F16" i="27"/>
  <c r="I13" i="27"/>
  <c r="G13" i="27"/>
  <c r="F13" i="27"/>
  <c r="E13" i="27"/>
  <c r="I10" i="27"/>
  <c r="F10" i="27"/>
  <c r="I9" i="27"/>
  <c r="F9" i="27"/>
  <c r="I8" i="27"/>
  <c r="G8" i="27"/>
  <c r="F8" i="27"/>
  <c r="E8" i="27"/>
  <c r="F1" i="27"/>
  <c r="A1" i="27"/>
  <c r="I17" i="26"/>
  <c r="F17" i="26"/>
  <c r="I16" i="26"/>
  <c r="F16" i="26"/>
  <c r="I13" i="26"/>
  <c r="G13" i="26"/>
  <c r="F13" i="26"/>
  <c r="E13" i="26"/>
  <c r="I10" i="26"/>
  <c r="F10" i="26"/>
  <c r="I9" i="26"/>
  <c r="F9" i="26"/>
  <c r="I8" i="26"/>
  <c r="G8" i="26"/>
  <c r="F8" i="26"/>
  <c r="E8" i="26"/>
  <c r="F1" i="26"/>
  <c r="A1" i="26"/>
  <c r="G8" i="25"/>
  <c r="E8" i="25"/>
  <c r="F1" i="25"/>
  <c r="A1" i="25"/>
  <c r="H17" i="24"/>
  <c r="G17" i="24"/>
  <c r="F17" i="24"/>
  <c r="E17" i="24"/>
  <c r="I16" i="24"/>
  <c r="G16" i="24"/>
  <c r="F16" i="24"/>
  <c r="E16" i="24"/>
  <c r="H15" i="24"/>
  <c r="G15" i="24"/>
  <c r="F15" i="24"/>
  <c r="E15" i="24"/>
  <c r="I14" i="24"/>
  <c r="G14" i="24"/>
  <c r="F14" i="24"/>
  <c r="E14" i="24"/>
  <c r="I13" i="24"/>
  <c r="G13" i="24"/>
  <c r="F13" i="24"/>
  <c r="E13" i="24"/>
  <c r="H12" i="24"/>
  <c r="G12" i="24"/>
  <c r="F12" i="24"/>
  <c r="E12" i="24"/>
  <c r="I11" i="24"/>
  <c r="G11" i="24"/>
  <c r="F11" i="24"/>
  <c r="E11" i="24"/>
  <c r="H10" i="24"/>
  <c r="G10" i="24"/>
  <c r="F10" i="24"/>
  <c r="E10" i="24"/>
  <c r="I9" i="24"/>
  <c r="G9" i="24"/>
  <c r="F9" i="24"/>
  <c r="E9" i="24"/>
  <c r="I8" i="24"/>
  <c r="G8" i="24"/>
  <c r="F8" i="24"/>
  <c r="E8" i="24"/>
  <c r="F1" i="24"/>
  <c r="A1" i="24"/>
  <c r="I23" i="23"/>
  <c r="G23" i="23"/>
  <c r="F23" i="23"/>
  <c r="E23" i="23"/>
  <c r="I20" i="23"/>
  <c r="F20" i="23"/>
  <c r="I19" i="23"/>
  <c r="F19" i="23"/>
  <c r="I18" i="23"/>
  <c r="F18" i="23"/>
  <c r="I17" i="23"/>
  <c r="G17" i="23"/>
  <c r="F17" i="23"/>
  <c r="E17" i="23"/>
  <c r="I16" i="23"/>
  <c r="F16" i="23"/>
  <c r="I15" i="23"/>
  <c r="G15" i="23"/>
  <c r="F15" i="23"/>
  <c r="E15" i="23"/>
  <c r="I12" i="23"/>
  <c r="F12" i="23"/>
  <c r="I9" i="23"/>
  <c r="F9" i="23"/>
  <c r="I8" i="23"/>
  <c r="G8" i="23"/>
  <c r="F8" i="23"/>
  <c r="E8" i="23"/>
  <c r="F1" i="23"/>
  <c r="A1" i="23"/>
  <c r="I23" i="22"/>
  <c r="H23" i="22"/>
  <c r="G23" i="22"/>
  <c r="E23" i="22"/>
  <c r="H22" i="22"/>
  <c r="G22" i="22"/>
  <c r="F22" i="22"/>
  <c r="E22" i="22"/>
  <c r="H21" i="22"/>
  <c r="G21" i="22"/>
  <c r="F21" i="22"/>
  <c r="E21" i="22"/>
  <c r="I19" i="22"/>
  <c r="H19" i="22"/>
  <c r="G19" i="22"/>
  <c r="E19" i="22"/>
  <c r="H16" i="22"/>
  <c r="G16" i="22"/>
  <c r="F16" i="22"/>
  <c r="E16" i="22"/>
  <c r="H15" i="22"/>
  <c r="G15" i="22"/>
  <c r="F15" i="22"/>
  <c r="E15" i="22"/>
  <c r="H14" i="22"/>
  <c r="G14" i="22"/>
  <c r="F14" i="22"/>
  <c r="E14" i="22"/>
  <c r="H13" i="22"/>
  <c r="G13" i="22"/>
  <c r="F13" i="22"/>
  <c r="E13" i="22"/>
  <c r="H10" i="22"/>
  <c r="G10" i="22"/>
  <c r="F10" i="22"/>
  <c r="E10" i="22"/>
  <c r="H9" i="22"/>
  <c r="G9" i="22"/>
  <c r="F9" i="22"/>
  <c r="E9" i="22"/>
  <c r="H8" i="22"/>
  <c r="G8" i="22"/>
  <c r="F8" i="22"/>
  <c r="E8" i="22"/>
  <c r="F1" i="22"/>
  <c r="A1" i="22"/>
  <c r="I17" i="21"/>
  <c r="G17" i="21"/>
  <c r="F17" i="21"/>
  <c r="I16" i="21"/>
  <c r="F16" i="21"/>
  <c r="I13" i="21"/>
  <c r="G13" i="21"/>
  <c r="F13" i="21"/>
  <c r="E13" i="21"/>
  <c r="I10" i="21"/>
  <c r="F10" i="21"/>
  <c r="I9" i="21"/>
  <c r="F9" i="21"/>
  <c r="I8" i="21"/>
  <c r="G8" i="21"/>
  <c r="F8" i="21"/>
  <c r="E8" i="21"/>
  <c r="F1" i="21"/>
  <c r="A1" i="21"/>
  <c r="I21" i="20"/>
  <c r="H21" i="20"/>
  <c r="G21" i="20"/>
  <c r="F21" i="20"/>
  <c r="E21" i="20"/>
  <c r="I16" i="20"/>
  <c r="H16" i="20"/>
  <c r="G16" i="20"/>
  <c r="F16" i="20"/>
  <c r="E16" i="20"/>
  <c r="I15" i="20"/>
  <c r="H15" i="20"/>
  <c r="G15" i="20"/>
  <c r="F15" i="20"/>
  <c r="E15" i="20"/>
  <c r="G10" i="20"/>
  <c r="E10" i="20"/>
  <c r="F1" i="20"/>
  <c r="A1" i="20"/>
  <c r="F1" i="19"/>
  <c r="A1" i="19"/>
  <c r="G54" i="18"/>
  <c r="E54" i="18"/>
  <c r="G53" i="18"/>
  <c r="E53" i="18"/>
  <c r="G52" i="18"/>
  <c r="E52" i="18"/>
  <c r="G48" i="18"/>
  <c r="E48" i="18"/>
  <c r="E19" i="23" s="1"/>
  <c r="I46" i="18"/>
  <c r="G46" i="18"/>
  <c r="F46" i="18"/>
  <c r="E46" i="18"/>
  <c r="G42" i="18"/>
  <c r="E42" i="18"/>
  <c r="I40" i="18"/>
  <c r="H40" i="18"/>
  <c r="G40" i="18"/>
  <c r="F40" i="18"/>
  <c r="E40" i="18"/>
  <c r="G39" i="18"/>
  <c r="E39" i="18"/>
  <c r="I34" i="18"/>
  <c r="G34" i="18"/>
  <c r="F34" i="18"/>
  <c r="E34" i="18"/>
  <c r="I33" i="18"/>
  <c r="G33" i="18"/>
  <c r="F33" i="18"/>
  <c r="E33" i="18"/>
  <c r="G29" i="18"/>
  <c r="E29" i="18"/>
  <c r="I27" i="18"/>
  <c r="G27" i="18"/>
  <c r="F27" i="18"/>
  <c r="E27" i="18"/>
  <c r="G26" i="18"/>
  <c r="E26" i="18"/>
  <c r="I21" i="18"/>
  <c r="G21" i="18"/>
  <c r="F21" i="18"/>
  <c r="E21" i="18"/>
  <c r="I20" i="18"/>
  <c r="G20" i="18"/>
  <c r="F20" i="18"/>
  <c r="E20" i="18"/>
  <c r="G19" i="18"/>
  <c r="E19" i="18"/>
  <c r="G18" i="18"/>
  <c r="E18" i="18"/>
  <c r="I14" i="18"/>
  <c r="G14" i="18"/>
  <c r="F14" i="18"/>
  <c r="E14" i="18"/>
  <c r="I13" i="18"/>
  <c r="G13" i="18"/>
  <c r="F13" i="18"/>
  <c r="E13" i="18"/>
  <c r="I12" i="18"/>
  <c r="G12" i="18"/>
  <c r="F12" i="18"/>
  <c r="E12" i="18"/>
  <c r="I10" i="18"/>
  <c r="H10" i="18"/>
  <c r="G10" i="18"/>
  <c r="F10" i="18"/>
  <c r="E10" i="18"/>
  <c r="G9" i="18"/>
  <c r="E9" i="18"/>
  <c r="F1" i="18"/>
  <c r="A1" i="18"/>
  <c r="G53" i="17"/>
  <c r="E53" i="17"/>
  <c r="G52" i="17"/>
  <c r="E52" i="17"/>
  <c r="G51" i="17"/>
  <c r="E51" i="17"/>
  <c r="G47" i="17"/>
  <c r="E47" i="17"/>
  <c r="I45" i="17"/>
  <c r="G45" i="17"/>
  <c r="F45" i="17"/>
  <c r="E45" i="17"/>
  <c r="G41" i="17"/>
  <c r="E41" i="17"/>
  <c r="I39" i="17"/>
  <c r="H39" i="17"/>
  <c r="G39" i="17"/>
  <c r="F39" i="17"/>
  <c r="E39" i="17"/>
  <c r="G38" i="17"/>
  <c r="E38" i="17"/>
  <c r="I33" i="17"/>
  <c r="G33" i="17"/>
  <c r="F33" i="17"/>
  <c r="E33" i="17"/>
  <c r="I32" i="17"/>
  <c r="G32" i="17"/>
  <c r="F32" i="17"/>
  <c r="E32" i="17"/>
  <c r="G28" i="17"/>
  <c r="E28" i="17"/>
  <c r="I26" i="17"/>
  <c r="G26" i="17"/>
  <c r="F26" i="17"/>
  <c r="E26" i="17"/>
  <c r="G25" i="17"/>
  <c r="E25" i="17"/>
  <c r="I20" i="17"/>
  <c r="G20" i="17"/>
  <c r="F20" i="17"/>
  <c r="E20" i="17"/>
  <c r="I19" i="17"/>
  <c r="G19" i="17"/>
  <c r="F19" i="17"/>
  <c r="E19" i="17"/>
  <c r="G18" i="17"/>
  <c r="E18" i="17"/>
  <c r="I14" i="17"/>
  <c r="G14" i="17"/>
  <c r="F14" i="17"/>
  <c r="E14" i="17"/>
  <c r="I13" i="17"/>
  <c r="G13" i="17"/>
  <c r="F13" i="17"/>
  <c r="E13" i="17"/>
  <c r="I12" i="17"/>
  <c r="G12" i="17"/>
  <c r="F12" i="17"/>
  <c r="E12" i="17"/>
  <c r="I10" i="17"/>
  <c r="H10" i="17"/>
  <c r="G10" i="17"/>
  <c r="F10" i="17"/>
  <c r="E10" i="17"/>
  <c r="G9" i="17"/>
  <c r="E9" i="17"/>
  <c r="F1" i="17"/>
  <c r="A1" i="17"/>
  <c r="G45" i="16"/>
  <c r="E45" i="16"/>
  <c r="I43" i="16"/>
  <c r="G43" i="16"/>
  <c r="F43" i="16"/>
  <c r="E43" i="16"/>
  <c r="I42" i="16"/>
  <c r="G42" i="16"/>
  <c r="F42" i="16"/>
  <c r="E42" i="16"/>
  <c r="I38" i="16"/>
  <c r="G38" i="16"/>
  <c r="F38" i="16"/>
  <c r="E38" i="16"/>
  <c r="I37" i="16"/>
  <c r="G37" i="16"/>
  <c r="F37" i="16"/>
  <c r="E37" i="16"/>
  <c r="I35" i="16"/>
  <c r="H35" i="16"/>
  <c r="G35" i="16"/>
  <c r="F35" i="16"/>
  <c r="E35" i="16"/>
  <c r="G34" i="16"/>
  <c r="E34" i="16"/>
  <c r="I30" i="16"/>
  <c r="G30" i="16"/>
  <c r="F30" i="16"/>
  <c r="E30" i="16"/>
  <c r="I29" i="16"/>
  <c r="G29" i="16"/>
  <c r="F29" i="16"/>
  <c r="E29" i="16"/>
  <c r="I27" i="16"/>
  <c r="H27" i="16"/>
  <c r="G27" i="16"/>
  <c r="F27" i="16"/>
  <c r="E27" i="16"/>
  <c r="G26" i="16"/>
  <c r="E26" i="16"/>
  <c r="I21" i="16"/>
  <c r="G21" i="16"/>
  <c r="F21" i="16"/>
  <c r="E21" i="16"/>
  <c r="G20" i="16"/>
  <c r="E20" i="16"/>
  <c r="G19" i="16"/>
  <c r="E19" i="16"/>
  <c r="G18" i="16"/>
  <c r="E18" i="16"/>
  <c r="G14" i="16"/>
  <c r="E14" i="16"/>
  <c r="I12" i="16"/>
  <c r="G12" i="16"/>
  <c r="F12" i="16"/>
  <c r="E12" i="16"/>
  <c r="G11" i="16"/>
  <c r="E11" i="16"/>
  <c r="G10" i="16"/>
  <c r="E10" i="16"/>
  <c r="G9" i="16"/>
  <c r="E9" i="16"/>
  <c r="F1" i="16"/>
  <c r="A1" i="16"/>
  <c r="G19" i="15"/>
  <c r="E19" i="15"/>
  <c r="I17" i="15"/>
  <c r="G17" i="15"/>
  <c r="F17" i="15"/>
  <c r="E17" i="15"/>
  <c r="G16" i="15"/>
  <c r="E16" i="15"/>
  <c r="G12" i="15"/>
  <c r="E12" i="15"/>
  <c r="I10" i="15"/>
  <c r="H10" i="15"/>
  <c r="G10" i="15"/>
  <c r="F10" i="15"/>
  <c r="E10" i="15"/>
  <c r="G9" i="15"/>
  <c r="E9" i="15"/>
  <c r="F1" i="15"/>
  <c r="A1" i="15"/>
  <c r="I56" i="14"/>
  <c r="G56" i="14"/>
  <c r="F56" i="14"/>
  <c r="E56" i="14"/>
  <c r="I54" i="14"/>
  <c r="H54" i="14"/>
  <c r="G54" i="14"/>
  <c r="F54" i="14"/>
  <c r="E54" i="14"/>
  <c r="G53" i="14"/>
  <c r="E53" i="14"/>
  <c r="BQ49" i="14"/>
  <c r="BP49" i="14"/>
  <c r="BO49" i="14"/>
  <c r="BN49" i="14"/>
  <c r="BM49" i="14"/>
  <c r="BL49" i="14"/>
  <c r="BK49" i="14"/>
  <c r="BJ49" i="14"/>
  <c r="BI49" i="14"/>
  <c r="BH49" i="14"/>
  <c r="BG49" i="14"/>
  <c r="BF49" i="14"/>
  <c r="BE49" i="14"/>
  <c r="BD49" i="14"/>
  <c r="BC49" i="14"/>
  <c r="BB49" i="14"/>
  <c r="BA49" i="14"/>
  <c r="AZ49" i="14"/>
  <c r="AY49" i="14"/>
  <c r="AX49" i="14"/>
  <c r="AW49" i="14"/>
  <c r="AV49" i="14"/>
  <c r="AU49" i="14"/>
  <c r="AT49" i="14"/>
  <c r="AS49" i="14"/>
  <c r="AR49" i="14"/>
  <c r="AQ49" i="14"/>
  <c r="AP49" i="14"/>
  <c r="AO49" i="14"/>
  <c r="AN49" i="14"/>
  <c r="AM49" i="14"/>
  <c r="AL49" i="14"/>
  <c r="AK49" i="14"/>
  <c r="AJ49" i="14"/>
  <c r="AI49" i="14"/>
  <c r="AH49" i="14"/>
  <c r="AG49" i="14"/>
  <c r="AF49" i="14"/>
  <c r="AE49" i="14"/>
  <c r="AD49" i="14"/>
  <c r="AC49" i="14"/>
  <c r="AB49" i="14"/>
  <c r="AA49" i="14"/>
  <c r="Z49" i="14"/>
  <c r="Y49" i="14"/>
  <c r="X49" i="14"/>
  <c r="W49" i="14"/>
  <c r="V49" i="14"/>
  <c r="U49" i="14"/>
  <c r="T49" i="14"/>
  <c r="S49" i="14"/>
  <c r="R49" i="14"/>
  <c r="Q49" i="14"/>
  <c r="P49" i="14"/>
  <c r="O49" i="14"/>
  <c r="N49" i="14"/>
  <c r="M49" i="14"/>
  <c r="L49" i="14"/>
  <c r="K49" i="14"/>
  <c r="J49" i="14"/>
  <c r="I49" i="14"/>
  <c r="G49" i="14"/>
  <c r="F49" i="14"/>
  <c r="E49" i="14"/>
  <c r="I48" i="14"/>
  <c r="G48" i="14"/>
  <c r="F48" i="14"/>
  <c r="E48" i="14"/>
  <c r="I47" i="14"/>
  <c r="G47" i="14"/>
  <c r="F47" i="14"/>
  <c r="E47" i="14"/>
  <c r="I46" i="14"/>
  <c r="G46" i="14"/>
  <c r="F46" i="14"/>
  <c r="E46" i="14"/>
  <c r="I44" i="14"/>
  <c r="H44" i="14"/>
  <c r="G44" i="14"/>
  <c r="F44" i="14"/>
  <c r="E44" i="14"/>
  <c r="G43" i="14"/>
  <c r="E43" i="14"/>
  <c r="I38" i="14"/>
  <c r="G38" i="14"/>
  <c r="F38" i="14"/>
  <c r="E38" i="14"/>
  <c r="I34" i="14"/>
  <c r="G34" i="14"/>
  <c r="F34" i="14"/>
  <c r="E34" i="14"/>
  <c r="I33" i="14"/>
  <c r="G33" i="14"/>
  <c r="F33" i="14"/>
  <c r="E33" i="14"/>
  <c r="I31" i="14"/>
  <c r="H31" i="14"/>
  <c r="G31" i="14"/>
  <c r="F31" i="14"/>
  <c r="E31" i="14"/>
  <c r="G30" i="14"/>
  <c r="E30" i="14"/>
  <c r="I25" i="14"/>
  <c r="G25" i="14"/>
  <c r="F25" i="14"/>
  <c r="E25" i="14"/>
  <c r="G24" i="14"/>
  <c r="E24" i="14"/>
  <c r="I19" i="14"/>
  <c r="H19" i="14"/>
  <c r="G19" i="14"/>
  <c r="F19" i="14"/>
  <c r="E19" i="14"/>
  <c r="H18" i="14"/>
  <c r="G18" i="14"/>
  <c r="F18" i="14"/>
  <c r="E18" i="14"/>
  <c r="G17" i="14"/>
  <c r="E17" i="14"/>
  <c r="G16" i="14"/>
  <c r="E16" i="14"/>
  <c r="I11" i="14"/>
  <c r="G11" i="14"/>
  <c r="F11" i="14"/>
  <c r="E11" i="14"/>
  <c r="I10" i="14"/>
  <c r="G10" i="14"/>
  <c r="F10" i="14"/>
  <c r="E10" i="14"/>
  <c r="G9" i="14"/>
  <c r="E9" i="14"/>
  <c r="F1" i="14"/>
  <c r="A1" i="14"/>
  <c r="I26" i="13"/>
  <c r="G26" i="13"/>
  <c r="F26" i="13"/>
  <c r="E26" i="13"/>
  <c r="I25" i="13"/>
  <c r="G25" i="13"/>
  <c r="F25" i="13"/>
  <c r="E25" i="13"/>
  <c r="I23" i="13"/>
  <c r="H23" i="13"/>
  <c r="G23" i="13"/>
  <c r="F23" i="13"/>
  <c r="E23" i="13"/>
  <c r="G22" i="13"/>
  <c r="E22" i="13"/>
  <c r="H17" i="13"/>
  <c r="G17" i="13"/>
  <c r="F17" i="13"/>
  <c r="E17" i="13"/>
  <c r="G16" i="13"/>
  <c r="E16" i="13"/>
  <c r="I11" i="13"/>
  <c r="G11" i="13"/>
  <c r="F11" i="13"/>
  <c r="E11" i="13"/>
  <c r="G10" i="13"/>
  <c r="E10" i="13"/>
  <c r="G9" i="13"/>
  <c r="E9" i="13"/>
  <c r="F1" i="13"/>
  <c r="A1" i="13"/>
  <c r="I39" i="12"/>
  <c r="G39" i="12"/>
  <c r="F39" i="12"/>
  <c r="E39" i="12"/>
  <c r="I38" i="12"/>
  <c r="G38" i="12"/>
  <c r="F38" i="12"/>
  <c r="E38" i="12"/>
  <c r="G37" i="12"/>
  <c r="E37" i="12"/>
  <c r="G36" i="12"/>
  <c r="E36" i="12"/>
  <c r="I31" i="12"/>
  <c r="G31" i="12"/>
  <c r="F31" i="12"/>
  <c r="E31" i="12"/>
  <c r="G30" i="12"/>
  <c r="E30" i="12"/>
  <c r="I25" i="12"/>
  <c r="H25" i="12"/>
  <c r="G25" i="12"/>
  <c r="F25" i="12"/>
  <c r="E25" i="12"/>
  <c r="I24" i="12"/>
  <c r="H24" i="12"/>
  <c r="G24" i="12"/>
  <c r="F24" i="12"/>
  <c r="E24" i="12"/>
  <c r="I20" i="12"/>
  <c r="G20" i="12"/>
  <c r="F20" i="12"/>
  <c r="E20" i="12"/>
  <c r="I19" i="12"/>
  <c r="G19" i="12"/>
  <c r="F19" i="12"/>
  <c r="E19" i="12"/>
  <c r="I18" i="12"/>
  <c r="G18" i="12"/>
  <c r="F18" i="12"/>
  <c r="E18" i="12"/>
  <c r="I16" i="12"/>
  <c r="H16" i="12"/>
  <c r="G16" i="12"/>
  <c r="F16" i="12"/>
  <c r="E16" i="12"/>
  <c r="G15" i="12"/>
  <c r="E15" i="12"/>
  <c r="I10" i="12"/>
  <c r="H10" i="12"/>
  <c r="G10" i="12"/>
  <c r="F10" i="12"/>
  <c r="E10" i="12"/>
  <c r="G9" i="12"/>
  <c r="E9" i="12"/>
  <c r="F1" i="12"/>
  <c r="A1" i="12"/>
  <c r="BQ12" i="11"/>
  <c r="BP12" i="11"/>
  <c r="BO12" i="11"/>
  <c r="BN12" i="11"/>
  <c r="BM12" i="11"/>
  <c r="BL12" i="11"/>
  <c r="BK12" i="11"/>
  <c r="BJ12" i="11"/>
  <c r="BI12" i="11"/>
  <c r="BH12" i="11"/>
  <c r="BG12" i="11"/>
  <c r="BF12" i="11"/>
  <c r="BE12" i="11"/>
  <c r="BD12" i="11"/>
  <c r="BC12" i="11"/>
  <c r="BB12" i="11"/>
  <c r="BA12" i="11"/>
  <c r="AZ12" i="11"/>
  <c r="AY12" i="11"/>
  <c r="AX12" i="11"/>
  <c r="AW12" i="11"/>
  <c r="AV12" i="11"/>
  <c r="AU12" i="11"/>
  <c r="AT12" i="11"/>
  <c r="AS12" i="11"/>
  <c r="AR12" i="11"/>
  <c r="AQ12" i="11"/>
  <c r="AP12" i="11"/>
  <c r="AO12" i="11"/>
  <c r="AN12" i="11"/>
  <c r="AM12" i="11"/>
  <c r="AL12" i="11"/>
  <c r="AK12" i="11"/>
  <c r="AJ12" i="11"/>
  <c r="AI12" i="11"/>
  <c r="AH12" i="11"/>
  <c r="AG12" i="11"/>
  <c r="AF12" i="11"/>
  <c r="AE12" i="11"/>
  <c r="AD12" i="11"/>
  <c r="AC12" i="11"/>
  <c r="AB12" i="11"/>
  <c r="AA12" i="11"/>
  <c r="Z12" i="11"/>
  <c r="Y12" i="11"/>
  <c r="X12" i="11"/>
  <c r="W12" i="11"/>
  <c r="V12" i="11"/>
  <c r="U12" i="11"/>
  <c r="T12" i="11"/>
  <c r="S12" i="11"/>
  <c r="R12" i="11"/>
  <c r="Q12" i="11"/>
  <c r="P12" i="11"/>
  <c r="O12" i="11"/>
  <c r="N12" i="11"/>
  <c r="M12" i="11"/>
  <c r="L12" i="11"/>
  <c r="K12" i="11"/>
  <c r="J12" i="11"/>
  <c r="I12" i="11"/>
  <c r="G12" i="11"/>
  <c r="F12" i="11"/>
  <c r="E12" i="11"/>
  <c r="I10" i="11"/>
  <c r="H10" i="11"/>
  <c r="G10" i="11"/>
  <c r="F10" i="11"/>
  <c r="E10" i="11"/>
  <c r="G9" i="11"/>
  <c r="E9" i="11"/>
  <c r="F1" i="11"/>
  <c r="A1" i="11"/>
  <c r="I27" i="10"/>
  <c r="G27" i="10"/>
  <c r="F27" i="10"/>
  <c r="E27" i="10"/>
  <c r="I25" i="10"/>
  <c r="H25" i="10"/>
  <c r="G25" i="10"/>
  <c r="F25" i="10"/>
  <c r="E25" i="10"/>
  <c r="G24" i="10"/>
  <c r="E24" i="10"/>
  <c r="H20" i="10"/>
  <c r="G20" i="10"/>
  <c r="F20" i="10"/>
  <c r="E20" i="10"/>
  <c r="BQ19" i="10"/>
  <c r="BP19" i="10"/>
  <c r="BO19" i="10"/>
  <c r="BN19" i="10"/>
  <c r="BM19" i="10"/>
  <c r="BL19" i="10"/>
  <c r="BK19" i="10"/>
  <c r="BJ19" i="10"/>
  <c r="BI19" i="10"/>
  <c r="BH19" i="10"/>
  <c r="BG19" i="10"/>
  <c r="BF19" i="10"/>
  <c r="BE19" i="10"/>
  <c r="BD19" i="10"/>
  <c r="BC19" i="10"/>
  <c r="BB19" i="10"/>
  <c r="BA19" i="10"/>
  <c r="AZ19" i="10"/>
  <c r="AY19" i="10"/>
  <c r="AX19" i="10"/>
  <c r="AW19" i="10"/>
  <c r="AV19" i="10"/>
  <c r="AU19" i="10"/>
  <c r="AT19" i="10"/>
  <c r="AS19" i="10"/>
  <c r="AR19" i="10"/>
  <c r="AQ19" i="10"/>
  <c r="AP19" i="10"/>
  <c r="AO19" i="10"/>
  <c r="AN19" i="10"/>
  <c r="AM19" i="10"/>
  <c r="AL19" i="10"/>
  <c r="AK19" i="10"/>
  <c r="AJ19" i="10"/>
  <c r="AI19" i="10"/>
  <c r="AH19" i="10"/>
  <c r="AG19" i="10"/>
  <c r="AF19" i="10"/>
  <c r="AE19" i="10"/>
  <c r="AD19" i="10"/>
  <c r="AC19" i="10"/>
  <c r="AB19" i="10"/>
  <c r="AA19" i="10"/>
  <c r="Z19" i="10"/>
  <c r="Y19" i="10"/>
  <c r="X19" i="10"/>
  <c r="W19" i="10"/>
  <c r="V19" i="10"/>
  <c r="U19" i="10"/>
  <c r="T19" i="10"/>
  <c r="S19" i="10"/>
  <c r="R19" i="10"/>
  <c r="Q19" i="10"/>
  <c r="P19" i="10"/>
  <c r="O19" i="10"/>
  <c r="N19" i="10"/>
  <c r="M19" i="10"/>
  <c r="L19" i="10"/>
  <c r="K19" i="10"/>
  <c r="J19" i="10"/>
  <c r="I19" i="10"/>
  <c r="G19" i="10"/>
  <c r="F19" i="10"/>
  <c r="E19" i="10"/>
  <c r="I18" i="10"/>
  <c r="G18" i="10"/>
  <c r="F18" i="10"/>
  <c r="E18" i="10"/>
  <c r="I16" i="10"/>
  <c r="H16" i="10"/>
  <c r="G16" i="10"/>
  <c r="F16" i="10"/>
  <c r="E16" i="10"/>
  <c r="G15" i="10"/>
  <c r="E15" i="10"/>
  <c r="I10" i="10"/>
  <c r="H10" i="10"/>
  <c r="G10" i="10"/>
  <c r="F10" i="10"/>
  <c r="E10" i="10"/>
  <c r="G9" i="10"/>
  <c r="E9" i="10"/>
  <c r="F1" i="10"/>
  <c r="A1" i="10"/>
  <c r="I37" i="9"/>
  <c r="G37" i="9"/>
  <c r="F37" i="9"/>
  <c r="E37" i="9"/>
  <c r="I35" i="9"/>
  <c r="H35" i="9"/>
  <c r="G35" i="9"/>
  <c r="F35" i="9"/>
  <c r="E35" i="9"/>
  <c r="G34" i="9"/>
  <c r="E34" i="9"/>
  <c r="H29" i="9"/>
  <c r="G29" i="9"/>
  <c r="F29" i="9"/>
  <c r="E29" i="9"/>
  <c r="H28" i="9"/>
  <c r="G28" i="9"/>
  <c r="F28" i="9"/>
  <c r="E28" i="9"/>
  <c r="I23" i="9"/>
  <c r="H23" i="9"/>
  <c r="G23" i="9"/>
  <c r="F23" i="9"/>
  <c r="E23" i="9"/>
  <c r="I22" i="9"/>
  <c r="H22" i="9"/>
  <c r="G22" i="9"/>
  <c r="F22" i="9"/>
  <c r="E22" i="9"/>
  <c r="I17" i="9"/>
  <c r="G17" i="9"/>
  <c r="F17" i="9"/>
  <c r="E17" i="9"/>
  <c r="G16" i="9"/>
  <c r="E16" i="9"/>
  <c r="I12" i="9"/>
  <c r="G12" i="9"/>
  <c r="F12" i="9"/>
  <c r="E12" i="9"/>
  <c r="I10" i="9"/>
  <c r="H10" i="9"/>
  <c r="G10" i="9"/>
  <c r="F10" i="9"/>
  <c r="E10" i="9"/>
  <c r="G9" i="9"/>
  <c r="E9" i="9"/>
  <c r="F1" i="9"/>
  <c r="A1" i="9"/>
  <c r="H9" i="8"/>
  <c r="G9" i="8"/>
  <c r="F9" i="8"/>
  <c r="E9" i="8"/>
  <c r="F1" i="8"/>
  <c r="A1" i="8"/>
  <c r="F1" i="7"/>
  <c r="A1" i="7"/>
  <c r="G303" i="6"/>
  <c r="F303" i="6"/>
  <c r="F304" i="6" s="1"/>
  <c r="E303" i="6"/>
  <c r="I298" i="6"/>
  <c r="I299" i="6" s="1"/>
  <c r="H298" i="6"/>
  <c r="G298" i="6"/>
  <c r="F298" i="6"/>
  <c r="E298" i="6"/>
  <c r="I293" i="6"/>
  <c r="H293" i="6"/>
  <c r="G293" i="6"/>
  <c r="F293" i="6"/>
  <c r="E293" i="6"/>
  <c r="G288" i="6"/>
  <c r="F288" i="6"/>
  <c r="F289" i="6" s="1"/>
  <c r="E288" i="6"/>
  <c r="I283" i="6"/>
  <c r="I284" i="6" s="1"/>
  <c r="H283" i="6"/>
  <c r="G283" i="6"/>
  <c r="F283" i="6"/>
  <c r="E283" i="6"/>
  <c r="I278" i="6"/>
  <c r="H278" i="6"/>
  <c r="G278" i="6"/>
  <c r="F278" i="6"/>
  <c r="E278" i="6"/>
  <c r="G273" i="6"/>
  <c r="F273" i="6"/>
  <c r="E273" i="6"/>
  <c r="G272" i="6"/>
  <c r="F272" i="6"/>
  <c r="E272" i="6"/>
  <c r="I267" i="6"/>
  <c r="H267" i="6"/>
  <c r="G267" i="6"/>
  <c r="F267" i="6"/>
  <c r="E267" i="6"/>
  <c r="I266" i="6"/>
  <c r="I268" i="6" s="1"/>
  <c r="I67" i="6" s="1"/>
  <c r="H266" i="6"/>
  <c r="G266" i="6"/>
  <c r="F266" i="6"/>
  <c r="E266" i="6"/>
  <c r="G265" i="6"/>
  <c r="F265" i="6"/>
  <c r="E265" i="6"/>
  <c r="I260" i="6"/>
  <c r="H260" i="6"/>
  <c r="G260" i="6"/>
  <c r="F260" i="6"/>
  <c r="E260" i="6"/>
  <c r="I259" i="6"/>
  <c r="H259" i="6"/>
  <c r="G259" i="6"/>
  <c r="F259" i="6"/>
  <c r="E259" i="6"/>
  <c r="G258" i="6"/>
  <c r="F258" i="6"/>
  <c r="E258" i="6"/>
  <c r="G253" i="6"/>
  <c r="F253" i="6"/>
  <c r="F254" i="6" s="1"/>
  <c r="E253" i="6"/>
  <c r="I249" i="6"/>
  <c r="I41" i="6" s="1"/>
  <c r="I248" i="6"/>
  <c r="H248" i="6"/>
  <c r="G248" i="6"/>
  <c r="F248" i="6"/>
  <c r="E248" i="6"/>
  <c r="I243" i="6"/>
  <c r="H243" i="6"/>
  <c r="G243" i="6"/>
  <c r="F243" i="6"/>
  <c r="E243" i="6"/>
  <c r="I237" i="6"/>
  <c r="H237" i="6"/>
  <c r="G237" i="6"/>
  <c r="F237" i="6"/>
  <c r="E237" i="6"/>
  <c r="I236" i="6"/>
  <c r="H236" i="6"/>
  <c r="G236" i="6"/>
  <c r="F236" i="6"/>
  <c r="E236" i="6"/>
  <c r="G235" i="6"/>
  <c r="E235" i="6"/>
  <c r="G234" i="6"/>
  <c r="E234" i="6"/>
  <c r="I228" i="6"/>
  <c r="H228" i="6"/>
  <c r="G228" i="6"/>
  <c r="F228" i="6"/>
  <c r="E228" i="6"/>
  <c r="I227" i="6"/>
  <c r="H227" i="6"/>
  <c r="G227" i="6"/>
  <c r="F227" i="6"/>
  <c r="E227" i="6"/>
  <c r="G226" i="6"/>
  <c r="E226" i="6"/>
  <c r="G225" i="6"/>
  <c r="E225" i="6"/>
  <c r="I219" i="6"/>
  <c r="G219" i="6"/>
  <c r="F219" i="6"/>
  <c r="E219" i="6"/>
  <c r="I218" i="6"/>
  <c r="G218" i="6"/>
  <c r="F218" i="6"/>
  <c r="E218" i="6"/>
  <c r="I217" i="6"/>
  <c r="G217" i="6"/>
  <c r="F217" i="6"/>
  <c r="E217" i="6"/>
  <c r="G216" i="6"/>
  <c r="E216" i="6"/>
  <c r="I211" i="6"/>
  <c r="G211" i="6"/>
  <c r="F211" i="6"/>
  <c r="E211" i="6"/>
  <c r="I210" i="6"/>
  <c r="H210" i="6"/>
  <c r="G210" i="6"/>
  <c r="F210" i="6"/>
  <c r="E210" i="6"/>
  <c r="G209" i="6"/>
  <c r="F209" i="6"/>
  <c r="E209" i="6"/>
  <c r="I204" i="6"/>
  <c r="G204" i="6"/>
  <c r="F204" i="6"/>
  <c r="E204" i="6"/>
  <c r="I203" i="6"/>
  <c r="H203" i="6"/>
  <c r="G203" i="6"/>
  <c r="F203" i="6"/>
  <c r="E203" i="6"/>
  <c r="G202" i="6"/>
  <c r="F202" i="6"/>
  <c r="E202" i="6"/>
  <c r="I197" i="6"/>
  <c r="G197" i="6"/>
  <c r="F197" i="6"/>
  <c r="E197" i="6"/>
  <c r="I196" i="6"/>
  <c r="H196" i="6"/>
  <c r="G196" i="6"/>
  <c r="F196" i="6"/>
  <c r="E196" i="6"/>
  <c r="G195" i="6"/>
  <c r="F195" i="6"/>
  <c r="E195" i="6"/>
  <c r="G194" i="6"/>
  <c r="E194" i="6"/>
  <c r="G193" i="6"/>
  <c r="E193" i="6"/>
  <c r="I188" i="6"/>
  <c r="G188" i="6"/>
  <c r="F188" i="6"/>
  <c r="E188" i="6"/>
  <c r="I183" i="6"/>
  <c r="G183" i="6"/>
  <c r="F183" i="6"/>
  <c r="E183" i="6"/>
  <c r="I182" i="6"/>
  <c r="H182" i="6"/>
  <c r="G182" i="6"/>
  <c r="F182" i="6"/>
  <c r="E182" i="6"/>
  <c r="I177" i="6"/>
  <c r="H177" i="6"/>
  <c r="G177" i="6"/>
  <c r="F177" i="6"/>
  <c r="E177" i="6"/>
  <c r="I176" i="6"/>
  <c r="H176" i="6"/>
  <c r="G176" i="6"/>
  <c r="F176" i="6"/>
  <c r="E176" i="6"/>
  <c r="G175" i="6"/>
  <c r="F175" i="6"/>
  <c r="E175" i="6"/>
  <c r="I170" i="6"/>
  <c r="H170" i="6"/>
  <c r="G170" i="6"/>
  <c r="F170" i="6"/>
  <c r="E170" i="6"/>
  <c r="G169" i="6"/>
  <c r="F169" i="6"/>
  <c r="E169" i="6"/>
  <c r="I163" i="6"/>
  <c r="G163" i="6"/>
  <c r="F163" i="6"/>
  <c r="E163" i="6"/>
  <c r="I162" i="6"/>
  <c r="G162" i="6"/>
  <c r="F162" i="6"/>
  <c r="E162" i="6"/>
  <c r="I161" i="6"/>
  <c r="G161" i="6"/>
  <c r="F161" i="6"/>
  <c r="E161" i="6"/>
  <c r="G160" i="6"/>
  <c r="E160" i="6"/>
  <c r="I155" i="6"/>
  <c r="G155" i="6"/>
  <c r="F155" i="6"/>
  <c r="E155" i="6"/>
  <c r="I154" i="6"/>
  <c r="H154" i="6"/>
  <c r="G154" i="6"/>
  <c r="F154" i="6"/>
  <c r="E154" i="6"/>
  <c r="G153" i="6"/>
  <c r="F153" i="6"/>
  <c r="E153" i="6"/>
  <c r="I148" i="6"/>
  <c r="G148" i="6"/>
  <c r="F148" i="6"/>
  <c r="E148" i="6"/>
  <c r="I147" i="6"/>
  <c r="H147" i="6"/>
  <c r="G147" i="6"/>
  <c r="F147" i="6"/>
  <c r="E147" i="6"/>
  <c r="G146" i="6"/>
  <c r="F146" i="6"/>
  <c r="E146" i="6"/>
  <c r="I141" i="6"/>
  <c r="G141" i="6"/>
  <c r="F141" i="6"/>
  <c r="E141" i="6"/>
  <c r="I140" i="6"/>
  <c r="H140" i="6"/>
  <c r="G140" i="6"/>
  <c r="F140" i="6"/>
  <c r="E140" i="6"/>
  <c r="G139" i="6"/>
  <c r="F139" i="6"/>
  <c r="E139" i="6"/>
  <c r="G138" i="6"/>
  <c r="E138" i="6"/>
  <c r="G137" i="6"/>
  <c r="E137" i="6"/>
  <c r="I132" i="6"/>
  <c r="G132" i="6"/>
  <c r="F132" i="6"/>
  <c r="E132" i="6"/>
  <c r="I127" i="6"/>
  <c r="G127" i="6"/>
  <c r="F127" i="6"/>
  <c r="E127" i="6"/>
  <c r="I126" i="6"/>
  <c r="H126" i="6"/>
  <c r="G126" i="6"/>
  <c r="F126" i="6"/>
  <c r="E126" i="6"/>
  <c r="I121" i="6"/>
  <c r="H121" i="6"/>
  <c r="G121" i="6"/>
  <c r="F121" i="6"/>
  <c r="E121" i="6"/>
  <c r="I120" i="6"/>
  <c r="H120" i="6"/>
  <c r="G120" i="6"/>
  <c r="F120" i="6"/>
  <c r="E120" i="6"/>
  <c r="G119" i="6"/>
  <c r="F119" i="6"/>
  <c r="E119" i="6"/>
  <c r="I114" i="6"/>
  <c r="H114" i="6"/>
  <c r="G114" i="6"/>
  <c r="F114" i="6"/>
  <c r="E114" i="6"/>
  <c r="G113" i="6"/>
  <c r="F113" i="6"/>
  <c r="E113" i="6"/>
  <c r="H107" i="6"/>
  <c r="G107" i="6"/>
  <c r="F107" i="6"/>
  <c r="E107" i="6"/>
  <c r="I106" i="6"/>
  <c r="H106" i="6"/>
  <c r="G106" i="6"/>
  <c r="F106" i="6"/>
  <c r="E106" i="6"/>
  <c r="H101" i="6"/>
  <c r="G101" i="6"/>
  <c r="F101" i="6"/>
  <c r="E101" i="6"/>
  <c r="I100" i="6"/>
  <c r="H100" i="6"/>
  <c r="G100" i="6"/>
  <c r="F100" i="6"/>
  <c r="E100" i="6"/>
  <c r="I99" i="6"/>
  <c r="G99" i="6"/>
  <c r="F99" i="6"/>
  <c r="E99" i="6"/>
  <c r="H94" i="6"/>
  <c r="G94" i="6"/>
  <c r="F94" i="6"/>
  <c r="E94" i="6"/>
  <c r="I93" i="6"/>
  <c r="H93" i="6"/>
  <c r="G93" i="6"/>
  <c r="F93" i="6"/>
  <c r="E93" i="6"/>
  <c r="I92" i="6"/>
  <c r="H92" i="6"/>
  <c r="G92" i="6"/>
  <c r="F92" i="6"/>
  <c r="E92" i="6"/>
  <c r="H87" i="6"/>
  <c r="G87" i="6"/>
  <c r="F87" i="6"/>
  <c r="E87" i="6"/>
  <c r="I86" i="6"/>
  <c r="H86" i="6"/>
  <c r="G86" i="6"/>
  <c r="F86" i="6"/>
  <c r="E86" i="6"/>
  <c r="H81" i="6"/>
  <c r="G81" i="6"/>
  <c r="F81" i="6"/>
  <c r="E81" i="6"/>
  <c r="I80" i="6"/>
  <c r="H80" i="6"/>
  <c r="G80" i="6"/>
  <c r="F80" i="6"/>
  <c r="E80" i="6"/>
  <c r="I79" i="6"/>
  <c r="G79" i="6"/>
  <c r="F79" i="6"/>
  <c r="E79" i="6"/>
  <c r="H74" i="6"/>
  <c r="G74" i="6"/>
  <c r="F74" i="6"/>
  <c r="E74" i="6"/>
  <c r="I73" i="6"/>
  <c r="H73" i="6"/>
  <c r="G73" i="6"/>
  <c r="F73" i="6"/>
  <c r="E73" i="6"/>
  <c r="I72" i="6"/>
  <c r="H72" i="6"/>
  <c r="G72" i="6"/>
  <c r="F72" i="6"/>
  <c r="E72" i="6"/>
  <c r="H67" i="6"/>
  <c r="G67" i="6"/>
  <c r="F67" i="6"/>
  <c r="E67" i="6"/>
  <c r="I66" i="6"/>
  <c r="H66" i="6"/>
  <c r="G66" i="6"/>
  <c r="F66" i="6"/>
  <c r="E66" i="6"/>
  <c r="I61" i="6"/>
  <c r="H61" i="6"/>
  <c r="G61" i="6"/>
  <c r="F61" i="6"/>
  <c r="E61" i="6"/>
  <c r="I60" i="6"/>
  <c r="H60" i="6"/>
  <c r="G60" i="6"/>
  <c r="F60" i="6"/>
  <c r="E60" i="6"/>
  <c r="I59" i="6"/>
  <c r="G59" i="6"/>
  <c r="F59" i="6"/>
  <c r="E59" i="6"/>
  <c r="H54" i="6"/>
  <c r="G54" i="6"/>
  <c r="F54" i="6"/>
  <c r="E54" i="6"/>
  <c r="I53" i="6"/>
  <c r="H53" i="6"/>
  <c r="G53" i="6"/>
  <c r="F53" i="6"/>
  <c r="E53" i="6"/>
  <c r="I52" i="6"/>
  <c r="H52" i="6"/>
  <c r="G52" i="6"/>
  <c r="F52" i="6"/>
  <c r="E52" i="6"/>
  <c r="H47" i="6"/>
  <c r="G47" i="6"/>
  <c r="F47" i="6"/>
  <c r="E47" i="6"/>
  <c r="I46" i="6"/>
  <c r="H46" i="6"/>
  <c r="G46" i="6"/>
  <c r="F46" i="6"/>
  <c r="E46" i="6"/>
  <c r="H41" i="6"/>
  <c r="G41" i="6"/>
  <c r="F41" i="6"/>
  <c r="E41" i="6"/>
  <c r="I40" i="6"/>
  <c r="H40" i="6"/>
  <c r="G40" i="6"/>
  <c r="F40" i="6"/>
  <c r="E40" i="6"/>
  <c r="I39" i="6"/>
  <c r="G39" i="6"/>
  <c r="F39" i="6"/>
  <c r="E39" i="6"/>
  <c r="H34" i="6"/>
  <c r="G34" i="6"/>
  <c r="F34" i="6"/>
  <c r="E34" i="6"/>
  <c r="I33" i="6"/>
  <c r="H33" i="6"/>
  <c r="G33" i="6"/>
  <c r="F33" i="6"/>
  <c r="E33" i="6"/>
  <c r="I32" i="6"/>
  <c r="H32" i="6"/>
  <c r="G32" i="6"/>
  <c r="F32" i="6"/>
  <c r="E32" i="6"/>
  <c r="J28" i="6"/>
  <c r="J4" i="4" s="1"/>
  <c r="I23" i="6"/>
  <c r="H23" i="6"/>
  <c r="G23" i="6"/>
  <c r="F23" i="6"/>
  <c r="E23" i="6"/>
  <c r="I18" i="6"/>
  <c r="H18" i="6"/>
  <c r="G18" i="6"/>
  <c r="F18" i="6"/>
  <c r="E18" i="6"/>
  <c r="G17" i="6"/>
  <c r="F17" i="6"/>
  <c r="E17" i="6"/>
  <c r="I11" i="6"/>
  <c r="H11" i="6"/>
  <c r="G11" i="6"/>
  <c r="F11" i="6"/>
  <c r="E11" i="6"/>
  <c r="G10" i="6"/>
  <c r="F10" i="6"/>
  <c r="E10" i="6"/>
  <c r="G9" i="6"/>
  <c r="F9" i="6"/>
  <c r="E9" i="6"/>
  <c r="F1" i="6"/>
  <c r="A1" i="6"/>
  <c r="F1" i="5"/>
  <c r="A1" i="5"/>
  <c r="F1" i="4"/>
  <c r="F69" i="3"/>
  <c r="F19" i="18" s="1"/>
  <c r="F47" i="3"/>
  <c r="F22" i="13" s="1"/>
  <c r="F35" i="3"/>
  <c r="F17" i="14" s="1"/>
  <c r="F25" i="3"/>
  <c r="F9" i="15" s="1"/>
  <c r="F15" i="3"/>
  <c r="F9" i="12" s="1"/>
  <c r="F6" i="3"/>
  <c r="F3" i="3"/>
  <c r="M2" i="3" s="1"/>
  <c r="F1" i="3"/>
  <c r="B94" i="2"/>
  <c r="A93" i="2"/>
  <c r="A90" i="2"/>
  <c r="A88" i="2"/>
  <c r="A86" i="2"/>
  <c r="A84" i="2"/>
  <c r="A82" i="2"/>
  <c r="A80" i="2"/>
  <c r="A78" i="2"/>
  <c r="A76" i="2"/>
  <c r="A74" i="2"/>
  <c r="A72" i="2"/>
  <c r="A70" i="2"/>
  <c r="B68" i="2"/>
  <c r="B67" i="2"/>
  <c r="B66" i="2"/>
  <c r="B65" i="2"/>
  <c r="B64" i="2"/>
  <c r="B63" i="2"/>
  <c r="A62" i="2"/>
  <c r="B60" i="2"/>
  <c r="C59" i="2"/>
  <c r="C58" i="2"/>
  <c r="B57" i="2"/>
  <c r="B56" i="2"/>
  <c r="B55" i="2"/>
  <c r="B54" i="2"/>
  <c r="B53" i="2"/>
  <c r="B52" i="2"/>
  <c r="B51" i="2"/>
  <c r="A50" i="2"/>
  <c r="A48" i="2"/>
  <c r="A44" i="2"/>
  <c r="A42" i="2"/>
  <c r="A40" i="2"/>
  <c r="A38" i="2"/>
  <c r="A36" i="2"/>
  <c r="A34" i="2"/>
  <c r="A32" i="2"/>
  <c r="A30" i="2"/>
  <c r="A28" i="2"/>
  <c r="A26" i="2"/>
  <c r="A24" i="2"/>
  <c r="A22" i="2"/>
  <c r="A20" i="2"/>
  <c r="A18" i="2"/>
  <c r="A16" i="2"/>
  <c r="A14" i="2"/>
  <c r="A12" i="2"/>
  <c r="A10" i="2"/>
  <c r="A8" i="2"/>
  <c r="A6" i="2"/>
  <c r="A1" i="2"/>
  <c r="I94" i="6" l="1"/>
  <c r="I101" i="6"/>
  <c r="I107" i="6"/>
  <c r="I87" i="6"/>
  <c r="I74" i="6"/>
  <c r="I81" i="6"/>
  <c r="I54" i="6"/>
  <c r="I34" i="6"/>
  <c r="I47" i="6"/>
  <c r="I17" i="3"/>
  <c r="K2" i="3"/>
  <c r="I51" i="3"/>
  <c r="L2" i="3"/>
  <c r="I20" i="3"/>
  <c r="F274" i="6"/>
  <c r="I13" i="3"/>
  <c r="F59" i="3"/>
  <c r="F226" i="6" s="1"/>
  <c r="I15" i="3"/>
  <c r="I25" i="3"/>
  <c r="I35" i="3"/>
  <c r="I47" i="3"/>
  <c r="I6" i="3"/>
  <c r="F66" i="3" s="1"/>
  <c r="F234" i="6" s="1"/>
  <c r="J4" i="38"/>
  <c r="J4" i="35"/>
  <c r="J4" i="32"/>
  <c r="J4" i="29"/>
  <c r="J4" i="26"/>
  <c r="J4" i="19"/>
  <c r="J4" i="20"/>
  <c r="J4" i="18"/>
  <c r="J10" i="18"/>
  <c r="J4" i="17"/>
  <c r="J10" i="17"/>
  <c r="J27" i="16"/>
  <c r="J4" i="15"/>
  <c r="J35" i="16"/>
  <c r="J4" i="16"/>
  <c r="J54" i="14"/>
  <c r="J4" i="13"/>
  <c r="J31" i="14"/>
  <c r="J44" i="14"/>
  <c r="J4" i="14"/>
  <c r="J23" i="13"/>
  <c r="J4" i="11"/>
  <c r="J25" i="10"/>
  <c r="J16" i="10"/>
  <c r="J4" i="12"/>
  <c r="J10" i="11"/>
  <c r="J16" i="12"/>
  <c r="J4" i="10"/>
  <c r="J4" i="8"/>
  <c r="J267" i="6"/>
  <c r="J259" i="6"/>
  <c r="J261" i="6" s="1"/>
  <c r="J10" i="9"/>
  <c r="J278" i="6"/>
  <c r="J279" i="6" s="1"/>
  <c r="J293" i="6"/>
  <c r="J294" i="6" s="1"/>
  <c r="J35" i="9"/>
  <c r="J283" i="6"/>
  <c r="J284" i="6" s="1"/>
  <c r="J4" i="9"/>
  <c r="J4" i="7"/>
  <c r="J298" i="6"/>
  <c r="J299" i="6" s="1"/>
  <c r="J248" i="6"/>
  <c r="J249" i="6" s="1"/>
  <c r="J196" i="6"/>
  <c r="J243" i="6"/>
  <c r="J244" i="6" s="1"/>
  <c r="J140" i="6"/>
  <c r="J182" i="6"/>
  <c r="J106" i="6"/>
  <c r="J66" i="6"/>
  <c r="J73" i="6"/>
  <c r="J80" i="6"/>
  <c r="J86" i="6"/>
  <c r="J93" i="6"/>
  <c r="J126" i="6"/>
  <c r="J100" i="6"/>
  <c r="J46" i="6"/>
  <c r="F18" i="3"/>
  <c r="I18" i="3" s="1"/>
  <c r="F28" i="3"/>
  <c r="I28" i="3" s="1"/>
  <c r="F40" i="3"/>
  <c r="F43" i="14" s="1"/>
  <c r="F50" i="3"/>
  <c r="I50" i="3" s="1"/>
  <c r="F62" i="3"/>
  <c r="F9" i="17" s="1"/>
  <c r="I15" i="17" s="1"/>
  <c r="K28" i="6"/>
  <c r="K4" i="4" s="1"/>
  <c r="J40" i="6"/>
  <c r="J60" i="6"/>
  <c r="F21" i="3"/>
  <c r="F33" i="3"/>
  <c r="I33" i="3" s="1"/>
  <c r="F45" i="3"/>
  <c r="F55" i="3"/>
  <c r="I55" i="3" s="1"/>
  <c r="F67" i="3"/>
  <c r="H23" i="33"/>
  <c r="H23" i="34"/>
  <c r="H23" i="32"/>
  <c r="H23" i="23"/>
  <c r="H12" i="11"/>
  <c r="J11" i="6"/>
  <c r="J12" i="6" s="1"/>
  <c r="J33" i="6"/>
  <c r="F16" i="3"/>
  <c r="F38" i="3"/>
  <c r="F48" i="3"/>
  <c r="F60" i="3"/>
  <c r="H49" i="14"/>
  <c r="H19" i="10"/>
  <c r="J4" i="6"/>
  <c r="F26" i="3"/>
  <c r="F19" i="3"/>
  <c r="I19" i="3" s="1"/>
  <c r="F31" i="3"/>
  <c r="F16" i="14" s="1"/>
  <c r="F41" i="3"/>
  <c r="F53" i="14" s="1"/>
  <c r="I57" i="14" s="1"/>
  <c r="F51" i="3"/>
  <c r="F34" i="9" s="1"/>
  <c r="F14" i="3"/>
  <c r="F22" i="3"/>
  <c r="I22" i="3" s="1"/>
  <c r="F34" i="3"/>
  <c r="I34" i="3" s="1"/>
  <c r="F46" i="3"/>
  <c r="F9" i="9" s="1"/>
  <c r="I13" i="9" s="1"/>
  <c r="F58" i="3"/>
  <c r="F225" i="6" s="1"/>
  <c r="F68" i="3"/>
  <c r="F17" i="3"/>
  <c r="F27" i="3"/>
  <c r="I27" i="3" s="1"/>
  <c r="F39" i="3"/>
  <c r="I39" i="3" s="1"/>
  <c r="F49" i="3"/>
  <c r="I49" i="3" s="1"/>
  <c r="F61" i="3"/>
  <c r="I61" i="3" s="1"/>
  <c r="F20" i="3"/>
  <c r="F32" i="3"/>
  <c r="F11" i="16" s="1"/>
  <c r="F44" i="3"/>
  <c r="F24" i="10" s="1"/>
  <c r="I28" i="10" s="1"/>
  <c r="F54" i="3"/>
  <c r="I54" i="3" s="1"/>
  <c r="J23" i="6"/>
  <c r="J24" i="6" s="1"/>
  <c r="J3" i="4" s="1"/>
  <c r="J53" i="6"/>
  <c r="I38" i="9"/>
  <c r="I27" i="13"/>
  <c r="I50" i="14"/>
  <c r="G9" i="27"/>
  <c r="G9" i="28"/>
  <c r="G9" i="26"/>
  <c r="G9" i="21"/>
  <c r="G10" i="28"/>
  <c r="G10" i="27"/>
  <c r="G10" i="26"/>
  <c r="G10" i="21"/>
  <c r="E12" i="34"/>
  <c r="E12" i="33"/>
  <c r="E12" i="32"/>
  <c r="E12" i="23"/>
  <c r="G12" i="34"/>
  <c r="G12" i="33"/>
  <c r="G12" i="32"/>
  <c r="G12" i="23"/>
  <c r="E10" i="28"/>
  <c r="E10" i="27"/>
  <c r="E10" i="26"/>
  <c r="E10" i="21"/>
  <c r="E9" i="28"/>
  <c r="E9" i="27"/>
  <c r="E9" i="26"/>
  <c r="E9" i="21"/>
  <c r="G9" i="33"/>
  <c r="G9" i="34"/>
  <c r="G9" i="32"/>
  <c r="G9" i="23"/>
  <c r="E9" i="34"/>
  <c r="E9" i="33"/>
  <c r="E9" i="32"/>
  <c r="E9" i="23"/>
  <c r="E20" i="33"/>
  <c r="E20" i="32"/>
  <c r="E20" i="34"/>
  <c r="E20" i="23"/>
  <c r="G20" i="33"/>
  <c r="G20" i="34"/>
  <c r="G20" i="32"/>
  <c r="G20" i="23"/>
  <c r="G18" i="33"/>
  <c r="G18" i="34"/>
  <c r="G18" i="32"/>
  <c r="G18" i="23"/>
  <c r="G16" i="34"/>
  <c r="G16" i="33"/>
  <c r="G16" i="32"/>
  <c r="G16" i="23"/>
  <c r="E17" i="26"/>
  <c r="E17" i="28"/>
  <c r="E17" i="27"/>
  <c r="E17" i="21"/>
  <c r="E16" i="28"/>
  <c r="E16" i="27"/>
  <c r="E16" i="26"/>
  <c r="E16" i="21"/>
  <c r="E18" i="34"/>
  <c r="E18" i="32"/>
  <c r="E18" i="33"/>
  <c r="E18" i="23"/>
  <c r="G16" i="27"/>
  <c r="G16" i="26"/>
  <c r="G16" i="28"/>
  <c r="G16" i="21"/>
  <c r="E16" i="33"/>
  <c r="E16" i="34"/>
  <c r="E16" i="32"/>
  <c r="E16" i="23"/>
  <c r="E19" i="34"/>
  <c r="E19" i="33"/>
  <c r="E19" i="32"/>
  <c r="G19" i="33"/>
  <c r="G19" i="34"/>
  <c r="G19" i="32"/>
  <c r="G19" i="23"/>
  <c r="G17" i="28"/>
  <c r="G17" i="26"/>
  <c r="G17" i="27"/>
  <c r="K10" i="42"/>
  <c r="K11" i="42"/>
  <c r="K12" i="42"/>
  <c r="F160" i="6" l="1"/>
  <c r="I16" i="3"/>
  <c r="F9" i="18"/>
  <c r="I15" i="18" s="1"/>
  <c r="I15" i="31" s="1"/>
  <c r="I67" i="3"/>
  <c r="I62" i="3"/>
  <c r="I58" i="3"/>
  <c r="F216" i="6"/>
  <c r="I26" i="3"/>
  <c r="I46" i="3"/>
  <c r="I40" i="3"/>
  <c r="F9" i="11"/>
  <c r="I13" i="11" s="1"/>
  <c r="I22" i="31" s="1"/>
  <c r="I45" i="3"/>
  <c r="F30" i="12"/>
  <c r="J32" i="12" s="1"/>
  <c r="J11" i="14" s="1"/>
  <c r="I14" i="3"/>
  <c r="F65" i="3"/>
  <c r="F37" i="12"/>
  <c r="I21" i="3"/>
  <c r="I66" i="3"/>
  <c r="I41" i="3"/>
  <c r="I59" i="3"/>
  <c r="F18" i="17"/>
  <c r="I60" i="3"/>
  <c r="I31" i="3"/>
  <c r="F52" i="18"/>
  <c r="I68" i="3"/>
  <c r="F15" i="10"/>
  <c r="I21" i="10" s="1"/>
  <c r="I8" i="22" s="1"/>
  <c r="I48" i="3"/>
  <c r="I44" i="3"/>
  <c r="F9" i="10"/>
  <c r="I38" i="3"/>
  <c r="I32" i="3"/>
  <c r="J19" i="12"/>
  <c r="I13" i="31"/>
  <c r="I13" i="30"/>
  <c r="I13" i="29"/>
  <c r="I13" i="22"/>
  <c r="J24" i="13"/>
  <c r="F26" i="18"/>
  <c r="J28" i="18" s="1"/>
  <c r="F9" i="16"/>
  <c r="F24" i="14"/>
  <c r="J26" i="14" s="1"/>
  <c r="I16" i="31"/>
  <c r="I16" i="30"/>
  <c r="I16" i="29"/>
  <c r="I16" i="22"/>
  <c r="J11" i="17"/>
  <c r="J39" i="17" s="1"/>
  <c r="F15" i="12"/>
  <c r="I21" i="12" s="1"/>
  <c r="I8" i="31"/>
  <c r="I8" i="30"/>
  <c r="I8" i="29"/>
  <c r="J3" i="38"/>
  <c r="J3" i="35"/>
  <c r="J3" i="32"/>
  <c r="J3" i="29"/>
  <c r="J3" i="26"/>
  <c r="J3" i="19"/>
  <c r="J3" i="20"/>
  <c r="J3" i="18"/>
  <c r="J3" i="17"/>
  <c r="J3" i="15"/>
  <c r="J3" i="16"/>
  <c r="J3" i="14"/>
  <c r="J3" i="13"/>
  <c r="J3" i="12"/>
  <c r="J3" i="10"/>
  <c r="J3" i="11"/>
  <c r="J3" i="9"/>
  <c r="J3" i="7"/>
  <c r="J3" i="8"/>
  <c r="J99" i="6"/>
  <c r="J79" i="6"/>
  <c r="J3" i="6"/>
  <c r="J59" i="6"/>
  <c r="J39" i="6"/>
  <c r="F19" i="16"/>
  <c r="F10" i="13"/>
  <c r="F36" i="12"/>
  <c r="F16" i="13"/>
  <c r="F30" i="14"/>
  <c r="I35" i="14" s="1"/>
  <c r="I21" i="31"/>
  <c r="I21" i="30"/>
  <c r="I21" i="29"/>
  <c r="I21" i="22"/>
  <c r="I28" i="9"/>
  <c r="J36" i="9"/>
  <c r="I10" i="30"/>
  <c r="I10" i="31"/>
  <c r="I10" i="29"/>
  <c r="I10" i="22"/>
  <c r="I9" i="8"/>
  <c r="J11" i="9"/>
  <c r="F25" i="17"/>
  <c r="J27" i="17" s="1"/>
  <c r="F18" i="16"/>
  <c r="K22" i="16" s="1"/>
  <c r="F26" i="16"/>
  <c r="I31" i="16" s="1"/>
  <c r="J74" i="6"/>
  <c r="J81" i="6"/>
  <c r="J87" i="6"/>
  <c r="I15" i="30"/>
  <c r="I15" i="29"/>
  <c r="I15" i="22"/>
  <c r="J11" i="18"/>
  <c r="J40" i="18" s="1"/>
  <c r="F54" i="18"/>
  <c r="F55" i="18" s="1"/>
  <c r="F39" i="18" s="1"/>
  <c r="F53" i="17"/>
  <c r="F194" i="6"/>
  <c r="J228" i="6"/>
  <c r="J237" i="6"/>
  <c r="J177" i="6"/>
  <c r="J121" i="6"/>
  <c r="J18" i="6"/>
  <c r="J19" i="6" s="1"/>
  <c r="J2" i="4" s="1"/>
  <c r="F18" i="18"/>
  <c r="F10" i="16"/>
  <c r="F16" i="9"/>
  <c r="F52" i="17"/>
  <c r="F53" i="18"/>
  <c r="I20" i="10"/>
  <c r="J26" i="10"/>
  <c r="F51" i="17"/>
  <c r="F138" i="6"/>
  <c r="I17" i="37"/>
  <c r="I17" i="36"/>
  <c r="I17" i="35"/>
  <c r="I17" i="24"/>
  <c r="J55" i="14"/>
  <c r="I17" i="13"/>
  <c r="F20" i="16"/>
  <c r="F9" i="14"/>
  <c r="J12" i="14" s="1"/>
  <c r="F9" i="13"/>
  <c r="I22" i="30"/>
  <c r="I22" i="29"/>
  <c r="I22" i="22"/>
  <c r="J11" i="11"/>
  <c r="J13" i="11" s="1"/>
  <c r="I29" i="9"/>
  <c r="K4" i="38"/>
  <c r="K4" i="35"/>
  <c r="K4" i="32"/>
  <c r="K4" i="29"/>
  <c r="K4" i="20"/>
  <c r="K28" i="18"/>
  <c r="K10" i="18"/>
  <c r="K4" i="26"/>
  <c r="K4" i="19"/>
  <c r="K4" i="18"/>
  <c r="K4" i="17"/>
  <c r="K10" i="17"/>
  <c r="K27" i="16"/>
  <c r="K35" i="16"/>
  <c r="K4" i="16"/>
  <c r="K54" i="14"/>
  <c r="K23" i="13"/>
  <c r="K31" i="14"/>
  <c r="K4" i="15"/>
  <c r="K44" i="14"/>
  <c r="K26" i="14"/>
  <c r="K4" i="14"/>
  <c r="K4" i="11"/>
  <c r="K25" i="10"/>
  <c r="K4" i="12"/>
  <c r="K4" i="13"/>
  <c r="K10" i="11"/>
  <c r="K32" i="12"/>
  <c r="K16" i="12"/>
  <c r="K4" i="10"/>
  <c r="K35" i="9"/>
  <c r="K259" i="6"/>
  <c r="K10" i="9"/>
  <c r="K278" i="6"/>
  <c r="K279" i="6" s="1"/>
  <c r="K293" i="6"/>
  <c r="K294" i="6" s="1"/>
  <c r="K243" i="6"/>
  <c r="K244" i="6" s="1"/>
  <c r="K16" i="10"/>
  <c r="K283" i="6"/>
  <c r="K284" i="6" s="1"/>
  <c r="K4" i="9"/>
  <c r="K4" i="7"/>
  <c r="K298" i="6"/>
  <c r="K299" i="6" s="1"/>
  <c r="K248" i="6"/>
  <c r="K249" i="6" s="1"/>
  <c r="K4" i="8"/>
  <c r="K267" i="6"/>
  <c r="K140" i="6"/>
  <c r="K182" i="6"/>
  <c r="K66" i="6"/>
  <c r="K73" i="6"/>
  <c r="K80" i="6"/>
  <c r="K86" i="6"/>
  <c r="K196" i="6"/>
  <c r="K93" i="6"/>
  <c r="K126" i="6"/>
  <c r="K100" i="6"/>
  <c r="K106" i="6"/>
  <c r="K4" i="6"/>
  <c r="K33" i="6"/>
  <c r="K11" i="6"/>
  <c r="K12" i="6" s="1"/>
  <c r="K60" i="6"/>
  <c r="K40" i="6"/>
  <c r="L28" i="6"/>
  <c r="L4" i="4" s="1"/>
  <c r="K46" i="6"/>
  <c r="K53" i="6"/>
  <c r="K23" i="6"/>
  <c r="K24" i="6" s="1"/>
  <c r="K3" i="4" s="1"/>
  <c r="F16" i="15"/>
  <c r="J34" i="6"/>
  <c r="J41" i="6"/>
  <c r="J47" i="6"/>
  <c r="I15" i="37"/>
  <c r="I15" i="36"/>
  <c r="I15" i="35"/>
  <c r="I15" i="24"/>
  <c r="J45" i="14"/>
  <c r="J24" i="12" s="1"/>
  <c r="J26" i="12" s="1"/>
  <c r="F34" i="16"/>
  <c r="I39" i="16" s="1"/>
  <c r="J94" i="6"/>
  <c r="J101" i="6"/>
  <c r="J107" i="6"/>
  <c r="J9" i="35" l="1"/>
  <c r="J39" i="12"/>
  <c r="F7" i="3"/>
  <c r="K12" i="14"/>
  <c r="K27" i="17"/>
  <c r="F235" i="6"/>
  <c r="I65" i="3"/>
  <c r="J17" i="10"/>
  <c r="J10" i="10" s="1"/>
  <c r="J11" i="10" s="1"/>
  <c r="J13" i="26" s="1"/>
  <c r="F54" i="17"/>
  <c r="F38" i="17" s="1"/>
  <c r="J22" i="29"/>
  <c r="K11" i="11"/>
  <c r="K13" i="11" s="1"/>
  <c r="J29" i="9"/>
  <c r="L4" i="38"/>
  <c r="L4" i="35"/>
  <c r="L4" i="32"/>
  <c r="L4" i="29"/>
  <c r="L4" i="26"/>
  <c r="L4" i="19"/>
  <c r="L4" i="20"/>
  <c r="L4" i="18"/>
  <c r="L10" i="18"/>
  <c r="L4" i="17"/>
  <c r="L28" i="18"/>
  <c r="L10" i="17"/>
  <c r="L27" i="16"/>
  <c r="L4" i="15"/>
  <c r="L35" i="16"/>
  <c r="L4" i="16"/>
  <c r="L4" i="13"/>
  <c r="L31" i="14"/>
  <c r="L12" i="14"/>
  <c r="L44" i="14"/>
  <c r="L32" i="12"/>
  <c r="L26" i="14"/>
  <c r="L4" i="14"/>
  <c r="L54" i="14"/>
  <c r="L23" i="13"/>
  <c r="L25" i="10"/>
  <c r="L16" i="10"/>
  <c r="L4" i="12"/>
  <c r="L10" i="11"/>
  <c r="L16" i="12"/>
  <c r="L35" i="9"/>
  <c r="L4" i="11"/>
  <c r="L259" i="6"/>
  <c r="L10" i="9"/>
  <c r="L278" i="6"/>
  <c r="L279" i="6" s="1"/>
  <c r="L4" i="10"/>
  <c r="L293" i="6"/>
  <c r="L294" i="6" s="1"/>
  <c r="L283" i="6"/>
  <c r="L284" i="6" s="1"/>
  <c r="L4" i="9"/>
  <c r="L4" i="7"/>
  <c r="L298" i="6"/>
  <c r="L299" i="6" s="1"/>
  <c r="L248" i="6"/>
  <c r="L249" i="6" s="1"/>
  <c r="L4" i="8"/>
  <c r="L267" i="6"/>
  <c r="L243" i="6"/>
  <c r="L244" i="6" s="1"/>
  <c r="L182" i="6"/>
  <c r="L66" i="6"/>
  <c r="L73" i="6"/>
  <c r="L140" i="6"/>
  <c r="L80" i="6"/>
  <c r="L86" i="6"/>
  <c r="L196" i="6"/>
  <c r="L93" i="6"/>
  <c r="L126" i="6"/>
  <c r="L100" i="6"/>
  <c r="L106" i="6"/>
  <c r="L4" i="6"/>
  <c r="L33" i="6"/>
  <c r="L11" i="6"/>
  <c r="L12" i="6" s="1"/>
  <c r="L60" i="6"/>
  <c r="L40" i="6"/>
  <c r="M28" i="6"/>
  <c r="M4" i="4" s="1"/>
  <c r="L46" i="6"/>
  <c r="L53" i="6"/>
  <c r="L23" i="6"/>
  <c r="L24" i="6" s="1"/>
  <c r="L3" i="4" s="1"/>
  <c r="K74" i="6"/>
  <c r="K81" i="6"/>
  <c r="K87" i="6"/>
  <c r="K29" i="18"/>
  <c r="K16" i="32" s="1"/>
  <c r="K14" i="18"/>
  <c r="K9" i="35"/>
  <c r="K11" i="14"/>
  <c r="K19" i="12"/>
  <c r="K39" i="12"/>
  <c r="I14" i="31"/>
  <c r="I14" i="30"/>
  <c r="I14" i="29"/>
  <c r="I14" i="22"/>
  <c r="J28" i="16"/>
  <c r="I12" i="36"/>
  <c r="I12" i="35"/>
  <c r="I12" i="37"/>
  <c r="I12" i="24"/>
  <c r="J32" i="14"/>
  <c r="K228" i="6"/>
  <c r="K177" i="6"/>
  <c r="K121" i="6"/>
  <c r="K237" i="6"/>
  <c r="K18" i="6"/>
  <c r="K19" i="6" s="1"/>
  <c r="K2" i="4" s="1"/>
  <c r="J14" i="35"/>
  <c r="J48" i="14"/>
  <c r="J2" i="38"/>
  <c r="J2" i="35"/>
  <c r="J2" i="32"/>
  <c r="J2" i="29"/>
  <c r="J2" i="26"/>
  <c r="J2" i="19"/>
  <c r="J2" i="20"/>
  <c r="J2" i="18"/>
  <c r="J2" i="17"/>
  <c r="J2" i="15"/>
  <c r="J2" i="16"/>
  <c r="J2" i="13"/>
  <c r="J2" i="14"/>
  <c r="J2" i="11"/>
  <c r="J2" i="12"/>
  <c r="J2" i="10"/>
  <c r="J2" i="8"/>
  <c r="J266" i="6"/>
  <c r="J268" i="6" s="1"/>
  <c r="J260" i="6"/>
  <c r="J2" i="9"/>
  <c r="J2" i="7"/>
  <c r="J236" i="6"/>
  <c r="J238" i="6" s="1"/>
  <c r="J176" i="6"/>
  <c r="J178" i="6" s="1"/>
  <c r="J170" i="6"/>
  <c r="J171" i="6" s="1"/>
  <c r="J147" i="6"/>
  <c r="J203" i="6"/>
  <c r="J72" i="6"/>
  <c r="J227" i="6"/>
  <c r="J229" i="6" s="1"/>
  <c r="J120" i="6"/>
  <c r="J122" i="6" s="1"/>
  <c r="J114" i="6"/>
  <c r="J115" i="6" s="1"/>
  <c r="J92" i="6"/>
  <c r="J52" i="6"/>
  <c r="J2" i="6"/>
  <c r="J32" i="6"/>
  <c r="I9" i="31"/>
  <c r="I9" i="30"/>
  <c r="I9" i="29"/>
  <c r="I9" i="22"/>
  <c r="J36" i="16"/>
  <c r="K34" i="6"/>
  <c r="K41" i="6"/>
  <c r="K47" i="6"/>
  <c r="K14" i="35"/>
  <c r="K48" i="14"/>
  <c r="J22" i="16"/>
  <c r="J13" i="35"/>
  <c r="J46" i="14"/>
  <c r="J34" i="14"/>
  <c r="K3" i="38"/>
  <c r="K3" i="35"/>
  <c r="K3" i="32"/>
  <c r="K3" i="29"/>
  <c r="K3" i="20"/>
  <c r="K3" i="26"/>
  <c r="K3" i="19"/>
  <c r="K3" i="18"/>
  <c r="K3" i="17"/>
  <c r="K3" i="15"/>
  <c r="K3" i="16"/>
  <c r="K3" i="14"/>
  <c r="K3" i="10"/>
  <c r="K3" i="13"/>
  <c r="K3" i="11"/>
  <c r="K3" i="12"/>
  <c r="K3" i="9"/>
  <c r="K3" i="7"/>
  <c r="K3" i="8"/>
  <c r="K79" i="6"/>
  <c r="K99" i="6"/>
  <c r="K59" i="6"/>
  <c r="K39" i="6"/>
  <c r="K3" i="6"/>
  <c r="K94" i="6"/>
  <c r="K101" i="6"/>
  <c r="K107" i="6"/>
  <c r="K8" i="32"/>
  <c r="K38" i="16"/>
  <c r="J41" i="18"/>
  <c r="J14" i="17"/>
  <c r="J28" i="17"/>
  <c r="J21" i="16"/>
  <c r="L22" i="16" s="1"/>
  <c r="J11" i="13"/>
  <c r="J12" i="13" s="1"/>
  <c r="J38" i="14"/>
  <c r="J39" i="14" s="1"/>
  <c r="J20" i="12"/>
  <c r="K261" i="6"/>
  <c r="K28" i="17"/>
  <c r="K18" i="32" s="1"/>
  <c r="K14" i="17"/>
  <c r="J40" i="17"/>
  <c r="I10" i="37"/>
  <c r="I10" i="36"/>
  <c r="I10" i="35"/>
  <c r="I10" i="24"/>
  <c r="I18" i="14"/>
  <c r="J17" i="12"/>
  <c r="J29" i="18"/>
  <c r="J14" i="18"/>
  <c r="K13" i="35"/>
  <c r="K46" i="14"/>
  <c r="K34" i="14"/>
  <c r="J27" i="10" l="1"/>
  <c r="J28" i="10" s="1"/>
  <c r="K26" i="10" s="1"/>
  <c r="J183" i="6"/>
  <c r="J184" i="6" s="1"/>
  <c r="K2" i="38"/>
  <c r="K2" i="35"/>
  <c r="K2" i="32"/>
  <c r="K2" i="29"/>
  <c r="K2" i="20"/>
  <c r="K2" i="26"/>
  <c r="K2" i="19"/>
  <c r="K2" i="17"/>
  <c r="K2" i="18"/>
  <c r="K2" i="16"/>
  <c r="K2" i="15"/>
  <c r="K2" i="14"/>
  <c r="K2" i="11"/>
  <c r="K2" i="13"/>
  <c r="K2" i="12"/>
  <c r="K2" i="10"/>
  <c r="K266" i="6"/>
  <c r="K268" i="6" s="1"/>
  <c r="K260" i="6"/>
  <c r="K2" i="9"/>
  <c r="K2" i="7"/>
  <c r="K2" i="8"/>
  <c r="K227" i="6"/>
  <c r="K229" i="6" s="1"/>
  <c r="K20" i="17" s="1"/>
  <c r="K203" i="6"/>
  <c r="K236" i="6"/>
  <c r="K238" i="6" s="1"/>
  <c r="K21" i="18" s="1"/>
  <c r="K176" i="6"/>
  <c r="K178" i="6" s="1"/>
  <c r="K183" i="6" s="1"/>
  <c r="K184" i="6" s="1"/>
  <c r="K188" i="6" s="1"/>
  <c r="K170" i="6"/>
  <c r="K171" i="6" s="1"/>
  <c r="K72" i="6"/>
  <c r="K120" i="6"/>
  <c r="K122" i="6" s="1"/>
  <c r="K127" i="6" s="1"/>
  <c r="K128" i="6" s="1"/>
  <c r="K132" i="6" s="1"/>
  <c r="K114" i="6"/>
  <c r="K115" i="6" s="1"/>
  <c r="K92" i="6"/>
  <c r="K147" i="6"/>
  <c r="K52" i="6"/>
  <c r="K2" i="6"/>
  <c r="K32" i="6"/>
  <c r="M4" i="38"/>
  <c r="M4" i="35"/>
  <c r="M4" i="32"/>
  <c r="M4" i="29"/>
  <c r="M4" i="26"/>
  <c r="M4" i="19"/>
  <c r="M4" i="20"/>
  <c r="M4" i="18"/>
  <c r="M10" i="18"/>
  <c r="M28" i="18"/>
  <c r="M4" i="17"/>
  <c r="M10" i="17"/>
  <c r="M27" i="16"/>
  <c r="M4" i="15"/>
  <c r="M35" i="16"/>
  <c r="M4" i="16"/>
  <c r="M54" i="14"/>
  <c r="M31" i="14"/>
  <c r="M12" i="14"/>
  <c r="M44" i="14"/>
  <c r="M32" i="12"/>
  <c r="M26" i="14"/>
  <c r="M4" i="14"/>
  <c r="M23" i="13"/>
  <c r="M4" i="13"/>
  <c r="M4" i="12"/>
  <c r="M10" i="11"/>
  <c r="M16" i="12"/>
  <c r="M4" i="11"/>
  <c r="M25" i="10"/>
  <c r="M16" i="10"/>
  <c r="M10" i="9"/>
  <c r="M278" i="6"/>
  <c r="M279" i="6" s="1"/>
  <c r="M4" i="10"/>
  <c r="M293" i="6"/>
  <c r="M294" i="6" s="1"/>
  <c r="M283" i="6"/>
  <c r="M284" i="6" s="1"/>
  <c r="M4" i="9"/>
  <c r="M4" i="7"/>
  <c r="M298" i="6"/>
  <c r="M299" i="6" s="1"/>
  <c r="M248" i="6"/>
  <c r="M249" i="6" s="1"/>
  <c r="M35" i="9"/>
  <c r="M4" i="8"/>
  <c r="M267" i="6"/>
  <c r="M259" i="6"/>
  <c r="M196" i="6"/>
  <c r="M73" i="6"/>
  <c r="M140" i="6"/>
  <c r="M80" i="6"/>
  <c r="M86" i="6"/>
  <c r="M243" i="6"/>
  <c r="M244" i="6" s="1"/>
  <c r="M93" i="6"/>
  <c r="M126" i="6"/>
  <c r="M100" i="6"/>
  <c r="M182" i="6"/>
  <c r="M106" i="6"/>
  <c r="M4" i="6"/>
  <c r="M33" i="6"/>
  <c r="M11" i="6"/>
  <c r="M12" i="6" s="1"/>
  <c r="M60" i="6"/>
  <c r="M40" i="6"/>
  <c r="N28" i="6"/>
  <c r="N4" i="4" s="1"/>
  <c r="M46" i="6"/>
  <c r="M66" i="6"/>
  <c r="M53" i="6"/>
  <c r="M23" i="6"/>
  <c r="M24" i="6" s="1"/>
  <c r="M3" i="4" s="1"/>
  <c r="L13" i="35"/>
  <c r="L34" i="14"/>
  <c r="L46" i="14"/>
  <c r="J45" i="17"/>
  <c r="J46" i="17" s="1"/>
  <c r="J41" i="17"/>
  <c r="J32" i="17"/>
  <c r="J8" i="32"/>
  <c r="J38" i="16"/>
  <c r="L14" i="35"/>
  <c r="L48" i="14"/>
  <c r="J16" i="35"/>
  <c r="J47" i="14"/>
  <c r="J50" i="14" s="1"/>
  <c r="J56" i="14"/>
  <c r="J57" i="14" s="1"/>
  <c r="J46" i="18"/>
  <c r="J47" i="18" s="1"/>
  <c r="J42" i="18"/>
  <c r="J33" i="18"/>
  <c r="J67" i="6"/>
  <c r="J61" i="6"/>
  <c r="J54" i="6"/>
  <c r="J20" i="10"/>
  <c r="L3" i="38"/>
  <c r="L3" i="32"/>
  <c r="L3" i="35"/>
  <c r="L3" i="26"/>
  <c r="L3" i="29"/>
  <c r="L3" i="19"/>
  <c r="L3" i="20"/>
  <c r="L3" i="18"/>
  <c r="L3" i="17"/>
  <c r="L3" i="16"/>
  <c r="L3" i="14"/>
  <c r="L3" i="15"/>
  <c r="L3" i="13"/>
  <c r="L3" i="11"/>
  <c r="L3" i="12"/>
  <c r="L3" i="10"/>
  <c r="L3" i="9"/>
  <c r="L3" i="7"/>
  <c r="L3" i="8"/>
  <c r="L79" i="6"/>
  <c r="L99" i="6"/>
  <c r="L59" i="6"/>
  <c r="L39" i="6"/>
  <c r="L3" i="6"/>
  <c r="L94" i="6"/>
  <c r="L101" i="6"/>
  <c r="L107" i="6"/>
  <c r="L261" i="6"/>
  <c r="L29" i="18"/>
  <c r="L16" i="32" s="1"/>
  <c r="L14" i="18"/>
  <c r="J20" i="17"/>
  <c r="L228" i="6"/>
  <c r="L121" i="6"/>
  <c r="L237" i="6"/>
  <c r="L177" i="6"/>
  <c r="L18" i="6"/>
  <c r="L19" i="6" s="1"/>
  <c r="L2" i="4" s="1"/>
  <c r="J37" i="16"/>
  <c r="J25" i="13"/>
  <c r="J39" i="16"/>
  <c r="K22" i="29"/>
  <c r="L11" i="11"/>
  <c r="L13" i="11" s="1"/>
  <c r="K29" i="9"/>
  <c r="L74" i="6"/>
  <c r="L81" i="6"/>
  <c r="L87" i="6"/>
  <c r="J162" i="6"/>
  <c r="J141" i="6"/>
  <c r="J218" i="6"/>
  <c r="J197" i="6"/>
  <c r="J19" i="14"/>
  <c r="J21" i="18"/>
  <c r="L9" i="35"/>
  <c r="L11" i="14"/>
  <c r="L39" i="12"/>
  <c r="L19" i="12"/>
  <c r="J127" i="6"/>
  <c r="J128" i="6" s="1"/>
  <c r="L8" i="32"/>
  <c r="L38" i="16"/>
  <c r="J82" i="6"/>
  <c r="J18" i="32"/>
  <c r="J16" i="32"/>
  <c r="J25" i="12"/>
  <c r="L34" i="6"/>
  <c r="L41" i="6"/>
  <c r="L47" i="6"/>
  <c r="J16" i="26" l="1"/>
  <c r="M237" i="6"/>
  <c r="M177" i="6"/>
  <c r="M228" i="6"/>
  <c r="M121" i="6"/>
  <c r="M18" i="6"/>
  <c r="M19" i="6" s="1"/>
  <c r="M2" i="4" s="1"/>
  <c r="K218" i="6"/>
  <c r="K197" i="6"/>
  <c r="L2" i="38"/>
  <c r="L2" i="35"/>
  <c r="L2" i="32"/>
  <c r="L2" i="29"/>
  <c r="L2" i="26"/>
  <c r="L2" i="19"/>
  <c r="L2" i="20"/>
  <c r="L2" i="17"/>
  <c r="L2" i="18"/>
  <c r="L2" i="15"/>
  <c r="L2" i="16"/>
  <c r="L2" i="13"/>
  <c r="L2" i="14"/>
  <c r="L2" i="12"/>
  <c r="L2" i="11"/>
  <c r="L2" i="9"/>
  <c r="L2" i="7"/>
  <c r="L2" i="8"/>
  <c r="L2" i="10"/>
  <c r="L266" i="6"/>
  <c r="L268" i="6" s="1"/>
  <c r="L260" i="6"/>
  <c r="L227" i="6"/>
  <c r="L229" i="6" s="1"/>
  <c r="L203" i="6"/>
  <c r="L147" i="6"/>
  <c r="L170" i="6"/>
  <c r="L171" i="6" s="1"/>
  <c r="L236" i="6"/>
  <c r="L238" i="6" s="1"/>
  <c r="L72" i="6"/>
  <c r="J75" i="6" s="1"/>
  <c r="L120" i="6"/>
  <c r="L122" i="6" s="1"/>
  <c r="L176" i="6"/>
  <c r="L178" i="6" s="1"/>
  <c r="L183" i="6" s="1"/>
  <c r="L184" i="6" s="1"/>
  <c r="L188" i="6" s="1"/>
  <c r="L114" i="6"/>
  <c r="L115" i="6" s="1"/>
  <c r="L92" i="6"/>
  <c r="L2" i="6"/>
  <c r="L32" i="6"/>
  <c r="L52" i="6"/>
  <c r="J47" i="17"/>
  <c r="J33" i="17"/>
  <c r="J34" i="17" s="1"/>
  <c r="M3" i="38"/>
  <c r="M3" i="35"/>
  <c r="M3" i="32"/>
  <c r="M3" i="29"/>
  <c r="M3" i="26"/>
  <c r="M3" i="20"/>
  <c r="M3" i="18"/>
  <c r="M3" i="19"/>
  <c r="M3" i="16"/>
  <c r="M3" i="17"/>
  <c r="M3" i="15"/>
  <c r="M3" i="14"/>
  <c r="M3" i="13"/>
  <c r="M3" i="10"/>
  <c r="M3" i="11"/>
  <c r="M3" i="12"/>
  <c r="M3" i="9"/>
  <c r="M3" i="7"/>
  <c r="M3" i="8"/>
  <c r="M79" i="6"/>
  <c r="M99" i="6"/>
  <c r="M39" i="6"/>
  <c r="M3" i="6"/>
  <c r="M59" i="6"/>
  <c r="K67" i="6"/>
  <c r="K61" i="6"/>
  <c r="K54" i="6"/>
  <c r="J17" i="35"/>
  <c r="K55" i="14"/>
  <c r="J17" i="13"/>
  <c r="J18" i="13" s="1"/>
  <c r="M34" i="6"/>
  <c r="M41" i="6"/>
  <c r="M47" i="6"/>
  <c r="M14" i="18"/>
  <c r="M29" i="18"/>
  <c r="J188" i="6"/>
  <c r="J15" i="35"/>
  <c r="K45" i="14"/>
  <c r="M94" i="6"/>
  <c r="M101" i="6"/>
  <c r="M107" i="6"/>
  <c r="J9" i="29"/>
  <c r="K36" i="16"/>
  <c r="J17" i="26"/>
  <c r="M13" i="35"/>
  <c r="M34" i="14"/>
  <c r="M46" i="14"/>
  <c r="J3" i="39"/>
  <c r="J3" i="36"/>
  <c r="J3" i="33"/>
  <c r="J3" i="30"/>
  <c r="J3" i="27"/>
  <c r="J132" i="6"/>
  <c r="J48" i="18"/>
  <c r="J34" i="18"/>
  <c r="J35" i="18" s="1"/>
  <c r="N4" i="38"/>
  <c r="N4" i="35"/>
  <c r="N4" i="32"/>
  <c r="N4" i="29"/>
  <c r="N4" i="26"/>
  <c r="N4" i="19"/>
  <c r="N4" i="20"/>
  <c r="N28" i="18"/>
  <c r="N10" i="18"/>
  <c r="N10" i="17"/>
  <c r="N4" i="18"/>
  <c r="N4" i="17"/>
  <c r="N27" i="16"/>
  <c r="N4" i="15"/>
  <c r="N35" i="16"/>
  <c r="N4" i="16"/>
  <c r="N54" i="14"/>
  <c r="N12" i="14"/>
  <c r="N44" i="14"/>
  <c r="N26" i="14"/>
  <c r="N4" i="14"/>
  <c r="N4" i="13"/>
  <c r="N31" i="14"/>
  <c r="N23" i="13"/>
  <c r="N4" i="12"/>
  <c r="N10" i="11"/>
  <c r="N16" i="12"/>
  <c r="N4" i="10"/>
  <c r="N32" i="12"/>
  <c r="N4" i="11"/>
  <c r="N25" i="10"/>
  <c r="N16" i="10"/>
  <c r="N293" i="6"/>
  <c r="N294" i="6" s="1"/>
  <c r="N243" i="6"/>
  <c r="N244" i="6" s="1"/>
  <c r="N283" i="6"/>
  <c r="N284" i="6" s="1"/>
  <c r="N4" i="9"/>
  <c r="N4" i="7"/>
  <c r="N298" i="6"/>
  <c r="N299" i="6" s="1"/>
  <c r="N248" i="6"/>
  <c r="N249" i="6" s="1"/>
  <c r="N35" i="9"/>
  <c r="N4" i="8"/>
  <c r="N267" i="6"/>
  <c r="N259" i="6"/>
  <c r="N10" i="9"/>
  <c r="N278" i="6"/>
  <c r="N279" i="6" s="1"/>
  <c r="N196" i="6"/>
  <c r="N140" i="6"/>
  <c r="N80" i="6"/>
  <c r="N86" i="6"/>
  <c r="N93" i="6"/>
  <c r="N126" i="6"/>
  <c r="N100" i="6"/>
  <c r="N182" i="6"/>
  <c r="N106" i="6"/>
  <c r="N66" i="6"/>
  <c r="N73" i="6"/>
  <c r="N4" i="6"/>
  <c r="N33" i="6"/>
  <c r="N11" i="6"/>
  <c r="N12" i="6" s="1"/>
  <c r="N60" i="6"/>
  <c r="N40" i="6"/>
  <c r="O28" i="6"/>
  <c r="O4" i="4" s="1"/>
  <c r="N46" i="6"/>
  <c r="N53" i="6"/>
  <c r="N23" i="6"/>
  <c r="N24" i="6" s="1"/>
  <c r="N3" i="4" s="1"/>
  <c r="M9" i="35"/>
  <c r="M39" i="12"/>
  <c r="M11" i="14"/>
  <c r="M19" i="12"/>
  <c r="K162" i="6"/>
  <c r="K141" i="6"/>
  <c r="L22" i="29"/>
  <c r="M11" i="11"/>
  <c r="M13" i="11" s="1"/>
  <c r="L29" i="9"/>
  <c r="J88" i="6"/>
  <c r="M261" i="6"/>
  <c r="M81" i="6"/>
  <c r="M87" i="6"/>
  <c r="M74" i="6"/>
  <c r="M14" i="35"/>
  <c r="M48" i="14"/>
  <c r="J13" i="18" l="1"/>
  <c r="N34" i="6"/>
  <c r="N41" i="6"/>
  <c r="N47" i="6"/>
  <c r="L127" i="6"/>
  <c r="L128" i="6" s="1"/>
  <c r="L61" i="6"/>
  <c r="L67" i="6"/>
  <c r="L54" i="6"/>
  <c r="M22" i="29"/>
  <c r="N11" i="11"/>
  <c r="M29" i="9"/>
  <c r="J13" i="17"/>
  <c r="O4" i="38"/>
  <c r="O4" i="35"/>
  <c r="O4" i="32"/>
  <c r="O4" i="29"/>
  <c r="O4" i="19"/>
  <c r="O4" i="20"/>
  <c r="O4" i="26"/>
  <c r="O4" i="18"/>
  <c r="O10" i="18"/>
  <c r="O28" i="18"/>
  <c r="O10" i="17"/>
  <c r="O4" i="17"/>
  <c r="O27" i="16"/>
  <c r="O4" i="15"/>
  <c r="O35" i="16"/>
  <c r="O4" i="16"/>
  <c r="O12" i="14"/>
  <c r="O44" i="14"/>
  <c r="O26" i="14"/>
  <c r="O4" i="14"/>
  <c r="O23" i="13"/>
  <c r="O54" i="14"/>
  <c r="O31" i="14"/>
  <c r="O10" i="11"/>
  <c r="O16" i="12"/>
  <c r="O4" i="10"/>
  <c r="O4" i="13"/>
  <c r="O35" i="9"/>
  <c r="O32" i="12"/>
  <c r="O4" i="11"/>
  <c r="O25" i="10"/>
  <c r="O4" i="12"/>
  <c r="O283" i="6"/>
  <c r="O284" i="6" s="1"/>
  <c r="O4" i="9"/>
  <c r="O4" i="7"/>
  <c r="O298" i="6"/>
  <c r="O299" i="6" s="1"/>
  <c r="O16" i="10"/>
  <c r="O4" i="8"/>
  <c r="O267" i="6"/>
  <c r="O259" i="6"/>
  <c r="O10" i="9"/>
  <c r="O278" i="6"/>
  <c r="O279" i="6" s="1"/>
  <c r="O293" i="6"/>
  <c r="O294" i="6" s="1"/>
  <c r="O243" i="6"/>
  <c r="O244" i="6" s="1"/>
  <c r="O196" i="6"/>
  <c r="O140" i="6"/>
  <c r="O248" i="6"/>
  <c r="O249" i="6" s="1"/>
  <c r="O182" i="6"/>
  <c r="O86" i="6"/>
  <c r="O93" i="6"/>
  <c r="O126" i="6"/>
  <c r="O100" i="6"/>
  <c r="O106" i="6"/>
  <c r="O73" i="6"/>
  <c r="O80" i="6"/>
  <c r="O33" i="6"/>
  <c r="O11" i="6"/>
  <c r="O12" i="6" s="1"/>
  <c r="O60" i="6"/>
  <c r="O40" i="6"/>
  <c r="P28" i="6"/>
  <c r="P4" i="4" s="1"/>
  <c r="O46" i="6"/>
  <c r="O53" i="6"/>
  <c r="O23" i="6"/>
  <c r="O24" i="6" s="1"/>
  <c r="O3" i="4" s="1"/>
  <c r="O66" i="6"/>
  <c r="O4" i="6"/>
  <c r="N94" i="6"/>
  <c r="N101" i="6"/>
  <c r="N107" i="6"/>
  <c r="J2" i="39"/>
  <c r="J2" i="36"/>
  <c r="J2" i="33"/>
  <c r="J2" i="30"/>
  <c r="J2" i="27"/>
  <c r="N9" i="35"/>
  <c r="N39" i="12"/>
  <c r="N11" i="14"/>
  <c r="N19" i="12"/>
  <c r="N14" i="18"/>
  <c r="N29" i="18"/>
  <c r="N16" i="32" s="1"/>
  <c r="L21" i="18"/>
  <c r="N13" i="35"/>
  <c r="N34" i="14"/>
  <c r="N46" i="14"/>
  <c r="L197" i="6"/>
  <c r="L218" i="6"/>
  <c r="M2" i="38"/>
  <c r="M2" i="35"/>
  <c r="M2" i="32"/>
  <c r="M2" i="26"/>
  <c r="M2" i="29"/>
  <c r="M2" i="19"/>
  <c r="M2" i="20"/>
  <c r="M2" i="18"/>
  <c r="M2" i="17"/>
  <c r="M2" i="15"/>
  <c r="M2" i="16"/>
  <c r="M2" i="14"/>
  <c r="M2" i="13"/>
  <c r="M2" i="12"/>
  <c r="M2" i="11"/>
  <c r="M2" i="9"/>
  <c r="M2" i="7"/>
  <c r="M2" i="8"/>
  <c r="M2" i="10"/>
  <c r="M266" i="6"/>
  <c r="M268" i="6" s="1"/>
  <c r="M260" i="6"/>
  <c r="N261" i="6" s="1"/>
  <c r="M227" i="6"/>
  <c r="M229" i="6" s="1"/>
  <c r="M20" i="17" s="1"/>
  <c r="M203" i="6"/>
  <c r="M147" i="6"/>
  <c r="M236" i="6"/>
  <c r="M238" i="6" s="1"/>
  <c r="M21" i="18" s="1"/>
  <c r="M72" i="6"/>
  <c r="M170" i="6"/>
  <c r="M171" i="6" s="1"/>
  <c r="M120" i="6"/>
  <c r="M122" i="6" s="1"/>
  <c r="M127" i="6" s="1"/>
  <c r="M128" i="6" s="1"/>
  <c r="M132" i="6" s="1"/>
  <c r="M176" i="6"/>
  <c r="M178" i="6" s="1"/>
  <c r="M114" i="6"/>
  <c r="M115" i="6" s="1"/>
  <c r="M92" i="6"/>
  <c r="M2" i="6"/>
  <c r="M32" i="6"/>
  <c r="M52" i="6"/>
  <c r="N237" i="6"/>
  <c r="N177" i="6"/>
  <c r="N228" i="6"/>
  <c r="N121" i="6"/>
  <c r="N18" i="6"/>
  <c r="N19" i="6" s="1"/>
  <c r="N2" i="4" s="1"/>
  <c r="N87" i="6"/>
  <c r="N74" i="6"/>
  <c r="N81" i="6"/>
  <c r="K24" i="12"/>
  <c r="K26" i="12" s="1"/>
  <c r="J4" i="39"/>
  <c r="J4" i="36"/>
  <c r="J4" i="33"/>
  <c r="J4" i="30"/>
  <c r="J4" i="27"/>
  <c r="N13" i="11"/>
  <c r="N14" i="35"/>
  <c r="N48" i="14"/>
  <c r="M16" i="32"/>
  <c r="N3" i="38"/>
  <c r="N3" i="35"/>
  <c r="N3" i="32"/>
  <c r="N3" i="29"/>
  <c r="N3" i="26"/>
  <c r="N3" i="19"/>
  <c r="N3" i="20"/>
  <c r="N3" i="18"/>
  <c r="N3" i="17"/>
  <c r="N3" i="15"/>
  <c r="N3" i="16"/>
  <c r="N3" i="13"/>
  <c r="N3" i="14"/>
  <c r="N3" i="11"/>
  <c r="N3" i="12"/>
  <c r="N3" i="10"/>
  <c r="N3" i="8"/>
  <c r="N3" i="9"/>
  <c r="N3" i="7"/>
  <c r="N79" i="6"/>
  <c r="N99" i="6"/>
  <c r="N39" i="6"/>
  <c r="N3" i="6"/>
  <c r="N59" i="6"/>
  <c r="J19" i="32"/>
  <c r="J8" i="26"/>
  <c r="J19" i="17"/>
  <c r="J21" i="17" s="1"/>
  <c r="J26" i="13"/>
  <c r="J27" i="13" s="1"/>
  <c r="J20" i="32"/>
  <c r="L162" i="6"/>
  <c r="L141" i="6"/>
  <c r="L20" i="17"/>
  <c r="M183" i="6" l="1"/>
  <c r="M184" i="6" s="1"/>
  <c r="O237" i="6"/>
  <c r="O177" i="6"/>
  <c r="O228" i="6"/>
  <c r="O121" i="6"/>
  <c r="O18" i="6"/>
  <c r="O19" i="6" s="1"/>
  <c r="O2" i="4" s="1"/>
  <c r="O74" i="6"/>
  <c r="O81" i="6"/>
  <c r="O87" i="6"/>
  <c r="O14" i="35"/>
  <c r="O48" i="14"/>
  <c r="L132" i="6"/>
  <c r="M67" i="6"/>
  <c r="M61" i="6"/>
  <c r="M54" i="6"/>
  <c r="J17" i="32"/>
  <c r="J26" i="17"/>
  <c r="L27" i="17" s="1"/>
  <c r="J12" i="17"/>
  <c r="J15" i="17" s="1"/>
  <c r="K21" i="16"/>
  <c r="M22" i="16" s="1"/>
  <c r="K11" i="13"/>
  <c r="K12" i="13" s="1"/>
  <c r="K38" i="14"/>
  <c r="K39" i="14" s="1"/>
  <c r="K20" i="12"/>
  <c r="N2" i="38"/>
  <c r="N2" i="35"/>
  <c r="N2" i="32"/>
  <c r="N2" i="29"/>
  <c r="N2" i="26"/>
  <c r="N2" i="20"/>
  <c r="N2" i="19"/>
  <c r="N2" i="18"/>
  <c r="N2" i="15"/>
  <c r="N2" i="16"/>
  <c r="N2" i="17"/>
  <c r="N2" i="14"/>
  <c r="N2" i="13"/>
  <c r="N2" i="12"/>
  <c r="N2" i="10"/>
  <c r="N2" i="11"/>
  <c r="N2" i="9"/>
  <c r="N2" i="7"/>
  <c r="N2" i="8"/>
  <c r="N266" i="6"/>
  <c r="N268" i="6" s="1"/>
  <c r="N260" i="6"/>
  <c r="O261" i="6" s="1"/>
  <c r="N147" i="6"/>
  <c r="N236" i="6"/>
  <c r="N238" i="6" s="1"/>
  <c r="N21" i="18" s="1"/>
  <c r="N176" i="6"/>
  <c r="N178" i="6" s="1"/>
  <c r="N183" i="6" s="1"/>
  <c r="N184" i="6" s="1"/>
  <c r="N188" i="6" s="1"/>
  <c r="N227" i="6"/>
  <c r="N229" i="6" s="1"/>
  <c r="N203" i="6"/>
  <c r="N72" i="6"/>
  <c r="N170" i="6"/>
  <c r="N171" i="6" s="1"/>
  <c r="N120" i="6"/>
  <c r="N122" i="6" s="1"/>
  <c r="N127" i="6" s="1"/>
  <c r="N128" i="6" s="1"/>
  <c r="N132" i="6" s="1"/>
  <c r="N114" i="6"/>
  <c r="N115" i="6" s="1"/>
  <c r="N92" i="6"/>
  <c r="N2" i="6"/>
  <c r="N32" i="6"/>
  <c r="N52" i="6"/>
  <c r="M197" i="6"/>
  <c r="M218" i="6"/>
  <c r="O3" i="38"/>
  <c r="O3" i="35"/>
  <c r="O3" i="32"/>
  <c r="O3" i="29"/>
  <c r="O3" i="20"/>
  <c r="O3" i="26"/>
  <c r="O3" i="19"/>
  <c r="O3" i="18"/>
  <c r="O3" i="17"/>
  <c r="O3" i="16"/>
  <c r="O3" i="15"/>
  <c r="O3" i="14"/>
  <c r="O3" i="11"/>
  <c r="O3" i="13"/>
  <c r="O3" i="12"/>
  <c r="O3" i="10"/>
  <c r="O3" i="9"/>
  <c r="O3" i="7"/>
  <c r="O3" i="8"/>
  <c r="O79" i="6"/>
  <c r="O99" i="6"/>
  <c r="O39" i="6"/>
  <c r="O3" i="6"/>
  <c r="O59" i="6"/>
  <c r="O41" i="6"/>
  <c r="O47" i="6"/>
  <c r="O34" i="6"/>
  <c r="O29" i="18"/>
  <c r="O14" i="18"/>
  <c r="N22" i="29"/>
  <c r="O11" i="11"/>
  <c r="O13" i="11" s="1"/>
  <c r="N29" i="9"/>
  <c r="O9" i="35"/>
  <c r="O11" i="14"/>
  <c r="O39" i="12"/>
  <c r="O19" i="12"/>
  <c r="P4" i="38"/>
  <c r="P4" i="32"/>
  <c r="P4" i="35"/>
  <c r="P4" i="29"/>
  <c r="P4" i="26"/>
  <c r="P4" i="19"/>
  <c r="P4" i="20"/>
  <c r="P10" i="18"/>
  <c r="P4" i="18"/>
  <c r="P10" i="17"/>
  <c r="P4" i="17"/>
  <c r="P27" i="16"/>
  <c r="P35" i="16"/>
  <c r="P4" i="16"/>
  <c r="P44" i="14"/>
  <c r="P32" i="12"/>
  <c r="P4" i="14"/>
  <c r="P23" i="13"/>
  <c r="P4" i="15"/>
  <c r="P54" i="14"/>
  <c r="P4" i="13"/>
  <c r="P31" i="14"/>
  <c r="P12" i="14"/>
  <c r="P16" i="12"/>
  <c r="P4" i="11"/>
  <c r="P25" i="10"/>
  <c r="P16" i="10"/>
  <c r="P4" i="12"/>
  <c r="P10" i="11"/>
  <c r="P4" i="10"/>
  <c r="P283" i="6"/>
  <c r="P284" i="6" s="1"/>
  <c r="P4" i="9"/>
  <c r="P4" i="7"/>
  <c r="P298" i="6"/>
  <c r="P299" i="6" s="1"/>
  <c r="P248" i="6"/>
  <c r="P249" i="6" s="1"/>
  <c r="P4" i="8"/>
  <c r="P267" i="6"/>
  <c r="P35" i="9"/>
  <c r="P259" i="6"/>
  <c r="P10" i="9"/>
  <c r="P278" i="6"/>
  <c r="P279" i="6" s="1"/>
  <c r="P293" i="6"/>
  <c r="P294" i="6" s="1"/>
  <c r="P243" i="6"/>
  <c r="P244" i="6" s="1"/>
  <c r="P140" i="6"/>
  <c r="P182" i="6"/>
  <c r="P196" i="6"/>
  <c r="P93" i="6"/>
  <c r="P126" i="6"/>
  <c r="P100" i="6"/>
  <c r="P106" i="6"/>
  <c r="P60" i="6"/>
  <c r="P66" i="6"/>
  <c r="P73" i="6"/>
  <c r="P80" i="6"/>
  <c r="P86" i="6"/>
  <c r="P40" i="6"/>
  <c r="Q28" i="6"/>
  <c r="Q4" i="4" s="1"/>
  <c r="P46" i="6"/>
  <c r="P53" i="6"/>
  <c r="P23" i="6"/>
  <c r="P24" i="6" s="1"/>
  <c r="P3" i="4" s="1"/>
  <c r="P4" i="6"/>
  <c r="P33" i="6"/>
  <c r="P11" i="6"/>
  <c r="P12" i="6" s="1"/>
  <c r="O94" i="6"/>
  <c r="O101" i="6"/>
  <c r="O107" i="6"/>
  <c r="O13" i="35"/>
  <c r="O34" i="14"/>
  <c r="O46" i="14"/>
  <c r="J13" i="29"/>
  <c r="K24" i="13"/>
  <c r="M141" i="6"/>
  <c r="M162" i="6"/>
  <c r="O22" i="29" l="1"/>
  <c r="P11" i="11"/>
  <c r="P13" i="11" s="1"/>
  <c r="O29" i="9"/>
  <c r="P47" i="6"/>
  <c r="P34" i="6"/>
  <c r="P41" i="6"/>
  <c r="P101" i="6"/>
  <c r="P107" i="6"/>
  <c r="P94" i="6"/>
  <c r="O16" i="32"/>
  <c r="N20" i="17"/>
  <c r="Q4" i="38"/>
  <c r="Q4" i="35"/>
  <c r="Q4" i="32"/>
  <c r="Q4" i="29"/>
  <c r="Q4" i="26"/>
  <c r="Q4" i="19"/>
  <c r="Q4" i="20"/>
  <c r="Q10" i="18"/>
  <c r="Q4" i="18"/>
  <c r="Q10" i="17"/>
  <c r="Q35" i="16"/>
  <c r="Q4" i="16"/>
  <c r="Q4" i="17"/>
  <c r="Q27" i="16"/>
  <c r="Q4" i="15"/>
  <c r="Q4" i="14"/>
  <c r="Q23" i="13"/>
  <c r="Q54" i="14"/>
  <c r="Q4" i="13"/>
  <c r="Q31" i="14"/>
  <c r="Q12" i="14"/>
  <c r="Q44" i="14"/>
  <c r="Q16" i="12"/>
  <c r="Q4" i="10"/>
  <c r="Q4" i="11"/>
  <c r="Q32" i="12"/>
  <c r="Q25" i="10"/>
  <c r="Q16" i="10"/>
  <c r="Q4" i="12"/>
  <c r="Q10" i="11"/>
  <c r="Q4" i="9"/>
  <c r="Q4" i="7"/>
  <c r="Q298" i="6"/>
  <c r="Q299" i="6" s="1"/>
  <c r="Q248" i="6"/>
  <c r="Q249" i="6" s="1"/>
  <c r="Q4" i="8"/>
  <c r="Q267" i="6"/>
  <c r="Q35" i="9"/>
  <c r="Q259" i="6"/>
  <c r="Q10" i="9"/>
  <c r="Q278" i="6"/>
  <c r="Q279" i="6" s="1"/>
  <c r="Q293" i="6"/>
  <c r="Q294" i="6" s="1"/>
  <c r="Q243" i="6"/>
  <c r="Q244" i="6" s="1"/>
  <c r="Q283" i="6"/>
  <c r="Q284" i="6" s="1"/>
  <c r="Q182" i="6"/>
  <c r="Q196" i="6"/>
  <c r="Q140" i="6"/>
  <c r="Q126" i="6"/>
  <c r="Q100" i="6"/>
  <c r="Q106" i="6"/>
  <c r="Q66" i="6"/>
  <c r="Q73" i="6"/>
  <c r="Q80" i="6"/>
  <c r="Q86" i="6"/>
  <c r="Q93" i="6"/>
  <c r="Q60" i="6"/>
  <c r="Q46" i="6"/>
  <c r="Q53" i="6"/>
  <c r="Q23" i="6"/>
  <c r="Q24" i="6" s="1"/>
  <c r="Q3" i="4" s="1"/>
  <c r="Q4" i="6"/>
  <c r="Q33" i="6"/>
  <c r="Q11" i="6"/>
  <c r="Q12" i="6" s="1"/>
  <c r="Q40" i="6"/>
  <c r="R28" i="6"/>
  <c r="R4" i="4" s="1"/>
  <c r="J16" i="29"/>
  <c r="K11" i="17"/>
  <c r="P237" i="6"/>
  <c r="P177" i="6"/>
  <c r="P228" i="6"/>
  <c r="P121" i="6"/>
  <c r="P18" i="6"/>
  <c r="P19" i="6" s="1"/>
  <c r="P2" i="4" s="1"/>
  <c r="P74" i="6"/>
  <c r="P81" i="6"/>
  <c r="P87" i="6"/>
  <c r="P14" i="35"/>
  <c r="P48" i="14"/>
  <c r="P9" i="35"/>
  <c r="P39" i="12"/>
  <c r="P11" i="14"/>
  <c r="P19" i="12"/>
  <c r="N141" i="6"/>
  <c r="N162" i="6"/>
  <c r="K16" i="35"/>
  <c r="K47" i="14"/>
  <c r="K50" i="14" s="1"/>
  <c r="K56" i="14"/>
  <c r="K57" i="14" s="1"/>
  <c r="L14" i="17"/>
  <c r="L28" i="17"/>
  <c r="K37" i="16"/>
  <c r="K39" i="16" s="1"/>
  <c r="K25" i="13"/>
  <c r="M188" i="6"/>
  <c r="N197" i="6"/>
  <c r="N218" i="6"/>
  <c r="N67" i="6"/>
  <c r="N61" i="6"/>
  <c r="N54" i="6"/>
  <c r="M8" i="32"/>
  <c r="M38" i="16"/>
  <c r="O2" i="38"/>
  <c r="O2" i="35"/>
  <c r="O2" i="32"/>
  <c r="O2" i="29"/>
  <c r="O2" i="26"/>
  <c r="O2" i="20"/>
  <c r="O2" i="19"/>
  <c r="O2" i="18"/>
  <c r="O2" i="15"/>
  <c r="O2" i="16"/>
  <c r="O2" i="17"/>
  <c r="O2" i="14"/>
  <c r="O2" i="13"/>
  <c r="O2" i="10"/>
  <c r="O2" i="11"/>
  <c r="O2" i="12"/>
  <c r="O2" i="9"/>
  <c r="O2" i="7"/>
  <c r="O2" i="8"/>
  <c r="O266" i="6"/>
  <c r="O268" i="6" s="1"/>
  <c r="O260" i="6"/>
  <c r="P261" i="6" s="1"/>
  <c r="O236" i="6"/>
  <c r="O238" i="6" s="1"/>
  <c r="O21" i="18" s="1"/>
  <c r="O176" i="6"/>
  <c r="O178" i="6" s="1"/>
  <c r="O183" i="6" s="1"/>
  <c r="O184" i="6" s="1"/>
  <c r="O188" i="6" s="1"/>
  <c r="O170" i="6"/>
  <c r="O171" i="6" s="1"/>
  <c r="O227" i="6"/>
  <c r="O229" i="6" s="1"/>
  <c r="O20" i="17" s="1"/>
  <c r="O203" i="6"/>
  <c r="O147" i="6"/>
  <c r="O120" i="6"/>
  <c r="O122" i="6" s="1"/>
  <c r="O114" i="6"/>
  <c r="O115" i="6" s="1"/>
  <c r="O92" i="6"/>
  <c r="O72" i="6"/>
  <c r="O32" i="6"/>
  <c r="O52" i="6"/>
  <c r="O2" i="6"/>
  <c r="P3" i="38"/>
  <c r="P3" i="35"/>
  <c r="P3" i="32"/>
  <c r="P3" i="29"/>
  <c r="P3" i="26"/>
  <c r="P3" i="19"/>
  <c r="P3" i="20"/>
  <c r="P3" i="17"/>
  <c r="P3" i="18"/>
  <c r="P3" i="15"/>
  <c r="P3" i="16"/>
  <c r="P3" i="13"/>
  <c r="P3" i="14"/>
  <c r="P3" i="12"/>
  <c r="P3" i="11"/>
  <c r="P3" i="9"/>
  <c r="P3" i="7"/>
  <c r="P3" i="8"/>
  <c r="P3" i="10"/>
  <c r="P99" i="6"/>
  <c r="P79" i="6"/>
  <c r="P39" i="6"/>
  <c r="P3" i="6"/>
  <c r="P59" i="6"/>
  <c r="O141" i="6" l="1"/>
  <c r="O162" i="6"/>
  <c r="Q3" i="38"/>
  <c r="Q3" i="35"/>
  <c r="Q3" i="32"/>
  <c r="Q3" i="26"/>
  <c r="Q3" i="29"/>
  <c r="Q3" i="19"/>
  <c r="Q3" i="20"/>
  <c r="Q3" i="18"/>
  <c r="Q3" i="17"/>
  <c r="Q3" i="15"/>
  <c r="Q3" i="16"/>
  <c r="Q3" i="14"/>
  <c r="Q3" i="13"/>
  <c r="Q3" i="12"/>
  <c r="Q3" i="11"/>
  <c r="Q3" i="9"/>
  <c r="Q3" i="7"/>
  <c r="Q3" i="8"/>
  <c r="Q3" i="10"/>
  <c r="Q99" i="6"/>
  <c r="Q79" i="6"/>
  <c r="Q39" i="6"/>
  <c r="Q3" i="6"/>
  <c r="Q59" i="6"/>
  <c r="Q34" i="6"/>
  <c r="Q41" i="6"/>
  <c r="Q47" i="6"/>
  <c r="Q9" i="35"/>
  <c r="Q11" i="14"/>
  <c r="Q39" i="12"/>
  <c r="Q19" i="12"/>
  <c r="O127" i="6"/>
  <c r="O128" i="6" s="1"/>
  <c r="O61" i="6"/>
  <c r="O67" i="6"/>
  <c r="O54" i="6"/>
  <c r="P22" i="29"/>
  <c r="Q11" i="11"/>
  <c r="Q13" i="11" s="1"/>
  <c r="P29" i="9"/>
  <c r="Q107" i="6"/>
  <c r="Q94" i="6"/>
  <c r="Q101" i="6"/>
  <c r="K17" i="35"/>
  <c r="L55" i="14"/>
  <c r="K17" i="13"/>
  <c r="K18" i="13" s="1"/>
  <c r="R4" i="38"/>
  <c r="R4" i="35"/>
  <c r="R4" i="32"/>
  <c r="R4" i="29"/>
  <c r="R4" i="26"/>
  <c r="R4" i="19"/>
  <c r="R4" i="20"/>
  <c r="R10" i="18"/>
  <c r="R4" i="18"/>
  <c r="R4" i="17"/>
  <c r="R10" i="17"/>
  <c r="R27" i="16"/>
  <c r="R4" i="15"/>
  <c r="R35" i="16"/>
  <c r="R4" i="16"/>
  <c r="R54" i="14"/>
  <c r="R4" i="13"/>
  <c r="R31" i="14"/>
  <c r="R12" i="14"/>
  <c r="R44" i="14"/>
  <c r="R32" i="12"/>
  <c r="R4" i="14"/>
  <c r="R4" i="11"/>
  <c r="R25" i="10"/>
  <c r="R16" i="10"/>
  <c r="R4" i="12"/>
  <c r="R10" i="11"/>
  <c r="R23" i="13"/>
  <c r="R16" i="12"/>
  <c r="R4" i="10"/>
  <c r="R4" i="8"/>
  <c r="R267" i="6"/>
  <c r="R35" i="9"/>
  <c r="R259" i="6"/>
  <c r="R10" i="9"/>
  <c r="R278" i="6"/>
  <c r="R279" i="6" s="1"/>
  <c r="R293" i="6"/>
  <c r="R294" i="6" s="1"/>
  <c r="R283" i="6"/>
  <c r="R284" i="6" s="1"/>
  <c r="R4" i="9"/>
  <c r="R4" i="7"/>
  <c r="R298" i="6"/>
  <c r="R299" i="6" s="1"/>
  <c r="R248" i="6"/>
  <c r="R249" i="6" s="1"/>
  <c r="R196" i="6"/>
  <c r="R140" i="6"/>
  <c r="R182" i="6"/>
  <c r="R106" i="6"/>
  <c r="R243" i="6"/>
  <c r="R244" i="6" s="1"/>
  <c r="R66" i="6"/>
  <c r="R73" i="6"/>
  <c r="R80" i="6"/>
  <c r="R86" i="6"/>
  <c r="R93" i="6"/>
  <c r="R126" i="6"/>
  <c r="R100" i="6"/>
  <c r="R53" i="6"/>
  <c r="R23" i="6"/>
  <c r="R24" i="6" s="1"/>
  <c r="R3" i="4" s="1"/>
  <c r="R4" i="6"/>
  <c r="R33" i="6"/>
  <c r="R11" i="6"/>
  <c r="R12" i="6" s="1"/>
  <c r="R40" i="6"/>
  <c r="S28" i="6"/>
  <c r="S4" i="4" s="1"/>
  <c r="R60" i="6"/>
  <c r="R46" i="6"/>
  <c r="K15" i="35"/>
  <c r="L45" i="14"/>
  <c r="K39" i="17"/>
  <c r="K40" i="17" s="1"/>
  <c r="K9" i="29"/>
  <c r="L36" i="16"/>
  <c r="L18" i="32"/>
  <c r="P2" i="38"/>
  <c r="P2" i="32"/>
  <c r="P2" i="35"/>
  <c r="P2" i="26"/>
  <c r="P2" i="29"/>
  <c r="P2" i="19"/>
  <c r="P2" i="20"/>
  <c r="P2" i="18"/>
  <c r="P2" i="17"/>
  <c r="P2" i="16"/>
  <c r="P2" i="14"/>
  <c r="P2" i="15"/>
  <c r="P2" i="13"/>
  <c r="P2" i="11"/>
  <c r="P2" i="12"/>
  <c r="P2" i="9"/>
  <c r="P2" i="7"/>
  <c r="P2" i="8"/>
  <c r="P266" i="6"/>
  <c r="P268" i="6" s="1"/>
  <c r="P260" i="6"/>
  <c r="P2" i="10"/>
  <c r="P236" i="6"/>
  <c r="P238" i="6" s="1"/>
  <c r="P21" i="18" s="1"/>
  <c r="P176" i="6"/>
  <c r="P178" i="6" s="1"/>
  <c r="P183" i="6" s="1"/>
  <c r="P184" i="6" s="1"/>
  <c r="P170" i="6"/>
  <c r="P171" i="6" s="1"/>
  <c r="P227" i="6"/>
  <c r="P229" i="6" s="1"/>
  <c r="P20" i="17" s="1"/>
  <c r="P203" i="6"/>
  <c r="P147" i="6"/>
  <c r="P120" i="6"/>
  <c r="P122" i="6" s="1"/>
  <c r="P127" i="6" s="1"/>
  <c r="P128" i="6" s="1"/>
  <c r="P132" i="6" s="1"/>
  <c r="P114" i="6"/>
  <c r="P115" i="6" s="1"/>
  <c r="P92" i="6"/>
  <c r="P72" i="6"/>
  <c r="P32" i="6"/>
  <c r="P52" i="6"/>
  <c r="P2" i="6"/>
  <c r="Q237" i="6"/>
  <c r="Q177" i="6"/>
  <c r="Q228" i="6"/>
  <c r="Q121" i="6"/>
  <c r="Q18" i="6"/>
  <c r="Q19" i="6" s="1"/>
  <c r="Q2" i="4" s="1"/>
  <c r="Q261" i="6"/>
  <c r="O218" i="6"/>
  <c r="O197" i="6"/>
  <c r="Q14" i="35"/>
  <c r="Q48" i="14"/>
  <c r="Q74" i="6"/>
  <c r="Q81" i="6"/>
  <c r="Q87" i="6"/>
  <c r="P188" i="6" l="1"/>
  <c r="R3" i="38"/>
  <c r="R3" i="35"/>
  <c r="R3" i="32"/>
  <c r="R3" i="29"/>
  <c r="R3" i="26"/>
  <c r="R3" i="19"/>
  <c r="R3" i="20"/>
  <c r="R3" i="18"/>
  <c r="R3" i="15"/>
  <c r="R3" i="16"/>
  <c r="R3" i="17"/>
  <c r="R3" i="14"/>
  <c r="R3" i="13"/>
  <c r="R3" i="12"/>
  <c r="R3" i="10"/>
  <c r="R3" i="11"/>
  <c r="R3" i="9"/>
  <c r="R3" i="7"/>
  <c r="R3" i="8"/>
  <c r="R99" i="6"/>
  <c r="R79" i="6"/>
  <c r="R3" i="6"/>
  <c r="R59" i="6"/>
  <c r="R39" i="6"/>
  <c r="K8" i="26"/>
  <c r="K19" i="17"/>
  <c r="K21" i="17" s="1"/>
  <c r="K26" i="13"/>
  <c r="K27" i="13" s="1"/>
  <c r="Q22" i="29"/>
  <c r="R11" i="11"/>
  <c r="Q29" i="9"/>
  <c r="P162" i="6"/>
  <c r="P141" i="6"/>
  <c r="S4" i="38"/>
  <c r="S4" i="35"/>
  <c r="S4" i="32"/>
  <c r="S4" i="29"/>
  <c r="S4" i="20"/>
  <c r="S4" i="26"/>
  <c r="S4" i="19"/>
  <c r="S10" i="18"/>
  <c r="S4" i="18"/>
  <c r="S4" i="17"/>
  <c r="S10" i="17"/>
  <c r="S27" i="16"/>
  <c r="S35" i="16"/>
  <c r="S4" i="16"/>
  <c r="S54" i="14"/>
  <c r="S23" i="13"/>
  <c r="S31" i="14"/>
  <c r="S4" i="15"/>
  <c r="S12" i="14"/>
  <c r="S44" i="14"/>
  <c r="S4" i="14"/>
  <c r="S4" i="11"/>
  <c r="S25" i="10"/>
  <c r="S4" i="13"/>
  <c r="S32" i="12"/>
  <c r="S4" i="12"/>
  <c r="S10" i="11"/>
  <c r="S16" i="12"/>
  <c r="S4" i="10"/>
  <c r="S35" i="9"/>
  <c r="S259" i="6"/>
  <c r="S16" i="10"/>
  <c r="S10" i="9"/>
  <c r="S278" i="6"/>
  <c r="S279" i="6" s="1"/>
  <c r="S293" i="6"/>
  <c r="S294" i="6" s="1"/>
  <c r="S243" i="6"/>
  <c r="S244" i="6" s="1"/>
  <c r="S283" i="6"/>
  <c r="S284" i="6" s="1"/>
  <c r="S4" i="9"/>
  <c r="S4" i="7"/>
  <c r="S298" i="6"/>
  <c r="S299" i="6" s="1"/>
  <c r="S248" i="6"/>
  <c r="S249" i="6" s="1"/>
  <c r="S4" i="8"/>
  <c r="S267" i="6"/>
  <c r="S140" i="6"/>
  <c r="S182" i="6"/>
  <c r="S66" i="6"/>
  <c r="S73" i="6"/>
  <c r="S196" i="6"/>
  <c r="S80" i="6"/>
  <c r="S86" i="6"/>
  <c r="S93" i="6"/>
  <c r="S126" i="6"/>
  <c r="S100" i="6"/>
  <c r="S106" i="6"/>
  <c r="S4" i="6"/>
  <c r="S33" i="6"/>
  <c r="S11" i="6"/>
  <c r="S12" i="6" s="1"/>
  <c r="S40" i="6"/>
  <c r="T28" i="6"/>
  <c r="T4" i="4" s="1"/>
  <c r="S60" i="6"/>
  <c r="S46" i="6"/>
  <c r="S53" i="6"/>
  <c r="S23" i="6"/>
  <c r="S24" i="6" s="1"/>
  <c r="S3" i="4" s="1"/>
  <c r="R74" i="6"/>
  <c r="R81" i="6"/>
  <c r="R87" i="6"/>
  <c r="P61" i="6"/>
  <c r="P67" i="6"/>
  <c r="P54" i="6"/>
  <c r="R228" i="6"/>
  <c r="R237" i="6"/>
  <c r="R177" i="6"/>
  <c r="R121" i="6"/>
  <c r="R18" i="6"/>
  <c r="R19" i="6" s="1"/>
  <c r="R2" i="4" s="1"/>
  <c r="R9" i="35"/>
  <c r="R11" i="14"/>
  <c r="R39" i="12"/>
  <c r="R19" i="12"/>
  <c r="K41" i="17"/>
  <c r="K45" i="17"/>
  <c r="K46" i="17" s="1"/>
  <c r="K32" i="17"/>
  <c r="R13" i="11"/>
  <c r="Q2" i="38"/>
  <c r="Q2" i="35"/>
  <c r="Q2" i="32"/>
  <c r="Q2" i="29"/>
  <c r="Q2" i="26"/>
  <c r="Q2" i="20"/>
  <c r="Q2" i="19"/>
  <c r="Q2" i="18"/>
  <c r="Q2" i="16"/>
  <c r="Q2" i="17"/>
  <c r="Q2" i="15"/>
  <c r="Q2" i="14"/>
  <c r="Q2" i="13"/>
  <c r="Q2" i="10"/>
  <c r="Q2" i="11"/>
  <c r="Q2" i="12"/>
  <c r="Q2" i="9"/>
  <c r="Q2" i="7"/>
  <c r="Q2" i="8"/>
  <c r="Q266" i="6"/>
  <c r="Q268" i="6" s="1"/>
  <c r="Q260" i="6"/>
  <c r="R261" i="6" s="1"/>
  <c r="Q170" i="6"/>
  <c r="Q171" i="6" s="1"/>
  <c r="Q147" i="6"/>
  <c r="Q236" i="6"/>
  <c r="Q238" i="6" s="1"/>
  <c r="Q21" i="18" s="1"/>
  <c r="Q176" i="6"/>
  <c r="Q178" i="6" s="1"/>
  <c r="Q183" i="6" s="1"/>
  <c r="Q184" i="6" s="1"/>
  <c r="Q188" i="6" s="1"/>
  <c r="Q114" i="6"/>
  <c r="Q115" i="6" s="1"/>
  <c r="Q92" i="6"/>
  <c r="Q203" i="6"/>
  <c r="Q227" i="6"/>
  <c r="Q229" i="6" s="1"/>
  <c r="Q20" i="17" s="1"/>
  <c r="Q72" i="6"/>
  <c r="Q120" i="6"/>
  <c r="Q122" i="6" s="1"/>
  <c r="Q127" i="6" s="1"/>
  <c r="Q128" i="6" s="1"/>
  <c r="Q132" i="6" s="1"/>
  <c r="Q52" i="6"/>
  <c r="Q2" i="6"/>
  <c r="Q32" i="6"/>
  <c r="L24" i="12"/>
  <c r="L26" i="12" s="1"/>
  <c r="R34" i="6"/>
  <c r="R41" i="6"/>
  <c r="R47" i="6"/>
  <c r="R14" i="35"/>
  <c r="R48" i="14"/>
  <c r="P218" i="6"/>
  <c r="P197" i="6"/>
  <c r="R94" i="6"/>
  <c r="R101" i="6"/>
  <c r="R107" i="6"/>
  <c r="O132" i="6"/>
  <c r="L21" i="16" l="1"/>
  <c r="N22" i="16" s="1"/>
  <c r="L38" i="14"/>
  <c r="L39" i="14" s="1"/>
  <c r="L11" i="13"/>
  <c r="L12" i="13" s="1"/>
  <c r="L20" i="12"/>
  <c r="Q61" i="6"/>
  <c r="Q67" i="6"/>
  <c r="Q54" i="6"/>
  <c r="R22" i="29"/>
  <c r="S11" i="11"/>
  <c r="R29" i="9"/>
  <c r="S74" i="6"/>
  <c r="S81" i="6"/>
  <c r="S87" i="6"/>
  <c r="T4" i="38"/>
  <c r="T4" i="35"/>
  <c r="T4" i="32"/>
  <c r="T4" i="29"/>
  <c r="T4" i="26"/>
  <c r="T4" i="19"/>
  <c r="T4" i="20"/>
  <c r="T4" i="18"/>
  <c r="T10" i="18"/>
  <c r="T4" i="17"/>
  <c r="T10" i="17"/>
  <c r="T27" i="16"/>
  <c r="T4" i="15"/>
  <c r="T35" i="16"/>
  <c r="T4" i="16"/>
  <c r="T4" i="13"/>
  <c r="T31" i="14"/>
  <c r="T54" i="14"/>
  <c r="T12" i="14"/>
  <c r="T44" i="14"/>
  <c r="T32" i="12"/>
  <c r="T4" i="14"/>
  <c r="T23" i="13"/>
  <c r="T25" i="10"/>
  <c r="T16" i="10"/>
  <c r="T4" i="12"/>
  <c r="T10" i="11"/>
  <c r="T16" i="12"/>
  <c r="T35" i="9"/>
  <c r="T4" i="11"/>
  <c r="T259" i="6"/>
  <c r="T10" i="9"/>
  <c r="T278" i="6"/>
  <c r="T279" i="6" s="1"/>
  <c r="T293" i="6"/>
  <c r="T294" i="6" s="1"/>
  <c r="T283" i="6"/>
  <c r="T284" i="6" s="1"/>
  <c r="T4" i="9"/>
  <c r="T4" i="7"/>
  <c r="T298" i="6"/>
  <c r="T299" i="6" s="1"/>
  <c r="T248" i="6"/>
  <c r="T249" i="6" s="1"/>
  <c r="T4" i="8"/>
  <c r="T267" i="6"/>
  <c r="T4" i="10"/>
  <c r="T243" i="6"/>
  <c r="T244" i="6" s="1"/>
  <c r="T182" i="6"/>
  <c r="T140" i="6"/>
  <c r="T66" i="6"/>
  <c r="T73" i="6"/>
  <c r="T196" i="6"/>
  <c r="T80" i="6"/>
  <c r="T86" i="6"/>
  <c r="T93" i="6"/>
  <c r="T126" i="6"/>
  <c r="T100" i="6"/>
  <c r="T106" i="6"/>
  <c r="T4" i="6"/>
  <c r="T33" i="6"/>
  <c r="T11" i="6"/>
  <c r="T12" i="6" s="1"/>
  <c r="T40" i="6"/>
  <c r="U28" i="6"/>
  <c r="U4" i="4" s="1"/>
  <c r="T60" i="6"/>
  <c r="T46" i="6"/>
  <c r="T53" i="6"/>
  <c r="T23" i="6"/>
  <c r="T24" i="6" s="1"/>
  <c r="T3" i="4" s="1"/>
  <c r="Q162" i="6"/>
  <c r="Q141" i="6"/>
  <c r="K47" i="17"/>
  <c r="K33" i="17"/>
  <c r="K34" i="17" s="1"/>
  <c r="S13" i="11"/>
  <c r="K16" i="26"/>
  <c r="S228" i="6"/>
  <c r="S237" i="6"/>
  <c r="S121" i="6"/>
  <c r="S177" i="6"/>
  <c r="S18" i="6"/>
  <c r="S19" i="6" s="1"/>
  <c r="S2" i="4" s="1"/>
  <c r="S14" i="35"/>
  <c r="S48" i="14"/>
  <c r="S34" i="6"/>
  <c r="S41" i="6"/>
  <c r="S47" i="6"/>
  <c r="S9" i="35"/>
  <c r="S11" i="14"/>
  <c r="S39" i="12"/>
  <c r="S19" i="12"/>
  <c r="K13" i="29"/>
  <c r="L24" i="13"/>
  <c r="S3" i="38"/>
  <c r="S3" i="35"/>
  <c r="S3" i="32"/>
  <c r="S3" i="29"/>
  <c r="S3" i="26"/>
  <c r="S3" i="20"/>
  <c r="S3" i="19"/>
  <c r="S3" i="18"/>
  <c r="S3" i="15"/>
  <c r="S3" i="16"/>
  <c r="S3" i="17"/>
  <c r="S3" i="14"/>
  <c r="S3" i="13"/>
  <c r="S3" i="10"/>
  <c r="S3" i="11"/>
  <c r="S3" i="12"/>
  <c r="S3" i="9"/>
  <c r="S3" i="7"/>
  <c r="S3" i="8"/>
  <c r="S79" i="6"/>
  <c r="S99" i="6"/>
  <c r="S59" i="6"/>
  <c r="S39" i="6"/>
  <c r="S3" i="6"/>
  <c r="S94" i="6"/>
  <c r="S101" i="6"/>
  <c r="S107" i="6"/>
  <c r="K17" i="32"/>
  <c r="K12" i="17"/>
  <c r="K26" i="17"/>
  <c r="M27" i="17" s="1"/>
  <c r="Q218" i="6"/>
  <c r="Q197" i="6"/>
  <c r="R2" i="38"/>
  <c r="R2" i="35"/>
  <c r="R2" i="32"/>
  <c r="R2" i="29"/>
  <c r="R2" i="26"/>
  <c r="R2" i="19"/>
  <c r="R2" i="20"/>
  <c r="R2" i="18"/>
  <c r="R2" i="17"/>
  <c r="R2" i="15"/>
  <c r="R2" i="16"/>
  <c r="R2" i="13"/>
  <c r="R2" i="14"/>
  <c r="R2" i="11"/>
  <c r="R2" i="12"/>
  <c r="R2" i="10"/>
  <c r="R2" i="8"/>
  <c r="R266" i="6"/>
  <c r="R268" i="6" s="1"/>
  <c r="R260" i="6"/>
  <c r="R2" i="9"/>
  <c r="R2" i="7"/>
  <c r="R236" i="6"/>
  <c r="R238" i="6" s="1"/>
  <c r="R21" i="18" s="1"/>
  <c r="R176" i="6"/>
  <c r="R178" i="6" s="1"/>
  <c r="R183" i="6" s="1"/>
  <c r="R184" i="6" s="1"/>
  <c r="R188" i="6" s="1"/>
  <c r="R170" i="6"/>
  <c r="R171" i="6" s="1"/>
  <c r="R203" i="6"/>
  <c r="R227" i="6"/>
  <c r="R229" i="6" s="1"/>
  <c r="R20" i="17" s="1"/>
  <c r="R72" i="6"/>
  <c r="R147" i="6"/>
  <c r="R120" i="6"/>
  <c r="R122" i="6" s="1"/>
  <c r="R127" i="6" s="1"/>
  <c r="R128" i="6" s="1"/>
  <c r="R114" i="6"/>
  <c r="R115" i="6" s="1"/>
  <c r="R92" i="6"/>
  <c r="R52" i="6"/>
  <c r="R2" i="6"/>
  <c r="R32" i="6"/>
  <c r="S261" i="6"/>
  <c r="K13" i="17" l="1"/>
  <c r="K15" i="17" s="1"/>
  <c r="R67" i="6"/>
  <c r="R61" i="6"/>
  <c r="R54" i="6"/>
  <c r="T3" i="38"/>
  <c r="T3" i="32"/>
  <c r="T3" i="35"/>
  <c r="T3" i="26"/>
  <c r="T3" i="29"/>
  <c r="T3" i="19"/>
  <c r="T3" i="20"/>
  <c r="T3" i="18"/>
  <c r="T3" i="17"/>
  <c r="T3" i="16"/>
  <c r="T3" i="14"/>
  <c r="T3" i="15"/>
  <c r="T3" i="13"/>
  <c r="T3" i="11"/>
  <c r="T3" i="12"/>
  <c r="T3" i="9"/>
  <c r="T3" i="7"/>
  <c r="T3" i="8"/>
  <c r="T3" i="10"/>
  <c r="T79" i="6"/>
  <c r="T99" i="6"/>
  <c r="T59" i="6"/>
  <c r="T39" i="6"/>
  <c r="T3" i="6"/>
  <c r="T34" i="6"/>
  <c r="T41" i="6"/>
  <c r="T47" i="6"/>
  <c r="K20" i="32"/>
  <c r="T94" i="6"/>
  <c r="T101" i="6"/>
  <c r="T107" i="6"/>
  <c r="L37" i="16"/>
  <c r="L39" i="16" s="1"/>
  <c r="L25" i="13"/>
  <c r="R218" i="6"/>
  <c r="R197" i="6"/>
  <c r="S2" i="38"/>
  <c r="S2" i="35"/>
  <c r="S2" i="32"/>
  <c r="S2" i="29"/>
  <c r="S2" i="20"/>
  <c r="S2" i="26"/>
  <c r="S2" i="19"/>
  <c r="S2" i="18"/>
  <c r="S2" i="17"/>
  <c r="S2" i="16"/>
  <c r="S2" i="15"/>
  <c r="S2" i="14"/>
  <c r="S2" i="13"/>
  <c r="S2" i="11"/>
  <c r="S2" i="12"/>
  <c r="S2" i="10"/>
  <c r="S266" i="6"/>
  <c r="S268" i="6" s="1"/>
  <c r="S260" i="6"/>
  <c r="T261" i="6" s="1"/>
  <c r="S2" i="9"/>
  <c r="S2" i="7"/>
  <c r="S2" i="8"/>
  <c r="S227" i="6"/>
  <c r="S229" i="6" s="1"/>
  <c r="S20" i="17" s="1"/>
  <c r="S203" i="6"/>
  <c r="S236" i="6"/>
  <c r="S238" i="6" s="1"/>
  <c r="S21" i="18" s="1"/>
  <c r="S176" i="6"/>
  <c r="S178" i="6" s="1"/>
  <c r="S183" i="6" s="1"/>
  <c r="S184" i="6" s="1"/>
  <c r="S188" i="6" s="1"/>
  <c r="S170" i="6"/>
  <c r="S171" i="6" s="1"/>
  <c r="S72" i="6"/>
  <c r="S147" i="6"/>
  <c r="S120" i="6"/>
  <c r="S122" i="6" s="1"/>
  <c r="S127" i="6" s="1"/>
  <c r="S128" i="6" s="1"/>
  <c r="S132" i="6" s="1"/>
  <c r="S114" i="6"/>
  <c r="S115" i="6" s="1"/>
  <c r="S92" i="6"/>
  <c r="S52" i="6"/>
  <c r="S2" i="6"/>
  <c r="S32" i="6"/>
  <c r="L16" i="35"/>
  <c r="L47" i="14"/>
  <c r="L50" i="14" s="1"/>
  <c r="L56" i="14"/>
  <c r="L57" i="14" s="1"/>
  <c r="R162" i="6"/>
  <c r="R141" i="6"/>
  <c r="M28" i="17"/>
  <c r="M14" i="17"/>
  <c r="S22" i="29"/>
  <c r="T11" i="11"/>
  <c r="S29" i="9"/>
  <c r="T9" i="35"/>
  <c r="T11" i="14"/>
  <c r="T39" i="12"/>
  <c r="T19" i="12"/>
  <c r="N8" i="32"/>
  <c r="N38" i="16"/>
  <c r="R132" i="6"/>
  <c r="U4" i="38"/>
  <c r="U4" i="35"/>
  <c r="U4" i="32"/>
  <c r="U4" i="26"/>
  <c r="U4" i="29"/>
  <c r="U4" i="19"/>
  <c r="U4" i="20"/>
  <c r="U4" i="18"/>
  <c r="U10" i="18"/>
  <c r="U4" i="17"/>
  <c r="U27" i="16"/>
  <c r="U4" i="15"/>
  <c r="U35" i="16"/>
  <c r="U4" i="16"/>
  <c r="U54" i="14"/>
  <c r="U10" i="17"/>
  <c r="U31" i="14"/>
  <c r="U12" i="14"/>
  <c r="U44" i="14"/>
  <c r="U32" i="12"/>
  <c r="U4" i="14"/>
  <c r="U23" i="13"/>
  <c r="U4" i="13"/>
  <c r="U4" i="12"/>
  <c r="U10" i="11"/>
  <c r="U16" i="12"/>
  <c r="U4" i="11"/>
  <c r="U25" i="10"/>
  <c r="U16" i="10"/>
  <c r="U35" i="9"/>
  <c r="U10" i="9"/>
  <c r="U278" i="6"/>
  <c r="U279" i="6" s="1"/>
  <c r="U293" i="6"/>
  <c r="U294" i="6" s="1"/>
  <c r="U283" i="6"/>
  <c r="U284" i="6" s="1"/>
  <c r="U4" i="9"/>
  <c r="U4" i="7"/>
  <c r="U298" i="6"/>
  <c r="U299" i="6" s="1"/>
  <c r="U248" i="6"/>
  <c r="U249" i="6" s="1"/>
  <c r="U4" i="8"/>
  <c r="U267" i="6"/>
  <c r="U4" i="10"/>
  <c r="U259" i="6"/>
  <c r="U243" i="6"/>
  <c r="U244" i="6" s="1"/>
  <c r="U196" i="6"/>
  <c r="U73" i="6"/>
  <c r="U80" i="6"/>
  <c r="U86" i="6"/>
  <c r="U182" i="6"/>
  <c r="U93" i="6"/>
  <c r="U126" i="6"/>
  <c r="U100" i="6"/>
  <c r="U106" i="6"/>
  <c r="U140" i="6"/>
  <c r="U4" i="6"/>
  <c r="U33" i="6"/>
  <c r="U11" i="6"/>
  <c r="U12" i="6" s="1"/>
  <c r="U66" i="6"/>
  <c r="U40" i="6"/>
  <c r="V28" i="6"/>
  <c r="V4" i="4" s="1"/>
  <c r="U60" i="6"/>
  <c r="U46" i="6"/>
  <c r="U53" i="6"/>
  <c r="U23" i="6"/>
  <c r="U24" i="6" s="1"/>
  <c r="U3" i="4" s="1"/>
  <c r="T74" i="6"/>
  <c r="T81" i="6"/>
  <c r="T87" i="6"/>
  <c r="T13" i="11"/>
  <c r="T14" i="35"/>
  <c r="T48" i="14"/>
  <c r="T228" i="6"/>
  <c r="T237" i="6"/>
  <c r="T121" i="6"/>
  <c r="T177" i="6"/>
  <c r="T18" i="6"/>
  <c r="T19" i="6" s="1"/>
  <c r="T2" i="4" s="1"/>
  <c r="V4" i="38" l="1"/>
  <c r="V4" i="35"/>
  <c r="V4" i="32"/>
  <c r="V4" i="29"/>
  <c r="V4" i="26"/>
  <c r="V4" i="19"/>
  <c r="V4" i="20"/>
  <c r="V4" i="18"/>
  <c r="V10" i="18"/>
  <c r="V10" i="17"/>
  <c r="V27" i="16"/>
  <c r="V4" i="15"/>
  <c r="V35" i="16"/>
  <c r="V4" i="16"/>
  <c r="V54" i="14"/>
  <c r="V4" i="17"/>
  <c r="V44" i="14"/>
  <c r="V4" i="14"/>
  <c r="V4" i="13"/>
  <c r="V31" i="14"/>
  <c r="V4" i="12"/>
  <c r="V10" i="11"/>
  <c r="V16" i="12"/>
  <c r="V4" i="10"/>
  <c r="V4" i="11"/>
  <c r="V23" i="13"/>
  <c r="V25" i="10"/>
  <c r="V16" i="10"/>
  <c r="V293" i="6"/>
  <c r="V294" i="6" s="1"/>
  <c r="V243" i="6"/>
  <c r="V244" i="6" s="1"/>
  <c r="V283" i="6"/>
  <c r="V284" i="6" s="1"/>
  <c r="V4" i="9"/>
  <c r="V4" i="7"/>
  <c r="V298" i="6"/>
  <c r="V299" i="6" s="1"/>
  <c r="V248" i="6"/>
  <c r="V249" i="6" s="1"/>
  <c r="V4" i="8"/>
  <c r="V267" i="6"/>
  <c r="V259" i="6"/>
  <c r="V35" i="9"/>
  <c r="V10" i="9"/>
  <c r="V278" i="6"/>
  <c r="V279" i="6" s="1"/>
  <c r="V196" i="6"/>
  <c r="V140" i="6"/>
  <c r="V80" i="6"/>
  <c r="V86" i="6"/>
  <c r="V182" i="6"/>
  <c r="V93" i="6"/>
  <c r="V126" i="6"/>
  <c r="V100" i="6"/>
  <c r="V106" i="6"/>
  <c r="V66" i="6"/>
  <c r="V73" i="6"/>
  <c r="V4" i="6"/>
  <c r="V33" i="6"/>
  <c r="V11" i="6"/>
  <c r="V12" i="6" s="1"/>
  <c r="V40" i="6"/>
  <c r="W28" i="6"/>
  <c r="W4" i="4" s="1"/>
  <c r="V60" i="6"/>
  <c r="V46" i="6"/>
  <c r="V53" i="6"/>
  <c r="V23" i="6"/>
  <c r="V24" i="6" s="1"/>
  <c r="V3" i="4" s="1"/>
  <c r="U9" i="35"/>
  <c r="U39" i="12"/>
  <c r="U11" i="14"/>
  <c r="U19" i="12"/>
  <c r="T2" i="38"/>
  <c r="T2" i="35"/>
  <c r="T2" i="32"/>
  <c r="T2" i="29"/>
  <c r="T2" i="26"/>
  <c r="T2" i="19"/>
  <c r="T2" i="20"/>
  <c r="T2" i="18"/>
  <c r="T2" i="17"/>
  <c r="T2" i="15"/>
  <c r="T2" i="16"/>
  <c r="T2" i="13"/>
  <c r="T2" i="14"/>
  <c r="T2" i="12"/>
  <c r="T2" i="11"/>
  <c r="T2" i="10"/>
  <c r="T2" i="9"/>
  <c r="T2" i="7"/>
  <c r="T2" i="8"/>
  <c r="T266" i="6"/>
  <c r="T268" i="6" s="1"/>
  <c r="T260" i="6"/>
  <c r="U261" i="6" s="1"/>
  <c r="T227" i="6"/>
  <c r="T229" i="6" s="1"/>
  <c r="T20" i="17" s="1"/>
  <c r="T203" i="6"/>
  <c r="T147" i="6"/>
  <c r="T170" i="6"/>
  <c r="T171" i="6" s="1"/>
  <c r="T236" i="6"/>
  <c r="T238" i="6" s="1"/>
  <c r="T21" i="18" s="1"/>
  <c r="T72" i="6"/>
  <c r="T176" i="6"/>
  <c r="T178" i="6" s="1"/>
  <c r="T183" i="6" s="1"/>
  <c r="T184" i="6" s="1"/>
  <c r="T188" i="6" s="1"/>
  <c r="T120" i="6"/>
  <c r="T122" i="6" s="1"/>
  <c r="T127" i="6" s="1"/>
  <c r="T128" i="6" s="1"/>
  <c r="T132" i="6" s="1"/>
  <c r="T114" i="6"/>
  <c r="T115" i="6" s="1"/>
  <c r="T92" i="6"/>
  <c r="T2" i="6"/>
  <c r="T32" i="6"/>
  <c r="T52" i="6"/>
  <c r="U81" i="6"/>
  <c r="U87" i="6"/>
  <c r="U74" i="6"/>
  <c r="U14" i="35"/>
  <c r="U48" i="14"/>
  <c r="U237" i="6"/>
  <c r="U177" i="6"/>
  <c r="U228" i="6"/>
  <c r="U121" i="6"/>
  <c r="U18" i="6"/>
  <c r="U19" i="6" s="1"/>
  <c r="U2" i="4" s="1"/>
  <c r="K16" i="29"/>
  <c r="L11" i="17"/>
  <c r="M18" i="32"/>
  <c r="S218" i="6"/>
  <c r="S197" i="6"/>
  <c r="L9" i="29"/>
  <c r="M36" i="16"/>
  <c r="U3" i="38"/>
  <c r="U3" i="35"/>
  <c r="U3" i="32"/>
  <c r="U3" i="29"/>
  <c r="U3" i="26"/>
  <c r="U3" i="19"/>
  <c r="U3" i="20"/>
  <c r="U3" i="18"/>
  <c r="U3" i="16"/>
  <c r="U3" i="17"/>
  <c r="U3" i="15"/>
  <c r="U3" i="14"/>
  <c r="U3" i="13"/>
  <c r="U3" i="10"/>
  <c r="U3" i="11"/>
  <c r="U3" i="12"/>
  <c r="U3" i="9"/>
  <c r="U3" i="7"/>
  <c r="U3" i="8"/>
  <c r="U79" i="6"/>
  <c r="U99" i="6"/>
  <c r="U39" i="6"/>
  <c r="U3" i="6"/>
  <c r="U59" i="6"/>
  <c r="L17" i="35"/>
  <c r="L17" i="13"/>
  <c r="L18" i="13" s="1"/>
  <c r="M55" i="14"/>
  <c r="S67" i="6"/>
  <c r="S61" i="6"/>
  <c r="S54" i="6"/>
  <c r="T22" i="29"/>
  <c r="U11" i="11"/>
  <c r="U13" i="11" s="1"/>
  <c r="T29" i="9"/>
  <c r="U34" i="6"/>
  <c r="U41" i="6"/>
  <c r="U47" i="6"/>
  <c r="L15" i="35"/>
  <c r="M45" i="14"/>
  <c r="U94" i="6"/>
  <c r="U101" i="6"/>
  <c r="U107" i="6"/>
  <c r="S162" i="6"/>
  <c r="S141" i="6"/>
  <c r="U22" i="29" l="1"/>
  <c r="V11" i="11"/>
  <c r="U29" i="9"/>
  <c r="U2" i="38"/>
  <c r="U2" i="35"/>
  <c r="U2" i="32"/>
  <c r="U2" i="26"/>
  <c r="U2" i="29"/>
  <c r="U2" i="19"/>
  <c r="U2" i="20"/>
  <c r="U2" i="18"/>
  <c r="U2" i="17"/>
  <c r="U2" i="15"/>
  <c r="U2" i="16"/>
  <c r="U2" i="14"/>
  <c r="U2" i="13"/>
  <c r="U2" i="12"/>
  <c r="U2" i="11"/>
  <c r="U2" i="10"/>
  <c r="U2" i="9"/>
  <c r="U2" i="7"/>
  <c r="U2" i="8"/>
  <c r="U266" i="6"/>
  <c r="U268" i="6" s="1"/>
  <c r="U260" i="6"/>
  <c r="U227" i="6"/>
  <c r="U229" i="6" s="1"/>
  <c r="U20" i="17" s="1"/>
  <c r="U203" i="6"/>
  <c r="U147" i="6"/>
  <c r="U170" i="6"/>
  <c r="U171" i="6" s="1"/>
  <c r="U72" i="6"/>
  <c r="U176" i="6"/>
  <c r="U178" i="6" s="1"/>
  <c r="U183" i="6" s="1"/>
  <c r="U184" i="6" s="1"/>
  <c r="U188" i="6" s="1"/>
  <c r="U120" i="6"/>
  <c r="U122" i="6" s="1"/>
  <c r="U127" i="6" s="1"/>
  <c r="U128" i="6" s="1"/>
  <c r="U132" i="6" s="1"/>
  <c r="U114" i="6"/>
  <c r="U115" i="6" s="1"/>
  <c r="U92" i="6"/>
  <c r="U236" i="6"/>
  <c r="U238" i="6" s="1"/>
  <c r="U21" i="18" s="1"/>
  <c r="U2" i="6"/>
  <c r="U32" i="6"/>
  <c r="U52" i="6"/>
  <c r="T162" i="6"/>
  <c r="T141" i="6"/>
  <c r="V34" i="6"/>
  <c r="V41" i="6"/>
  <c r="V47" i="6"/>
  <c r="V94" i="6"/>
  <c r="V101" i="6"/>
  <c r="V107" i="6"/>
  <c r="T67" i="6"/>
  <c r="T61" i="6"/>
  <c r="T54" i="6"/>
  <c r="W4" i="38"/>
  <c r="W4" i="35"/>
  <c r="W4" i="32"/>
  <c r="W4" i="29"/>
  <c r="W4" i="19"/>
  <c r="W4" i="26"/>
  <c r="W4" i="20"/>
  <c r="W4" i="18"/>
  <c r="W10" i="18"/>
  <c r="W10" i="17"/>
  <c r="W27" i="16"/>
  <c r="W4" i="15"/>
  <c r="W35" i="16"/>
  <c r="W4" i="16"/>
  <c r="W4" i="17"/>
  <c r="W54" i="14"/>
  <c r="W44" i="14"/>
  <c r="W4" i="14"/>
  <c r="W23" i="13"/>
  <c r="W31" i="14"/>
  <c r="W10" i="11"/>
  <c r="W4" i="13"/>
  <c r="W16" i="12"/>
  <c r="W4" i="10"/>
  <c r="W35" i="9"/>
  <c r="W4" i="11"/>
  <c r="W25" i="10"/>
  <c r="W4" i="12"/>
  <c r="W16" i="10"/>
  <c r="W283" i="6"/>
  <c r="W284" i="6" s="1"/>
  <c r="W4" i="9"/>
  <c r="W4" i="7"/>
  <c r="W298" i="6"/>
  <c r="W299" i="6" s="1"/>
  <c r="W4" i="8"/>
  <c r="W267" i="6"/>
  <c r="W259" i="6"/>
  <c r="W10" i="9"/>
  <c r="W278" i="6"/>
  <c r="W279" i="6" s="1"/>
  <c r="W293" i="6"/>
  <c r="W294" i="6" s="1"/>
  <c r="W243" i="6"/>
  <c r="W244" i="6" s="1"/>
  <c r="W196" i="6"/>
  <c r="W248" i="6"/>
  <c r="W249" i="6" s="1"/>
  <c r="W140" i="6"/>
  <c r="W182" i="6"/>
  <c r="W86" i="6"/>
  <c r="W93" i="6"/>
  <c r="W126" i="6"/>
  <c r="W100" i="6"/>
  <c r="W106" i="6"/>
  <c r="W73" i="6"/>
  <c r="W80" i="6"/>
  <c r="W33" i="6"/>
  <c r="W11" i="6"/>
  <c r="W12" i="6" s="1"/>
  <c r="W40" i="6"/>
  <c r="X28" i="6"/>
  <c r="X4" i="4" s="1"/>
  <c r="W66" i="6"/>
  <c r="W60" i="6"/>
  <c r="W46" i="6"/>
  <c r="W53" i="6"/>
  <c r="W23" i="6"/>
  <c r="W24" i="6" s="1"/>
  <c r="W3" i="4" s="1"/>
  <c r="W4" i="6"/>
  <c r="M24" i="12"/>
  <c r="M26" i="12" s="1"/>
  <c r="V237" i="6"/>
  <c r="V177" i="6"/>
  <c r="V228" i="6"/>
  <c r="V121" i="6"/>
  <c r="V18" i="6"/>
  <c r="V19" i="6" s="1"/>
  <c r="V2" i="4" s="1"/>
  <c r="V87" i="6"/>
  <c r="V74" i="6"/>
  <c r="V81" i="6"/>
  <c r="T197" i="6"/>
  <c r="T218" i="6"/>
  <c r="V261" i="6"/>
  <c r="V13" i="11"/>
  <c r="V3" i="38"/>
  <c r="V3" i="35"/>
  <c r="V3" i="32"/>
  <c r="V3" i="29"/>
  <c r="V3" i="26"/>
  <c r="V3" i="19"/>
  <c r="V3" i="20"/>
  <c r="V3" i="18"/>
  <c r="V3" i="17"/>
  <c r="V3" i="15"/>
  <c r="V3" i="16"/>
  <c r="V3" i="13"/>
  <c r="V3" i="14"/>
  <c r="V3" i="11"/>
  <c r="V3" i="12"/>
  <c r="V3" i="10"/>
  <c r="V3" i="8"/>
  <c r="V3" i="9"/>
  <c r="V3" i="7"/>
  <c r="V79" i="6"/>
  <c r="V99" i="6"/>
  <c r="V39" i="6"/>
  <c r="V3" i="6"/>
  <c r="V59" i="6"/>
  <c r="L8" i="26"/>
  <c r="L19" i="17"/>
  <c r="L21" i="17" s="1"/>
  <c r="L26" i="13"/>
  <c r="L27" i="13" s="1"/>
  <c r="L39" i="17"/>
  <c r="L40" i="17" s="1"/>
  <c r="L13" i="29" l="1"/>
  <c r="M24" i="13"/>
  <c r="W41" i="6"/>
  <c r="W47" i="6"/>
  <c r="W34" i="6"/>
  <c r="U141" i="6"/>
  <c r="U162" i="6"/>
  <c r="W94" i="6"/>
  <c r="W101" i="6"/>
  <c r="W107" i="6"/>
  <c r="U67" i="6"/>
  <c r="U61" i="6"/>
  <c r="U54" i="6"/>
  <c r="V2" i="38"/>
  <c r="V2" i="35"/>
  <c r="V2" i="32"/>
  <c r="V2" i="29"/>
  <c r="V2" i="26"/>
  <c r="V2" i="19"/>
  <c r="V2" i="20"/>
  <c r="V2" i="18"/>
  <c r="V2" i="15"/>
  <c r="V2" i="17"/>
  <c r="V2" i="16"/>
  <c r="V2" i="14"/>
  <c r="V2" i="13"/>
  <c r="V2" i="12"/>
  <c r="V2" i="10"/>
  <c r="V2" i="11"/>
  <c r="V2" i="9"/>
  <c r="V2" i="7"/>
  <c r="V2" i="8"/>
  <c r="V266" i="6"/>
  <c r="V268" i="6" s="1"/>
  <c r="V260" i="6"/>
  <c r="V147" i="6"/>
  <c r="V236" i="6"/>
  <c r="V238" i="6" s="1"/>
  <c r="V21" i="18" s="1"/>
  <c r="V176" i="6"/>
  <c r="V178" i="6" s="1"/>
  <c r="V183" i="6" s="1"/>
  <c r="V184" i="6" s="1"/>
  <c r="V188" i="6" s="1"/>
  <c r="V227" i="6"/>
  <c r="V229" i="6" s="1"/>
  <c r="V20" i="17" s="1"/>
  <c r="V203" i="6"/>
  <c r="V170" i="6"/>
  <c r="V171" i="6" s="1"/>
  <c r="V72" i="6"/>
  <c r="V120" i="6"/>
  <c r="V122" i="6" s="1"/>
  <c r="V127" i="6" s="1"/>
  <c r="V128" i="6" s="1"/>
  <c r="V132" i="6" s="1"/>
  <c r="V114" i="6"/>
  <c r="V115" i="6" s="1"/>
  <c r="V92" i="6"/>
  <c r="V2" i="6"/>
  <c r="V32" i="6"/>
  <c r="V52" i="6"/>
  <c r="X4" i="38"/>
  <c r="X4" i="32"/>
  <c r="X4" i="35"/>
  <c r="X4" i="29"/>
  <c r="X4" i="26"/>
  <c r="X4" i="19"/>
  <c r="X4" i="20"/>
  <c r="X10" i="18"/>
  <c r="X4" i="18"/>
  <c r="X10" i="17"/>
  <c r="X4" i="17"/>
  <c r="X27" i="16"/>
  <c r="X35" i="16"/>
  <c r="X4" i="16"/>
  <c r="X54" i="14"/>
  <c r="X44" i="14"/>
  <c r="X4" i="14"/>
  <c r="X4" i="15"/>
  <c r="X23" i="13"/>
  <c r="X4" i="13"/>
  <c r="X31" i="14"/>
  <c r="X16" i="12"/>
  <c r="X4" i="11"/>
  <c r="X25" i="10"/>
  <c r="X16" i="10"/>
  <c r="X4" i="12"/>
  <c r="X10" i="11"/>
  <c r="X283" i="6"/>
  <c r="X284" i="6" s="1"/>
  <c r="X4" i="9"/>
  <c r="X4" i="7"/>
  <c r="X298" i="6"/>
  <c r="X299" i="6" s="1"/>
  <c r="X248" i="6"/>
  <c r="X249" i="6" s="1"/>
  <c r="X4" i="8"/>
  <c r="X267" i="6"/>
  <c r="X259" i="6"/>
  <c r="X4" i="10"/>
  <c r="X10" i="9"/>
  <c r="X278" i="6"/>
  <c r="X279" i="6" s="1"/>
  <c r="X35" i="9"/>
  <c r="X293" i="6"/>
  <c r="X294" i="6" s="1"/>
  <c r="X243" i="6"/>
  <c r="X244" i="6" s="1"/>
  <c r="X140" i="6"/>
  <c r="X182" i="6"/>
  <c r="X196" i="6"/>
  <c r="X93" i="6"/>
  <c r="X126" i="6"/>
  <c r="X100" i="6"/>
  <c r="X106" i="6"/>
  <c r="X60" i="6"/>
  <c r="X66" i="6"/>
  <c r="X73" i="6"/>
  <c r="X80" i="6"/>
  <c r="X86" i="6"/>
  <c r="X40" i="6"/>
  <c r="Y28" i="6"/>
  <c r="Y4" i="4" s="1"/>
  <c r="X46" i="6"/>
  <c r="X53" i="6"/>
  <c r="X23" i="6"/>
  <c r="X24" i="6" s="1"/>
  <c r="X3" i="4" s="1"/>
  <c r="X4" i="6"/>
  <c r="X33" i="6"/>
  <c r="X11" i="6"/>
  <c r="X12" i="6" s="1"/>
  <c r="W74" i="6"/>
  <c r="W81" i="6"/>
  <c r="W87" i="6"/>
  <c r="U197" i="6"/>
  <c r="U218" i="6"/>
  <c r="L32" i="17"/>
  <c r="L41" i="17"/>
  <c r="L45" i="17"/>
  <c r="L46" i="17" s="1"/>
  <c r="V22" i="29"/>
  <c r="W11" i="11"/>
  <c r="V29" i="9"/>
  <c r="M21" i="16"/>
  <c r="O22" i="16" s="1"/>
  <c r="M11" i="13"/>
  <c r="M12" i="13" s="1"/>
  <c r="M38" i="14"/>
  <c r="M39" i="14" s="1"/>
  <c r="M20" i="12"/>
  <c r="W237" i="6"/>
  <c r="W177" i="6"/>
  <c r="W228" i="6"/>
  <c r="W121" i="6"/>
  <c r="W18" i="6"/>
  <c r="W19" i="6" s="1"/>
  <c r="W2" i="4" s="1"/>
  <c r="W13" i="11"/>
  <c r="L17" i="32"/>
  <c r="L12" i="17"/>
  <c r="L26" i="17"/>
  <c r="N27" i="17" s="1"/>
  <c r="W3" i="38"/>
  <c r="W3" i="35"/>
  <c r="W3" i="32"/>
  <c r="W3" i="29"/>
  <c r="W3" i="20"/>
  <c r="W3" i="26"/>
  <c r="W3" i="19"/>
  <c r="W3" i="18"/>
  <c r="W3" i="17"/>
  <c r="W3" i="16"/>
  <c r="W3" i="15"/>
  <c r="W3" i="14"/>
  <c r="W3" i="13"/>
  <c r="W3" i="11"/>
  <c r="W3" i="12"/>
  <c r="W3" i="10"/>
  <c r="W3" i="9"/>
  <c r="W3" i="7"/>
  <c r="W3" i="8"/>
  <c r="W79" i="6"/>
  <c r="W99" i="6"/>
  <c r="W39" i="6"/>
  <c r="W3" i="6"/>
  <c r="W59" i="6"/>
  <c r="W261" i="6"/>
  <c r="L16" i="26" l="1"/>
  <c r="X237" i="6"/>
  <c r="X177" i="6"/>
  <c r="X228" i="6"/>
  <c r="X121" i="6"/>
  <c r="X18" i="6"/>
  <c r="X19" i="6" s="1"/>
  <c r="X2" i="4" s="1"/>
  <c r="V141" i="6"/>
  <c r="V162" i="6"/>
  <c r="W22" i="29"/>
  <c r="X11" i="11"/>
  <c r="W29" i="9"/>
  <c r="X74" i="6"/>
  <c r="X81" i="6"/>
  <c r="X87" i="6"/>
  <c r="V61" i="6"/>
  <c r="V67" i="6"/>
  <c r="V54" i="6"/>
  <c r="X13" i="11"/>
  <c r="V197" i="6"/>
  <c r="V218" i="6"/>
  <c r="X3" i="38"/>
  <c r="X3" i="35"/>
  <c r="X3" i="32"/>
  <c r="X3" i="29"/>
  <c r="X3" i="26"/>
  <c r="X3" i="19"/>
  <c r="X3" i="20"/>
  <c r="X3" i="17"/>
  <c r="X3" i="18"/>
  <c r="X3" i="15"/>
  <c r="X3" i="16"/>
  <c r="X3" i="13"/>
  <c r="X3" i="14"/>
  <c r="X3" i="12"/>
  <c r="X3" i="11"/>
  <c r="X3" i="10"/>
  <c r="X3" i="9"/>
  <c r="X3" i="7"/>
  <c r="X3" i="8"/>
  <c r="X99" i="6"/>
  <c r="X79" i="6"/>
  <c r="X39" i="6"/>
  <c r="X3" i="6"/>
  <c r="X59" i="6"/>
  <c r="M16" i="35"/>
  <c r="M56" i="14"/>
  <c r="M57" i="14" s="1"/>
  <c r="M47" i="14"/>
  <c r="M50" i="14" s="1"/>
  <c r="M37" i="16"/>
  <c r="M39" i="16" s="1"/>
  <c r="M25" i="13"/>
  <c r="X47" i="6"/>
  <c r="X34" i="6"/>
  <c r="X41" i="6"/>
  <c r="N28" i="17"/>
  <c r="N14" i="17"/>
  <c r="W2" i="38"/>
  <c r="W2" i="35"/>
  <c r="W2" i="32"/>
  <c r="W2" i="29"/>
  <c r="W2" i="26"/>
  <c r="W2" i="20"/>
  <c r="W2" i="19"/>
  <c r="W2" i="18"/>
  <c r="W2" i="15"/>
  <c r="W2" i="17"/>
  <c r="W2" i="16"/>
  <c r="W2" i="14"/>
  <c r="W2" i="10"/>
  <c r="W2" i="11"/>
  <c r="W2" i="13"/>
  <c r="W2" i="12"/>
  <c r="W2" i="9"/>
  <c r="W2" i="7"/>
  <c r="W2" i="8"/>
  <c r="W266" i="6"/>
  <c r="W268" i="6" s="1"/>
  <c r="W260" i="6"/>
  <c r="X261" i="6" s="1"/>
  <c r="W236" i="6"/>
  <c r="W238" i="6" s="1"/>
  <c r="W21" i="18" s="1"/>
  <c r="W176" i="6"/>
  <c r="W178" i="6" s="1"/>
  <c r="W183" i="6" s="1"/>
  <c r="W184" i="6" s="1"/>
  <c r="W188" i="6" s="1"/>
  <c r="W170" i="6"/>
  <c r="W171" i="6" s="1"/>
  <c r="W227" i="6"/>
  <c r="W229" i="6" s="1"/>
  <c r="W20" i="17" s="1"/>
  <c r="W203" i="6"/>
  <c r="W147" i="6"/>
  <c r="W120" i="6"/>
  <c r="W122" i="6" s="1"/>
  <c r="W127" i="6" s="1"/>
  <c r="W128" i="6" s="1"/>
  <c r="W132" i="6" s="1"/>
  <c r="W114" i="6"/>
  <c r="W115" i="6" s="1"/>
  <c r="W92" i="6"/>
  <c r="W72" i="6"/>
  <c r="W32" i="6"/>
  <c r="W52" i="6"/>
  <c r="W2" i="6"/>
  <c r="O8" i="32"/>
  <c r="O38" i="16"/>
  <c r="L33" i="17"/>
  <c r="L34" i="17" s="1"/>
  <c r="L47" i="17"/>
  <c r="Y4" i="38"/>
  <c r="Y4" i="35"/>
  <c r="Y4" i="32"/>
  <c r="Y4" i="29"/>
  <c r="Y4" i="26"/>
  <c r="Y4" i="19"/>
  <c r="Y4" i="20"/>
  <c r="Y10" i="18"/>
  <c r="Y10" i="17"/>
  <c r="Y4" i="18"/>
  <c r="Y35" i="16"/>
  <c r="Y4" i="16"/>
  <c r="Y4" i="17"/>
  <c r="Y27" i="16"/>
  <c r="Y4" i="15"/>
  <c r="Y4" i="14"/>
  <c r="Y23" i="13"/>
  <c r="Y4" i="13"/>
  <c r="Y31" i="14"/>
  <c r="Y54" i="14"/>
  <c r="Y44" i="14"/>
  <c r="Y16" i="12"/>
  <c r="Y4" i="10"/>
  <c r="Y4" i="11"/>
  <c r="Y25" i="10"/>
  <c r="Y16" i="10"/>
  <c r="Y4" i="12"/>
  <c r="Y10" i="11"/>
  <c r="Y4" i="9"/>
  <c r="Y4" i="7"/>
  <c r="Y298" i="6"/>
  <c r="Y299" i="6" s="1"/>
  <c r="Y248" i="6"/>
  <c r="Y249" i="6" s="1"/>
  <c r="Y4" i="8"/>
  <c r="Y267" i="6"/>
  <c r="Y259" i="6"/>
  <c r="Y10" i="9"/>
  <c r="Y278" i="6"/>
  <c r="Y279" i="6" s="1"/>
  <c r="Y35" i="9"/>
  <c r="Y293" i="6"/>
  <c r="Y294" i="6" s="1"/>
  <c r="Y243" i="6"/>
  <c r="Y244" i="6" s="1"/>
  <c r="Y283" i="6"/>
  <c r="Y284" i="6" s="1"/>
  <c r="Y182" i="6"/>
  <c r="Y196" i="6"/>
  <c r="Y140" i="6"/>
  <c r="Y126" i="6"/>
  <c r="Y100" i="6"/>
  <c r="Y106" i="6"/>
  <c r="Y66" i="6"/>
  <c r="Y73" i="6"/>
  <c r="Y80" i="6"/>
  <c r="Y86" i="6"/>
  <c r="Y93" i="6"/>
  <c r="Y46" i="6"/>
  <c r="Y60" i="6"/>
  <c r="Y53" i="6"/>
  <c r="Y23" i="6"/>
  <c r="Y24" i="6" s="1"/>
  <c r="Y3" i="4" s="1"/>
  <c r="Y4" i="6"/>
  <c r="Y33" i="6"/>
  <c r="Y11" i="6"/>
  <c r="Y12" i="6" s="1"/>
  <c r="Y40" i="6"/>
  <c r="Z28" i="6"/>
  <c r="Z4" i="4" s="1"/>
  <c r="X101" i="6"/>
  <c r="X107" i="6"/>
  <c r="X94" i="6"/>
  <c r="L13" i="17" l="1"/>
  <c r="L15" i="17" s="1"/>
  <c r="N18" i="32"/>
  <c r="M9" i="29"/>
  <c r="N36" i="16"/>
  <c r="M15" i="35"/>
  <c r="N45" i="14"/>
  <c r="X22" i="29"/>
  <c r="Y11" i="11"/>
  <c r="X29" i="9"/>
  <c r="W141" i="6"/>
  <c r="W162" i="6"/>
  <c r="M17" i="35"/>
  <c r="N55" i="14"/>
  <c r="M17" i="13"/>
  <c r="M18" i="13" s="1"/>
  <c r="Y237" i="6"/>
  <c r="Y177" i="6"/>
  <c r="Y228" i="6"/>
  <c r="Y121" i="6"/>
  <c r="Y18" i="6"/>
  <c r="Y19" i="6" s="1"/>
  <c r="Y2" i="4" s="1"/>
  <c r="W61" i="6"/>
  <c r="W67" i="6"/>
  <c r="W54" i="6"/>
  <c r="X2" i="38"/>
  <c r="X2" i="32"/>
  <c r="X2" i="35"/>
  <c r="X2" i="26"/>
  <c r="X2" i="29"/>
  <c r="X2" i="19"/>
  <c r="X2" i="20"/>
  <c r="X2" i="18"/>
  <c r="X2" i="17"/>
  <c r="X2" i="16"/>
  <c r="X2" i="15"/>
  <c r="X2" i="14"/>
  <c r="X2" i="13"/>
  <c r="X2" i="11"/>
  <c r="X2" i="12"/>
  <c r="X2" i="9"/>
  <c r="X2" i="7"/>
  <c r="X2" i="10"/>
  <c r="X2" i="8"/>
  <c r="X266" i="6"/>
  <c r="X268" i="6" s="1"/>
  <c r="X260" i="6"/>
  <c r="X236" i="6"/>
  <c r="X238" i="6" s="1"/>
  <c r="X21" i="18" s="1"/>
  <c r="X176" i="6"/>
  <c r="X178" i="6" s="1"/>
  <c r="X183" i="6" s="1"/>
  <c r="X184" i="6" s="1"/>
  <c r="X188" i="6" s="1"/>
  <c r="X170" i="6"/>
  <c r="X171" i="6" s="1"/>
  <c r="X227" i="6"/>
  <c r="X229" i="6" s="1"/>
  <c r="X20" i="17" s="1"/>
  <c r="X203" i="6"/>
  <c r="X147" i="6"/>
  <c r="X120" i="6"/>
  <c r="X122" i="6" s="1"/>
  <c r="X127" i="6" s="1"/>
  <c r="X128" i="6" s="1"/>
  <c r="X132" i="6" s="1"/>
  <c r="X114" i="6"/>
  <c r="X115" i="6" s="1"/>
  <c r="X92" i="6"/>
  <c r="X72" i="6"/>
  <c r="X32" i="6"/>
  <c r="X52" i="6"/>
  <c r="X2" i="6"/>
  <c r="Y107" i="6"/>
  <c r="Y94" i="6"/>
  <c r="Y101" i="6"/>
  <c r="Y261" i="6"/>
  <c r="Y13" i="11"/>
  <c r="Z4" i="38"/>
  <c r="Z4" i="35"/>
  <c r="Z4" i="32"/>
  <c r="Z4" i="29"/>
  <c r="Z4" i="26"/>
  <c r="Z4" i="19"/>
  <c r="Z4" i="20"/>
  <c r="Z10" i="18"/>
  <c r="Z4" i="18"/>
  <c r="Z4" i="17"/>
  <c r="Z10" i="17"/>
  <c r="Z27" i="16"/>
  <c r="Z4" i="15"/>
  <c r="Z35" i="16"/>
  <c r="Z4" i="16"/>
  <c r="Z54" i="14"/>
  <c r="Z4" i="13"/>
  <c r="Z31" i="14"/>
  <c r="Z44" i="14"/>
  <c r="Z4" i="14"/>
  <c r="Z4" i="11"/>
  <c r="Z25" i="10"/>
  <c r="Z16" i="10"/>
  <c r="Z4" i="12"/>
  <c r="Z23" i="13"/>
  <c r="Z10" i="11"/>
  <c r="Z16" i="12"/>
  <c r="Z4" i="10"/>
  <c r="Z4" i="8"/>
  <c r="Z267" i="6"/>
  <c r="Z259" i="6"/>
  <c r="Z10" i="9"/>
  <c r="Z278" i="6"/>
  <c r="Z279" i="6" s="1"/>
  <c r="Z35" i="9"/>
  <c r="Z293" i="6"/>
  <c r="Z294" i="6" s="1"/>
  <c r="Z283" i="6"/>
  <c r="Z284" i="6" s="1"/>
  <c r="Z4" i="9"/>
  <c r="Z4" i="7"/>
  <c r="Z298" i="6"/>
  <c r="Z299" i="6" s="1"/>
  <c r="Z248" i="6"/>
  <c r="Z249" i="6" s="1"/>
  <c r="Z243" i="6"/>
  <c r="Z244" i="6" s="1"/>
  <c r="Z126" i="6"/>
  <c r="Z196" i="6"/>
  <c r="Z140" i="6"/>
  <c r="Z182" i="6"/>
  <c r="Z106" i="6"/>
  <c r="Z66" i="6"/>
  <c r="Z73" i="6"/>
  <c r="Z80" i="6"/>
  <c r="Z86" i="6"/>
  <c r="Z93" i="6"/>
  <c r="Z100" i="6"/>
  <c r="Z60" i="6"/>
  <c r="Z53" i="6"/>
  <c r="Z23" i="6"/>
  <c r="Z24" i="6" s="1"/>
  <c r="Z3" i="4" s="1"/>
  <c r="Z4" i="6"/>
  <c r="Z33" i="6"/>
  <c r="Z11" i="6"/>
  <c r="Z12" i="6" s="1"/>
  <c r="Z40" i="6"/>
  <c r="AA28" i="6"/>
  <c r="AA4" i="4" s="1"/>
  <c r="Z46" i="6"/>
  <c r="Y74" i="6"/>
  <c r="Y81" i="6"/>
  <c r="Y87" i="6"/>
  <c r="L20" i="32"/>
  <c r="Y3" i="38"/>
  <c r="Y3" i="35"/>
  <c r="Y3" i="32"/>
  <c r="Y3" i="26"/>
  <c r="Y3" i="29"/>
  <c r="Y3" i="19"/>
  <c r="Y3" i="20"/>
  <c r="Y3" i="18"/>
  <c r="Y3" i="17"/>
  <c r="Y3" i="15"/>
  <c r="Y3" i="16"/>
  <c r="Y3" i="14"/>
  <c r="Y3" i="13"/>
  <c r="Y3" i="12"/>
  <c r="Y3" i="11"/>
  <c r="Y3" i="10"/>
  <c r="Y3" i="9"/>
  <c r="Y3" i="7"/>
  <c r="Y3" i="8"/>
  <c r="Y99" i="6"/>
  <c r="Y79" i="6"/>
  <c r="Y39" i="6"/>
  <c r="Y3" i="6"/>
  <c r="Y59" i="6"/>
  <c r="Y34" i="6"/>
  <c r="Y41" i="6"/>
  <c r="Y47" i="6"/>
  <c r="W218" i="6"/>
  <c r="W197" i="6"/>
  <c r="Y2" i="38" l="1"/>
  <c r="Y2" i="35"/>
  <c r="Y2" i="32"/>
  <c r="Y2" i="29"/>
  <c r="Y2" i="26"/>
  <c r="Y2" i="20"/>
  <c r="Y2" i="19"/>
  <c r="Y2" i="18"/>
  <c r="Y2" i="16"/>
  <c r="Y2" i="17"/>
  <c r="Y2" i="15"/>
  <c r="Y2" i="14"/>
  <c r="Y2" i="13"/>
  <c r="Y2" i="10"/>
  <c r="Y2" i="11"/>
  <c r="Y2" i="12"/>
  <c r="Y2" i="9"/>
  <c r="Y2" i="7"/>
  <c r="Y2" i="8"/>
  <c r="Y266" i="6"/>
  <c r="Y268" i="6" s="1"/>
  <c r="Y260" i="6"/>
  <c r="Z261" i="6" s="1"/>
  <c r="Y170" i="6"/>
  <c r="Y171" i="6" s="1"/>
  <c r="Y147" i="6"/>
  <c r="Y236" i="6"/>
  <c r="Y238" i="6" s="1"/>
  <c r="Y21" i="18" s="1"/>
  <c r="Y176" i="6"/>
  <c r="Y178" i="6" s="1"/>
  <c r="Y183" i="6" s="1"/>
  <c r="Y184" i="6" s="1"/>
  <c r="Y188" i="6" s="1"/>
  <c r="Y114" i="6"/>
  <c r="Y115" i="6" s="1"/>
  <c r="Y92" i="6"/>
  <c r="Y227" i="6"/>
  <c r="Y229" i="6" s="1"/>
  <c r="Y20" i="17" s="1"/>
  <c r="Y72" i="6"/>
  <c r="Y203" i="6"/>
  <c r="Y120" i="6"/>
  <c r="Y122" i="6" s="1"/>
  <c r="Y127" i="6" s="1"/>
  <c r="Y128" i="6" s="1"/>
  <c r="Y132" i="6" s="1"/>
  <c r="Y52" i="6"/>
  <c r="Y2" i="6"/>
  <c r="Y32" i="6"/>
  <c r="Z34" i="6"/>
  <c r="Z41" i="6"/>
  <c r="Z47" i="6"/>
  <c r="Z3" i="38"/>
  <c r="Z3" i="35"/>
  <c r="Z3" i="32"/>
  <c r="Z3" i="29"/>
  <c r="Z3" i="26"/>
  <c r="Z3" i="19"/>
  <c r="Z3" i="20"/>
  <c r="Z3" i="18"/>
  <c r="Z3" i="15"/>
  <c r="Z3" i="17"/>
  <c r="Z3" i="16"/>
  <c r="Z3" i="14"/>
  <c r="Z3" i="13"/>
  <c r="Z3" i="12"/>
  <c r="Z3" i="10"/>
  <c r="Z3" i="11"/>
  <c r="Z3" i="9"/>
  <c r="Z3" i="7"/>
  <c r="Z3" i="8"/>
  <c r="Z99" i="6"/>
  <c r="Z79" i="6"/>
  <c r="Z3" i="6"/>
  <c r="Z59" i="6"/>
  <c r="Z39" i="6"/>
  <c r="Z94" i="6"/>
  <c r="Z101" i="6"/>
  <c r="Z107" i="6"/>
  <c r="X218" i="6"/>
  <c r="X197" i="6"/>
  <c r="L16" i="29"/>
  <c r="M11" i="17"/>
  <c r="AA4" i="38"/>
  <c r="AA4" i="35"/>
  <c r="AA4" i="32"/>
  <c r="AA4" i="29"/>
  <c r="AA4" i="20"/>
  <c r="AA4" i="26"/>
  <c r="AA4" i="19"/>
  <c r="AA10" i="18"/>
  <c r="AA4" i="18"/>
  <c r="AA4" i="17"/>
  <c r="AA10" i="17"/>
  <c r="AA27" i="16"/>
  <c r="AA35" i="16"/>
  <c r="AA4" i="16"/>
  <c r="AA54" i="14"/>
  <c r="AA23" i="13"/>
  <c r="AA4" i="15"/>
  <c r="AA31" i="14"/>
  <c r="AA44" i="14"/>
  <c r="AA4" i="14"/>
  <c r="AA4" i="13"/>
  <c r="AA4" i="11"/>
  <c r="AA25" i="10"/>
  <c r="AA4" i="12"/>
  <c r="AA10" i="11"/>
  <c r="AA16" i="12"/>
  <c r="AA4" i="10"/>
  <c r="AA35" i="9"/>
  <c r="AA16" i="10"/>
  <c r="AA259" i="6"/>
  <c r="AA10" i="9"/>
  <c r="AA278" i="6"/>
  <c r="AA279" i="6" s="1"/>
  <c r="AA293" i="6"/>
  <c r="AA294" i="6" s="1"/>
  <c r="AA243" i="6"/>
  <c r="AA244" i="6" s="1"/>
  <c r="AA283" i="6"/>
  <c r="AA284" i="6" s="1"/>
  <c r="AA4" i="9"/>
  <c r="AA4" i="7"/>
  <c r="AA298" i="6"/>
  <c r="AA299" i="6" s="1"/>
  <c r="AA248" i="6"/>
  <c r="AA249" i="6" s="1"/>
  <c r="AA4" i="8"/>
  <c r="AA267" i="6"/>
  <c r="AA140" i="6"/>
  <c r="AA182" i="6"/>
  <c r="AA126" i="6"/>
  <c r="AA196" i="6"/>
  <c r="AA66" i="6"/>
  <c r="AA73" i="6"/>
  <c r="AA80" i="6"/>
  <c r="AA86" i="6"/>
  <c r="AA93" i="6"/>
  <c r="AA100" i="6"/>
  <c r="AA106" i="6"/>
  <c r="AA4" i="6"/>
  <c r="AA33" i="6"/>
  <c r="AA11" i="6"/>
  <c r="AA12" i="6" s="1"/>
  <c r="AA40" i="6"/>
  <c r="AB28" i="6"/>
  <c r="AB4" i="4" s="1"/>
  <c r="AA46" i="6"/>
  <c r="AA60" i="6"/>
  <c r="AA53" i="6"/>
  <c r="AA23" i="6"/>
  <c r="AA24" i="6" s="1"/>
  <c r="AA3" i="4" s="1"/>
  <c r="N24" i="12"/>
  <c r="N26" i="12" s="1"/>
  <c r="Z74" i="6"/>
  <c r="Z81" i="6"/>
  <c r="Z87" i="6"/>
  <c r="Y22" i="29"/>
  <c r="Z11" i="11"/>
  <c r="Z13" i="11" s="1"/>
  <c r="Y29" i="9"/>
  <c r="Z228" i="6"/>
  <c r="Z237" i="6"/>
  <c r="Z177" i="6"/>
  <c r="Z121" i="6"/>
  <c r="Z18" i="6"/>
  <c r="Z19" i="6" s="1"/>
  <c r="Z2" i="4" s="1"/>
  <c r="X162" i="6"/>
  <c r="X141" i="6"/>
  <c r="M8" i="26"/>
  <c r="M19" i="17"/>
  <c r="M21" i="17" s="1"/>
  <c r="M26" i="13"/>
  <c r="M27" i="13" s="1"/>
  <c r="X61" i="6"/>
  <c r="X67" i="6"/>
  <c r="X54" i="6"/>
  <c r="Y61" i="6" l="1"/>
  <c r="Y67" i="6"/>
  <c r="Y54" i="6"/>
  <c r="AA228" i="6"/>
  <c r="AA237" i="6"/>
  <c r="AA177" i="6"/>
  <c r="AA121" i="6"/>
  <c r="AA18" i="6"/>
  <c r="AA19" i="6" s="1"/>
  <c r="AA2" i="4" s="1"/>
  <c r="AA34" i="6"/>
  <c r="AA41" i="6"/>
  <c r="AA47" i="6"/>
  <c r="Y162" i="6"/>
  <c r="Y141" i="6"/>
  <c r="N21" i="16"/>
  <c r="P22" i="16" s="1"/>
  <c r="N38" i="14"/>
  <c r="N39" i="14" s="1"/>
  <c r="N11" i="13"/>
  <c r="N12" i="13" s="1"/>
  <c r="N20" i="12"/>
  <c r="AA3" i="38"/>
  <c r="AA3" i="35"/>
  <c r="AA3" i="32"/>
  <c r="AA3" i="29"/>
  <c r="AA3" i="26"/>
  <c r="AA3" i="20"/>
  <c r="AA3" i="19"/>
  <c r="AA3" i="18"/>
  <c r="AA3" i="15"/>
  <c r="AA3" i="17"/>
  <c r="AA3" i="16"/>
  <c r="AA3" i="14"/>
  <c r="AA3" i="10"/>
  <c r="AA3" i="11"/>
  <c r="AA3" i="13"/>
  <c r="AA3" i="12"/>
  <c r="AA3" i="9"/>
  <c r="AA3" i="7"/>
  <c r="AA3" i="8"/>
  <c r="AA79" i="6"/>
  <c r="AA99" i="6"/>
  <c r="AA59" i="6"/>
  <c r="AA39" i="6"/>
  <c r="AA3" i="6"/>
  <c r="AA94" i="6"/>
  <c r="AA101" i="6"/>
  <c r="AA107" i="6"/>
  <c r="Z2" i="38"/>
  <c r="Z2" i="35"/>
  <c r="Z2" i="32"/>
  <c r="Z2" i="29"/>
  <c r="Z2" i="26"/>
  <c r="Z2" i="19"/>
  <c r="Z2" i="20"/>
  <c r="Z2" i="18"/>
  <c r="Z2" i="17"/>
  <c r="Z2" i="15"/>
  <c r="Z2" i="16"/>
  <c r="Z2" i="13"/>
  <c r="Z2" i="14"/>
  <c r="Z2" i="11"/>
  <c r="Z2" i="12"/>
  <c r="Z2" i="10"/>
  <c r="Z2" i="8"/>
  <c r="Z266" i="6"/>
  <c r="Z268" i="6" s="1"/>
  <c r="Z260" i="6"/>
  <c r="AA261" i="6" s="1"/>
  <c r="Z2" i="9"/>
  <c r="Z2" i="7"/>
  <c r="Z236" i="6"/>
  <c r="Z238" i="6" s="1"/>
  <c r="Z21" i="18" s="1"/>
  <c r="Z176" i="6"/>
  <c r="Z178" i="6" s="1"/>
  <c r="Z183" i="6" s="1"/>
  <c r="Z184" i="6" s="1"/>
  <c r="Z188" i="6" s="1"/>
  <c r="Z170" i="6"/>
  <c r="Z171" i="6" s="1"/>
  <c r="Z227" i="6"/>
  <c r="Z229" i="6" s="1"/>
  <c r="Z20" i="17" s="1"/>
  <c r="Z147" i="6"/>
  <c r="Z72" i="6"/>
  <c r="Z203" i="6"/>
  <c r="Z120" i="6"/>
  <c r="Z122" i="6" s="1"/>
  <c r="Z127" i="6" s="1"/>
  <c r="Z128" i="6" s="1"/>
  <c r="Z132" i="6" s="1"/>
  <c r="Z114" i="6"/>
  <c r="Z115" i="6" s="1"/>
  <c r="Z92" i="6"/>
  <c r="Z52" i="6"/>
  <c r="Z2" i="6"/>
  <c r="Z32" i="6"/>
  <c r="Z22" i="29"/>
  <c r="AA11" i="11"/>
  <c r="AA13" i="11" s="1"/>
  <c r="Z29" i="9"/>
  <c r="M13" i="29"/>
  <c r="N24" i="13"/>
  <c r="M17" i="32"/>
  <c r="M26" i="17"/>
  <c r="O27" i="17" s="1"/>
  <c r="M12" i="17"/>
  <c r="AA74" i="6"/>
  <c r="AA81" i="6"/>
  <c r="AA87" i="6"/>
  <c r="Y218" i="6"/>
  <c r="Y197" i="6"/>
  <c r="AB4" i="38"/>
  <c r="AB4" i="35"/>
  <c r="AB4" i="32"/>
  <c r="AB4" i="29"/>
  <c r="AB4" i="26"/>
  <c r="AB4" i="19"/>
  <c r="AB4" i="20"/>
  <c r="AB4" i="18"/>
  <c r="AB10" i="18"/>
  <c r="AB4" i="17"/>
  <c r="AB10" i="17"/>
  <c r="AB27" i="16"/>
  <c r="AB4" i="15"/>
  <c r="AB35" i="16"/>
  <c r="AB4" i="16"/>
  <c r="AB4" i="13"/>
  <c r="AB31" i="14"/>
  <c r="AB44" i="14"/>
  <c r="AB4" i="14"/>
  <c r="AB54" i="14"/>
  <c r="AB23" i="13"/>
  <c r="AB25" i="10"/>
  <c r="AB16" i="10"/>
  <c r="AB4" i="12"/>
  <c r="AB10" i="11"/>
  <c r="AB16" i="12"/>
  <c r="AB35" i="9"/>
  <c r="AB4" i="11"/>
  <c r="AB259" i="6"/>
  <c r="AB10" i="9"/>
  <c r="AB278" i="6"/>
  <c r="AB279" i="6" s="1"/>
  <c r="AB293" i="6"/>
  <c r="AB294" i="6" s="1"/>
  <c r="AB4" i="10"/>
  <c r="AB283" i="6"/>
  <c r="AB284" i="6" s="1"/>
  <c r="AB4" i="9"/>
  <c r="AB4" i="7"/>
  <c r="AB298" i="6"/>
  <c r="AB299" i="6" s="1"/>
  <c r="AB248" i="6"/>
  <c r="AB249" i="6" s="1"/>
  <c r="AB4" i="8"/>
  <c r="AB267" i="6"/>
  <c r="AB182" i="6"/>
  <c r="AB243" i="6"/>
  <c r="AB244" i="6" s="1"/>
  <c r="AB196" i="6"/>
  <c r="AB66" i="6"/>
  <c r="AB73" i="6"/>
  <c r="AB80" i="6"/>
  <c r="AB86" i="6"/>
  <c r="AB93" i="6"/>
  <c r="AB100" i="6"/>
  <c r="AB140" i="6"/>
  <c r="AB106" i="6"/>
  <c r="AB126" i="6"/>
  <c r="AB4" i="6"/>
  <c r="AB33" i="6"/>
  <c r="AB11" i="6"/>
  <c r="AB12" i="6" s="1"/>
  <c r="AB40" i="6"/>
  <c r="AC28" i="6"/>
  <c r="AC4" i="4" s="1"/>
  <c r="AB46" i="6"/>
  <c r="AB60" i="6"/>
  <c r="AB53" i="6"/>
  <c r="AB23" i="6"/>
  <c r="AB24" i="6" s="1"/>
  <c r="AB3" i="4" s="1"/>
  <c r="M39" i="17"/>
  <c r="M40" i="17" s="1"/>
  <c r="AA22" i="29" l="1"/>
  <c r="AB11" i="11"/>
  <c r="AA29" i="9"/>
  <c r="AB94" i="6"/>
  <c r="AB101" i="6"/>
  <c r="AB107" i="6"/>
  <c r="Z162" i="6"/>
  <c r="Z141" i="6"/>
  <c r="AB34" i="6"/>
  <c r="AB41" i="6"/>
  <c r="AB47" i="6"/>
  <c r="AB3" i="38"/>
  <c r="AB3" i="32"/>
  <c r="AB3" i="35"/>
  <c r="AB3" i="29"/>
  <c r="AB3" i="26"/>
  <c r="AB3" i="19"/>
  <c r="AB3" i="20"/>
  <c r="AB3" i="18"/>
  <c r="AB3" i="17"/>
  <c r="AB3" i="16"/>
  <c r="AB3" i="15"/>
  <c r="AB3" i="14"/>
  <c r="AB3" i="13"/>
  <c r="AB3" i="11"/>
  <c r="AB3" i="12"/>
  <c r="AB3" i="9"/>
  <c r="AB3" i="7"/>
  <c r="AB3" i="10"/>
  <c r="AB3" i="8"/>
  <c r="AB79" i="6"/>
  <c r="AB99" i="6"/>
  <c r="AB59" i="6"/>
  <c r="AB39" i="6"/>
  <c r="AB3" i="6"/>
  <c r="AB74" i="6"/>
  <c r="AB81" i="6"/>
  <c r="AB87" i="6"/>
  <c r="O28" i="17"/>
  <c r="O14" i="17"/>
  <c r="N37" i="16"/>
  <c r="N39" i="16" s="1"/>
  <c r="N25" i="13"/>
  <c r="AB13" i="11"/>
  <c r="Z67" i="6"/>
  <c r="Z61" i="6"/>
  <c r="Z54" i="6"/>
  <c r="N16" i="35"/>
  <c r="N56" i="14"/>
  <c r="N57" i="14" s="1"/>
  <c r="N47" i="14"/>
  <c r="N50" i="14" s="1"/>
  <c r="AA2" i="38"/>
  <c r="AA2" i="35"/>
  <c r="AA2" i="32"/>
  <c r="AA2" i="29"/>
  <c r="AA2" i="20"/>
  <c r="AA2" i="26"/>
  <c r="AA2" i="19"/>
  <c r="AA2" i="17"/>
  <c r="AA2" i="18"/>
  <c r="AA2" i="16"/>
  <c r="AA2" i="14"/>
  <c r="AA2" i="15"/>
  <c r="AA2" i="11"/>
  <c r="AA2" i="12"/>
  <c r="AA2" i="13"/>
  <c r="AA2" i="10"/>
  <c r="AA266" i="6"/>
  <c r="AA268" i="6" s="1"/>
  <c r="AA260" i="6"/>
  <c r="AB261" i="6" s="1"/>
  <c r="AA2" i="9"/>
  <c r="AA2" i="7"/>
  <c r="AA2" i="8"/>
  <c r="AA227" i="6"/>
  <c r="AA229" i="6" s="1"/>
  <c r="AA20" i="17" s="1"/>
  <c r="AA203" i="6"/>
  <c r="AA236" i="6"/>
  <c r="AA238" i="6" s="1"/>
  <c r="AA21" i="18" s="1"/>
  <c r="AA176" i="6"/>
  <c r="AA178" i="6" s="1"/>
  <c r="AA183" i="6" s="1"/>
  <c r="AA184" i="6" s="1"/>
  <c r="AA188" i="6" s="1"/>
  <c r="AA170" i="6"/>
  <c r="AA171" i="6" s="1"/>
  <c r="AA147" i="6"/>
  <c r="AA72" i="6"/>
  <c r="AA120" i="6"/>
  <c r="AA122" i="6" s="1"/>
  <c r="AA127" i="6" s="1"/>
  <c r="AA128" i="6" s="1"/>
  <c r="AA132" i="6" s="1"/>
  <c r="AA114" i="6"/>
  <c r="AA115" i="6" s="1"/>
  <c r="AA92" i="6"/>
  <c r="AA52" i="6"/>
  <c r="AA2" i="6"/>
  <c r="AA32" i="6"/>
  <c r="M32" i="17"/>
  <c r="M45" i="17"/>
  <c r="M46" i="17" s="1"/>
  <c r="M41" i="17"/>
  <c r="AC4" i="38"/>
  <c r="AC4" i="35"/>
  <c r="AC4" i="32"/>
  <c r="AC4" i="26"/>
  <c r="AC4" i="29"/>
  <c r="AC4" i="19"/>
  <c r="AC4" i="20"/>
  <c r="AC10" i="18"/>
  <c r="AC4" i="18"/>
  <c r="AC4" i="17"/>
  <c r="AC27" i="16"/>
  <c r="AC4" i="15"/>
  <c r="AC10" i="17"/>
  <c r="AC35" i="16"/>
  <c r="AC4" i="16"/>
  <c r="AC54" i="14"/>
  <c r="AC31" i="14"/>
  <c r="AC44" i="14"/>
  <c r="AC4" i="14"/>
  <c r="AC23" i="13"/>
  <c r="AC4" i="13"/>
  <c r="AC4" i="12"/>
  <c r="AC10" i="11"/>
  <c r="AC16" i="12"/>
  <c r="AC4" i="10"/>
  <c r="AC4" i="11"/>
  <c r="AC25" i="10"/>
  <c r="AC16" i="10"/>
  <c r="AC10" i="9"/>
  <c r="AC278" i="6"/>
  <c r="AC279" i="6" s="1"/>
  <c r="AC293" i="6"/>
  <c r="AC294" i="6" s="1"/>
  <c r="AC35" i="9"/>
  <c r="AC283" i="6"/>
  <c r="AC284" i="6" s="1"/>
  <c r="AC4" i="9"/>
  <c r="AC4" i="7"/>
  <c r="AC298" i="6"/>
  <c r="AC299" i="6" s="1"/>
  <c r="AC248" i="6"/>
  <c r="AC249" i="6" s="1"/>
  <c r="AC4" i="8"/>
  <c r="AC267" i="6"/>
  <c r="AC259" i="6"/>
  <c r="AC196" i="6"/>
  <c r="AC243" i="6"/>
  <c r="AC244" i="6" s="1"/>
  <c r="AC73" i="6"/>
  <c r="AC182" i="6"/>
  <c r="AC80" i="6"/>
  <c r="AC86" i="6"/>
  <c r="AC93" i="6"/>
  <c r="AC100" i="6"/>
  <c r="AC140" i="6"/>
  <c r="AC106" i="6"/>
  <c r="AC126" i="6"/>
  <c r="AC66" i="6"/>
  <c r="AC4" i="6"/>
  <c r="AC33" i="6"/>
  <c r="AC11" i="6"/>
  <c r="AC12" i="6" s="1"/>
  <c r="AC40" i="6"/>
  <c r="AD28" i="6"/>
  <c r="AD4" i="4" s="1"/>
  <c r="AC46" i="6"/>
  <c r="AC60" i="6"/>
  <c r="AC53" i="6"/>
  <c r="AC23" i="6"/>
  <c r="AC24" i="6" s="1"/>
  <c r="AC3" i="4" s="1"/>
  <c r="P8" i="32"/>
  <c r="P38" i="16"/>
  <c r="AB228" i="6"/>
  <c r="AB237" i="6"/>
  <c r="AB177" i="6"/>
  <c r="AB121" i="6"/>
  <c r="AB18" i="6"/>
  <c r="AB19" i="6" s="1"/>
  <c r="AB2" i="4" s="1"/>
  <c r="Z218" i="6"/>
  <c r="Z197" i="6"/>
  <c r="M16" i="26" l="1"/>
  <c r="AB22" i="29"/>
  <c r="AC11" i="11"/>
  <c r="AB29" i="9"/>
  <c r="AD4" i="38"/>
  <c r="AD4" i="35"/>
  <c r="AD4" i="32"/>
  <c r="AD4" i="29"/>
  <c r="AD4" i="26"/>
  <c r="AD4" i="19"/>
  <c r="AD4" i="20"/>
  <c r="AD4" i="18"/>
  <c r="AD10" i="18"/>
  <c r="AD10" i="17"/>
  <c r="AD27" i="16"/>
  <c r="AD4" i="15"/>
  <c r="AD4" i="17"/>
  <c r="AD35" i="16"/>
  <c r="AD4" i="16"/>
  <c r="AD54" i="14"/>
  <c r="AD44" i="14"/>
  <c r="AD4" i="14"/>
  <c r="AD4" i="13"/>
  <c r="AD31" i="14"/>
  <c r="AD4" i="12"/>
  <c r="AD10" i="11"/>
  <c r="AD16" i="12"/>
  <c r="AD4" i="10"/>
  <c r="AD23" i="13"/>
  <c r="AD4" i="11"/>
  <c r="AD25" i="10"/>
  <c r="AD16" i="10"/>
  <c r="AD293" i="6"/>
  <c r="AD294" i="6" s="1"/>
  <c r="AD243" i="6"/>
  <c r="AD244" i="6" s="1"/>
  <c r="AD35" i="9"/>
  <c r="AD283" i="6"/>
  <c r="AD284" i="6" s="1"/>
  <c r="AD4" i="9"/>
  <c r="AD4" i="7"/>
  <c r="AD298" i="6"/>
  <c r="AD299" i="6" s="1"/>
  <c r="AD248" i="6"/>
  <c r="AD249" i="6" s="1"/>
  <c r="AD4" i="8"/>
  <c r="AD267" i="6"/>
  <c r="AD259" i="6"/>
  <c r="AD10" i="9"/>
  <c r="AD278" i="6"/>
  <c r="AD279" i="6" s="1"/>
  <c r="AD196" i="6"/>
  <c r="AD140" i="6"/>
  <c r="AD182" i="6"/>
  <c r="AD80" i="6"/>
  <c r="AD86" i="6"/>
  <c r="AD93" i="6"/>
  <c r="AD100" i="6"/>
  <c r="AD106" i="6"/>
  <c r="AD126" i="6"/>
  <c r="AD66" i="6"/>
  <c r="AD73" i="6"/>
  <c r="AD4" i="6"/>
  <c r="AD33" i="6"/>
  <c r="AD11" i="6"/>
  <c r="AD12" i="6" s="1"/>
  <c r="AD40" i="6"/>
  <c r="AE28" i="6"/>
  <c r="AE4" i="4" s="1"/>
  <c r="AD46" i="6"/>
  <c r="AD60" i="6"/>
  <c r="AD53" i="6"/>
  <c r="AD23" i="6"/>
  <c r="AD24" i="6" s="1"/>
  <c r="AD3" i="4" s="1"/>
  <c r="AC81" i="6"/>
  <c r="AC87" i="6"/>
  <c r="AC74" i="6"/>
  <c r="M33" i="17"/>
  <c r="M34" i="17" s="1"/>
  <c r="M47" i="17"/>
  <c r="AA218" i="6"/>
  <c r="AA197" i="6"/>
  <c r="N15" i="35"/>
  <c r="O45" i="14"/>
  <c r="AC237" i="6"/>
  <c r="AC177" i="6"/>
  <c r="AC228" i="6"/>
  <c r="AC121" i="6"/>
  <c r="AC18" i="6"/>
  <c r="AC19" i="6" s="1"/>
  <c r="AC2" i="4" s="1"/>
  <c r="AC13" i="11"/>
  <c r="AA67" i="6"/>
  <c r="AA61" i="6"/>
  <c r="AA54" i="6"/>
  <c r="N17" i="35"/>
  <c r="O55" i="14"/>
  <c r="N17" i="13"/>
  <c r="N18" i="13" s="1"/>
  <c r="AC3" i="38"/>
  <c r="AC3" i="35"/>
  <c r="AC3" i="32"/>
  <c r="AC3" i="29"/>
  <c r="AC3" i="26"/>
  <c r="AC3" i="19"/>
  <c r="AC3" i="20"/>
  <c r="AC3" i="18"/>
  <c r="AC3" i="16"/>
  <c r="AC3" i="17"/>
  <c r="AC3" i="15"/>
  <c r="AC3" i="14"/>
  <c r="AC3" i="13"/>
  <c r="AC3" i="10"/>
  <c r="AC3" i="11"/>
  <c r="AC3" i="12"/>
  <c r="AC3" i="9"/>
  <c r="AC3" i="7"/>
  <c r="AC3" i="8"/>
  <c r="AC79" i="6"/>
  <c r="AC99" i="6"/>
  <c r="AC39" i="6"/>
  <c r="AC3" i="6"/>
  <c r="AC59" i="6"/>
  <c r="AC34" i="6"/>
  <c r="AC41" i="6"/>
  <c r="AC47" i="6"/>
  <c r="AC94" i="6"/>
  <c r="AC101" i="6"/>
  <c r="AC107" i="6"/>
  <c r="AA162" i="6"/>
  <c r="AA141" i="6"/>
  <c r="N9" i="29"/>
  <c r="O36" i="16"/>
  <c r="O18" i="32"/>
  <c r="AB2" i="38"/>
  <c r="AB2" i="35"/>
  <c r="AB2" i="32"/>
  <c r="AB2" i="29"/>
  <c r="AB2" i="26"/>
  <c r="AB2" i="19"/>
  <c r="AB2" i="20"/>
  <c r="AB2" i="17"/>
  <c r="AB2" i="18"/>
  <c r="AB2" i="15"/>
  <c r="AB2" i="16"/>
  <c r="AB2" i="13"/>
  <c r="AB2" i="14"/>
  <c r="AB2" i="12"/>
  <c r="AB2" i="11"/>
  <c r="AB2" i="10"/>
  <c r="AB2" i="9"/>
  <c r="AB2" i="7"/>
  <c r="AB2" i="8"/>
  <c r="AB266" i="6"/>
  <c r="AB268" i="6" s="1"/>
  <c r="AB260" i="6"/>
  <c r="AC261" i="6" s="1"/>
  <c r="AB227" i="6"/>
  <c r="AB229" i="6" s="1"/>
  <c r="AB20" i="17" s="1"/>
  <c r="AB203" i="6"/>
  <c r="AB147" i="6"/>
  <c r="AB170" i="6"/>
  <c r="AB171" i="6" s="1"/>
  <c r="AB176" i="6"/>
  <c r="AB178" i="6" s="1"/>
  <c r="AB183" i="6" s="1"/>
  <c r="AB184" i="6" s="1"/>
  <c r="AB188" i="6" s="1"/>
  <c r="AB72" i="6"/>
  <c r="AB120" i="6"/>
  <c r="AB122" i="6" s="1"/>
  <c r="AB127" i="6" s="1"/>
  <c r="AB128" i="6" s="1"/>
  <c r="AB132" i="6" s="1"/>
  <c r="AB114" i="6"/>
  <c r="AB115" i="6" s="1"/>
  <c r="AB92" i="6"/>
  <c r="AB236" i="6"/>
  <c r="AB238" i="6" s="1"/>
  <c r="AB21" i="18" s="1"/>
  <c r="AB2" i="6"/>
  <c r="AB32" i="6"/>
  <c r="AB52" i="6"/>
  <c r="M13" i="17" l="1"/>
  <c r="M15" i="17" s="1"/>
  <c r="M20" i="32"/>
  <c r="AD3" i="38"/>
  <c r="AD3" i="35"/>
  <c r="AD3" i="32"/>
  <c r="AD3" i="29"/>
  <c r="AD3" i="26"/>
  <c r="AD3" i="19"/>
  <c r="AD3" i="20"/>
  <c r="AD3" i="18"/>
  <c r="AD3" i="17"/>
  <c r="AD3" i="15"/>
  <c r="AD3" i="16"/>
  <c r="AD3" i="13"/>
  <c r="AD3" i="14"/>
  <c r="AD3" i="11"/>
  <c r="AD3" i="12"/>
  <c r="AD3" i="10"/>
  <c r="AD3" i="8"/>
  <c r="AD3" i="9"/>
  <c r="AD3" i="7"/>
  <c r="AD79" i="6"/>
  <c r="AD99" i="6"/>
  <c r="AD39" i="6"/>
  <c r="AD3" i="6"/>
  <c r="AD59" i="6"/>
  <c r="AB197" i="6"/>
  <c r="AB218" i="6"/>
  <c r="N8" i="26"/>
  <c r="N19" i="17"/>
  <c r="N21" i="17" s="1"/>
  <c r="N26" i="13"/>
  <c r="N27" i="13" s="1"/>
  <c r="AD34" i="6"/>
  <c r="AD41" i="6"/>
  <c r="AD47" i="6"/>
  <c r="AD94" i="6"/>
  <c r="AD101" i="6"/>
  <c r="AD107" i="6"/>
  <c r="O24" i="12"/>
  <c r="O26" i="12" s="1"/>
  <c r="AC22" i="29"/>
  <c r="AD11" i="11"/>
  <c r="AD13" i="11" s="1"/>
  <c r="AC29" i="9"/>
  <c r="AE4" i="38"/>
  <c r="AE4" i="35"/>
  <c r="AE4" i="32"/>
  <c r="AE4" i="29"/>
  <c r="AE4" i="26"/>
  <c r="AE4" i="19"/>
  <c r="AE4" i="20"/>
  <c r="AE4" i="18"/>
  <c r="AE10" i="18"/>
  <c r="AE10" i="17"/>
  <c r="AE27" i="16"/>
  <c r="AE4" i="15"/>
  <c r="AE4" i="17"/>
  <c r="AE35" i="16"/>
  <c r="AE4" i="16"/>
  <c r="AE44" i="14"/>
  <c r="AE4" i="14"/>
  <c r="AE23" i="13"/>
  <c r="AE54" i="14"/>
  <c r="AE31" i="14"/>
  <c r="AE10" i="11"/>
  <c r="AE16" i="12"/>
  <c r="AE4" i="10"/>
  <c r="AE35" i="9"/>
  <c r="AE4" i="11"/>
  <c r="AE25" i="10"/>
  <c r="AE4" i="13"/>
  <c r="AE4" i="12"/>
  <c r="AE283" i="6"/>
  <c r="AE284" i="6" s="1"/>
  <c r="AE4" i="9"/>
  <c r="AE4" i="7"/>
  <c r="AE298" i="6"/>
  <c r="AE299" i="6" s="1"/>
  <c r="AE4" i="8"/>
  <c r="AE267" i="6"/>
  <c r="AE259" i="6"/>
  <c r="AE10" i="9"/>
  <c r="AE278" i="6"/>
  <c r="AE279" i="6" s="1"/>
  <c r="AE16" i="10"/>
  <c r="AE293" i="6"/>
  <c r="AE294" i="6" s="1"/>
  <c r="AE243" i="6"/>
  <c r="AE244" i="6" s="1"/>
  <c r="AE248" i="6"/>
  <c r="AE249" i="6" s="1"/>
  <c r="AE196" i="6"/>
  <c r="AE140" i="6"/>
  <c r="AE182" i="6"/>
  <c r="AE86" i="6"/>
  <c r="AE93" i="6"/>
  <c r="AE100" i="6"/>
  <c r="AE106" i="6"/>
  <c r="AE126" i="6"/>
  <c r="AE73" i="6"/>
  <c r="AE80" i="6"/>
  <c r="AE66" i="6"/>
  <c r="AE33" i="6"/>
  <c r="AE11" i="6"/>
  <c r="AE12" i="6" s="1"/>
  <c r="AE40" i="6"/>
  <c r="AF28" i="6"/>
  <c r="AF4" i="4" s="1"/>
  <c r="AE46" i="6"/>
  <c r="AE60" i="6"/>
  <c r="AE53" i="6"/>
  <c r="AE23" i="6"/>
  <c r="AE24" i="6" s="1"/>
  <c r="AE3" i="4" s="1"/>
  <c r="AE4" i="6"/>
  <c r="AB162" i="6"/>
  <c r="AB141" i="6"/>
  <c r="AD87" i="6"/>
  <c r="AD74" i="6"/>
  <c r="AD81" i="6"/>
  <c r="AB67" i="6"/>
  <c r="AB61" i="6"/>
  <c r="AB54" i="6"/>
  <c r="AC2" i="38"/>
  <c r="AC2" i="35"/>
  <c r="AC2" i="32"/>
  <c r="AC2" i="29"/>
  <c r="AC2" i="26"/>
  <c r="AC2" i="19"/>
  <c r="AC2" i="20"/>
  <c r="AC2" i="18"/>
  <c r="AC2" i="17"/>
  <c r="AC2" i="15"/>
  <c r="AC2" i="16"/>
  <c r="AC2" i="14"/>
  <c r="AC2" i="13"/>
  <c r="AC2" i="12"/>
  <c r="AC2" i="11"/>
  <c r="AC2" i="10"/>
  <c r="AC2" i="9"/>
  <c r="AC2" i="7"/>
  <c r="AC2" i="8"/>
  <c r="AC266" i="6"/>
  <c r="AC268" i="6" s="1"/>
  <c r="AC260" i="6"/>
  <c r="AD261" i="6" s="1"/>
  <c r="AC227" i="6"/>
  <c r="AC229" i="6" s="1"/>
  <c r="AC20" i="17" s="1"/>
  <c r="AC203" i="6"/>
  <c r="AC147" i="6"/>
  <c r="AC176" i="6"/>
  <c r="AC178" i="6" s="1"/>
  <c r="AC183" i="6" s="1"/>
  <c r="AC184" i="6" s="1"/>
  <c r="AC188" i="6" s="1"/>
  <c r="AC72" i="6"/>
  <c r="AC120" i="6"/>
  <c r="AC122" i="6" s="1"/>
  <c r="AC127" i="6" s="1"/>
  <c r="AC128" i="6" s="1"/>
  <c r="AC132" i="6" s="1"/>
  <c r="AC114" i="6"/>
  <c r="AC115" i="6" s="1"/>
  <c r="AC92" i="6"/>
  <c r="AC236" i="6"/>
  <c r="AC238" i="6" s="1"/>
  <c r="AC21" i="18" s="1"/>
  <c r="AC170" i="6"/>
  <c r="AC171" i="6" s="1"/>
  <c r="AC2" i="6"/>
  <c r="AC32" i="6"/>
  <c r="AC52" i="6"/>
  <c r="AD237" i="6"/>
  <c r="AD177" i="6"/>
  <c r="AD228" i="6"/>
  <c r="AD121" i="6"/>
  <c r="AD18" i="6"/>
  <c r="AD19" i="6" s="1"/>
  <c r="AD2" i="4" s="1"/>
  <c r="AD22" i="29" l="1"/>
  <c r="AE11" i="11"/>
  <c r="AD29" i="9"/>
  <c r="AE237" i="6"/>
  <c r="AE177" i="6"/>
  <c r="AE228" i="6"/>
  <c r="AE121" i="6"/>
  <c r="AE18" i="6"/>
  <c r="AE19" i="6" s="1"/>
  <c r="AE2" i="4" s="1"/>
  <c r="AE74" i="6"/>
  <c r="AE81" i="6"/>
  <c r="AE87" i="6"/>
  <c r="M16" i="29"/>
  <c r="N11" i="17"/>
  <c r="AE3" i="38"/>
  <c r="AE3" i="35"/>
  <c r="AE3" i="32"/>
  <c r="AE3" i="29"/>
  <c r="AE3" i="20"/>
  <c r="AE3" i="26"/>
  <c r="AE3" i="19"/>
  <c r="AE3" i="18"/>
  <c r="AE3" i="17"/>
  <c r="AE3" i="16"/>
  <c r="AE3" i="14"/>
  <c r="AE3" i="15"/>
  <c r="AE3" i="11"/>
  <c r="AE3" i="12"/>
  <c r="AE3" i="13"/>
  <c r="AE3" i="10"/>
  <c r="AE3" i="9"/>
  <c r="AE3" i="7"/>
  <c r="AE3" i="8"/>
  <c r="AE79" i="6"/>
  <c r="AE99" i="6"/>
  <c r="AE39" i="6"/>
  <c r="AE3" i="6"/>
  <c r="AE59" i="6"/>
  <c r="AE13" i="11"/>
  <c r="O21" i="16"/>
  <c r="Q22" i="16" s="1"/>
  <c r="O38" i="14"/>
  <c r="O39" i="14" s="1"/>
  <c r="O11" i="13"/>
  <c r="O12" i="13" s="1"/>
  <c r="O20" i="12"/>
  <c r="N13" i="29"/>
  <c r="O24" i="13"/>
  <c r="N17" i="32"/>
  <c r="N26" i="17"/>
  <c r="P27" i="17" s="1"/>
  <c r="N12" i="17"/>
  <c r="AC67" i="6"/>
  <c r="AC61" i="6"/>
  <c r="AC54" i="6"/>
  <c r="AC141" i="6"/>
  <c r="AC162" i="6"/>
  <c r="AD2" i="38"/>
  <c r="AD2" i="35"/>
  <c r="AD2" i="32"/>
  <c r="AD2" i="29"/>
  <c r="AD2" i="26"/>
  <c r="AD2" i="19"/>
  <c r="AD2" i="20"/>
  <c r="AD2" i="18"/>
  <c r="AD2" i="17"/>
  <c r="AD2" i="15"/>
  <c r="AD2" i="16"/>
  <c r="AD2" i="14"/>
  <c r="AD2" i="13"/>
  <c r="AD2" i="12"/>
  <c r="AD2" i="10"/>
  <c r="AD2" i="11"/>
  <c r="AD2" i="9"/>
  <c r="AD2" i="7"/>
  <c r="AD2" i="8"/>
  <c r="AD266" i="6"/>
  <c r="AD268" i="6" s="1"/>
  <c r="AD260" i="6"/>
  <c r="AE261" i="6" s="1"/>
  <c r="AD147" i="6"/>
  <c r="AD236" i="6"/>
  <c r="AD238" i="6" s="1"/>
  <c r="AD21" i="18" s="1"/>
  <c r="AD176" i="6"/>
  <c r="AD178" i="6" s="1"/>
  <c r="AD183" i="6" s="1"/>
  <c r="AD184" i="6" s="1"/>
  <c r="AD188" i="6" s="1"/>
  <c r="AD227" i="6"/>
  <c r="AD229" i="6" s="1"/>
  <c r="AD20" i="17" s="1"/>
  <c r="AD203" i="6"/>
  <c r="AD72" i="6"/>
  <c r="AD120" i="6"/>
  <c r="AD122" i="6" s="1"/>
  <c r="AD127" i="6" s="1"/>
  <c r="AD128" i="6" s="1"/>
  <c r="AD132" i="6" s="1"/>
  <c r="AD114" i="6"/>
  <c r="AD115" i="6" s="1"/>
  <c r="AD92" i="6"/>
  <c r="AD170" i="6"/>
  <c r="AD171" i="6" s="1"/>
  <c r="AD2" i="6"/>
  <c r="AD32" i="6"/>
  <c r="AD52" i="6"/>
  <c r="AE41" i="6"/>
  <c r="AE47" i="6"/>
  <c r="AE34" i="6"/>
  <c r="AF4" i="38"/>
  <c r="AF4" i="32"/>
  <c r="AF4" i="35"/>
  <c r="AF4" i="29"/>
  <c r="AF4" i="26"/>
  <c r="AF4" i="19"/>
  <c r="AF4" i="20"/>
  <c r="AF10" i="18"/>
  <c r="AF4" i="18"/>
  <c r="AF10" i="17"/>
  <c r="AF4" i="17"/>
  <c r="AF27" i="16"/>
  <c r="AF35" i="16"/>
  <c r="AF4" i="16"/>
  <c r="AF4" i="15"/>
  <c r="AF44" i="14"/>
  <c r="AF4" i="14"/>
  <c r="AF23" i="13"/>
  <c r="AF54" i="14"/>
  <c r="AF4" i="13"/>
  <c r="AF31" i="14"/>
  <c r="AF16" i="12"/>
  <c r="AF4" i="11"/>
  <c r="AF25" i="10"/>
  <c r="AF16" i="10"/>
  <c r="AF4" i="12"/>
  <c r="AF10" i="11"/>
  <c r="AF283" i="6"/>
  <c r="AF284" i="6" s="1"/>
  <c r="AF35" i="9"/>
  <c r="AF4" i="9"/>
  <c r="AF4" i="7"/>
  <c r="AF298" i="6"/>
  <c r="AF299" i="6" s="1"/>
  <c r="AF248" i="6"/>
  <c r="AF249" i="6" s="1"/>
  <c r="AF4" i="8"/>
  <c r="AF267" i="6"/>
  <c r="AF4" i="10"/>
  <c r="AF259" i="6"/>
  <c r="AF10" i="9"/>
  <c r="AF278" i="6"/>
  <c r="AF279" i="6" s="1"/>
  <c r="AF293" i="6"/>
  <c r="AF294" i="6" s="1"/>
  <c r="AF243" i="6"/>
  <c r="AF244" i="6" s="1"/>
  <c r="AF140" i="6"/>
  <c r="AF182" i="6"/>
  <c r="AF196" i="6"/>
  <c r="AF93" i="6"/>
  <c r="AF100" i="6"/>
  <c r="AF106" i="6"/>
  <c r="AF126" i="6"/>
  <c r="AF60" i="6"/>
  <c r="AF66" i="6"/>
  <c r="AF73" i="6"/>
  <c r="AF80" i="6"/>
  <c r="AF86" i="6"/>
  <c r="AF40" i="6"/>
  <c r="AG28" i="6"/>
  <c r="AG4" i="4" s="1"/>
  <c r="AF46" i="6"/>
  <c r="AF53" i="6"/>
  <c r="AF23" i="6"/>
  <c r="AF24" i="6" s="1"/>
  <c r="AF3" i="4" s="1"/>
  <c r="AF4" i="6"/>
  <c r="AF33" i="6"/>
  <c r="AF11" i="6"/>
  <c r="AF12" i="6" s="1"/>
  <c r="AE94" i="6"/>
  <c r="AE101" i="6"/>
  <c r="AE107" i="6"/>
  <c r="AC197" i="6"/>
  <c r="AC218" i="6"/>
  <c r="AF101" i="6" l="1"/>
  <c r="AF107" i="6"/>
  <c r="AF94" i="6"/>
  <c r="AD197" i="6"/>
  <c r="AD218" i="6"/>
  <c r="AD141" i="6"/>
  <c r="AD162" i="6"/>
  <c r="O37" i="16"/>
  <c r="O39" i="16" s="1"/>
  <c r="O25" i="13"/>
  <c r="O16" i="35"/>
  <c r="O56" i="14"/>
  <c r="O57" i="14" s="1"/>
  <c r="O47" i="14"/>
  <c r="O50" i="14" s="1"/>
  <c r="N39" i="17"/>
  <c r="N40" i="17" s="1"/>
  <c r="AE2" i="38"/>
  <c r="AE2" i="35"/>
  <c r="AE2" i="32"/>
  <c r="AE2" i="29"/>
  <c r="AE2" i="26"/>
  <c r="AE2" i="20"/>
  <c r="AE2" i="19"/>
  <c r="AE2" i="18"/>
  <c r="AE2" i="15"/>
  <c r="AE2" i="16"/>
  <c r="AE2" i="17"/>
  <c r="AE2" i="14"/>
  <c r="AE2" i="10"/>
  <c r="AE2" i="11"/>
  <c r="AE2" i="13"/>
  <c r="AE2" i="12"/>
  <c r="AE2" i="9"/>
  <c r="AE2" i="7"/>
  <c r="AE2" i="8"/>
  <c r="AE266" i="6"/>
  <c r="AE268" i="6" s="1"/>
  <c r="AE260" i="6"/>
  <c r="AF261" i="6" s="1"/>
  <c r="AE236" i="6"/>
  <c r="AE238" i="6" s="1"/>
  <c r="AE21" i="18" s="1"/>
  <c r="AE176" i="6"/>
  <c r="AE178" i="6" s="1"/>
  <c r="AE183" i="6" s="1"/>
  <c r="AE184" i="6" s="1"/>
  <c r="AE188" i="6" s="1"/>
  <c r="AE170" i="6"/>
  <c r="AE171" i="6" s="1"/>
  <c r="AE227" i="6"/>
  <c r="AE229" i="6" s="1"/>
  <c r="AE20" i="17" s="1"/>
  <c r="AE203" i="6"/>
  <c r="AE147" i="6"/>
  <c r="AE120" i="6"/>
  <c r="AE122" i="6" s="1"/>
  <c r="AE127" i="6" s="1"/>
  <c r="AE128" i="6" s="1"/>
  <c r="AE132" i="6" s="1"/>
  <c r="AE114" i="6"/>
  <c r="AE115" i="6" s="1"/>
  <c r="AE92" i="6"/>
  <c r="AE72" i="6"/>
  <c r="AE32" i="6"/>
  <c r="AE52" i="6"/>
  <c r="AE2" i="6"/>
  <c r="AF74" i="6"/>
  <c r="AF81" i="6"/>
  <c r="AF87" i="6"/>
  <c r="Q8" i="32"/>
  <c r="Q38" i="16"/>
  <c r="AD61" i="6"/>
  <c r="AD67" i="6"/>
  <c r="AD54" i="6"/>
  <c r="P14" i="17"/>
  <c r="P28" i="17"/>
  <c r="AG4" i="38"/>
  <c r="AG4" i="35"/>
  <c r="AG4" i="32"/>
  <c r="AG4" i="29"/>
  <c r="AG4" i="26"/>
  <c r="AG4" i="19"/>
  <c r="AG4" i="20"/>
  <c r="AG4" i="18"/>
  <c r="AG10" i="18"/>
  <c r="AG10" i="17"/>
  <c r="AG35" i="16"/>
  <c r="AG4" i="16"/>
  <c r="AG4" i="17"/>
  <c r="AG27" i="16"/>
  <c r="AG4" i="15"/>
  <c r="AG4" i="14"/>
  <c r="AG23" i="13"/>
  <c r="AG54" i="14"/>
  <c r="AG4" i="13"/>
  <c r="AG31" i="14"/>
  <c r="AG44" i="14"/>
  <c r="AG16" i="12"/>
  <c r="AG4" i="10"/>
  <c r="AG4" i="11"/>
  <c r="AG25" i="10"/>
  <c r="AG16" i="10"/>
  <c r="AG4" i="12"/>
  <c r="AG10" i="11"/>
  <c r="AG35" i="9"/>
  <c r="AG4" i="9"/>
  <c r="AG4" i="7"/>
  <c r="AG298" i="6"/>
  <c r="AG299" i="6" s="1"/>
  <c r="AG248" i="6"/>
  <c r="AG249" i="6" s="1"/>
  <c r="AG4" i="8"/>
  <c r="AG267" i="6"/>
  <c r="AG259" i="6"/>
  <c r="AG10" i="9"/>
  <c r="AG278" i="6"/>
  <c r="AG279" i="6" s="1"/>
  <c r="AG293" i="6"/>
  <c r="AG294" i="6" s="1"/>
  <c r="AG243" i="6"/>
  <c r="AG244" i="6" s="1"/>
  <c r="AG283" i="6"/>
  <c r="AG284" i="6" s="1"/>
  <c r="AG182" i="6"/>
  <c r="AG196" i="6"/>
  <c r="AG140" i="6"/>
  <c r="AG100" i="6"/>
  <c r="AG106" i="6"/>
  <c r="AG126" i="6"/>
  <c r="AG66" i="6"/>
  <c r="AG73" i="6"/>
  <c r="AG80" i="6"/>
  <c r="AG86" i="6"/>
  <c r="AG93" i="6"/>
  <c r="AG46" i="6"/>
  <c r="AG53" i="6"/>
  <c r="AG23" i="6"/>
  <c r="AG24" i="6" s="1"/>
  <c r="AG3" i="4" s="1"/>
  <c r="AG60" i="6"/>
  <c r="AG4" i="6"/>
  <c r="AG33" i="6"/>
  <c r="AG11" i="6"/>
  <c r="AG12" i="6" s="1"/>
  <c r="AG40" i="6"/>
  <c r="AH28" i="6"/>
  <c r="AH4" i="4" s="1"/>
  <c r="AE22" i="29"/>
  <c r="AF11" i="11"/>
  <c r="AF13" i="11" s="1"/>
  <c r="AE29" i="9"/>
  <c r="AF237" i="6"/>
  <c r="AF177" i="6"/>
  <c r="AF228" i="6"/>
  <c r="AF121" i="6"/>
  <c r="AF18" i="6"/>
  <c r="AF19" i="6" s="1"/>
  <c r="AF2" i="4" s="1"/>
  <c r="AF3" i="38"/>
  <c r="AF3" i="35"/>
  <c r="AF3" i="32"/>
  <c r="AF3" i="29"/>
  <c r="AF3" i="26"/>
  <c r="AF3" i="19"/>
  <c r="AF3" i="20"/>
  <c r="AF3" i="17"/>
  <c r="AF3" i="18"/>
  <c r="AF3" i="15"/>
  <c r="AF3" i="16"/>
  <c r="AF3" i="13"/>
  <c r="AF3" i="14"/>
  <c r="AF3" i="12"/>
  <c r="AF3" i="11"/>
  <c r="AF3" i="10"/>
  <c r="AF3" i="9"/>
  <c r="AF3" i="7"/>
  <c r="AF3" i="8"/>
  <c r="AF99" i="6"/>
  <c r="AF79" i="6"/>
  <c r="AF39" i="6"/>
  <c r="AF3" i="6"/>
  <c r="AF59" i="6"/>
  <c r="AF47" i="6"/>
  <c r="AF34" i="6"/>
  <c r="AF41" i="6"/>
  <c r="AF22" i="29" l="1"/>
  <c r="AG11" i="11"/>
  <c r="AF29" i="9"/>
  <c r="AG107" i="6"/>
  <c r="AG94" i="6"/>
  <c r="AG101" i="6"/>
  <c r="AG3" i="38"/>
  <c r="AG3" i="35"/>
  <c r="AG3" i="32"/>
  <c r="AG3" i="29"/>
  <c r="AG3" i="26"/>
  <c r="AG3" i="19"/>
  <c r="AG3" i="20"/>
  <c r="AG3" i="18"/>
  <c r="AG3" i="17"/>
  <c r="AG3" i="15"/>
  <c r="AG3" i="16"/>
  <c r="AG3" i="14"/>
  <c r="AG3" i="13"/>
  <c r="AG3" i="12"/>
  <c r="AG3" i="11"/>
  <c r="AG3" i="10"/>
  <c r="AG3" i="9"/>
  <c r="AG3" i="7"/>
  <c r="AG3" i="8"/>
  <c r="AG99" i="6"/>
  <c r="AG59" i="6"/>
  <c r="AG79" i="6"/>
  <c r="AG39" i="6"/>
  <c r="AG3" i="6"/>
  <c r="AH4" i="38"/>
  <c r="AH4" i="35"/>
  <c r="AH4" i="32"/>
  <c r="AH4" i="29"/>
  <c r="AH4" i="26"/>
  <c r="AH4" i="19"/>
  <c r="AH4" i="20"/>
  <c r="AH4" i="18"/>
  <c r="AH10" i="18"/>
  <c r="AH4" i="17"/>
  <c r="AH10" i="17"/>
  <c r="AH27" i="16"/>
  <c r="AH4" i="15"/>
  <c r="AH35" i="16"/>
  <c r="AH4" i="16"/>
  <c r="AH54" i="14"/>
  <c r="AH4" i="13"/>
  <c r="AH31" i="14"/>
  <c r="AH44" i="14"/>
  <c r="AH4" i="14"/>
  <c r="AH4" i="11"/>
  <c r="AH25" i="10"/>
  <c r="AH16" i="10"/>
  <c r="AH23" i="13"/>
  <c r="AH4" i="12"/>
  <c r="AH10" i="11"/>
  <c r="AH16" i="12"/>
  <c r="AH4" i="10"/>
  <c r="AH4" i="8"/>
  <c r="AH267" i="6"/>
  <c r="AH259" i="6"/>
  <c r="AH10" i="9"/>
  <c r="AH278" i="6"/>
  <c r="AH279" i="6" s="1"/>
  <c r="AH293" i="6"/>
  <c r="AH294" i="6" s="1"/>
  <c r="AH283" i="6"/>
  <c r="AH284" i="6" s="1"/>
  <c r="AH35" i="9"/>
  <c r="AH4" i="9"/>
  <c r="AH4" i="7"/>
  <c r="AH298" i="6"/>
  <c r="AH299" i="6" s="1"/>
  <c r="AH248" i="6"/>
  <c r="AH249" i="6" s="1"/>
  <c r="AH126" i="6"/>
  <c r="AH243" i="6"/>
  <c r="AH244" i="6" s="1"/>
  <c r="AH196" i="6"/>
  <c r="AH140" i="6"/>
  <c r="AH182" i="6"/>
  <c r="AH106" i="6"/>
  <c r="AH66" i="6"/>
  <c r="AH73" i="6"/>
  <c r="AH80" i="6"/>
  <c r="AH86" i="6"/>
  <c r="AH93" i="6"/>
  <c r="AH100" i="6"/>
  <c r="AH53" i="6"/>
  <c r="AH23" i="6"/>
  <c r="AH24" i="6" s="1"/>
  <c r="AH3" i="4" s="1"/>
  <c r="AH60" i="6"/>
  <c r="AH4" i="6"/>
  <c r="AH33" i="6"/>
  <c r="AH11" i="6"/>
  <c r="AH12" i="6" s="1"/>
  <c r="AH40" i="6"/>
  <c r="AI28" i="6"/>
  <c r="AI4" i="4" s="1"/>
  <c r="AH46" i="6"/>
  <c r="P18" i="32"/>
  <c r="AE141" i="6"/>
  <c r="AE162" i="6"/>
  <c r="O9" i="29"/>
  <c r="P36" i="16"/>
  <c r="AE61" i="6"/>
  <c r="AE67" i="6"/>
  <c r="AE54" i="6"/>
  <c r="AG177" i="6"/>
  <c r="AG237" i="6"/>
  <c r="AG228" i="6"/>
  <c r="AG121" i="6"/>
  <c r="AG18" i="6"/>
  <c r="AG19" i="6" s="1"/>
  <c r="AG2" i="4" s="1"/>
  <c r="AG13" i="11"/>
  <c r="N32" i="17"/>
  <c r="N45" i="17"/>
  <c r="N46" i="17" s="1"/>
  <c r="N41" i="17"/>
  <c r="O15" i="35"/>
  <c r="P45" i="14"/>
  <c r="O17" i="35"/>
  <c r="P55" i="14"/>
  <c r="O17" i="13"/>
  <c r="O18" i="13" s="1"/>
  <c r="AF2" i="38"/>
  <c r="AF2" i="32"/>
  <c r="AF2" i="35"/>
  <c r="AF2" i="29"/>
  <c r="AF2" i="26"/>
  <c r="AF2" i="19"/>
  <c r="AF2" i="20"/>
  <c r="AF2" i="18"/>
  <c r="AF2" i="17"/>
  <c r="AF2" i="16"/>
  <c r="AF2" i="14"/>
  <c r="AF2" i="13"/>
  <c r="AF2" i="15"/>
  <c r="AF2" i="11"/>
  <c r="AF2" i="12"/>
  <c r="AF2" i="9"/>
  <c r="AF2" i="7"/>
  <c r="AF2" i="8"/>
  <c r="AF266" i="6"/>
  <c r="AF268" i="6" s="1"/>
  <c r="AF260" i="6"/>
  <c r="AG261" i="6" s="1"/>
  <c r="AF2" i="10"/>
  <c r="AF236" i="6"/>
  <c r="AF238" i="6" s="1"/>
  <c r="AF21" i="18" s="1"/>
  <c r="AF176" i="6"/>
  <c r="AF178" i="6" s="1"/>
  <c r="AF183" i="6" s="1"/>
  <c r="AF184" i="6" s="1"/>
  <c r="AF188" i="6" s="1"/>
  <c r="AF170" i="6"/>
  <c r="AF171" i="6" s="1"/>
  <c r="AF227" i="6"/>
  <c r="AF229" i="6" s="1"/>
  <c r="AF20" i="17" s="1"/>
  <c r="AF203" i="6"/>
  <c r="AF147" i="6"/>
  <c r="AF120" i="6"/>
  <c r="AF122" i="6" s="1"/>
  <c r="AF127" i="6" s="1"/>
  <c r="AF128" i="6" s="1"/>
  <c r="AF132" i="6" s="1"/>
  <c r="AF114" i="6"/>
  <c r="AF115" i="6" s="1"/>
  <c r="AF92" i="6"/>
  <c r="AF72" i="6"/>
  <c r="AF32" i="6"/>
  <c r="AF52" i="6"/>
  <c r="AF2" i="6"/>
  <c r="AG74" i="6"/>
  <c r="AG81" i="6"/>
  <c r="AG87" i="6"/>
  <c r="AG34" i="6"/>
  <c r="AG41" i="6"/>
  <c r="AG47" i="6"/>
  <c r="AE218" i="6"/>
  <c r="AE197" i="6"/>
  <c r="AH3" i="38" l="1"/>
  <c r="AH3" i="35"/>
  <c r="AH3" i="32"/>
  <c r="AH3" i="29"/>
  <c r="AH3" i="26"/>
  <c r="AH3" i="19"/>
  <c r="AH3" i="20"/>
  <c r="AH3" i="18"/>
  <c r="AH3" i="17"/>
  <c r="AH3" i="15"/>
  <c r="AH3" i="16"/>
  <c r="AH3" i="14"/>
  <c r="AH3" i="13"/>
  <c r="AH3" i="12"/>
  <c r="AH3" i="10"/>
  <c r="AH3" i="11"/>
  <c r="AH3" i="9"/>
  <c r="AH3" i="7"/>
  <c r="AH3" i="8"/>
  <c r="AH99" i="6"/>
  <c r="AH79" i="6"/>
  <c r="AH3" i="6"/>
  <c r="AH59" i="6"/>
  <c r="AH39" i="6"/>
  <c r="AG2" i="38"/>
  <c r="AG2" i="35"/>
  <c r="AG2" i="32"/>
  <c r="AG2" i="29"/>
  <c r="AG2" i="26"/>
  <c r="AG2" i="20"/>
  <c r="AG2" i="19"/>
  <c r="AG2" i="18"/>
  <c r="AG2" i="16"/>
  <c r="AG2" i="17"/>
  <c r="AG2" i="15"/>
  <c r="AG2" i="14"/>
  <c r="AG2" i="13"/>
  <c r="AG2" i="10"/>
  <c r="AG2" i="11"/>
  <c r="AG2" i="12"/>
  <c r="AG2" i="9"/>
  <c r="AG2" i="7"/>
  <c r="AG2" i="8"/>
  <c r="AG266" i="6"/>
  <c r="AG268" i="6" s="1"/>
  <c r="AG260" i="6"/>
  <c r="AH261" i="6" s="1"/>
  <c r="AG170" i="6"/>
  <c r="AG171" i="6" s="1"/>
  <c r="AG147" i="6"/>
  <c r="AG236" i="6"/>
  <c r="AG238" i="6" s="1"/>
  <c r="AG21" i="18" s="1"/>
  <c r="AG176" i="6"/>
  <c r="AG178" i="6" s="1"/>
  <c r="AG183" i="6" s="1"/>
  <c r="AG184" i="6" s="1"/>
  <c r="AG188" i="6" s="1"/>
  <c r="AG227" i="6"/>
  <c r="AG229" i="6" s="1"/>
  <c r="AG20" i="17" s="1"/>
  <c r="AG114" i="6"/>
  <c r="AG115" i="6" s="1"/>
  <c r="AG92" i="6"/>
  <c r="AG203" i="6"/>
  <c r="AG72" i="6"/>
  <c r="AG120" i="6"/>
  <c r="AG122" i="6" s="1"/>
  <c r="AG127" i="6" s="1"/>
  <c r="AG128" i="6" s="1"/>
  <c r="AG132" i="6" s="1"/>
  <c r="AG52" i="6"/>
  <c r="AG2" i="6"/>
  <c r="AG32" i="6"/>
  <c r="AI4" i="38"/>
  <c r="AI4" i="35"/>
  <c r="AI4" i="32"/>
  <c r="AI4" i="29"/>
  <c r="AI4" i="20"/>
  <c r="AI4" i="26"/>
  <c r="AI4" i="19"/>
  <c r="AI10" i="18"/>
  <c r="AI4" i="17"/>
  <c r="AI4" i="18"/>
  <c r="AI10" i="17"/>
  <c r="AI27" i="16"/>
  <c r="AI35" i="16"/>
  <c r="AI4" i="16"/>
  <c r="AI54" i="14"/>
  <c r="AI23" i="13"/>
  <c r="AI31" i="14"/>
  <c r="AI44" i="14"/>
  <c r="AI4" i="14"/>
  <c r="AI4" i="15"/>
  <c r="AI4" i="11"/>
  <c r="AI25" i="10"/>
  <c r="AI4" i="12"/>
  <c r="AI10" i="11"/>
  <c r="AI4" i="13"/>
  <c r="AI16" i="12"/>
  <c r="AI4" i="10"/>
  <c r="AI35" i="9"/>
  <c r="AI259" i="6"/>
  <c r="AI10" i="9"/>
  <c r="AI278" i="6"/>
  <c r="AI279" i="6" s="1"/>
  <c r="AI293" i="6"/>
  <c r="AI294" i="6" s="1"/>
  <c r="AI243" i="6"/>
  <c r="AI244" i="6" s="1"/>
  <c r="AI283" i="6"/>
  <c r="AI284" i="6" s="1"/>
  <c r="AI16" i="10"/>
  <c r="AI4" i="9"/>
  <c r="AI4" i="7"/>
  <c r="AI298" i="6"/>
  <c r="AI299" i="6" s="1"/>
  <c r="AI248" i="6"/>
  <c r="AI249" i="6" s="1"/>
  <c r="AI4" i="8"/>
  <c r="AI267" i="6"/>
  <c r="AI140" i="6"/>
  <c r="AI182" i="6"/>
  <c r="AI126" i="6"/>
  <c r="AI66" i="6"/>
  <c r="AI73" i="6"/>
  <c r="AI80" i="6"/>
  <c r="AI86" i="6"/>
  <c r="AI93" i="6"/>
  <c r="AI100" i="6"/>
  <c r="AI196" i="6"/>
  <c r="AI106" i="6"/>
  <c r="AI60" i="6"/>
  <c r="AI4" i="6"/>
  <c r="AI33" i="6"/>
  <c r="AI11" i="6"/>
  <c r="AI12" i="6" s="1"/>
  <c r="AI40" i="6"/>
  <c r="AJ28" i="6"/>
  <c r="AJ4" i="4" s="1"/>
  <c r="AI46" i="6"/>
  <c r="AI53" i="6"/>
  <c r="AI23" i="6"/>
  <c r="AI24" i="6" s="1"/>
  <c r="AI3" i="4" s="1"/>
  <c r="AF162" i="6"/>
  <c r="AF141" i="6"/>
  <c r="N16" i="26"/>
  <c r="AH228" i="6"/>
  <c r="AH177" i="6"/>
  <c r="AH237" i="6"/>
  <c r="AH121" i="6"/>
  <c r="AH18" i="6"/>
  <c r="AH19" i="6" s="1"/>
  <c r="AH2" i="4" s="1"/>
  <c r="AH74" i="6"/>
  <c r="AH81" i="6"/>
  <c r="AH87" i="6"/>
  <c r="O8" i="26"/>
  <c r="O19" i="17"/>
  <c r="O21" i="17" s="1"/>
  <c r="O26" i="13"/>
  <c r="O27" i="13" s="1"/>
  <c r="N47" i="17"/>
  <c r="N33" i="17"/>
  <c r="N34" i="17" s="1"/>
  <c r="AH13" i="11"/>
  <c r="AG22" i="29"/>
  <c r="AH11" i="11"/>
  <c r="AG29" i="9"/>
  <c r="AF61" i="6"/>
  <c r="AF67" i="6"/>
  <c r="AF54" i="6"/>
  <c r="P24" i="12"/>
  <c r="P26" i="12" s="1"/>
  <c r="AH34" i="6"/>
  <c r="AH41" i="6"/>
  <c r="AH47" i="6"/>
  <c r="AF218" i="6"/>
  <c r="AF197" i="6"/>
  <c r="AH94" i="6"/>
  <c r="AH101" i="6"/>
  <c r="AH107" i="6"/>
  <c r="N13" i="17" l="1"/>
  <c r="N15" i="17" s="1"/>
  <c r="AI34" i="6"/>
  <c r="AI41" i="6"/>
  <c r="AI47" i="6"/>
  <c r="AI3" i="38"/>
  <c r="AI3" i="35"/>
  <c r="AI3" i="32"/>
  <c r="AI3" i="29"/>
  <c r="AI3" i="26"/>
  <c r="AI3" i="20"/>
  <c r="AI3" i="19"/>
  <c r="AI3" i="18"/>
  <c r="AI3" i="15"/>
  <c r="AI3" i="16"/>
  <c r="AI3" i="17"/>
  <c r="AI3" i="14"/>
  <c r="AI3" i="10"/>
  <c r="AI3" i="11"/>
  <c r="AI3" i="13"/>
  <c r="AI3" i="12"/>
  <c r="AI3" i="9"/>
  <c r="AI3" i="7"/>
  <c r="AI3" i="8"/>
  <c r="AI79" i="6"/>
  <c r="AI99" i="6"/>
  <c r="AI59" i="6"/>
  <c r="AI39" i="6"/>
  <c r="AI3" i="6"/>
  <c r="AI94" i="6"/>
  <c r="AI101" i="6"/>
  <c r="AI107" i="6"/>
  <c r="O13" i="29"/>
  <c r="P24" i="13"/>
  <c r="O17" i="32"/>
  <c r="O26" i="17"/>
  <c r="Q27" i="17" s="1"/>
  <c r="O12" i="17"/>
  <c r="N20" i="32"/>
  <c r="P21" i="16"/>
  <c r="R22" i="16" s="1"/>
  <c r="P38" i="14"/>
  <c r="P39" i="14" s="1"/>
  <c r="P11" i="13"/>
  <c r="P12" i="13" s="1"/>
  <c r="P20" i="12"/>
  <c r="AH22" i="29"/>
  <c r="AI11" i="11"/>
  <c r="AH29" i="9"/>
  <c r="AH2" i="38"/>
  <c r="AH2" i="35"/>
  <c r="AH2" i="32"/>
  <c r="AH2" i="29"/>
  <c r="AH2" i="26"/>
  <c r="AH2" i="19"/>
  <c r="AH2" i="20"/>
  <c r="AH2" i="18"/>
  <c r="AH2" i="17"/>
  <c r="AH2" i="15"/>
  <c r="AH2" i="16"/>
  <c r="AH2" i="13"/>
  <c r="AH2" i="14"/>
  <c r="AH2" i="11"/>
  <c r="AH2" i="12"/>
  <c r="AH2" i="10"/>
  <c r="AH2" i="8"/>
  <c r="AH266" i="6"/>
  <c r="AH268" i="6" s="1"/>
  <c r="AH260" i="6"/>
  <c r="AI261" i="6" s="1"/>
  <c r="AH2" i="9"/>
  <c r="AH2" i="7"/>
  <c r="AH236" i="6"/>
  <c r="AH238" i="6" s="1"/>
  <c r="AH21" i="18" s="1"/>
  <c r="AH176" i="6"/>
  <c r="AH178" i="6" s="1"/>
  <c r="AH183" i="6" s="1"/>
  <c r="AH184" i="6" s="1"/>
  <c r="AH188" i="6" s="1"/>
  <c r="AH170" i="6"/>
  <c r="AH171" i="6" s="1"/>
  <c r="AH147" i="6"/>
  <c r="AH203" i="6"/>
  <c r="AH72" i="6"/>
  <c r="AH120" i="6"/>
  <c r="AH122" i="6" s="1"/>
  <c r="AH127" i="6" s="1"/>
  <c r="AH128" i="6" s="1"/>
  <c r="AH132" i="6" s="1"/>
  <c r="AH227" i="6"/>
  <c r="AH229" i="6" s="1"/>
  <c r="AH20" i="17" s="1"/>
  <c r="AH114" i="6"/>
  <c r="AH115" i="6" s="1"/>
  <c r="AH92" i="6"/>
  <c r="AH52" i="6"/>
  <c r="AH2" i="6"/>
  <c r="AH32" i="6"/>
  <c r="AJ4" i="38"/>
  <c r="AJ4" i="35"/>
  <c r="AJ4" i="32"/>
  <c r="AJ4" i="29"/>
  <c r="AJ4" i="26"/>
  <c r="AJ4" i="19"/>
  <c r="AJ4" i="20"/>
  <c r="AJ4" i="18"/>
  <c r="AJ10" i="18"/>
  <c r="AJ4" i="17"/>
  <c r="AJ10" i="17"/>
  <c r="AJ27" i="16"/>
  <c r="AJ4" i="15"/>
  <c r="AJ35" i="16"/>
  <c r="AJ4" i="16"/>
  <c r="AJ4" i="13"/>
  <c r="AJ31" i="14"/>
  <c r="AJ54" i="14"/>
  <c r="AJ44" i="14"/>
  <c r="AJ4" i="14"/>
  <c r="AJ23" i="13"/>
  <c r="AJ25" i="10"/>
  <c r="AJ16" i="10"/>
  <c r="AJ4" i="12"/>
  <c r="AJ10" i="11"/>
  <c r="AJ16" i="12"/>
  <c r="AJ35" i="9"/>
  <c r="AJ4" i="11"/>
  <c r="AJ259" i="6"/>
  <c r="AJ10" i="9"/>
  <c r="AJ278" i="6"/>
  <c r="AJ279" i="6" s="1"/>
  <c r="AJ4" i="10"/>
  <c r="AJ293" i="6"/>
  <c r="AJ294" i="6" s="1"/>
  <c r="AJ283" i="6"/>
  <c r="AJ284" i="6" s="1"/>
  <c r="AJ4" i="9"/>
  <c r="AJ4" i="7"/>
  <c r="AJ298" i="6"/>
  <c r="AJ299" i="6" s="1"/>
  <c r="AJ248" i="6"/>
  <c r="AJ249" i="6" s="1"/>
  <c r="AJ4" i="8"/>
  <c r="AJ267" i="6"/>
  <c r="AJ182" i="6"/>
  <c r="AJ66" i="6"/>
  <c r="AJ243" i="6"/>
  <c r="AJ244" i="6" s="1"/>
  <c r="AJ126" i="6"/>
  <c r="AJ73" i="6"/>
  <c r="AJ80" i="6"/>
  <c r="AJ86" i="6"/>
  <c r="AJ140" i="6"/>
  <c r="AJ93" i="6"/>
  <c r="AJ100" i="6"/>
  <c r="AJ196" i="6"/>
  <c r="AJ106" i="6"/>
  <c r="AJ4" i="6"/>
  <c r="AJ33" i="6"/>
  <c r="AJ11" i="6"/>
  <c r="AJ12" i="6" s="1"/>
  <c r="AJ40" i="6"/>
  <c r="AK28" i="6"/>
  <c r="AK4" i="4" s="1"/>
  <c r="AJ46" i="6"/>
  <c r="AJ53" i="6"/>
  <c r="AJ23" i="6"/>
  <c r="AJ24" i="6" s="1"/>
  <c r="AJ3" i="4" s="1"/>
  <c r="AJ60" i="6"/>
  <c r="AG218" i="6"/>
  <c r="AG197" i="6"/>
  <c r="AI74" i="6"/>
  <c r="AI81" i="6"/>
  <c r="AI87" i="6"/>
  <c r="AI228" i="6"/>
  <c r="AI237" i="6"/>
  <c r="AI177" i="6"/>
  <c r="AI121" i="6"/>
  <c r="AI18" i="6"/>
  <c r="AI19" i="6" s="1"/>
  <c r="AI2" i="4" s="1"/>
  <c r="AG61" i="6"/>
  <c r="AG67" i="6"/>
  <c r="AG54" i="6"/>
  <c r="AI13" i="11"/>
  <c r="AG162" i="6"/>
  <c r="AG141" i="6"/>
  <c r="AJ228" i="6" l="1"/>
  <c r="AJ177" i="6"/>
  <c r="AJ121" i="6"/>
  <c r="AJ237" i="6"/>
  <c r="AJ18" i="6"/>
  <c r="AJ19" i="6" s="1"/>
  <c r="AJ2" i="4" s="1"/>
  <c r="AH67" i="6"/>
  <c r="AH61" i="6"/>
  <c r="AH54" i="6"/>
  <c r="P16" i="35"/>
  <c r="P56" i="14"/>
  <c r="P57" i="14" s="1"/>
  <c r="P47" i="14"/>
  <c r="AJ34" i="6"/>
  <c r="AJ41" i="6"/>
  <c r="AJ47" i="6"/>
  <c r="R8" i="32"/>
  <c r="R38" i="16"/>
  <c r="AJ94" i="6"/>
  <c r="AJ101" i="6"/>
  <c r="AJ107" i="6"/>
  <c r="AH218" i="6"/>
  <c r="AH197" i="6"/>
  <c r="AJ3" i="38"/>
  <c r="AJ3" i="32"/>
  <c r="AJ3" i="35"/>
  <c r="AJ3" i="29"/>
  <c r="AJ3" i="26"/>
  <c r="AJ3" i="19"/>
  <c r="AJ3" i="20"/>
  <c r="AJ3" i="18"/>
  <c r="AJ3" i="17"/>
  <c r="AJ3" i="16"/>
  <c r="AJ3" i="14"/>
  <c r="AJ3" i="13"/>
  <c r="AJ3" i="15"/>
  <c r="AJ3" i="11"/>
  <c r="AJ3" i="12"/>
  <c r="AJ3" i="9"/>
  <c r="AJ3" i="7"/>
  <c r="AJ3" i="8"/>
  <c r="AJ3" i="10"/>
  <c r="AJ79" i="6"/>
  <c r="AJ99" i="6"/>
  <c r="AJ59" i="6"/>
  <c r="AJ39" i="6"/>
  <c r="AJ3" i="6"/>
  <c r="AH162" i="6"/>
  <c r="AH141" i="6"/>
  <c r="AJ74" i="6"/>
  <c r="AJ81" i="6"/>
  <c r="AJ87" i="6"/>
  <c r="N16" i="29"/>
  <c r="O11" i="17"/>
  <c r="AI2" i="38"/>
  <c r="AI2" i="35"/>
  <c r="AI2" i="32"/>
  <c r="AI2" i="29"/>
  <c r="AI2" i="20"/>
  <c r="AI2" i="19"/>
  <c r="AI2" i="18"/>
  <c r="AI2" i="17"/>
  <c r="AI2" i="26"/>
  <c r="AI2" i="16"/>
  <c r="AI2" i="15"/>
  <c r="AI2" i="14"/>
  <c r="AI2" i="11"/>
  <c r="AI2" i="12"/>
  <c r="AI2" i="13"/>
  <c r="AI2" i="10"/>
  <c r="AI266" i="6"/>
  <c r="AI268" i="6" s="1"/>
  <c r="AI260" i="6"/>
  <c r="AJ261" i="6" s="1"/>
  <c r="AI2" i="9"/>
  <c r="AI2" i="7"/>
  <c r="AI2" i="8"/>
  <c r="AI227" i="6"/>
  <c r="AI229" i="6" s="1"/>
  <c r="AI20" i="17" s="1"/>
  <c r="AI203" i="6"/>
  <c r="AI236" i="6"/>
  <c r="AI238" i="6" s="1"/>
  <c r="AI21" i="18" s="1"/>
  <c r="AI176" i="6"/>
  <c r="AI178" i="6" s="1"/>
  <c r="AI183" i="6" s="1"/>
  <c r="AI184" i="6" s="1"/>
  <c r="AI188" i="6" s="1"/>
  <c r="AI170" i="6"/>
  <c r="AI171" i="6" s="1"/>
  <c r="AI147" i="6"/>
  <c r="AI72" i="6"/>
  <c r="AI120" i="6"/>
  <c r="AI122" i="6" s="1"/>
  <c r="AI127" i="6" s="1"/>
  <c r="AI128" i="6" s="1"/>
  <c r="AI132" i="6" s="1"/>
  <c r="AI114" i="6"/>
  <c r="AI115" i="6" s="1"/>
  <c r="AI92" i="6"/>
  <c r="AI52" i="6"/>
  <c r="AI2" i="6"/>
  <c r="AI32" i="6"/>
  <c r="AK4" i="38"/>
  <c r="AK4" i="35"/>
  <c r="AK4" i="32"/>
  <c r="AK4" i="29"/>
  <c r="AK4" i="26"/>
  <c r="AK4" i="19"/>
  <c r="AK4" i="20"/>
  <c r="AK10" i="18"/>
  <c r="AK4" i="18"/>
  <c r="AK4" i="17"/>
  <c r="AK10" i="17"/>
  <c r="AK27" i="16"/>
  <c r="AK4" i="15"/>
  <c r="AK35" i="16"/>
  <c r="AK4" i="16"/>
  <c r="AK54" i="14"/>
  <c r="AK31" i="14"/>
  <c r="AK44" i="14"/>
  <c r="AK4" i="14"/>
  <c r="AK23" i="13"/>
  <c r="AK4" i="13"/>
  <c r="AK4" i="12"/>
  <c r="AK10" i="11"/>
  <c r="AK16" i="12"/>
  <c r="AK4" i="10"/>
  <c r="AK4" i="11"/>
  <c r="AK25" i="10"/>
  <c r="AK16" i="10"/>
  <c r="AK10" i="9"/>
  <c r="AK278" i="6"/>
  <c r="AK279" i="6" s="1"/>
  <c r="AK293" i="6"/>
  <c r="AK294" i="6" s="1"/>
  <c r="AK283" i="6"/>
  <c r="AK284" i="6" s="1"/>
  <c r="AK4" i="9"/>
  <c r="AK4" i="7"/>
  <c r="AK298" i="6"/>
  <c r="AK299" i="6" s="1"/>
  <c r="AK248" i="6"/>
  <c r="AK249" i="6" s="1"/>
  <c r="AK4" i="8"/>
  <c r="AK267" i="6"/>
  <c r="AK35" i="9"/>
  <c r="AK259" i="6"/>
  <c r="AK196" i="6"/>
  <c r="AK243" i="6"/>
  <c r="AK244" i="6" s="1"/>
  <c r="AK126" i="6"/>
  <c r="AK73" i="6"/>
  <c r="AK80" i="6"/>
  <c r="AK86" i="6"/>
  <c r="AK140" i="6"/>
  <c r="AK93" i="6"/>
  <c r="AK100" i="6"/>
  <c r="AK106" i="6"/>
  <c r="AK182" i="6"/>
  <c r="AK4" i="6"/>
  <c r="AK33" i="6"/>
  <c r="AK11" i="6"/>
  <c r="AK12" i="6" s="1"/>
  <c r="AK40" i="6"/>
  <c r="AL28" i="6"/>
  <c r="AL4" i="4" s="1"/>
  <c r="AK46" i="6"/>
  <c r="AK53" i="6"/>
  <c r="AK23" i="6"/>
  <c r="AK24" i="6" s="1"/>
  <c r="AK3" i="4" s="1"/>
  <c r="AK60" i="6"/>
  <c r="AK66" i="6"/>
  <c r="Q14" i="17"/>
  <c r="Q28" i="17"/>
  <c r="Q18" i="32" s="1"/>
  <c r="AI22" i="29"/>
  <c r="AJ11" i="11"/>
  <c r="AJ13" i="11" s="1"/>
  <c r="AI29" i="9"/>
  <c r="P37" i="16"/>
  <c r="P39" i="16" s="1"/>
  <c r="P25" i="13"/>
  <c r="AK81" i="6" l="1"/>
  <c r="AK87" i="6"/>
  <c r="AK74" i="6"/>
  <c r="AI218" i="6"/>
  <c r="AI197" i="6"/>
  <c r="AJ22" i="29"/>
  <c r="AK11" i="11"/>
  <c r="AK13" i="11" s="1"/>
  <c r="AJ29" i="9"/>
  <c r="AI67" i="6"/>
  <c r="AI61" i="6"/>
  <c r="AI54" i="6"/>
  <c r="P17" i="35"/>
  <c r="Q55" i="14"/>
  <c r="P17" i="13"/>
  <c r="P18" i="13" s="1"/>
  <c r="AJ2" i="38"/>
  <c r="AJ2" i="35"/>
  <c r="AJ2" i="32"/>
  <c r="AJ2" i="29"/>
  <c r="AJ2" i="26"/>
  <c r="AJ2" i="19"/>
  <c r="AJ2" i="20"/>
  <c r="AJ2" i="18"/>
  <c r="AJ2" i="17"/>
  <c r="AJ2" i="15"/>
  <c r="AJ2" i="16"/>
  <c r="AJ2" i="13"/>
  <c r="AJ2" i="14"/>
  <c r="AJ2" i="12"/>
  <c r="AJ2" i="11"/>
  <c r="AJ2" i="9"/>
  <c r="AJ2" i="7"/>
  <c r="AJ2" i="10"/>
  <c r="AJ2" i="8"/>
  <c r="AJ266" i="6"/>
  <c r="AJ268" i="6" s="1"/>
  <c r="AJ260" i="6"/>
  <c r="AK261" i="6" s="1"/>
  <c r="AJ227" i="6"/>
  <c r="AJ229" i="6" s="1"/>
  <c r="AJ20" i="17" s="1"/>
  <c r="AJ203" i="6"/>
  <c r="AJ147" i="6"/>
  <c r="AJ170" i="6"/>
  <c r="AJ171" i="6" s="1"/>
  <c r="AJ72" i="6"/>
  <c r="AJ236" i="6"/>
  <c r="AJ238" i="6" s="1"/>
  <c r="AJ21" i="18" s="1"/>
  <c r="AJ120" i="6"/>
  <c r="AJ122" i="6" s="1"/>
  <c r="AJ127" i="6" s="1"/>
  <c r="AJ128" i="6" s="1"/>
  <c r="AJ132" i="6" s="1"/>
  <c r="AJ114" i="6"/>
  <c r="AJ115" i="6" s="1"/>
  <c r="AJ92" i="6"/>
  <c r="AJ176" i="6"/>
  <c r="AJ178" i="6" s="1"/>
  <c r="AJ183" i="6" s="1"/>
  <c r="AJ184" i="6" s="1"/>
  <c r="AJ188" i="6" s="1"/>
  <c r="AJ2" i="6"/>
  <c r="AJ32" i="6"/>
  <c r="AJ52" i="6"/>
  <c r="AK177" i="6"/>
  <c r="AK228" i="6"/>
  <c r="AK121" i="6"/>
  <c r="AK237" i="6"/>
  <c r="AK18" i="6"/>
  <c r="AK19" i="6" s="1"/>
  <c r="AK2" i="4" s="1"/>
  <c r="O39" i="17"/>
  <c r="O40" i="17" s="1"/>
  <c r="AL4" i="38"/>
  <c r="AL4" i="35"/>
  <c r="AL4" i="32"/>
  <c r="AL4" i="29"/>
  <c r="AL4" i="26"/>
  <c r="AL4" i="19"/>
  <c r="AL4" i="20"/>
  <c r="AL10" i="18"/>
  <c r="AL4" i="18"/>
  <c r="AL10" i="17"/>
  <c r="AL4" i="17"/>
  <c r="AL27" i="16"/>
  <c r="AL4" i="15"/>
  <c r="AL35" i="16"/>
  <c r="AL4" i="16"/>
  <c r="AL54" i="14"/>
  <c r="AL44" i="14"/>
  <c r="AL4" i="14"/>
  <c r="AL4" i="13"/>
  <c r="AL31" i="14"/>
  <c r="AL4" i="12"/>
  <c r="AL10" i="11"/>
  <c r="AL23" i="13"/>
  <c r="AL16" i="12"/>
  <c r="AL4" i="10"/>
  <c r="AL4" i="11"/>
  <c r="AL25" i="10"/>
  <c r="AL16" i="10"/>
  <c r="AL293" i="6"/>
  <c r="AL294" i="6" s="1"/>
  <c r="AL243" i="6"/>
  <c r="AL244" i="6" s="1"/>
  <c r="AL283" i="6"/>
  <c r="AL284" i="6" s="1"/>
  <c r="AL4" i="9"/>
  <c r="AL4" i="7"/>
  <c r="AL298" i="6"/>
  <c r="AL299" i="6" s="1"/>
  <c r="AL248" i="6"/>
  <c r="AL249" i="6" s="1"/>
  <c r="AL4" i="8"/>
  <c r="AL267" i="6"/>
  <c r="AL35" i="9"/>
  <c r="AL259" i="6"/>
  <c r="AL10" i="9"/>
  <c r="AL278" i="6"/>
  <c r="AL279" i="6" s="1"/>
  <c r="AL196" i="6"/>
  <c r="AL140" i="6"/>
  <c r="AL80" i="6"/>
  <c r="AL86" i="6"/>
  <c r="AL93" i="6"/>
  <c r="AL100" i="6"/>
  <c r="AL106" i="6"/>
  <c r="AL182" i="6"/>
  <c r="AL66" i="6"/>
  <c r="AL126" i="6"/>
  <c r="AL73" i="6"/>
  <c r="AL4" i="6"/>
  <c r="AL33" i="6"/>
  <c r="AL11" i="6"/>
  <c r="AL12" i="6" s="1"/>
  <c r="AL40" i="6"/>
  <c r="AM28" i="6"/>
  <c r="AM4" i="4" s="1"/>
  <c r="AL46" i="6"/>
  <c r="AL53" i="6"/>
  <c r="AL23" i="6"/>
  <c r="AL24" i="6" s="1"/>
  <c r="AL3" i="4" s="1"/>
  <c r="AL60" i="6"/>
  <c r="P9" i="29"/>
  <c r="Q36" i="16"/>
  <c r="AK34" i="6"/>
  <c r="AK41" i="6"/>
  <c r="AK47" i="6"/>
  <c r="AI162" i="6"/>
  <c r="AI141" i="6"/>
  <c r="AK3" i="38"/>
  <c r="AK3" i="35"/>
  <c r="AK3" i="32"/>
  <c r="AK3" i="29"/>
  <c r="AK3" i="26"/>
  <c r="AK3" i="19"/>
  <c r="AK3" i="20"/>
  <c r="AK3" i="18"/>
  <c r="AK3" i="16"/>
  <c r="AK3" i="17"/>
  <c r="AK3" i="15"/>
  <c r="AK3" i="14"/>
  <c r="AK3" i="13"/>
  <c r="AK3" i="10"/>
  <c r="AK3" i="11"/>
  <c r="AK3" i="12"/>
  <c r="AK3" i="9"/>
  <c r="AK3" i="7"/>
  <c r="AK3" i="8"/>
  <c r="AK79" i="6"/>
  <c r="AK99" i="6"/>
  <c r="AK59" i="6"/>
  <c r="AK39" i="6"/>
  <c r="AK3" i="6"/>
  <c r="AK94" i="6"/>
  <c r="AK101" i="6"/>
  <c r="AK107" i="6"/>
  <c r="AK22" i="29" l="1"/>
  <c r="AL11" i="11"/>
  <c r="AK29" i="9"/>
  <c r="AL87" i="6"/>
  <c r="AL74" i="6"/>
  <c r="AL81" i="6"/>
  <c r="AK2" i="38"/>
  <c r="AK2" i="35"/>
  <c r="AK2" i="32"/>
  <c r="AK2" i="26"/>
  <c r="AK2" i="29"/>
  <c r="AK2" i="19"/>
  <c r="AK2" i="20"/>
  <c r="AK2" i="18"/>
  <c r="AK2" i="17"/>
  <c r="AK2" i="15"/>
  <c r="AK2" i="16"/>
  <c r="AK2" i="14"/>
  <c r="AK2" i="13"/>
  <c r="AK2" i="12"/>
  <c r="AK2" i="11"/>
  <c r="AK2" i="9"/>
  <c r="AK2" i="7"/>
  <c r="AK2" i="10"/>
  <c r="AK2" i="8"/>
  <c r="AK266" i="6"/>
  <c r="AK268" i="6" s="1"/>
  <c r="AK260" i="6"/>
  <c r="AL261" i="6" s="1"/>
  <c r="AK227" i="6"/>
  <c r="AK229" i="6" s="1"/>
  <c r="AK20" i="17" s="1"/>
  <c r="AK203" i="6"/>
  <c r="AK147" i="6"/>
  <c r="AK72" i="6"/>
  <c r="AK236" i="6"/>
  <c r="AK238" i="6" s="1"/>
  <c r="AK21" i="18" s="1"/>
  <c r="AK120" i="6"/>
  <c r="AK122" i="6" s="1"/>
  <c r="AK127" i="6" s="1"/>
  <c r="AK128" i="6" s="1"/>
  <c r="AK132" i="6" s="1"/>
  <c r="AK114" i="6"/>
  <c r="AK115" i="6" s="1"/>
  <c r="AK92" i="6"/>
  <c r="AK170" i="6"/>
  <c r="AK171" i="6" s="1"/>
  <c r="AK176" i="6"/>
  <c r="AK178" i="6" s="1"/>
  <c r="AK183" i="6" s="1"/>
  <c r="AK184" i="6" s="1"/>
  <c r="AK188" i="6" s="1"/>
  <c r="AK2" i="6"/>
  <c r="AK32" i="6"/>
  <c r="AK52" i="6"/>
  <c r="P8" i="26"/>
  <c r="P19" i="17"/>
  <c r="P21" i="17" s="1"/>
  <c r="P26" i="13"/>
  <c r="P27" i="13" s="1"/>
  <c r="AL13" i="11"/>
  <c r="AJ197" i="6"/>
  <c r="AJ218" i="6"/>
  <c r="AL237" i="6"/>
  <c r="AL177" i="6"/>
  <c r="AL228" i="6"/>
  <c r="AL121" i="6"/>
  <c r="AL18" i="6"/>
  <c r="AL19" i="6" s="1"/>
  <c r="AL2" i="4" s="1"/>
  <c r="AL3" i="38"/>
  <c r="AL3" i="35"/>
  <c r="AL3" i="32"/>
  <c r="AL3" i="29"/>
  <c r="AL3" i="26"/>
  <c r="AL3" i="19"/>
  <c r="AL3" i="20"/>
  <c r="AL3" i="18"/>
  <c r="AL3" i="17"/>
  <c r="AL3" i="15"/>
  <c r="AL3" i="16"/>
  <c r="AL3" i="13"/>
  <c r="AL3" i="14"/>
  <c r="AL3" i="11"/>
  <c r="AL3" i="12"/>
  <c r="AL3" i="10"/>
  <c r="AL3" i="8"/>
  <c r="AL3" i="9"/>
  <c r="AL3" i="7"/>
  <c r="AL79" i="6"/>
  <c r="AL99" i="6"/>
  <c r="AL39" i="6"/>
  <c r="AL3" i="6"/>
  <c r="AL59" i="6"/>
  <c r="O45" i="17"/>
  <c r="O46" i="17" s="1"/>
  <c r="O41" i="17"/>
  <c r="O16" i="26" s="1"/>
  <c r="O32" i="17"/>
  <c r="AL34" i="6"/>
  <c r="AL41" i="6"/>
  <c r="AL47" i="6"/>
  <c r="AL94" i="6"/>
  <c r="AL101" i="6"/>
  <c r="AL107" i="6"/>
  <c r="AJ162" i="6"/>
  <c r="AJ141" i="6"/>
  <c r="AM4" i="38"/>
  <c r="AM4" i="35"/>
  <c r="AM4" i="32"/>
  <c r="AM4" i="29"/>
  <c r="AM4" i="26"/>
  <c r="AM4" i="19"/>
  <c r="AM4" i="20"/>
  <c r="AM4" i="18"/>
  <c r="AM10" i="18"/>
  <c r="AM10" i="17"/>
  <c r="AM27" i="16"/>
  <c r="AM4" i="15"/>
  <c r="AM35" i="16"/>
  <c r="AM4" i="16"/>
  <c r="AM4" i="17"/>
  <c r="AM54" i="14"/>
  <c r="AM44" i="14"/>
  <c r="AM4" i="14"/>
  <c r="AM23" i="13"/>
  <c r="AM31" i="14"/>
  <c r="AM10" i="11"/>
  <c r="AM16" i="12"/>
  <c r="AM4" i="10"/>
  <c r="AM35" i="9"/>
  <c r="AM4" i="11"/>
  <c r="AM4" i="13"/>
  <c r="AM25" i="10"/>
  <c r="AM4" i="12"/>
  <c r="AM283" i="6"/>
  <c r="AM284" i="6" s="1"/>
  <c r="AM4" i="9"/>
  <c r="AM4" i="7"/>
  <c r="AM298" i="6"/>
  <c r="AM299" i="6" s="1"/>
  <c r="AM4" i="8"/>
  <c r="AM267" i="6"/>
  <c r="AM16" i="10"/>
  <c r="AM259" i="6"/>
  <c r="AM10" i="9"/>
  <c r="AM278" i="6"/>
  <c r="AM279" i="6" s="1"/>
  <c r="AM293" i="6"/>
  <c r="AM294" i="6" s="1"/>
  <c r="AM243" i="6"/>
  <c r="AM244" i="6" s="1"/>
  <c r="AM196" i="6"/>
  <c r="AM140" i="6"/>
  <c r="AM182" i="6"/>
  <c r="AM248" i="6"/>
  <c r="AM249" i="6" s="1"/>
  <c r="AM86" i="6"/>
  <c r="AM93" i="6"/>
  <c r="AM100" i="6"/>
  <c r="AM106" i="6"/>
  <c r="AM126" i="6"/>
  <c r="AM73" i="6"/>
  <c r="AM80" i="6"/>
  <c r="AM33" i="6"/>
  <c r="AM11" i="6"/>
  <c r="AM12" i="6" s="1"/>
  <c r="AM40" i="6"/>
  <c r="AN28" i="6"/>
  <c r="AN4" i="4" s="1"/>
  <c r="AM46" i="6"/>
  <c r="AM53" i="6"/>
  <c r="AM23" i="6"/>
  <c r="AM24" i="6" s="1"/>
  <c r="AM3" i="4" s="1"/>
  <c r="AM60" i="6"/>
  <c r="AM66" i="6"/>
  <c r="AM4" i="6"/>
  <c r="AJ67" i="6"/>
  <c r="AJ61" i="6"/>
  <c r="AJ54" i="6"/>
  <c r="P13" i="29" l="1"/>
  <c r="Q24" i="13"/>
  <c r="AK197" i="6"/>
  <c r="AK218" i="6"/>
  <c r="AL22" i="29"/>
  <c r="AM11" i="11"/>
  <c r="AM13" i="11" s="1"/>
  <c r="AL29" i="9"/>
  <c r="P17" i="32"/>
  <c r="P26" i="17"/>
  <c r="R27" i="17" s="1"/>
  <c r="P12" i="17"/>
  <c r="AK141" i="6"/>
  <c r="AK162" i="6"/>
  <c r="AK67" i="6"/>
  <c r="AK61" i="6"/>
  <c r="AK54" i="6"/>
  <c r="AN4" i="38"/>
  <c r="AN4" i="32"/>
  <c r="AN4" i="35"/>
  <c r="AN4" i="29"/>
  <c r="AN4" i="26"/>
  <c r="AN4" i="19"/>
  <c r="AN4" i="20"/>
  <c r="AN10" i="18"/>
  <c r="AN4" i="18"/>
  <c r="AN10" i="17"/>
  <c r="AN4" i="17"/>
  <c r="AN27" i="16"/>
  <c r="AN35" i="16"/>
  <c r="AN4" i="16"/>
  <c r="AN54" i="14"/>
  <c r="AN44" i="14"/>
  <c r="AN4" i="14"/>
  <c r="AN23" i="13"/>
  <c r="AN4" i="13"/>
  <c r="AN31" i="14"/>
  <c r="AN4" i="15"/>
  <c r="AN16" i="12"/>
  <c r="AN4" i="11"/>
  <c r="AN25" i="10"/>
  <c r="AN16" i="10"/>
  <c r="AN4" i="12"/>
  <c r="AN10" i="11"/>
  <c r="AN283" i="6"/>
  <c r="AN284" i="6" s="1"/>
  <c r="AN4" i="10"/>
  <c r="AN4" i="9"/>
  <c r="AN4" i="7"/>
  <c r="AN298" i="6"/>
  <c r="AN299" i="6" s="1"/>
  <c r="AN248" i="6"/>
  <c r="AN249" i="6" s="1"/>
  <c r="AN4" i="8"/>
  <c r="AN267" i="6"/>
  <c r="AN35" i="9"/>
  <c r="AN259" i="6"/>
  <c r="AN10" i="9"/>
  <c r="AN278" i="6"/>
  <c r="AN279" i="6" s="1"/>
  <c r="AN293" i="6"/>
  <c r="AN294" i="6" s="1"/>
  <c r="AN243" i="6"/>
  <c r="AN244" i="6" s="1"/>
  <c r="AN140" i="6"/>
  <c r="AN182" i="6"/>
  <c r="AN196" i="6"/>
  <c r="AN93" i="6"/>
  <c r="AN100" i="6"/>
  <c r="AN106" i="6"/>
  <c r="AN60" i="6"/>
  <c r="AN66" i="6"/>
  <c r="AN126" i="6"/>
  <c r="AN73" i="6"/>
  <c r="AN80" i="6"/>
  <c r="AN86" i="6"/>
  <c r="AN40" i="6"/>
  <c r="AO28" i="6"/>
  <c r="AO4" i="4" s="1"/>
  <c r="AN46" i="6"/>
  <c r="AN53" i="6"/>
  <c r="AN23" i="6"/>
  <c r="AN24" i="6" s="1"/>
  <c r="AN3" i="4" s="1"/>
  <c r="AN4" i="6"/>
  <c r="AN33" i="6"/>
  <c r="AN11" i="6"/>
  <c r="AN12" i="6" s="1"/>
  <c r="AM237" i="6"/>
  <c r="AM177" i="6"/>
  <c r="AM228" i="6"/>
  <c r="AM121" i="6"/>
  <c r="AM18" i="6"/>
  <c r="AM19" i="6" s="1"/>
  <c r="AM2" i="4" s="1"/>
  <c r="AL2" i="38"/>
  <c r="AL2" i="35"/>
  <c r="AL2" i="32"/>
  <c r="AL2" i="29"/>
  <c r="AL2" i="26"/>
  <c r="AL2" i="19"/>
  <c r="AL2" i="20"/>
  <c r="AL2" i="18"/>
  <c r="AL2" i="15"/>
  <c r="AL2" i="16"/>
  <c r="AL2" i="17"/>
  <c r="AL2" i="14"/>
  <c r="AL2" i="13"/>
  <c r="AL2" i="12"/>
  <c r="AL2" i="10"/>
  <c r="AL2" i="11"/>
  <c r="AL2" i="9"/>
  <c r="AL2" i="7"/>
  <c r="AL2" i="8"/>
  <c r="AL266" i="6"/>
  <c r="AL268" i="6" s="1"/>
  <c r="AL260" i="6"/>
  <c r="AL147" i="6"/>
  <c r="AL236" i="6"/>
  <c r="AL238" i="6" s="1"/>
  <c r="AL21" i="18" s="1"/>
  <c r="AL176" i="6"/>
  <c r="AL178" i="6" s="1"/>
  <c r="AL183" i="6" s="1"/>
  <c r="AL184" i="6" s="1"/>
  <c r="AL188" i="6" s="1"/>
  <c r="AL227" i="6"/>
  <c r="AL229" i="6" s="1"/>
  <c r="AL20" i="17" s="1"/>
  <c r="AL203" i="6"/>
  <c r="AL72" i="6"/>
  <c r="AL120" i="6"/>
  <c r="AL122" i="6" s="1"/>
  <c r="AL127" i="6" s="1"/>
  <c r="AL128" i="6" s="1"/>
  <c r="AL132" i="6" s="1"/>
  <c r="AL114" i="6"/>
  <c r="AL115" i="6" s="1"/>
  <c r="AL92" i="6"/>
  <c r="AL170" i="6"/>
  <c r="AL171" i="6" s="1"/>
  <c r="AL2" i="6"/>
  <c r="AL32" i="6"/>
  <c r="AL52" i="6"/>
  <c r="AM74" i="6"/>
  <c r="AM81" i="6"/>
  <c r="AM87" i="6"/>
  <c r="AM41" i="6"/>
  <c r="AM47" i="6"/>
  <c r="AM34" i="6"/>
  <c r="AM94" i="6"/>
  <c r="AM101" i="6"/>
  <c r="AM107" i="6"/>
  <c r="AM3" i="38"/>
  <c r="AM3" i="35"/>
  <c r="AM3" i="32"/>
  <c r="AM3" i="29"/>
  <c r="AM3" i="20"/>
  <c r="AM3" i="19"/>
  <c r="AM3" i="26"/>
  <c r="AM3" i="18"/>
  <c r="AM3" i="17"/>
  <c r="AM3" i="16"/>
  <c r="AM3" i="15"/>
  <c r="AM3" i="14"/>
  <c r="AM3" i="11"/>
  <c r="AM3" i="12"/>
  <c r="AM3" i="13"/>
  <c r="AM3" i="10"/>
  <c r="AM3" i="9"/>
  <c r="AM3" i="7"/>
  <c r="AM3" i="8"/>
  <c r="AM79" i="6"/>
  <c r="AM99" i="6"/>
  <c r="AM39" i="6"/>
  <c r="AM3" i="6"/>
  <c r="AM59" i="6"/>
  <c r="O47" i="17"/>
  <c r="O20" i="32" s="1"/>
  <c r="O33" i="17"/>
  <c r="O34" i="17" s="1"/>
  <c r="O13" i="17" s="1"/>
  <c r="O15" i="17" s="1"/>
  <c r="AM261" i="6"/>
  <c r="O16" i="29" l="1"/>
  <c r="P11" i="17"/>
  <c r="AL61" i="6"/>
  <c r="AL67" i="6"/>
  <c r="AL54" i="6"/>
  <c r="AN47" i="6"/>
  <c r="AN34" i="6"/>
  <c r="AN41" i="6"/>
  <c r="AN101" i="6"/>
  <c r="AN107" i="6"/>
  <c r="AN94" i="6"/>
  <c r="AO4" i="38"/>
  <c r="AO4" i="35"/>
  <c r="AO4" i="32"/>
  <c r="AO4" i="29"/>
  <c r="AO4" i="26"/>
  <c r="AO4" i="19"/>
  <c r="AO4" i="20"/>
  <c r="AO4" i="18"/>
  <c r="AO10" i="18"/>
  <c r="AO10" i="17"/>
  <c r="AO35" i="16"/>
  <c r="AO4" i="16"/>
  <c r="AO4" i="17"/>
  <c r="AO27" i="16"/>
  <c r="AO4" i="15"/>
  <c r="AO4" i="14"/>
  <c r="AO23" i="13"/>
  <c r="AO4" i="13"/>
  <c r="AO31" i="14"/>
  <c r="AO54" i="14"/>
  <c r="AO44" i="14"/>
  <c r="AO16" i="12"/>
  <c r="AO4" i="10"/>
  <c r="AO4" i="11"/>
  <c r="AO25" i="10"/>
  <c r="AO16" i="10"/>
  <c r="AO4" i="12"/>
  <c r="AO10" i="11"/>
  <c r="AO4" i="9"/>
  <c r="AO4" i="7"/>
  <c r="AO298" i="6"/>
  <c r="AO299" i="6" s="1"/>
  <c r="AO248" i="6"/>
  <c r="AO249" i="6" s="1"/>
  <c r="AO4" i="8"/>
  <c r="AO267" i="6"/>
  <c r="AO35" i="9"/>
  <c r="AO259" i="6"/>
  <c r="AO10" i="9"/>
  <c r="AO278" i="6"/>
  <c r="AO279" i="6" s="1"/>
  <c r="AO293" i="6"/>
  <c r="AO294" i="6" s="1"/>
  <c r="AO243" i="6"/>
  <c r="AO244" i="6" s="1"/>
  <c r="AO283" i="6"/>
  <c r="AO284" i="6" s="1"/>
  <c r="AO182" i="6"/>
  <c r="AO196" i="6"/>
  <c r="AO140" i="6"/>
  <c r="AO100" i="6"/>
  <c r="AO106" i="6"/>
  <c r="AO66" i="6"/>
  <c r="AO126" i="6"/>
  <c r="AO73" i="6"/>
  <c r="AO80" i="6"/>
  <c r="AO86" i="6"/>
  <c r="AO93" i="6"/>
  <c r="AO46" i="6"/>
  <c r="AO53" i="6"/>
  <c r="AO23" i="6"/>
  <c r="AO24" i="6" s="1"/>
  <c r="AO3" i="4" s="1"/>
  <c r="AO60" i="6"/>
  <c r="AO4" i="6"/>
  <c r="AO33" i="6"/>
  <c r="AO11" i="6"/>
  <c r="AO12" i="6" s="1"/>
  <c r="AO40" i="6"/>
  <c r="AP28" i="6"/>
  <c r="AP4" i="4" s="1"/>
  <c r="R14" i="17"/>
  <c r="R28" i="17"/>
  <c r="R18" i="32" s="1"/>
  <c r="AN237" i="6"/>
  <c r="AN177" i="6"/>
  <c r="AN228" i="6"/>
  <c r="AN121" i="6"/>
  <c r="AN18" i="6"/>
  <c r="AN19" i="6" s="1"/>
  <c r="AN2" i="4" s="1"/>
  <c r="AN261" i="6"/>
  <c r="AL197" i="6"/>
  <c r="AL218" i="6"/>
  <c r="AM22" i="29"/>
  <c r="AN11" i="11"/>
  <c r="AM29" i="9"/>
  <c r="AN74" i="6"/>
  <c r="AN81" i="6"/>
  <c r="AN87" i="6"/>
  <c r="AM2" i="38"/>
  <c r="AM2" i="35"/>
  <c r="AM2" i="32"/>
  <c r="AM2" i="29"/>
  <c r="AM2" i="20"/>
  <c r="AM2" i="26"/>
  <c r="AM2" i="19"/>
  <c r="AM2" i="18"/>
  <c r="AM2" i="15"/>
  <c r="AM2" i="16"/>
  <c r="AM2" i="17"/>
  <c r="AM2" i="14"/>
  <c r="AM2" i="10"/>
  <c r="AM2" i="13"/>
  <c r="AM2" i="11"/>
  <c r="AM2" i="12"/>
  <c r="AM2" i="9"/>
  <c r="AM2" i="7"/>
  <c r="AM2" i="8"/>
  <c r="AM266" i="6"/>
  <c r="AM268" i="6" s="1"/>
  <c r="AM260" i="6"/>
  <c r="AM236" i="6"/>
  <c r="AM238" i="6" s="1"/>
  <c r="AM21" i="18" s="1"/>
  <c r="AM176" i="6"/>
  <c r="AM178" i="6" s="1"/>
  <c r="AM183" i="6" s="1"/>
  <c r="AM184" i="6" s="1"/>
  <c r="AM188" i="6" s="1"/>
  <c r="AM170" i="6"/>
  <c r="AM171" i="6" s="1"/>
  <c r="AM227" i="6"/>
  <c r="AM229" i="6" s="1"/>
  <c r="AM20" i="17" s="1"/>
  <c r="AM203" i="6"/>
  <c r="AM147" i="6"/>
  <c r="AM120" i="6"/>
  <c r="AM122" i="6" s="1"/>
  <c r="AM127" i="6" s="1"/>
  <c r="AM128" i="6" s="1"/>
  <c r="AM132" i="6" s="1"/>
  <c r="AM114" i="6"/>
  <c r="AM115" i="6" s="1"/>
  <c r="AM92" i="6"/>
  <c r="AM72" i="6"/>
  <c r="AM32" i="6"/>
  <c r="AM52" i="6"/>
  <c r="AM2" i="6"/>
  <c r="AN13" i="11"/>
  <c r="AL141" i="6"/>
  <c r="AL162" i="6"/>
  <c r="AN3" i="38"/>
  <c r="AN3" i="35"/>
  <c r="AN3" i="32"/>
  <c r="AN3" i="29"/>
  <c r="AN3" i="26"/>
  <c r="AN3" i="19"/>
  <c r="AN3" i="20"/>
  <c r="AN3" i="17"/>
  <c r="AN3" i="18"/>
  <c r="AN3" i="15"/>
  <c r="AN3" i="16"/>
  <c r="AN3" i="13"/>
  <c r="AN3" i="14"/>
  <c r="AN3" i="12"/>
  <c r="AN3" i="11"/>
  <c r="AN3" i="9"/>
  <c r="AN3" i="7"/>
  <c r="AN3" i="10"/>
  <c r="AN3" i="8"/>
  <c r="AN99" i="6"/>
  <c r="AN79" i="6"/>
  <c r="AN39" i="6"/>
  <c r="AN3" i="6"/>
  <c r="AN59" i="6"/>
  <c r="AM61" i="6" l="1"/>
  <c r="AM67" i="6"/>
  <c r="AM54" i="6"/>
  <c r="AN2" i="38"/>
  <c r="AN2" i="35"/>
  <c r="AN2" i="32"/>
  <c r="AN2" i="26"/>
  <c r="AN2" i="29"/>
  <c r="AN2" i="19"/>
  <c r="AN2" i="20"/>
  <c r="AN2" i="18"/>
  <c r="AN2" i="17"/>
  <c r="AN2" i="16"/>
  <c r="AN2" i="14"/>
  <c r="AN2" i="15"/>
  <c r="AN2" i="13"/>
  <c r="AN2" i="11"/>
  <c r="AN2" i="12"/>
  <c r="AN2" i="9"/>
  <c r="AN2" i="7"/>
  <c r="AN2" i="8"/>
  <c r="AN266" i="6"/>
  <c r="AN268" i="6" s="1"/>
  <c r="AN260" i="6"/>
  <c r="AO261" i="6" s="1"/>
  <c r="AN2" i="10"/>
  <c r="AN236" i="6"/>
  <c r="AN238" i="6" s="1"/>
  <c r="AN21" i="18" s="1"/>
  <c r="AN176" i="6"/>
  <c r="AN178" i="6" s="1"/>
  <c r="AN183" i="6" s="1"/>
  <c r="AN184" i="6" s="1"/>
  <c r="AN188" i="6" s="1"/>
  <c r="AN170" i="6"/>
  <c r="AN171" i="6" s="1"/>
  <c r="AN227" i="6"/>
  <c r="AN229" i="6" s="1"/>
  <c r="AN20" i="17" s="1"/>
  <c r="AN203" i="6"/>
  <c r="AN147" i="6"/>
  <c r="AN120" i="6"/>
  <c r="AN122" i="6" s="1"/>
  <c r="AN127" i="6" s="1"/>
  <c r="AN128" i="6" s="1"/>
  <c r="AN132" i="6" s="1"/>
  <c r="AN114" i="6"/>
  <c r="AN115" i="6" s="1"/>
  <c r="AN92" i="6"/>
  <c r="AN72" i="6"/>
  <c r="AN32" i="6"/>
  <c r="AN52" i="6"/>
  <c r="AN2" i="6"/>
  <c r="AO34" i="6"/>
  <c r="AO41" i="6"/>
  <c r="AO47" i="6"/>
  <c r="AO3" i="38"/>
  <c r="AO3" i="35"/>
  <c r="AO3" i="32"/>
  <c r="AO3" i="29"/>
  <c r="AO3" i="26"/>
  <c r="AO3" i="19"/>
  <c r="AO3" i="20"/>
  <c r="AO3" i="18"/>
  <c r="AO3" i="17"/>
  <c r="AO3" i="15"/>
  <c r="AO3" i="16"/>
  <c r="AO3" i="14"/>
  <c r="AO3" i="13"/>
  <c r="AO3" i="12"/>
  <c r="AO3" i="11"/>
  <c r="AO3" i="9"/>
  <c r="AO3" i="7"/>
  <c r="AO3" i="10"/>
  <c r="AO3" i="8"/>
  <c r="AO99" i="6"/>
  <c r="AO59" i="6"/>
  <c r="AO79" i="6"/>
  <c r="AO39" i="6"/>
  <c r="AO3" i="6"/>
  <c r="AO107" i="6"/>
  <c r="AO94" i="6"/>
  <c r="AO101" i="6"/>
  <c r="P39" i="17"/>
  <c r="P40" i="17" s="1"/>
  <c r="AP4" i="38"/>
  <c r="AP4" i="35"/>
  <c r="AP4" i="32"/>
  <c r="AP4" i="29"/>
  <c r="AP4" i="26"/>
  <c r="AP4" i="19"/>
  <c r="AP4" i="20"/>
  <c r="AP4" i="18"/>
  <c r="AP10" i="18"/>
  <c r="AP4" i="17"/>
  <c r="AP10" i="17"/>
  <c r="AP27" i="16"/>
  <c r="AP4" i="15"/>
  <c r="AP35" i="16"/>
  <c r="AP4" i="16"/>
  <c r="AP54" i="14"/>
  <c r="AP4" i="13"/>
  <c r="AP31" i="14"/>
  <c r="AP44" i="14"/>
  <c r="AP4" i="14"/>
  <c r="AP23" i="13"/>
  <c r="AP4" i="11"/>
  <c r="AP25" i="10"/>
  <c r="AP16" i="10"/>
  <c r="AP4" i="12"/>
  <c r="AP10" i="11"/>
  <c r="AP16" i="12"/>
  <c r="AP4" i="10"/>
  <c r="AP4" i="8"/>
  <c r="AP267" i="6"/>
  <c r="AP35" i="9"/>
  <c r="AP259" i="6"/>
  <c r="AP10" i="9"/>
  <c r="AP278" i="6"/>
  <c r="AP279" i="6" s="1"/>
  <c r="AP293" i="6"/>
  <c r="AP294" i="6" s="1"/>
  <c r="AP283" i="6"/>
  <c r="AP284" i="6" s="1"/>
  <c r="AP4" i="9"/>
  <c r="AP4" i="7"/>
  <c r="AP298" i="6"/>
  <c r="AP299" i="6" s="1"/>
  <c r="AP248" i="6"/>
  <c r="AP249" i="6" s="1"/>
  <c r="AP126" i="6"/>
  <c r="AP243" i="6"/>
  <c r="AP244" i="6" s="1"/>
  <c r="AP196" i="6"/>
  <c r="AP140" i="6"/>
  <c r="AP182" i="6"/>
  <c r="AP106" i="6"/>
  <c r="AP66" i="6"/>
  <c r="AP73" i="6"/>
  <c r="AP80" i="6"/>
  <c r="AP86" i="6"/>
  <c r="AP93" i="6"/>
  <c r="AP100" i="6"/>
  <c r="AP53" i="6"/>
  <c r="AP23" i="6"/>
  <c r="AP24" i="6" s="1"/>
  <c r="AP3" i="4" s="1"/>
  <c r="AP60" i="6"/>
  <c r="AP4" i="6"/>
  <c r="AP33" i="6"/>
  <c r="AP11" i="6"/>
  <c r="AP12" i="6" s="1"/>
  <c r="AP40" i="6"/>
  <c r="AQ28" i="6"/>
  <c r="AQ4" i="4" s="1"/>
  <c r="AP46" i="6"/>
  <c r="AM218" i="6"/>
  <c r="AM197" i="6"/>
  <c r="AO237" i="6"/>
  <c r="AO177" i="6"/>
  <c r="AO228" i="6"/>
  <c r="AO121" i="6"/>
  <c r="AO18" i="6"/>
  <c r="AO19" i="6" s="1"/>
  <c r="AO2" i="4" s="1"/>
  <c r="AN22" i="29"/>
  <c r="AO11" i="11"/>
  <c r="AO13" i="11" s="1"/>
  <c r="AN29" i="9"/>
  <c r="AM141" i="6"/>
  <c r="AM162" i="6"/>
  <c r="AO74" i="6"/>
  <c r="AO81" i="6"/>
  <c r="AO87" i="6"/>
  <c r="AO22" i="29" l="1"/>
  <c r="AP11" i="11"/>
  <c r="AO29" i="9"/>
  <c r="AP3" i="38"/>
  <c r="AP3" i="35"/>
  <c r="AP3" i="32"/>
  <c r="AP3" i="29"/>
  <c r="AP3" i="26"/>
  <c r="AP3" i="19"/>
  <c r="AP3" i="20"/>
  <c r="AP3" i="18"/>
  <c r="AP3" i="15"/>
  <c r="AP3" i="16"/>
  <c r="AP3" i="17"/>
  <c r="AP3" i="14"/>
  <c r="AP3" i="13"/>
  <c r="AP3" i="12"/>
  <c r="AP3" i="10"/>
  <c r="AP3" i="11"/>
  <c r="AP3" i="9"/>
  <c r="AP3" i="7"/>
  <c r="AP3" i="8"/>
  <c r="AP99" i="6"/>
  <c r="AP79" i="6"/>
  <c r="AP3" i="6"/>
  <c r="AP59" i="6"/>
  <c r="AP39" i="6"/>
  <c r="AQ4" i="38"/>
  <c r="AQ4" i="35"/>
  <c r="AQ4" i="32"/>
  <c r="AQ4" i="29"/>
  <c r="AQ4" i="20"/>
  <c r="AQ4" i="19"/>
  <c r="AQ4" i="26"/>
  <c r="AQ10" i="18"/>
  <c r="AQ4" i="18"/>
  <c r="AQ4" i="17"/>
  <c r="AQ27" i="16"/>
  <c r="AQ35" i="16"/>
  <c r="AQ4" i="16"/>
  <c r="AQ54" i="14"/>
  <c r="AQ10" i="17"/>
  <c r="AQ23" i="13"/>
  <c r="AQ31" i="14"/>
  <c r="AQ4" i="15"/>
  <c r="AQ44" i="14"/>
  <c r="AQ4" i="14"/>
  <c r="AQ4" i="11"/>
  <c r="AQ25" i="10"/>
  <c r="AQ4" i="12"/>
  <c r="AQ4" i="13"/>
  <c r="AQ10" i="11"/>
  <c r="AQ16" i="12"/>
  <c r="AQ4" i="10"/>
  <c r="AQ35" i="9"/>
  <c r="AQ259" i="6"/>
  <c r="AQ10" i="9"/>
  <c r="AQ278" i="6"/>
  <c r="AQ279" i="6" s="1"/>
  <c r="AQ293" i="6"/>
  <c r="AQ294" i="6" s="1"/>
  <c r="AQ243" i="6"/>
  <c r="AQ244" i="6" s="1"/>
  <c r="AQ16" i="10"/>
  <c r="AQ283" i="6"/>
  <c r="AQ284" i="6" s="1"/>
  <c r="AQ4" i="9"/>
  <c r="AQ4" i="7"/>
  <c r="AQ298" i="6"/>
  <c r="AQ299" i="6" s="1"/>
  <c r="AQ248" i="6"/>
  <c r="AQ249" i="6" s="1"/>
  <c r="AQ4" i="8"/>
  <c r="AQ267" i="6"/>
  <c r="AQ140" i="6"/>
  <c r="AQ182" i="6"/>
  <c r="AQ126" i="6"/>
  <c r="AQ66" i="6"/>
  <c r="AQ73" i="6"/>
  <c r="AQ80" i="6"/>
  <c r="AQ86" i="6"/>
  <c r="AQ196" i="6"/>
  <c r="AQ93" i="6"/>
  <c r="AQ100" i="6"/>
  <c r="AQ106" i="6"/>
  <c r="AQ60" i="6"/>
  <c r="AQ4" i="6"/>
  <c r="AQ33" i="6"/>
  <c r="AQ11" i="6"/>
  <c r="AQ12" i="6" s="1"/>
  <c r="AQ40" i="6"/>
  <c r="AR28" i="6"/>
  <c r="AR4" i="4" s="1"/>
  <c r="AQ46" i="6"/>
  <c r="AQ53" i="6"/>
  <c r="AQ23" i="6"/>
  <c r="AQ24" i="6" s="1"/>
  <c r="AQ3" i="4" s="1"/>
  <c r="AN218" i="6"/>
  <c r="AN197" i="6"/>
  <c r="AP74" i="6"/>
  <c r="AP81" i="6"/>
  <c r="AP87" i="6"/>
  <c r="AP237" i="6"/>
  <c r="AP228" i="6"/>
  <c r="AP177" i="6"/>
  <c r="AP121" i="6"/>
  <c r="AP18" i="6"/>
  <c r="AP19" i="6" s="1"/>
  <c r="AP2" i="4" s="1"/>
  <c r="AP13" i="11"/>
  <c r="AN162" i="6"/>
  <c r="AN141" i="6"/>
  <c r="AO2" i="38"/>
  <c r="AO2" i="35"/>
  <c r="AO2" i="32"/>
  <c r="AO2" i="29"/>
  <c r="AO2" i="26"/>
  <c r="AO2" i="20"/>
  <c r="AO2" i="19"/>
  <c r="AO2" i="18"/>
  <c r="AO2" i="16"/>
  <c r="AO2" i="17"/>
  <c r="AO2" i="15"/>
  <c r="AO2" i="14"/>
  <c r="AO2" i="13"/>
  <c r="AO2" i="10"/>
  <c r="AO2" i="11"/>
  <c r="AO2" i="12"/>
  <c r="AO2" i="9"/>
  <c r="AO2" i="7"/>
  <c r="AO2" i="8"/>
  <c r="AO266" i="6"/>
  <c r="AO268" i="6" s="1"/>
  <c r="AO260" i="6"/>
  <c r="AP261" i="6" s="1"/>
  <c r="AO170" i="6"/>
  <c r="AO171" i="6" s="1"/>
  <c r="AO147" i="6"/>
  <c r="AO236" i="6"/>
  <c r="AO238" i="6" s="1"/>
  <c r="AO21" i="18" s="1"/>
  <c r="AO176" i="6"/>
  <c r="AO178" i="6" s="1"/>
  <c r="AO183" i="6" s="1"/>
  <c r="AO184" i="6" s="1"/>
  <c r="AO188" i="6" s="1"/>
  <c r="AO114" i="6"/>
  <c r="AO115" i="6" s="1"/>
  <c r="AO92" i="6"/>
  <c r="AO203" i="6"/>
  <c r="AO72" i="6"/>
  <c r="AO227" i="6"/>
  <c r="AO229" i="6" s="1"/>
  <c r="AO20" i="17" s="1"/>
  <c r="AO120" i="6"/>
  <c r="AO122" i="6" s="1"/>
  <c r="AO127" i="6" s="1"/>
  <c r="AO128" i="6" s="1"/>
  <c r="AO132" i="6" s="1"/>
  <c r="AO52" i="6"/>
  <c r="AO2" i="6"/>
  <c r="AO32" i="6"/>
  <c r="AP34" i="6"/>
  <c r="AP41" i="6"/>
  <c r="AP47" i="6"/>
  <c r="AN61" i="6"/>
  <c r="AN67" i="6"/>
  <c r="AN54" i="6"/>
  <c r="AP94" i="6"/>
  <c r="AP101" i="6"/>
  <c r="AP107" i="6"/>
  <c r="P41" i="17"/>
  <c r="P32" i="17"/>
  <c r="P45" i="17"/>
  <c r="P46" i="17" s="1"/>
  <c r="AQ34" i="6" l="1"/>
  <c r="AQ41" i="6"/>
  <c r="AQ47" i="6"/>
  <c r="AQ3" i="38"/>
  <c r="AQ3" i="35"/>
  <c r="AQ3" i="32"/>
  <c r="AQ3" i="29"/>
  <c r="AQ3" i="19"/>
  <c r="AQ3" i="20"/>
  <c r="AQ3" i="26"/>
  <c r="AQ3" i="18"/>
  <c r="AQ3" i="15"/>
  <c r="AQ3" i="16"/>
  <c r="AQ3" i="17"/>
  <c r="AQ3" i="14"/>
  <c r="AQ3" i="10"/>
  <c r="AQ3" i="13"/>
  <c r="AQ3" i="11"/>
  <c r="AQ3" i="12"/>
  <c r="AQ3" i="9"/>
  <c r="AQ3" i="7"/>
  <c r="AQ3" i="8"/>
  <c r="AQ79" i="6"/>
  <c r="AQ99" i="6"/>
  <c r="AQ59" i="6"/>
  <c r="AQ39" i="6"/>
  <c r="AQ3" i="6"/>
  <c r="AQ94" i="6"/>
  <c r="AQ101" i="6"/>
  <c r="AQ107" i="6"/>
  <c r="AO61" i="6"/>
  <c r="AO67" i="6"/>
  <c r="AO54" i="6"/>
  <c r="AR4" i="38"/>
  <c r="AR4" i="35"/>
  <c r="AR4" i="32"/>
  <c r="AR4" i="29"/>
  <c r="AR4" i="26"/>
  <c r="AR4" i="19"/>
  <c r="AR4" i="18"/>
  <c r="AR10" i="18"/>
  <c r="AR4" i="20"/>
  <c r="AR4" i="17"/>
  <c r="AR10" i="17"/>
  <c r="AR27" i="16"/>
  <c r="AR4" i="15"/>
  <c r="AR35" i="16"/>
  <c r="AR4" i="16"/>
  <c r="AR4" i="13"/>
  <c r="AR31" i="14"/>
  <c r="AR44" i="14"/>
  <c r="AR4" i="14"/>
  <c r="AR54" i="14"/>
  <c r="AR23" i="13"/>
  <c r="AR25" i="10"/>
  <c r="AR16" i="10"/>
  <c r="AR4" i="12"/>
  <c r="AR10" i="11"/>
  <c r="AR16" i="12"/>
  <c r="AR35" i="9"/>
  <c r="AR4" i="11"/>
  <c r="AR4" i="10"/>
  <c r="AR259" i="6"/>
  <c r="AR10" i="9"/>
  <c r="AR278" i="6"/>
  <c r="AR279" i="6" s="1"/>
  <c r="AR293" i="6"/>
  <c r="AR294" i="6" s="1"/>
  <c r="AR283" i="6"/>
  <c r="AR284" i="6" s="1"/>
  <c r="AR4" i="9"/>
  <c r="AR4" i="7"/>
  <c r="AR298" i="6"/>
  <c r="AR299" i="6" s="1"/>
  <c r="AR248" i="6"/>
  <c r="AR249" i="6" s="1"/>
  <c r="AR4" i="8"/>
  <c r="AR267" i="6"/>
  <c r="AR243" i="6"/>
  <c r="AR244" i="6" s="1"/>
  <c r="AR182" i="6"/>
  <c r="AR66" i="6"/>
  <c r="AR73" i="6"/>
  <c r="AR140" i="6"/>
  <c r="AR80" i="6"/>
  <c r="AR126" i="6"/>
  <c r="AR86" i="6"/>
  <c r="AR196" i="6"/>
  <c r="AR93" i="6"/>
  <c r="AR100" i="6"/>
  <c r="AR106" i="6"/>
  <c r="AR60" i="6"/>
  <c r="AR4" i="6"/>
  <c r="AR33" i="6"/>
  <c r="AR11" i="6"/>
  <c r="AR12" i="6" s="1"/>
  <c r="AR40" i="6"/>
  <c r="AS28" i="6"/>
  <c r="AS4" i="4" s="1"/>
  <c r="AR46" i="6"/>
  <c r="AR53" i="6"/>
  <c r="AR23" i="6"/>
  <c r="AR24" i="6" s="1"/>
  <c r="AR3" i="4" s="1"/>
  <c r="AQ74" i="6"/>
  <c r="AQ81" i="6"/>
  <c r="AQ87" i="6"/>
  <c r="AP22" i="29"/>
  <c r="AQ11" i="11"/>
  <c r="AQ13" i="11" s="1"/>
  <c r="AP29" i="9"/>
  <c r="AO162" i="6"/>
  <c r="AO141" i="6"/>
  <c r="AP2" i="38"/>
  <c r="AP2" i="35"/>
  <c r="AP2" i="32"/>
  <c r="AP2" i="29"/>
  <c r="AP2" i="26"/>
  <c r="AP2" i="19"/>
  <c r="AP2" i="20"/>
  <c r="AP2" i="18"/>
  <c r="AP2" i="17"/>
  <c r="AP2" i="15"/>
  <c r="AP2" i="16"/>
  <c r="AP2" i="13"/>
  <c r="AP2" i="14"/>
  <c r="AP2" i="11"/>
  <c r="AP2" i="12"/>
  <c r="AP2" i="10"/>
  <c r="AP2" i="8"/>
  <c r="AP266" i="6"/>
  <c r="AP268" i="6" s="1"/>
  <c r="AP260" i="6"/>
  <c r="AQ261" i="6" s="1"/>
  <c r="AP2" i="9"/>
  <c r="AP2" i="7"/>
  <c r="AP236" i="6"/>
  <c r="AP238" i="6" s="1"/>
  <c r="AP21" i="18" s="1"/>
  <c r="AP176" i="6"/>
  <c r="AP178" i="6" s="1"/>
  <c r="AP183" i="6" s="1"/>
  <c r="AP184" i="6" s="1"/>
  <c r="AP188" i="6" s="1"/>
  <c r="AP170" i="6"/>
  <c r="AP171" i="6" s="1"/>
  <c r="AP147" i="6"/>
  <c r="AP203" i="6"/>
  <c r="AP72" i="6"/>
  <c r="AP227" i="6"/>
  <c r="AP229" i="6" s="1"/>
  <c r="AP20" i="17" s="1"/>
  <c r="AP120" i="6"/>
  <c r="AP122" i="6" s="1"/>
  <c r="AP127" i="6" s="1"/>
  <c r="AP128" i="6" s="1"/>
  <c r="AP132" i="6" s="1"/>
  <c r="AP114" i="6"/>
  <c r="AP115" i="6" s="1"/>
  <c r="AP92" i="6"/>
  <c r="AP52" i="6"/>
  <c r="AP2" i="6"/>
  <c r="AP32" i="6"/>
  <c r="AQ228" i="6"/>
  <c r="AQ237" i="6"/>
  <c r="AQ177" i="6"/>
  <c r="AQ121" i="6"/>
  <c r="AQ18" i="6"/>
  <c r="AQ19" i="6" s="1"/>
  <c r="AQ2" i="4" s="1"/>
  <c r="P34" i="17"/>
  <c r="P13" i="17" s="1"/>
  <c r="P15" i="17" s="1"/>
  <c r="P16" i="26"/>
  <c r="AO218" i="6"/>
  <c r="AO197" i="6"/>
  <c r="P33" i="17"/>
  <c r="P47" i="17"/>
  <c r="AQ22" i="29" l="1"/>
  <c r="AR11" i="11"/>
  <c r="AQ29" i="9"/>
  <c r="AR34" i="6"/>
  <c r="AR41" i="6"/>
  <c r="AR47" i="6"/>
  <c r="AR3" i="38"/>
  <c r="AR3" i="35"/>
  <c r="AR3" i="32"/>
  <c r="AR3" i="29"/>
  <c r="AR3" i="26"/>
  <c r="AR3" i="19"/>
  <c r="AR3" i="20"/>
  <c r="AR3" i="18"/>
  <c r="AR3" i="17"/>
  <c r="AR3" i="16"/>
  <c r="AR3" i="14"/>
  <c r="AR3" i="15"/>
  <c r="AR3" i="13"/>
  <c r="AR3" i="11"/>
  <c r="AR3" i="12"/>
  <c r="AR3" i="9"/>
  <c r="AR3" i="7"/>
  <c r="AR3" i="8"/>
  <c r="AR3" i="10"/>
  <c r="AR79" i="6"/>
  <c r="AR99" i="6"/>
  <c r="AR59" i="6"/>
  <c r="AR39" i="6"/>
  <c r="AR3" i="6"/>
  <c r="AR94" i="6"/>
  <c r="AR101" i="6"/>
  <c r="AR107" i="6"/>
  <c r="P20" i="32"/>
  <c r="AQ2" i="38"/>
  <c r="AQ2" i="35"/>
  <c r="AQ2" i="32"/>
  <c r="AQ2" i="29"/>
  <c r="AQ2" i="20"/>
  <c r="AQ2" i="26"/>
  <c r="AQ2" i="19"/>
  <c r="AQ2" i="18"/>
  <c r="AQ2" i="17"/>
  <c r="AQ2" i="16"/>
  <c r="AQ2" i="15"/>
  <c r="AQ2" i="14"/>
  <c r="AQ2" i="11"/>
  <c r="AQ2" i="13"/>
  <c r="AQ2" i="12"/>
  <c r="AQ2" i="10"/>
  <c r="AQ266" i="6"/>
  <c r="AQ268" i="6" s="1"/>
  <c r="AQ260" i="6"/>
  <c r="AR261" i="6" s="1"/>
  <c r="AQ2" i="9"/>
  <c r="AQ2" i="7"/>
  <c r="AQ2" i="8"/>
  <c r="AQ227" i="6"/>
  <c r="AQ229" i="6" s="1"/>
  <c r="AQ20" i="17" s="1"/>
  <c r="AQ203" i="6"/>
  <c r="AQ236" i="6"/>
  <c r="AQ238" i="6" s="1"/>
  <c r="AQ21" i="18" s="1"/>
  <c r="AQ176" i="6"/>
  <c r="AQ178" i="6" s="1"/>
  <c r="AQ183" i="6" s="1"/>
  <c r="AQ184" i="6" s="1"/>
  <c r="AQ188" i="6" s="1"/>
  <c r="AQ170" i="6"/>
  <c r="AQ171" i="6" s="1"/>
  <c r="AQ72" i="6"/>
  <c r="AQ120" i="6"/>
  <c r="AQ122" i="6" s="1"/>
  <c r="AQ127" i="6" s="1"/>
  <c r="AQ128" i="6" s="1"/>
  <c r="AQ132" i="6" s="1"/>
  <c r="AQ114" i="6"/>
  <c r="AQ115" i="6" s="1"/>
  <c r="AQ92" i="6"/>
  <c r="AQ147" i="6"/>
  <c r="AQ52" i="6"/>
  <c r="AQ2" i="6"/>
  <c r="AQ32" i="6"/>
  <c r="AS4" i="38"/>
  <c r="AS4" i="35"/>
  <c r="AS4" i="32"/>
  <c r="AS4" i="29"/>
  <c r="AS4" i="26"/>
  <c r="AS4" i="19"/>
  <c r="AS4" i="20"/>
  <c r="AS4" i="18"/>
  <c r="AS10" i="18"/>
  <c r="AS4" i="17"/>
  <c r="AS27" i="16"/>
  <c r="AS4" i="15"/>
  <c r="AS35" i="16"/>
  <c r="AS4" i="16"/>
  <c r="AS54" i="14"/>
  <c r="AS10" i="17"/>
  <c r="AS31" i="14"/>
  <c r="AS44" i="14"/>
  <c r="AS4" i="14"/>
  <c r="AS23" i="13"/>
  <c r="AS4" i="13"/>
  <c r="AS4" i="12"/>
  <c r="AS10" i="11"/>
  <c r="AS16" i="12"/>
  <c r="AS4" i="10"/>
  <c r="AS4" i="11"/>
  <c r="AS25" i="10"/>
  <c r="AS16" i="10"/>
  <c r="AS10" i="9"/>
  <c r="AS278" i="6"/>
  <c r="AS279" i="6" s="1"/>
  <c r="AS35" i="9"/>
  <c r="AS293" i="6"/>
  <c r="AS294" i="6" s="1"/>
  <c r="AS283" i="6"/>
  <c r="AS284" i="6" s="1"/>
  <c r="AS4" i="9"/>
  <c r="AS4" i="7"/>
  <c r="AS298" i="6"/>
  <c r="AS299" i="6" s="1"/>
  <c r="AS248" i="6"/>
  <c r="AS249" i="6" s="1"/>
  <c r="AS4" i="8"/>
  <c r="AS267" i="6"/>
  <c r="AS259" i="6"/>
  <c r="AS243" i="6"/>
  <c r="AS244" i="6" s="1"/>
  <c r="AS196" i="6"/>
  <c r="AS73" i="6"/>
  <c r="AS140" i="6"/>
  <c r="AS80" i="6"/>
  <c r="AS126" i="6"/>
  <c r="AS86" i="6"/>
  <c r="AS93" i="6"/>
  <c r="AS100" i="6"/>
  <c r="AS182" i="6"/>
  <c r="AS106" i="6"/>
  <c r="AS4" i="6"/>
  <c r="AS33" i="6"/>
  <c r="AS11" i="6"/>
  <c r="AS12" i="6" s="1"/>
  <c r="AS40" i="6"/>
  <c r="AT28" i="6"/>
  <c r="AT4" i="4" s="1"/>
  <c r="AS46" i="6"/>
  <c r="AS66" i="6"/>
  <c r="AS53" i="6"/>
  <c r="AS23" i="6"/>
  <c r="AS24" i="6" s="1"/>
  <c r="AS3" i="4" s="1"/>
  <c r="AS60" i="6"/>
  <c r="AR74" i="6"/>
  <c r="AR81" i="6"/>
  <c r="AR87" i="6"/>
  <c r="AP218" i="6"/>
  <c r="AP197" i="6"/>
  <c r="AR13" i="11"/>
  <c r="P16" i="29"/>
  <c r="Q11" i="17"/>
  <c r="AP67" i="6"/>
  <c r="AP61" i="6"/>
  <c r="AP54" i="6"/>
  <c r="AR237" i="6"/>
  <c r="AR228" i="6"/>
  <c r="AR121" i="6"/>
  <c r="AR177" i="6"/>
  <c r="AR18" i="6"/>
  <c r="AR19" i="6" s="1"/>
  <c r="AR2" i="4" s="1"/>
  <c r="AP162" i="6"/>
  <c r="AP141" i="6"/>
  <c r="AT4" i="38" l="1"/>
  <c r="AT4" i="35"/>
  <c r="AT4" i="32"/>
  <c r="AT4" i="29"/>
  <c r="AT4" i="26"/>
  <c r="AT4" i="19"/>
  <c r="AT4" i="20"/>
  <c r="AT10" i="18"/>
  <c r="AT4" i="18"/>
  <c r="AT10" i="17"/>
  <c r="AT27" i="16"/>
  <c r="AT4" i="15"/>
  <c r="AT35" i="16"/>
  <c r="AT4" i="16"/>
  <c r="AT54" i="14"/>
  <c r="AT4" i="17"/>
  <c r="AT44" i="14"/>
  <c r="AT4" i="14"/>
  <c r="AT4" i="13"/>
  <c r="AT31" i="14"/>
  <c r="AT23" i="13"/>
  <c r="AT4" i="12"/>
  <c r="AT10" i="11"/>
  <c r="AT16" i="12"/>
  <c r="AT4" i="10"/>
  <c r="AT4" i="11"/>
  <c r="AT25" i="10"/>
  <c r="AT16" i="10"/>
  <c r="AT35" i="9"/>
  <c r="AT293" i="6"/>
  <c r="AT294" i="6" s="1"/>
  <c r="AT243" i="6"/>
  <c r="AT244" i="6" s="1"/>
  <c r="AT283" i="6"/>
  <c r="AT284" i="6" s="1"/>
  <c r="AT4" i="9"/>
  <c r="AT4" i="7"/>
  <c r="AT298" i="6"/>
  <c r="AT299" i="6" s="1"/>
  <c r="AT248" i="6"/>
  <c r="AT249" i="6" s="1"/>
  <c r="AT4" i="8"/>
  <c r="AT267" i="6"/>
  <c r="AT259" i="6"/>
  <c r="AT10" i="9"/>
  <c r="AT278" i="6"/>
  <c r="AT279" i="6" s="1"/>
  <c r="AT196" i="6"/>
  <c r="AT140" i="6"/>
  <c r="AT80" i="6"/>
  <c r="AT126" i="6"/>
  <c r="AT86" i="6"/>
  <c r="AT93" i="6"/>
  <c r="AT100" i="6"/>
  <c r="AT182" i="6"/>
  <c r="AT106" i="6"/>
  <c r="AT66" i="6"/>
  <c r="AT73" i="6"/>
  <c r="AT4" i="6"/>
  <c r="AT33" i="6"/>
  <c r="AT11" i="6"/>
  <c r="AT12" i="6" s="1"/>
  <c r="AT40" i="6"/>
  <c r="AU28" i="6"/>
  <c r="AU4" i="4" s="1"/>
  <c r="AT46" i="6"/>
  <c r="AT53" i="6"/>
  <c r="AT23" i="6"/>
  <c r="AT24" i="6" s="1"/>
  <c r="AT3" i="4" s="1"/>
  <c r="AT60" i="6"/>
  <c r="AS177" i="6"/>
  <c r="AS237" i="6"/>
  <c r="AS228" i="6"/>
  <c r="AS121" i="6"/>
  <c r="AS18" i="6"/>
  <c r="AS19" i="6" s="1"/>
  <c r="AS2" i="4" s="1"/>
  <c r="AQ218" i="6"/>
  <c r="AQ197" i="6"/>
  <c r="AS34" i="6"/>
  <c r="AS41" i="6"/>
  <c r="AS47" i="6"/>
  <c r="AQ67" i="6"/>
  <c r="AQ61" i="6"/>
  <c r="AQ54" i="6"/>
  <c r="AS3" i="38"/>
  <c r="AS3" i="35"/>
  <c r="AS3" i="32"/>
  <c r="AS3" i="29"/>
  <c r="AS3" i="26"/>
  <c r="AS3" i="19"/>
  <c r="AS3" i="20"/>
  <c r="AS3" i="18"/>
  <c r="AS3" i="16"/>
  <c r="AS3" i="17"/>
  <c r="AS3" i="15"/>
  <c r="AS3" i="14"/>
  <c r="AS3" i="13"/>
  <c r="AS3" i="10"/>
  <c r="AS3" i="11"/>
  <c r="AS3" i="12"/>
  <c r="AS3" i="9"/>
  <c r="AS3" i="7"/>
  <c r="AS3" i="8"/>
  <c r="AS79" i="6"/>
  <c r="AS99" i="6"/>
  <c r="AS59" i="6"/>
  <c r="AS39" i="6"/>
  <c r="AS3" i="6"/>
  <c r="AS94" i="6"/>
  <c r="AS101" i="6"/>
  <c r="AS107" i="6"/>
  <c r="Q39" i="17"/>
  <c r="Q40" i="17" s="1"/>
  <c r="AR22" i="29"/>
  <c r="AS11" i="11"/>
  <c r="AS13" i="11" s="1"/>
  <c r="AR29" i="9"/>
  <c r="AR2" i="38"/>
  <c r="AR2" i="35"/>
  <c r="AR2" i="32"/>
  <c r="AR2" i="29"/>
  <c r="AR2" i="26"/>
  <c r="AR2" i="19"/>
  <c r="AR2" i="20"/>
  <c r="AR2" i="17"/>
  <c r="AR2" i="18"/>
  <c r="AR2" i="15"/>
  <c r="AR2" i="16"/>
  <c r="AR2" i="13"/>
  <c r="AR2" i="14"/>
  <c r="AR2" i="12"/>
  <c r="AR2" i="11"/>
  <c r="AR2" i="10"/>
  <c r="AR2" i="9"/>
  <c r="AR2" i="7"/>
  <c r="AR2" i="8"/>
  <c r="AR266" i="6"/>
  <c r="AR268" i="6" s="1"/>
  <c r="AR260" i="6"/>
  <c r="AS261" i="6" s="1"/>
  <c r="AR227" i="6"/>
  <c r="AR229" i="6" s="1"/>
  <c r="AR20" i="17" s="1"/>
  <c r="AR203" i="6"/>
  <c r="AR147" i="6"/>
  <c r="AR170" i="6"/>
  <c r="AR171" i="6" s="1"/>
  <c r="AR236" i="6"/>
  <c r="AR238" i="6" s="1"/>
  <c r="AR21" i="18" s="1"/>
  <c r="AR72" i="6"/>
  <c r="AR120" i="6"/>
  <c r="AR122" i="6" s="1"/>
  <c r="AR127" i="6" s="1"/>
  <c r="AR128" i="6" s="1"/>
  <c r="AR132" i="6" s="1"/>
  <c r="AR176" i="6"/>
  <c r="AR178" i="6" s="1"/>
  <c r="AR183" i="6" s="1"/>
  <c r="AR184" i="6" s="1"/>
  <c r="AR188" i="6" s="1"/>
  <c r="AR114" i="6"/>
  <c r="AR115" i="6" s="1"/>
  <c r="AR92" i="6"/>
  <c r="AR2" i="6"/>
  <c r="AR32" i="6"/>
  <c r="AR52" i="6"/>
  <c r="AS81" i="6"/>
  <c r="AS87" i="6"/>
  <c r="AS74" i="6"/>
  <c r="AQ162" i="6"/>
  <c r="AQ141" i="6"/>
  <c r="AS22" i="29" l="1"/>
  <c r="AT11" i="11"/>
  <c r="AS29" i="9"/>
  <c r="AR197" i="6"/>
  <c r="AR218" i="6"/>
  <c r="Q32" i="17"/>
  <c r="Q41" i="17"/>
  <c r="Q16" i="26" s="1"/>
  <c r="Q45" i="17"/>
  <c r="Q46" i="17" s="1"/>
  <c r="AT3" i="38"/>
  <c r="AT3" i="35"/>
  <c r="AT3" i="32"/>
  <c r="AT3" i="29"/>
  <c r="AT3" i="26"/>
  <c r="AT3" i="19"/>
  <c r="AT3" i="20"/>
  <c r="AT3" i="18"/>
  <c r="AT3" i="17"/>
  <c r="AT3" i="15"/>
  <c r="AT3" i="16"/>
  <c r="AT3" i="13"/>
  <c r="AT3" i="14"/>
  <c r="AT3" i="11"/>
  <c r="AT3" i="12"/>
  <c r="AT3" i="10"/>
  <c r="AT3" i="8"/>
  <c r="AT3" i="9"/>
  <c r="AT3" i="7"/>
  <c r="AT79" i="6"/>
  <c r="AT99" i="6"/>
  <c r="AT59" i="6"/>
  <c r="AT39" i="6"/>
  <c r="AT3" i="6"/>
  <c r="AT34" i="6"/>
  <c r="AT41" i="6"/>
  <c r="AT47" i="6"/>
  <c r="AT94" i="6"/>
  <c r="AT101" i="6"/>
  <c r="AT107" i="6"/>
  <c r="AR162" i="6"/>
  <c r="AR141" i="6"/>
  <c r="AU4" i="38"/>
  <c r="AU4" i="35"/>
  <c r="AU4" i="32"/>
  <c r="AU4" i="29"/>
  <c r="AU4" i="19"/>
  <c r="AU4" i="20"/>
  <c r="AU4" i="26"/>
  <c r="AU4" i="18"/>
  <c r="AU10" i="18"/>
  <c r="AU10" i="17"/>
  <c r="AU27" i="16"/>
  <c r="AU4" i="15"/>
  <c r="AU35" i="16"/>
  <c r="AU4" i="16"/>
  <c r="AU4" i="17"/>
  <c r="AU44" i="14"/>
  <c r="AU4" i="14"/>
  <c r="AU23" i="13"/>
  <c r="AU54" i="14"/>
  <c r="AU31" i="14"/>
  <c r="AU10" i="11"/>
  <c r="AU16" i="12"/>
  <c r="AU4" i="10"/>
  <c r="AU4" i="13"/>
  <c r="AU35" i="9"/>
  <c r="AU4" i="11"/>
  <c r="AU25" i="10"/>
  <c r="AU4" i="12"/>
  <c r="AU283" i="6"/>
  <c r="AU284" i="6" s="1"/>
  <c r="AU4" i="9"/>
  <c r="AU4" i="7"/>
  <c r="AU298" i="6"/>
  <c r="AU299" i="6" s="1"/>
  <c r="AU16" i="10"/>
  <c r="AU4" i="8"/>
  <c r="AU267" i="6"/>
  <c r="AU259" i="6"/>
  <c r="AU10" i="9"/>
  <c r="AU278" i="6"/>
  <c r="AU279" i="6" s="1"/>
  <c r="AU293" i="6"/>
  <c r="AU294" i="6" s="1"/>
  <c r="AU243" i="6"/>
  <c r="AU244" i="6" s="1"/>
  <c r="AU196" i="6"/>
  <c r="AU140" i="6"/>
  <c r="AU182" i="6"/>
  <c r="AU248" i="6"/>
  <c r="AU249" i="6" s="1"/>
  <c r="AU126" i="6"/>
  <c r="AU86" i="6"/>
  <c r="AU93" i="6"/>
  <c r="AU100" i="6"/>
  <c r="AU106" i="6"/>
  <c r="AU73" i="6"/>
  <c r="AU80" i="6"/>
  <c r="AU33" i="6"/>
  <c r="AU11" i="6"/>
  <c r="AU12" i="6" s="1"/>
  <c r="AU40" i="6"/>
  <c r="AV28" i="6"/>
  <c r="AV4" i="4" s="1"/>
  <c r="AU46" i="6"/>
  <c r="AU53" i="6"/>
  <c r="AU23" i="6"/>
  <c r="AU24" i="6" s="1"/>
  <c r="AU3" i="4" s="1"/>
  <c r="AU66" i="6"/>
  <c r="AU60" i="6"/>
  <c r="AU4" i="6"/>
  <c r="AT87" i="6"/>
  <c r="AT74" i="6"/>
  <c r="AT81" i="6"/>
  <c r="AR61" i="6"/>
  <c r="AR54" i="6"/>
  <c r="AR67" i="6"/>
  <c r="AT237" i="6"/>
  <c r="AT177" i="6"/>
  <c r="AT228" i="6"/>
  <c r="AT121" i="6"/>
  <c r="AT18" i="6"/>
  <c r="AT19" i="6" s="1"/>
  <c r="AT2" i="4" s="1"/>
  <c r="AS2" i="38"/>
  <c r="AS2" i="35"/>
  <c r="AS2" i="32"/>
  <c r="AS2" i="29"/>
  <c r="AS2" i="26"/>
  <c r="AS2" i="19"/>
  <c r="AS2" i="20"/>
  <c r="AS2" i="18"/>
  <c r="AS2" i="17"/>
  <c r="AS2" i="15"/>
  <c r="AS2" i="16"/>
  <c r="AS2" i="14"/>
  <c r="AS2" i="13"/>
  <c r="AS2" i="12"/>
  <c r="AS2" i="11"/>
  <c r="AS2" i="10"/>
  <c r="AS2" i="9"/>
  <c r="AS2" i="7"/>
  <c r="AS2" i="8"/>
  <c r="AS266" i="6"/>
  <c r="AS268" i="6" s="1"/>
  <c r="AS260" i="6"/>
  <c r="AT261" i="6" s="1"/>
  <c r="AS227" i="6"/>
  <c r="AS229" i="6" s="1"/>
  <c r="AS20" i="17" s="1"/>
  <c r="AS203" i="6"/>
  <c r="AS147" i="6"/>
  <c r="AS236" i="6"/>
  <c r="AS238" i="6" s="1"/>
  <c r="AS21" i="18" s="1"/>
  <c r="AS72" i="6"/>
  <c r="AS170" i="6"/>
  <c r="AS171" i="6" s="1"/>
  <c r="AS120" i="6"/>
  <c r="AS122" i="6" s="1"/>
  <c r="AS127" i="6" s="1"/>
  <c r="AS128" i="6" s="1"/>
  <c r="AS132" i="6" s="1"/>
  <c r="AS176" i="6"/>
  <c r="AS178" i="6" s="1"/>
  <c r="AS183" i="6" s="1"/>
  <c r="AS184" i="6" s="1"/>
  <c r="AS188" i="6" s="1"/>
  <c r="AS114" i="6"/>
  <c r="AS115" i="6" s="1"/>
  <c r="AS92" i="6"/>
  <c r="AS2" i="6"/>
  <c r="AS32" i="6"/>
  <c r="AS52" i="6"/>
  <c r="AT13" i="11"/>
  <c r="AU237" i="6" l="1"/>
  <c r="AU177" i="6"/>
  <c r="AU228" i="6"/>
  <c r="AU121" i="6"/>
  <c r="AU18" i="6"/>
  <c r="AU19" i="6" s="1"/>
  <c r="AU2" i="4" s="1"/>
  <c r="AU74" i="6"/>
  <c r="AU81" i="6"/>
  <c r="AU87" i="6"/>
  <c r="AS197" i="6"/>
  <c r="AS218" i="6"/>
  <c r="AU41" i="6"/>
  <c r="AU47" i="6"/>
  <c r="AU34" i="6"/>
  <c r="Q47" i="17"/>
  <c r="Q20" i="32" s="1"/>
  <c r="Q33" i="17"/>
  <c r="Q34" i="17" s="1"/>
  <c r="Q13" i="17" s="1"/>
  <c r="AS67" i="6"/>
  <c r="AS61" i="6"/>
  <c r="AS54" i="6"/>
  <c r="AT2" i="38"/>
  <c r="AT2" i="35"/>
  <c r="AT2" i="32"/>
  <c r="AT2" i="29"/>
  <c r="AT2" i="26"/>
  <c r="AT2" i="19"/>
  <c r="AT2" i="20"/>
  <c r="AT2" i="18"/>
  <c r="AT2" i="17"/>
  <c r="AT2" i="15"/>
  <c r="AT2" i="16"/>
  <c r="AT2" i="14"/>
  <c r="AT2" i="13"/>
  <c r="AT2" i="12"/>
  <c r="AT2" i="10"/>
  <c r="AT2" i="11"/>
  <c r="AT2" i="9"/>
  <c r="AT2" i="7"/>
  <c r="AT2" i="8"/>
  <c r="AT266" i="6"/>
  <c r="AT268" i="6" s="1"/>
  <c r="AT260" i="6"/>
  <c r="AU261" i="6" s="1"/>
  <c r="AT147" i="6"/>
  <c r="AT236" i="6"/>
  <c r="AT238" i="6" s="1"/>
  <c r="AT21" i="18" s="1"/>
  <c r="AT176" i="6"/>
  <c r="AT178" i="6" s="1"/>
  <c r="AT183" i="6" s="1"/>
  <c r="AT184" i="6" s="1"/>
  <c r="AT188" i="6" s="1"/>
  <c r="AT227" i="6"/>
  <c r="AT229" i="6" s="1"/>
  <c r="AT20" i="17" s="1"/>
  <c r="AT203" i="6"/>
  <c r="AT72" i="6"/>
  <c r="AT170" i="6"/>
  <c r="AT171" i="6" s="1"/>
  <c r="AT120" i="6"/>
  <c r="AT122" i="6" s="1"/>
  <c r="AT127" i="6" s="1"/>
  <c r="AT128" i="6" s="1"/>
  <c r="AT132" i="6" s="1"/>
  <c r="AT114" i="6"/>
  <c r="AT115" i="6" s="1"/>
  <c r="AT92" i="6"/>
  <c r="AT2" i="6"/>
  <c r="AT32" i="6"/>
  <c r="AT52" i="6"/>
  <c r="AU3" i="38"/>
  <c r="AU3" i="35"/>
  <c r="AU3" i="32"/>
  <c r="AU3" i="29"/>
  <c r="AU3" i="20"/>
  <c r="AU3" i="26"/>
  <c r="AU3" i="18"/>
  <c r="AU3" i="19"/>
  <c r="AU3" i="17"/>
  <c r="AU3" i="16"/>
  <c r="AU3" i="15"/>
  <c r="AU3" i="14"/>
  <c r="AU3" i="11"/>
  <c r="AU3" i="13"/>
  <c r="AU3" i="12"/>
  <c r="AU3" i="10"/>
  <c r="AU3" i="9"/>
  <c r="AU3" i="7"/>
  <c r="AU3" i="8"/>
  <c r="AU79" i="6"/>
  <c r="AU99" i="6"/>
  <c r="AU39" i="6"/>
  <c r="AU3" i="6"/>
  <c r="AU59" i="6"/>
  <c r="AT22" i="29"/>
  <c r="AU11" i="11"/>
  <c r="AU13" i="11" s="1"/>
  <c r="AT29" i="9"/>
  <c r="AU94" i="6"/>
  <c r="AU101" i="6"/>
  <c r="AU107" i="6"/>
  <c r="AS141" i="6"/>
  <c r="AS162" i="6"/>
  <c r="AV4" i="38"/>
  <c r="AV4" i="35"/>
  <c r="AV4" i="32"/>
  <c r="AV4" i="29"/>
  <c r="AV4" i="26"/>
  <c r="AV4" i="19"/>
  <c r="AV4" i="20"/>
  <c r="AV10" i="18"/>
  <c r="AV4" i="18"/>
  <c r="AV10" i="17"/>
  <c r="AV4" i="17"/>
  <c r="AV27" i="16"/>
  <c r="AV35" i="16"/>
  <c r="AV4" i="16"/>
  <c r="AV44" i="14"/>
  <c r="AV4" i="14"/>
  <c r="AV23" i="13"/>
  <c r="AV4" i="15"/>
  <c r="AV54" i="14"/>
  <c r="AV4" i="13"/>
  <c r="AV31" i="14"/>
  <c r="AV16" i="12"/>
  <c r="AV4" i="11"/>
  <c r="AV25" i="10"/>
  <c r="AV16" i="10"/>
  <c r="AV4" i="12"/>
  <c r="AV10" i="11"/>
  <c r="AV283" i="6"/>
  <c r="AV284" i="6" s="1"/>
  <c r="AV4" i="9"/>
  <c r="AV4" i="7"/>
  <c r="AV298" i="6"/>
  <c r="AV299" i="6" s="1"/>
  <c r="AV248" i="6"/>
  <c r="AV249" i="6" s="1"/>
  <c r="AV4" i="8"/>
  <c r="AV267" i="6"/>
  <c r="AV259" i="6"/>
  <c r="AV10" i="9"/>
  <c r="AV278" i="6"/>
  <c r="AV279" i="6" s="1"/>
  <c r="AV293" i="6"/>
  <c r="AV294" i="6" s="1"/>
  <c r="AV243" i="6"/>
  <c r="AV244" i="6" s="1"/>
  <c r="AV4" i="10"/>
  <c r="AV35" i="9"/>
  <c r="AV140" i="6"/>
  <c r="AV182" i="6"/>
  <c r="AV196" i="6"/>
  <c r="AV93" i="6"/>
  <c r="AV100" i="6"/>
  <c r="AV106" i="6"/>
  <c r="AV60" i="6"/>
  <c r="AV66" i="6"/>
  <c r="AV73" i="6"/>
  <c r="AV80" i="6"/>
  <c r="AV126" i="6"/>
  <c r="AV86" i="6"/>
  <c r="AV40" i="6"/>
  <c r="AW28" i="6"/>
  <c r="AW4" i="4" s="1"/>
  <c r="AV46" i="6"/>
  <c r="AV53" i="6"/>
  <c r="AV23" i="6"/>
  <c r="AV24" i="6" s="1"/>
  <c r="AV3" i="4" s="1"/>
  <c r="AV4" i="6"/>
  <c r="AV33" i="6"/>
  <c r="AV11" i="6"/>
  <c r="AV12" i="6" s="1"/>
  <c r="AU22" i="29" l="1"/>
  <c r="AV11" i="11"/>
  <c r="AU29" i="9"/>
  <c r="AU2" i="38"/>
  <c r="AU2" i="35"/>
  <c r="AU2" i="32"/>
  <c r="AU2" i="29"/>
  <c r="AU2" i="26"/>
  <c r="AU2" i="20"/>
  <c r="AU2" i="19"/>
  <c r="AU2" i="18"/>
  <c r="AU2" i="17"/>
  <c r="AU2" i="15"/>
  <c r="AU2" i="16"/>
  <c r="AU2" i="14"/>
  <c r="AU2" i="13"/>
  <c r="AU2" i="10"/>
  <c r="AU2" i="11"/>
  <c r="AU2" i="12"/>
  <c r="AU2" i="9"/>
  <c r="AU2" i="7"/>
  <c r="AU2" i="8"/>
  <c r="AU266" i="6"/>
  <c r="AU268" i="6" s="1"/>
  <c r="AU260" i="6"/>
  <c r="AV261" i="6" s="1"/>
  <c r="AU236" i="6"/>
  <c r="AU238" i="6" s="1"/>
  <c r="AU21" i="18" s="1"/>
  <c r="AU176" i="6"/>
  <c r="AU178" i="6" s="1"/>
  <c r="AU183" i="6" s="1"/>
  <c r="AU184" i="6" s="1"/>
  <c r="AU188" i="6" s="1"/>
  <c r="AU170" i="6"/>
  <c r="AU171" i="6" s="1"/>
  <c r="AU227" i="6"/>
  <c r="AU229" i="6" s="1"/>
  <c r="AU20" i="17" s="1"/>
  <c r="AU203" i="6"/>
  <c r="AU147" i="6"/>
  <c r="AU120" i="6"/>
  <c r="AU122" i="6" s="1"/>
  <c r="AU127" i="6" s="1"/>
  <c r="AU128" i="6" s="1"/>
  <c r="AU132" i="6" s="1"/>
  <c r="AU114" i="6"/>
  <c r="AU115" i="6" s="1"/>
  <c r="AU92" i="6"/>
  <c r="AU72" i="6"/>
  <c r="AU32" i="6"/>
  <c r="AU52" i="6"/>
  <c r="AU2" i="6"/>
  <c r="AT141" i="6"/>
  <c r="AT162" i="6"/>
  <c r="AV13" i="11"/>
  <c r="AT197" i="6"/>
  <c r="AT218" i="6"/>
  <c r="AT61" i="6"/>
  <c r="AT67" i="6"/>
  <c r="AT54" i="6"/>
  <c r="AV237" i="6"/>
  <c r="AV177" i="6"/>
  <c r="AV228" i="6"/>
  <c r="AV121" i="6"/>
  <c r="AV18" i="6"/>
  <c r="AV19" i="6" s="1"/>
  <c r="AV2" i="4" s="1"/>
  <c r="AV3" i="38"/>
  <c r="AV3" i="35"/>
  <c r="AV3" i="32"/>
  <c r="AV3" i="29"/>
  <c r="AV3" i="26"/>
  <c r="AV3" i="19"/>
  <c r="AV3" i="20"/>
  <c r="AV3" i="18"/>
  <c r="AV3" i="17"/>
  <c r="AV3" i="15"/>
  <c r="AV3" i="16"/>
  <c r="AV3" i="13"/>
  <c r="AV3" i="14"/>
  <c r="AV3" i="12"/>
  <c r="AV3" i="11"/>
  <c r="AV3" i="10"/>
  <c r="AV3" i="9"/>
  <c r="AV3" i="7"/>
  <c r="AV3" i="8"/>
  <c r="AV99" i="6"/>
  <c r="AV79" i="6"/>
  <c r="AV39" i="6"/>
  <c r="AV3" i="6"/>
  <c r="AV59" i="6"/>
  <c r="AV74" i="6"/>
  <c r="AV81" i="6"/>
  <c r="AV87" i="6"/>
  <c r="AV47" i="6"/>
  <c r="AV34" i="6"/>
  <c r="AV41" i="6"/>
  <c r="AW4" i="38"/>
  <c r="AW4" i="35"/>
  <c r="AW4" i="32"/>
  <c r="AW4" i="29"/>
  <c r="AW4" i="26"/>
  <c r="AW4" i="19"/>
  <c r="AW4" i="20"/>
  <c r="AW10" i="18"/>
  <c r="AW4" i="18"/>
  <c r="AW10" i="17"/>
  <c r="AW35" i="16"/>
  <c r="AW4" i="16"/>
  <c r="AW4" i="17"/>
  <c r="AW27" i="16"/>
  <c r="AW4" i="15"/>
  <c r="AW4" i="14"/>
  <c r="AW23" i="13"/>
  <c r="AW54" i="14"/>
  <c r="AW4" i="13"/>
  <c r="AW31" i="14"/>
  <c r="AW44" i="14"/>
  <c r="AW16" i="12"/>
  <c r="AW4" i="10"/>
  <c r="AW4" i="11"/>
  <c r="AW25" i="10"/>
  <c r="AW16" i="10"/>
  <c r="AW4" i="12"/>
  <c r="AW10" i="11"/>
  <c r="AW4" i="9"/>
  <c r="AW4" i="7"/>
  <c r="AW298" i="6"/>
  <c r="AW299" i="6" s="1"/>
  <c r="AW248" i="6"/>
  <c r="AW249" i="6" s="1"/>
  <c r="AW4" i="8"/>
  <c r="AW267" i="6"/>
  <c r="AW259" i="6"/>
  <c r="AW10" i="9"/>
  <c r="AW278" i="6"/>
  <c r="AW279" i="6" s="1"/>
  <c r="AW293" i="6"/>
  <c r="AW294" i="6" s="1"/>
  <c r="AW243" i="6"/>
  <c r="AW244" i="6" s="1"/>
  <c r="AW35" i="9"/>
  <c r="AW283" i="6"/>
  <c r="AW284" i="6" s="1"/>
  <c r="AW182" i="6"/>
  <c r="AW196" i="6"/>
  <c r="AW140" i="6"/>
  <c r="AW100" i="6"/>
  <c r="AW106" i="6"/>
  <c r="AW66" i="6"/>
  <c r="AW73" i="6"/>
  <c r="AW80" i="6"/>
  <c r="AW126" i="6"/>
  <c r="AW86" i="6"/>
  <c r="AW93" i="6"/>
  <c r="AW46" i="6"/>
  <c r="AW53" i="6"/>
  <c r="AW23" i="6"/>
  <c r="AW24" i="6" s="1"/>
  <c r="AW3" i="4" s="1"/>
  <c r="AW60" i="6"/>
  <c r="AW4" i="6"/>
  <c r="AW33" i="6"/>
  <c r="AW11" i="6"/>
  <c r="AW12" i="6" s="1"/>
  <c r="AW40" i="6"/>
  <c r="AX28" i="6"/>
  <c r="AX4" i="4" s="1"/>
  <c r="AV101" i="6"/>
  <c r="AV107" i="6"/>
  <c r="AV94" i="6"/>
  <c r="AV2" i="38" l="1"/>
  <c r="AV2" i="35"/>
  <c r="AV2" i="32"/>
  <c r="AV2" i="26"/>
  <c r="AV2" i="29"/>
  <c r="AV2" i="19"/>
  <c r="AV2" i="20"/>
  <c r="AV2" i="18"/>
  <c r="AV2" i="17"/>
  <c r="AV2" i="16"/>
  <c r="AV2" i="14"/>
  <c r="AV2" i="15"/>
  <c r="AV2" i="13"/>
  <c r="AV2" i="11"/>
  <c r="AV2" i="12"/>
  <c r="AV2" i="10"/>
  <c r="AV2" i="9"/>
  <c r="AV2" i="7"/>
  <c r="AV2" i="8"/>
  <c r="AV266" i="6"/>
  <c r="AV268" i="6" s="1"/>
  <c r="AV260" i="6"/>
  <c r="AW261" i="6" s="1"/>
  <c r="AV236" i="6"/>
  <c r="AV238" i="6" s="1"/>
  <c r="AV21" i="18" s="1"/>
  <c r="AV176" i="6"/>
  <c r="AV178" i="6" s="1"/>
  <c r="AV183" i="6" s="1"/>
  <c r="AV184" i="6" s="1"/>
  <c r="AV188" i="6" s="1"/>
  <c r="AV170" i="6"/>
  <c r="AV171" i="6" s="1"/>
  <c r="AV227" i="6"/>
  <c r="AV229" i="6" s="1"/>
  <c r="AV20" i="17" s="1"/>
  <c r="AV203" i="6"/>
  <c r="AV147" i="6"/>
  <c r="AV120" i="6"/>
  <c r="AV122" i="6" s="1"/>
  <c r="AV127" i="6" s="1"/>
  <c r="AV128" i="6" s="1"/>
  <c r="AV132" i="6" s="1"/>
  <c r="AV114" i="6"/>
  <c r="AV115" i="6" s="1"/>
  <c r="AV92" i="6"/>
  <c r="AV72" i="6"/>
  <c r="AV32" i="6"/>
  <c r="AV52" i="6"/>
  <c r="AV2" i="6"/>
  <c r="AW34" i="6"/>
  <c r="AW41" i="6"/>
  <c r="AW47" i="6"/>
  <c r="AU218" i="6"/>
  <c r="AU197" i="6"/>
  <c r="AW107" i="6"/>
  <c r="AW94" i="6"/>
  <c r="AW101" i="6"/>
  <c r="AX4" i="38"/>
  <c r="AX4" i="35"/>
  <c r="AX4" i="32"/>
  <c r="AX4" i="29"/>
  <c r="AX4" i="26"/>
  <c r="AX4" i="19"/>
  <c r="AX4" i="20"/>
  <c r="AX10" i="18"/>
  <c r="AX4" i="18"/>
  <c r="AX4" i="17"/>
  <c r="AX10" i="17"/>
  <c r="AX27" i="16"/>
  <c r="AX4" i="15"/>
  <c r="AX35" i="16"/>
  <c r="AX4" i="16"/>
  <c r="AX54" i="14"/>
  <c r="AX4" i="13"/>
  <c r="AX31" i="14"/>
  <c r="AX44" i="14"/>
  <c r="AX4" i="14"/>
  <c r="AX4" i="11"/>
  <c r="AX25" i="10"/>
  <c r="AX16" i="10"/>
  <c r="AX4" i="12"/>
  <c r="AX10" i="11"/>
  <c r="AX23" i="13"/>
  <c r="AX16" i="12"/>
  <c r="AX4" i="10"/>
  <c r="AX4" i="8"/>
  <c r="AX267" i="6"/>
  <c r="AX259" i="6"/>
  <c r="AX10" i="9"/>
  <c r="AX278" i="6"/>
  <c r="AX279" i="6" s="1"/>
  <c r="AX293" i="6"/>
  <c r="AX294" i="6" s="1"/>
  <c r="AX35" i="9"/>
  <c r="AX283" i="6"/>
  <c r="AX284" i="6" s="1"/>
  <c r="AX4" i="9"/>
  <c r="AX4" i="7"/>
  <c r="AX298" i="6"/>
  <c r="AX299" i="6" s="1"/>
  <c r="AX248" i="6"/>
  <c r="AX249" i="6" s="1"/>
  <c r="AX126" i="6"/>
  <c r="AX196" i="6"/>
  <c r="AX140" i="6"/>
  <c r="AX243" i="6"/>
  <c r="AX244" i="6" s="1"/>
  <c r="AX182" i="6"/>
  <c r="AX106" i="6"/>
  <c r="AX66" i="6"/>
  <c r="AX73" i="6"/>
  <c r="AX80" i="6"/>
  <c r="AX86" i="6"/>
  <c r="AX93" i="6"/>
  <c r="AX100" i="6"/>
  <c r="AX53" i="6"/>
  <c r="AX23" i="6"/>
  <c r="AX24" i="6" s="1"/>
  <c r="AX3" i="4" s="1"/>
  <c r="AX60" i="6"/>
  <c r="AX4" i="6"/>
  <c r="AX33" i="6"/>
  <c r="AX11" i="6"/>
  <c r="AX12" i="6" s="1"/>
  <c r="AX40" i="6"/>
  <c r="AY28" i="6"/>
  <c r="AY4" i="4" s="1"/>
  <c r="AX46" i="6"/>
  <c r="AU141" i="6"/>
  <c r="AU162" i="6"/>
  <c r="AW74" i="6"/>
  <c r="AW81" i="6"/>
  <c r="AW87" i="6"/>
  <c r="AW3" i="38"/>
  <c r="AW3" i="35"/>
  <c r="AW3" i="32"/>
  <c r="AW3" i="26"/>
  <c r="AW3" i="29"/>
  <c r="AW3" i="19"/>
  <c r="AW3" i="20"/>
  <c r="AW3" i="18"/>
  <c r="AW3" i="17"/>
  <c r="AW3" i="15"/>
  <c r="AW3" i="16"/>
  <c r="AW3" i="14"/>
  <c r="AW3" i="13"/>
  <c r="AW3" i="12"/>
  <c r="AW3" i="11"/>
  <c r="AW3" i="10"/>
  <c r="AW3" i="9"/>
  <c r="AW3" i="7"/>
  <c r="AW3" i="8"/>
  <c r="AW99" i="6"/>
  <c r="AW59" i="6"/>
  <c r="AW79" i="6"/>
  <c r="AW39" i="6"/>
  <c r="AW3" i="6"/>
  <c r="AV22" i="29"/>
  <c r="AW11" i="11"/>
  <c r="AW13" i="11" s="1"/>
  <c r="AV29" i="9"/>
  <c r="AU61" i="6"/>
  <c r="AU67" i="6"/>
  <c r="AU54" i="6"/>
  <c r="AW177" i="6"/>
  <c r="AW228" i="6"/>
  <c r="AW237" i="6"/>
  <c r="AW121" i="6"/>
  <c r="AW18" i="6"/>
  <c r="AW19" i="6" s="1"/>
  <c r="AW2" i="4" s="1"/>
  <c r="AW22" i="29" l="1"/>
  <c r="AX11" i="11"/>
  <c r="AX13" i="11" s="1"/>
  <c r="AW29" i="9"/>
  <c r="AV218" i="6"/>
  <c r="AV197" i="6"/>
  <c r="AX34" i="6"/>
  <c r="AX41" i="6"/>
  <c r="AX47" i="6"/>
  <c r="AW2" i="38"/>
  <c r="AW2" i="35"/>
  <c r="AW2" i="32"/>
  <c r="AW2" i="29"/>
  <c r="AW2" i="26"/>
  <c r="AW2" i="20"/>
  <c r="AW2" i="19"/>
  <c r="AW2" i="18"/>
  <c r="AW2" i="17"/>
  <c r="AW2" i="16"/>
  <c r="AW2" i="15"/>
  <c r="AW2" i="14"/>
  <c r="AW2" i="13"/>
  <c r="AW2" i="10"/>
  <c r="AW2" i="11"/>
  <c r="AW2" i="12"/>
  <c r="AW2" i="9"/>
  <c r="AW2" i="7"/>
  <c r="AW2" i="8"/>
  <c r="AW266" i="6"/>
  <c r="AW268" i="6" s="1"/>
  <c r="AW260" i="6"/>
  <c r="AX261" i="6" s="1"/>
  <c r="AW170" i="6"/>
  <c r="AW171" i="6" s="1"/>
  <c r="AW147" i="6"/>
  <c r="AW236" i="6"/>
  <c r="AW238" i="6" s="1"/>
  <c r="AW21" i="18" s="1"/>
  <c r="AW176" i="6"/>
  <c r="AW178" i="6" s="1"/>
  <c r="AW183" i="6" s="1"/>
  <c r="AW184" i="6" s="1"/>
  <c r="AW188" i="6" s="1"/>
  <c r="AW114" i="6"/>
  <c r="AW115" i="6" s="1"/>
  <c r="AW92" i="6"/>
  <c r="AW203" i="6"/>
  <c r="AW227" i="6"/>
  <c r="AW229" i="6" s="1"/>
  <c r="AW20" i="17" s="1"/>
  <c r="AW72" i="6"/>
  <c r="AW120" i="6"/>
  <c r="AW122" i="6" s="1"/>
  <c r="AW127" i="6" s="1"/>
  <c r="AW128" i="6" s="1"/>
  <c r="AW132" i="6" s="1"/>
  <c r="AW52" i="6"/>
  <c r="AW2" i="6"/>
  <c r="AW32" i="6"/>
  <c r="AX94" i="6"/>
  <c r="AX101" i="6"/>
  <c r="AX107" i="6"/>
  <c r="AX3" i="38"/>
  <c r="AX3" i="35"/>
  <c r="AX3" i="32"/>
  <c r="AX3" i="29"/>
  <c r="AX3" i="26"/>
  <c r="AX3" i="19"/>
  <c r="AX3" i="20"/>
  <c r="AX3" i="18"/>
  <c r="AX3" i="17"/>
  <c r="AX3" i="15"/>
  <c r="AX3" i="16"/>
  <c r="AX3" i="14"/>
  <c r="AX3" i="13"/>
  <c r="AX3" i="12"/>
  <c r="AX3" i="10"/>
  <c r="AX3" i="11"/>
  <c r="AX3" i="9"/>
  <c r="AX3" i="7"/>
  <c r="AX3" i="8"/>
  <c r="AX99" i="6"/>
  <c r="AX79" i="6"/>
  <c r="AX3" i="6"/>
  <c r="AX59" i="6"/>
  <c r="AX39" i="6"/>
  <c r="AV162" i="6"/>
  <c r="AV141" i="6"/>
  <c r="AY4" i="38"/>
  <c r="AY4" i="35"/>
  <c r="AY4" i="32"/>
  <c r="AY4" i="29"/>
  <c r="AY4" i="20"/>
  <c r="AY4" i="26"/>
  <c r="AY10" i="18"/>
  <c r="AY4" i="18"/>
  <c r="AY4" i="19"/>
  <c r="AY4" i="17"/>
  <c r="AY10" i="17"/>
  <c r="AY27" i="16"/>
  <c r="AY35" i="16"/>
  <c r="AY4" i="16"/>
  <c r="AY54" i="14"/>
  <c r="AY23" i="13"/>
  <c r="AY31" i="14"/>
  <c r="AY4" i="15"/>
  <c r="AY44" i="14"/>
  <c r="AY4" i="14"/>
  <c r="AY4" i="11"/>
  <c r="AY25" i="10"/>
  <c r="AY4" i="13"/>
  <c r="AY4" i="12"/>
  <c r="AY10" i="11"/>
  <c r="AY16" i="12"/>
  <c r="AY4" i="10"/>
  <c r="AY35" i="9"/>
  <c r="AY259" i="6"/>
  <c r="AY16" i="10"/>
  <c r="AY10" i="9"/>
  <c r="AY278" i="6"/>
  <c r="AY279" i="6" s="1"/>
  <c r="AY293" i="6"/>
  <c r="AY294" i="6" s="1"/>
  <c r="AY243" i="6"/>
  <c r="AY244" i="6" s="1"/>
  <c r="AY283" i="6"/>
  <c r="AY284" i="6" s="1"/>
  <c r="AY4" i="9"/>
  <c r="AY4" i="7"/>
  <c r="AY298" i="6"/>
  <c r="AY299" i="6" s="1"/>
  <c r="AY248" i="6"/>
  <c r="AY249" i="6" s="1"/>
  <c r="AY4" i="8"/>
  <c r="AY267" i="6"/>
  <c r="AY140" i="6"/>
  <c r="AY182" i="6"/>
  <c r="AY126" i="6"/>
  <c r="AY66" i="6"/>
  <c r="AY73" i="6"/>
  <c r="AY196" i="6"/>
  <c r="AY80" i="6"/>
  <c r="AY86" i="6"/>
  <c r="AY93" i="6"/>
  <c r="AY100" i="6"/>
  <c r="AY106" i="6"/>
  <c r="AY60" i="6"/>
  <c r="AY4" i="6"/>
  <c r="AY33" i="6"/>
  <c r="AY11" i="6"/>
  <c r="AY12" i="6" s="1"/>
  <c r="AY40" i="6"/>
  <c r="AZ28" i="6"/>
  <c r="AZ4" i="4" s="1"/>
  <c r="AY46" i="6"/>
  <c r="AY53" i="6"/>
  <c r="AY23" i="6"/>
  <c r="AY24" i="6" s="1"/>
  <c r="AY3" i="4" s="1"/>
  <c r="AV61" i="6"/>
  <c r="AV67" i="6"/>
  <c r="AV54" i="6"/>
  <c r="AX74" i="6"/>
  <c r="AX81" i="6"/>
  <c r="AX87" i="6"/>
  <c r="AX228" i="6"/>
  <c r="AX177" i="6"/>
  <c r="AX237" i="6"/>
  <c r="AX121" i="6"/>
  <c r="AX18" i="6"/>
  <c r="AX19" i="6" s="1"/>
  <c r="AX2" i="4" s="1"/>
  <c r="AX22" i="29" l="1"/>
  <c r="AY11" i="11"/>
  <c r="AX29" i="9"/>
  <c r="AZ4" i="38"/>
  <c r="AZ4" i="35"/>
  <c r="AZ4" i="32"/>
  <c r="AZ4" i="29"/>
  <c r="AZ4" i="26"/>
  <c r="AZ4" i="19"/>
  <c r="AZ4" i="20"/>
  <c r="AZ4" i="18"/>
  <c r="AZ4" i="17"/>
  <c r="AZ10" i="17"/>
  <c r="AZ10" i="18"/>
  <c r="AZ27" i="16"/>
  <c r="AZ4" i="15"/>
  <c r="AZ35" i="16"/>
  <c r="AZ4" i="16"/>
  <c r="AZ4" i="13"/>
  <c r="AZ31" i="14"/>
  <c r="AZ54" i="14"/>
  <c r="AZ44" i="14"/>
  <c r="AZ4" i="14"/>
  <c r="AZ23" i="13"/>
  <c r="AZ25" i="10"/>
  <c r="AZ16" i="10"/>
  <c r="AZ4" i="12"/>
  <c r="AZ10" i="11"/>
  <c r="AZ16" i="12"/>
  <c r="AZ35" i="9"/>
  <c r="AZ4" i="11"/>
  <c r="AZ259" i="6"/>
  <c r="AZ10" i="9"/>
  <c r="AZ278" i="6"/>
  <c r="AZ279" i="6" s="1"/>
  <c r="AZ293" i="6"/>
  <c r="AZ294" i="6" s="1"/>
  <c r="AZ283" i="6"/>
  <c r="AZ284" i="6" s="1"/>
  <c r="AZ4" i="9"/>
  <c r="AZ4" i="7"/>
  <c r="AZ298" i="6"/>
  <c r="AZ299" i="6" s="1"/>
  <c r="AZ248" i="6"/>
  <c r="AZ249" i="6" s="1"/>
  <c r="AZ4" i="10"/>
  <c r="AZ4" i="8"/>
  <c r="AZ267" i="6"/>
  <c r="AZ182" i="6"/>
  <c r="AZ243" i="6"/>
  <c r="AZ244" i="6" s="1"/>
  <c r="AZ140" i="6"/>
  <c r="AZ66" i="6"/>
  <c r="AZ73" i="6"/>
  <c r="AZ196" i="6"/>
  <c r="AZ80" i="6"/>
  <c r="AZ86" i="6"/>
  <c r="AZ93" i="6"/>
  <c r="AZ126" i="6"/>
  <c r="AZ100" i="6"/>
  <c r="AZ106" i="6"/>
  <c r="AZ60" i="6"/>
  <c r="AZ4" i="6"/>
  <c r="AZ33" i="6"/>
  <c r="AZ11" i="6"/>
  <c r="AZ12" i="6" s="1"/>
  <c r="AZ40" i="6"/>
  <c r="BA28" i="6"/>
  <c r="BA4" i="4" s="1"/>
  <c r="AZ46" i="6"/>
  <c r="AZ53" i="6"/>
  <c r="AZ23" i="6"/>
  <c r="AZ24" i="6" s="1"/>
  <c r="AZ3" i="4" s="1"/>
  <c r="AY74" i="6"/>
  <c r="AY81" i="6"/>
  <c r="AY87" i="6"/>
  <c r="AW218" i="6"/>
  <c r="AW197" i="6"/>
  <c r="AY228" i="6"/>
  <c r="AY237" i="6"/>
  <c r="AY121" i="6"/>
  <c r="AY177" i="6"/>
  <c r="AY18" i="6"/>
  <c r="AY19" i="6" s="1"/>
  <c r="AY2" i="4" s="1"/>
  <c r="AY13" i="11"/>
  <c r="AW61" i="6"/>
  <c r="AW67" i="6"/>
  <c r="AW54" i="6"/>
  <c r="AY34" i="6"/>
  <c r="AY41" i="6"/>
  <c r="AY47" i="6"/>
  <c r="AY94" i="6"/>
  <c r="AY101" i="6"/>
  <c r="AY107" i="6"/>
  <c r="AW162" i="6"/>
  <c r="AW141" i="6"/>
  <c r="AY3" i="38"/>
  <c r="AY3" i="35"/>
  <c r="AY3" i="32"/>
  <c r="AY3" i="29"/>
  <c r="AY3" i="19"/>
  <c r="AY3" i="26"/>
  <c r="AY3" i="20"/>
  <c r="AY3" i="18"/>
  <c r="AY3" i="17"/>
  <c r="AY3" i="15"/>
  <c r="AY3" i="16"/>
  <c r="AY3" i="14"/>
  <c r="AY3" i="13"/>
  <c r="AY3" i="10"/>
  <c r="AY3" i="11"/>
  <c r="AY3" i="12"/>
  <c r="AY3" i="9"/>
  <c r="AY3" i="7"/>
  <c r="AY3" i="8"/>
  <c r="AY79" i="6"/>
  <c r="AY99" i="6"/>
  <c r="AY59" i="6"/>
  <c r="AY39" i="6"/>
  <c r="AY3" i="6"/>
  <c r="AX2" i="38"/>
  <c r="AX2" i="35"/>
  <c r="AX2" i="32"/>
  <c r="AX2" i="29"/>
  <c r="AX2" i="26"/>
  <c r="AX2" i="19"/>
  <c r="AX2" i="20"/>
  <c r="AX2" i="18"/>
  <c r="AX2" i="17"/>
  <c r="AX2" i="15"/>
  <c r="AX2" i="16"/>
  <c r="AX2" i="13"/>
  <c r="AX2" i="14"/>
  <c r="AX2" i="11"/>
  <c r="AX2" i="12"/>
  <c r="AX2" i="10"/>
  <c r="AX2" i="8"/>
  <c r="AX266" i="6"/>
  <c r="AX268" i="6" s="1"/>
  <c r="AX260" i="6"/>
  <c r="AY261" i="6" s="1"/>
  <c r="AX2" i="9"/>
  <c r="AX2" i="7"/>
  <c r="AX236" i="6"/>
  <c r="AX238" i="6" s="1"/>
  <c r="AX21" i="18" s="1"/>
  <c r="AX176" i="6"/>
  <c r="AX178" i="6" s="1"/>
  <c r="AX183" i="6" s="1"/>
  <c r="AX184" i="6" s="1"/>
  <c r="AX188" i="6" s="1"/>
  <c r="AX170" i="6"/>
  <c r="AX171" i="6" s="1"/>
  <c r="AX203" i="6"/>
  <c r="AX227" i="6"/>
  <c r="AX229" i="6" s="1"/>
  <c r="AX20" i="17" s="1"/>
  <c r="AX72" i="6"/>
  <c r="AX147" i="6"/>
  <c r="AX120" i="6"/>
  <c r="AX122" i="6" s="1"/>
  <c r="AX127" i="6" s="1"/>
  <c r="AX128" i="6" s="1"/>
  <c r="AX132" i="6" s="1"/>
  <c r="AX114" i="6"/>
  <c r="AX115" i="6" s="1"/>
  <c r="AX92" i="6"/>
  <c r="AX52" i="6"/>
  <c r="AX2" i="6"/>
  <c r="AX32" i="6"/>
  <c r="AX67" i="6" l="1"/>
  <c r="AX61" i="6"/>
  <c r="AX54" i="6"/>
  <c r="AZ3" i="38"/>
  <c r="AZ3" i="35"/>
  <c r="AZ3" i="32"/>
  <c r="AZ3" i="29"/>
  <c r="AZ3" i="26"/>
  <c r="AZ3" i="19"/>
  <c r="AZ3" i="20"/>
  <c r="AZ3" i="18"/>
  <c r="AZ3" i="17"/>
  <c r="AZ3" i="16"/>
  <c r="AZ3" i="14"/>
  <c r="AZ3" i="15"/>
  <c r="AZ3" i="13"/>
  <c r="AZ3" i="11"/>
  <c r="AZ3" i="12"/>
  <c r="AZ3" i="10"/>
  <c r="AZ3" i="9"/>
  <c r="AZ3" i="7"/>
  <c r="AZ3" i="8"/>
  <c r="AZ79" i="6"/>
  <c r="AZ99" i="6"/>
  <c r="AZ59" i="6"/>
  <c r="AZ39" i="6"/>
  <c r="AZ3" i="6"/>
  <c r="AZ34" i="6"/>
  <c r="AZ41" i="6"/>
  <c r="AZ47" i="6"/>
  <c r="AZ94" i="6"/>
  <c r="AZ101" i="6"/>
  <c r="AZ107" i="6"/>
  <c r="AX218" i="6"/>
  <c r="AX197" i="6"/>
  <c r="BA4" i="38"/>
  <c r="BA4" i="35"/>
  <c r="BA4" i="32"/>
  <c r="BA4" i="26"/>
  <c r="BA4" i="29"/>
  <c r="BA4" i="19"/>
  <c r="BA4" i="20"/>
  <c r="BA4" i="18"/>
  <c r="BA10" i="18"/>
  <c r="BA4" i="17"/>
  <c r="BA10" i="17"/>
  <c r="BA27" i="16"/>
  <c r="BA4" i="15"/>
  <c r="BA35" i="16"/>
  <c r="BA4" i="16"/>
  <c r="BA54" i="14"/>
  <c r="BA31" i="14"/>
  <c r="BA44" i="14"/>
  <c r="BA4" i="14"/>
  <c r="BA23" i="13"/>
  <c r="BA4" i="13"/>
  <c r="BA4" i="12"/>
  <c r="BA10" i="11"/>
  <c r="BA16" i="12"/>
  <c r="BA4" i="10"/>
  <c r="BA4" i="11"/>
  <c r="BA25" i="10"/>
  <c r="BA16" i="10"/>
  <c r="BA10" i="9"/>
  <c r="BA278" i="6"/>
  <c r="BA279" i="6" s="1"/>
  <c r="BA293" i="6"/>
  <c r="BA294" i="6" s="1"/>
  <c r="BA283" i="6"/>
  <c r="BA284" i="6" s="1"/>
  <c r="BA35" i="9"/>
  <c r="BA4" i="9"/>
  <c r="BA4" i="7"/>
  <c r="BA298" i="6"/>
  <c r="BA299" i="6" s="1"/>
  <c r="BA248" i="6"/>
  <c r="BA249" i="6" s="1"/>
  <c r="BA4" i="8"/>
  <c r="BA267" i="6"/>
  <c r="BA259" i="6"/>
  <c r="BA196" i="6"/>
  <c r="BA243" i="6"/>
  <c r="BA244" i="6" s="1"/>
  <c r="BA73" i="6"/>
  <c r="BA80" i="6"/>
  <c r="BA86" i="6"/>
  <c r="BA182" i="6"/>
  <c r="BA93" i="6"/>
  <c r="BA126" i="6"/>
  <c r="BA100" i="6"/>
  <c r="BA106" i="6"/>
  <c r="BA140" i="6"/>
  <c r="BA60" i="6"/>
  <c r="BA4" i="6"/>
  <c r="BA33" i="6"/>
  <c r="BA11" i="6"/>
  <c r="BA12" i="6" s="1"/>
  <c r="BA66" i="6"/>
  <c r="BA40" i="6"/>
  <c r="BB28" i="6"/>
  <c r="BB4" i="4" s="1"/>
  <c r="BA46" i="6"/>
  <c r="BA53" i="6"/>
  <c r="BA23" i="6"/>
  <c r="BA24" i="6" s="1"/>
  <c r="BA3" i="4" s="1"/>
  <c r="AY22" i="29"/>
  <c r="AZ11" i="11"/>
  <c r="AZ13" i="11" s="1"/>
  <c r="AY29" i="9"/>
  <c r="AZ74" i="6"/>
  <c r="AZ81" i="6"/>
  <c r="AZ87" i="6"/>
  <c r="AX162" i="6"/>
  <c r="AX141" i="6"/>
  <c r="AY2" i="38"/>
  <c r="AY2" i="35"/>
  <c r="AY2" i="32"/>
  <c r="AY2" i="29"/>
  <c r="AY2" i="20"/>
  <c r="AY2" i="26"/>
  <c r="AY2" i="17"/>
  <c r="AY2" i="19"/>
  <c r="AY2" i="18"/>
  <c r="AY2" i="16"/>
  <c r="AY2" i="15"/>
  <c r="AY2" i="14"/>
  <c r="AY2" i="13"/>
  <c r="AY2" i="11"/>
  <c r="AY2" i="12"/>
  <c r="AY2" i="10"/>
  <c r="AY266" i="6"/>
  <c r="AY268" i="6" s="1"/>
  <c r="AY260" i="6"/>
  <c r="AZ261" i="6" s="1"/>
  <c r="AY2" i="9"/>
  <c r="AY2" i="7"/>
  <c r="AY2" i="8"/>
  <c r="AY227" i="6"/>
  <c r="AY229" i="6" s="1"/>
  <c r="AY20" i="17" s="1"/>
  <c r="AY203" i="6"/>
  <c r="AY236" i="6"/>
  <c r="AY238" i="6" s="1"/>
  <c r="AY21" i="18" s="1"/>
  <c r="AY176" i="6"/>
  <c r="AY178" i="6" s="1"/>
  <c r="AY183" i="6" s="1"/>
  <c r="AY184" i="6" s="1"/>
  <c r="AY188" i="6" s="1"/>
  <c r="AY170" i="6"/>
  <c r="AY171" i="6" s="1"/>
  <c r="AY72" i="6"/>
  <c r="AY147" i="6"/>
  <c r="AY120" i="6"/>
  <c r="AY122" i="6" s="1"/>
  <c r="AY127" i="6" s="1"/>
  <c r="AY128" i="6" s="1"/>
  <c r="AY132" i="6" s="1"/>
  <c r="AY114" i="6"/>
  <c r="AY115" i="6" s="1"/>
  <c r="AY92" i="6"/>
  <c r="AY52" i="6"/>
  <c r="AY2" i="6"/>
  <c r="AY32" i="6"/>
  <c r="AZ237" i="6"/>
  <c r="AZ228" i="6"/>
  <c r="AZ121" i="6"/>
  <c r="AZ177" i="6"/>
  <c r="AZ18" i="6"/>
  <c r="AZ19" i="6" s="1"/>
  <c r="AZ2" i="4" s="1"/>
  <c r="AZ22" i="29" l="1"/>
  <c r="BA11" i="11"/>
  <c r="AZ29" i="9"/>
  <c r="BA34" i="6"/>
  <c r="BA41" i="6"/>
  <c r="BA47" i="6"/>
  <c r="AY218" i="6"/>
  <c r="AY197" i="6"/>
  <c r="AY67" i="6"/>
  <c r="AY61" i="6"/>
  <c r="AY54" i="6"/>
  <c r="BB4" i="38"/>
  <c r="BB4" i="35"/>
  <c r="BB4" i="32"/>
  <c r="BB4" i="29"/>
  <c r="BB4" i="26"/>
  <c r="BB4" i="19"/>
  <c r="BB4" i="20"/>
  <c r="BB4" i="18"/>
  <c r="BB10" i="18"/>
  <c r="BB10" i="17"/>
  <c r="BB4" i="17"/>
  <c r="BB27" i="16"/>
  <c r="BB4" i="15"/>
  <c r="BB35" i="16"/>
  <c r="BB4" i="16"/>
  <c r="BB54" i="14"/>
  <c r="BB44" i="14"/>
  <c r="BB4" i="14"/>
  <c r="BB4" i="13"/>
  <c r="BB31" i="14"/>
  <c r="BB4" i="12"/>
  <c r="BB10" i="11"/>
  <c r="BB16" i="12"/>
  <c r="BB4" i="10"/>
  <c r="BB4" i="11"/>
  <c r="BB23" i="13"/>
  <c r="BB25" i="10"/>
  <c r="BB16" i="10"/>
  <c r="BB293" i="6"/>
  <c r="BB294" i="6" s="1"/>
  <c r="BB243" i="6"/>
  <c r="BB244" i="6" s="1"/>
  <c r="BB283" i="6"/>
  <c r="BB284" i="6" s="1"/>
  <c r="BB35" i="9"/>
  <c r="BB4" i="9"/>
  <c r="BB4" i="7"/>
  <c r="BB298" i="6"/>
  <c r="BB299" i="6" s="1"/>
  <c r="BB248" i="6"/>
  <c r="BB249" i="6" s="1"/>
  <c r="BB4" i="8"/>
  <c r="BB267" i="6"/>
  <c r="BB259" i="6"/>
  <c r="BB10" i="9"/>
  <c r="BB278" i="6"/>
  <c r="BB279" i="6" s="1"/>
  <c r="BB196" i="6"/>
  <c r="BB140" i="6"/>
  <c r="BB80" i="6"/>
  <c r="BB86" i="6"/>
  <c r="BB182" i="6"/>
  <c r="BB93" i="6"/>
  <c r="BB126" i="6"/>
  <c r="BB100" i="6"/>
  <c r="BB106" i="6"/>
  <c r="BB66" i="6"/>
  <c r="BB73" i="6"/>
  <c r="BB4" i="6"/>
  <c r="BB33" i="6"/>
  <c r="BB11" i="6"/>
  <c r="BB12" i="6" s="1"/>
  <c r="BB40" i="6"/>
  <c r="BC28" i="6"/>
  <c r="BC4" i="4" s="1"/>
  <c r="BB46" i="6"/>
  <c r="BB53" i="6"/>
  <c r="BB23" i="6"/>
  <c r="BB24" i="6" s="1"/>
  <c r="BB3" i="4" s="1"/>
  <c r="BB60" i="6"/>
  <c r="BA94" i="6"/>
  <c r="BA101" i="6"/>
  <c r="BA107" i="6"/>
  <c r="BA3" i="38"/>
  <c r="BA3" i="35"/>
  <c r="BA3" i="32"/>
  <c r="BA3" i="29"/>
  <c r="BA3" i="26"/>
  <c r="BA3" i="19"/>
  <c r="BA3" i="20"/>
  <c r="BA3" i="18"/>
  <c r="BA3" i="17"/>
  <c r="BA3" i="16"/>
  <c r="BA3" i="15"/>
  <c r="BA3" i="14"/>
  <c r="BA3" i="13"/>
  <c r="BA3" i="10"/>
  <c r="BA3" i="11"/>
  <c r="BA3" i="12"/>
  <c r="BA3" i="9"/>
  <c r="BA3" i="7"/>
  <c r="BA3" i="8"/>
  <c r="BA79" i="6"/>
  <c r="BA99" i="6"/>
  <c r="BA59" i="6"/>
  <c r="BA39" i="6"/>
  <c r="BA3" i="6"/>
  <c r="BA81" i="6"/>
  <c r="BA87" i="6"/>
  <c r="BA74" i="6"/>
  <c r="AZ2" i="38"/>
  <c r="AZ2" i="35"/>
  <c r="AZ2" i="32"/>
  <c r="AZ2" i="29"/>
  <c r="AZ2" i="26"/>
  <c r="AZ2" i="19"/>
  <c r="AZ2" i="20"/>
  <c r="AZ2" i="17"/>
  <c r="AZ2" i="18"/>
  <c r="AZ2" i="15"/>
  <c r="AZ2" i="16"/>
  <c r="AZ2" i="13"/>
  <c r="AZ2" i="14"/>
  <c r="AZ2" i="12"/>
  <c r="AZ2" i="11"/>
  <c r="AZ2" i="10"/>
  <c r="AZ2" i="9"/>
  <c r="AZ2" i="7"/>
  <c r="AZ2" i="8"/>
  <c r="AZ266" i="6"/>
  <c r="AZ268" i="6" s="1"/>
  <c r="AZ260" i="6"/>
  <c r="BA261" i="6" s="1"/>
  <c r="AZ227" i="6"/>
  <c r="AZ229" i="6" s="1"/>
  <c r="AZ20" i="17" s="1"/>
  <c r="AZ203" i="6"/>
  <c r="AZ147" i="6"/>
  <c r="AZ170" i="6"/>
  <c r="AZ171" i="6" s="1"/>
  <c r="AZ236" i="6"/>
  <c r="AZ238" i="6" s="1"/>
  <c r="AZ21" i="18" s="1"/>
  <c r="AZ72" i="6"/>
  <c r="AZ176" i="6"/>
  <c r="AZ178" i="6" s="1"/>
  <c r="AZ183" i="6" s="1"/>
  <c r="AZ184" i="6" s="1"/>
  <c r="AZ188" i="6" s="1"/>
  <c r="AZ120" i="6"/>
  <c r="AZ122" i="6" s="1"/>
  <c r="AZ127" i="6" s="1"/>
  <c r="AZ128" i="6" s="1"/>
  <c r="AZ132" i="6" s="1"/>
  <c r="AZ114" i="6"/>
  <c r="AZ115" i="6" s="1"/>
  <c r="AZ92" i="6"/>
  <c r="AZ2" i="6"/>
  <c r="AZ32" i="6"/>
  <c r="AZ52" i="6"/>
  <c r="BA237" i="6"/>
  <c r="BA177" i="6"/>
  <c r="BA228" i="6"/>
  <c r="BA121" i="6"/>
  <c r="BA18" i="6"/>
  <c r="BA19" i="6" s="1"/>
  <c r="BA2" i="4" s="1"/>
  <c r="BA13" i="11"/>
  <c r="AY162" i="6"/>
  <c r="AY141" i="6"/>
  <c r="BB34" i="6" l="1"/>
  <c r="BB41" i="6"/>
  <c r="BB47" i="6"/>
  <c r="BB94" i="6"/>
  <c r="BB101" i="6"/>
  <c r="BB107" i="6"/>
  <c r="BC4" i="38"/>
  <c r="BC4" i="35"/>
  <c r="BC4" i="32"/>
  <c r="BC4" i="29"/>
  <c r="BC4" i="19"/>
  <c r="BC4" i="26"/>
  <c r="BC4" i="20"/>
  <c r="BC4" i="18"/>
  <c r="BC10" i="18"/>
  <c r="BC10" i="17"/>
  <c r="BC4" i="17"/>
  <c r="BC27" i="16"/>
  <c r="BC4" i="15"/>
  <c r="BC35" i="16"/>
  <c r="BC4" i="16"/>
  <c r="BC54" i="14"/>
  <c r="BC44" i="14"/>
  <c r="BC4" i="14"/>
  <c r="BC23" i="13"/>
  <c r="BC31" i="14"/>
  <c r="BC10" i="11"/>
  <c r="BC4" i="13"/>
  <c r="BC16" i="12"/>
  <c r="BC4" i="10"/>
  <c r="BC35" i="9"/>
  <c r="BC4" i="11"/>
  <c r="BC25" i="10"/>
  <c r="BC4" i="12"/>
  <c r="BC16" i="10"/>
  <c r="BC283" i="6"/>
  <c r="BC284" i="6" s="1"/>
  <c r="BC4" i="9"/>
  <c r="BC4" i="7"/>
  <c r="BC298" i="6"/>
  <c r="BC299" i="6" s="1"/>
  <c r="BC4" i="8"/>
  <c r="BC267" i="6"/>
  <c r="BC259" i="6"/>
  <c r="BC10" i="9"/>
  <c r="BC278" i="6"/>
  <c r="BC279" i="6" s="1"/>
  <c r="BC293" i="6"/>
  <c r="BC294" i="6" s="1"/>
  <c r="BC243" i="6"/>
  <c r="BC244" i="6" s="1"/>
  <c r="BC196" i="6"/>
  <c r="BC140" i="6"/>
  <c r="BC182" i="6"/>
  <c r="BC248" i="6"/>
  <c r="BC249" i="6" s="1"/>
  <c r="BC86" i="6"/>
  <c r="BC93" i="6"/>
  <c r="BC126" i="6"/>
  <c r="BC100" i="6"/>
  <c r="BC106" i="6"/>
  <c r="BC66" i="6"/>
  <c r="BC73" i="6"/>
  <c r="BC80" i="6"/>
  <c r="BC33" i="6"/>
  <c r="BC11" i="6"/>
  <c r="BC12" i="6" s="1"/>
  <c r="BC40" i="6"/>
  <c r="BD28" i="6"/>
  <c r="BD4" i="4" s="1"/>
  <c r="BC46" i="6"/>
  <c r="BC53" i="6"/>
  <c r="BC23" i="6"/>
  <c r="BC24" i="6" s="1"/>
  <c r="BC3" i="4" s="1"/>
  <c r="BC60" i="6"/>
  <c r="BC4" i="6"/>
  <c r="AZ162" i="6"/>
  <c r="AZ141" i="6"/>
  <c r="BA22" i="29"/>
  <c r="BB11" i="11"/>
  <c r="BB13" i="11" s="1"/>
  <c r="BA29" i="9"/>
  <c r="BB3" i="38"/>
  <c r="BB3" i="35"/>
  <c r="BB3" i="32"/>
  <c r="BB3" i="29"/>
  <c r="BB3" i="26"/>
  <c r="BB3" i="19"/>
  <c r="BB3" i="20"/>
  <c r="BB3" i="18"/>
  <c r="BB3" i="17"/>
  <c r="BB3" i="15"/>
  <c r="BB3" i="16"/>
  <c r="BB3" i="13"/>
  <c r="BB3" i="14"/>
  <c r="BB3" i="11"/>
  <c r="BB3" i="12"/>
  <c r="BB3" i="10"/>
  <c r="BB3" i="8"/>
  <c r="BB3" i="9"/>
  <c r="BB3" i="7"/>
  <c r="BB79" i="6"/>
  <c r="BB99" i="6"/>
  <c r="BB59" i="6"/>
  <c r="BB39" i="6"/>
  <c r="BB3" i="6"/>
  <c r="BB237" i="6"/>
  <c r="BB177" i="6"/>
  <c r="BB228" i="6"/>
  <c r="BB121" i="6"/>
  <c r="BB18" i="6"/>
  <c r="BB19" i="6" s="1"/>
  <c r="BB2" i="4" s="1"/>
  <c r="BB261" i="6"/>
  <c r="BB87" i="6"/>
  <c r="BB74" i="6"/>
  <c r="BB81" i="6"/>
  <c r="BA2" i="38"/>
  <c r="BA2" i="35"/>
  <c r="BA2" i="32"/>
  <c r="BA2" i="29"/>
  <c r="BA2" i="26"/>
  <c r="BA2" i="19"/>
  <c r="BA2" i="20"/>
  <c r="BA2" i="18"/>
  <c r="BA2" i="17"/>
  <c r="BA2" i="15"/>
  <c r="BA2" i="16"/>
  <c r="BA2" i="14"/>
  <c r="BA2" i="13"/>
  <c r="BA2" i="12"/>
  <c r="BA2" i="11"/>
  <c r="BA2" i="9"/>
  <c r="BA2" i="7"/>
  <c r="BA2" i="8"/>
  <c r="BA266" i="6"/>
  <c r="BA268" i="6" s="1"/>
  <c r="BA260" i="6"/>
  <c r="BA2" i="10"/>
  <c r="BA227" i="6"/>
  <c r="BA229" i="6" s="1"/>
  <c r="BA20" i="17" s="1"/>
  <c r="BA203" i="6"/>
  <c r="BA147" i="6"/>
  <c r="BA170" i="6"/>
  <c r="BA171" i="6" s="1"/>
  <c r="BA72" i="6"/>
  <c r="BA176" i="6"/>
  <c r="BA178" i="6" s="1"/>
  <c r="BA183" i="6" s="1"/>
  <c r="BA184" i="6" s="1"/>
  <c r="BA188" i="6" s="1"/>
  <c r="BA120" i="6"/>
  <c r="BA122" i="6" s="1"/>
  <c r="BA127" i="6" s="1"/>
  <c r="BA128" i="6" s="1"/>
  <c r="BA132" i="6" s="1"/>
  <c r="BA114" i="6"/>
  <c r="BA115" i="6" s="1"/>
  <c r="BA92" i="6"/>
  <c r="BA236" i="6"/>
  <c r="BA238" i="6" s="1"/>
  <c r="BA21" i="18" s="1"/>
  <c r="BA2" i="6"/>
  <c r="BA32" i="6"/>
  <c r="BA52" i="6"/>
  <c r="AZ197" i="6"/>
  <c r="AZ218" i="6"/>
  <c r="AZ61" i="6"/>
  <c r="AZ54" i="6"/>
  <c r="AZ67" i="6"/>
  <c r="BA197" i="6" l="1"/>
  <c r="BA218" i="6"/>
  <c r="BC94" i="6"/>
  <c r="BC101" i="6"/>
  <c r="BC107" i="6"/>
  <c r="BD4" i="38"/>
  <c r="BD4" i="35"/>
  <c r="BD4" i="32"/>
  <c r="BD4" i="29"/>
  <c r="BD4" i="26"/>
  <c r="BD4" i="19"/>
  <c r="BD4" i="20"/>
  <c r="BD10" i="18"/>
  <c r="BD4" i="18"/>
  <c r="BD10" i="17"/>
  <c r="BD4" i="17"/>
  <c r="BD27" i="16"/>
  <c r="BD35" i="16"/>
  <c r="BD4" i="16"/>
  <c r="BD54" i="14"/>
  <c r="BD44" i="14"/>
  <c r="BD4" i="14"/>
  <c r="BD4" i="15"/>
  <c r="BD23" i="13"/>
  <c r="BD4" i="13"/>
  <c r="BD31" i="14"/>
  <c r="BD16" i="12"/>
  <c r="BD4" i="11"/>
  <c r="BD25" i="10"/>
  <c r="BD16" i="10"/>
  <c r="BD4" i="12"/>
  <c r="BD10" i="11"/>
  <c r="BD283" i="6"/>
  <c r="BD284" i="6" s="1"/>
  <c r="BD4" i="9"/>
  <c r="BD4" i="7"/>
  <c r="BD298" i="6"/>
  <c r="BD299" i="6" s="1"/>
  <c r="BD248" i="6"/>
  <c r="BD249" i="6" s="1"/>
  <c r="BD35" i="9"/>
  <c r="BD4" i="8"/>
  <c r="BD267" i="6"/>
  <c r="BD259" i="6"/>
  <c r="BD4" i="10"/>
  <c r="BD10" i="9"/>
  <c r="BD278" i="6"/>
  <c r="BD279" i="6" s="1"/>
  <c r="BD293" i="6"/>
  <c r="BD294" i="6" s="1"/>
  <c r="BD243" i="6"/>
  <c r="BD244" i="6" s="1"/>
  <c r="BD140" i="6"/>
  <c r="BD182" i="6"/>
  <c r="BD196" i="6"/>
  <c r="BD93" i="6"/>
  <c r="BD126" i="6"/>
  <c r="BD100" i="6"/>
  <c r="BD106" i="6"/>
  <c r="BD60" i="6"/>
  <c r="BD66" i="6"/>
  <c r="BD73" i="6"/>
  <c r="BD80" i="6"/>
  <c r="BD86" i="6"/>
  <c r="BD40" i="6"/>
  <c r="BE28" i="6"/>
  <c r="BE4" i="4" s="1"/>
  <c r="BD46" i="6"/>
  <c r="BD53" i="6"/>
  <c r="BD23" i="6"/>
  <c r="BD24" i="6" s="1"/>
  <c r="BD3" i="4" s="1"/>
  <c r="BD4" i="6"/>
  <c r="BD33" i="6"/>
  <c r="BD11" i="6"/>
  <c r="BD12" i="6" s="1"/>
  <c r="BB2" i="38"/>
  <c r="BB2" i="35"/>
  <c r="BB2" i="32"/>
  <c r="BB2" i="29"/>
  <c r="BB2" i="26"/>
  <c r="BB2" i="19"/>
  <c r="BB2" i="20"/>
  <c r="BB2" i="18"/>
  <c r="BB2" i="15"/>
  <c r="BB2" i="16"/>
  <c r="BB2" i="17"/>
  <c r="BB2" i="14"/>
  <c r="BB2" i="13"/>
  <c r="BB2" i="12"/>
  <c r="BB2" i="10"/>
  <c r="BB2" i="11"/>
  <c r="BB2" i="9"/>
  <c r="BB2" i="7"/>
  <c r="BB2" i="8"/>
  <c r="BB266" i="6"/>
  <c r="BB268" i="6" s="1"/>
  <c r="BB260" i="6"/>
  <c r="BB147" i="6"/>
  <c r="BB236" i="6"/>
  <c r="BB238" i="6" s="1"/>
  <c r="BB21" i="18" s="1"/>
  <c r="BB176" i="6"/>
  <c r="BB178" i="6" s="1"/>
  <c r="BB183" i="6" s="1"/>
  <c r="BB184" i="6" s="1"/>
  <c r="BB188" i="6" s="1"/>
  <c r="BB227" i="6"/>
  <c r="BB229" i="6" s="1"/>
  <c r="BB20" i="17" s="1"/>
  <c r="BB203" i="6"/>
  <c r="BB170" i="6"/>
  <c r="BB171" i="6" s="1"/>
  <c r="BB72" i="6"/>
  <c r="BB120" i="6"/>
  <c r="BB122" i="6" s="1"/>
  <c r="BB127" i="6" s="1"/>
  <c r="BB128" i="6" s="1"/>
  <c r="BB132" i="6" s="1"/>
  <c r="BB114" i="6"/>
  <c r="BB115" i="6" s="1"/>
  <c r="BB92" i="6"/>
  <c r="BB2" i="6"/>
  <c r="BB32" i="6"/>
  <c r="BB52" i="6"/>
  <c r="BA141" i="6"/>
  <c r="BA162" i="6"/>
  <c r="BC237" i="6"/>
  <c r="BC177" i="6"/>
  <c r="BC228" i="6"/>
  <c r="BC121" i="6"/>
  <c r="BC18" i="6"/>
  <c r="BC19" i="6" s="1"/>
  <c r="BC2" i="4" s="1"/>
  <c r="BC74" i="6"/>
  <c r="BC81" i="6"/>
  <c r="BC87" i="6"/>
  <c r="BC3" i="38"/>
  <c r="BC3" i="35"/>
  <c r="BC3" i="32"/>
  <c r="BC3" i="29"/>
  <c r="BC3" i="20"/>
  <c r="BC3" i="26"/>
  <c r="BC3" i="19"/>
  <c r="BC3" i="18"/>
  <c r="BC3" i="17"/>
  <c r="BC3" i="16"/>
  <c r="BC3" i="15"/>
  <c r="BC3" i="14"/>
  <c r="BC3" i="13"/>
  <c r="BC3" i="11"/>
  <c r="BC3" i="12"/>
  <c r="BC3" i="10"/>
  <c r="BC3" i="9"/>
  <c r="BC3" i="7"/>
  <c r="BC3" i="8"/>
  <c r="BC79" i="6"/>
  <c r="BC99" i="6"/>
  <c r="BC59" i="6"/>
  <c r="BC39" i="6"/>
  <c r="BC3" i="6"/>
  <c r="BB22" i="29"/>
  <c r="BC11" i="11"/>
  <c r="BC13" i="11" s="1"/>
  <c r="BB29" i="9"/>
  <c r="BA67" i="6"/>
  <c r="BA61" i="6"/>
  <c r="BA54" i="6"/>
  <c r="BC41" i="6"/>
  <c r="BC47" i="6"/>
  <c r="BC34" i="6"/>
  <c r="BC261" i="6"/>
  <c r="BC22" i="29" l="1"/>
  <c r="BD11" i="11"/>
  <c r="BC29" i="9"/>
  <c r="BD74" i="6"/>
  <c r="BD81" i="6"/>
  <c r="BD87" i="6"/>
  <c r="BC2" i="38"/>
  <c r="BC2" i="35"/>
  <c r="BC2" i="32"/>
  <c r="BC2" i="29"/>
  <c r="BC2" i="26"/>
  <c r="BC2" i="20"/>
  <c r="BC2" i="19"/>
  <c r="BC2" i="18"/>
  <c r="BC2" i="15"/>
  <c r="BC2" i="16"/>
  <c r="BC2" i="17"/>
  <c r="BC2" i="14"/>
  <c r="BC2" i="10"/>
  <c r="BC2" i="11"/>
  <c r="BC2" i="13"/>
  <c r="BC2" i="12"/>
  <c r="BC2" i="9"/>
  <c r="BC2" i="7"/>
  <c r="BC2" i="8"/>
  <c r="BC266" i="6"/>
  <c r="BC268" i="6" s="1"/>
  <c r="BC260" i="6"/>
  <c r="BC236" i="6"/>
  <c r="BC238" i="6" s="1"/>
  <c r="BC21" i="18" s="1"/>
  <c r="BC176" i="6"/>
  <c r="BC178" i="6" s="1"/>
  <c r="BC183" i="6" s="1"/>
  <c r="BC184" i="6" s="1"/>
  <c r="BC188" i="6" s="1"/>
  <c r="BC170" i="6"/>
  <c r="BC171" i="6" s="1"/>
  <c r="BC227" i="6"/>
  <c r="BC229" i="6" s="1"/>
  <c r="BC20" i="17" s="1"/>
  <c r="BC203" i="6"/>
  <c r="BC147" i="6"/>
  <c r="BC120" i="6"/>
  <c r="BC122" i="6" s="1"/>
  <c r="BC127" i="6" s="1"/>
  <c r="BC128" i="6" s="1"/>
  <c r="BC132" i="6" s="1"/>
  <c r="BC114" i="6"/>
  <c r="BC115" i="6" s="1"/>
  <c r="BC92" i="6"/>
  <c r="BC72" i="6"/>
  <c r="BC32" i="6"/>
  <c r="BC52" i="6"/>
  <c r="BC2" i="6"/>
  <c r="BB141" i="6"/>
  <c r="BB162" i="6"/>
  <c r="BD13" i="11"/>
  <c r="BD3" i="38"/>
  <c r="BD3" i="35"/>
  <c r="BD3" i="32"/>
  <c r="BD3" i="29"/>
  <c r="BD3" i="26"/>
  <c r="BD3" i="19"/>
  <c r="BD3" i="20"/>
  <c r="BD3" i="18"/>
  <c r="BD3" i="17"/>
  <c r="BD3" i="15"/>
  <c r="BD3" i="16"/>
  <c r="BD3" i="13"/>
  <c r="BD3" i="14"/>
  <c r="BD3" i="12"/>
  <c r="BD3" i="11"/>
  <c r="BD3" i="10"/>
  <c r="BD3" i="9"/>
  <c r="BD3" i="7"/>
  <c r="BD3" i="8"/>
  <c r="BD99" i="6"/>
  <c r="BD79" i="6"/>
  <c r="BD39" i="6"/>
  <c r="BD3" i="6"/>
  <c r="BD59" i="6"/>
  <c r="BB61" i="6"/>
  <c r="BB67" i="6"/>
  <c r="BB54" i="6"/>
  <c r="BD261" i="6"/>
  <c r="BB197" i="6"/>
  <c r="BB218" i="6"/>
  <c r="BD47" i="6"/>
  <c r="BD34" i="6"/>
  <c r="BD41" i="6"/>
  <c r="BE4" i="38"/>
  <c r="BE4" i="35"/>
  <c r="BE4" i="32"/>
  <c r="BE4" i="29"/>
  <c r="BE4" i="26"/>
  <c r="BE4" i="19"/>
  <c r="BE4" i="20"/>
  <c r="BE10" i="18"/>
  <c r="BE10" i="17"/>
  <c r="BE4" i="18"/>
  <c r="BE4" i="17"/>
  <c r="BE35" i="16"/>
  <c r="BE4" i="16"/>
  <c r="BE27" i="16"/>
  <c r="BE4" i="15"/>
  <c r="BE4" i="14"/>
  <c r="BE23" i="13"/>
  <c r="BE4" i="13"/>
  <c r="BE31" i="14"/>
  <c r="BE54" i="14"/>
  <c r="BE44" i="14"/>
  <c r="BE16" i="12"/>
  <c r="BE4" i="10"/>
  <c r="BE4" i="11"/>
  <c r="BE25" i="10"/>
  <c r="BE16" i="10"/>
  <c r="BE4" i="12"/>
  <c r="BE10" i="11"/>
  <c r="BE4" i="9"/>
  <c r="BE4" i="7"/>
  <c r="BE298" i="6"/>
  <c r="BE299" i="6" s="1"/>
  <c r="BE248" i="6"/>
  <c r="BE249" i="6" s="1"/>
  <c r="BE35" i="9"/>
  <c r="BE4" i="8"/>
  <c r="BE267" i="6"/>
  <c r="BE259" i="6"/>
  <c r="BE10" i="9"/>
  <c r="BE278" i="6"/>
  <c r="BE279" i="6" s="1"/>
  <c r="BE293" i="6"/>
  <c r="BE294" i="6" s="1"/>
  <c r="BE243" i="6"/>
  <c r="BE244" i="6" s="1"/>
  <c r="BE283" i="6"/>
  <c r="BE284" i="6" s="1"/>
  <c r="BE182" i="6"/>
  <c r="BE196" i="6"/>
  <c r="BE140" i="6"/>
  <c r="BE126" i="6"/>
  <c r="BE100" i="6"/>
  <c r="BE106" i="6"/>
  <c r="BE66" i="6"/>
  <c r="BE73" i="6"/>
  <c r="BE80" i="6"/>
  <c r="BE86" i="6"/>
  <c r="BE93" i="6"/>
  <c r="BE46" i="6"/>
  <c r="BE53" i="6"/>
  <c r="BE23" i="6"/>
  <c r="BE24" i="6" s="1"/>
  <c r="BE3" i="4" s="1"/>
  <c r="BE60" i="6"/>
  <c r="BE4" i="6"/>
  <c r="BE33" i="6"/>
  <c r="BE11" i="6"/>
  <c r="BE12" i="6" s="1"/>
  <c r="BE40" i="6"/>
  <c r="BF28" i="6"/>
  <c r="BF4" i="4" s="1"/>
  <c r="BD101" i="6"/>
  <c r="BD107" i="6"/>
  <c r="BD94" i="6"/>
  <c r="BD237" i="6"/>
  <c r="BD177" i="6"/>
  <c r="BD228" i="6"/>
  <c r="BD121" i="6"/>
  <c r="BD18" i="6"/>
  <c r="BD19" i="6" s="1"/>
  <c r="BD2" i="4" s="1"/>
  <c r="BF4" i="38" l="1"/>
  <c r="BF4" i="35"/>
  <c r="BF4" i="32"/>
  <c r="BF4" i="29"/>
  <c r="BF4" i="26"/>
  <c r="BF4" i="19"/>
  <c r="BF4" i="20"/>
  <c r="BF10" i="18"/>
  <c r="BF4" i="18"/>
  <c r="BF4" i="17"/>
  <c r="BF10" i="17"/>
  <c r="BF27" i="16"/>
  <c r="BF4" i="15"/>
  <c r="BF35" i="16"/>
  <c r="BF4" i="16"/>
  <c r="BF54" i="14"/>
  <c r="BF4" i="13"/>
  <c r="BF31" i="14"/>
  <c r="BF44" i="14"/>
  <c r="BF4" i="14"/>
  <c r="BF35" i="9"/>
  <c r="BF4" i="11"/>
  <c r="BF25" i="10"/>
  <c r="BF16" i="10"/>
  <c r="BF4" i="12"/>
  <c r="BF23" i="13"/>
  <c r="BF10" i="11"/>
  <c r="BF16" i="12"/>
  <c r="BF4" i="10"/>
  <c r="BF4" i="8"/>
  <c r="BF267" i="6"/>
  <c r="BF259" i="6"/>
  <c r="BF10" i="9"/>
  <c r="BF278" i="6"/>
  <c r="BF279" i="6" s="1"/>
  <c r="BF293" i="6"/>
  <c r="BF294" i="6" s="1"/>
  <c r="BF283" i="6"/>
  <c r="BF284" i="6" s="1"/>
  <c r="BF4" i="9"/>
  <c r="BF4" i="7"/>
  <c r="BF298" i="6"/>
  <c r="BF299" i="6" s="1"/>
  <c r="BF248" i="6"/>
  <c r="BF249" i="6" s="1"/>
  <c r="BF126" i="6"/>
  <c r="BF196" i="6"/>
  <c r="BF140" i="6"/>
  <c r="BF182" i="6"/>
  <c r="BF106" i="6"/>
  <c r="BF66" i="6"/>
  <c r="BF73" i="6"/>
  <c r="BF80" i="6"/>
  <c r="BF86" i="6"/>
  <c r="BF93" i="6"/>
  <c r="BF243" i="6"/>
  <c r="BF244" i="6" s="1"/>
  <c r="BF100" i="6"/>
  <c r="BF53" i="6"/>
  <c r="BF23" i="6"/>
  <c r="BF24" i="6" s="1"/>
  <c r="BF3" i="4" s="1"/>
  <c r="BF60" i="6"/>
  <c r="BF4" i="6"/>
  <c r="BF33" i="6"/>
  <c r="BF11" i="6"/>
  <c r="BF12" i="6" s="1"/>
  <c r="BF40" i="6"/>
  <c r="BG28" i="6"/>
  <c r="BG4" i="4" s="1"/>
  <c r="BF46" i="6"/>
  <c r="BD22" i="29"/>
  <c r="BE11" i="11"/>
  <c r="BE13" i="11" s="1"/>
  <c r="BD29" i="9"/>
  <c r="BC218" i="6"/>
  <c r="BC197" i="6"/>
  <c r="BD2" i="38"/>
  <c r="BD2" i="35"/>
  <c r="BD2" i="32"/>
  <c r="BD2" i="26"/>
  <c r="BD2" i="29"/>
  <c r="BD2" i="19"/>
  <c r="BD2" i="20"/>
  <c r="BD2" i="18"/>
  <c r="BD2" i="17"/>
  <c r="BD2" i="16"/>
  <c r="BD2" i="15"/>
  <c r="BD2" i="14"/>
  <c r="BD2" i="13"/>
  <c r="BD2" i="11"/>
  <c r="BD2" i="12"/>
  <c r="BD2" i="9"/>
  <c r="BD2" i="7"/>
  <c r="BD2" i="8"/>
  <c r="BD266" i="6"/>
  <c r="BD268" i="6" s="1"/>
  <c r="BD260" i="6"/>
  <c r="BE261" i="6" s="1"/>
  <c r="BD2" i="10"/>
  <c r="BD236" i="6"/>
  <c r="BD238" i="6" s="1"/>
  <c r="BD21" i="18" s="1"/>
  <c r="BD176" i="6"/>
  <c r="BD178" i="6" s="1"/>
  <c r="BD183" i="6" s="1"/>
  <c r="BD184" i="6" s="1"/>
  <c r="BD188" i="6" s="1"/>
  <c r="BD170" i="6"/>
  <c r="BD171" i="6" s="1"/>
  <c r="BD227" i="6"/>
  <c r="BD229" i="6" s="1"/>
  <c r="BD20" i="17" s="1"/>
  <c r="BD203" i="6"/>
  <c r="BD147" i="6"/>
  <c r="BD120" i="6"/>
  <c r="BD122" i="6" s="1"/>
  <c r="BD127" i="6" s="1"/>
  <c r="BD128" i="6" s="1"/>
  <c r="BD132" i="6" s="1"/>
  <c r="BD114" i="6"/>
  <c r="BD115" i="6" s="1"/>
  <c r="BD92" i="6"/>
  <c r="BD72" i="6"/>
  <c r="BD32" i="6"/>
  <c r="BD52" i="6"/>
  <c r="BD2" i="6"/>
  <c r="BC141" i="6"/>
  <c r="BC162" i="6"/>
  <c r="BC61" i="6"/>
  <c r="BC67" i="6"/>
  <c r="BC54" i="6"/>
  <c r="BE34" i="6"/>
  <c r="BE41" i="6"/>
  <c r="BE47" i="6"/>
  <c r="BE177" i="6"/>
  <c r="BE237" i="6"/>
  <c r="BE228" i="6"/>
  <c r="BE121" i="6"/>
  <c r="BE18" i="6"/>
  <c r="BE19" i="6" s="1"/>
  <c r="BE2" i="4" s="1"/>
  <c r="BE74" i="6"/>
  <c r="BE81" i="6"/>
  <c r="BE87" i="6"/>
  <c r="BE3" i="38"/>
  <c r="BE3" i="35"/>
  <c r="BE3" i="32"/>
  <c r="BE3" i="26"/>
  <c r="BE3" i="29"/>
  <c r="BE3" i="19"/>
  <c r="BE3" i="20"/>
  <c r="BE3" i="18"/>
  <c r="BE3" i="17"/>
  <c r="BE3" i="15"/>
  <c r="BE3" i="16"/>
  <c r="BE3" i="14"/>
  <c r="BE3" i="13"/>
  <c r="BE3" i="12"/>
  <c r="BE3" i="11"/>
  <c r="BE3" i="9"/>
  <c r="BE3" i="7"/>
  <c r="BE3" i="8"/>
  <c r="BE3" i="10"/>
  <c r="BE99" i="6"/>
  <c r="BE59" i="6"/>
  <c r="BE79" i="6"/>
  <c r="BE39" i="6"/>
  <c r="BE3" i="6"/>
  <c r="BE107" i="6"/>
  <c r="BE94" i="6"/>
  <c r="BE101" i="6"/>
  <c r="BF3" i="38" l="1"/>
  <c r="BF3" i="35"/>
  <c r="BF3" i="32"/>
  <c r="BF3" i="29"/>
  <c r="BF3" i="26"/>
  <c r="BF3" i="19"/>
  <c r="BF3" i="20"/>
  <c r="BF3" i="18"/>
  <c r="BF3" i="15"/>
  <c r="BF3" i="16"/>
  <c r="BF3" i="17"/>
  <c r="BF3" i="14"/>
  <c r="BF3" i="13"/>
  <c r="BF3" i="12"/>
  <c r="BF3" i="10"/>
  <c r="BF3" i="11"/>
  <c r="BF3" i="9"/>
  <c r="BF3" i="7"/>
  <c r="BF3" i="8"/>
  <c r="BF99" i="6"/>
  <c r="BF79" i="6"/>
  <c r="BF3" i="6"/>
  <c r="BF59" i="6"/>
  <c r="BF39" i="6"/>
  <c r="BG4" i="38"/>
  <c r="BG4" i="35"/>
  <c r="BG4" i="32"/>
  <c r="BG4" i="29"/>
  <c r="BG4" i="20"/>
  <c r="BG4" i="26"/>
  <c r="BG10" i="18"/>
  <c r="BG4" i="19"/>
  <c r="BG4" i="18"/>
  <c r="BG4" i="17"/>
  <c r="BG10" i="17"/>
  <c r="BG27" i="16"/>
  <c r="BG35" i="16"/>
  <c r="BG4" i="16"/>
  <c r="BG54" i="14"/>
  <c r="BG23" i="13"/>
  <c r="BG4" i="15"/>
  <c r="BG31" i="14"/>
  <c r="BG44" i="14"/>
  <c r="BG4" i="14"/>
  <c r="BG4" i="13"/>
  <c r="BG4" i="11"/>
  <c r="BG25" i="10"/>
  <c r="BG4" i="12"/>
  <c r="BG10" i="11"/>
  <c r="BG16" i="12"/>
  <c r="BG4" i="10"/>
  <c r="BG35" i="9"/>
  <c r="BG16" i="10"/>
  <c r="BG259" i="6"/>
  <c r="BG10" i="9"/>
  <c r="BG278" i="6"/>
  <c r="BG279" i="6" s="1"/>
  <c r="BG293" i="6"/>
  <c r="BG294" i="6" s="1"/>
  <c r="BG243" i="6"/>
  <c r="BG244" i="6" s="1"/>
  <c r="BG283" i="6"/>
  <c r="BG284" i="6" s="1"/>
  <c r="BG4" i="9"/>
  <c r="BG4" i="7"/>
  <c r="BG298" i="6"/>
  <c r="BG299" i="6" s="1"/>
  <c r="BG248" i="6"/>
  <c r="BG249" i="6" s="1"/>
  <c r="BG4" i="8"/>
  <c r="BG267" i="6"/>
  <c r="BG140" i="6"/>
  <c r="BG182" i="6"/>
  <c r="BG126" i="6"/>
  <c r="BG196" i="6"/>
  <c r="BG66" i="6"/>
  <c r="BG73" i="6"/>
  <c r="BG80" i="6"/>
  <c r="BG86" i="6"/>
  <c r="BG93" i="6"/>
  <c r="BG100" i="6"/>
  <c r="BG106" i="6"/>
  <c r="BG60" i="6"/>
  <c r="BG4" i="6"/>
  <c r="BG33" i="6"/>
  <c r="BG11" i="6"/>
  <c r="BG12" i="6" s="1"/>
  <c r="BG40" i="6"/>
  <c r="BH28" i="6"/>
  <c r="BH4" i="4" s="1"/>
  <c r="BG46" i="6"/>
  <c r="BG53" i="6"/>
  <c r="BG23" i="6"/>
  <c r="BG24" i="6" s="1"/>
  <c r="BG3" i="4" s="1"/>
  <c r="BD162" i="6"/>
  <c r="BD141" i="6"/>
  <c r="BF74" i="6"/>
  <c r="BF81" i="6"/>
  <c r="BF87" i="6"/>
  <c r="BE22" i="29"/>
  <c r="BF11" i="11"/>
  <c r="BF13" i="11" s="1"/>
  <c r="BE29" i="9"/>
  <c r="BF228" i="6"/>
  <c r="BF177" i="6"/>
  <c r="BF237" i="6"/>
  <c r="BF121" i="6"/>
  <c r="BF18" i="6"/>
  <c r="BF19" i="6" s="1"/>
  <c r="BF2" i="4" s="1"/>
  <c r="BD61" i="6"/>
  <c r="BD67" i="6"/>
  <c r="BD54" i="6"/>
  <c r="BF34" i="6"/>
  <c r="BF41" i="6"/>
  <c r="BF47" i="6"/>
  <c r="BE2" i="38"/>
  <c r="BE2" i="35"/>
  <c r="BE2" i="32"/>
  <c r="BE2" i="29"/>
  <c r="BE2" i="26"/>
  <c r="BE2" i="20"/>
  <c r="BE2" i="19"/>
  <c r="BE2" i="18"/>
  <c r="BE2" i="16"/>
  <c r="BE2" i="17"/>
  <c r="BE2" i="15"/>
  <c r="BE2" i="14"/>
  <c r="BE2" i="13"/>
  <c r="BE2" i="10"/>
  <c r="BE2" i="11"/>
  <c r="BE2" i="12"/>
  <c r="BE2" i="9"/>
  <c r="BE2" i="7"/>
  <c r="BE2" i="8"/>
  <c r="BE266" i="6"/>
  <c r="BE268" i="6" s="1"/>
  <c r="BE260" i="6"/>
  <c r="BF261" i="6" s="1"/>
  <c r="BE170" i="6"/>
  <c r="BE171" i="6" s="1"/>
  <c r="BE147" i="6"/>
  <c r="BE236" i="6"/>
  <c r="BE238" i="6" s="1"/>
  <c r="BE21" i="18" s="1"/>
  <c r="BE176" i="6"/>
  <c r="BE178" i="6" s="1"/>
  <c r="BE183" i="6" s="1"/>
  <c r="BE184" i="6" s="1"/>
  <c r="BE188" i="6" s="1"/>
  <c r="BE114" i="6"/>
  <c r="BE115" i="6" s="1"/>
  <c r="BE92" i="6"/>
  <c r="BE227" i="6"/>
  <c r="BE229" i="6" s="1"/>
  <c r="BE20" i="17" s="1"/>
  <c r="BE72" i="6"/>
  <c r="BE203" i="6"/>
  <c r="BE120" i="6"/>
  <c r="BE122" i="6" s="1"/>
  <c r="BE127" i="6" s="1"/>
  <c r="BE128" i="6" s="1"/>
  <c r="BE132" i="6" s="1"/>
  <c r="BE52" i="6"/>
  <c r="BE2" i="6"/>
  <c r="BE32" i="6"/>
  <c r="BD218" i="6"/>
  <c r="BD197" i="6"/>
  <c r="BF94" i="6"/>
  <c r="BF101" i="6"/>
  <c r="BF107" i="6"/>
  <c r="BE162" i="6" l="1"/>
  <c r="BE141" i="6"/>
  <c r="BF2" i="38"/>
  <c r="BF2" i="35"/>
  <c r="BF2" i="32"/>
  <c r="BF2" i="29"/>
  <c r="BF2" i="26"/>
  <c r="BF2" i="19"/>
  <c r="BF2" i="20"/>
  <c r="BF2" i="18"/>
  <c r="BF2" i="17"/>
  <c r="BF2" i="15"/>
  <c r="BF2" i="16"/>
  <c r="BF2" i="13"/>
  <c r="BF2" i="14"/>
  <c r="BF2" i="11"/>
  <c r="BF2" i="12"/>
  <c r="BF2" i="10"/>
  <c r="BF2" i="8"/>
  <c r="BF266" i="6"/>
  <c r="BF268" i="6" s="1"/>
  <c r="BF260" i="6"/>
  <c r="BF2" i="9"/>
  <c r="BF2" i="7"/>
  <c r="BF236" i="6"/>
  <c r="BF238" i="6" s="1"/>
  <c r="BF21" i="18" s="1"/>
  <c r="BF176" i="6"/>
  <c r="BF178" i="6" s="1"/>
  <c r="BF183" i="6" s="1"/>
  <c r="BF184" i="6" s="1"/>
  <c r="BF188" i="6" s="1"/>
  <c r="BF170" i="6"/>
  <c r="BF171" i="6" s="1"/>
  <c r="BF227" i="6"/>
  <c r="BF229" i="6" s="1"/>
  <c r="BF20" i="17" s="1"/>
  <c r="BF147" i="6"/>
  <c r="BF72" i="6"/>
  <c r="BF203" i="6"/>
  <c r="BF120" i="6"/>
  <c r="BF122" i="6" s="1"/>
  <c r="BF127" i="6" s="1"/>
  <c r="BF128" i="6" s="1"/>
  <c r="BF132" i="6" s="1"/>
  <c r="BF114" i="6"/>
  <c r="BF115" i="6" s="1"/>
  <c r="BF92" i="6"/>
  <c r="BF52" i="6"/>
  <c r="BF2" i="6"/>
  <c r="BF32" i="6"/>
  <c r="BH4" i="38"/>
  <c r="BH4" i="35"/>
  <c r="BH4" i="32"/>
  <c r="BH4" i="29"/>
  <c r="BH4" i="26"/>
  <c r="BH4" i="19"/>
  <c r="BH4" i="20"/>
  <c r="BH4" i="18"/>
  <c r="BH10" i="18"/>
  <c r="BH4" i="17"/>
  <c r="BH10" i="17"/>
  <c r="BH27" i="16"/>
  <c r="BH4" i="15"/>
  <c r="BH35" i="16"/>
  <c r="BH4" i="16"/>
  <c r="BH4" i="13"/>
  <c r="BH31" i="14"/>
  <c r="BH44" i="14"/>
  <c r="BH4" i="14"/>
  <c r="BH54" i="14"/>
  <c r="BH23" i="13"/>
  <c r="BH25" i="10"/>
  <c r="BH16" i="10"/>
  <c r="BH4" i="12"/>
  <c r="BH10" i="11"/>
  <c r="BH16" i="12"/>
  <c r="BH35" i="9"/>
  <c r="BH4" i="11"/>
  <c r="BH259" i="6"/>
  <c r="BH10" i="9"/>
  <c r="BH278" i="6"/>
  <c r="BH279" i="6" s="1"/>
  <c r="BH293" i="6"/>
  <c r="BH294" i="6" s="1"/>
  <c r="BH4" i="10"/>
  <c r="BH283" i="6"/>
  <c r="BH284" i="6" s="1"/>
  <c r="BH4" i="9"/>
  <c r="BH4" i="7"/>
  <c r="BH298" i="6"/>
  <c r="BH299" i="6" s="1"/>
  <c r="BH248" i="6"/>
  <c r="BH249" i="6" s="1"/>
  <c r="BH4" i="8"/>
  <c r="BH267" i="6"/>
  <c r="BH182" i="6"/>
  <c r="BH196" i="6"/>
  <c r="BH66" i="6"/>
  <c r="BH73" i="6"/>
  <c r="BH80" i="6"/>
  <c r="BH86" i="6"/>
  <c r="BH93" i="6"/>
  <c r="BH100" i="6"/>
  <c r="BH243" i="6"/>
  <c r="BH244" i="6" s="1"/>
  <c r="BH140" i="6"/>
  <c r="BH106" i="6"/>
  <c r="BH126" i="6"/>
  <c r="BH60" i="6"/>
  <c r="BH4" i="6"/>
  <c r="BH33" i="6"/>
  <c r="BH11" i="6"/>
  <c r="BH12" i="6" s="1"/>
  <c r="BH40" i="6"/>
  <c r="BI28" i="6"/>
  <c r="BI4" i="4" s="1"/>
  <c r="BH46" i="6"/>
  <c r="BH53" i="6"/>
  <c r="BH23" i="6"/>
  <c r="BH24" i="6" s="1"/>
  <c r="BH3" i="4" s="1"/>
  <c r="BG74" i="6"/>
  <c r="BG81" i="6"/>
  <c r="BG87" i="6"/>
  <c r="BE218" i="6"/>
  <c r="BE197" i="6"/>
  <c r="BG228" i="6"/>
  <c r="BG237" i="6"/>
  <c r="BG177" i="6"/>
  <c r="BG121" i="6"/>
  <c r="BG18" i="6"/>
  <c r="BG19" i="6" s="1"/>
  <c r="BG2" i="4" s="1"/>
  <c r="BF22" i="29"/>
  <c r="BG11" i="11"/>
  <c r="BG13" i="11" s="1"/>
  <c r="BF29" i="9"/>
  <c r="BG34" i="6"/>
  <c r="BG41" i="6"/>
  <c r="BG47" i="6"/>
  <c r="BE61" i="6"/>
  <c r="BE67" i="6"/>
  <c r="BE54" i="6"/>
  <c r="BG3" i="38"/>
  <c r="BG3" i="35"/>
  <c r="BG3" i="32"/>
  <c r="BG3" i="29"/>
  <c r="BG3" i="26"/>
  <c r="BG3" i="19"/>
  <c r="BG3" i="20"/>
  <c r="BG3" i="18"/>
  <c r="BG3" i="15"/>
  <c r="BG3" i="16"/>
  <c r="BG3" i="17"/>
  <c r="BG3" i="14"/>
  <c r="BG3" i="10"/>
  <c r="BG3" i="11"/>
  <c r="BG3" i="13"/>
  <c r="BG3" i="12"/>
  <c r="BG3" i="9"/>
  <c r="BG3" i="7"/>
  <c r="BG3" i="8"/>
  <c r="BG79" i="6"/>
  <c r="BG99" i="6"/>
  <c r="BG59" i="6"/>
  <c r="BG39" i="6"/>
  <c r="BG3" i="6"/>
  <c r="BG94" i="6"/>
  <c r="BG101" i="6"/>
  <c r="BG107" i="6"/>
  <c r="BG261" i="6"/>
  <c r="BH74" i="6" l="1"/>
  <c r="BH81" i="6"/>
  <c r="BH87" i="6"/>
  <c r="BF67" i="6"/>
  <c r="BF61" i="6"/>
  <c r="BF54" i="6"/>
  <c r="BG22" i="29"/>
  <c r="BH11" i="11"/>
  <c r="BH13" i="11" s="1"/>
  <c r="BG29" i="9"/>
  <c r="BH237" i="6"/>
  <c r="BH228" i="6"/>
  <c r="BH177" i="6"/>
  <c r="BH121" i="6"/>
  <c r="BH18" i="6"/>
  <c r="BH19" i="6" s="1"/>
  <c r="BH2" i="4" s="1"/>
  <c r="BF218" i="6"/>
  <c r="BF197" i="6"/>
  <c r="BG2" i="38"/>
  <c r="BG2" i="35"/>
  <c r="BG2" i="32"/>
  <c r="BG2" i="29"/>
  <c r="BG2" i="20"/>
  <c r="BG2" i="26"/>
  <c r="BG2" i="19"/>
  <c r="BG2" i="18"/>
  <c r="BG2" i="17"/>
  <c r="BG2" i="16"/>
  <c r="BG2" i="14"/>
  <c r="BG2" i="15"/>
  <c r="BG2" i="11"/>
  <c r="BG2" i="12"/>
  <c r="BG2" i="13"/>
  <c r="BG2" i="10"/>
  <c r="BG266" i="6"/>
  <c r="BG268" i="6" s="1"/>
  <c r="BG260" i="6"/>
  <c r="BG2" i="9"/>
  <c r="BG2" i="7"/>
  <c r="BG2" i="8"/>
  <c r="BG227" i="6"/>
  <c r="BG229" i="6" s="1"/>
  <c r="BG20" i="17" s="1"/>
  <c r="BG203" i="6"/>
  <c r="BG236" i="6"/>
  <c r="BG238" i="6" s="1"/>
  <c r="BG21" i="18" s="1"/>
  <c r="BG176" i="6"/>
  <c r="BG178" i="6" s="1"/>
  <c r="BG183" i="6" s="1"/>
  <c r="BG184" i="6" s="1"/>
  <c r="BG188" i="6" s="1"/>
  <c r="BG170" i="6"/>
  <c r="BG171" i="6" s="1"/>
  <c r="BG147" i="6"/>
  <c r="BG72" i="6"/>
  <c r="BG120" i="6"/>
  <c r="BG122" i="6" s="1"/>
  <c r="BG127" i="6" s="1"/>
  <c r="BG128" i="6" s="1"/>
  <c r="BG132" i="6" s="1"/>
  <c r="BG114" i="6"/>
  <c r="BG115" i="6" s="1"/>
  <c r="BG92" i="6"/>
  <c r="BG52" i="6"/>
  <c r="BG2" i="6"/>
  <c r="BG32" i="6"/>
  <c r="BH3" i="38"/>
  <c r="BH3" i="35"/>
  <c r="BH3" i="32"/>
  <c r="BH3" i="29"/>
  <c r="BH3" i="26"/>
  <c r="BH3" i="19"/>
  <c r="BH3" i="20"/>
  <c r="BH3" i="18"/>
  <c r="BH3" i="17"/>
  <c r="BH3" i="16"/>
  <c r="BH3" i="15"/>
  <c r="BH3" i="14"/>
  <c r="BH3" i="13"/>
  <c r="BH3" i="11"/>
  <c r="BH3" i="12"/>
  <c r="BH3" i="9"/>
  <c r="BH3" i="7"/>
  <c r="BH3" i="8"/>
  <c r="BH3" i="10"/>
  <c r="BH79" i="6"/>
  <c r="BH99" i="6"/>
  <c r="BH59" i="6"/>
  <c r="BH39" i="6"/>
  <c r="BH3" i="6"/>
  <c r="BH34" i="6"/>
  <c r="BH41" i="6"/>
  <c r="BH47" i="6"/>
  <c r="BF162" i="6"/>
  <c r="BF141" i="6"/>
  <c r="BI4" i="38"/>
  <c r="BI4" i="35"/>
  <c r="BI4" i="32"/>
  <c r="BI4" i="26"/>
  <c r="BI4" i="29"/>
  <c r="BI4" i="19"/>
  <c r="BI4" i="20"/>
  <c r="BI10" i="18"/>
  <c r="BI4" i="18"/>
  <c r="BI4" i="17"/>
  <c r="BI10" i="17"/>
  <c r="BI27" i="16"/>
  <c r="BI4" i="15"/>
  <c r="BI35" i="16"/>
  <c r="BI4" i="16"/>
  <c r="BI54" i="14"/>
  <c r="BI31" i="14"/>
  <c r="BI44" i="14"/>
  <c r="BI4" i="14"/>
  <c r="BI23" i="13"/>
  <c r="BI4" i="13"/>
  <c r="BI4" i="12"/>
  <c r="BI10" i="11"/>
  <c r="BI16" i="12"/>
  <c r="BI4" i="10"/>
  <c r="BI4" i="11"/>
  <c r="BI25" i="10"/>
  <c r="BI16" i="10"/>
  <c r="BI35" i="9"/>
  <c r="BI10" i="9"/>
  <c r="BI278" i="6"/>
  <c r="BI279" i="6" s="1"/>
  <c r="BI293" i="6"/>
  <c r="BI294" i="6" s="1"/>
  <c r="BI283" i="6"/>
  <c r="BI284" i="6" s="1"/>
  <c r="BI4" i="9"/>
  <c r="BI4" i="7"/>
  <c r="BI298" i="6"/>
  <c r="BI299" i="6" s="1"/>
  <c r="BI248" i="6"/>
  <c r="BI249" i="6" s="1"/>
  <c r="BI4" i="8"/>
  <c r="BI267" i="6"/>
  <c r="BI259" i="6"/>
  <c r="BI243" i="6"/>
  <c r="BI244" i="6" s="1"/>
  <c r="BI196" i="6"/>
  <c r="BI73" i="6"/>
  <c r="BI182" i="6"/>
  <c r="BI80" i="6"/>
  <c r="BI86" i="6"/>
  <c r="BI93" i="6"/>
  <c r="BI100" i="6"/>
  <c r="BI140" i="6"/>
  <c r="BI106" i="6"/>
  <c r="BI126" i="6"/>
  <c r="BI60" i="6"/>
  <c r="BI4" i="6"/>
  <c r="BI66" i="6"/>
  <c r="BI33" i="6"/>
  <c r="BI11" i="6"/>
  <c r="BI12" i="6" s="1"/>
  <c r="BI40" i="6"/>
  <c r="BJ28" i="6"/>
  <c r="BJ4" i="4" s="1"/>
  <c r="BI46" i="6"/>
  <c r="BI53" i="6"/>
  <c r="BI23" i="6"/>
  <c r="BI24" i="6" s="1"/>
  <c r="BI3" i="4" s="1"/>
  <c r="BH94" i="6"/>
  <c r="BH101" i="6"/>
  <c r="BH107" i="6"/>
  <c r="BH261" i="6"/>
  <c r="BG162" i="6" l="1"/>
  <c r="BG141" i="6"/>
  <c r="BI34" i="6"/>
  <c r="BI41" i="6"/>
  <c r="BI47" i="6"/>
  <c r="BH22" i="29"/>
  <c r="BI11" i="11"/>
  <c r="BI13" i="11" s="1"/>
  <c r="BH29" i="9"/>
  <c r="BI3" i="38"/>
  <c r="BI3" i="35"/>
  <c r="BI3" i="32"/>
  <c r="BI3" i="29"/>
  <c r="BI3" i="26"/>
  <c r="BI3" i="19"/>
  <c r="BI3" i="20"/>
  <c r="BI3" i="18"/>
  <c r="BI3" i="16"/>
  <c r="BI3" i="17"/>
  <c r="BI3" i="15"/>
  <c r="BI3" i="14"/>
  <c r="BI3" i="13"/>
  <c r="BI3" i="10"/>
  <c r="BI3" i="11"/>
  <c r="BI3" i="12"/>
  <c r="BI3" i="9"/>
  <c r="BI3" i="7"/>
  <c r="BI3" i="8"/>
  <c r="BI79" i="6"/>
  <c r="BI99" i="6"/>
  <c r="BI59" i="6"/>
  <c r="BI39" i="6"/>
  <c r="BI3" i="6"/>
  <c r="BI94" i="6"/>
  <c r="BI101" i="6"/>
  <c r="BI107" i="6"/>
  <c r="BJ4" i="38"/>
  <c r="BJ4" i="35"/>
  <c r="BJ4" i="32"/>
  <c r="BJ4" i="29"/>
  <c r="BJ4" i="26"/>
  <c r="BJ4" i="19"/>
  <c r="BJ4" i="20"/>
  <c r="BJ10" i="18"/>
  <c r="BJ4" i="18"/>
  <c r="BJ10" i="17"/>
  <c r="BJ27" i="16"/>
  <c r="BJ4" i="15"/>
  <c r="BJ35" i="16"/>
  <c r="BJ4" i="16"/>
  <c r="BJ54" i="14"/>
  <c r="BJ4" i="17"/>
  <c r="BJ44" i="14"/>
  <c r="BJ4" i="14"/>
  <c r="BJ4" i="13"/>
  <c r="BJ31" i="14"/>
  <c r="BJ4" i="12"/>
  <c r="BJ10" i="11"/>
  <c r="BJ16" i="12"/>
  <c r="BJ4" i="10"/>
  <c r="BJ23" i="13"/>
  <c r="BJ4" i="11"/>
  <c r="BJ25" i="10"/>
  <c r="BJ16" i="10"/>
  <c r="BJ293" i="6"/>
  <c r="BJ294" i="6" s="1"/>
  <c r="BJ243" i="6"/>
  <c r="BJ244" i="6" s="1"/>
  <c r="BJ283" i="6"/>
  <c r="BJ284" i="6" s="1"/>
  <c r="BJ4" i="9"/>
  <c r="BJ4" i="7"/>
  <c r="BJ298" i="6"/>
  <c r="BJ299" i="6" s="1"/>
  <c r="BJ248" i="6"/>
  <c r="BJ249" i="6" s="1"/>
  <c r="BJ4" i="8"/>
  <c r="BJ267" i="6"/>
  <c r="BJ259" i="6"/>
  <c r="BJ35" i="9"/>
  <c r="BJ10" i="9"/>
  <c r="BJ278" i="6"/>
  <c r="BJ279" i="6" s="1"/>
  <c r="BJ196" i="6"/>
  <c r="BJ140" i="6"/>
  <c r="BJ182" i="6"/>
  <c r="BJ80" i="6"/>
  <c r="BJ86" i="6"/>
  <c r="BJ93" i="6"/>
  <c r="BJ100" i="6"/>
  <c r="BJ106" i="6"/>
  <c r="BJ126" i="6"/>
  <c r="BJ66" i="6"/>
  <c r="BJ73" i="6"/>
  <c r="BJ60" i="6"/>
  <c r="BJ4" i="6"/>
  <c r="BJ33" i="6"/>
  <c r="BJ11" i="6"/>
  <c r="BJ12" i="6" s="1"/>
  <c r="BJ40" i="6"/>
  <c r="BK28" i="6"/>
  <c r="BK4" i="4" s="1"/>
  <c r="BJ46" i="6"/>
  <c r="BJ53" i="6"/>
  <c r="BJ23" i="6"/>
  <c r="BJ24" i="6" s="1"/>
  <c r="BJ3" i="4" s="1"/>
  <c r="BG218" i="6"/>
  <c r="BG197" i="6"/>
  <c r="BH2" i="38"/>
  <c r="BH2" i="35"/>
  <c r="BH2" i="32"/>
  <c r="BH2" i="29"/>
  <c r="BH2" i="26"/>
  <c r="BH2" i="19"/>
  <c r="BH2" i="20"/>
  <c r="BH2" i="18"/>
  <c r="BH2" i="17"/>
  <c r="BH2" i="15"/>
  <c r="BH2" i="16"/>
  <c r="BH2" i="13"/>
  <c r="BH2" i="14"/>
  <c r="BH2" i="12"/>
  <c r="BH2" i="11"/>
  <c r="BH2" i="10"/>
  <c r="BH2" i="9"/>
  <c r="BH2" i="7"/>
  <c r="BH2" i="8"/>
  <c r="BH266" i="6"/>
  <c r="BH268" i="6" s="1"/>
  <c r="BH260" i="6"/>
  <c r="BI261" i="6" s="1"/>
  <c r="BH227" i="6"/>
  <c r="BH229" i="6" s="1"/>
  <c r="BH20" i="17" s="1"/>
  <c r="BH203" i="6"/>
  <c r="BH147" i="6"/>
  <c r="BH170" i="6"/>
  <c r="BH171" i="6" s="1"/>
  <c r="BH176" i="6"/>
  <c r="BH178" i="6" s="1"/>
  <c r="BH183" i="6" s="1"/>
  <c r="BH184" i="6" s="1"/>
  <c r="BH188" i="6" s="1"/>
  <c r="BH72" i="6"/>
  <c r="BH120" i="6"/>
  <c r="BH122" i="6" s="1"/>
  <c r="BH127" i="6" s="1"/>
  <c r="BH128" i="6" s="1"/>
  <c r="BH132" i="6" s="1"/>
  <c r="BH114" i="6"/>
  <c r="BH115" i="6" s="1"/>
  <c r="BH92" i="6"/>
  <c r="BH236" i="6"/>
  <c r="BH238" i="6" s="1"/>
  <c r="BH21" i="18" s="1"/>
  <c r="BH2" i="6"/>
  <c r="BH32" i="6"/>
  <c r="BH52" i="6"/>
  <c r="BI177" i="6"/>
  <c r="BI228" i="6"/>
  <c r="BI121" i="6"/>
  <c r="BI237" i="6"/>
  <c r="BI18" i="6"/>
  <c r="BI19" i="6" s="1"/>
  <c r="BI2" i="4" s="1"/>
  <c r="BI81" i="6"/>
  <c r="BI87" i="6"/>
  <c r="BI74" i="6"/>
  <c r="BG67" i="6"/>
  <c r="BG61" i="6"/>
  <c r="BG54" i="6"/>
  <c r="BJ3" i="38" l="1"/>
  <c r="BJ3" i="35"/>
  <c r="BJ3" i="32"/>
  <c r="BJ3" i="29"/>
  <c r="BJ3" i="26"/>
  <c r="BJ3" i="19"/>
  <c r="BJ3" i="20"/>
  <c r="BJ3" i="18"/>
  <c r="BJ3" i="17"/>
  <c r="BJ3" i="15"/>
  <c r="BJ3" i="16"/>
  <c r="BJ3" i="13"/>
  <c r="BJ3" i="14"/>
  <c r="BJ3" i="11"/>
  <c r="BJ3" i="12"/>
  <c r="BJ3" i="10"/>
  <c r="BJ3" i="8"/>
  <c r="BJ3" i="9"/>
  <c r="BJ3" i="7"/>
  <c r="BJ79" i="6"/>
  <c r="BJ99" i="6"/>
  <c r="BJ59" i="6"/>
  <c r="BJ39" i="6"/>
  <c r="BJ3" i="6"/>
  <c r="BJ34" i="6"/>
  <c r="BJ41" i="6"/>
  <c r="BJ47" i="6"/>
  <c r="BK4" i="38"/>
  <c r="BK4" i="35"/>
  <c r="BK4" i="32"/>
  <c r="BK4" i="29"/>
  <c r="BK4" i="26"/>
  <c r="BK4" i="19"/>
  <c r="BK4" i="20"/>
  <c r="BK4" i="18"/>
  <c r="BK10" i="17"/>
  <c r="BK10" i="18"/>
  <c r="BK27" i="16"/>
  <c r="BK4" i="15"/>
  <c r="BK35" i="16"/>
  <c r="BK4" i="16"/>
  <c r="BK4" i="17"/>
  <c r="BK44" i="14"/>
  <c r="BK4" i="14"/>
  <c r="BK23" i="13"/>
  <c r="BK54" i="14"/>
  <c r="BK31" i="14"/>
  <c r="BK10" i="11"/>
  <c r="BK16" i="12"/>
  <c r="BK4" i="10"/>
  <c r="BK35" i="9"/>
  <c r="BK4" i="11"/>
  <c r="BK25" i="10"/>
  <c r="BK4" i="13"/>
  <c r="BK4" i="12"/>
  <c r="BK283" i="6"/>
  <c r="BK284" i="6" s="1"/>
  <c r="BK4" i="9"/>
  <c r="BK4" i="7"/>
  <c r="BK298" i="6"/>
  <c r="BK299" i="6" s="1"/>
  <c r="BK248" i="6"/>
  <c r="BK249" i="6" s="1"/>
  <c r="BK4" i="8"/>
  <c r="BK267" i="6"/>
  <c r="BK259" i="6"/>
  <c r="BK10" i="9"/>
  <c r="BK278" i="6"/>
  <c r="BK279" i="6" s="1"/>
  <c r="BK16" i="10"/>
  <c r="BK293" i="6"/>
  <c r="BK294" i="6" s="1"/>
  <c r="BK243" i="6"/>
  <c r="BK244" i="6" s="1"/>
  <c r="BK196" i="6"/>
  <c r="BK140" i="6"/>
  <c r="BK182" i="6"/>
  <c r="BK86" i="6"/>
  <c r="BK93" i="6"/>
  <c r="BK100" i="6"/>
  <c r="BK106" i="6"/>
  <c r="BK126" i="6"/>
  <c r="BK66" i="6"/>
  <c r="BK73" i="6"/>
  <c r="BK80" i="6"/>
  <c r="BK33" i="6"/>
  <c r="BK11" i="6"/>
  <c r="BK12" i="6" s="1"/>
  <c r="BK40" i="6"/>
  <c r="BL28" i="6"/>
  <c r="BL4" i="4" s="1"/>
  <c r="BK46" i="6"/>
  <c r="BK53" i="6"/>
  <c r="BK23" i="6"/>
  <c r="BK24" i="6" s="1"/>
  <c r="BK3" i="4" s="1"/>
  <c r="BK60" i="6"/>
  <c r="BK4" i="6"/>
  <c r="BJ94" i="6"/>
  <c r="BJ101" i="6"/>
  <c r="BJ107" i="6"/>
  <c r="BI22" i="29"/>
  <c r="BJ11" i="11"/>
  <c r="BJ13" i="11" s="1"/>
  <c r="BI29" i="9"/>
  <c r="BH61" i="6"/>
  <c r="BH67" i="6"/>
  <c r="BH54" i="6"/>
  <c r="BH197" i="6"/>
  <c r="BH218" i="6"/>
  <c r="BJ237" i="6"/>
  <c r="BJ177" i="6"/>
  <c r="BJ228" i="6"/>
  <c r="BJ121" i="6"/>
  <c r="BJ18" i="6"/>
  <c r="BJ19" i="6" s="1"/>
  <c r="BJ2" i="4" s="1"/>
  <c r="BI2" i="38"/>
  <c r="BI2" i="35"/>
  <c r="BI2" i="32"/>
  <c r="BI2" i="26"/>
  <c r="BI2" i="29"/>
  <c r="BI2" i="19"/>
  <c r="BI2" i="20"/>
  <c r="BI2" i="18"/>
  <c r="BI2" i="17"/>
  <c r="BI2" i="15"/>
  <c r="BI2" i="16"/>
  <c r="BI2" i="14"/>
  <c r="BI2" i="13"/>
  <c r="BI2" i="12"/>
  <c r="BI2" i="11"/>
  <c r="BI2" i="10"/>
  <c r="BI2" i="9"/>
  <c r="BI2" i="7"/>
  <c r="BI2" i="8"/>
  <c r="BI266" i="6"/>
  <c r="BI268" i="6" s="1"/>
  <c r="BI260" i="6"/>
  <c r="BJ261" i="6" s="1"/>
  <c r="BI227" i="6"/>
  <c r="BI229" i="6" s="1"/>
  <c r="BI20" i="17" s="1"/>
  <c r="BI203" i="6"/>
  <c r="BI147" i="6"/>
  <c r="BI176" i="6"/>
  <c r="BI178" i="6" s="1"/>
  <c r="BI183" i="6" s="1"/>
  <c r="BI184" i="6" s="1"/>
  <c r="BI188" i="6" s="1"/>
  <c r="BI72" i="6"/>
  <c r="BI120" i="6"/>
  <c r="BI122" i="6" s="1"/>
  <c r="BI127" i="6" s="1"/>
  <c r="BI128" i="6" s="1"/>
  <c r="BI132" i="6" s="1"/>
  <c r="BI114" i="6"/>
  <c r="BI115" i="6" s="1"/>
  <c r="BI92" i="6"/>
  <c r="BI236" i="6"/>
  <c r="BI238" i="6" s="1"/>
  <c r="BI21" i="18" s="1"/>
  <c r="BI170" i="6"/>
  <c r="BI171" i="6" s="1"/>
  <c r="BI2" i="6"/>
  <c r="BI32" i="6"/>
  <c r="BI52" i="6"/>
  <c r="BH162" i="6"/>
  <c r="BH141" i="6"/>
  <c r="BJ87" i="6"/>
  <c r="BJ74" i="6"/>
  <c r="BJ81" i="6"/>
  <c r="BJ22" i="29" l="1"/>
  <c r="BK11" i="11"/>
  <c r="BJ29" i="9"/>
  <c r="BI67" i="6"/>
  <c r="BI61" i="6"/>
  <c r="BI54" i="6"/>
  <c r="BK237" i="6"/>
  <c r="BK177" i="6"/>
  <c r="BK228" i="6"/>
  <c r="BK121" i="6"/>
  <c r="BK18" i="6"/>
  <c r="BK19" i="6" s="1"/>
  <c r="BK2" i="4" s="1"/>
  <c r="BK74" i="6"/>
  <c r="BK81" i="6"/>
  <c r="BK87" i="6"/>
  <c r="BK94" i="6"/>
  <c r="BK101" i="6"/>
  <c r="BK107" i="6"/>
  <c r="BK13" i="11"/>
  <c r="BL4" i="38"/>
  <c r="BL4" i="35"/>
  <c r="BL4" i="32"/>
  <c r="BL4" i="29"/>
  <c r="BL4" i="26"/>
  <c r="BL4" i="19"/>
  <c r="BL4" i="20"/>
  <c r="BL10" i="18"/>
  <c r="BL4" i="18"/>
  <c r="BL10" i="17"/>
  <c r="BL4" i="17"/>
  <c r="BL27" i="16"/>
  <c r="BL35" i="16"/>
  <c r="BL4" i="16"/>
  <c r="BL4" i="15"/>
  <c r="BL44" i="14"/>
  <c r="BL4" i="14"/>
  <c r="BL23" i="13"/>
  <c r="BL54" i="14"/>
  <c r="BL4" i="13"/>
  <c r="BL31" i="14"/>
  <c r="BL16" i="12"/>
  <c r="BL4" i="11"/>
  <c r="BL25" i="10"/>
  <c r="BL16" i="10"/>
  <c r="BL4" i="12"/>
  <c r="BL10" i="11"/>
  <c r="BL283" i="6"/>
  <c r="BL284" i="6" s="1"/>
  <c r="BL4" i="9"/>
  <c r="BL4" i="7"/>
  <c r="BL298" i="6"/>
  <c r="BL299" i="6" s="1"/>
  <c r="BL248" i="6"/>
  <c r="BL249" i="6" s="1"/>
  <c r="BL4" i="8"/>
  <c r="BL267" i="6"/>
  <c r="BL4" i="10"/>
  <c r="BL259" i="6"/>
  <c r="BL10" i="9"/>
  <c r="BL278" i="6"/>
  <c r="BL279" i="6" s="1"/>
  <c r="BL35" i="9"/>
  <c r="BL293" i="6"/>
  <c r="BL294" i="6" s="1"/>
  <c r="BL243" i="6"/>
  <c r="BL244" i="6" s="1"/>
  <c r="BL140" i="6"/>
  <c r="BL182" i="6"/>
  <c r="BL196" i="6"/>
  <c r="BL93" i="6"/>
  <c r="BL100" i="6"/>
  <c r="BL106" i="6"/>
  <c r="BL126" i="6"/>
  <c r="BL60" i="6"/>
  <c r="BL66" i="6"/>
  <c r="BL73" i="6"/>
  <c r="BL80" i="6"/>
  <c r="BL86" i="6"/>
  <c r="BL40" i="6"/>
  <c r="BM28" i="6"/>
  <c r="BM4" i="4" s="1"/>
  <c r="BL46" i="6"/>
  <c r="BL53" i="6"/>
  <c r="BL23" i="6"/>
  <c r="BL24" i="6" s="1"/>
  <c r="BL3" i="4" s="1"/>
  <c r="BL4" i="6"/>
  <c r="BL33" i="6"/>
  <c r="BL11" i="6"/>
  <c r="BL12" i="6" s="1"/>
  <c r="BK3" i="38"/>
  <c r="BK3" i="35"/>
  <c r="BK3" i="32"/>
  <c r="BK3" i="29"/>
  <c r="BK3" i="20"/>
  <c r="BK3" i="26"/>
  <c r="BK3" i="19"/>
  <c r="BK3" i="18"/>
  <c r="BK3" i="17"/>
  <c r="BK3" i="16"/>
  <c r="BK3" i="14"/>
  <c r="BK3" i="15"/>
  <c r="BK3" i="11"/>
  <c r="BK3" i="12"/>
  <c r="BK3" i="13"/>
  <c r="BK3" i="10"/>
  <c r="BK3" i="9"/>
  <c r="BK3" i="7"/>
  <c r="BK3" i="8"/>
  <c r="BK79" i="6"/>
  <c r="BK99" i="6"/>
  <c r="BK59" i="6"/>
  <c r="BK39" i="6"/>
  <c r="BK3" i="6"/>
  <c r="BJ2" i="38"/>
  <c r="BJ2" i="35"/>
  <c r="BJ2" i="32"/>
  <c r="BJ2" i="29"/>
  <c r="BJ2" i="26"/>
  <c r="BJ2" i="19"/>
  <c r="BJ2" i="20"/>
  <c r="BJ2" i="18"/>
  <c r="BJ2" i="15"/>
  <c r="BJ2" i="16"/>
  <c r="BJ2" i="17"/>
  <c r="BJ2" i="14"/>
  <c r="BJ2" i="13"/>
  <c r="BJ2" i="12"/>
  <c r="BJ2" i="10"/>
  <c r="BJ2" i="11"/>
  <c r="BJ2" i="9"/>
  <c r="BJ2" i="7"/>
  <c r="BJ2" i="8"/>
  <c r="BJ266" i="6"/>
  <c r="BJ268" i="6" s="1"/>
  <c r="BJ260" i="6"/>
  <c r="BK261" i="6" s="1"/>
  <c r="BJ147" i="6"/>
  <c r="BJ236" i="6"/>
  <c r="BJ238" i="6" s="1"/>
  <c r="BJ21" i="18" s="1"/>
  <c r="BJ176" i="6"/>
  <c r="BJ178" i="6" s="1"/>
  <c r="BJ183" i="6" s="1"/>
  <c r="BJ184" i="6" s="1"/>
  <c r="BJ188" i="6" s="1"/>
  <c r="BJ227" i="6"/>
  <c r="BJ229" i="6" s="1"/>
  <c r="BJ20" i="17" s="1"/>
  <c r="BJ203" i="6"/>
  <c r="BJ72" i="6"/>
  <c r="BJ120" i="6"/>
  <c r="BJ122" i="6" s="1"/>
  <c r="BJ127" i="6" s="1"/>
  <c r="BJ128" i="6" s="1"/>
  <c r="BJ132" i="6" s="1"/>
  <c r="BJ114" i="6"/>
  <c r="BJ115" i="6" s="1"/>
  <c r="BJ92" i="6"/>
  <c r="BJ170" i="6"/>
  <c r="BJ171" i="6" s="1"/>
  <c r="BJ2" i="6"/>
  <c r="BJ32" i="6"/>
  <c r="BJ52" i="6"/>
  <c r="BI141" i="6"/>
  <c r="BI162" i="6"/>
  <c r="BI197" i="6"/>
  <c r="BI218" i="6"/>
  <c r="BK41" i="6"/>
  <c r="BK47" i="6"/>
  <c r="BK34" i="6"/>
  <c r="BJ141" i="6" l="1"/>
  <c r="BJ162" i="6"/>
  <c r="BM4" i="38"/>
  <c r="BM4" i="35"/>
  <c r="BM4" i="32"/>
  <c r="BM4" i="29"/>
  <c r="BM4" i="26"/>
  <c r="BM4" i="19"/>
  <c r="BM4" i="20"/>
  <c r="BM4" i="18"/>
  <c r="BM10" i="18"/>
  <c r="BM10" i="17"/>
  <c r="BM35" i="16"/>
  <c r="BM4" i="16"/>
  <c r="BM4" i="17"/>
  <c r="BM27" i="16"/>
  <c r="BM4" i="15"/>
  <c r="BM4" i="14"/>
  <c r="BM23" i="13"/>
  <c r="BM54" i="14"/>
  <c r="BM4" i="13"/>
  <c r="BM31" i="14"/>
  <c r="BM44" i="14"/>
  <c r="BM16" i="12"/>
  <c r="BM4" i="10"/>
  <c r="BM4" i="11"/>
  <c r="BM25" i="10"/>
  <c r="BM16" i="10"/>
  <c r="BM4" i="12"/>
  <c r="BM10" i="11"/>
  <c r="BM4" i="9"/>
  <c r="BM4" i="7"/>
  <c r="BM298" i="6"/>
  <c r="BM299" i="6" s="1"/>
  <c r="BM248" i="6"/>
  <c r="BM249" i="6" s="1"/>
  <c r="BM4" i="8"/>
  <c r="BM267" i="6"/>
  <c r="BM259" i="6"/>
  <c r="BM10" i="9"/>
  <c r="BM278" i="6"/>
  <c r="BM279" i="6" s="1"/>
  <c r="BM35" i="9"/>
  <c r="BM293" i="6"/>
  <c r="BM294" i="6" s="1"/>
  <c r="BM243" i="6"/>
  <c r="BM244" i="6" s="1"/>
  <c r="BM283" i="6"/>
  <c r="BM284" i="6" s="1"/>
  <c r="BM182" i="6"/>
  <c r="BM196" i="6"/>
  <c r="BM140" i="6"/>
  <c r="BM100" i="6"/>
  <c r="BM106" i="6"/>
  <c r="BM126" i="6"/>
  <c r="BM66" i="6"/>
  <c r="BM73" i="6"/>
  <c r="BM80" i="6"/>
  <c r="BM86" i="6"/>
  <c r="BM93" i="6"/>
  <c r="BM46" i="6"/>
  <c r="BM53" i="6"/>
  <c r="BM23" i="6"/>
  <c r="BM24" i="6" s="1"/>
  <c r="BM3" i="4" s="1"/>
  <c r="BM4" i="6"/>
  <c r="BM60" i="6"/>
  <c r="BM33" i="6"/>
  <c r="BM11" i="6"/>
  <c r="BM12" i="6" s="1"/>
  <c r="BM40" i="6"/>
  <c r="BN28" i="6"/>
  <c r="BN4" i="4" s="1"/>
  <c r="BL101" i="6"/>
  <c r="BL107" i="6"/>
  <c r="BL94" i="6"/>
  <c r="BL177" i="6"/>
  <c r="BL237" i="6"/>
  <c r="BL228" i="6"/>
  <c r="BL121" i="6"/>
  <c r="BL18" i="6"/>
  <c r="BL19" i="6" s="1"/>
  <c r="BL2" i="4" s="1"/>
  <c r="BL261" i="6"/>
  <c r="BL74" i="6"/>
  <c r="BL81" i="6"/>
  <c r="BL87" i="6"/>
  <c r="BJ61" i="6"/>
  <c r="BJ67" i="6"/>
  <c r="BJ54" i="6"/>
  <c r="BK22" i="29"/>
  <c r="BL11" i="11"/>
  <c r="BL13" i="11" s="1"/>
  <c r="BK29" i="9"/>
  <c r="BL47" i="6"/>
  <c r="BL34" i="6"/>
  <c r="BL41" i="6"/>
  <c r="BL3" i="38"/>
  <c r="BL3" i="35"/>
  <c r="BL3" i="32"/>
  <c r="BL3" i="29"/>
  <c r="BL3" i="26"/>
  <c r="BL3" i="19"/>
  <c r="BL3" i="20"/>
  <c r="BL3" i="18"/>
  <c r="BL3" i="17"/>
  <c r="BL3" i="15"/>
  <c r="BL3" i="16"/>
  <c r="BL3" i="13"/>
  <c r="BL3" i="14"/>
  <c r="BL3" i="12"/>
  <c r="BL3" i="11"/>
  <c r="BL3" i="10"/>
  <c r="BL3" i="9"/>
  <c r="BL3" i="7"/>
  <c r="BL3" i="8"/>
  <c r="BL99" i="6"/>
  <c r="BL79" i="6"/>
  <c r="BL59" i="6"/>
  <c r="BL39" i="6"/>
  <c r="BL3" i="6"/>
  <c r="BJ197" i="6"/>
  <c r="BJ218" i="6"/>
  <c r="BK2" i="38"/>
  <c r="BK2" i="35"/>
  <c r="BK2" i="32"/>
  <c r="BK2" i="29"/>
  <c r="BK2" i="26"/>
  <c r="BK2" i="20"/>
  <c r="BK2" i="19"/>
  <c r="BK2" i="18"/>
  <c r="BK2" i="15"/>
  <c r="BK2" i="16"/>
  <c r="BK2" i="17"/>
  <c r="BK2" i="14"/>
  <c r="BK2" i="10"/>
  <c r="BK2" i="11"/>
  <c r="BK2" i="13"/>
  <c r="BK2" i="12"/>
  <c r="BK2" i="9"/>
  <c r="BK2" i="7"/>
  <c r="BK2" i="8"/>
  <c r="BK266" i="6"/>
  <c r="BK268" i="6" s="1"/>
  <c r="BK260" i="6"/>
  <c r="BK236" i="6"/>
  <c r="BK238" i="6" s="1"/>
  <c r="BK21" i="18" s="1"/>
  <c r="BK176" i="6"/>
  <c r="BK178" i="6" s="1"/>
  <c r="BK183" i="6" s="1"/>
  <c r="BK184" i="6" s="1"/>
  <c r="BK188" i="6" s="1"/>
  <c r="BK170" i="6"/>
  <c r="BK171" i="6" s="1"/>
  <c r="BK227" i="6"/>
  <c r="BK229" i="6" s="1"/>
  <c r="BK20" i="17" s="1"/>
  <c r="BK203" i="6"/>
  <c r="BK147" i="6"/>
  <c r="BK120" i="6"/>
  <c r="BK122" i="6" s="1"/>
  <c r="BK127" i="6" s="1"/>
  <c r="BK128" i="6" s="1"/>
  <c r="BK132" i="6" s="1"/>
  <c r="BK114" i="6"/>
  <c r="BK115" i="6" s="1"/>
  <c r="BK92" i="6"/>
  <c r="BK72" i="6"/>
  <c r="BK32" i="6"/>
  <c r="BK52" i="6"/>
  <c r="BK2" i="6"/>
  <c r="BL22" i="29" l="1"/>
  <c r="BM11" i="11"/>
  <c r="BL29" i="9"/>
  <c r="BM74" i="6"/>
  <c r="BM81" i="6"/>
  <c r="BM87" i="6"/>
  <c r="BM34" i="6"/>
  <c r="BM41" i="6"/>
  <c r="BM47" i="6"/>
  <c r="BM3" i="38"/>
  <c r="BM3" i="35"/>
  <c r="BM3" i="32"/>
  <c r="BM3" i="29"/>
  <c r="BM3" i="26"/>
  <c r="BM3" i="19"/>
  <c r="BM3" i="20"/>
  <c r="BM3" i="18"/>
  <c r="BM3" i="17"/>
  <c r="BM3" i="15"/>
  <c r="BM3" i="16"/>
  <c r="BM3" i="14"/>
  <c r="BM3" i="13"/>
  <c r="BM3" i="12"/>
  <c r="BM3" i="11"/>
  <c r="BM3" i="10"/>
  <c r="BM3" i="9"/>
  <c r="BM3" i="7"/>
  <c r="BM3" i="8"/>
  <c r="BM99" i="6"/>
  <c r="BM59" i="6"/>
  <c r="BM79" i="6"/>
  <c r="BM39" i="6"/>
  <c r="BM3" i="6"/>
  <c r="BM107" i="6"/>
  <c r="BM94" i="6"/>
  <c r="BM101" i="6"/>
  <c r="BN4" i="38"/>
  <c r="BN4" i="35"/>
  <c r="BN4" i="32"/>
  <c r="BN4" i="29"/>
  <c r="BN4" i="26"/>
  <c r="BN4" i="19"/>
  <c r="BN4" i="20"/>
  <c r="BN10" i="18"/>
  <c r="BN4" i="18"/>
  <c r="BN4" i="17"/>
  <c r="BN27" i="16"/>
  <c r="BN4" i="15"/>
  <c r="BN10" i="17"/>
  <c r="BN35" i="16"/>
  <c r="BN4" i="16"/>
  <c r="BN54" i="14"/>
  <c r="BN4" i="13"/>
  <c r="BN31" i="14"/>
  <c r="BN44" i="14"/>
  <c r="BN4" i="14"/>
  <c r="BN35" i="9"/>
  <c r="BN4" i="11"/>
  <c r="BN25" i="10"/>
  <c r="BN16" i="10"/>
  <c r="BN23" i="13"/>
  <c r="BN4" i="12"/>
  <c r="BN10" i="11"/>
  <c r="BN16" i="12"/>
  <c r="BN4" i="10"/>
  <c r="BN4" i="8"/>
  <c r="BN267" i="6"/>
  <c r="BN259" i="6"/>
  <c r="BN10" i="9"/>
  <c r="BN278" i="6"/>
  <c r="BN279" i="6" s="1"/>
  <c r="BN293" i="6"/>
  <c r="BN294" i="6" s="1"/>
  <c r="BN283" i="6"/>
  <c r="BN284" i="6" s="1"/>
  <c r="BN4" i="9"/>
  <c r="BN4" i="7"/>
  <c r="BN298" i="6"/>
  <c r="BN299" i="6" s="1"/>
  <c r="BN248" i="6"/>
  <c r="BN249" i="6" s="1"/>
  <c r="BN126" i="6"/>
  <c r="BN243" i="6"/>
  <c r="BN244" i="6" s="1"/>
  <c r="BN196" i="6"/>
  <c r="BN140" i="6"/>
  <c r="BN182" i="6"/>
  <c r="BN106" i="6"/>
  <c r="BN66" i="6"/>
  <c r="BN73" i="6"/>
  <c r="BN80" i="6"/>
  <c r="BN86" i="6"/>
  <c r="BN93" i="6"/>
  <c r="BN100" i="6"/>
  <c r="BN53" i="6"/>
  <c r="BN23" i="6"/>
  <c r="BN24" i="6" s="1"/>
  <c r="BN3" i="4" s="1"/>
  <c r="BN4" i="6"/>
  <c r="BN60" i="6"/>
  <c r="BN33" i="6"/>
  <c r="BN11" i="6"/>
  <c r="BN12" i="6" s="1"/>
  <c r="BN40" i="6"/>
  <c r="BO28" i="6"/>
  <c r="BO4" i="4" s="1"/>
  <c r="BN46" i="6"/>
  <c r="BK61" i="6"/>
  <c r="BK67" i="6"/>
  <c r="BK54" i="6"/>
  <c r="BK141" i="6"/>
  <c r="BK162" i="6"/>
  <c r="BK218" i="6"/>
  <c r="BK197" i="6"/>
  <c r="BM237" i="6"/>
  <c r="BM177" i="6"/>
  <c r="BM228" i="6"/>
  <c r="BM121" i="6"/>
  <c r="BM18" i="6"/>
  <c r="BM19" i="6" s="1"/>
  <c r="BM2" i="4" s="1"/>
  <c r="BM13" i="11"/>
  <c r="BL2" i="38"/>
  <c r="BL2" i="32"/>
  <c r="BL2" i="35"/>
  <c r="BL2" i="26"/>
  <c r="BL2" i="29"/>
  <c r="BL2" i="19"/>
  <c r="BL2" i="20"/>
  <c r="BL2" i="18"/>
  <c r="BL2" i="17"/>
  <c r="BL2" i="16"/>
  <c r="BL2" i="14"/>
  <c r="BL2" i="13"/>
  <c r="BL2" i="15"/>
  <c r="BL2" i="11"/>
  <c r="BL2" i="12"/>
  <c r="BL2" i="9"/>
  <c r="BL2" i="7"/>
  <c r="BL2" i="8"/>
  <c r="BL2" i="10"/>
  <c r="BL266" i="6"/>
  <c r="BL268" i="6" s="1"/>
  <c r="BL260" i="6"/>
  <c r="BM261" i="6" s="1"/>
  <c r="BL236" i="6"/>
  <c r="BL238" i="6" s="1"/>
  <c r="BL21" i="18" s="1"/>
  <c r="BL176" i="6"/>
  <c r="BL178" i="6" s="1"/>
  <c r="BL183" i="6" s="1"/>
  <c r="BL184" i="6" s="1"/>
  <c r="BL188" i="6" s="1"/>
  <c r="BL170" i="6"/>
  <c r="BL171" i="6" s="1"/>
  <c r="BL227" i="6"/>
  <c r="BL229" i="6" s="1"/>
  <c r="BL20" i="17" s="1"/>
  <c r="BL203" i="6"/>
  <c r="BL147" i="6"/>
  <c r="BL120" i="6"/>
  <c r="BL122" i="6" s="1"/>
  <c r="BL127" i="6" s="1"/>
  <c r="BL128" i="6" s="1"/>
  <c r="BL132" i="6" s="1"/>
  <c r="BL114" i="6"/>
  <c r="BL115" i="6" s="1"/>
  <c r="BL92" i="6"/>
  <c r="BL72" i="6"/>
  <c r="BL32" i="6"/>
  <c r="BL52" i="6"/>
  <c r="BL2" i="6"/>
  <c r="BL162" i="6" l="1"/>
  <c r="BL141" i="6"/>
  <c r="BN237" i="6"/>
  <c r="BN228" i="6"/>
  <c r="BN177" i="6"/>
  <c r="BN121" i="6"/>
  <c r="BN18" i="6"/>
  <c r="BN19" i="6" s="1"/>
  <c r="BN2" i="4" s="1"/>
  <c r="BN74" i="6"/>
  <c r="BN81" i="6"/>
  <c r="BN87" i="6"/>
  <c r="BN34" i="6"/>
  <c r="BN41" i="6"/>
  <c r="BN47" i="6"/>
  <c r="BN94" i="6"/>
  <c r="BN101" i="6"/>
  <c r="BN107" i="6"/>
  <c r="BM2" i="38"/>
  <c r="BM2" i="35"/>
  <c r="BM2" i="32"/>
  <c r="BM2" i="29"/>
  <c r="BM2" i="26"/>
  <c r="BM2" i="20"/>
  <c r="BM2" i="19"/>
  <c r="BM2" i="18"/>
  <c r="BM2" i="16"/>
  <c r="BM2" i="17"/>
  <c r="BM2" i="15"/>
  <c r="BM2" i="14"/>
  <c r="BM2" i="13"/>
  <c r="BM2" i="10"/>
  <c r="BM2" i="11"/>
  <c r="BM2" i="12"/>
  <c r="BM2" i="9"/>
  <c r="BM2" i="7"/>
  <c r="BM2" i="8"/>
  <c r="BM266" i="6"/>
  <c r="BM268" i="6" s="1"/>
  <c r="BM260" i="6"/>
  <c r="BN261" i="6" s="1"/>
  <c r="BM170" i="6"/>
  <c r="BM171" i="6" s="1"/>
  <c r="BM147" i="6"/>
  <c r="BM236" i="6"/>
  <c r="BM238" i="6" s="1"/>
  <c r="BM21" i="18" s="1"/>
  <c r="BM176" i="6"/>
  <c r="BM178" i="6" s="1"/>
  <c r="BM183" i="6" s="1"/>
  <c r="BM184" i="6" s="1"/>
  <c r="BM188" i="6" s="1"/>
  <c r="BM227" i="6"/>
  <c r="BM229" i="6" s="1"/>
  <c r="BM20" i="17" s="1"/>
  <c r="BM114" i="6"/>
  <c r="BM115" i="6" s="1"/>
  <c r="BM92" i="6"/>
  <c r="BM203" i="6"/>
  <c r="BM72" i="6"/>
  <c r="BM120" i="6"/>
  <c r="BM122" i="6" s="1"/>
  <c r="BM127" i="6" s="1"/>
  <c r="BM128" i="6" s="1"/>
  <c r="BM132" i="6" s="1"/>
  <c r="BM52" i="6"/>
  <c r="BM2" i="6"/>
  <c r="BM32" i="6"/>
  <c r="BN3" i="38"/>
  <c r="BN3" i="35"/>
  <c r="BN3" i="32"/>
  <c r="BN3" i="29"/>
  <c r="BN3" i="26"/>
  <c r="BN3" i="19"/>
  <c r="BN3" i="20"/>
  <c r="BN3" i="18"/>
  <c r="BN3" i="15"/>
  <c r="BN3" i="16"/>
  <c r="BN3" i="17"/>
  <c r="BN3" i="14"/>
  <c r="BN3" i="13"/>
  <c r="BN3" i="12"/>
  <c r="BN3" i="10"/>
  <c r="BN3" i="11"/>
  <c r="BN3" i="9"/>
  <c r="BN3" i="7"/>
  <c r="BN3" i="8"/>
  <c r="BN99" i="6"/>
  <c r="BN79" i="6"/>
  <c r="BN3" i="6"/>
  <c r="BN59" i="6"/>
  <c r="BN39" i="6"/>
  <c r="BL61" i="6"/>
  <c r="BL67" i="6"/>
  <c r="BL54" i="6"/>
  <c r="BL218" i="6"/>
  <c r="BL197" i="6"/>
  <c r="BM22" i="29"/>
  <c r="BN11" i="11"/>
  <c r="BN13" i="11" s="1"/>
  <c r="BM29" i="9"/>
  <c r="BO4" i="38"/>
  <c r="BO4" i="35"/>
  <c r="BO4" i="32"/>
  <c r="BO4" i="29"/>
  <c r="BO4" i="20"/>
  <c r="BO4" i="26"/>
  <c r="BO10" i="18"/>
  <c r="BO4" i="19"/>
  <c r="BO4" i="18"/>
  <c r="BO4" i="17"/>
  <c r="BO27" i="16"/>
  <c r="BO10" i="17"/>
  <c r="BO35" i="16"/>
  <c r="BO4" i="16"/>
  <c r="BO54" i="14"/>
  <c r="BO23" i="13"/>
  <c r="BO31" i="14"/>
  <c r="BO44" i="14"/>
  <c r="BO4" i="14"/>
  <c r="BO4" i="15"/>
  <c r="BO4" i="11"/>
  <c r="BO25" i="10"/>
  <c r="BO4" i="12"/>
  <c r="BO10" i="11"/>
  <c r="BO4" i="13"/>
  <c r="BO16" i="12"/>
  <c r="BO4" i="10"/>
  <c r="BO35" i="9"/>
  <c r="BO259" i="6"/>
  <c r="BO10" i="9"/>
  <c r="BO278" i="6"/>
  <c r="BO279" i="6" s="1"/>
  <c r="BO293" i="6"/>
  <c r="BO294" i="6" s="1"/>
  <c r="BO243" i="6"/>
  <c r="BO244" i="6" s="1"/>
  <c r="BO283" i="6"/>
  <c r="BO284" i="6" s="1"/>
  <c r="BO16" i="10"/>
  <c r="BO4" i="9"/>
  <c r="BO4" i="7"/>
  <c r="BO298" i="6"/>
  <c r="BO299" i="6" s="1"/>
  <c r="BO248" i="6"/>
  <c r="BO249" i="6" s="1"/>
  <c r="BO4" i="8"/>
  <c r="BO267" i="6"/>
  <c r="BO140" i="6"/>
  <c r="BO182" i="6"/>
  <c r="BO126" i="6"/>
  <c r="BO66" i="6"/>
  <c r="BO73" i="6"/>
  <c r="BO80" i="6"/>
  <c r="BO86" i="6"/>
  <c r="BO93" i="6"/>
  <c r="BO100" i="6"/>
  <c r="BO196" i="6"/>
  <c r="BO106" i="6"/>
  <c r="BO4" i="6"/>
  <c r="BO60" i="6"/>
  <c r="BO33" i="6"/>
  <c r="BO11" i="6"/>
  <c r="BO12" i="6" s="1"/>
  <c r="BO40" i="6"/>
  <c r="BP28" i="6"/>
  <c r="BP4" i="4" s="1"/>
  <c r="BO46" i="6"/>
  <c r="BO53" i="6"/>
  <c r="BO23" i="6"/>
  <c r="BO24" i="6" s="1"/>
  <c r="BO3" i="4" s="1"/>
  <c r="BN22" i="29" l="1"/>
  <c r="BO11" i="11"/>
  <c r="BN29" i="9"/>
  <c r="BO3" i="38"/>
  <c r="BO3" i="35"/>
  <c r="BO3" i="32"/>
  <c r="BO3" i="29"/>
  <c r="BO3" i="26"/>
  <c r="BO3" i="19"/>
  <c r="BO3" i="20"/>
  <c r="BO3" i="18"/>
  <c r="BO3" i="15"/>
  <c r="BO3" i="16"/>
  <c r="BO3" i="17"/>
  <c r="BO3" i="14"/>
  <c r="BO3" i="10"/>
  <c r="BO3" i="11"/>
  <c r="BO3" i="13"/>
  <c r="BO3" i="12"/>
  <c r="BO3" i="9"/>
  <c r="BO3" i="7"/>
  <c r="BO3" i="8"/>
  <c r="BO79" i="6"/>
  <c r="BO99" i="6"/>
  <c r="BO59" i="6"/>
  <c r="BO39" i="6"/>
  <c r="BO3" i="6"/>
  <c r="BP4" i="38"/>
  <c r="BP4" i="35"/>
  <c r="BP4" i="32"/>
  <c r="BP4" i="29"/>
  <c r="BP4" i="26"/>
  <c r="BP4" i="19"/>
  <c r="BP4" i="20"/>
  <c r="BP4" i="18"/>
  <c r="BP10" i="18"/>
  <c r="BP4" i="17"/>
  <c r="BP10" i="17"/>
  <c r="BP27" i="16"/>
  <c r="BP4" i="15"/>
  <c r="BP35" i="16"/>
  <c r="BP4" i="16"/>
  <c r="BP4" i="13"/>
  <c r="BP31" i="14"/>
  <c r="BP54" i="14"/>
  <c r="BP44" i="14"/>
  <c r="BP4" i="14"/>
  <c r="BP23" i="13"/>
  <c r="BP25" i="10"/>
  <c r="BP16" i="10"/>
  <c r="BP4" i="12"/>
  <c r="BP10" i="11"/>
  <c r="BP16" i="12"/>
  <c r="BP35" i="9"/>
  <c r="BP4" i="11"/>
  <c r="BP259" i="6"/>
  <c r="BP10" i="9"/>
  <c r="BP278" i="6"/>
  <c r="BP279" i="6" s="1"/>
  <c r="BP4" i="10"/>
  <c r="BP293" i="6"/>
  <c r="BP294" i="6" s="1"/>
  <c r="BP283" i="6"/>
  <c r="BP284" i="6" s="1"/>
  <c r="BP4" i="9"/>
  <c r="BP4" i="7"/>
  <c r="BP298" i="6"/>
  <c r="BP299" i="6" s="1"/>
  <c r="BP248" i="6"/>
  <c r="BP249" i="6" s="1"/>
  <c r="BP4" i="8"/>
  <c r="BP267" i="6"/>
  <c r="BP243" i="6"/>
  <c r="BP244" i="6" s="1"/>
  <c r="BP182" i="6"/>
  <c r="BP66" i="6"/>
  <c r="BP126" i="6"/>
  <c r="BP73" i="6"/>
  <c r="BP80" i="6"/>
  <c r="BP86" i="6"/>
  <c r="BP140" i="6"/>
  <c r="BP93" i="6"/>
  <c r="BP100" i="6"/>
  <c r="BP196" i="6"/>
  <c r="BP106" i="6"/>
  <c r="BP4" i="6"/>
  <c r="BP60" i="6"/>
  <c r="BP33" i="6"/>
  <c r="BP11" i="6"/>
  <c r="BP12" i="6" s="1"/>
  <c r="BP40" i="6"/>
  <c r="BQ28" i="6"/>
  <c r="BQ4" i="4" s="1"/>
  <c r="BP46" i="6"/>
  <c r="BP53" i="6"/>
  <c r="BP23" i="6"/>
  <c r="BP24" i="6" s="1"/>
  <c r="BP3" i="4" s="1"/>
  <c r="BM218" i="6"/>
  <c r="BM197" i="6"/>
  <c r="BO94" i="6"/>
  <c r="BO101" i="6"/>
  <c r="BO107" i="6"/>
  <c r="BO74" i="6"/>
  <c r="BO81" i="6"/>
  <c r="BO87" i="6"/>
  <c r="BO237" i="6"/>
  <c r="BO228" i="6"/>
  <c r="BO177" i="6"/>
  <c r="BO121" i="6"/>
  <c r="BO18" i="6"/>
  <c r="BO19" i="6" s="1"/>
  <c r="BO2" i="4" s="1"/>
  <c r="BM61" i="6"/>
  <c r="BM67" i="6"/>
  <c r="BM54" i="6"/>
  <c r="BN2" i="38"/>
  <c r="BN2" i="35"/>
  <c r="BN2" i="32"/>
  <c r="BN2" i="29"/>
  <c r="BN2" i="26"/>
  <c r="BN2" i="19"/>
  <c r="BN2" i="20"/>
  <c r="BN2" i="18"/>
  <c r="BN2" i="17"/>
  <c r="BN2" i="15"/>
  <c r="BN2" i="16"/>
  <c r="BN2" i="13"/>
  <c r="BN2" i="14"/>
  <c r="BN2" i="11"/>
  <c r="BN2" i="12"/>
  <c r="BN2" i="10"/>
  <c r="BN2" i="8"/>
  <c r="BN266" i="6"/>
  <c r="BN268" i="6" s="1"/>
  <c r="BN260" i="6"/>
  <c r="BO261" i="6" s="1"/>
  <c r="BN2" i="9"/>
  <c r="BN2" i="7"/>
  <c r="BN236" i="6"/>
  <c r="BN238" i="6" s="1"/>
  <c r="BN21" i="18" s="1"/>
  <c r="BN176" i="6"/>
  <c r="BN178" i="6" s="1"/>
  <c r="BN183" i="6" s="1"/>
  <c r="BN184" i="6" s="1"/>
  <c r="BN188" i="6" s="1"/>
  <c r="BN170" i="6"/>
  <c r="BN171" i="6" s="1"/>
  <c r="BN147" i="6"/>
  <c r="BN203" i="6"/>
  <c r="BN72" i="6"/>
  <c r="BN120" i="6"/>
  <c r="BN122" i="6" s="1"/>
  <c r="BN127" i="6" s="1"/>
  <c r="BN128" i="6" s="1"/>
  <c r="BN132" i="6" s="1"/>
  <c r="BN227" i="6"/>
  <c r="BN229" i="6" s="1"/>
  <c r="BN20" i="17" s="1"/>
  <c r="BN114" i="6"/>
  <c r="BN115" i="6" s="1"/>
  <c r="BN92" i="6"/>
  <c r="BN52" i="6"/>
  <c r="BN2" i="6"/>
  <c r="BN32" i="6"/>
  <c r="BO13" i="11"/>
  <c r="BM162" i="6"/>
  <c r="BM141" i="6"/>
  <c r="BO34" i="6"/>
  <c r="BO41" i="6"/>
  <c r="BO47" i="6"/>
  <c r="BP94" i="6" l="1"/>
  <c r="BP101" i="6"/>
  <c r="BP107" i="6"/>
  <c r="BO22" i="29"/>
  <c r="BP11" i="11"/>
  <c r="BO29" i="9"/>
  <c r="BO2" i="35"/>
  <c r="BO2" i="38"/>
  <c r="BO2" i="32"/>
  <c r="BO2" i="29"/>
  <c r="BO2" i="20"/>
  <c r="BO2" i="19"/>
  <c r="BO2" i="26"/>
  <c r="BO2" i="18"/>
  <c r="BO2" i="17"/>
  <c r="BO2" i="16"/>
  <c r="BO2" i="15"/>
  <c r="BO2" i="14"/>
  <c r="BO2" i="11"/>
  <c r="BO2" i="12"/>
  <c r="BO2" i="13"/>
  <c r="BO2" i="10"/>
  <c r="BO266" i="6"/>
  <c r="BO268" i="6" s="1"/>
  <c r="BO260" i="6"/>
  <c r="BP261" i="6" s="1"/>
  <c r="BO2" i="9"/>
  <c r="BO2" i="7"/>
  <c r="BO2" i="8"/>
  <c r="BO227" i="6"/>
  <c r="BO229" i="6" s="1"/>
  <c r="BO20" i="17" s="1"/>
  <c r="BO203" i="6"/>
  <c r="BO236" i="6"/>
  <c r="BO238" i="6" s="1"/>
  <c r="BO21" i="18" s="1"/>
  <c r="BO176" i="6"/>
  <c r="BO178" i="6" s="1"/>
  <c r="BO183" i="6" s="1"/>
  <c r="BO184" i="6" s="1"/>
  <c r="BO188" i="6" s="1"/>
  <c r="BO170" i="6"/>
  <c r="BO171" i="6" s="1"/>
  <c r="BO147" i="6"/>
  <c r="BO72" i="6"/>
  <c r="BO120" i="6"/>
  <c r="BO122" i="6" s="1"/>
  <c r="BO127" i="6" s="1"/>
  <c r="BO128" i="6" s="1"/>
  <c r="BO132" i="6" s="1"/>
  <c r="BO114" i="6"/>
  <c r="BO115" i="6" s="1"/>
  <c r="BO92" i="6"/>
  <c r="BO52" i="6"/>
  <c r="BO2" i="6"/>
  <c r="BO32" i="6"/>
  <c r="BQ4" i="38"/>
  <c r="BQ4" i="35"/>
  <c r="BQ4" i="32"/>
  <c r="BQ4" i="29"/>
  <c r="BQ4" i="26"/>
  <c r="BQ4" i="19"/>
  <c r="BQ4" i="20"/>
  <c r="BQ10" i="18"/>
  <c r="BQ4" i="18"/>
  <c r="BQ4" i="17"/>
  <c r="BQ27" i="16"/>
  <c r="BQ4" i="15"/>
  <c r="BQ35" i="16"/>
  <c r="BQ4" i="16"/>
  <c r="BQ54" i="14"/>
  <c r="BQ10" i="17"/>
  <c r="BQ31" i="14"/>
  <c r="BQ44" i="14"/>
  <c r="BQ4" i="14"/>
  <c r="BQ23" i="13"/>
  <c r="BQ4" i="13"/>
  <c r="BQ4" i="12"/>
  <c r="BQ10" i="11"/>
  <c r="BQ16" i="12"/>
  <c r="BQ4" i="10"/>
  <c r="BQ4" i="11"/>
  <c r="BQ25" i="10"/>
  <c r="BQ16" i="10"/>
  <c r="BQ10" i="9"/>
  <c r="BQ278" i="6"/>
  <c r="BQ279" i="6" s="1"/>
  <c r="BQ293" i="6"/>
  <c r="BQ294" i="6" s="1"/>
  <c r="BQ283" i="6"/>
  <c r="BQ284" i="6" s="1"/>
  <c r="BQ35" i="9"/>
  <c r="BQ4" i="9"/>
  <c r="BQ4" i="7"/>
  <c r="BQ298" i="6"/>
  <c r="BQ299" i="6" s="1"/>
  <c r="BQ248" i="6"/>
  <c r="BQ249" i="6" s="1"/>
  <c r="BQ4" i="8"/>
  <c r="BQ267" i="6"/>
  <c r="BQ259" i="6"/>
  <c r="BQ196" i="6"/>
  <c r="BQ243" i="6"/>
  <c r="BQ244" i="6" s="1"/>
  <c r="BQ126" i="6"/>
  <c r="BQ73" i="6"/>
  <c r="BQ80" i="6"/>
  <c r="BQ86" i="6"/>
  <c r="BQ140" i="6"/>
  <c r="BQ93" i="6"/>
  <c r="BQ100" i="6"/>
  <c r="BQ106" i="6"/>
  <c r="BQ182" i="6"/>
  <c r="BQ66" i="6"/>
  <c r="BQ4" i="6"/>
  <c r="BQ60" i="6"/>
  <c r="BQ33" i="6"/>
  <c r="BQ11" i="6"/>
  <c r="BQ12" i="6" s="1"/>
  <c r="BQ40" i="6"/>
  <c r="BQ46" i="6"/>
  <c r="BQ53" i="6"/>
  <c r="BQ23" i="6"/>
  <c r="BQ24" i="6" s="1"/>
  <c r="BQ3" i="4" s="1"/>
  <c r="BP74" i="6"/>
  <c r="BP81" i="6"/>
  <c r="BP87" i="6"/>
  <c r="BP3" i="38"/>
  <c r="BP3" i="32"/>
  <c r="BP3" i="35"/>
  <c r="BP3" i="29"/>
  <c r="BP3" i="26"/>
  <c r="BP3" i="19"/>
  <c r="BP3" i="20"/>
  <c r="BP3" i="18"/>
  <c r="BP3" i="17"/>
  <c r="BP3" i="16"/>
  <c r="BP3" i="14"/>
  <c r="BP3" i="13"/>
  <c r="BP3" i="15"/>
  <c r="BP3" i="11"/>
  <c r="BP3" i="12"/>
  <c r="BP3" i="9"/>
  <c r="BP3" i="7"/>
  <c r="BP3" i="8"/>
  <c r="BP3" i="10"/>
  <c r="BP79" i="6"/>
  <c r="BP99" i="6"/>
  <c r="BP59" i="6"/>
  <c r="BP39" i="6"/>
  <c r="BP3" i="6"/>
  <c r="BN162" i="6"/>
  <c r="BN141" i="6"/>
  <c r="BP13" i="11"/>
  <c r="BN67" i="6"/>
  <c r="BN61" i="6"/>
  <c r="BN54" i="6"/>
  <c r="BP237" i="6"/>
  <c r="BP228" i="6"/>
  <c r="BP177" i="6"/>
  <c r="BP121" i="6"/>
  <c r="BP18" i="6"/>
  <c r="BP19" i="6" s="1"/>
  <c r="BP2" i="4" s="1"/>
  <c r="BN218" i="6"/>
  <c r="BN197" i="6"/>
  <c r="BP34" i="6"/>
  <c r="BP41" i="6"/>
  <c r="BP47" i="6"/>
  <c r="BQ3" i="38" l="1"/>
  <c r="BQ3" i="35"/>
  <c r="BQ3" i="32"/>
  <c r="BQ3" i="29"/>
  <c r="BQ3" i="26"/>
  <c r="BQ3" i="19"/>
  <c r="BQ3" i="20"/>
  <c r="BQ3" i="18"/>
  <c r="BQ3" i="16"/>
  <c r="BQ3" i="17"/>
  <c r="BQ3" i="15"/>
  <c r="BQ3" i="14"/>
  <c r="BQ3" i="13"/>
  <c r="BQ3" i="10"/>
  <c r="BQ3" i="11"/>
  <c r="BQ3" i="12"/>
  <c r="BQ3" i="9"/>
  <c r="BQ3" i="7"/>
  <c r="BQ3" i="8"/>
  <c r="BQ79" i="6"/>
  <c r="BQ99" i="6"/>
  <c r="BQ59" i="6"/>
  <c r="BQ39" i="6"/>
  <c r="BQ3" i="6"/>
  <c r="H24" i="6"/>
  <c r="BQ94" i="6"/>
  <c r="BQ101" i="6"/>
  <c r="BQ107" i="6"/>
  <c r="J9" i="31"/>
  <c r="J17" i="37"/>
  <c r="J15" i="37"/>
  <c r="K22" i="31"/>
  <c r="L22" i="31"/>
  <c r="N22" i="31"/>
  <c r="M22" i="31"/>
  <c r="O22" i="31"/>
  <c r="Q22" i="31"/>
  <c r="P22" i="31"/>
  <c r="R22" i="31"/>
  <c r="J16" i="31"/>
  <c r="BO162" i="6"/>
  <c r="BO141" i="6"/>
  <c r="BM108" i="6"/>
  <c r="BO102" i="6"/>
  <c r="BM102" i="6"/>
  <c r="BQ34" i="6"/>
  <c r="BP35" i="6" s="1"/>
  <c r="BQ41" i="6"/>
  <c r="BQ47" i="6"/>
  <c r="J22" i="22"/>
  <c r="K22" i="22"/>
  <c r="L22" i="22"/>
  <c r="M22" i="22"/>
  <c r="BQ48" i="6"/>
  <c r="BQ108" i="6"/>
  <c r="J23" i="23"/>
  <c r="J9" i="24"/>
  <c r="J14" i="24"/>
  <c r="K23" i="23"/>
  <c r="L23" i="23"/>
  <c r="M23" i="23"/>
  <c r="N23" i="23"/>
  <c r="BP48" i="6"/>
  <c r="BM95" i="6"/>
  <c r="BO95" i="6"/>
  <c r="BQ42" i="6"/>
  <c r="BQ102" i="6"/>
  <c r="BQ177" i="6"/>
  <c r="BQ237" i="6"/>
  <c r="BQ228" i="6"/>
  <c r="BQ121" i="6"/>
  <c r="BQ18" i="6"/>
  <c r="BQ19" i="6" s="1"/>
  <c r="BQ2" i="4" s="1"/>
  <c r="BQ95" i="6"/>
  <c r="BQ81" i="6"/>
  <c r="BM82" i="6" s="1"/>
  <c r="BQ87" i="6"/>
  <c r="BO88" i="6" s="1"/>
  <c r="BQ74" i="6"/>
  <c r="J22" i="30"/>
  <c r="K22" i="30"/>
  <c r="M22" i="30"/>
  <c r="O22" i="30"/>
  <c r="N22" i="30"/>
  <c r="J17" i="36"/>
  <c r="P22" i="30"/>
  <c r="J15" i="36"/>
  <c r="Q22" i="30"/>
  <c r="J13" i="30"/>
  <c r="R22" i="30"/>
  <c r="J9" i="30"/>
  <c r="T22" i="30"/>
  <c r="S22" i="30"/>
  <c r="V22" i="30"/>
  <c r="J16" i="30"/>
  <c r="Y22" i="30"/>
  <c r="U22" i="30"/>
  <c r="X22" i="30"/>
  <c r="W22" i="30"/>
  <c r="Z22" i="30"/>
  <c r="AA22" i="30"/>
  <c r="AB22" i="30"/>
  <c r="K15" i="36"/>
  <c r="K17" i="36"/>
  <c r="K9" i="30"/>
  <c r="K13" i="30"/>
  <c r="K16" i="30"/>
  <c r="BN42" i="6"/>
  <c r="BO218" i="6"/>
  <c r="BO197" i="6"/>
  <c r="BP2" i="38"/>
  <c r="BP2" i="35"/>
  <c r="BP2" i="32"/>
  <c r="BP2" i="29"/>
  <c r="BP2" i="26"/>
  <c r="BP2" i="19"/>
  <c r="BP2" i="20"/>
  <c r="BP2" i="17"/>
  <c r="BP2" i="18"/>
  <c r="BP2" i="15"/>
  <c r="BP2" i="16"/>
  <c r="BP2" i="13"/>
  <c r="BP2" i="14"/>
  <c r="BP2" i="12"/>
  <c r="BP2" i="11"/>
  <c r="BP2" i="10"/>
  <c r="BP2" i="9"/>
  <c r="BP2" i="7"/>
  <c r="BP2" i="8"/>
  <c r="BP266" i="6"/>
  <c r="BP268" i="6" s="1"/>
  <c r="BP260" i="6"/>
  <c r="BQ261" i="6" s="1"/>
  <c r="BP227" i="6"/>
  <c r="BP229" i="6" s="1"/>
  <c r="BP20" i="17" s="1"/>
  <c r="BP203" i="6"/>
  <c r="BP147" i="6"/>
  <c r="BP170" i="6"/>
  <c r="BP171" i="6" s="1"/>
  <c r="BP72" i="6"/>
  <c r="BP236" i="6"/>
  <c r="BP238" i="6" s="1"/>
  <c r="BP21" i="18" s="1"/>
  <c r="BP120" i="6"/>
  <c r="BP122" i="6" s="1"/>
  <c r="BP127" i="6" s="1"/>
  <c r="BP128" i="6" s="1"/>
  <c r="BP132" i="6" s="1"/>
  <c r="BP114" i="6"/>
  <c r="BP115" i="6" s="1"/>
  <c r="BP92" i="6"/>
  <c r="BP176" i="6"/>
  <c r="BP178" i="6" s="1"/>
  <c r="BP183" i="6" s="1"/>
  <c r="BP184" i="6" s="1"/>
  <c r="BP188" i="6" s="1"/>
  <c r="BP2" i="6"/>
  <c r="BP32" i="6"/>
  <c r="BP52" i="6"/>
  <c r="BP22" i="29"/>
  <c r="BQ11" i="11"/>
  <c r="BP29" i="9"/>
  <c r="BQ35" i="6"/>
  <c r="J23" i="34"/>
  <c r="J14" i="37"/>
  <c r="J9" i="37"/>
  <c r="J16" i="34"/>
  <c r="K23" i="34"/>
  <c r="L23" i="34"/>
  <c r="K14" i="37"/>
  <c r="M23" i="34"/>
  <c r="K9" i="37"/>
  <c r="N23" i="34"/>
  <c r="O23" i="34"/>
  <c r="R23" i="34"/>
  <c r="P23" i="34"/>
  <c r="S23" i="34"/>
  <c r="Q23" i="34"/>
  <c r="BQ13" i="11"/>
  <c r="S22" i="31" s="1"/>
  <c r="BO67" i="6"/>
  <c r="BO61" i="6"/>
  <c r="BO54" i="6"/>
  <c r="BO35" i="6"/>
  <c r="BQ88" i="6"/>
  <c r="J23" i="33"/>
  <c r="J9" i="36"/>
  <c r="J14" i="36"/>
  <c r="J13" i="36"/>
  <c r="J8" i="33"/>
  <c r="K14" i="36"/>
  <c r="K16" i="33"/>
  <c r="K23" i="33"/>
  <c r="M14" i="36"/>
  <c r="K13" i="36"/>
  <c r="J16" i="33"/>
  <c r="K9" i="36"/>
  <c r="L9" i="36"/>
  <c r="L14" i="36"/>
  <c r="M23" i="33"/>
  <c r="N23" i="33"/>
  <c r="L23" i="33"/>
  <c r="M9" i="36"/>
  <c r="J18" i="33"/>
  <c r="J16" i="36"/>
  <c r="O23" i="33"/>
  <c r="Q23" i="33"/>
  <c r="J8" i="27"/>
  <c r="P23" i="33"/>
  <c r="J17" i="33"/>
  <c r="J16" i="27"/>
  <c r="R23" i="33"/>
  <c r="S23" i="33"/>
  <c r="J20" i="33"/>
  <c r="U23" i="33"/>
  <c r="V23" i="33"/>
  <c r="T23" i="33"/>
  <c r="W23" i="33"/>
  <c r="X23" i="33"/>
  <c r="Y23" i="33"/>
  <c r="AA23" i="33"/>
  <c r="Z23" i="33"/>
  <c r="AC23" i="33"/>
  <c r="AB23" i="33"/>
  <c r="BK82" i="6" l="1"/>
  <c r="BM88" i="6"/>
  <c r="H99" i="6"/>
  <c r="H79" i="6"/>
  <c r="H39" i="6"/>
  <c r="H59" i="6"/>
  <c r="BP162" i="6"/>
  <c r="BP141" i="6"/>
  <c r="BL88" i="6"/>
  <c r="BP67" i="6"/>
  <c r="BP61" i="6"/>
  <c r="BP54" i="6"/>
  <c r="AC22" i="30"/>
  <c r="K75" i="6"/>
  <c r="L75" i="6"/>
  <c r="O75" i="6"/>
  <c r="M75" i="6"/>
  <c r="N75" i="6"/>
  <c r="R75" i="6"/>
  <c r="Q75" i="6"/>
  <c r="P75" i="6"/>
  <c r="T75" i="6"/>
  <c r="S75" i="6"/>
  <c r="W75" i="6"/>
  <c r="V75" i="6"/>
  <c r="U75" i="6"/>
  <c r="X75" i="6"/>
  <c r="Y75" i="6"/>
  <c r="Z75" i="6"/>
  <c r="AB75" i="6"/>
  <c r="AA75" i="6"/>
  <c r="AD75" i="6"/>
  <c r="AF75" i="6"/>
  <c r="AH75" i="6"/>
  <c r="AG75" i="6"/>
  <c r="AE75" i="6"/>
  <c r="AI75" i="6"/>
  <c r="AJ75" i="6"/>
  <c r="AK75" i="6"/>
  <c r="AL75" i="6"/>
  <c r="AM75" i="6"/>
  <c r="AN75" i="6"/>
  <c r="AR75" i="6"/>
  <c r="AO75" i="6"/>
  <c r="AQ75" i="6"/>
  <c r="AP75" i="6"/>
  <c r="AS75" i="6"/>
  <c r="AT75" i="6"/>
  <c r="AW75" i="6"/>
  <c r="AU75" i="6"/>
  <c r="AV75" i="6"/>
  <c r="AX75" i="6"/>
  <c r="BA75" i="6"/>
  <c r="AZ75" i="6"/>
  <c r="AY75" i="6"/>
  <c r="BB75" i="6"/>
  <c r="BC75" i="6"/>
  <c r="BD75" i="6"/>
  <c r="BE75" i="6"/>
  <c r="BF75" i="6"/>
  <c r="BH75" i="6"/>
  <c r="BG75" i="6"/>
  <c r="BI75" i="6"/>
  <c r="BJ75" i="6"/>
  <c r="BL75" i="6"/>
  <c r="BK75" i="6"/>
  <c r="BN75" i="6"/>
  <c r="BP75" i="6"/>
  <c r="BM75" i="6"/>
  <c r="BO75" i="6"/>
  <c r="N22" i="22"/>
  <c r="J48" i="6"/>
  <c r="K48" i="6"/>
  <c r="L48" i="6"/>
  <c r="N48" i="6"/>
  <c r="M48" i="6"/>
  <c r="O48" i="6"/>
  <c r="P48" i="6"/>
  <c r="Q48" i="6"/>
  <c r="R48" i="6"/>
  <c r="S48" i="6"/>
  <c r="T48" i="6"/>
  <c r="U48" i="6"/>
  <c r="X48" i="6"/>
  <c r="V48" i="6"/>
  <c r="W48" i="6"/>
  <c r="Y48" i="6"/>
  <c r="Z48" i="6"/>
  <c r="AA48" i="6"/>
  <c r="AC48" i="6"/>
  <c r="AB48" i="6"/>
  <c r="AD48" i="6"/>
  <c r="AE48" i="6"/>
  <c r="AF48" i="6"/>
  <c r="AG48" i="6"/>
  <c r="AI48" i="6"/>
  <c r="AH48" i="6"/>
  <c r="AJ48" i="6"/>
  <c r="AM48" i="6"/>
  <c r="AK48" i="6"/>
  <c r="AL48" i="6"/>
  <c r="AP48" i="6"/>
  <c r="AN48" i="6"/>
  <c r="AO48" i="6"/>
  <c r="AR48" i="6"/>
  <c r="AQ48" i="6"/>
  <c r="AS48" i="6"/>
  <c r="AV48" i="6"/>
  <c r="AT48" i="6"/>
  <c r="AU48" i="6"/>
  <c r="AW48" i="6"/>
  <c r="AX48" i="6"/>
  <c r="AY48" i="6"/>
  <c r="BA48" i="6"/>
  <c r="AZ48" i="6"/>
  <c r="BF48" i="6"/>
  <c r="BC48" i="6"/>
  <c r="BD48" i="6"/>
  <c r="BB48" i="6"/>
  <c r="BE48" i="6"/>
  <c r="BG48" i="6"/>
  <c r="BI48" i="6"/>
  <c r="BJ48" i="6"/>
  <c r="BH48" i="6"/>
  <c r="BL48" i="6"/>
  <c r="BK48" i="6"/>
  <c r="BO48" i="6"/>
  <c r="BM48" i="6"/>
  <c r="K88" i="6"/>
  <c r="L88" i="6"/>
  <c r="M88" i="6"/>
  <c r="N88" i="6"/>
  <c r="Q88" i="6"/>
  <c r="O88" i="6"/>
  <c r="P88" i="6"/>
  <c r="S88" i="6"/>
  <c r="R88" i="6"/>
  <c r="W88" i="6"/>
  <c r="T88" i="6"/>
  <c r="U88" i="6"/>
  <c r="X88" i="6"/>
  <c r="V88" i="6"/>
  <c r="Y88" i="6"/>
  <c r="Z88" i="6"/>
  <c r="AB88" i="6"/>
  <c r="AA88" i="6"/>
  <c r="AC88" i="6"/>
  <c r="AE88" i="6"/>
  <c r="AD88" i="6"/>
  <c r="AG88" i="6"/>
  <c r="AF88" i="6"/>
  <c r="AH88" i="6"/>
  <c r="AJ88" i="6"/>
  <c r="AI88" i="6"/>
  <c r="AK88" i="6"/>
  <c r="AL88" i="6"/>
  <c r="AO88" i="6"/>
  <c r="AM88" i="6"/>
  <c r="AN88" i="6"/>
  <c r="AQ88" i="6"/>
  <c r="AP88" i="6"/>
  <c r="AS88" i="6"/>
  <c r="AR88" i="6"/>
  <c r="AT88" i="6"/>
  <c r="AU88" i="6"/>
  <c r="AV88" i="6"/>
  <c r="AW88" i="6"/>
  <c r="AY88" i="6"/>
  <c r="AX88" i="6"/>
  <c r="AZ88" i="6"/>
  <c r="BA88" i="6"/>
  <c r="BC88" i="6"/>
  <c r="BB88" i="6"/>
  <c r="BF88" i="6"/>
  <c r="BD88" i="6"/>
  <c r="BE88" i="6"/>
  <c r="BG88" i="6"/>
  <c r="BH88" i="6"/>
  <c r="BI88" i="6"/>
  <c r="BK88" i="6"/>
  <c r="BJ88" i="6"/>
  <c r="BN88" i="6"/>
  <c r="BP88" i="6"/>
  <c r="J42" i="6"/>
  <c r="K42" i="6"/>
  <c r="L42" i="6"/>
  <c r="N42" i="6"/>
  <c r="M42" i="6"/>
  <c r="O42" i="6"/>
  <c r="R42" i="6"/>
  <c r="P42" i="6"/>
  <c r="Q42" i="6"/>
  <c r="U42" i="6"/>
  <c r="S42" i="6"/>
  <c r="T42" i="6"/>
  <c r="V42" i="6"/>
  <c r="X42" i="6"/>
  <c r="W42" i="6"/>
  <c r="Y42" i="6"/>
  <c r="Z42" i="6"/>
  <c r="AA42" i="6"/>
  <c r="AB42" i="6"/>
  <c r="AD42" i="6"/>
  <c r="AC42" i="6"/>
  <c r="AE42" i="6"/>
  <c r="AF42" i="6"/>
  <c r="AG42" i="6"/>
  <c r="AH42" i="6"/>
  <c r="AJ42" i="6"/>
  <c r="AL42" i="6"/>
  <c r="AI42" i="6"/>
  <c r="AK42" i="6"/>
  <c r="AM42" i="6"/>
  <c r="AN42" i="6"/>
  <c r="AO42" i="6"/>
  <c r="AR42" i="6"/>
  <c r="AP42" i="6"/>
  <c r="AS42" i="6"/>
  <c r="AQ42" i="6"/>
  <c r="AU42" i="6"/>
  <c r="AT42" i="6"/>
  <c r="AV42" i="6"/>
  <c r="AY42" i="6"/>
  <c r="AX42" i="6"/>
  <c r="AW42" i="6"/>
  <c r="AZ42" i="6"/>
  <c r="BA42" i="6"/>
  <c r="BB42" i="6"/>
  <c r="BE42" i="6"/>
  <c r="BC42" i="6"/>
  <c r="BH42" i="6"/>
  <c r="BD42" i="6"/>
  <c r="BF42" i="6"/>
  <c r="BG42" i="6"/>
  <c r="BJ42" i="6"/>
  <c r="BI42" i="6"/>
  <c r="BK42" i="6"/>
  <c r="BM42" i="6"/>
  <c r="BP42" i="6"/>
  <c r="BL42" i="6"/>
  <c r="J108" i="6"/>
  <c r="K108" i="6"/>
  <c r="M108" i="6"/>
  <c r="L108" i="6"/>
  <c r="N108" i="6"/>
  <c r="O108" i="6"/>
  <c r="P108" i="6"/>
  <c r="R108" i="6"/>
  <c r="Q108" i="6"/>
  <c r="S108" i="6"/>
  <c r="T108" i="6"/>
  <c r="U108" i="6"/>
  <c r="X108" i="6"/>
  <c r="V108" i="6"/>
  <c r="W108" i="6"/>
  <c r="Y108" i="6"/>
  <c r="AA108" i="6"/>
  <c r="Z108" i="6"/>
  <c r="AB108" i="6"/>
  <c r="AC108" i="6"/>
  <c r="AE108" i="6"/>
  <c r="AD108" i="6"/>
  <c r="AH108" i="6"/>
  <c r="AF108" i="6"/>
  <c r="AG108" i="6"/>
  <c r="AK108" i="6"/>
  <c r="AJ108" i="6"/>
  <c r="AI108" i="6"/>
  <c r="AL108" i="6"/>
  <c r="AP108" i="6"/>
  <c r="AM108" i="6"/>
  <c r="AO108" i="6"/>
  <c r="AN108" i="6"/>
  <c r="AQ108" i="6"/>
  <c r="AS108" i="6"/>
  <c r="AR108" i="6"/>
  <c r="AV108" i="6"/>
  <c r="AU108" i="6"/>
  <c r="AT108" i="6"/>
  <c r="AX108" i="6"/>
  <c r="AW108" i="6"/>
  <c r="BA108" i="6"/>
  <c r="AZ108" i="6"/>
  <c r="AY108" i="6"/>
  <c r="BD108" i="6"/>
  <c r="BB108" i="6"/>
  <c r="BC108" i="6"/>
  <c r="BE108" i="6"/>
  <c r="BH108" i="6"/>
  <c r="BG108" i="6"/>
  <c r="BF108" i="6"/>
  <c r="BI108" i="6"/>
  <c r="BJ108" i="6"/>
  <c r="BL108" i="6"/>
  <c r="BK108" i="6"/>
  <c r="BN108" i="6"/>
  <c r="BO108" i="6"/>
  <c r="BP108" i="6"/>
  <c r="K82" i="6"/>
  <c r="M82" i="6"/>
  <c r="L82" i="6"/>
  <c r="O82" i="6"/>
  <c r="N82" i="6"/>
  <c r="P82" i="6"/>
  <c r="R82" i="6"/>
  <c r="Q82" i="6"/>
  <c r="T82" i="6"/>
  <c r="S82" i="6"/>
  <c r="W82" i="6"/>
  <c r="U82" i="6"/>
  <c r="V82" i="6"/>
  <c r="Y82" i="6"/>
  <c r="X82" i="6"/>
  <c r="AA82" i="6"/>
  <c r="Z82" i="6"/>
  <c r="AB82" i="6"/>
  <c r="AC82" i="6"/>
  <c r="AD82" i="6"/>
  <c r="AG82" i="6"/>
  <c r="AF82" i="6"/>
  <c r="AE82" i="6"/>
  <c r="AJ82" i="6"/>
  <c r="AI82" i="6"/>
  <c r="AK82" i="6"/>
  <c r="AH82" i="6"/>
  <c r="AM82" i="6"/>
  <c r="AL82" i="6"/>
  <c r="AP82" i="6"/>
  <c r="AO82" i="6"/>
  <c r="AN82" i="6"/>
  <c r="AR82" i="6"/>
  <c r="AQ82" i="6"/>
  <c r="AS82" i="6"/>
  <c r="AT82" i="6"/>
  <c r="AU82" i="6"/>
  <c r="AV82" i="6"/>
  <c r="AW82" i="6"/>
  <c r="AZ82" i="6"/>
  <c r="AX82" i="6"/>
  <c r="AY82" i="6"/>
  <c r="BA82" i="6"/>
  <c r="BD82" i="6"/>
  <c r="BB82" i="6"/>
  <c r="BC82" i="6"/>
  <c r="BG82" i="6"/>
  <c r="BE82" i="6"/>
  <c r="BF82" i="6"/>
  <c r="BI82" i="6"/>
  <c r="BH82" i="6"/>
  <c r="BJ82" i="6"/>
  <c r="BL82" i="6"/>
  <c r="BP82" i="6"/>
  <c r="J35" i="6"/>
  <c r="K35" i="6"/>
  <c r="L35" i="6"/>
  <c r="M35" i="6"/>
  <c r="O35" i="6"/>
  <c r="Q35" i="6"/>
  <c r="R35" i="6"/>
  <c r="P35" i="6"/>
  <c r="T35" i="6"/>
  <c r="S35" i="6"/>
  <c r="V35" i="6"/>
  <c r="U35" i="6"/>
  <c r="X35" i="6"/>
  <c r="W35" i="6"/>
  <c r="Y35" i="6"/>
  <c r="AB35" i="6"/>
  <c r="Z35" i="6"/>
  <c r="AA35" i="6"/>
  <c r="AC35" i="6"/>
  <c r="AE35" i="6"/>
  <c r="AD35" i="6"/>
  <c r="AF35" i="6"/>
  <c r="AG35" i="6"/>
  <c r="AH35" i="6"/>
  <c r="AJ35" i="6"/>
  <c r="AI35" i="6"/>
  <c r="AK35" i="6"/>
  <c r="AL35" i="6"/>
  <c r="AM35" i="6"/>
  <c r="AN35" i="6"/>
  <c r="AO35" i="6"/>
  <c r="AP35" i="6"/>
  <c r="AR35" i="6"/>
  <c r="AQ35" i="6"/>
  <c r="AT35" i="6"/>
  <c r="AS35" i="6"/>
  <c r="AU35" i="6"/>
  <c r="AX35" i="6"/>
  <c r="AV35" i="6"/>
  <c r="AW35" i="6"/>
  <c r="AZ35" i="6"/>
  <c r="AY35" i="6"/>
  <c r="BA35" i="6"/>
  <c r="BC35" i="6"/>
  <c r="BE35" i="6"/>
  <c r="BB35" i="6"/>
  <c r="BF35" i="6"/>
  <c r="BD35" i="6"/>
  <c r="BG35" i="6"/>
  <c r="BH35" i="6"/>
  <c r="BL35" i="6"/>
  <c r="BJ35" i="6"/>
  <c r="BI35" i="6"/>
  <c r="BK35" i="6"/>
  <c r="BN35" i="6"/>
  <c r="BM35" i="6"/>
  <c r="J102" i="6"/>
  <c r="K102" i="6"/>
  <c r="L102" i="6"/>
  <c r="M102" i="6"/>
  <c r="O102" i="6"/>
  <c r="N102" i="6"/>
  <c r="P102" i="6"/>
  <c r="Q102" i="6"/>
  <c r="R102" i="6"/>
  <c r="S102" i="6"/>
  <c r="U102" i="6"/>
  <c r="T102" i="6"/>
  <c r="Y102" i="6"/>
  <c r="W102" i="6"/>
  <c r="V102" i="6"/>
  <c r="AA102" i="6"/>
  <c r="X102" i="6"/>
  <c r="AC102" i="6"/>
  <c r="Z102" i="6"/>
  <c r="AB102" i="6"/>
  <c r="AE102" i="6"/>
  <c r="AD102" i="6"/>
  <c r="AF102" i="6"/>
  <c r="AH102" i="6"/>
  <c r="AG102" i="6"/>
  <c r="AJ102" i="6"/>
  <c r="AI102" i="6"/>
  <c r="AK102" i="6"/>
  <c r="AN102" i="6"/>
  <c r="AL102" i="6"/>
  <c r="AM102" i="6"/>
  <c r="AO102" i="6"/>
  <c r="AQ102" i="6"/>
  <c r="AP102" i="6"/>
  <c r="AR102" i="6"/>
  <c r="AT102" i="6"/>
  <c r="AS102" i="6"/>
  <c r="AU102" i="6"/>
  <c r="AV102" i="6"/>
  <c r="AX102" i="6"/>
  <c r="AW102" i="6"/>
  <c r="AY102" i="6"/>
  <c r="BA102" i="6"/>
  <c r="AZ102" i="6"/>
  <c r="BD102" i="6"/>
  <c r="BC102" i="6"/>
  <c r="BB102" i="6"/>
  <c r="BE102" i="6"/>
  <c r="BF102" i="6"/>
  <c r="BG102" i="6"/>
  <c r="BH102" i="6"/>
  <c r="BI102" i="6"/>
  <c r="BJ102" i="6"/>
  <c r="BK102" i="6"/>
  <c r="BP102" i="6"/>
  <c r="BN102" i="6"/>
  <c r="BL102" i="6"/>
  <c r="BO42" i="6"/>
  <c r="BQ2" i="38"/>
  <c r="BQ2" i="35"/>
  <c r="BQ2" i="32"/>
  <c r="BQ2" i="29"/>
  <c r="BQ2" i="26"/>
  <c r="BQ2" i="19"/>
  <c r="BQ2" i="20"/>
  <c r="BQ2" i="18"/>
  <c r="BQ2" i="17"/>
  <c r="BQ2" i="15"/>
  <c r="BQ2" i="16"/>
  <c r="BQ2" i="14"/>
  <c r="BQ2" i="13"/>
  <c r="BQ2" i="12"/>
  <c r="BQ2" i="11"/>
  <c r="BQ2" i="10"/>
  <c r="BQ2" i="9"/>
  <c r="BQ2" i="7"/>
  <c r="BQ2" i="8"/>
  <c r="BQ266" i="6"/>
  <c r="BQ268" i="6" s="1"/>
  <c r="BQ260" i="6"/>
  <c r="BQ227" i="6"/>
  <c r="BQ229" i="6" s="1"/>
  <c r="BQ203" i="6"/>
  <c r="BQ147" i="6"/>
  <c r="BQ72" i="6"/>
  <c r="AC75" i="6" s="1"/>
  <c r="BQ236" i="6"/>
  <c r="BQ238" i="6" s="1"/>
  <c r="BQ120" i="6"/>
  <c r="BQ122" i="6" s="1"/>
  <c r="BQ114" i="6"/>
  <c r="BQ115" i="6" s="1"/>
  <c r="BQ92" i="6"/>
  <c r="S95" i="6" s="1"/>
  <c r="BQ170" i="6"/>
  <c r="BQ171" i="6" s="1"/>
  <c r="BQ176" i="6"/>
  <c r="BQ178" i="6" s="1"/>
  <c r="BQ2" i="6"/>
  <c r="BQ32" i="6"/>
  <c r="N35" i="6" s="1"/>
  <c r="BQ52" i="6"/>
  <c r="BQ22" i="29"/>
  <c r="BQ29" i="9"/>
  <c r="J22" i="31"/>
  <c r="L22" i="30"/>
  <c r="BP197" i="6"/>
  <c r="BP218" i="6"/>
  <c r="BN82" i="6"/>
  <c r="J95" i="6"/>
  <c r="M95" i="6"/>
  <c r="K95" i="6"/>
  <c r="L95" i="6"/>
  <c r="O95" i="6"/>
  <c r="N95" i="6"/>
  <c r="P95" i="6"/>
  <c r="R95" i="6"/>
  <c r="Q95" i="6"/>
  <c r="U95" i="6"/>
  <c r="T95" i="6"/>
  <c r="V95" i="6"/>
  <c r="W95" i="6"/>
  <c r="X95" i="6"/>
  <c r="Z95" i="6"/>
  <c r="Y95" i="6"/>
  <c r="AB95" i="6"/>
  <c r="AA95" i="6"/>
  <c r="AC95" i="6"/>
  <c r="AE95" i="6"/>
  <c r="AD95" i="6"/>
  <c r="AH95" i="6"/>
  <c r="AG95" i="6"/>
  <c r="AF95" i="6"/>
  <c r="AI95" i="6"/>
  <c r="AJ95" i="6"/>
  <c r="AK95" i="6"/>
  <c r="AL95" i="6"/>
  <c r="AN95" i="6"/>
  <c r="AM95" i="6"/>
  <c r="AP95" i="6"/>
  <c r="AS95" i="6"/>
  <c r="AO95" i="6"/>
  <c r="AR95" i="6"/>
  <c r="AQ95" i="6"/>
  <c r="AT95" i="6"/>
  <c r="AU95" i="6"/>
  <c r="AX95" i="6"/>
  <c r="AV95" i="6"/>
  <c r="AZ95" i="6"/>
  <c r="AW95" i="6"/>
  <c r="AY95" i="6"/>
  <c r="BB95" i="6"/>
  <c r="BA95" i="6"/>
  <c r="BC95" i="6"/>
  <c r="BD95" i="6"/>
  <c r="BE95" i="6"/>
  <c r="BF95" i="6"/>
  <c r="BG95" i="6"/>
  <c r="BH95" i="6"/>
  <c r="BI95" i="6"/>
  <c r="BJ95" i="6"/>
  <c r="BP95" i="6"/>
  <c r="BL95" i="6"/>
  <c r="BN95" i="6"/>
  <c r="BK95" i="6"/>
  <c r="BN48" i="6"/>
  <c r="BQ82" i="6"/>
  <c r="BO82" i="6"/>
  <c r="BQ75" i="6"/>
  <c r="AC2" i="39" l="1"/>
  <c r="AC2" i="36"/>
  <c r="AC2" i="33"/>
  <c r="AC2" i="30"/>
  <c r="AC2" i="27"/>
  <c r="J2" i="40"/>
  <c r="J2" i="37"/>
  <c r="J2" i="34"/>
  <c r="J2" i="28"/>
  <c r="J2" i="31"/>
  <c r="O3" i="40"/>
  <c r="O3" i="37"/>
  <c r="O3" i="34"/>
  <c r="O3" i="31"/>
  <c r="O3" i="28"/>
  <c r="O3" i="39"/>
  <c r="O3" i="36"/>
  <c r="O3" i="33"/>
  <c r="O3" i="30"/>
  <c r="O3" i="27"/>
  <c r="K4" i="39"/>
  <c r="K4" i="36"/>
  <c r="K4" i="33"/>
  <c r="K4" i="30"/>
  <c r="K4" i="27"/>
  <c r="R2" i="40"/>
  <c r="R2" i="37"/>
  <c r="R2" i="34"/>
  <c r="R2" i="31"/>
  <c r="R2" i="28"/>
  <c r="BQ21" i="18"/>
  <c r="H238" i="6"/>
  <c r="H21" i="18" s="1"/>
  <c r="M3" i="40"/>
  <c r="M3" i="37"/>
  <c r="M3" i="34"/>
  <c r="M3" i="28"/>
  <c r="M3" i="31"/>
  <c r="AC3" i="36"/>
  <c r="AC3" i="39"/>
  <c r="AC3" i="33"/>
  <c r="AC3" i="30"/>
  <c r="AC3" i="27"/>
  <c r="W3" i="39"/>
  <c r="W3" i="36"/>
  <c r="W3" i="33"/>
  <c r="W3" i="30"/>
  <c r="W3" i="27"/>
  <c r="L3" i="39"/>
  <c r="L3" i="36"/>
  <c r="L3" i="33"/>
  <c r="L3" i="30"/>
  <c r="L3" i="27"/>
  <c r="O4" i="37"/>
  <c r="O4" i="40"/>
  <c r="O4" i="34"/>
  <c r="O4" i="31"/>
  <c r="O4" i="28"/>
  <c r="Z4" i="39"/>
  <c r="Z4" i="36"/>
  <c r="Z4" i="33"/>
  <c r="Z4" i="30"/>
  <c r="Z4" i="27"/>
  <c r="S4" i="39"/>
  <c r="S4" i="36"/>
  <c r="S4" i="33"/>
  <c r="S4" i="30"/>
  <c r="S4" i="27"/>
  <c r="N4" i="24"/>
  <c r="N4" i="22"/>
  <c r="N4" i="21"/>
  <c r="N4" i="23"/>
  <c r="Y2" i="39"/>
  <c r="Y2" i="36"/>
  <c r="Y2" i="33"/>
  <c r="Y2" i="30"/>
  <c r="Y2" i="27"/>
  <c r="Q2" i="39"/>
  <c r="Q2" i="36"/>
  <c r="Q2" i="33"/>
  <c r="Q2" i="30"/>
  <c r="Q2" i="27"/>
  <c r="P2" i="40"/>
  <c r="P2" i="37"/>
  <c r="P2" i="34"/>
  <c r="P2" i="31"/>
  <c r="P2" i="28"/>
  <c r="L3" i="37"/>
  <c r="L3" i="40"/>
  <c r="L3" i="34"/>
  <c r="L3" i="31"/>
  <c r="L3" i="28"/>
  <c r="M2" i="22"/>
  <c r="M2" i="21"/>
  <c r="M2" i="24"/>
  <c r="M2" i="23"/>
  <c r="AB3" i="36"/>
  <c r="AB3" i="39"/>
  <c r="AB3" i="33"/>
  <c r="AB3" i="30"/>
  <c r="AB3" i="27"/>
  <c r="S3" i="39"/>
  <c r="S3" i="36"/>
  <c r="S3" i="33"/>
  <c r="S3" i="30"/>
  <c r="S3" i="27"/>
  <c r="M3" i="39"/>
  <c r="M3" i="36"/>
  <c r="M3" i="33"/>
  <c r="M3" i="30"/>
  <c r="M3" i="27"/>
  <c r="N4" i="40"/>
  <c r="N4" i="37"/>
  <c r="N4" i="34"/>
  <c r="N4" i="28"/>
  <c r="N4" i="31"/>
  <c r="Y4" i="39"/>
  <c r="Y4" i="36"/>
  <c r="Y4" i="33"/>
  <c r="Y4" i="30"/>
  <c r="Y4" i="27"/>
  <c r="P4" i="36"/>
  <c r="P4" i="39"/>
  <c r="P4" i="33"/>
  <c r="P4" i="30"/>
  <c r="P4" i="27"/>
  <c r="L4" i="24"/>
  <c r="L4" i="22"/>
  <c r="L4" i="21"/>
  <c r="L4" i="23"/>
  <c r="X2" i="39"/>
  <c r="X2" i="36"/>
  <c r="X2" i="33"/>
  <c r="X2" i="30"/>
  <c r="X2" i="27"/>
  <c r="R2" i="36"/>
  <c r="R2" i="39"/>
  <c r="R2" i="33"/>
  <c r="R2" i="30"/>
  <c r="R2" i="27"/>
  <c r="R4" i="39"/>
  <c r="R4" i="36"/>
  <c r="R4" i="33"/>
  <c r="R4" i="30"/>
  <c r="R4" i="27"/>
  <c r="Z2" i="39"/>
  <c r="Z2" i="36"/>
  <c r="Z2" i="33"/>
  <c r="Z2" i="30"/>
  <c r="Z2" i="27"/>
  <c r="N2" i="37"/>
  <c r="N2" i="40"/>
  <c r="N2" i="34"/>
  <c r="N2" i="31"/>
  <c r="N2" i="28"/>
  <c r="S3" i="40"/>
  <c r="S3" i="37"/>
  <c r="S3" i="34"/>
  <c r="S3" i="31"/>
  <c r="S3" i="28"/>
  <c r="K3" i="40"/>
  <c r="K3" i="37"/>
  <c r="K3" i="34"/>
  <c r="K3" i="31"/>
  <c r="K3" i="28"/>
  <c r="L2" i="24"/>
  <c r="L2" i="22"/>
  <c r="L2" i="21"/>
  <c r="L2" i="23"/>
  <c r="Z3" i="39"/>
  <c r="Z3" i="36"/>
  <c r="Z3" i="33"/>
  <c r="Z3" i="30"/>
  <c r="Z3" i="27"/>
  <c r="T3" i="36"/>
  <c r="T3" i="39"/>
  <c r="T3" i="33"/>
  <c r="T3" i="30"/>
  <c r="T3" i="27"/>
  <c r="K3" i="39"/>
  <c r="K3" i="36"/>
  <c r="K3" i="33"/>
  <c r="K3" i="30"/>
  <c r="K3" i="27"/>
  <c r="H82" i="6"/>
  <c r="L4" i="40"/>
  <c r="L4" i="37"/>
  <c r="L4" i="34"/>
  <c r="L4" i="31"/>
  <c r="L4" i="28"/>
  <c r="V4" i="39"/>
  <c r="V4" i="36"/>
  <c r="V4" i="33"/>
  <c r="V4" i="30"/>
  <c r="V4" i="27"/>
  <c r="O4" i="39"/>
  <c r="O4" i="36"/>
  <c r="O4" i="33"/>
  <c r="O4" i="30"/>
  <c r="O4" i="27"/>
  <c r="K4" i="24"/>
  <c r="K4" i="22"/>
  <c r="K4" i="21"/>
  <c r="K4" i="23"/>
  <c r="U2" i="39"/>
  <c r="U2" i="36"/>
  <c r="U2" i="33"/>
  <c r="U2" i="30"/>
  <c r="U2" i="27"/>
  <c r="N2" i="39"/>
  <c r="N2" i="36"/>
  <c r="N2" i="33"/>
  <c r="N2" i="30"/>
  <c r="N2" i="27"/>
  <c r="J3" i="24"/>
  <c r="J3" i="22"/>
  <c r="J3" i="21"/>
  <c r="J3" i="23"/>
  <c r="H42" i="6"/>
  <c r="P2" i="39"/>
  <c r="P2" i="36"/>
  <c r="P2" i="33"/>
  <c r="P2" i="30"/>
  <c r="P2" i="27"/>
  <c r="O2" i="40"/>
  <c r="O2" i="37"/>
  <c r="O2" i="34"/>
  <c r="O2" i="31"/>
  <c r="O2" i="28"/>
  <c r="BQ183" i="6"/>
  <c r="BQ184" i="6" s="1"/>
  <c r="H178" i="6"/>
  <c r="H183" i="6" s="1"/>
  <c r="R3" i="40"/>
  <c r="R3" i="37"/>
  <c r="R3" i="34"/>
  <c r="R3" i="31"/>
  <c r="R3" i="28"/>
  <c r="J3" i="40"/>
  <c r="J3" i="37"/>
  <c r="J3" i="34"/>
  <c r="J3" i="31"/>
  <c r="J3" i="28"/>
  <c r="H102" i="6"/>
  <c r="K2" i="24"/>
  <c r="K2" i="23"/>
  <c r="K2" i="22"/>
  <c r="K2" i="21"/>
  <c r="AA3" i="39"/>
  <c r="AA3" i="36"/>
  <c r="AA3" i="33"/>
  <c r="AA3" i="30"/>
  <c r="AA3" i="27"/>
  <c r="Q3" i="36"/>
  <c r="Q3" i="39"/>
  <c r="Q3" i="33"/>
  <c r="Q3" i="30"/>
  <c r="Q3" i="27"/>
  <c r="M4" i="40"/>
  <c r="M4" i="37"/>
  <c r="M4" i="34"/>
  <c r="M4" i="31"/>
  <c r="M4" i="28"/>
  <c r="M3" i="23"/>
  <c r="M3" i="24"/>
  <c r="M3" i="22"/>
  <c r="M3" i="21"/>
  <c r="X4" i="36"/>
  <c r="X4" i="39"/>
  <c r="X4" i="33"/>
  <c r="X4" i="30"/>
  <c r="X4" i="27"/>
  <c r="Q4" i="36"/>
  <c r="Q4" i="39"/>
  <c r="Q4" i="33"/>
  <c r="Q4" i="30"/>
  <c r="Q4" i="27"/>
  <c r="J4" i="24"/>
  <c r="J4" i="23"/>
  <c r="J4" i="22"/>
  <c r="J4" i="21"/>
  <c r="V2" i="39"/>
  <c r="V2" i="36"/>
  <c r="V2" i="33"/>
  <c r="V2" i="30"/>
  <c r="V2" i="27"/>
  <c r="M2" i="39"/>
  <c r="M2" i="36"/>
  <c r="M2" i="33"/>
  <c r="M2" i="30"/>
  <c r="M2" i="27"/>
  <c r="Q2" i="40"/>
  <c r="Q2" i="37"/>
  <c r="Q2" i="34"/>
  <c r="Q2" i="31"/>
  <c r="Q2" i="28"/>
  <c r="L2" i="40"/>
  <c r="L2" i="37"/>
  <c r="L2" i="34"/>
  <c r="L2" i="31"/>
  <c r="L2" i="28"/>
  <c r="BQ197" i="6"/>
  <c r="BQ218" i="6"/>
  <c r="H171" i="6"/>
  <c r="BQ20" i="17"/>
  <c r="H229" i="6"/>
  <c r="H20" i="17" s="1"/>
  <c r="Q3" i="37"/>
  <c r="Q3" i="40"/>
  <c r="Q3" i="34"/>
  <c r="Q3" i="31"/>
  <c r="Q3" i="28"/>
  <c r="J2" i="23"/>
  <c r="J2" i="22"/>
  <c r="J2" i="21"/>
  <c r="J2" i="24"/>
  <c r="X3" i="39"/>
  <c r="X3" i="36"/>
  <c r="X3" i="33"/>
  <c r="X3" i="30"/>
  <c r="X3" i="27"/>
  <c r="R3" i="39"/>
  <c r="R3" i="36"/>
  <c r="R3" i="33"/>
  <c r="R3" i="30"/>
  <c r="R3" i="27"/>
  <c r="S4" i="40"/>
  <c r="S4" i="37"/>
  <c r="S4" i="34"/>
  <c r="S4" i="31"/>
  <c r="S4" i="28"/>
  <c r="K4" i="40"/>
  <c r="K4" i="37"/>
  <c r="K4" i="34"/>
  <c r="K4" i="28"/>
  <c r="K4" i="31"/>
  <c r="N3" i="24"/>
  <c r="N3" i="23"/>
  <c r="N3" i="22"/>
  <c r="N3" i="21"/>
  <c r="U4" i="36"/>
  <c r="U4" i="39"/>
  <c r="U4" i="33"/>
  <c r="U4" i="30"/>
  <c r="U4" i="27"/>
  <c r="N4" i="39"/>
  <c r="N4" i="36"/>
  <c r="N4" i="33"/>
  <c r="N4" i="30"/>
  <c r="N4" i="27"/>
  <c r="W2" i="39"/>
  <c r="W2" i="36"/>
  <c r="W2" i="33"/>
  <c r="W2" i="30"/>
  <c r="W2" i="27"/>
  <c r="O2" i="39"/>
  <c r="O2" i="36"/>
  <c r="O2" i="33"/>
  <c r="O2" i="30"/>
  <c r="O2" i="27"/>
  <c r="BQ127" i="6"/>
  <c r="BQ128" i="6" s="1"/>
  <c r="H122" i="6"/>
  <c r="H127" i="6" s="1"/>
  <c r="N2" i="22"/>
  <c r="N2" i="21"/>
  <c r="N2" i="24"/>
  <c r="N2" i="23"/>
  <c r="U3" i="39"/>
  <c r="U3" i="36"/>
  <c r="U3" i="33"/>
  <c r="U3" i="30"/>
  <c r="U3" i="27"/>
  <c r="M4" i="24"/>
  <c r="M4" i="22"/>
  <c r="M4" i="21"/>
  <c r="M4" i="23"/>
  <c r="S2" i="40"/>
  <c r="S2" i="37"/>
  <c r="S2" i="34"/>
  <c r="S2" i="31"/>
  <c r="S2" i="28"/>
  <c r="K2" i="37"/>
  <c r="K2" i="40"/>
  <c r="K2" i="34"/>
  <c r="K2" i="31"/>
  <c r="K2" i="28"/>
  <c r="P3" i="40"/>
  <c r="P3" i="37"/>
  <c r="P3" i="34"/>
  <c r="P3" i="28"/>
  <c r="P3" i="31"/>
  <c r="Y3" i="36"/>
  <c r="Y3" i="39"/>
  <c r="Y3" i="33"/>
  <c r="Y3" i="30"/>
  <c r="Y3" i="27"/>
  <c r="P3" i="39"/>
  <c r="P3" i="36"/>
  <c r="P3" i="33"/>
  <c r="P3" i="30"/>
  <c r="P3" i="27"/>
  <c r="Q4" i="40"/>
  <c r="Q4" i="37"/>
  <c r="Q4" i="34"/>
  <c r="Q4" i="31"/>
  <c r="Q4" i="28"/>
  <c r="J4" i="40"/>
  <c r="J4" i="37"/>
  <c r="J4" i="34"/>
  <c r="J4" i="31"/>
  <c r="J4" i="28"/>
  <c r="L3" i="24"/>
  <c r="L3" i="23"/>
  <c r="L3" i="22"/>
  <c r="L3" i="21"/>
  <c r="AC4" i="36"/>
  <c r="AC4" i="39"/>
  <c r="AC4" i="33"/>
  <c r="AC4" i="30"/>
  <c r="AC4" i="27"/>
  <c r="T4" i="39"/>
  <c r="T4" i="36"/>
  <c r="T4" i="33"/>
  <c r="T4" i="30"/>
  <c r="T4" i="27"/>
  <c r="M4" i="36"/>
  <c r="M4" i="39"/>
  <c r="M4" i="33"/>
  <c r="M4" i="30"/>
  <c r="M4" i="27"/>
  <c r="AA2" i="39"/>
  <c r="AA2" i="36"/>
  <c r="AA2" i="33"/>
  <c r="AA2" i="30"/>
  <c r="AA2" i="27"/>
  <c r="S2" i="39"/>
  <c r="S2" i="36"/>
  <c r="S2" i="33"/>
  <c r="S2" i="30"/>
  <c r="S2" i="27"/>
  <c r="L2" i="39"/>
  <c r="L2" i="36"/>
  <c r="L2" i="33"/>
  <c r="L2" i="30"/>
  <c r="L2" i="27"/>
  <c r="P4" i="40"/>
  <c r="P4" i="37"/>
  <c r="P4" i="34"/>
  <c r="P4" i="31"/>
  <c r="P4" i="28"/>
  <c r="AB4" i="39"/>
  <c r="AB4" i="36"/>
  <c r="AB4" i="33"/>
  <c r="AB4" i="30"/>
  <c r="AB4" i="27"/>
  <c r="M2" i="40"/>
  <c r="M2" i="37"/>
  <c r="M2" i="34"/>
  <c r="M2" i="31"/>
  <c r="M2" i="28"/>
  <c r="BQ141" i="6"/>
  <c r="BQ162" i="6"/>
  <c r="H115" i="6"/>
  <c r="BQ67" i="6"/>
  <c r="BQ68" i="6" s="1"/>
  <c r="BQ61" i="6"/>
  <c r="BQ62" i="6" s="1"/>
  <c r="BQ54" i="6"/>
  <c r="BQ55" i="6" s="1"/>
  <c r="N3" i="40"/>
  <c r="N3" i="37"/>
  <c r="N3" i="34"/>
  <c r="N3" i="31"/>
  <c r="N3" i="28"/>
  <c r="V3" i="39"/>
  <c r="V3" i="36"/>
  <c r="V3" i="33"/>
  <c r="V3" i="30"/>
  <c r="V3" i="27"/>
  <c r="N3" i="36"/>
  <c r="N3" i="39"/>
  <c r="N3" i="33"/>
  <c r="N3" i="30"/>
  <c r="N3" i="27"/>
  <c r="R4" i="40"/>
  <c r="R4" i="37"/>
  <c r="R4" i="34"/>
  <c r="R4" i="31"/>
  <c r="R4" i="28"/>
  <c r="K3" i="24"/>
  <c r="K3" i="22"/>
  <c r="K3" i="21"/>
  <c r="K3" i="23"/>
  <c r="AA4" i="39"/>
  <c r="AA4" i="36"/>
  <c r="AA4" i="33"/>
  <c r="AA4" i="30"/>
  <c r="AA4" i="27"/>
  <c r="W4" i="39"/>
  <c r="W4" i="36"/>
  <c r="W4" i="33"/>
  <c r="W4" i="30"/>
  <c r="W4" i="27"/>
  <c r="L4" i="39"/>
  <c r="L4" i="36"/>
  <c r="L4" i="33"/>
  <c r="L4" i="30"/>
  <c r="L4" i="27"/>
  <c r="AB2" i="39"/>
  <c r="AB2" i="36"/>
  <c r="AB2" i="33"/>
  <c r="AB2" i="30"/>
  <c r="AB2" i="27"/>
  <c r="T2" i="39"/>
  <c r="T2" i="36"/>
  <c r="T2" i="33"/>
  <c r="T2" i="30"/>
  <c r="T2" i="27"/>
  <c r="K2" i="39"/>
  <c r="K2" i="36"/>
  <c r="K2" i="33"/>
  <c r="K2" i="30"/>
  <c r="K2" i="27"/>
  <c r="BO62" i="6" l="1"/>
  <c r="K55" i="6"/>
  <c r="K2" i="25" s="1"/>
  <c r="L55" i="6"/>
  <c r="L2" i="25" s="1"/>
  <c r="J55" i="6"/>
  <c r="J2" i="25" s="1"/>
  <c r="M55" i="6"/>
  <c r="M2" i="25" s="1"/>
  <c r="P55" i="6"/>
  <c r="O55" i="6"/>
  <c r="N55" i="6"/>
  <c r="N2" i="25" s="1"/>
  <c r="R55" i="6"/>
  <c r="Q55" i="6"/>
  <c r="T55" i="6"/>
  <c r="S55" i="6"/>
  <c r="U55" i="6"/>
  <c r="W55" i="6"/>
  <c r="V55" i="6"/>
  <c r="Z55" i="6"/>
  <c r="Y55" i="6"/>
  <c r="X55" i="6"/>
  <c r="AB55" i="6"/>
  <c r="AA55" i="6"/>
  <c r="AD55" i="6"/>
  <c r="AC55" i="6"/>
  <c r="AH55" i="6"/>
  <c r="AF55" i="6"/>
  <c r="AE55" i="6"/>
  <c r="AG55" i="6"/>
  <c r="AI55" i="6"/>
  <c r="AJ55" i="6"/>
  <c r="AK55" i="6"/>
  <c r="AN55" i="6"/>
  <c r="AL55" i="6"/>
  <c r="AM55" i="6"/>
  <c r="AP55" i="6"/>
  <c r="AO55" i="6"/>
  <c r="AQ55" i="6"/>
  <c r="AR55" i="6"/>
  <c r="AT55" i="6"/>
  <c r="AS55" i="6"/>
  <c r="AV55" i="6"/>
  <c r="AU55" i="6"/>
  <c r="AW55" i="6"/>
  <c r="AX55" i="6"/>
  <c r="AY55" i="6"/>
  <c r="AZ55" i="6"/>
  <c r="BC55" i="6"/>
  <c r="BA55" i="6"/>
  <c r="BB55" i="6"/>
  <c r="BD55" i="6"/>
  <c r="BG55" i="6"/>
  <c r="BE55" i="6"/>
  <c r="BH55" i="6"/>
  <c r="BI55" i="6"/>
  <c r="BF55" i="6"/>
  <c r="BL55" i="6"/>
  <c r="BJ55" i="6"/>
  <c r="BM55" i="6"/>
  <c r="BK55" i="6"/>
  <c r="BP55" i="6"/>
  <c r="BN55" i="6"/>
  <c r="BQ132" i="6"/>
  <c r="F133" i="6" s="1"/>
  <c r="F137" i="6" s="1"/>
  <c r="H128" i="6"/>
  <c r="H132" i="6" s="1"/>
  <c r="H218" i="6"/>
  <c r="H197" i="6"/>
  <c r="L62" i="6"/>
  <c r="L3" i="25" s="1"/>
  <c r="J62" i="6"/>
  <c r="K62" i="6"/>
  <c r="K3" i="25" s="1"/>
  <c r="O62" i="6"/>
  <c r="M62" i="6"/>
  <c r="M3" i="25" s="1"/>
  <c r="N62" i="6"/>
  <c r="N3" i="25" s="1"/>
  <c r="R62" i="6"/>
  <c r="P62" i="6"/>
  <c r="S62" i="6"/>
  <c r="Q62" i="6"/>
  <c r="U62" i="6"/>
  <c r="T62" i="6"/>
  <c r="V62" i="6"/>
  <c r="Z62" i="6"/>
  <c r="X62" i="6"/>
  <c r="W62" i="6"/>
  <c r="AA62" i="6"/>
  <c r="Y62" i="6"/>
  <c r="AD62" i="6"/>
  <c r="AB62" i="6"/>
  <c r="AC62" i="6"/>
  <c r="AF62" i="6"/>
  <c r="AE62" i="6"/>
  <c r="AG62" i="6"/>
  <c r="AJ62" i="6"/>
  <c r="AH62" i="6"/>
  <c r="AI62" i="6"/>
  <c r="AL62" i="6"/>
  <c r="AK62" i="6"/>
  <c r="AM62" i="6"/>
  <c r="AN62" i="6"/>
  <c r="AP62" i="6"/>
  <c r="AO62" i="6"/>
  <c r="AQ62" i="6"/>
  <c r="AR62" i="6"/>
  <c r="AT62" i="6"/>
  <c r="AS62" i="6"/>
  <c r="AV62" i="6"/>
  <c r="AU62" i="6"/>
  <c r="AW62" i="6"/>
  <c r="AX62" i="6"/>
  <c r="BA62" i="6"/>
  <c r="AY62" i="6"/>
  <c r="AZ62" i="6"/>
  <c r="BB62" i="6"/>
  <c r="BC62" i="6"/>
  <c r="BE62" i="6"/>
  <c r="BG62" i="6"/>
  <c r="BD62" i="6"/>
  <c r="BH62" i="6"/>
  <c r="BI62" i="6"/>
  <c r="BF62" i="6"/>
  <c r="BJ62" i="6"/>
  <c r="BL62" i="6"/>
  <c r="BK62" i="6"/>
  <c r="BM62" i="6"/>
  <c r="BN62" i="6"/>
  <c r="BP62" i="6"/>
  <c r="BQ188" i="6"/>
  <c r="F189" i="6" s="1"/>
  <c r="F193" i="6" s="1"/>
  <c r="H184" i="6"/>
  <c r="H188" i="6" s="1"/>
  <c r="BO55" i="6"/>
  <c r="L68" i="6"/>
  <c r="L4" i="25" s="1"/>
  <c r="N68" i="6"/>
  <c r="N4" i="25" s="1"/>
  <c r="O68" i="6"/>
  <c r="K68" i="6"/>
  <c r="K4" i="25" s="1"/>
  <c r="J68" i="6"/>
  <c r="J4" i="25" s="1"/>
  <c r="M68" i="6"/>
  <c r="M4" i="25" s="1"/>
  <c r="R68" i="6"/>
  <c r="P68" i="6"/>
  <c r="Q68" i="6"/>
  <c r="S68" i="6"/>
  <c r="V68" i="6"/>
  <c r="U68" i="6"/>
  <c r="T68" i="6"/>
  <c r="W68" i="6"/>
  <c r="X68" i="6"/>
  <c r="Y68" i="6"/>
  <c r="Z68" i="6"/>
  <c r="AB68" i="6"/>
  <c r="AA68" i="6"/>
  <c r="AD68" i="6"/>
  <c r="AC68" i="6"/>
  <c r="AG68" i="6"/>
  <c r="AF68" i="6"/>
  <c r="AE68" i="6"/>
  <c r="AH68" i="6"/>
  <c r="AI68" i="6"/>
  <c r="AK68" i="6"/>
  <c r="AJ68" i="6"/>
  <c r="AL68" i="6"/>
  <c r="AM68" i="6"/>
  <c r="AP68" i="6"/>
  <c r="AN68" i="6"/>
  <c r="AO68" i="6"/>
  <c r="AQ68" i="6"/>
  <c r="AS68" i="6"/>
  <c r="AR68" i="6"/>
  <c r="AT68" i="6"/>
  <c r="AU68" i="6"/>
  <c r="AW68" i="6"/>
  <c r="AV68" i="6"/>
  <c r="AZ68" i="6"/>
  <c r="AX68" i="6"/>
  <c r="BB68" i="6"/>
  <c r="BA68" i="6"/>
  <c r="AY68" i="6"/>
  <c r="BD68" i="6"/>
  <c r="BE68" i="6"/>
  <c r="BC68" i="6"/>
  <c r="BF68" i="6"/>
  <c r="BG68" i="6"/>
  <c r="BH68" i="6"/>
  <c r="BI68" i="6"/>
  <c r="BJ68" i="6"/>
  <c r="BL68" i="6"/>
  <c r="BK68" i="6"/>
  <c r="BM68" i="6"/>
  <c r="BN68" i="6"/>
  <c r="BP68" i="6"/>
  <c r="BO68" i="6"/>
  <c r="H162" i="6"/>
  <c r="H141" i="6"/>
  <c r="J142" i="6" l="1"/>
  <c r="K142" i="6"/>
  <c r="L142" i="6"/>
  <c r="M142" i="6"/>
  <c r="N142" i="6"/>
  <c r="O142" i="6"/>
  <c r="P142" i="6"/>
  <c r="Q142" i="6"/>
  <c r="R142" i="6"/>
  <c r="S142" i="6"/>
  <c r="T142" i="6"/>
  <c r="U142" i="6"/>
  <c r="V142" i="6"/>
  <c r="W142" i="6"/>
  <c r="X142" i="6"/>
  <c r="Y142" i="6"/>
  <c r="Z142" i="6"/>
  <c r="AA142" i="6"/>
  <c r="AB142" i="6"/>
  <c r="AC142" i="6"/>
  <c r="AD142" i="6"/>
  <c r="AE142" i="6"/>
  <c r="AF142" i="6"/>
  <c r="AG142" i="6"/>
  <c r="AH142" i="6"/>
  <c r="AI142" i="6"/>
  <c r="AJ142" i="6"/>
  <c r="AK142" i="6"/>
  <c r="AL142" i="6"/>
  <c r="AM142" i="6"/>
  <c r="AN142" i="6"/>
  <c r="AO142" i="6"/>
  <c r="AP142" i="6"/>
  <c r="AQ142" i="6"/>
  <c r="AR142" i="6"/>
  <c r="AS142" i="6"/>
  <c r="AT142" i="6"/>
  <c r="AU142" i="6"/>
  <c r="AV142" i="6"/>
  <c r="AW142" i="6"/>
  <c r="AX142" i="6"/>
  <c r="AY142" i="6"/>
  <c r="AZ142" i="6"/>
  <c r="BA142" i="6"/>
  <c r="BB142" i="6"/>
  <c r="BC142" i="6"/>
  <c r="BD142" i="6"/>
  <c r="BE142" i="6"/>
  <c r="BF142" i="6"/>
  <c r="BG142" i="6"/>
  <c r="BH142" i="6"/>
  <c r="BI142" i="6"/>
  <c r="BJ142" i="6"/>
  <c r="BK142" i="6"/>
  <c r="BL142" i="6"/>
  <c r="BM142" i="6"/>
  <c r="BN142" i="6"/>
  <c r="BO142" i="6"/>
  <c r="BP142" i="6"/>
  <c r="BQ142" i="6"/>
  <c r="J198" i="6"/>
  <c r="K198" i="6"/>
  <c r="L198" i="6"/>
  <c r="M198" i="6"/>
  <c r="N198" i="6"/>
  <c r="O198" i="6"/>
  <c r="P198" i="6"/>
  <c r="Q198" i="6"/>
  <c r="R198" i="6"/>
  <c r="S198" i="6"/>
  <c r="T198" i="6"/>
  <c r="U198" i="6"/>
  <c r="V198" i="6"/>
  <c r="W198" i="6"/>
  <c r="X198" i="6"/>
  <c r="Y198" i="6"/>
  <c r="Z198" i="6"/>
  <c r="AA198" i="6"/>
  <c r="AB198" i="6"/>
  <c r="AC198" i="6"/>
  <c r="AD198" i="6"/>
  <c r="AE198" i="6"/>
  <c r="AF198" i="6"/>
  <c r="AG198" i="6"/>
  <c r="AH198" i="6"/>
  <c r="AI198" i="6"/>
  <c r="AJ198" i="6"/>
  <c r="AK198" i="6"/>
  <c r="AL198" i="6"/>
  <c r="AM198" i="6"/>
  <c r="AN198" i="6"/>
  <c r="AO198" i="6"/>
  <c r="AP198" i="6"/>
  <c r="AQ198" i="6"/>
  <c r="AR198" i="6"/>
  <c r="AS198" i="6"/>
  <c r="AT198" i="6"/>
  <c r="AU198" i="6"/>
  <c r="AV198" i="6"/>
  <c r="AW198" i="6"/>
  <c r="AX198" i="6"/>
  <c r="AY198" i="6"/>
  <c r="AZ198" i="6"/>
  <c r="BA198" i="6"/>
  <c r="BB198" i="6"/>
  <c r="BC198" i="6"/>
  <c r="BD198" i="6"/>
  <c r="BE198" i="6"/>
  <c r="BF198" i="6"/>
  <c r="BG198" i="6"/>
  <c r="BH198" i="6"/>
  <c r="BI198" i="6"/>
  <c r="BJ198" i="6"/>
  <c r="BK198" i="6"/>
  <c r="BL198" i="6"/>
  <c r="BM198" i="6"/>
  <c r="BN198" i="6"/>
  <c r="BO198" i="6"/>
  <c r="BP198" i="6"/>
  <c r="BQ198" i="6"/>
  <c r="J3" i="25"/>
  <c r="H62" i="6"/>
  <c r="U211" i="6" l="1"/>
  <c r="U204" i="6"/>
  <c r="U205" i="6" s="1"/>
  <c r="U210" i="6" s="1"/>
  <c r="U219" i="6"/>
  <c r="AG163" i="6"/>
  <c r="AG155" i="6"/>
  <c r="AG148" i="6"/>
  <c r="AG149" i="6" s="1"/>
  <c r="AG154" i="6" s="1"/>
  <c r="AZ204" i="6"/>
  <c r="AZ205" i="6" s="1"/>
  <c r="AZ210" i="6" s="1"/>
  <c r="AZ211" i="6"/>
  <c r="AZ212" i="6" s="1"/>
  <c r="AZ217" i="6" s="1"/>
  <c r="AZ219" i="6"/>
  <c r="AR204" i="6"/>
  <c r="AR205" i="6" s="1"/>
  <c r="AR210" i="6" s="1"/>
  <c r="AR211" i="6"/>
  <c r="AR219" i="6"/>
  <c r="AJ204" i="6"/>
  <c r="AJ205" i="6" s="1"/>
  <c r="AJ210" i="6" s="1"/>
  <c r="AJ211" i="6"/>
  <c r="AJ219" i="6"/>
  <c r="AB204" i="6"/>
  <c r="AB205" i="6" s="1"/>
  <c r="AB210" i="6" s="1"/>
  <c r="AB211" i="6"/>
  <c r="AB219" i="6"/>
  <c r="T204" i="6"/>
  <c r="T205" i="6" s="1"/>
  <c r="T210" i="6" s="1"/>
  <c r="T211" i="6"/>
  <c r="T219" i="6"/>
  <c r="L204" i="6"/>
  <c r="L205" i="6" s="1"/>
  <c r="L210" i="6" s="1"/>
  <c r="L211" i="6"/>
  <c r="L219" i="6"/>
  <c r="BL163" i="6"/>
  <c r="BL148" i="6"/>
  <c r="BL149" i="6" s="1"/>
  <c r="BL154" i="6" s="1"/>
  <c r="BL155" i="6"/>
  <c r="BL156" i="6" s="1"/>
  <c r="BL161" i="6" s="1"/>
  <c r="BD163" i="6"/>
  <c r="BD148" i="6"/>
  <c r="BD149" i="6" s="1"/>
  <c r="BD154" i="6" s="1"/>
  <c r="BD155" i="6"/>
  <c r="AV163" i="6"/>
  <c r="AV148" i="6"/>
  <c r="AV149" i="6" s="1"/>
  <c r="AV154" i="6" s="1"/>
  <c r="AV155" i="6"/>
  <c r="AN163" i="6"/>
  <c r="AN148" i="6"/>
  <c r="AN149" i="6" s="1"/>
  <c r="AN154" i="6" s="1"/>
  <c r="AN155" i="6"/>
  <c r="AF163" i="6"/>
  <c r="AF148" i="6"/>
  <c r="AF149" i="6" s="1"/>
  <c r="AF154" i="6" s="1"/>
  <c r="AF155" i="6"/>
  <c r="X163" i="6"/>
  <c r="X148" i="6"/>
  <c r="X149" i="6" s="1"/>
  <c r="X154" i="6" s="1"/>
  <c r="X155" i="6"/>
  <c r="P163" i="6"/>
  <c r="P148" i="6"/>
  <c r="P149" i="6" s="1"/>
  <c r="P154" i="6" s="1"/>
  <c r="P155" i="6"/>
  <c r="P156" i="6" s="1"/>
  <c r="P161" i="6" s="1"/>
  <c r="AC211" i="6"/>
  <c r="AC204" i="6"/>
  <c r="AC205" i="6" s="1"/>
  <c r="AC210" i="6" s="1"/>
  <c r="AC219" i="6"/>
  <c r="AW163" i="6"/>
  <c r="AW155" i="6"/>
  <c r="AW148" i="6"/>
  <c r="AW149" i="6" s="1"/>
  <c r="AW154" i="6" s="1"/>
  <c r="BG211" i="6"/>
  <c r="BG204" i="6"/>
  <c r="BG205" i="6" s="1"/>
  <c r="BG210" i="6" s="1"/>
  <c r="BG219" i="6"/>
  <c r="S211" i="6"/>
  <c r="S204" i="6"/>
  <c r="S205" i="6" s="1"/>
  <c r="S210" i="6" s="1"/>
  <c r="S219" i="6"/>
  <c r="K211" i="6"/>
  <c r="K204" i="6"/>
  <c r="K205" i="6" s="1"/>
  <c r="K210" i="6" s="1"/>
  <c r="K219" i="6"/>
  <c r="BK163" i="6"/>
  <c r="BK155" i="6"/>
  <c r="BK148" i="6"/>
  <c r="BK149" i="6" s="1"/>
  <c r="BK154" i="6" s="1"/>
  <c r="BC163" i="6"/>
  <c r="BC155" i="6"/>
  <c r="BC148" i="6"/>
  <c r="BC149" i="6" s="1"/>
  <c r="BC154" i="6" s="1"/>
  <c r="AU163" i="6"/>
  <c r="AU155" i="6"/>
  <c r="AU148" i="6"/>
  <c r="AU149" i="6" s="1"/>
  <c r="AU154" i="6" s="1"/>
  <c r="AM163" i="6"/>
  <c r="AM155" i="6"/>
  <c r="AM148" i="6"/>
  <c r="AM149" i="6" s="1"/>
  <c r="AM154" i="6" s="1"/>
  <c r="AE163" i="6"/>
  <c r="AE155" i="6"/>
  <c r="AE148" i="6"/>
  <c r="AE149" i="6" s="1"/>
  <c r="AE154" i="6" s="1"/>
  <c r="W163" i="6"/>
  <c r="W155" i="6"/>
  <c r="W156" i="6" s="1"/>
  <c r="W161" i="6" s="1"/>
  <c r="W148" i="6"/>
  <c r="W149" i="6" s="1"/>
  <c r="W154" i="6" s="1"/>
  <c r="O163" i="6"/>
  <c r="O155" i="6"/>
  <c r="O156" i="6" s="1"/>
  <c r="O161" i="6" s="1"/>
  <c r="O148" i="6"/>
  <c r="O149" i="6" s="1"/>
  <c r="O154" i="6" s="1"/>
  <c r="AK211" i="6"/>
  <c r="AK204" i="6"/>
  <c r="AK205" i="6" s="1"/>
  <c r="AK210" i="6" s="1"/>
  <c r="AK219" i="6"/>
  <c r="Y163" i="6"/>
  <c r="Y148" i="6"/>
  <c r="Y149" i="6" s="1"/>
  <c r="Y154" i="6" s="1"/>
  <c r="Y155" i="6"/>
  <c r="AY211" i="6"/>
  <c r="AY212" i="6" s="1"/>
  <c r="AY217" i="6" s="1"/>
  <c r="AY204" i="6"/>
  <c r="AY205" i="6" s="1"/>
  <c r="AY210" i="6" s="1"/>
  <c r="AY219" i="6"/>
  <c r="BF211" i="6"/>
  <c r="BF212" i="6" s="1"/>
  <c r="BF217" i="6" s="1"/>
  <c r="BF204" i="6"/>
  <c r="BF205" i="6" s="1"/>
  <c r="BF210" i="6" s="1"/>
  <c r="BF219" i="6"/>
  <c r="R211" i="6"/>
  <c r="R204" i="6"/>
  <c r="R205" i="6" s="1"/>
  <c r="R210" i="6" s="1"/>
  <c r="R219" i="6"/>
  <c r="H198" i="6"/>
  <c r="J211" i="6"/>
  <c r="J204" i="6"/>
  <c r="J205" i="6" s="1"/>
  <c r="J210" i="6" s="1"/>
  <c r="J219" i="6"/>
  <c r="BJ155" i="6"/>
  <c r="BJ148" i="6"/>
  <c r="BJ149" i="6" s="1"/>
  <c r="BJ154" i="6" s="1"/>
  <c r="BJ163" i="6"/>
  <c r="BB155" i="6"/>
  <c r="BB156" i="6" s="1"/>
  <c r="BB161" i="6" s="1"/>
  <c r="BB148" i="6"/>
  <c r="BB149" i="6" s="1"/>
  <c r="BB154" i="6" s="1"/>
  <c r="BB163" i="6"/>
  <c r="AT155" i="6"/>
  <c r="AT156" i="6" s="1"/>
  <c r="AT161" i="6" s="1"/>
  <c r="AT148" i="6"/>
  <c r="AT149" i="6" s="1"/>
  <c r="AT154" i="6" s="1"/>
  <c r="AT163" i="6"/>
  <c r="AL155" i="6"/>
  <c r="AL148" i="6"/>
  <c r="AL149" i="6" s="1"/>
  <c r="AL154" i="6" s="1"/>
  <c r="AL163" i="6"/>
  <c r="AD155" i="6"/>
  <c r="AD156" i="6" s="1"/>
  <c r="AD161" i="6" s="1"/>
  <c r="AD148" i="6"/>
  <c r="AD149" i="6" s="1"/>
  <c r="AD154" i="6" s="1"/>
  <c r="AD163" i="6"/>
  <c r="V155" i="6"/>
  <c r="V148" i="6"/>
  <c r="V149" i="6" s="1"/>
  <c r="V154" i="6" s="1"/>
  <c r="V163" i="6"/>
  <c r="N155" i="6"/>
  <c r="N148" i="6"/>
  <c r="N149" i="6" s="1"/>
  <c r="N154" i="6" s="1"/>
  <c r="N163" i="6"/>
  <c r="BI211" i="6"/>
  <c r="BI204" i="6"/>
  <c r="BI205" i="6" s="1"/>
  <c r="BI210" i="6" s="1"/>
  <c r="BI219" i="6"/>
  <c r="BM163" i="6"/>
  <c r="BM155" i="6"/>
  <c r="BM148" i="6"/>
  <c r="BM149" i="6" s="1"/>
  <c r="BM154" i="6" s="1"/>
  <c r="BP204" i="6"/>
  <c r="BP205" i="6" s="1"/>
  <c r="BP210" i="6" s="1"/>
  <c r="BP211" i="6"/>
  <c r="BP219" i="6"/>
  <c r="AA211" i="6"/>
  <c r="AA212" i="6" s="1"/>
  <c r="AA217" i="6" s="1"/>
  <c r="AA204" i="6"/>
  <c r="AA205" i="6" s="1"/>
  <c r="AA210" i="6" s="1"/>
  <c r="AA219" i="6"/>
  <c r="AX211" i="6"/>
  <c r="AX204" i="6"/>
  <c r="AX205" i="6" s="1"/>
  <c r="AX210" i="6" s="1"/>
  <c r="AX219" i="6"/>
  <c r="AW211" i="6"/>
  <c r="AW219" i="6"/>
  <c r="AW204" i="6"/>
  <c r="AW205" i="6" s="1"/>
  <c r="AW210" i="6" s="1"/>
  <c r="AG211" i="6"/>
  <c r="AG219" i="6"/>
  <c r="AG204" i="6"/>
  <c r="AG205" i="6" s="1"/>
  <c r="AG210" i="6" s="1"/>
  <c r="Y211" i="6"/>
  <c r="Y212" i="6" s="1"/>
  <c r="Y217" i="6" s="1"/>
  <c r="Y219" i="6"/>
  <c r="Y220" i="6" s="1"/>
  <c r="Y10" i="15" s="1"/>
  <c r="Y11" i="15" s="1"/>
  <c r="Y204" i="6"/>
  <c r="Y205" i="6" s="1"/>
  <c r="Y210" i="6" s="1"/>
  <c r="Q211" i="6"/>
  <c r="Q219" i="6"/>
  <c r="Q204" i="6"/>
  <c r="Q205" i="6" s="1"/>
  <c r="Q210" i="6" s="1"/>
  <c r="BQ148" i="6"/>
  <c r="BQ149" i="6" s="1"/>
  <c r="BQ154" i="6" s="1"/>
  <c r="BQ155" i="6"/>
  <c r="BQ163" i="6"/>
  <c r="BI148" i="6"/>
  <c r="BI149" i="6" s="1"/>
  <c r="BI154" i="6" s="1"/>
  <c r="BI155" i="6"/>
  <c r="BI163" i="6"/>
  <c r="BA148" i="6"/>
  <c r="BA149" i="6" s="1"/>
  <c r="BA154" i="6" s="1"/>
  <c r="BA155" i="6"/>
  <c r="BA163" i="6"/>
  <c r="AS148" i="6"/>
  <c r="AS149" i="6" s="1"/>
  <c r="AS154" i="6" s="1"/>
  <c r="AS155" i="6"/>
  <c r="AS156" i="6" s="1"/>
  <c r="AS161" i="6" s="1"/>
  <c r="AS163" i="6"/>
  <c r="AS164" i="6" s="1"/>
  <c r="AS10" i="12" s="1"/>
  <c r="AS11" i="12" s="1"/>
  <c r="AK148" i="6"/>
  <c r="AK149" i="6" s="1"/>
  <c r="AK154" i="6" s="1"/>
  <c r="AK155" i="6"/>
  <c r="AK163" i="6"/>
  <c r="AC148" i="6"/>
  <c r="AC149" i="6" s="1"/>
  <c r="AC154" i="6" s="1"/>
  <c r="AC155" i="6"/>
  <c r="AC156" i="6" s="1"/>
  <c r="AC161" i="6" s="1"/>
  <c r="AC163" i="6"/>
  <c r="U148" i="6"/>
  <c r="U149" i="6" s="1"/>
  <c r="U154" i="6" s="1"/>
  <c r="U155" i="6"/>
  <c r="U156" i="6" s="1"/>
  <c r="U161" i="6" s="1"/>
  <c r="U163" i="6"/>
  <c r="M148" i="6"/>
  <c r="M149" i="6" s="1"/>
  <c r="M154" i="6" s="1"/>
  <c r="M155" i="6"/>
  <c r="M156" i="6" s="1"/>
  <c r="M161" i="6" s="1"/>
  <c r="M163" i="6"/>
  <c r="AS211" i="6"/>
  <c r="AS204" i="6"/>
  <c r="AS205" i="6" s="1"/>
  <c r="AS210" i="6" s="1"/>
  <c r="AS219" i="6"/>
  <c r="Q163" i="6"/>
  <c r="Q164" i="6" s="1"/>
  <c r="Q10" i="12" s="1"/>
  <c r="Q11" i="12" s="1"/>
  <c r="Q155" i="6"/>
  <c r="Q156" i="6" s="1"/>
  <c r="Q161" i="6" s="1"/>
  <c r="Q148" i="6"/>
  <c r="Q149" i="6" s="1"/>
  <c r="Q154" i="6" s="1"/>
  <c r="AI211" i="6"/>
  <c r="AI212" i="6" s="1"/>
  <c r="AI217" i="6" s="1"/>
  <c r="AI204" i="6"/>
  <c r="AI205" i="6" s="1"/>
  <c r="AI210" i="6" s="1"/>
  <c r="AI219" i="6"/>
  <c r="AH211" i="6"/>
  <c r="AH204" i="6"/>
  <c r="AH205" i="6" s="1"/>
  <c r="AH210" i="6" s="1"/>
  <c r="AH219" i="6"/>
  <c r="BE211" i="6"/>
  <c r="BE219" i="6"/>
  <c r="BE204" i="6"/>
  <c r="BE205" i="6" s="1"/>
  <c r="BE210" i="6" s="1"/>
  <c r="BD219" i="6"/>
  <c r="BD211" i="6"/>
  <c r="BD204" i="6"/>
  <c r="BD205" i="6" s="1"/>
  <c r="BD210" i="6" s="1"/>
  <c r="AN219" i="6"/>
  <c r="AN204" i="6"/>
  <c r="AN205" i="6" s="1"/>
  <c r="AN210" i="6" s="1"/>
  <c r="AN211" i="6"/>
  <c r="AF219" i="6"/>
  <c r="AF211" i="6"/>
  <c r="AF212" i="6" s="1"/>
  <c r="AF217" i="6" s="1"/>
  <c r="AF204" i="6"/>
  <c r="AF205" i="6" s="1"/>
  <c r="AF210" i="6" s="1"/>
  <c r="X219" i="6"/>
  <c r="X211" i="6"/>
  <c r="X204" i="6"/>
  <c r="X205" i="6" s="1"/>
  <c r="X210" i="6" s="1"/>
  <c r="P219" i="6"/>
  <c r="P220" i="6" s="1"/>
  <c r="P10" i="15" s="1"/>
  <c r="P11" i="15" s="1"/>
  <c r="P211" i="6"/>
  <c r="P212" i="6" s="1"/>
  <c r="P217" i="6" s="1"/>
  <c r="P204" i="6"/>
  <c r="P205" i="6" s="1"/>
  <c r="P210" i="6" s="1"/>
  <c r="BP155" i="6"/>
  <c r="BP156" i="6" s="1"/>
  <c r="BP161" i="6" s="1"/>
  <c r="BP148" i="6"/>
  <c r="BP149" i="6" s="1"/>
  <c r="BP154" i="6" s="1"/>
  <c r="BP163" i="6"/>
  <c r="BH155" i="6"/>
  <c r="BH148" i="6"/>
  <c r="BH149" i="6" s="1"/>
  <c r="BH154" i="6" s="1"/>
  <c r="BH163" i="6"/>
  <c r="AZ155" i="6"/>
  <c r="AZ156" i="6" s="1"/>
  <c r="AZ161" i="6" s="1"/>
  <c r="AZ148" i="6"/>
  <c r="AZ149" i="6" s="1"/>
  <c r="AZ154" i="6" s="1"/>
  <c r="AZ163" i="6"/>
  <c r="AZ164" i="6" s="1"/>
  <c r="AZ10" i="12" s="1"/>
  <c r="AZ11" i="12" s="1"/>
  <c r="AR155" i="6"/>
  <c r="AR148" i="6"/>
  <c r="AR149" i="6" s="1"/>
  <c r="AR154" i="6" s="1"/>
  <c r="AR163" i="6"/>
  <c r="AJ155" i="6"/>
  <c r="AJ148" i="6"/>
  <c r="AJ149" i="6" s="1"/>
  <c r="AJ154" i="6" s="1"/>
  <c r="AJ163" i="6"/>
  <c r="AB155" i="6"/>
  <c r="AB148" i="6"/>
  <c r="AB149" i="6" s="1"/>
  <c r="AB154" i="6" s="1"/>
  <c r="AB163" i="6"/>
  <c r="T155" i="6"/>
  <c r="T148" i="6"/>
  <c r="T149" i="6" s="1"/>
  <c r="T154" i="6" s="1"/>
  <c r="T163" i="6"/>
  <c r="L155" i="6"/>
  <c r="L156" i="6" s="1"/>
  <c r="L161" i="6" s="1"/>
  <c r="L148" i="6"/>
  <c r="L149" i="6" s="1"/>
  <c r="L154" i="6" s="1"/>
  <c r="L163" i="6"/>
  <c r="BQ211" i="6"/>
  <c r="BQ212" i="6" s="1"/>
  <c r="BQ217" i="6" s="1"/>
  <c r="BQ204" i="6"/>
  <c r="BQ205" i="6" s="1"/>
  <c r="BQ210" i="6" s="1"/>
  <c r="BQ219" i="6"/>
  <c r="M211" i="6"/>
  <c r="M204" i="6"/>
  <c r="M205" i="6" s="1"/>
  <c r="M210" i="6" s="1"/>
  <c r="M219" i="6"/>
  <c r="AO163" i="6"/>
  <c r="AO155" i="6"/>
  <c r="AO148" i="6"/>
  <c r="AO149" i="6" s="1"/>
  <c r="AO154" i="6" s="1"/>
  <c r="BO211" i="6"/>
  <c r="BO204" i="6"/>
  <c r="BO205" i="6" s="1"/>
  <c r="BO210" i="6" s="1"/>
  <c r="BO219" i="6"/>
  <c r="BN211" i="6"/>
  <c r="BN204" i="6"/>
  <c r="BN205" i="6" s="1"/>
  <c r="BN210" i="6" s="1"/>
  <c r="BN219" i="6"/>
  <c r="AP211" i="6"/>
  <c r="AP204" i="6"/>
  <c r="AP205" i="6" s="1"/>
  <c r="AP210" i="6" s="1"/>
  <c r="AP219" i="6"/>
  <c r="BM211" i="6"/>
  <c r="BM219" i="6"/>
  <c r="BM204" i="6"/>
  <c r="BM205" i="6" s="1"/>
  <c r="BM210" i="6" s="1"/>
  <c r="BL219" i="6"/>
  <c r="BL220" i="6" s="1"/>
  <c r="BL10" i="15" s="1"/>
  <c r="BL11" i="15" s="1"/>
  <c r="BL211" i="6"/>
  <c r="BL212" i="6" s="1"/>
  <c r="BL217" i="6" s="1"/>
  <c r="BL204" i="6"/>
  <c r="BL205" i="6" s="1"/>
  <c r="BL210" i="6" s="1"/>
  <c r="BC219" i="6"/>
  <c r="BC220" i="6" s="1"/>
  <c r="BC10" i="15" s="1"/>
  <c r="BC11" i="15" s="1"/>
  <c r="BC204" i="6"/>
  <c r="BC205" i="6" s="1"/>
  <c r="BC210" i="6" s="1"/>
  <c r="BC211" i="6"/>
  <c r="BC212" i="6" s="1"/>
  <c r="BC217" i="6" s="1"/>
  <c r="AM219" i="6"/>
  <c r="AM204" i="6"/>
  <c r="AM205" i="6" s="1"/>
  <c r="AM210" i="6" s="1"/>
  <c r="AM211" i="6"/>
  <c r="AM212" i="6" s="1"/>
  <c r="AM217" i="6" s="1"/>
  <c r="W219" i="6"/>
  <c r="W204" i="6"/>
  <c r="W205" i="6" s="1"/>
  <c r="W210" i="6" s="1"/>
  <c r="W211" i="6"/>
  <c r="W212" i="6" s="1"/>
  <c r="W217" i="6" s="1"/>
  <c r="O219" i="6"/>
  <c r="O204" i="6"/>
  <c r="O205" i="6" s="1"/>
  <c r="O210" i="6" s="1"/>
  <c r="O211" i="6"/>
  <c r="BO155" i="6"/>
  <c r="BO148" i="6"/>
  <c r="BO149" i="6" s="1"/>
  <c r="BO154" i="6" s="1"/>
  <c r="BO163" i="6"/>
  <c r="BG155" i="6"/>
  <c r="BG148" i="6"/>
  <c r="BG149" i="6" s="1"/>
  <c r="BG154" i="6" s="1"/>
  <c r="BG163" i="6"/>
  <c r="AY155" i="6"/>
  <c r="AY156" i="6" s="1"/>
  <c r="AY161" i="6" s="1"/>
  <c r="AY148" i="6"/>
  <c r="AY149" i="6" s="1"/>
  <c r="AY154" i="6" s="1"/>
  <c r="AY163" i="6"/>
  <c r="AY164" i="6" s="1"/>
  <c r="AY10" i="12" s="1"/>
  <c r="AY11" i="12" s="1"/>
  <c r="AQ155" i="6"/>
  <c r="AQ156" i="6" s="1"/>
  <c r="AQ161" i="6" s="1"/>
  <c r="AQ148" i="6"/>
  <c r="AQ149" i="6" s="1"/>
  <c r="AQ154" i="6" s="1"/>
  <c r="AQ163" i="6"/>
  <c r="AI155" i="6"/>
  <c r="AI156" i="6" s="1"/>
  <c r="AI161" i="6" s="1"/>
  <c r="AI148" i="6"/>
  <c r="AI149" i="6" s="1"/>
  <c r="AI154" i="6" s="1"/>
  <c r="AI163" i="6"/>
  <c r="AA155" i="6"/>
  <c r="AA148" i="6"/>
  <c r="AA149" i="6" s="1"/>
  <c r="AA154" i="6" s="1"/>
  <c r="AA163" i="6"/>
  <c r="S155" i="6"/>
  <c r="S156" i="6" s="1"/>
  <c r="S161" i="6" s="1"/>
  <c r="S148" i="6"/>
  <c r="S149" i="6" s="1"/>
  <c r="S154" i="6" s="1"/>
  <c r="S163" i="6"/>
  <c r="S164" i="6" s="1"/>
  <c r="S10" i="12" s="1"/>
  <c r="S11" i="12" s="1"/>
  <c r="K155" i="6"/>
  <c r="K148" i="6"/>
  <c r="K149" i="6" s="1"/>
  <c r="K154" i="6" s="1"/>
  <c r="K163" i="6"/>
  <c r="BA211" i="6"/>
  <c r="BA204" i="6"/>
  <c r="BA205" i="6" s="1"/>
  <c r="BA210" i="6" s="1"/>
  <c r="BA219" i="6"/>
  <c r="BE163" i="6"/>
  <c r="BE148" i="6"/>
  <c r="BE149" i="6" s="1"/>
  <c r="BE154" i="6" s="1"/>
  <c r="BE155" i="6"/>
  <c r="BH204" i="6"/>
  <c r="BH205" i="6" s="1"/>
  <c r="BH210" i="6" s="1"/>
  <c r="BH211" i="6"/>
  <c r="BH219" i="6"/>
  <c r="AQ211" i="6"/>
  <c r="AQ212" i="6" s="1"/>
  <c r="AQ217" i="6" s="1"/>
  <c r="AQ204" i="6"/>
  <c r="AQ205" i="6" s="1"/>
  <c r="AQ210" i="6" s="1"/>
  <c r="AQ219" i="6"/>
  <c r="Z211" i="6"/>
  <c r="Z212" i="6" s="1"/>
  <c r="Z217" i="6" s="1"/>
  <c r="Z204" i="6"/>
  <c r="Z205" i="6" s="1"/>
  <c r="Z210" i="6" s="1"/>
  <c r="Z219" i="6"/>
  <c r="AO211" i="6"/>
  <c r="AO219" i="6"/>
  <c r="AO204" i="6"/>
  <c r="AO205" i="6" s="1"/>
  <c r="AO210" i="6" s="1"/>
  <c r="AV219" i="6"/>
  <c r="AV211" i="6"/>
  <c r="AV204" i="6"/>
  <c r="AV205" i="6" s="1"/>
  <c r="AV210" i="6" s="1"/>
  <c r="BK219" i="6"/>
  <c r="BK204" i="6"/>
  <c r="BK205" i="6" s="1"/>
  <c r="BK210" i="6" s="1"/>
  <c r="BK211" i="6"/>
  <c r="AU219" i="6"/>
  <c r="AU204" i="6"/>
  <c r="AU205" i="6" s="1"/>
  <c r="AU210" i="6" s="1"/>
  <c r="AU211" i="6"/>
  <c r="AE219" i="6"/>
  <c r="AE204" i="6"/>
  <c r="AE205" i="6" s="1"/>
  <c r="AE210" i="6" s="1"/>
  <c r="AE211" i="6"/>
  <c r="BJ219" i="6"/>
  <c r="BJ211" i="6"/>
  <c r="BJ204" i="6"/>
  <c r="BJ205" i="6" s="1"/>
  <c r="BJ210" i="6" s="1"/>
  <c r="BB219" i="6"/>
  <c r="BB211" i="6"/>
  <c r="BB212" i="6" s="1"/>
  <c r="BB217" i="6" s="1"/>
  <c r="BB204" i="6"/>
  <c r="BB205" i="6" s="1"/>
  <c r="BB210" i="6" s="1"/>
  <c r="AT219" i="6"/>
  <c r="AT211" i="6"/>
  <c r="AT204" i="6"/>
  <c r="AT205" i="6" s="1"/>
  <c r="AT210" i="6" s="1"/>
  <c r="AL219" i="6"/>
  <c r="AL211" i="6"/>
  <c r="AL204" i="6"/>
  <c r="AL205" i="6" s="1"/>
  <c r="AL210" i="6" s="1"/>
  <c r="AD219" i="6"/>
  <c r="AD211" i="6"/>
  <c r="AD204" i="6"/>
  <c r="AD205" i="6" s="1"/>
  <c r="AD210" i="6" s="1"/>
  <c r="V219" i="6"/>
  <c r="V211" i="6"/>
  <c r="V212" i="6" s="1"/>
  <c r="V217" i="6" s="1"/>
  <c r="V204" i="6"/>
  <c r="V205" i="6" s="1"/>
  <c r="V210" i="6" s="1"/>
  <c r="N219" i="6"/>
  <c r="N211" i="6"/>
  <c r="N212" i="6" s="1"/>
  <c r="N217" i="6" s="1"/>
  <c r="N204" i="6"/>
  <c r="N205" i="6" s="1"/>
  <c r="N210" i="6" s="1"/>
  <c r="BN155" i="6"/>
  <c r="BN163" i="6"/>
  <c r="BN148" i="6"/>
  <c r="BN149" i="6" s="1"/>
  <c r="BN154" i="6" s="1"/>
  <c r="BF155" i="6"/>
  <c r="BF163" i="6"/>
  <c r="BF148" i="6"/>
  <c r="BF149" i="6" s="1"/>
  <c r="BF154" i="6" s="1"/>
  <c r="AX155" i="6"/>
  <c r="AX156" i="6" s="1"/>
  <c r="AX161" i="6" s="1"/>
  <c r="AX163" i="6"/>
  <c r="AX148" i="6"/>
  <c r="AX149" i="6" s="1"/>
  <c r="AX154" i="6" s="1"/>
  <c r="AP155" i="6"/>
  <c r="AP156" i="6" s="1"/>
  <c r="AP161" i="6" s="1"/>
  <c r="AP163" i="6"/>
  <c r="AP148" i="6"/>
  <c r="AP149" i="6" s="1"/>
  <c r="AP154" i="6" s="1"/>
  <c r="AH155" i="6"/>
  <c r="AH163" i="6"/>
  <c r="AH148" i="6"/>
  <c r="AH149" i="6" s="1"/>
  <c r="AH154" i="6" s="1"/>
  <c r="Z155" i="6"/>
  <c r="Z163" i="6"/>
  <c r="Z148" i="6"/>
  <c r="Z149" i="6" s="1"/>
  <c r="Z154" i="6" s="1"/>
  <c r="R155" i="6"/>
  <c r="R163" i="6"/>
  <c r="R148" i="6"/>
  <c r="R149" i="6" s="1"/>
  <c r="R154" i="6" s="1"/>
  <c r="H142" i="6"/>
  <c r="J155" i="6"/>
  <c r="J156" i="6" s="1"/>
  <c r="J163" i="6"/>
  <c r="J148" i="6"/>
  <c r="J149" i="6" s="1"/>
  <c r="J154" i="6" s="1"/>
  <c r="Y156" i="6" l="1"/>
  <c r="Y161" i="6" s="1"/>
  <c r="AF156" i="6"/>
  <c r="AF161" i="6" s="1"/>
  <c r="L212" i="6"/>
  <c r="L217" i="6" s="1"/>
  <c r="BJ156" i="6"/>
  <c r="BJ161" i="6" s="1"/>
  <c r="BJ164" i="6" s="1"/>
  <c r="BJ10" i="12" s="1"/>
  <c r="BJ11" i="12" s="1"/>
  <c r="BC164" i="6"/>
  <c r="BC10" i="12" s="1"/>
  <c r="BC11" i="12" s="1"/>
  <c r="BC8" i="35" s="1"/>
  <c r="P164" i="6"/>
  <c r="P10" i="12" s="1"/>
  <c r="P11" i="12" s="1"/>
  <c r="AR212" i="6"/>
  <c r="AR217" i="6" s="1"/>
  <c r="BC156" i="6"/>
  <c r="BC161" i="6" s="1"/>
  <c r="BL164" i="6"/>
  <c r="BL10" i="12" s="1"/>
  <c r="BL11" i="12" s="1"/>
  <c r="U212" i="6"/>
  <c r="U217" i="6" s="1"/>
  <c r="P42" i="16"/>
  <c r="P12" i="15"/>
  <c r="AL212" i="6"/>
  <c r="AL217" i="6" s="1"/>
  <c r="AY8" i="35"/>
  <c r="AY10" i="14"/>
  <c r="AY38" i="12"/>
  <c r="AY31" i="12"/>
  <c r="AY18" i="12"/>
  <c r="AJ156" i="6"/>
  <c r="AJ161" i="6" s="1"/>
  <c r="BQ164" i="6"/>
  <c r="BQ10" i="12" s="1"/>
  <c r="BQ11" i="12" s="1"/>
  <c r="N156" i="6"/>
  <c r="N161" i="6" s="1"/>
  <c r="O164" i="6"/>
  <c r="O10" i="12" s="1"/>
  <c r="O11" i="12" s="1"/>
  <c r="AM156" i="6"/>
  <c r="AM161" i="6" s="1"/>
  <c r="AM164" i="6" s="1"/>
  <c r="AM10" i="12" s="1"/>
  <c r="AM11" i="12" s="1"/>
  <c r="S212" i="6"/>
  <c r="S217" i="6" s="1"/>
  <c r="BL42" i="16"/>
  <c r="BL12" i="15"/>
  <c r="BC38" i="12"/>
  <c r="BC10" i="14"/>
  <c r="BC31" i="12"/>
  <c r="BC18" i="12"/>
  <c r="H163" i="6"/>
  <c r="H148" i="6"/>
  <c r="H155" i="6"/>
  <c r="BO156" i="6"/>
  <c r="BO161" i="6" s="1"/>
  <c r="BN212" i="6"/>
  <c r="BN217" i="6" s="1"/>
  <c r="AH156" i="6"/>
  <c r="AH161" i="6" s="1"/>
  <c r="AH164" i="6" s="1"/>
  <c r="AH10" i="12" s="1"/>
  <c r="AH11" i="12" s="1"/>
  <c r="BJ212" i="6"/>
  <c r="BJ217" i="6" s="1"/>
  <c r="BK212" i="6"/>
  <c r="BK217" i="6" s="1"/>
  <c r="AO212" i="6"/>
  <c r="AO217" i="6" s="1"/>
  <c r="BH212" i="6"/>
  <c r="BH217" i="6" s="1"/>
  <c r="AA156" i="6"/>
  <c r="AA161" i="6" s="1"/>
  <c r="AA164" i="6" s="1"/>
  <c r="AA10" i="12" s="1"/>
  <c r="AA11" i="12" s="1"/>
  <c r="O212" i="6"/>
  <c r="O217" i="6" s="1"/>
  <c r="BM220" i="6"/>
  <c r="BM10" i="15" s="1"/>
  <c r="BM11" i="15" s="1"/>
  <c r="M212" i="6"/>
  <c r="M217" i="6" s="1"/>
  <c r="M220" i="6" s="1"/>
  <c r="BH156" i="6"/>
  <c r="BH161" i="6" s="1"/>
  <c r="BH164" i="6" s="1"/>
  <c r="BH10" i="12" s="1"/>
  <c r="BH11" i="12" s="1"/>
  <c r="X212" i="6"/>
  <c r="X217" i="6" s="1"/>
  <c r="AH212" i="6"/>
  <c r="AH217" i="6" s="1"/>
  <c r="AH220" i="6" s="1"/>
  <c r="AC164" i="6"/>
  <c r="AC10" i="12" s="1"/>
  <c r="AC11" i="12" s="1"/>
  <c r="BQ156" i="6"/>
  <c r="BQ161" i="6" s="1"/>
  <c r="AX212" i="6"/>
  <c r="AX217" i="6" s="1"/>
  <c r="BM156" i="6"/>
  <c r="BM161" i="6" s="1"/>
  <c r="AL156" i="6"/>
  <c r="AL161" i="6" s="1"/>
  <c r="R212" i="6"/>
  <c r="R217" i="6" s="1"/>
  <c r="BK156" i="6"/>
  <c r="BK161" i="6" s="1"/>
  <c r="AC212" i="6"/>
  <c r="AC217" i="6" s="1"/>
  <c r="BD156" i="6"/>
  <c r="BD161" i="6" s="1"/>
  <c r="BD164" i="6" s="1"/>
  <c r="BD10" i="12" s="1"/>
  <c r="BD11" i="12" s="1"/>
  <c r="Y8" i="36" s="1"/>
  <c r="AJ212" i="6"/>
  <c r="AJ217" i="6" s="1"/>
  <c r="Q8" i="35"/>
  <c r="Q38" i="12"/>
  <c r="Q40" i="12" s="1"/>
  <c r="Q17" i="15" s="1"/>
  <c r="Q18" i="15" s="1"/>
  <c r="Q10" i="14"/>
  <c r="AC12" i="14" s="1"/>
  <c r="Q31" i="12"/>
  <c r="AC32" i="12" s="1"/>
  <c r="Q18" i="12"/>
  <c r="Y42" i="16"/>
  <c r="Y12" i="15"/>
  <c r="BA212" i="6"/>
  <c r="BA217" i="6" s="1"/>
  <c r="AI164" i="6"/>
  <c r="AI10" i="12" s="1"/>
  <c r="AI11" i="12" s="1"/>
  <c r="BM212" i="6"/>
  <c r="BM217" i="6" s="1"/>
  <c r="T156" i="6"/>
  <c r="T161" i="6" s="1"/>
  <c r="T164" i="6" s="1"/>
  <c r="T10" i="12" s="1"/>
  <c r="T11" i="12" s="1"/>
  <c r="BP164" i="6"/>
  <c r="BP10" i="12" s="1"/>
  <c r="BP11" i="12" s="1"/>
  <c r="BD212" i="6"/>
  <c r="BD217" i="6" s="1"/>
  <c r="AS212" i="6"/>
  <c r="AS217" i="6" s="1"/>
  <c r="AA220" i="6"/>
  <c r="AA10" i="15" s="1"/>
  <c r="AA11" i="15" s="1"/>
  <c r="BM164" i="6"/>
  <c r="BM10" i="12" s="1"/>
  <c r="BM11" i="12" s="1"/>
  <c r="AT164" i="6"/>
  <c r="AT10" i="12" s="1"/>
  <c r="AT11" i="12" s="1"/>
  <c r="BF220" i="6"/>
  <c r="BF10" i="15" s="1"/>
  <c r="BF11" i="15" s="1"/>
  <c r="Y164" i="6"/>
  <c r="Y10" i="12" s="1"/>
  <c r="Y11" i="12" s="1"/>
  <c r="BK164" i="6"/>
  <c r="BK10" i="12" s="1"/>
  <c r="BK11" i="12" s="1"/>
  <c r="AF164" i="6"/>
  <c r="AF10" i="12" s="1"/>
  <c r="AF11" i="12" s="1"/>
  <c r="AG156" i="6"/>
  <c r="AG161" i="6" s="1"/>
  <c r="AS8" i="35"/>
  <c r="AS10" i="14"/>
  <c r="AS31" i="12"/>
  <c r="AS38" i="12"/>
  <c r="AS18" i="12"/>
  <c r="AL164" i="6"/>
  <c r="AL10" i="12" s="1"/>
  <c r="AL11" i="12" s="1"/>
  <c r="BF156" i="6"/>
  <c r="BF161" i="6" s="1"/>
  <c r="BF164" i="6" s="1"/>
  <c r="BF10" i="12" s="1"/>
  <c r="BF11" i="12" s="1"/>
  <c r="Z220" i="6"/>
  <c r="Z10" i="15" s="1"/>
  <c r="Z11" i="15" s="1"/>
  <c r="R156" i="6"/>
  <c r="R161" i="6" s="1"/>
  <c r="R164" i="6" s="1"/>
  <c r="R10" i="12" s="1"/>
  <c r="R11" i="12" s="1"/>
  <c r="AP164" i="6"/>
  <c r="AP10" i="12" s="1"/>
  <c r="AP11" i="12" s="1"/>
  <c r="V220" i="6"/>
  <c r="V10" i="15" s="1"/>
  <c r="V11" i="15" s="1"/>
  <c r="AT212" i="6"/>
  <c r="AT217" i="6" s="1"/>
  <c r="AE212" i="6"/>
  <c r="AE217" i="6" s="1"/>
  <c r="BE156" i="6"/>
  <c r="BE161" i="6" s="1"/>
  <c r="K156" i="6"/>
  <c r="K161" i="6" s="1"/>
  <c r="K164" i="6" s="1"/>
  <c r="K10" i="12" s="1"/>
  <c r="K11" i="12" s="1"/>
  <c r="BO212" i="6"/>
  <c r="BO217" i="6" s="1"/>
  <c r="BO220" i="6" s="1"/>
  <c r="AR156" i="6"/>
  <c r="AR161" i="6" s="1"/>
  <c r="AR164" i="6" s="1"/>
  <c r="AR10" i="12" s="1"/>
  <c r="AR11" i="12" s="1"/>
  <c r="BD220" i="6"/>
  <c r="BD10" i="15" s="1"/>
  <c r="BD11" i="15" s="1"/>
  <c r="M164" i="6"/>
  <c r="M10" i="12" s="1"/>
  <c r="M11" i="12" s="1"/>
  <c r="BA156" i="6"/>
  <c r="BA161" i="6" s="1"/>
  <c r="BA164" i="6" s="1"/>
  <c r="BA10" i="12" s="1"/>
  <c r="BA11" i="12" s="1"/>
  <c r="AG212" i="6"/>
  <c r="AG217" i="6" s="1"/>
  <c r="V156" i="6"/>
  <c r="V161" i="6" s="1"/>
  <c r="V164" i="6" s="1"/>
  <c r="V10" i="12" s="1"/>
  <c r="V11" i="12" s="1"/>
  <c r="W164" i="6"/>
  <c r="W10" i="12" s="1"/>
  <c r="W11" i="12" s="1"/>
  <c r="AU156" i="6"/>
  <c r="AU161" i="6" s="1"/>
  <c r="AU164" i="6" s="1"/>
  <c r="AU10" i="12" s="1"/>
  <c r="AU11" i="12" s="1"/>
  <c r="BG212" i="6"/>
  <c r="BG217" i="6" s="1"/>
  <c r="AN156" i="6"/>
  <c r="AN161" i="6" s="1"/>
  <c r="T212" i="6"/>
  <c r="T217" i="6" s="1"/>
  <c r="AG164" i="6"/>
  <c r="AG10" i="12" s="1"/>
  <c r="AG11" i="12" s="1"/>
  <c r="AK164" i="6"/>
  <c r="AK10" i="12" s="1"/>
  <c r="AK11" i="12" s="1"/>
  <c r="Q220" i="6"/>
  <c r="Q10" i="15" s="1"/>
  <c r="Q11" i="15" s="1"/>
  <c r="AD164" i="6"/>
  <c r="AD10" i="12" s="1"/>
  <c r="AD11" i="12" s="1"/>
  <c r="P8" i="35"/>
  <c r="P10" i="14"/>
  <c r="AB12" i="14" s="1"/>
  <c r="P31" i="12"/>
  <c r="AB32" i="12" s="1"/>
  <c r="P18" i="12"/>
  <c r="P38" i="12"/>
  <c r="P40" i="12" s="1"/>
  <c r="P17" i="15" s="1"/>
  <c r="P18" i="15" s="1"/>
  <c r="S8" i="35"/>
  <c r="S10" i="14"/>
  <c r="AE12" i="14" s="1"/>
  <c r="S38" i="12"/>
  <c r="S40" i="12" s="1"/>
  <c r="S17" i="15" s="1"/>
  <c r="S18" i="15" s="1"/>
  <c r="S31" i="12"/>
  <c r="AE32" i="12" s="1"/>
  <c r="S18" i="12"/>
  <c r="BC42" i="16"/>
  <c r="BC12" i="15"/>
  <c r="AZ8" i="35"/>
  <c r="AZ10" i="14"/>
  <c r="AZ31" i="12"/>
  <c r="AZ18" i="12"/>
  <c r="AZ38" i="12"/>
  <c r="BN156" i="6"/>
  <c r="BN161" i="6" s="1"/>
  <c r="AD212" i="6"/>
  <c r="AD217" i="6" s="1"/>
  <c r="AE220" i="6"/>
  <c r="AE10" i="15" s="1"/>
  <c r="AE11" i="15" s="1"/>
  <c r="AV212" i="6"/>
  <c r="AV217" i="6" s="1"/>
  <c r="AQ220" i="6"/>
  <c r="AQ10" i="15" s="1"/>
  <c r="AQ11" i="15" s="1"/>
  <c r="BE164" i="6"/>
  <c r="BE10" i="12" s="1"/>
  <c r="BE11" i="12" s="1"/>
  <c r="AQ164" i="6"/>
  <c r="AQ10" i="12" s="1"/>
  <c r="AQ11" i="12" s="1"/>
  <c r="BG156" i="6"/>
  <c r="BG161" i="6" s="1"/>
  <c r="BG164" i="6" s="1"/>
  <c r="BG10" i="12" s="1"/>
  <c r="BG11" i="12" s="1"/>
  <c r="AP212" i="6"/>
  <c r="AP217" i="6" s="1"/>
  <c r="AO156" i="6"/>
  <c r="AO161" i="6" s="1"/>
  <c r="AO164" i="6" s="1"/>
  <c r="AO10" i="12" s="1"/>
  <c r="AO11" i="12" s="1"/>
  <c r="L164" i="6"/>
  <c r="L10" i="12" s="1"/>
  <c r="L11" i="12" s="1"/>
  <c r="AB156" i="6"/>
  <c r="AB161" i="6" s="1"/>
  <c r="AB164" i="6" s="1"/>
  <c r="AB10" i="12" s="1"/>
  <c r="AB11" i="12" s="1"/>
  <c r="BE220" i="6"/>
  <c r="BE10" i="15" s="1"/>
  <c r="BE11" i="15" s="1"/>
  <c r="AK156" i="6"/>
  <c r="AK161" i="6" s="1"/>
  <c r="Q212" i="6"/>
  <c r="Q217" i="6" s="1"/>
  <c r="BI212" i="6"/>
  <c r="BI217" i="6" s="1"/>
  <c r="BI220" i="6" s="1"/>
  <c r="BB164" i="6"/>
  <c r="BB10" i="12" s="1"/>
  <c r="BB11" i="12" s="1"/>
  <c r="J212" i="6"/>
  <c r="AK212" i="6"/>
  <c r="AK217" i="6" s="1"/>
  <c r="AK220" i="6" s="1"/>
  <c r="AE156" i="6"/>
  <c r="AE161" i="6" s="1"/>
  <c r="AE164" i="6" s="1"/>
  <c r="AE10" i="12" s="1"/>
  <c r="AE11" i="12" s="1"/>
  <c r="K212" i="6"/>
  <c r="K217" i="6" s="1"/>
  <c r="AW156" i="6"/>
  <c r="AW161" i="6" s="1"/>
  <c r="X156" i="6"/>
  <c r="X161" i="6" s="1"/>
  <c r="X164" i="6" s="1"/>
  <c r="X10" i="12" s="1"/>
  <c r="X11" i="12" s="1"/>
  <c r="AN164" i="6"/>
  <c r="AN10" i="12" s="1"/>
  <c r="AN11" i="12" s="1"/>
  <c r="J161" i="6"/>
  <c r="J164" i="6" s="1"/>
  <c r="J10" i="12" s="1"/>
  <c r="J11" i="12" s="1"/>
  <c r="BN164" i="6"/>
  <c r="BN10" i="12" s="1"/>
  <c r="BN11" i="12" s="1"/>
  <c r="AB8" i="36" s="1"/>
  <c r="AT220" i="6"/>
  <c r="AT10" i="15" s="1"/>
  <c r="AT11" i="15" s="1"/>
  <c r="Z156" i="6"/>
  <c r="Z161" i="6" s="1"/>
  <c r="Z164" i="6" s="1"/>
  <c r="Z10" i="12" s="1"/>
  <c r="Z11" i="12" s="1"/>
  <c r="AX164" i="6"/>
  <c r="AX10" i="12" s="1"/>
  <c r="AX11" i="12" s="1"/>
  <c r="AU212" i="6"/>
  <c r="AU217" i="6" s="1"/>
  <c r="BO164" i="6"/>
  <c r="BO10" i="12" s="1"/>
  <c r="BO11" i="12" s="1"/>
  <c r="W220" i="6"/>
  <c r="W10" i="15" s="1"/>
  <c r="W11" i="15" s="1"/>
  <c r="BN220" i="6"/>
  <c r="BN10" i="15" s="1"/>
  <c r="BN11" i="15" s="1"/>
  <c r="AJ164" i="6"/>
  <c r="AJ10" i="12" s="1"/>
  <c r="AJ11" i="12" s="1"/>
  <c r="AN212" i="6"/>
  <c r="AN217" i="6" s="1"/>
  <c r="AN220" i="6" s="1"/>
  <c r="BE212" i="6"/>
  <c r="BE217" i="6" s="1"/>
  <c r="U164" i="6"/>
  <c r="U10" i="12" s="1"/>
  <c r="U11" i="12" s="1"/>
  <c r="BI156" i="6"/>
  <c r="BI161" i="6" s="1"/>
  <c r="BI164" i="6" s="1"/>
  <c r="BI10" i="12" s="1"/>
  <c r="BI11" i="12" s="1"/>
  <c r="AW212" i="6"/>
  <c r="AW217" i="6" s="1"/>
  <c r="AW220" i="6" s="1"/>
  <c r="AW10" i="15" s="1"/>
  <c r="AW11" i="15" s="1"/>
  <c r="BP212" i="6"/>
  <c r="BP217" i="6" s="1"/>
  <c r="N164" i="6"/>
  <c r="N10" i="12" s="1"/>
  <c r="N11" i="12" s="1"/>
  <c r="H219" i="6"/>
  <c r="H204" i="6"/>
  <c r="H211" i="6"/>
  <c r="S220" i="6"/>
  <c r="S10" i="15" s="1"/>
  <c r="S11" i="15" s="1"/>
  <c r="AW164" i="6"/>
  <c r="AW10" i="12" s="1"/>
  <c r="AW11" i="12" s="1"/>
  <c r="AV156" i="6"/>
  <c r="AV161" i="6" s="1"/>
  <c r="AV164" i="6" s="1"/>
  <c r="AV10" i="12" s="1"/>
  <c r="AV11" i="12" s="1"/>
  <c r="BL8" i="35"/>
  <c r="BL10" i="14"/>
  <c r="BL38" i="12"/>
  <c r="BL31" i="12"/>
  <c r="BL18" i="12"/>
  <c r="S8" i="37"/>
  <c r="AB212" i="6"/>
  <c r="AB217" i="6" s="1"/>
  <c r="AB220" i="6" s="1"/>
  <c r="AZ220" i="6"/>
  <c r="AZ10" i="15" s="1"/>
  <c r="AZ11" i="15" s="1"/>
  <c r="BJ10" i="14" l="1"/>
  <c r="BJ31" i="12"/>
  <c r="BJ18" i="12"/>
  <c r="BJ8" i="35"/>
  <c r="BJ38" i="12"/>
  <c r="AF220" i="6"/>
  <c r="AF10" i="15" s="1"/>
  <c r="AF11" i="15" s="1"/>
  <c r="BA220" i="6"/>
  <c r="BA10" i="15" s="1"/>
  <c r="BA11" i="15" s="1"/>
  <c r="R220" i="6"/>
  <c r="R10" i="15" s="1"/>
  <c r="R11" i="15" s="1"/>
  <c r="R42" i="16" s="1"/>
  <c r="AA8" i="35"/>
  <c r="AA10" i="14"/>
  <c r="AA38" i="12"/>
  <c r="AA18" i="12"/>
  <c r="AA31" i="12"/>
  <c r="R8" i="35"/>
  <c r="R10" i="14"/>
  <c r="AD12" i="14" s="1"/>
  <c r="P14" i="36" s="1"/>
  <c r="R31" i="12"/>
  <c r="AD32" i="12" s="1"/>
  <c r="R18" i="12"/>
  <c r="R38" i="12"/>
  <c r="R40" i="12" s="1"/>
  <c r="R17" i="15" s="1"/>
  <c r="R18" i="15" s="1"/>
  <c r="BI8" i="35"/>
  <c r="BI10" i="14"/>
  <c r="BI31" i="12"/>
  <c r="BI38" i="12"/>
  <c r="BI18" i="12"/>
  <c r="AA8" i="36"/>
  <c r="Z8" i="35"/>
  <c r="Z10" i="14"/>
  <c r="Z31" i="12"/>
  <c r="Z38" i="12"/>
  <c r="Z18" i="12"/>
  <c r="BO10" i="15"/>
  <c r="BO11" i="15" s="1"/>
  <c r="BP220" i="6"/>
  <c r="AK10" i="15"/>
  <c r="AK11" i="15" s="1"/>
  <c r="AL220" i="6"/>
  <c r="AH10" i="15"/>
  <c r="AH11" i="15" s="1"/>
  <c r="AI220" i="6"/>
  <c r="AR8" i="35"/>
  <c r="AR10" i="14"/>
  <c r="AR18" i="12"/>
  <c r="AR31" i="12"/>
  <c r="AR38" i="12"/>
  <c r="AB8" i="35"/>
  <c r="AB10" i="14"/>
  <c r="AB18" i="12"/>
  <c r="AB38" i="12"/>
  <c r="AB31" i="12"/>
  <c r="AN32" i="12" s="1"/>
  <c r="P8" i="36"/>
  <c r="M8" i="37"/>
  <c r="V8" i="35"/>
  <c r="V38" i="12"/>
  <c r="V10" i="14"/>
  <c r="V18" i="12"/>
  <c r="V31" i="12"/>
  <c r="N8" i="36"/>
  <c r="K8" i="24"/>
  <c r="L8" i="37"/>
  <c r="K8" i="35"/>
  <c r="K10" i="14"/>
  <c r="W12" i="14" s="1"/>
  <c r="K38" i="12"/>
  <c r="K40" i="12" s="1"/>
  <c r="K17" i="15" s="1"/>
  <c r="K18" i="15" s="1"/>
  <c r="K18" i="12"/>
  <c r="K31" i="12"/>
  <c r="W32" i="12" s="1"/>
  <c r="BF8" i="35"/>
  <c r="BF10" i="14"/>
  <c r="BF31" i="12"/>
  <c r="BF38" i="12"/>
  <c r="BF18" i="12"/>
  <c r="R8" i="37"/>
  <c r="N8" i="24"/>
  <c r="Z8" i="36"/>
  <c r="AV8" i="35"/>
  <c r="AV10" i="14"/>
  <c r="AV31" i="12"/>
  <c r="AV38" i="12"/>
  <c r="AV18" i="12"/>
  <c r="J8" i="35"/>
  <c r="J10" i="14"/>
  <c r="V12" i="14" s="1"/>
  <c r="J31" i="12"/>
  <c r="V32" i="12" s="1"/>
  <c r="J18" i="12"/>
  <c r="J21" i="12" s="1"/>
  <c r="H11" i="12"/>
  <c r="J38" i="12"/>
  <c r="J40" i="12" s="1"/>
  <c r="J8" i="24"/>
  <c r="J8" i="37"/>
  <c r="J8" i="36"/>
  <c r="BH8" i="35"/>
  <c r="BH10" i="14"/>
  <c r="BH18" i="12"/>
  <c r="BH38" i="12"/>
  <c r="BH31" i="12"/>
  <c r="AM8" i="35"/>
  <c r="AM38" i="12"/>
  <c r="AM10" i="14"/>
  <c r="AM31" i="12"/>
  <c r="AY32" i="12" s="1"/>
  <c r="AM18" i="12"/>
  <c r="X8" i="35"/>
  <c r="X10" i="14"/>
  <c r="X38" i="12"/>
  <c r="X18" i="12"/>
  <c r="X31" i="12"/>
  <c r="AN10" i="15"/>
  <c r="AN11" i="15" s="1"/>
  <c r="AO220" i="6"/>
  <c r="AB10" i="15"/>
  <c r="AB11" i="15" s="1"/>
  <c r="AC220" i="6"/>
  <c r="BI10" i="15"/>
  <c r="BI11" i="15" s="1"/>
  <c r="BJ220" i="6"/>
  <c r="AO8" i="35"/>
  <c r="AO38" i="12"/>
  <c r="AO10" i="14"/>
  <c r="AO31" i="12"/>
  <c r="AO18" i="12"/>
  <c r="BA8" i="35"/>
  <c r="BA10" i="14"/>
  <c r="BA31" i="12"/>
  <c r="BM32" i="12" s="1"/>
  <c r="BA38" i="12"/>
  <c r="BA18" i="12"/>
  <c r="X8" i="36"/>
  <c r="Q8" i="37"/>
  <c r="T8" i="35"/>
  <c r="T10" i="14"/>
  <c r="AF12" i="14" s="1"/>
  <c r="T31" i="12"/>
  <c r="AF32" i="12" s="1"/>
  <c r="T18" i="12"/>
  <c r="T38" i="12"/>
  <c r="T40" i="12" s="1"/>
  <c r="T17" i="15" s="1"/>
  <c r="T18" i="15" s="1"/>
  <c r="M8" i="36"/>
  <c r="M10" i="15"/>
  <c r="M11" i="15" s="1"/>
  <c r="N220" i="6"/>
  <c r="AH8" i="35"/>
  <c r="AH10" i="14"/>
  <c r="AH31" i="12"/>
  <c r="AT32" i="12" s="1"/>
  <c r="AH38" i="12"/>
  <c r="AH18" i="12"/>
  <c r="N8" i="37"/>
  <c r="L8" i="24"/>
  <c r="R8" i="36"/>
  <c r="BQ8" i="35"/>
  <c r="BQ10" i="14"/>
  <c r="BQ31" i="12"/>
  <c r="BQ38" i="12"/>
  <c r="BQ18" i="12"/>
  <c r="AW8" i="35"/>
  <c r="AW38" i="12"/>
  <c r="AW10" i="14"/>
  <c r="AW31" i="12"/>
  <c r="AW18" i="12"/>
  <c r="W8" i="36"/>
  <c r="W42" i="16"/>
  <c r="W12" i="15"/>
  <c r="W10" i="26" s="1"/>
  <c r="L8" i="35"/>
  <c r="L10" i="14"/>
  <c r="X12" i="14" s="1"/>
  <c r="L18" i="12"/>
  <c r="L31" i="12"/>
  <c r="X32" i="12" s="1"/>
  <c r="L38" i="12"/>
  <c r="L40" i="12" s="1"/>
  <c r="L17" i="15" s="1"/>
  <c r="L18" i="15" s="1"/>
  <c r="AE42" i="16"/>
  <c r="AE12" i="15"/>
  <c r="S43" i="16"/>
  <c r="S19" i="15"/>
  <c r="S9" i="26" s="1"/>
  <c r="M8" i="35"/>
  <c r="M10" i="14"/>
  <c r="Y12" i="14" s="1"/>
  <c r="M31" i="12"/>
  <c r="Y32" i="12" s="1"/>
  <c r="M38" i="12"/>
  <c r="M40" i="12" s="1"/>
  <c r="M17" i="15" s="1"/>
  <c r="M18" i="15" s="1"/>
  <c r="M18" i="12"/>
  <c r="K8" i="36"/>
  <c r="Z42" i="16"/>
  <c r="Z12" i="15"/>
  <c r="Z10" i="26" s="1"/>
  <c r="AT8" i="35"/>
  <c r="AT38" i="12"/>
  <c r="AT10" i="14"/>
  <c r="AT31" i="12"/>
  <c r="BF32" i="12" s="1"/>
  <c r="AT18" i="12"/>
  <c r="M8" i="24"/>
  <c r="V8" i="36"/>
  <c r="P8" i="37"/>
  <c r="X220" i="6"/>
  <c r="X10" i="15" s="1"/>
  <c r="X11" i="15" s="1"/>
  <c r="AU220" i="6"/>
  <c r="O8" i="35"/>
  <c r="O38" i="12"/>
  <c r="O40" i="12" s="1"/>
  <c r="O17" i="15" s="1"/>
  <c r="O18" i="15" s="1"/>
  <c r="O10" i="14"/>
  <c r="AA12" i="14" s="1"/>
  <c r="O31" i="12"/>
  <c r="AA32" i="12" s="1"/>
  <c r="O18" i="12"/>
  <c r="AE9" i="35"/>
  <c r="AE11" i="14"/>
  <c r="AE19" i="12"/>
  <c r="AE39" i="12"/>
  <c r="Q9" i="36"/>
  <c r="BF42" i="16"/>
  <c r="BF12" i="15"/>
  <c r="AE14" i="35"/>
  <c r="AE48" i="14"/>
  <c r="AB9" i="35"/>
  <c r="AB11" i="14"/>
  <c r="AB39" i="12"/>
  <c r="AB19" i="12"/>
  <c r="AG8" i="35"/>
  <c r="AG38" i="12"/>
  <c r="AG10" i="14"/>
  <c r="AG31" i="12"/>
  <c r="AS32" i="12" s="1"/>
  <c r="AG18" i="12"/>
  <c r="W8" i="35"/>
  <c r="W38" i="12"/>
  <c r="W10" i="14"/>
  <c r="W31" i="12"/>
  <c r="AI32" i="12" s="1"/>
  <c r="W18" i="12"/>
  <c r="BD42" i="16"/>
  <c r="BD12" i="15"/>
  <c r="BD10" i="26" s="1"/>
  <c r="BM8" i="35"/>
  <c r="BM38" i="12"/>
  <c r="BM10" i="14"/>
  <c r="BM31" i="12"/>
  <c r="BM18" i="12"/>
  <c r="BP8" i="35"/>
  <c r="BP10" i="14"/>
  <c r="BP31" i="12"/>
  <c r="BP18" i="12"/>
  <c r="BP38" i="12"/>
  <c r="AX220" i="6"/>
  <c r="BN42" i="16"/>
  <c r="BN12" i="15"/>
  <c r="BN10" i="26" s="1"/>
  <c r="P43" i="16"/>
  <c r="P19" i="15"/>
  <c r="BG8" i="35"/>
  <c r="BG10" i="14"/>
  <c r="BG38" i="12"/>
  <c r="BG18" i="12"/>
  <c r="BG31" i="12"/>
  <c r="Q43" i="16"/>
  <c r="Q19" i="15"/>
  <c r="Q9" i="26" s="1"/>
  <c r="BO8" i="35"/>
  <c r="BO10" i="14"/>
  <c r="BO38" i="12"/>
  <c r="BO31" i="12"/>
  <c r="BO18" i="12"/>
  <c r="AC8" i="36"/>
  <c r="BA12" i="15"/>
  <c r="BA10" i="26" s="1"/>
  <c r="BA42" i="16"/>
  <c r="AB14" i="35"/>
  <c r="AB48" i="14"/>
  <c r="AR220" i="6"/>
  <c r="AA42" i="16"/>
  <c r="AA12" i="15"/>
  <c r="AA10" i="26" s="1"/>
  <c r="Y10" i="26"/>
  <c r="O10" i="27"/>
  <c r="BL10" i="26"/>
  <c r="S42" i="16"/>
  <c r="S12" i="15"/>
  <c r="S10" i="26" s="1"/>
  <c r="AW42" i="16"/>
  <c r="AW12" i="15"/>
  <c r="H156" i="6"/>
  <c r="H161" i="6" s="1"/>
  <c r="BC10" i="26"/>
  <c r="BB220" i="6"/>
  <c r="BB10" i="15" s="1"/>
  <c r="BB11" i="15" s="1"/>
  <c r="T220" i="6"/>
  <c r="AG220" i="6"/>
  <c r="AG10" i="15" s="1"/>
  <c r="AG11" i="15" s="1"/>
  <c r="U8" i="35"/>
  <c r="U10" i="14"/>
  <c r="AG12" i="14" s="1"/>
  <c r="M14" i="37" s="1"/>
  <c r="U31" i="12"/>
  <c r="AG32" i="12" s="1"/>
  <c r="U38" i="12"/>
  <c r="U40" i="12" s="1"/>
  <c r="U17" i="15" s="1"/>
  <c r="U18" i="15" s="1"/>
  <c r="U18" i="12"/>
  <c r="BN8" i="35"/>
  <c r="BN10" i="14"/>
  <c r="BN31" i="12"/>
  <c r="BN38" i="12"/>
  <c r="BN18" i="12"/>
  <c r="AQ8" i="35"/>
  <c r="AQ10" i="14"/>
  <c r="AQ38" i="12"/>
  <c r="AQ18" i="12"/>
  <c r="AQ31" i="12"/>
  <c r="U8" i="36"/>
  <c r="AU8" i="35"/>
  <c r="AU38" i="12"/>
  <c r="AU10" i="14"/>
  <c r="AU31" i="12"/>
  <c r="AU18" i="12"/>
  <c r="BD8" i="35"/>
  <c r="BD10" i="14"/>
  <c r="BD38" i="12"/>
  <c r="BD18" i="12"/>
  <c r="BD31" i="12"/>
  <c r="BP32" i="12" s="1"/>
  <c r="AL8" i="35"/>
  <c r="AL38" i="12"/>
  <c r="AL10" i="14"/>
  <c r="AL18" i="12"/>
  <c r="AL31" i="12"/>
  <c r="AX32" i="12" s="1"/>
  <c r="AF8" i="35"/>
  <c r="AF10" i="14"/>
  <c r="AF38" i="12"/>
  <c r="AF31" i="12"/>
  <c r="AR32" i="12" s="1"/>
  <c r="AF18" i="12"/>
  <c r="BG220" i="6"/>
  <c r="BM42" i="16"/>
  <c r="BM12" i="15"/>
  <c r="BM10" i="26" s="1"/>
  <c r="AJ8" i="35"/>
  <c r="AJ10" i="14"/>
  <c r="AJ31" i="12"/>
  <c r="AV32" i="12" s="1"/>
  <c r="AJ18" i="12"/>
  <c r="AJ38" i="12"/>
  <c r="J217" i="6"/>
  <c r="J220" i="6" s="1"/>
  <c r="H212" i="6"/>
  <c r="H217" i="6" s="1"/>
  <c r="BE42" i="16"/>
  <c r="BE12" i="15"/>
  <c r="BE10" i="26" s="1"/>
  <c r="BE8" i="35"/>
  <c r="BE38" i="12"/>
  <c r="BE10" i="14"/>
  <c r="BE31" i="12"/>
  <c r="BQ32" i="12" s="1"/>
  <c r="BE18" i="12"/>
  <c r="L8" i="36"/>
  <c r="AD8" i="35"/>
  <c r="AD38" i="12"/>
  <c r="AD10" i="14"/>
  <c r="AD31" i="12"/>
  <c r="AD18" i="12"/>
  <c r="V12" i="15"/>
  <c r="V42" i="16"/>
  <c r="BK8" i="35"/>
  <c r="BK38" i="12"/>
  <c r="BK10" i="14"/>
  <c r="BK31" i="12"/>
  <c r="BK18" i="12"/>
  <c r="AI8" i="35"/>
  <c r="AI10" i="14"/>
  <c r="AI38" i="12"/>
  <c r="AI31" i="12"/>
  <c r="AU32" i="12" s="1"/>
  <c r="AI18" i="12"/>
  <c r="AC9" i="35"/>
  <c r="AC39" i="12"/>
  <c r="AC11" i="14"/>
  <c r="AC19" i="12"/>
  <c r="AC8" i="35"/>
  <c r="AC10" i="14"/>
  <c r="AC31" i="12"/>
  <c r="AO32" i="12" s="1"/>
  <c r="AC38" i="12"/>
  <c r="AC18" i="12"/>
  <c r="BK32" i="12"/>
  <c r="P10" i="26"/>
  <c r="AK8" i="35"/>
  <c r="AK10" i="14"/>
  <c r="AK31" i="12"/>
  <c r="AK38" i="12"/>
  <c r="AK18" i="12"/>
  <c r="S8" i="36"/>
  <c r="BE32" i="12"/>
  <c r="AT42" i="16"/>
  <c r="AT12" i="15"/>
  <c r="AE8" i="35"/>
  <c r="AE38" i="12"/>
  <c r="AE40" i="12" s="1"/>
  <c r="AE17" i="15" s="1"/>
  <c r="AE18" i="15" s="1"/>
  <c r="AE10" i="14"/>
  <c r="AQ12" i="14" s="1"/>
  <c r="AE31" i="12"/>
  <c r="AQ32" i="12" s="1"/>
  <c r="AE18" i="12"/>
  <c r="Q8" i="36"/>
  <c r="AZ42" i="16"/>
  <c r="AZ12" i="15"/>
  <c r="N8" i="35"/>
  <c r="N38" i="12"/>
  <c r="N40" i="12" s="1"/>
  <c r="N17" i="15" s="1"/>
  <c r="N18" i="15" s="1"/>
  <c r="N10" i="14"/>
  <c r="Z12" i="14" s="1"/>
  <c r="N31" i="12"/>
  <c r="Z32" i="12" s="1"/>
  <c r="N18" i="12"/>
  <c r="AX8" i="35"/>
  <c r="AX10" i="14"/>
  <c r="AX31" i="12"/>
  <c r="AX38" i="12"/>
  <c r="AX18" i="12"/>
  <c r="AN8" i="35"/>
  <c r="AN10" i="14"/>
  <c r="AN18" i="12"/>
  <c r="AN38" i="12"/>
  <c r="AN31" i="12"/>
  <c r="AZ32" i="12" s="1"/>
  <c r="O8" i="37"/>
  <c r="T8" i="36"/>
  <c r="BB8" i="35"/>
  <c r="BB38" i="12"/>
  <c r="BB10" i="14"/>
  <c r="BB18" i="12"/>
  <c r="BB31" i="12"/>
  <c r="AF42" i="16"/>
  <c r="AF12" i="15"/>
  <c r="AF10" i="26" s="1"/>
  <c r="AQ42" i="16"/>
  <c r="AQ12" i="15"/>
  <c r="K8" i="37"/>
  <c r="Q42" i="16"/>
  <c r="Q44" i="16" s="1"/>
  <c r="Q45" i="16" s="1"/>
  <c r="Q9" i="32" s="1"/>
  <c r="Q10" i="32" s="1"/>
  <c r="Q12" i="15"/>
  <c r="Q10" i="26" s="1"/>
  <c r="AP8" i="35"/>
  <c r="AP10" i="14"/>
  <c r="AP31" i="12"/>
  <c r="BB32" i="12" s="1"/>
  <c r="AP38" i="12"/>
  <c r="AP18" i="12"/>
  <c r="Y8" i="35"/>
  <c r="Y38" i="12"/>
  <c r="Y10" i="14"/>
  <c r="Y31" i="12"/>
  <c r="AK32" i="12" s="1"/>
  <c r="Y18" i="12"/>
  <c r="O8" i="36"/>
  <c r="AC14" i="35"/>
  <c r="AC48" i="14"/>
  <c r="P44" i="16"/>
  <c r="P45" i="16" s="1"/>
  <c r="AO12" i="14" l="1"/>
  <c r="BJ32" i="12"/>
  <c r="BN32" i="12"/>
  <c r="R12" i="15"/>
  <c r="R10" i="26" s="1"/>
  <c r="S44" i="16"/>
  <c r="S45" i="16" s="1"/>
  <c r="S9" i="32" s="1"/>
  <c r="T19" i="15"/>
  <c r="T9" i="26" s="1"/>
  <c r="T43" i="16"/>
  <c r="AP32" i="12"/>
  <c r="AX9" i="35"/>
  <c r="AX11" i="14"/>
  <c r="AX39" i="12"/>
  <c r="AX19" i="12"/>
  <c r="P9" i="26"/>
  <c r="P11" i="26" s="1"/>
  <c r="M43" i="16"/>
  <c r="M19" i="15"/>
  <c r="BM9" i="35"/>
  <c r="BM11" i="14"/>
  <c r="BM39" i="12"/>
  <c r="BM40" i="12" s="1"/>
  <c r="BM17" i="15" s="1"/>
  <c r="BM18" i="15" s="1"/>
  <c r="BM19" i="12"/>
  <c r="BJ10" i="15"/>
  <c r="BJ11" i="15" s="1"/>
  <c r="BK220" i="6"/>
  <c r="BK10" i="15" s="1"/>
  <c r="BK11" i="15" s="1"/>
  <c r="J17" i="15"/>
  <c r="J18" i="15" s="1"/>
  <c r="BH32" i="12"/>
  <c r="BD32" i="12"/>
  <c r="BP10" i="15"/>
  <c r="BP11" i="15" s="1"/>
  <c r="BQ220" i="6"/>
  <c r="BQ10" i="15" s="1"/>
  <c r="BQ11" i="15" s="1"/>
  <c r="AD14" i="35"/>
  <c r="AD48" i="14"/>
  <c r="Z9" i="35"/>
  <c r="Z11" i="14"/>
  <c r="AL12" i="14" s="1"/>
  <c r="Z39" i="12"/>
  <c r="Z19" i="12"/>
  <c r="BC32" i="12"/>
  <c r="BO32" i="12"/>
  <c r="AW10" i="26"/>
  <c r="Q14" i="36"/>
  <c r="AU10" i="15"/>
  <c r="AU11" i="15" s="1"/>
  <c r="AV220" i="6"/>
  <c r="AV10" i="15" s="1"/>
  <c r="AV11" i="15" s="1"/>
  <c r="Y9" i="35"/>
  <c r="Y11" i="14"/>
  <c r="AK12" i="14" s="1"/>
  <c r="Y39" i="12"/>
  <c r="Y40" i="12" s="1"/>
  <c r="Y17" i="15" s="1"/>
  <c r="Y18" i="15" s="1"/>
  <c r="Y19" i="12"/>
  <c r="O9" i="36"/>
  <c r="L43" i="16"/>
  <c r="L19" i="15"/>
  <c r="L9" i="26" s="1"/>
  <c r="AT9" i="35"/>
  <c r="AT39" i="12"/>
  <c r="AT40" i="12" s="1"/>
  <c r="AT17" i="15" s="1"/>
  <c r="AT18" i="15" s="1"/>
  <c r="AT11" i="14"/>
  <c r="BF12" i="14" s="1"/>
  <c r="AT19" i="12"/>
  <c r="V9" i="36"/>
  <c r="AF9" i="35"/>
  <c r="AF39" i="12"/>
  <c r="AF11" i="14"/>
  <c r="AR12" i="14" s="1"/>
  <c r="AF19" i="12"/>
  <c r="BI42" i="16"/>
  <c r="BI12" i="15"/>
  <c r="H8" i="37"/>
  <c r="H8" i="36"/>
  <c r="H8" i="35"/>
  <c r="H8" i="24"/>
  <c r="H10" i="14"/>
  <c r="H38" i="12"/>
  <c r="H18" i="12"/>
  <c r="H31" i="12"/>
  <c r="BO42" i="16"/>
  <c r="BO12" i="15"/>
  <c r="BE9" i="35"/>
  <c r="BE11" i="14"/>
  <c r="BQ12" i="14" s="1"/>
  <c r="BE39" i="12"/>
  <c r="BE40" i="12" s="1"/>
  <c r="BE17" i="15" s="1"/>
  <c r="BE18" i="15" s="1"/>
  <c r="BE19" i="12"/>
  <c r="AK12" i="15"/>
  <c r="AK42" i="16"/>
  <c r="AV9" i="35"/>
  <c r="AV39" i="12"/>
  <c r="AV11" i="14"/>
  <c r="BH12" i="14" s="1"/>
  <c r="AV19" i="12"/>
  <c r="AQ9" i="35"/>
  <c r="AQ11" i="14"/>
  <c r="BC12" i="14" s="1"/>
  <c r="AQ19" i="12"/>
  <c r="AQ39" i="12"/>
  <c r="U9" i="36"/>
  <c r="Z14" i="35"/>
  <c r="Z48" i="14"/>
  <c r="AQ14" i="35"/>
  <c r="AQ48" i="14"/>
  <c r="BG10" i="15"/>
  <c r="BG11" i="15" s="1"/>
  <c r="BH220" i="6"/>
  <c r="BH10" i="15" s="1"/>
  <c r="BH11" i="15" s="1"/>
  <c r="AI9" i="35"/>
  <c r="AI11" i="14"/>
  <c r="AI19" i="12"/>
  <c r="AI39" i="12"/>
  <c r="X42" i="16"/>
  <c r="X12" i="15"/>
  <c r="X10" i="26" s="1"/>
  <c r="Y14" i="35"/>
  <c r="Y48" i="14"/>
  <c r="O14" i="36"/>
  <c r="X9" i="35"/>
  <c r="X39" i="12"/>
  <c r="X40" i="12" s="1"/>
  <c r="X17" i="15" s="1"/>
  <c r="X18" i="15" s="1"/>
  <c r="X11" i="14"/>
  <c r="AJ12" i="14" s="1"/>
  <c r="X19" i="12"/>
  <c r="BI32" i="12"/>
  <c r="AF14" i="35"/>
  <c r="AF48" i="14"/>
  <c r="AC10" i="15"/>
  <c r="AC11" i="15" s="1"/>
  <c r="AD220" i="6"/>
  <c r="AD10" i="15" s="1"/>
  <c r="AD11" i="15" s="1"/>
  <c r="J10" i="35"/>
  <c r="J18" i="14"/>
  <c r="J20" i="14" s="1"/>
  <c r="K17" i="12"/>
  <c r="AN9" i="35"/>
  <c r="AN39" i="12"/>
  <c r="AN11" i="14"/>
  <c r="AZ12" i="14" s="1"/>
  <c r="AN19" i="12"/>
  <c r="O9" i="37"/>
  <c r="T9" i="36"/>
  <c r="AM32" i="12"/>
  <c r="O43" i="16"/>
  <c r="O19" i="15"/>
  <c r="O9" i="26" s="1"/>
  <c r="AD9" i="35"/>
  <c r="AD39" i="12"/>
  <c r="AD40" i="12" s="1"/>
  <c r="AD17" i="15" s="1"/>
  <c r="AD18" i="15" s="1"/>
  <c r="AD11" i="14"/>
  <c r="AP12" i="14" s="1"/>
  <c r="AD19" i="12"/>
  <c r="BK9" i="35"/>
  <c r="BK11" i="14"/>
  <c r="BK19" i="12"/>
  <c r="BK39" i="12"/>
  <c r="AQ10" i="26"/>
  <c r="N43" i="16"/>
  <c r="N19" i="15"/>
  <c r="N9" i="26" s="1"/>
  <c r="AE43" i="16"/>
  <c r="AE44" i="16" s="1"/>
  <c r="AE45" i="16" s="1"/>
  <c r="AE19" i="15"/>
  <c r="AW32" i="12"/>
  <c r="P9" i="37" s="1"/>
  <c r="AC40" i="12"/>
  <c r="AC17" i="15" s="1"/>
  <c r="AC18" i="15" s="1"/>
  <c r="BK40" i="12"/>
  <c r="BK17" i="15" s="1"/>
  <c r="BK18" i="15" s="1"/>
  <c r="BG32" i="12"/>
  <c r="AQ40" i="12"/>
  <c r="AQ17" i="15" s="1"/>
  <c r="AQ18" i="15" s="1"/>
  <c r="AG42" i="16"/>
  <c r="AG12" i="15"/>
  <c r="AG10" i="26" s="1"/>
  <c r="M9" i="37"/>
  <c r="AB42" i="16"/>
  <c r="AB12" i="15"/>
  <c r="V9" i="35"/>
  <c r="V39" i="12"/>
  <c r="V11" i="14"/>
  <c r="AH12" i="14" s="1"/>
  <c r="V19" i="12"/>
  <c r="K9" i="24"/>
  <c r="N9" i="36"/>
  <c r="L9" i="37"/>
  <c r="W9" i="35"/>
  <c r="W11" i="14"/>
  <c r="AI12" i="14" s="1"/>
  <c r="W19" i="12"/>
  <c r="W39" i="12"/>
  <c r="W40" i="12" s="1"/>
  <c r="W17" i="15" s="1"/>
  <c r="W18" i="15" s="1"/>
  <c r="AH32" i="12"/>
  <c r="AB40" i="12"/>
  <c r="AB17" i="15" s="1"/>
  <c r="AB18" i="15" s="1"/>
  <c r="Z40" i="12"/>
  <c r="Z17" i="15" s="1"/>
  <c r="Z18" i="15" s="1"/>
  <c r="AX40" i="12"/>
  <c r="AX17" i="15" s="1"/>
  <c r="AX18" i="15" s="1"/>
  <c r="AO9" i="35"/>
  <c r="AO11" i="14"/>
  <c r="AO39" i="12"/>
  <c r="AO19" i="12"/>
  <c r="AU9" i="35"/>
  <c r="AU11" i="14"/>
  <c r="BG12" i="14" s="1"/>
  <c r="AU39" i="12"/>
  <c r="AU40" i="12" s="1"/>
  <c r="AU17" i="15" s="1"/>
  <c r="AU18" i="15" s="1"/>
  <c r="AU19" i="12"/>
  <c r="AR9" i="35"/>
  <c r="AR11" i="14"/>
  <c r="BD12" i="14" s="1"/>
  <c r="AR39" i="12"/>
  <c r="AR19" i="12"/>
  <c r="U19" i="15"/>
  <c r="U9" i="26" s="1"/>
  <c r="U43" i="16"/>
  <c r="T10" i="15"/>
  <c r="T11" i="15" s="1"/>
  <c r="U220" i="6"/>
  <c r="U10" i="15" s="1"/>
  <c r="U11" i="15" s="1"/>
  <c r="AR10" i="15"/>
  <c r="AR11" i="15" s="1"/>
  <c r="AS220" i="6"/>
  <c r="AS10" i="15" s="1"/>
  <c r="AS11" i="15" s="1"/>
  <c r="AX10" i="15"/>
  <c r="AX11" i="15" s="1"/>
  <c r="AY220" i="6"/>
  <c r="AY10" i="15" s="1"/>
  <c r="AY11" i="15" s="1"/>
  <c r="P9" i="36"/>
  <c r="X14" i="35"/>
  <c r="X48" i="14"/>
  <c r="N10" i="15"/>
  <c r="N11" i="15" s="1"/>
  <c r="O220" i="6"/>
  <c r="O10" i="15" s="1"/>
  <c r="O11" i="15" s="1"/>
  <c r="BA32" i="12"/>
  <c r="AO10" i="15"/>
  <c r="AO11" i="15" s="1"/>
  <c r="AP220" i="6"/>
  <c r="AP10" i="15" s="1"/>
  <c r="AP11" i="15" s="1"/>
  <c r="AY9" i="35"/>
  <c r="AY11" i="14"/>
  <c r="BK12" i="14" s="1"/>
  <c r="AY39" i="12"/>
  <c r="AY40" i="12" s="1"/>
  <c r="AY17" i="15" s="1"/>
  <c r="AY18" i="15" s="1"/>
  <c r="AY19" i="12"/>
  <c r="V14" i="35"/>
  <c r="V48" i="14"/>
  <c r="N14" i="36"/>
  <c r="K14" i="24"/>
  <c r="L14" i="37"/>
  <c r="AI10" i="15"/>
  <c r="AI11" i="15" s="1"/>
  <c r="AJ220" i="6"/>
  <c r="AJ10" i="15" s="1"/>
  <c r="AJ11" i="15" s="1"/>
  <c r="AL32" i="12"/>
  <c r="BN9" i="35"/>
  <c r="BN11" i="14"/>
  <c r="BN39" i="12"/>
  <c r="BN40" i="12" s="1"/>
  <c r="BN17" i="15" s="1"/>
  <c r="BN18" i="15" s="1"/>
  <c r="BN19" i="12"/>
  <c r="BF9" i="35"/>
  <c r="BF11" i="14"/>
  <c r="BF39" i="12"/>
  <c r="BF40" i="12" s="1"/>
  <c r="BF17" i="15" s="1"/>
  <c r="BF18" i="15" s="1"/>
  <c r="BF19" i="12"/>
  <c r="R9" i="37"/>
  <c r="Z9" i="36"/>
  <c r="AE10" i="26"/>
  <c r="Q10" i="27"/>
  <c r="AR40" i="12"/>
  <c r="AR17" i="15" s="1"/>
  <c r="AR18" i="15" s="1"/>
  <c r="AK9" i="35"/>
  <c r="AK39" i="12"/>
  <c r="AK40" i="12" s="1"/>
  <c r="AK17" i="15" s="1"/>
  <c r="AK18" i="15" s="1"/>
  <c r="AK11" i="14"/>
  <c r="AW12" i="14" s="1"/>
  <c r="AK19" i="12"/>
  <c r="BJ9" i="35"/>
  <c r="BJ39" i="12"/>
  <c r="BJ40" i="12" s="1"/>
  <c r="BJ17" i="15" s="1"/>
  <c r="BJ18" i="15" s="1"/>
  <c r="BJ11" i="14"/>
  <c r="BJ19" i="12"/>
  <c r="AZ10" i="26"/>
  <c r="Q10" i="28"/>
  <c r="AT10" i="26"/>
  <c r="AO14" i="35"/>
  <c r="AO48" i="14"/>
  <c r="AI40" i="12"/>
  <c r="AI17" i="15" s="1"/>
  <c r="AI18" i="15" s="1"/>
  <c r="J10" i="15"/>
  <c r="J11" i="15" s="1"/>
  <c r="K220" i="6"/>
  <c r="AF40" i="12"/>
  <c r="AF17" i="15" s="1"/>
  <c r="AF18" i="15" s="1"/>
  <c r="BP9" i="35"/>
  <c r="BP11" i="14"/>
  <c r="BP39" i="12"/>
  <c r="BP40" i="12" s="1"/>
  <c r="BP17" i="15" s="1"/>
  <c r="BP18" i="15" s="1"/>
  <c r="BP19" i="12"/>
  <c r="AG9" i="35"/>
  <c r="AG11" i="14"/>
  <c r="AS12" i="14" s="1"/>
  <c r="AG39" i="12"/>
  <c r="AG40" i="12" s="1"/>
  <c r="AG17" i="15" s="1"/>
  <c r="AG18" i="15" s="1"/>
  <c r="AG19" i="12"/>
  <c r="BB12" i="15"/>
  <c r="BB10" i="26" s="1"/>
  <c r="BB42" i="16"/>
  <c r="BF10" i="26"/>
  <c r="AA9" i="35"/>
  <c r="AA11" i="14"/>
  <c r="AM12" i="14" s="1"/>
  <c r="AA19" i="12"/>
  <c r="AA39" i="12"/>
  <c r="AA40" i="12" s="1"/>
  <c r="AA17" i="15" s="1"/>
  <c r="AA18" i="15" s="1"/>
  <c r="M42" i="16"/>
  <c r="M44" i="16" s="1"/>
  <c r="M45" i="16" s="1"/>
  <c r="M12" i="15"/>
  <c r="BA12" i="14"/>
  <c r="AN42" i="16"/>
  <c r="AN12" i="15"/>
  <c r="K43" i="16"/>
  <c r="K19" i="15"/>
  <c r="K9" i="26" s="1"/>
  <c r="AN12" i="14"/>
  <c r="AH42" i="16"/>
  <c r="AH12" i="15"/>
  <c r="R43" i="16"/>
  <c r="R44" i="16" s="1"/>
  <c r="R45" i="16" s="1"/>
  <c r="R9" i="32" s="1"/>
  <c r="R10" i="32" s="1"/>
  <c r="R19" i="15"/>
  <c r="R9" i="26" s="1"/>
  <c r="P9" i="32"/>
  <c r="P10" i="32" s="1"/>
  <c r="AN40" i="12"/>
  <c r="AN17" i="15" s="1"/>
  <c r="AN18" i="15" s="1"/>
  <c r="AS9" i="35"/>
  <c r="AS39" i="12"/>
  <c r="AS40" i="12" s="1"/>
  <c r="AS17" i="15" s="1"/>
  <c r="AS18" i="15" s="1"/>
  <c r="AS11" i="14"/>
  <c r="BE12" i="14" s="1"/>
  <c r="AS19" i="12"/>
  <c r="AV40" i="12"/>
  <c r="AV17" i="15" s="1"/>
  <c r="AV18" i="15" s="1"/>
  <c r="BB9" i="35"/>
  <c r="BB39" i="12"/>
  <c r="BB40" i="12" s="1"/>
  <c r="BB17" i="15" s="1"/>
  <c r="BB18" i="15" s="1"/>
  <c r="BB11" i="14"/>
  <c r="BN12" i="14" s="1"/>
  <c r="BB19" i="12"/>
  <c r="AZ9" i="35"/>
  <c r="AZ11" i="14"/>
  <c r="BL12" i="14" s="1"/>
  <c r="AZ39" i="12"/>
  <c r="AZ40" i="12" s="1"/>
  <c r="AZ17" i="15" s="1"/>
  <c r="AZ18" i="15" s="1"/>
  <c r="AZ19" i="12"/>
  <c r="X9" i="36"/>
  <c r="BJ12" i="14"/>
  <c r="AU12" i="14"/>
  <c r="V10" i="26"/>
  <c r="L10" i="28"/>
  <c r="N10" i="27"/>
  <c r="BQ9" i="35"/>
  <c r="BQ39" i="12"/>
  <c r="BQ40" i="12" s="1"/>
  <c r="BQ17" i="15" s="1"/>
  <c r="BQ18" i="15" s="1"/>
  <c r="BQ11" i="14"/>
  <c r="BQ19" i="12"/>
  <c r="AG14" i="35"/>
  <c r="AG48" i="14"/>
  <c r="Y10" i="27"/>
  <c r="AB10" i="27"/>
  <c r="AA14" i="35"/>
  <c r="AA48" i="14"/>
  <c r="BL32" i="12"/>
  <c r="AO40" i="12"/>
  <c r="AO17" i="15" s="1"/>
  <c r="AO18" i="15" s="1"/>
  <c r="AJ32" i="12"/>
  <c r="W14" i="35"/>
  <c r="W48" i="14"/>
  <c r="V40" i="12"/>
  <c r="V17" i="15" s="1"/>
  <c r="V18" i="15" s="1"/>
  <c r="AL10" i="15"/>
  <c r="AL11" i="15" s="1"/>
  <c r="AM220" i="6"/>
  <c r="AM10" i="15" s="1"/>
  <c r="AM11" i="15" s="1"/>
  <c r="AG43" i="16" l="1"/>
  <c r="AG19" i="15"/>
  <c r="AG9" i="26" s="1"/>
  <c r="BB43" i="16"/>
  <c r="BB19" i="15"/>
  <c r="BB9" i="26" s="1"/>
  <c r="AS14" i="35"/>
  <c r="AS48" i="14"/>
  <c r="AU43" i="16"/>
  <c r="AU19" i="15"/>
  <c r="AU9" i="26" s="1"/>
  <c r="AJ14" i="35"/>
  <c r="AJ48" i="14"/>
  <c r="BH14" i="35"/>
  <c r="BH48" i="14"/>
  <c r="Y43" i="16"/>
  <c r="Y44" i="16" s="1"/>
  <c r="Y45" i="16" s="1"/>
  <c r="Y19" i="15"/>
  <c r="BQ14" i="35"/>
  <c r="BQ48" i="14"/>
  <c r="AP14" i="35"/>
  <c r="AP48" i="14"/>
  <c r="BP43" i="16"/>
  <c r="BP19" i="15"/>
  <c r="BP9" i="26" s="1"/>
  <c r="AD43" i="16"/>
  <c r="AD19" i="15"/>
  <c r="AD9" i="26" s="1"/>
  <c r="X43" i="16"/>
  <c r="X44" i="16" s="1"/>
  <c r="X45" i="16" s="1"/>
  <c r="X9" i="32" s="1"/>
  <c r="X19" i="15"/>
  <c r="X9" i="26" s="1"/>
  <c r="AZ14" i="35"/>
  <c r="AZ48" i="14"/>
  <c r="AT43" i="16"/>
  <c r="AT44" i="16" s="1"/>
  <c r="AT45" i="16" s="1"/>
  <c r="AT19" i="15"/>
  <c r="AA43" i="16"/>
  <c r="AA44" i="16" s="1"/>
  <c r="AA45" i="16" s="1"/>
  <c r="AA9" i="32" s="1"/>
  <c r="AA19" i="15"/>
  <c r="AA9" i="26" s="1"/>
  <c r="AE9" i="32"/>
  <c r="BN43" i="16"/>
  <c r="BN44" i="16" s="1"/>
  <c r="BN45" i="16" s="1"/>
  <c r="BN9" i="32" s="1"/>
  <c r="BN19" i="15"/>
  <c r="BN9" i="26" s="1"/>
  <c r="AW14" i="35"/>
  <c r="AW48" i="14"/>
  <c r="AI14" i="35"/>
  <c r="AI48" i="14"/>
  <c r="BC14" i="35"/>
  <c r="BC48" i="14"/>
  <c r="Y14" i="36"/>
  <c r="AL14" i="35"/>
  <c r="AL48" i="14"/>
  <c r="BN14" i="35"/>
  <c r="BN48" i="14"/>
  <c r="BQ43" i="16"/>
  <c r="BQ19" i="15"/>
  <c r="BM43" i="16"/>
  <c r="BM44" i="16" s="1"/>
  <c r="BM45" i="16" s="1"/>
  <c r="BM9" i="32" s="1"/>
  <c r="BM19" i="15"/>
  <c r="BM9" i="26" s="1"/>
  <c r="AK43" i="16"/>
  <c r="AK44" i="16" s="1"/>
  <c r="AK45" i="16" s="1"/>
  <c r="AK19" i="15"/>
  <c r="BF43" i="16"/>
  <c r="BF44" i="16" s="1"/>
  <c r="BF45" i="16" s="1"/>
  <c r="BF19" i="15"/>
  <c r="BE43" i="16"/>
  <c r="BE44" i="16" s="1"/>
  <c r="BE45" i="16" s="1"/>
  <c r="BE9" i="32" s="1"/>
  <c r="BE19" i="15"/>
  <c r="BE9" i="26" s="1"/>
  <c r="AR14" i="35"/>
  <c r="AR48" i="14"/>
  <c r="U14" i="36"/>
  <c r="M9" i="32"/>
  <c r="M10" i="32" s="1"/>
  <c r="BD9" i="35"/>
  <c r="BD39" i="12"/>
  <c r="BD40" i="12" s="1"/>
  <c r="BD17" i="15" s="1"/>
  <c r="BD18" i="15" s="1"/>
  <c r="BD11" i="14"/>
  <c r="BP12" i="14" s="1"/>
  <c r="BD19" i="12"/>
  <c r="BF14" i="35"/>
  <c r="BF48" i="14"/>
  <c r="Z14" i="36"/>
  <c r="AJ9" i="35"/>
  <c r="AJ11" i="14"/>
  <c r="AV12" i="14" s="1"/>
  <c r="AJ39" i="12"/>
  <c r="AJ40" i="12" s="1"/>
  <c r="AJ17" i="15" s="1"/>
  <c r="AJ18" i="15" s="1"/>
  <c r="AJ19" i="12"/>
  <c r="BE14" i="35"/>
  <c r="BE48" i="14"/>
  <c r="AM14" i="35"/>
  <c r="AM48" i="14"/>
  <c r="AF43" i="16"/>
  <c r="AF44" i="16" s="1"/>
  <c r="AF45" i="16" s="1"/>
  <c r="AF9" i="32" s="1"/>
  <c r="AF19" i="15"/>
  <c r="AF9" i="26" s="1"/>
  <c r="BA9" i="35"/>
  <c r="BA39" i="12"/>
  <c r="BA40" i="12" s="1"/>
  <c r="BA17" i="15" s="1"/>
  <c r="BA18" i="15" s="1"/>
  <c r="BA11" i="14"/>
  <c r="BM12" i="14" s="1"/>
  <c r="AB14" i="36" s="1"/>
  <c r="BA19" i="12"/>
  <c r="AY42" i="16"/>
  <c r="AY12" i="15"/>
  <c r="AY10" i="26" s="1"/>
  <c r="Z43" i="16"/>
  <c r="Z44" i="16" s="1"/>
  <c r="Z45" i="16" s="1"/>
  <c r="Z9" i="32" s="1"/>
  <c r="Z19" i="15"/>
  <c r="Z9" i="26" s="1"/>
  <c r="BG9" i="35"/>
  <c r="BG11" i="14"/>
  <c r="BG19" i="12"/>
  <c r="BG39" i="12"/>
  <c r="BG40" i="12" s="1"/>
  <c r="BG17" i="15" s="1"/>
  <c r="BG18" i="15" s="1"/>
  <c r="AC42" i="16"/>
  <c r="AC12" i="15"/>
  <c r="BO10" i="26"/>
  <c r="BH9" i="35"/>
  <c r="BH11" i="14"/>
  <c r="BH39" i="12"/>
  <c r="BH40" i="12" s="1"/>
  <c r="BH17" i="15" s="1"/>
  <c r="BH18" i="15" s="1"/>
  <c r="BH19" i="12"/>
  <c r="W43" i="16"/>
  <c r="W44" i="16" s="1"/>
  <c r="W45" i="16" s="1"/>
  <c r="W9" i="32" s="1"/>
  <c r="W19" i="15"/>
  <c r="W9" i="26" s="1"/>
  <c r="AQ43" i="16"/>
  <c r="AQ44" i="16" s="1"/>
  <c r="AQ45" i="16" s="1"/>
  <c r="AQ19" i="15"/>
  <c r="O42" i="16"/>
  <c r="O44" i="16" s="1"/>
  <c r="O45" i="16" s="1"/>
  <c r="O9" i="32" s="1"/>
  <c r="O10" i="32" s="1"/>
  <c r="O12" i="15"/>
  <c r="O10" i="26" s="1"/>
  <c r="O11" i="26" s="1"/>
  <c r="AK10" i="26"/>
  <c r="AM42" i="16"/>
  <c r="AM12" i="15"/>
  <c r="AM10" i="26" s="1"/>
  <c r="BL9" i="35"/>
  <c r="BL39" i="12"/>
  <c r="BL40" i="12" s="1"/>
  <c r="BL17" i="15" s="1"/>
  <c r="BL18" i="15" s="1"/>
  <c r="BL11" i="14"/>
  <c r="BL19" i="12"/>
  <c r="AB9" i="36"/>
  <c r="S9" i="37"/>
  <c r="Q9" i="37"/>
  <c r="K10" i="15"/>
  <c r="K11" i="15" s="1"/>
  <c r="L220" i="6"/>
  <c r="L10" i="15" s="1"/>
  <c r="L11" i="15" s="1"/>
  <c r="AR43" i="16"/>
  <c r="AR19" i="15"/>
  <c r="AR9" i="26" s="1"/>
  <c r="AL9" i="35"/>
  <c r="AL39" i="12"/>
  <c r="AL40" i="12" s="1"/>
  <c r="AL17" i="15" s="1"/>
  <c r="AL18" i="15" s="1"/>
  <c r="AL11" i="14"/>
  <c r="AX12" i="14" s="1"/>
  <c r="AL19" i="12"/>
  <c r="N42" i="16"/>
  <c r="N44" i="16" s="1"/>
  <c r="N45" i="16" s="1"/>
  <c r="N9" i="32" s="1"/>
  <c r="N10" i="32" s="1"/>
  <c r="N12" i="15"/>
  <c r="N10" i="26" s="1"/>
  <c r="N11" i="26" s="1"/>
  <c r="AS42" i="16"/>
  <c r="AS12" i="15"/>
  <c r="AS10" i="26" s="1"/>
  <c r="AH9" i="35"/>
  <c r="AH11" i="14"/>
  <c r="AT12" i="14" s="1"/>
  <c r="AH39" i="12"/>
  <c r="AH40" i="12" s="1"/>
  <c r="AH17" i="15" s="1"/>
  <c r="AH18" i="15" s="1"/>
  <c r="AH19" i="12"/>
  <c r="L9" i="24"/>
  <c r="R9" i="36"/>
  <c r="N9" i="37"/>
  <c r="BO9" i="35"/>
  <c r="BO11" i="14"/>
  <c r="BO19" i="12"/>
  <c r="BO39" i="12"/>
  <c r="BO40" i="12" s="1"/>
  <c r="BO17" i="15" s="1"/>
  <c r="BO18" i="15" s="1"/>
  <c r="AC9" i="36"/>
  <c r="J43" i="16"/>
  <c r="J19" i="15"/>
  <c r="AO42" i="16"/>
  <c r="AO12" i="15"/>
  <c r="AO10" i="26" s="1"/>
  <c r="BJ14" i="35"/>
  <c r="BJ48" i="14"/>
  <c r="AL12" i="15"/>
  <c r="AL10" i="26" s="1"/>
  <c r="AL42" i="16"/>
  <c r="AN43" i="16"/>
  <c r="AN44" i="16" s="1"/>
  <c r="AN45" i="16" s="1"/>
  <c r="AN19" i="15"/>
  <c r="AN10" i="26"/>
  <c r="J42" i="16"/>
  <c r="J12" i="15"/>
  <c r="AJ42" i="16"/>
  <c r="AJ12" i="15"/>
  <c r="AJ10" i="26" s="1"/>
  <c r="AY43" i="16"/>
  <c r="AY19" i="15"/>
  <c r="AY9" i="26" s="1"/>
  <c r="AR42" i="16"/>
  <c r="AR12" i="15"/>
  <c r="BK43" i="16"/>
  <c r="BK19" i="15"/>
  <c r="BK9" i="26" s="1"/>
  <c r="AV42" i="16"/>
  <c r="AV12" i="15"/>
  <c r="AV10" i="26" s="1"/>
  <c r="BC9" i="35"/>
  <c r="BC11" i="14"/>
  <c r="BO12" i="14" s="1"/>
  <c r="BC19" i="12"/>
  <c r="BC39" i="12"/>
  <c r="BC40" i="12" s="1"/>
  <c r="BC17" i="15" s="1"/>
  <c r="BC18" i="15" s="1"/>
  <c r="Y9" i="36"/>
  <c r="AP9" i="35"/>
  <c r="AP11" i="14"/>
  <c r="BB12" i="14" s="1"/>
  <c r="Q14" i="37" s="1"/>
  <c r="AP39" i="12"/>
  <c r="AP40" i="12" s="1"/>
  <c r="AP17" i="15" s="1"/>
  <c r="AP18" i="15" s="1"/>
  <c r="AP19" i="12"/>
  <c r="AH14" i="35"/>
  <c r="AH48" i="14"/>
  <c r="R14" i="36"/>
  <c r="L14" i="24"/>
  <c r="N14" i="37"/>
  <c r="AK14" i="35"/>
  <c r="AK48" i="14"/>
  <c r="S14" i="36"/>
  <c r="V43" i="16"/>
  <c r="V44" i="16" s="1"/>
  <c r="V45" i="16" s="1"/>
  <c r="V19" i="15"/>
  <c r="AH10" i="26"/>
  <c r="X10" i="27"/>
  <c r="S9" i="36"/>
  <c r="AI42" i="16"/>
  <c r="AI12" i="15"/>
  <c r="AI10" i="26" s="1"/>
  <c r="BK14" i="35"/>
  <c r="BK48" i="14"/>
  <c r="U12" i="15"/>
  <c r="U10" i="26" s="1"/>
  <c r="U42" i="16"/>
  <c r="U44" i="16" s="1"/>
  <c r="U45" i="16" s="1"/>
  <c r="U9" i="32" s="1"/>
  <c r="AC43" i="16"/>
  <c r="AC19" i="15"/>
  <c r="AC9" i="26" s="1"/>
  <c r="AM9" i="35"/>
  <c r="AM11" i="14"/>
  <c r="AY12" i="14" s="1"/>
  <c r="AM39" i="12"/>
  <c r="AM40" i="12" s="1"/>
  <c r="AM17" i="15" s="1"/>
  <c r="AM18" i="15" s="1"/>
  <c r="AM19" i="12"/>
  <c r="K25" i="12"/>
  <c r="K21" i="12"/>
  <c r="BI9" i="35"/>
  <c r="BI39" i="12"/>
  <c r="BI40" i="12" s="1"/>
  <c r="BI17" i="15" s="1"/>
  <c r="BI18" i="15" s="1"/>
  <c r="BI11" i="14"/>
  <c r="BI19" i="12"/>
  <c r="AA9" i="36"/>
  <c r="BH42" i="16"/>
  <c r="BH12" i="15"/>
  <c r="BH10" i="26" s="1"/>
  <c r="AU42" i="16"/>
  <c r="AU44" i="16" s="1"/>
  <c r="AU45" i="16" s="1"/>
  <c r="AU9" i="32" s="1"/>
  <c r="AU12" i="15"/>
  <c r="BK42" i="16"/>
  <c r="BK12" i="15"/>
  <c r="BK10" i="26" s="1"/>
  <c r="AX43" i="16"/>
  <c r="AX19" i="15"/>
  <c r="AX9" i="26" s="1"/>
  <c r="AD42" i="16"/>
  <c r="AD12" i="15"/>
  <c r="AD10" i="26" s="1"/>
  <c r="AO43" i="16"/>
  <c r="AO19" i="15"/>
  <c r="AO9" i="26" s="1"/>
  <c r="AS43" i="16"/>
  <c r="AS19" i="15"/>
  <c r="AS9" i="26" s="1"/>
  <c r="BJ43" i="16"/>
  <c r="BJ19" i="15"/>
  <c r="BJ9" i="26" s="1"/>
  <c r="AX42" i="16"/>
  <c r="AX12" i="15"/>
  <c r="AB43" i="16"/>
  <c r="AB44" i="16" s="1"/>
  <c r="AB45" i="16" s="1"/>
  <c r="AB19" i="15"/>
  <c r="BA14" i="35"/>
  <c r="BA48" i="14"/>
  <c r="BB44" i="16"/>
  <c r="BB45" i="16" s="1"/>
  <c r="BB9" i="32" s="1"/>
  <c r="AI43" i="16"/>
  <c r="AI19" i="15"/>
  <c r="AI9" i="26" s="1"/>
  <c r="T42" i="16"/>
  <c r="T44" i="16" s="1"/>
  <c r="T45" i="16" s="1"/>
  <c r="T9" i="32" s="1"/>
  <c r="T12" i="15"/>
  <c r="T10" i="26" s="1"/>
  <c r="AW9" i="35"/>
  <c r="AW11" i="14"/>
  <c r="BI12" i="14" s="1"/>
  <c r="N14" i="24" s="1"/>
  <c r="AW39" i="12"/>
  <c r="AW40" i="12" s="1"/>
  <c r="AW17" i="15" s="1"/>
  <c r="AW18" i="15" s="1"/>
  <c r="AW19" i="12"/>
  <c r="W9" i="36"/>
  <c r="BD14" i="35"/>
  <c r="BD48" i="14"/>
  <c r="J11" i="35"/>
  <c r="J20" i="18"/>
  <c r="J22" i="18" s="1"/>
  <c r="J12" i="16"/>
  <c r="J13" i="16" s="1"/>
  <c r="J25" i="14"/>
  <c r="P26" i="14" s="1"/>
  <c r="J33" i="14"/>
  <c r="J35" i="14" s="1"/>
  <c r="J18" i="10"/>
  <c r="J21" i="10" s="1"/>
  <c r="J17" i="9"/>
  <c r="J18" i="9" s="1"/>
  <c r="BG42" i="16"/>
  <c r="BG12" i="15"/>
  <c r="BI10" i="26"/>
  <c r="AA10" i="27"/>
  <c r="BQ12" i="15"/>
  <c r="BQ42" i="16"/>
  <c r="BQ44" i="16" s="1"/>
  <c r="BQ45" i="16" s="1"/>
  <c r="BJ42" i="16"/>
  <c r="BJ12" i="15"/>
  <c r="BJ10" i="26" s="1"/>
  <c r="M9" i="26"/>
  <c r="K9" i="27"/>
  <c r="L10" i="33"/>
  <c r="BG14" i="35"/>
  <c r="BG48" i="14"/>
  <c r="H32" i="12"/>
  <c r="AZ19" i="15"/>
  <c r="AZ43" i="16"/>
  <c r="AZ44" i="16" s="1"/>
  <c r="AZ45" i="16" s="1"/>
  <c r="AU14" i="35"/>
  <c r="AU48" i="14"/>
  <c r="BL14" i="35"/>
  <c r="BL48" i="14"/>
  <c r="AV43" i="16"/>
  <c r="AV19" i="15"/>
  <c r="AV9" i="26" s="1"/>
  <c r="AN14" i="35"/>
  <c r="AN48" i="14"/>
  <c r="O14" i="37"/>
  <c r="T14" i="36"/>
  <c r="M10" i="26"/>
  <c r="K10" i="27"/>
  <c r="N9" i="24"/>
  <c r="AP42" i="16"/>
  <c r="AP12" i="15"/>
  <c r="AP10" i="26" s="1"/>
  <c r="AB10" i="26"/>
  <c r="M10" i="28"/>
  <c r="AG44" i="16"/>
  <c r="AG45" i="16" s="1"/>
  <c r="AG9" i="32" s="1"/>
  <c r="AE9" i="26"/>
  <c r="Q9" i="27"/>
  <c r="M9" i="24"/>
  <c r="BP42" i="16"/>
  <c r="BP44" i="16" s="1"/>
  <c r="BP45" i="16" s="1"/>
  <c r="BP9" i="32" s="1"/>
  <c r="BP12" i="15"/>
  <c r="H18" i="15" l="1"/>
  <c r="H43" i="16" s="1"/>
  <c r="AS44" i="16"/>
  <c r="AS45" i="16" s="1"/>
  <c r="AS9" i="32" s="1"/>
  <c r="K9" i="33"/>
  <c r="M11" i="26"/>
  <c r="AC10" i="27"/>
  <c r="AX44" i="16"/>
  <c r="AX45" i="16" s="1"/>
  <c r="AX9" i="32" s="1"/>
  <c r="AB9" i="32"/>
  <c r="AK9" i="32"/>
  <c r="AY14" i="35"/>
  <c r="AY48" i="14"/>
  <c r="BF9" i="32"/>
  <c r="W14" i="36"/>
  <c r="J29" i="16"/>
  <c r="AI44" i="16"/>
  <c r="AI45" i="16" s="1"/>
  <c r="AI9" i="32" s="1"/>
  <c r="V9" i="26"/>
  <c r="L9" i="28"/>
  <c r="K9" i="21"/>
  <c r="N9" i="27"/>
  <c r="AR10" i="26"/>
  <c r="U10" i="27"/>
  <c r="J44" i="16"/>
  <c r="H40" i="12"/>
  <c r="H17" i="15" s="1"/>
  <c r="J9" i="26"/>
  <c r="J9" i="27"/>
  <c r="J9" i="21"/>
  <c r="J9" i="28"/>
  <c r="L42" i="16"/>
  <c r="L44" i="16" s="1"/>
  <c r="L45" i="16" s="1"/>
  <c r="L9" i="32" s="1"/>
  <c r="L10" i="32" s="1"/>
  <c r="L12" i="15"/>
  <c r="L10" i="26" s="1"/>
  <c r="L11" i="26" s="1"/>
  <c r="AQ9" i="26"/>
  <c r="U9" i="27"/>
  <c r="BM14" i="35"/>
  <c r="BM48" i="14"/>
  <c r="K10" i="33"/>
  <c r="AK9" i="26"/>
  <c r="AT9" i="26"/>
  <c r="V9" i="27"/>
  <c r="BL43" i="16"/>
  <c r="BL44" i="16" s="1"/>
  <c r="BL45" i="16" s="1"/>
  <c r="BL19" i="15"/>
  <c r="O10" i="28"/>
  <c r="X14" i="36"/>
  <c r="Y9" i="32"/>
  <c r="O9" i="33"/>
  <c r="BO14" i="35"/>
  <c r="BO48" i="14"/>
  <c r="AC14" i="36"/>
  <c r="AR44" i="16"/>
  <c r="AR45" i="16" s="1"/>
  <c r="AR9" i="32" s="1"/>
  <c r="AT9" i="32"/>
  <c r="AD44" i="16"/>
  <c r="AD45" i="16" s="1"/>
  <c r="AD9" i="32" s="1"/>
  <c r="AU10" i="26"/>
  <c r="V10" i="27"/>
  <c r="M10" i="21"/>
  <c r="P10" i="28"/>
  <c r="AZ9" i="26"/>
  <c r="K11" i="27"/>
  <c r="P13" i="35"/>
  <c r="P46" i="14"/>
  <c r="P50" i="14" s="1"/>
  <c r="P34" i="14"/>
  <c r="K10" i="35"/>
  <c r="K18" i="14"/>
  <c r="L17" i="12"/>
  <c r="AN9" i="32"/>
  <c r="AP43" i="16"/>
  <c r="AP19" i="15"/>
  <c r="AP9" i="26" s="1"/>
  <c r="BO43" i="16"/>
  <c r="BO44" i="16" s="1"/>
  <c r="BO45" i="16" s="1"/>
  <c r="BO19" i="15"/>
  <c r="AH43" i="16"/>
  <c r="AH44" i="16" s="1"/>
  <c r="AH45" i="16" s="1"/>
  <c r="AH19" i="15"/>
  <c r="AX14" i="35"/>
  <c r="AX48" i="14"/>
  <c r="S10" i="27"/>
  <c r="AC10" i="26"/>
  <c r="K10" i="21"/>
  <c r="AJ19" i="15"/>
  <c r="AJ9" i="26" s="1"/>
  <c r="AJ43" i="16"/>
  <c r="AJ44" i="16" s="1"/>
  <c r="AJ45" i="16" s="1"/>
  <c r="AJ9" i="32" s="1"/>
  <c r="BP10" i="26"/>
  <c r="S10" i="28"/>
  <c r="Y9" i="26"/>
  <c r="O9" i="27"/>
  <c r="J12" i="35"/>
  <c r="K32" i="14"/>
  <c r="S14" i="37"/>
  <c r="H9" i="36"/>
  <c r="H9" i="37"/>
  <c r="H9" i="35"/>
  <c r="H9" i="24"/>
  <c r="H39" i="12"/>
  <c r="H11" i="14"/>
  <c r="H19" i="12"/>
  <c r="AW43" i="16"/>
  <c r="AW44" i="16" s="1"/>
  <c r="AW45" i="16" s="1"/>
  <c r="AW19" i="15"/>
  <c r="N10" i="28"/>
  <c r="BB14" i="35"/>
  <c r="BB48" i="14"/>
  <c r="AV44" i="16"/>
  <c r="AV45" i="16" s="1"/>
  <c r="AV9" i="32" s="1"/>
  <c r="AN9" i="26"/>
  <c r="AT14" i="35"/>
  <c r="AT48" i="14"/>
  <c r="V14" i="36"/>
  <c r="M14" i="24"/>
  <c r="P14" i="37"/>
  <c r="AL43" i="16"/>
  <c r="AL19" i="15"/>
  <c r="AL9" i="26" s="1"/>
  <c r="AC44" i="16"/>
  <c r="AC45" i="16" s="1"/>
  <c r="AC9" i="32" s="1"/>
  <c r="AV14" i="35"/>
  <c r="AV48" i="14"/>
  <c r="BP14" i="35"/>
  <c r="BP48" i="14"/>
  <c r="BQ9" i="26"/>
  <c r="M9" i="27"/>
  <c r="K9" i="28"/>
  <c r="L9" i="27"/>
  <c r="Q9" i="33"/>
  <c r="BQ10" i="26"/>
  <c r="K10" i="28"/>
  <c r="M10" i="27"/>
  <c r="L10" i="27"/>
  <c r="AB9" i="26"/>
  <c r="P9" i="27"/>
  <c r="M9" i="28"/>
  <c r="BC43" i="16"/>
  <c r="BC44" i="16" s="1"/>
  <c r="BC45" i="16" s="1"/>
  <c r="BC19" i="15"/>
  <c r="BG43" i="16"/>
  <c r="BG44" i="16" s="1"/>
  <c r="BG45" i="16" s="1"/>
  <c r="BG19" i="15"/>
  <c r="BG9" i="26" s="1"/>
  <c r="J8" i="29"/>
  <c r="K17" i="10"/>
  <c r="AX10" i="26"/>
  <c r="W10" i="27"/>
  <c r="BK44" i="16"/>
  <c r="BK45" i="16" s="1"/>
  <c r="BK9" i="32" s="1"/>
  <c r="V9" i="32"/>
  <c r="N9" i="33"/>
  <c r="L9" i="34"/>
  <c r="BA43" i="16"/>
  <c r="BA44" i="16" s="1"/>
  <c r="BA45" i="16" s="1"/>
  <c r="BA9" i="32" s="1"/>
  <c r="BA19" i="15"/>
  <c r="BA9" i="26" s="1"/>
  <c r="AP44" i="16"/>
  <c r="AP45" i="16" s="1"/>
  <c r="AP9" i="32" s="1"/>
  <c r="AZ9" i="32"/>
  <c r="BG10" i="26"/>
  <c r="R10" i="28"/>
  <c r="N10" i="21"/>
  <c r="Z10" i="27"/>
  <c r="BJ44" i="16"/>
  <c r="BJ45" i="16" s="1"/>
  <c r="BJ9" i="32" s="1"/>
  <c r="J30" i="16"/>
  <c r="J14" i="16"/>
  <c r="BI14" i="35"/>
  <c r="BI48" i="14"/>
  <c r="AA14" i="36"/>
  <c r="L10" i="21"/>
  <c r="BH43" i="16"/>
  <c r="BH44" i="16" s="1"/>
  <c r="BH45" i="16" s="1"/>
  <c r="BH9" i="32" s="1"/>
  <c r="BH19" i="15"/>
  <c r="BH9" i="26" s="1"/>
  <c r="BD43" i="16"/>
  <c r="BD44" i="16" s="1"/>
  <c r="BD45" i="16" s="1"/>
  <c r="BD9" i="32" s="1"/>
  <c r="BD19" i="15"/>
  <c r="BD9" i="26" s="1"/>
  <c r="J10" i="26"/>
  <c r="J10" i="21"/>
  <c r="J10" i="28"/>
  <c r="BI43" i="16"/>
  <c r="BI44" i="16" s="1"/>
  <c r="BI45" i="16" s="1"/>
  <c r="BI19" i="15"/>
  <c r="T10" i="27"/>
  <c r="K42" i="16"/>
  <c r="K44" i="16" s="1"/>
  <c r="K45" i="16" s="1"/>
  <c r="K9" i="32" s="1"/>
  <c r="K10" i="32" s="1"/>
  <c r="K12" i="15"/>
  <c r="K10" i="26" s="1"/>
  <c r="K11" i="26" s="1"/>
  <c r="AQ9" i="32"/>
  <c r="P10" i="27"/>
  <c r="BQ9" i="32"/>
  <c r="M9" i="33"/>
  <c r="K9" i="34"/>
  <c r="L9" i="33"/>
  <c r="J15" i="32"/>
  <c r="J12" i="18"/>
  <c r="J15" i="18" s="1"/>
  <c r="J27" i="18"/>
  <c r="P28" i="18" s="1"/>
  <c r="AM43" i="16"/>
  <c r="AM44" i="16" s="1"/>
  <c r="AM45" i="16" s="1"/>
  <c r="AM9" i="32" s="1"/>
  <c r="AM19" i="15"/>
  <c r="AM9" i="26" s="1"/>
  <c r="R10" i="27"/>
  <c r="H11" i="15"/>
  <c r="H42" i="16" s="1"/>
  <c r="AL44" i="16"/>
  <c r="AL45" i="16" s="1"/>
  <c r="AL9" i="32" s="1"/>
  <c r="AO44" i="16"/>
  <c r="AO45" i="16" s="1"/>
  <c r="AO9" i="32" s="1"/>
  <c r="AY44" i="16"/>
  <c r="AY45" i="16" s="1"/>
  <c r="AY9" i="32" s="1"/>
  <c r="R14" i="37"/>
  <c r="BF9" i="26"/>
  <c r="H12" i="14"/>
  <c r="T9" i="33" l="1"/>
  <c r="Q9" i="34"/>
  <c r="O9" i="28"/>
  <c r="T9" i="27"/>
  <c r="K9" i="23"/>
  <c r="U9" i="33"/>
  <c r="M9" i="21"/>
  <c r="S9" i="27"/>
  <c r="N9" i="21"/>
  <c r="Z9" i="27"/>
  <c r="R9" i="28"/>
  <c r="BG9" i="32"/>
  <c r="N9" i="23"/>
  <c r="Z9" i="33"/>
  <c r="R9" i="34"/>
  <c r="J12" i="32"/>
  <c r="P15" i="35"/>
  <c r="Q45" i="14"/>
  <c r="J45" i="16"/>
  <c r="H44" i="16"/>
  <c r="J15" i="29"/>
  <c r="K11" i="18"/>
  <c r="J10" i="27"/>
  <c r="BC9" i="26"/>
  <c r="Y9" i="27"/>
  <c r="AH9" i="26"/>
  <c r="N9" i="28"/>
  <c r="R9" i="27"/>
  <c r="L9" i="21"/>
  <c r="J31" i="16"/>
  <c r="S9" i="33"/>
  <c r="BC9" i="32"/>
  <c r="Y9" i="33"/>
  <c r="AH9" i="32"/>
  <c r="N9" i="34"/>
  <c r="L9" i="23"/>
  <c r="R9" i="33"/>
  <c r="AW9" i="32"/>
  <c r="W9" i="33"/>
  <c r="BO9" i="26"/>
  <c r="AC9" i="27"/>
  <c r="BL9" i="32"/>
  <c r="AB9" i="33"/>
  <c r="S9" i="34"/>
  <c r="P9" i="33"/>
  <c r="H12" i="15"/>
  <c r="K19" i="14"/>
  <c r="K20" i="14" s="1"/>
  <c r="BO9" i="32"/>
  <c r="AC9" i="33"/>
  <c r="M9" i="34"/>
  <c r="P14" i="18"/>
  <c r="P29" i="18"/>
  <c r="K10" i="10"/>
  <c r="K11" i="10" s="1"/>
  <c r="Q9" i="28"/>
  <c r="M9" i="23"/>
  <c r="H19" i="15"/>
  <c r="AW9" i="26"/>
  <c r="W9" i="27"/>
  <c r="L25" i="12"/>
  <c r="L21" i="12"/>
  <c r="X9" i="27"/>
  <c r="V9" i="33"/>
  <c r="P9" i="28"/>
  <c r="J11" i="26"/>
  <c r="BL9" i="26"/>
  <c r="S9" i="28"/>
  <c r="AB9" i="27"/>
  <c r="BI9" i="26"/>
  <c r="AA9" i="27"/>
  <c r="H14" i="37"/>
  <c r="H14" i="36"/>
  <c r="H14" i="35"/>
  <c r="H14" i="24"/>
  <c r="H48" i="14"/>
  <c r="BI9" i="32"/>
  <c r="AA9" i="33"/>
  <c r="X9" i="33"/>
  <c r="O9" i="34"/>
  <c r="P9" i="34"/>
  <c r="L10" i="35" l="1"/>
  <c r="L18" i="14"/>
  <c r="M17" i="12"/>
  <c r="J10" i="36"/>
  <c r="K13" i="26"/>
  <c r="K14" i="26" s="1"/>
  <c r="K27" i="10"/>
  <c r="K28" i="10" s="1"/>
  <c r="K11" i="35"/>
  <c r="K20" i="18"/>
  <c r="K22" i="18" s="1"/>
  <c r="K12" i="16"/>
  <c r="K13" i="16" s="1"/>
  <c r="K25" i="14"/>
  <c r="Q26" i="14" s="1"/>
  <c r="K33" i="14"/>
  <c r="K35" i="14" s="1"/>
  <c r="K18" i="10"/>
  <c r="K17" i="9"/>
  <c r="K18" i="9" s="1"/>
  <c r="J9" i="32"/>
  <c r="J10" i="32" s="1"/>
  <c r="H45" i="16"/>
  <c r="J9" i="23"/>
  <c r="J9" i="33"/>
  <c r="J9" i="34"/>
  <c r="Q24" i="12"/>
  <c r="J14" i="26"/>
  <c r="J11" i="27"/>
  <c r="J11" i="28"/>
  <c r="H10" i="27"/>
  <c r="H10" i="28"/>
  <c r="H10" i="21"/>
  <c r="H10" i="26"/>
  <c r="K40" i="18"/>
  <c r="K41" i="18" s="1"/>
  <c r="H9" i="28"/>
  <c r="H9" i="27"/>
  <c r="H9" i="26"/>
  <c r="H9" i="21"/>
  <c r="P16" i="32"/>
  <c r="J14" i="29"/>
  <c r="J17" i="29" s="1"/>
  <c r="J23" i="9" s="1"/>
  <c r="K28" i="16"/>
  <c r="H9" i="33" l="1"/>
  <c r="H9" i="32"/>
  <c r="H9" i="34"/>
  <c r="H9" i="23"/>
  <c r="K12" i="35"/>
  <c r="L32" i="14"/>
  <c r="K42" i="18"/>
  <c r="K33" i="18"/>
  <c r="K46" i="18"/>
  <c r="K47" i="18" s="1"/>
  <c r="J13" i="32"/>
  <c r="J10" i="34"/>
  <c r="J10" i="33"/>
  <c r="K20" i="10"/>
  <c r="K21" i="10" s="1"/>
  <c r="L26" i="10"/>
  <c r="K15" i="32"/>
  <c r="K27" i="18"/>
  <c r="Q28" i="18" s="1"/>
  <c r="K12" i="18"/>
  <c r="J18" i="26"/>
  <c r="M25" i="12"/>
  <c r="M21" i="12"/>
  <c r="Q13" i="35"/>
  <c r="Q46" i="14"/>
  <c r="Q34" i="14"/>
  <c r="K14" i="16"/>
  <c r="K30" i="16"/>
  <c r="K29" i="16"/>
  <c r="K31" i="16" s="1"/>
  <c r="K8" i="29" l="1"/>
  <c r="L17" i="10"/>
  <c r="K14" i="29"/>
  <c r="L28" i="16"/>
  <c r="L19" i="14"/>
  <c r="L20" i="14" s="1"/>
  <c r="K17" i="26"/>
  <c r="K18" i="26" s="1"/>
  <c r="K37" i="9" s="1"/>
  <c r="Q29" i="18"/>
  <c r="Q14" i="18"/>
  <c r="J21" i="32"/>
  <c r="J37" i="9"/>
  <c r="J38" i="9" s="1"/>
  <c r="M10" i="35"/>
  <c r="M18" i="14"/>
  <c r="N17" i="12"/>
  <c r="K48" i="18"/>
  <c r="K34" i="18"/>
  <c r="K35" i="18" s="1"/>
  <c r="K12" i="32"/>
  <c r="K13" i="32" s="1"/>
  <c r="J21" i="29" l="1"/>
  <c r="K36" i="9"/>
  <c r="K38" i="9" s="1"/>
  <c r="J28" i="9"/>
  <c r="J30" i="9" s="1"/>
  <c r="N25" i="12"/>
  <c r="N21" i="12"/>
  <c r="Q16" i="32"/>
  <c r="K19" i="32"/>
  <c r="L11" i="35"/>
  <c r="L20" i="18"/>
  <c r="L22" i="18" s="1"/>
  <c r="L12" i="16"/>
  <c r="L13" i="16" s="1"/>
  <c r="L25" i="14"/>
  <c r="R26" i="14" s="1"/>
  <c r="L33" i="14"/>
  <c r="L35" i="14" s="1"/>
  <c r="L18" i="10"/>
  <c r="L17" i="9"/>
  <c r="L18" i="9" s="1"/>
  <c r="K21" i="32"/>
  <c r="K24" i="32" s="1"/>
  <c r="K12" i="9" s="1"/>
  <c r="J24" i="32"/>
  <c r="L10" i="10"/>
  <c r="L11" i="10" s="1"/>
  <c r="K13" i="18"/>
  <c r="K15" i="18" s="1"/>
  <c r="K15" i="29" l="1"/>
  <c r="K17" i="29" s="1"/>
  <c r="K23" i="9" s="1"/>
  <c r="L11" i="18"/>
  <c r="L29" i="16"/>
  <c r="N10" i="35"/>
  <c r="N18" i="14"/>
  <c r="O17" i="12"/>
  <c r="J12" i="9"/>
  <c r="J13" i="9" s="1"/>
  <c r="R13" i="35"/>
  <c r="R46" i="14"/>
  <c r="R34" i="14"/>
  <c r="J23" i="29"/>
  <c r="J16" i="20"/>
  <c r="L12" i="35"/>
  <c r="M32" i="14"/>
  <c r="J12" i="36"/>
  <c r="L30" i="16"/>
  <c r="L14" i="16"/>
  <c r="K21" i="29"/>
  <c r="K28" i="9"/>
  <c r="K30" i="9" s="1"/>
  <c r="L36" i="9"/>
  <c r="L13" i="26"/>
  <c r="L14" i="26" s="1"/>
  <c r="L27" i="10"/>
  <c r="L28" i="10" s="1"/>
  <c r="J13" i="27"/>
  <c r="L15" i="32"/>
  <c r="L12" i="18"/>
  <c r="L27" i="18"/>
  <c r="R28" i="18" s="1"/>
  <c r="J15" i="33"/>
  <c r="O25" i="12" l="1"/>
  <c r="O21" i="12"/>
  <c r="L20" i="10"/>
  <c r="L21" i="10" s="1"/>
  <c r="M26" i="10"/>
  <c r="M19" i="14"/>
  <c r="M20" i="14" s="1"/>
  <c r="J14" i="27"/>
  <c r="L31" i="16"/>
  <c r="L12" i="32"/>
  <c r="L13" i="32" s="1"/>
  <c r="J12" i="33"/>
  <c r="K23" i="29"/>
  <c r="K16" i="20"/>
  <c r="L40" i="18"/>
  <c r="L41" i="18" s="1"/>
  <c r="J10" i="29"/>
  <c r="J11" i="29" s="1"/>
  <c r="J22" i="9" s="1"/>
  <c r="J24" i="9" s="1"/>
  <c r="K11" i="9"/>
  <c r="K13" i="9" s="1"/>
  <c r="J9" i="8"/>
  <c r="R29" i="18"/>
  <c r="R16" i="32" s="1"/>
  <c r="R14" i="18"/>
  <c r="J13" i="33" l="1"/>
  <c r="J19" i="29"/>
  <c r="J15" i="20"/>
  <c r="J17" i="20" s="1"/>
  <c r="J21" i="20" s="1"/>
  <c r="M11" i="35"/>
  <c r="M20" i="18"/>
  <c r="M22" i="18" s="1"/>
  <c r="M12" i="16"/>
  <c r="M13" i="16" s="1"/>
  <c r="M25" i="14"/>
  <c r="S26" i="14" s="1"/>
  <c r="M33" i="14"/>
  <c r="M35" i="14" s="1"/>
  <c r="M18" i="10"/>
  <c r="M17" i="9"/>
  <c r="M18" i="9" s="1"/>
  <c r="L8" i="29"/>
  <c r="M17" i="10"/>
  <c r="L14" i="29"/>
  <c r="M28" i="16"/>
  <c r="J14" i="30"/>
  <c r="O10" i="35"/>
  <c r="O18" i="14"/>
  <c r="P17" i="12"/>
  <c r="K10" i="36"/>
  <c r="L42" i="18"/>
  <c r="L46" i="18"/>
  <c r="L47" i="18" s="1"/>
  <c r="L33" i="18"/>
  <c r="K10" i="29"/>
  <c r="K11" i="29" s="1"/>
  <c r="K22" i="9" s="1"/>
  <c r="K24" i="9" s="1"/>
  <c r="L11" i="9"/>
  <c r="K9" i="8"/>
  <c r="M29" i="16" l="1"/>
  <c r="K19" i="29"/>
  <c r="K15" i="20"/>
  <c r="K17" i="20" s="1"/>
  <c r="K21" i="20" s="1"/>
  <c r="L48" i="18"/>
  <c r="L34" i="18"/>
  <c r="L35" i="18" s="1"/>
  <c r="S13" i="35"/>
  <c r="S46" i="14"/>
  <c r="S34" i="14"/>
  <c r="M12" i="35"/>
  <c r="N32" i="14"/>
  <c r="M30" i="16"/>
  <c r="M14" i="16"/>
  <c r="M31" i="16"/>
  <c r="L17" i="26"/>
  <c r="L18" i="26" s="1"/>
  <c r="J17" i="27"/>
  <c r="P25" i="12"/>
  <c r="P21" i="12"/>
  <c r="M10" i="10"/>
  <c r="M11" i="10" s="1"/>
  <c r="M15" i="32"/>
  <c r="M27" i="18"/>
  <c r="S28" i="18" s="1"/>
  <c r="M12" i="18"/>
  <c r="L13" i="18" l="1"/>
  <c r="L15" i="18" s="1"/>
  <c r="L19" i="32"/>
  <c r="L21" i="32" s="1"/>
  <c r="J19" i="33"/>
  <c r="M13" i="26"/>
  <c r="M14" i="26" s="1"/>
  <c r="M27" i="10"/>
  <c r="M28" i="10" s="1"/>
  <c r="L37" i="9"/>
  <c r="L38" i="9" s="1"/>
  <c r="J18" i="27"/>
  <c r="M14" i="29"/>
  <c r="N28" i="16"/>
  <c r="P10" i="35"/>
  <c r="P18" i="14"/>
  <c r="Q17" i="12"/>
  <c r="M12" i="32"/>
  <c r="M13" i="32" s="1"/>
  <c r="N19" i="14"/>
  <c r="N20" i="14" s="1"/>
  <c r="S29" i="18"/>
  <c r="S16" i="32" s="1"/>
  <c r="S14" i="18"/>
  <c r="Q25" i="12" l="1"/>
  <c r="Q26" i="12" s="1"/>
  <c r="L24" i="32"/>
  <c r="J21" i="33"/>
  <c r="N11" i="35"/>
  <c r="N20" i="18"/>
  <c r="N22" i="18" s="1"/>
  <c r="N12" i="16"/>
  <c r="N13" i="16" s="1"/>
  <c r="N25" i="14"/>
  <c r="T26" i="14" s="1"/>
  <c r="N33" i="14"/>
  <c r="N35" i="14" s="1"/>
  <c r="N18" i="10"/>
  <c r="N17" i="9"/>
  <c r="N18" i="9" s="1"/>
  <c r="M20" i="10"/>
  <c r="M21" i="10" s="1"/>
  <c r="N26" i="10"/>
  <c r="L21" i="29"/>
  <c r="M36" i="9"/>
  <c r="L28" i="9"/>
  <c r="L30" i="9" s="1"/>
  <c r="J21" i="30"/>
  <c r="L15" i="29"/>
  <c r="L17" i="29" s="1"/>
  <c r="M11" i="18"/>
  <c r="J15" i="30"/>
  <c r="M8" i="29" l="1"/>
  <c r="N17" i="10"/>
  <c r="N15" i="32"/>
  <c r="N27" i="18"/>
  <c r="T28" i="18" s="1"/>
  <c r="N12" i="18"/>
  <c r="L23" i="9"/>
  <c r="J17" i="30"/>
  <c r="L23" i="29"/>
  <c r="L16" i="20"/>
  <c r="J23" i="30"/>
  <c r="N29" i="16"/>
  <c r="N31" i="16" s="1"/>
  <c r="L12" i="9"/>
  <c r="L13" i="9" s="1"/>
  <c r="J24" i="33"/>
  <c r="M40" i="18"/>
  <c r="M41" i="18" s="1"/>
  <c r="N12" i="35"/>
  <c r="O32" i="14"/>
  <c r="N30" i="16"/>
  <c r="N14" i="16"/>
  <c r="T13" i="35"/>
  <c r="T34" i="14"/>
  <c r="T46" i="14"/>
  <c r="Q21" i="16"/>
  <c r="S22" i="16" s="1"/>
  <c r="Q38" i="14"/>
  <c r="Q39" i="14" s="1"/>
  <c r="Q11" i="13"/>
  <c r="Q12" i="13" s="1"/>
  <c r="Q20" i="12"/>
  <c r="Q21" i="12" s="1"/>
  <c r="L10" i="29" l="1"/>
  <c r="L11" i="29" s="1"/>
  <c r="M11" i="9"/>
  <c r="L9" i="8"/>
  <c r="J10" i="30"/>
  <c r="N14" i="29"/>
  <c r="O28" i="16"/>
  <c r="T29" i="18"/>
  <c r="T16" i="32" s="1"/>
  <c r="T14" i="18"/>
  <c r="M46" i="18"/>
  <c r="M47" i="18" s="1"/>
  <c r="M42" i="18"/>
  <c r="M33" i="18"/>
  <c r="N12" i="32"/>
  <c r="N13" i="32" s="1"/>
  <c r="N10" i="10"/>
  <c r="N11" i="10" s="1"/>
  <c r="Q10" i="35"/>
  <c r="Q18" i="14"/>
  <c r="R17" i="12"/>
  <c r="Q37" i="16"/>
  <c r="Q39" i="16" s="1"/>
  <c r="Q25" i="13"/>
  <c r="Q16" i="35"/>
  <c r="Q56" i="14"/>
  <c r="Q57" i="14" s="1"/>
  <c r="Q47" i="14"/>
  <c r="Q50" i="14" s="1"/>
  <c r="S8" i="32"/>
  <c r="S10" i="32" s="1"/>
  <c r="S38" i="16"/>
  <c r="O19" i="14"/>
  <c r="O20" i="14" s="1"/>
  <c r="O11" i="35" l="1"/>
  <c r="O20" i="18"/>
  <c r="O22" i="18" s="1"/>
  <c r="O12" i="16"/>
  <c r="O13" i="16" s="1"/>
  <c r="O33" i="14"/>
  <c r="O35" i="14" s="1"/>
  <c r="O25" i="14"/>
  <c r="U26" i="14" s="1"/>
  <c r="O18" i="10"/>
  <c r="O17" i="9"/>
  <c r="O18" i="9" s="1"/>
  <c r="O29" i="16" s="1"/>
  <c r="Q9" i="29"/>
  <c r="R36" i="16"/>
  <c r="R25" i="12"/>
  <c r="M17" i="26"/>
  <c r="M18" i="26" s="1"/>
  <c r="Q15" i="35"/>
  <c r="R45" i="14"/>
  <c r="Q17" i="35"/>
  <c r="R55" i="14"/>
  <c r="Q17" i="13"/>
  <c r="Q18" i="13" s="1"/>
  <c r="N13" i="26"/>
  <c r="N14" i="26" s="1"/>
  <c r="N27" i="10"/>
  <c r="N28" i="10" s="1"/>
  <c r="M48" i="18"/>
  <c r="M34" i="18"/>
  <c r="M35" i="18" s="1"/>
  <c r="L22" i="9"/>
  <c r="L24" i="9" s="1"/>
  <c r="J11" i="30"/>
  <c r="M13" i="18" l="1"/>
  <c r="M15" i="18" s="1"/>
  <c r="U13" i="35"/>
  <c r="U34" i="14"/>
  <c r="U46" i="14"/>
  <c r="Q8" i="26"/>
  <c r="Q11" i="26" s="1"/>
  <c r="Q19" i="17"/>
  <c r="Q21" i="17" s="1"/>
  <c r="Q26" i="13"/>
  <c r="Q27" i="13" s="1"/>
  <c r="O12" i="35"/>
  <c r="P32" i="14"/>
  <c r="J12" i="37"/>
  <c r="K12" i="36"/>
  <c r="O15" i="32"/>
  <c r="O27" i="18"/>
  <c r="U28" i="18" s="1"/>
  <c r="O12" i="18"/>
  <c r="L19" i="29"/>
  <c r="L15" i="20"/>
  <c r="L17" i="20" s="1"/>
  <c r="L21" i="20" s="1"/>
  <c r="J19" i="30"/>
  <c r="M19" i="32"/>
  <c r="M21" i="32" s="1"/>
  <c r="R24" i="12"/>
  <c r="R26" i="12" s="1"/>
  <c r="O30" i="16"/>
  <c r="O31" i="16" s="1"/>
  <c r="O14" i="16"/>
  <c r="M37" i="9"/>
  <c r="M38" i="9" s="1"/>
  <c r="O26" i="10"/>
  <c r="N20" i="10"/>
  <c r="N21" i="10" s="1"/>
  <c r="Q17" i="32" l="1"/>
  <c r="Q26" i="17"/>
  <c r="S27" i="17" s="1"/>
  <c r="Q12" i="17"/>
  <c r="Q15" i="17" s="1"/>
  <c r="M21" i="29"/>
  <c r="N36" i="9"/>
  <c r="M28" i="9"/>
  <c r="M30" i="9" s="1"/>
  <c r="Q13" i="29"/>
  <c r="R24" i="13"/>
  <c r="O12" i="32"/>
  <c r="O13" i="32" s="1"/>
  <c r="K12" i="33"/>
  <c r="O14" i="29"/>
  <c r="P28" i="16"/>
  <c r="K14" i="30"/>
  <c r="N8" i="29"/>
  <c r="O17" i="10"/>
  <c r="R21" i="16"/>
  <c r="T22" i="16" s="1"/>
  <c r="R11" i="13"/>
  <c r="R12" i="13" s="1"/>
  <c r="R38" i="14"/>
  <c r="R39" i="14" s="1"/>
  <c r="R20" i="12"/>
  <c r="R21" i="12" s="1"/>
  <c r="P19" i="14"/>
  <c r="P20" i="14" s="1"/>
  <c r="M24" i="32"/>
  <c r="U14" i="18"/>
  <c r="U29" i="18"/>
  <c r="U16" i="32" s="1"/>
  <c r="M15" i="29"/>
  <c r="M17" i="29" s="1"/>
  <c r="M23" i="9" s="1"/>
  <c r="N11" i="18"/>
  <c r="R16" i="35" l="1"/>
  <c r="R56" i="14"/>
  <c r="R57" i="14" s="1"/>
  <c r="R47" i="14"/>
  <c r="R50" i="14" s="1"/>
  <c r="P11" i="35"/>
  <c r="P20" i="18"/>
  <c r="P22" i="18" s="1"/>
  <c r="P12" i="16"/>
  <c r="P13" i="16" s="1"/>
  <c r="P33" i="14"/>
  <c r="P35" i="14" s="1"/>
  <c r="P25" i="14"/>
  <c r="V26" i="14" s="1"/>
  <c r="P18" i="10"/>
  <c r="P17" i="9"/>
  <c r="P18" i="9" s="1"/>
  <c r="P29" i="16" s="1"/>
  <c r="R10" i="35"/>
  <c r="R18" i="14"/>
  <c r="S17" i="12"/>
  <c r="M23" i="29"/>
  <c r="M16" i="20"/>
  <c r="Q16" i="29"/>
  <c r="R11" i="17"/>
  <c r="T8" i="32"/>
  <c r="T10" i="32" s="1"/>
  <c r="T38" i="16"/>
  <c r="S28" i="17"/>
  <c r="S18" i="32" s="1"/>
  <c r="S14" i="17"/>
  <c r="R37" i="16"/>
  <c r="R39" i="16" s="1"/>
  <c r="R25" i="13"/>
  <c r="O10" i="10"/>
  <c r="O11" i="10" s="1"/>
  <c r="N40" i="18"/>
  <c r="N41" i="18" s="1"/>
  <c r="M12" i="9"/>
  <c r="M13" i="9" s="1"/>
  <c r="P30" i="16" l="1"/>
  <c r="P31" i="16" s="1"/>
  <c r="P14" i="16"/>
  <c r="R15" i="35"/>
  <c r="S45" i="14"/>
  <c r="R39" i="17"/>
  <c r="R40" i="17" s="1"/>
  <c r="N42" i="18"/>
  <c r="N33" i="18"/>
  <c r="N46" i="18"/>
  <c r="N47" i="18" s="1"/>
  <c r="R17" i="35"/>
  <c r="R17" i="13"/>
  <c r="R18" i="13" s="1"/>
  <c r="S55" i="14"/>
  <c r="R9" i="29"/>
  <c r="S36" i="16"/>
  <c r="V13" i="35"/>
  <c r="V34" i="14"/>
  <c r="V46" i="14"/>
  <c r="P15" i="32"/>
  <c r="P27" i="18"/>
  <c r="V28" i="18" s="1"/>
  <c r="P12" i="18"/>
  <c r="M10" i="29"/>
  <c r="M11" i="29" s="1"/>
  <c r="M22" i="9" s="1"/>
  <c r="M24" i="9" s="1"/>
  <c r="N11" i="9"/>
  <c r="M9" i="8"/>
  <c r="O13" i="26"/>
  <c r="O14" i="26" s="1"/>
  <c r="O27" i="10"/>
  <c r="O28" i="10" s="1"/>
  <c r="S25" i="12"/>
  <c r="P12" i="35"/>
  <c r="Q32" i="14"/>
  <c r="P14" i="29" l="1"/>
  <c r="Q28" i="16"/>
  <c r="V14" i="18"/>
  <c r="V29" i="18"/>
  <c r="N17" i="26"/>
  <c r="N18" i="26" s="1"/>
  <c r="P12" i="32"/>
  <c r="P13" i="32" s="1"/>
  <c r="Q19" i="14"/>
  <c r="Q20" i="14" s="1"/>
  <c r="P26" i="10"/>
  <c r="O20" i="10"/>
  <c r="O21" i="10" s="1"/>
  <c r="M19" i="29"/>
  <c r="M15" i="20"/>
  <c r="M17" i="20" s="1"/>
  <c r="M21" i="20" s="1"/>
  <c r="S24" i="12"/>
  <c r="S26" i="12" s="1"/>
  <c r="R45" i="17"/>
  <c r="R46" i="17" s="1"/>
  <c r="R41" i="17"/>
  <c r="R16" i="26" s="1"/>
  <c r="R32" i="17"/>
  <c r="N48" i="18"/>
  <c r="N34" i="18"/>
  <c r="N35" i="18" s="1"/>
  <c r="R8" i="26"/>
  <c r="R11" i="26" s="1"/>
  <c r="R19" i="17"/>
  <c r="R21" i="17" s="1"/>
  <c r="R26" i="13"/>
  <c r="R27" i="13" s="1"/>
  <c r="N13" i="18" l="1"/>
  <c r="N15" i="18" s="1"/>
  <c r="O8" i="29"/>
  <c r="P17" i="10"/>
  <c r="K8" i="30"/>
  <c r="Q11" i="35"/>
  <c r="Q20" i="18"/>
  <c r="Q22" i="18" s="1"/>
  <c r="Q12" i="16"/>
  <c r="Q13" i="16" s="1"/>
  <c r="Q25" i="14"/>
  <c r="W26" i="14" s="1"/>
  <c r="Q33" i="14"/>
  <c r="Q35" i="14" s="1"/>
  <c r="Q18" i="10"/>
  <c r="Q17" i="9"/>
  <c r="Q18" i="9" s="1"/>
  <c r="Q29" i="16" s="1"/>
  <c r="N37" i="9"/>
  <c r="N38" i="9" s="1"/>
  <c r="S21" i="16"/>
  <c r="U22" i="16" s="1"/>
  <c r="S11" i="13"/>
  <c r="S12" i="13" s="1"/>
  <c r="S38" i="14"/>
  <c r="S39" i="14" s="1"/>
  <c r="S20" i="12"/>
  <c r="S21" i="12" s="1"/>
  <c r="V16" i="32"/>
  <c r="N19" i="32"/>
  <c r="N21" i="32" s="1"/>
  <c r="R34" i="17"/>
  <c r="R13" i="17" s="1"/>
  <c r="R13" i="29"/>
  <c r="S24" i="13"/>
  <c r="R17" i="32"/>
  <c r="R26" i="17"/>
  <c r="T27" i="17" s="1"/>
  <c r="R12" i="17"/>
  <c r="R15" i="17" s="1"/>
  <c r="R47" i="17"/>
  <c r="R20" i="32" s="1"/>
  <c r="R33" i="17"/>
  <c r="R16" i="29" l="1"/>
  <c r="S11" i="17"/>
  <c r="N21" i="29"/>
  <c r="O36" i="9"/>
  <c r="N28" i="9"/>
  <c r="N30" i="9" s="1"/>
  <c r="P10" i="10"/>
  <c r="P11" i="10" s="1"/>
  <c r="N24" i="32"/>
  <c r="W13" i="35"/>
  <c r="W34" i="14"/>
  <c r="W46" i="14"/>
  <c r="Q12" i="35"/>
  <c r="R32" i="14"/>
  <c r="Q30" i="16"/>
  <c r="Q31" i="16" s="1"/>
  <c r="Q14" i="16"/>
  <c r="Q12" i="32" s="1"/>
  <c r="Q13" i="32" s="1"/>
  <c r="T28" i="17"/>
  <c r="T18" i="32" s="1"/>
  <c r="T14" i="17"/>
  <c r="Q15" i="32"/>
  <c r="Q12" i="18"/>
  <c r="Q27" i="18"/>
  <c r="W28" i="18" s="1"/>
  <c r="U8" i="32"/>
  <c r="U10" i="32" s="1"/>
  <c r="U38" i="16"/>
  <c r="M8" i="33"/>
  <c r="S10" i="35"/>
  <c r="S18" i="14"/>
  <c r="T17" i="12"/>
  <c r="S16" i="35"/>
  <c r="S56" i="14"/>
  <c r="S57" i="14" s="1"/>
  <c r="S47" i="14"/>
  <c r="S50" i="14" s="1"/>
  <c r="S37" i="16"/>
  <c r="S39" i="16" s="1"/>
  <c r="S25" i="13"/>
  <c r="N15" i="29"/>
  <c r="N17" i="29" s="1"/>
  <c r="N23" i="9" s="1"/>
  <c r="O11" i="18"/>
  <c r="P13" i="26" l="1"/>
  <c r="P14" i="26" s="1"/>
  <c r="P27" i="10"/>
  <c r="P28" i="10" s="1"/>
  <c r="S9" i="29"/>
  <c r="T36" i="16"/>
  <c r="N23" i="29"/>
  <c r="N16" i="20"/>
  <c r="R19" i="14"/>
  <c r="R20" i="14" s="1"/>
  <c r="N12" i="9"/>
  <c r="N13" i="9" s="1"/>
  <c r="S17" i="35"/>
  <c r="T55" i="14"/>
  <c r="S17" i="13"/>
  <c r="S18" i="13" s="1"/>
  <c r="W29" i="18"/>
  <c r="W14" i="18"/>
  <c r="T25" i="12"/>
  <c r="S39" i="17"/>
  <c r="S40" i="17" s="1"/>
  <c r="S15" i="35"/>
  <c r="T45" i="14"/>
  <c r="Q14" i="29"/>
  <c r="R28" i="16"/>
  <c r="O40" i="18"/>
  <c r="O41" i="18" s="1"/>
  <c r="R11" i="35" l="1"/>
  <c r="R20" i="18"/>
  <c r="R22" i="18" s="1"/>
  <c r="R12" i="16"/>
  <c r="R13" i="16" s="1"/>
  <c r="R25" i="14"/>
  <c r="X26" i="14" s="1"/>
  <c r="R33" i="14"/>
  <c r="R35" i="14" s="1"/>
  <c r="R18" i="10"/>
  <c r="R17" i="9"/>
  <c r="R18" i="9" s="1"/>
  <c r="R29" i="16" s="1"/>
  <c r="O46" i="18"/>
  <c r="O47" i="18" s="1"/>
  <c r="O42" i="18"/>
  <c r="O17" i="26" s="1"/>
  <c r="O18" i="26" s="1"/>
  <c r="O37" i="9" s="1"/>
  <c r="O38" i="9" s="1"/>
  <c r="O33" i="18"/>
  <c r="S8" i="26"/>
  <c r="S11" i="26" s="1"/>
  <c r="S19" i="17"/>
  <c r="S21" i="17" s="1"/>
  <c r="S26" i="13"/>
  <c r="S27" i="13" s="1"/>
  <c r="P20" i="10"/>
  <c r="P21" i="10" s="1"/>
  <c r="Q26" i="10"/>
  <c r="N10" i="29"/>
  <c r="N11" i="29" s="1"/>
  <c r="N22" i="9" s="1"/>
  <c r="N24" i="9" s="1"/>
  <c r="O11" i="9"/>
  <c r="N9" i="8"/>
  <c r="W16" i="32"/>
  <c r="T24" i="12"/>
  <c r="T26" i="12" s="1"/>
  <c r="S41" i="17"/>
  <c r="S16" i="26" s="1"/>
  <c r="S45" i="17"/>
  <c r="S46" i="17" s="1"/>
  <c r="S32" i="17"/>
  <c r="S47" i="17" l="1"/>
  <c r="S20" i="32" s="1"/>
  <c r="S33" i="17"/>
  <c r="X13" i="35"/>
  <c r="X46" i="14"/>
  <c r="X34" i="14"/>
  <c r="N13" i="36"/>
  <c r="S13" i="29"/>
  <c r="T24" i="13"/>
  <c r="R12" i="35"/>
  <c r="S32" i="14"/>
  <c r="N19" i="29"/>
  <c r="N15" i="20"/>
  <c r="N17" i="20" s="1"/>
  <c r="N21" i="20" s="1"/>
  <c r="R30" i="16"/>
  <c r="R31" i="16" s="1"/>
  <c r="R14" i="16"/>
  <c r="R12" i="32" s="1"/>
  <c r="R13" i="32" s="1"/>
  <c r="S17" i="32"/>
  <c r="S26" i="17"/>
  <c r="U27" i="17" s="1"/>
  <c r="S12" i="17"/>
  <c r="T21" i="16"/>
  <c r="V22" i="16" s="1"/>
  <c r="T38" i="14"/>
  <c r="T39" i="14" s="1"/>
  <c r="T11" i="13"/>
  <c r="T12" i="13" s="1"/>
  <c r="T20" i="12"/>
  <c r="T21" i="12" s="1"/>
  <c r="O35" i="18"/>
  <c r="O13" i="18" s="1"/>
  <c r="O15" i="18" s="1"/>
  <c r="R15" i="32"/>
  <c r="R12" i="18"/>
  <c r="R27" i="18"/>
  <c r="X28" i="18" s="1"/>
  <c r="O34" i="18"/>
  <c r="O48" i="18"/>
  <c r="O19" i="32" s="1"/>
  <c r="O21" i="32" s="1"/>
  <c r="S34" i="17"/>
  <c r="S13" i="17" s="1"/>
  <c r="P8" i="29"/>
  <c r="Q17" i="10"/>
  <c r="O21" i="29"/>
  <c r="P36" i="9"/>
  <c r="O28" i="9"/>
  <c r="O30" i="9" s="1"/>
  <c r="K21" i="30"/>
  <c r="S15" i="17" l="1"/>
  <c r="R14" i="29"/>
  <c r="S28" i="16"/>
  <c r="S16" i="29"/>
  <c r="T11" i="17"/>
  <c r="S19" i="14"/>
  <c r="S20" i="14" s="1"/>
  <c r="Q10" i="10"/>
  <c r="Q11" i="10" s="1"/>
  <c r="O15" i="29"/>
  <c r="O17" i="29" s="1"/>
  <c r="P11" i="18"/>
  <c r="K15" i="30"/>
  <c r="U28" i="17"/>
  <c r="U18" i="32" s="1"/>
  <c r="U14" i="17"/>
  <c r="T37" i="16"/>
  <c r="T39" i="16" s="1"/>
  <c r="T25" i="13"/>
  <c r="T16" i="35"/>
  <c r="T56" i="14"/>
  <c r="T57" i="14" s="1"/>
  <c r="T47" i="14"/>
  <c r="T50" i="14" s="1"/>
  <c r="X29" i="18"/>
  <c r="X14" i="18"/>
  <c r="T10" i="35"/>
  <c r="T18" i="14"/>
  <c r="U17" i="12"/>
  <c r="O24" i="32"/>
  <c r="O23" i="29"/>
  <c r="O16" i="20"/>
  <c r="K23" i="30"/>
  <c r="V8" i="32"/>
  <c r="V10" i="32" s="1"/>
  <c r="V38" i="16"/>
  <c r="Q13" i="26" l="1"/>
  <c r="Q14" i="26" s="1"/>
  <c r="Q27" i="10"/>
  <c r="Q28" i="10" s="1"/>
  <c r="T39" i="17"/>
  <c r="T40" i="17" s="1"/>
  <c r="T9" i="29"/>
  <c r="U36" i="16"/>
  <c r="T15" i="35"/>
  <c r="U45" i="14"/>
  <c r="S11" i="35"/>
  <c r="S20" i="18"/>
  <c r="S22" i="18" s="1"/>
  <c r="S12" i="16"/>
  <c r="S13" i="16" s="1"/>
  <c r="S25" i="14"/>
  <c r="Y26" i="14" s="1"/>
  <c r="S33" i="14"/>
  <c r="S35" i="14" s="1"/>
  <c r="S18" i="10"/>
  <c r="S17" i="9"/>
  <c r="S18" i="9" s="1"/>
  <c r="S29" i="16" s="1"/>
  <c r="O12" i="9"/>
  <c r="O13" i="9" s="1"/>
  <c r="T17" i="35"/>
  <c r="T17" i="13"/>
  <c r="T18" i="13" s="1"/>
  <c r="U55" i="14"/>
  <c r="P40" i="18"/>
  <c r="P41" i="18" s="1"/>
  <c r="X16" i="32"/>
  <c r="N16" i="33"/>
  <c r="U25" i="12"/>
  <c r="O23" i="9"/>
  <c r="K17" i="30"/>
  <c r="U24" i="12" l="1"/>
  <c r="U26" i="12" s="1"/>
  <c r="P42" i="18"/>
  <c r="P46" i="18"/>
  <c r="P47" i="18" s="1"/>
  <c r="P33" i="18"/>
  <c r="S12" i="35"/>
  <c r="T32" i="14"/>
  <c r="T8" i="26"/>
  <c r="T11" i="26" s="1"/>
  <c r="T19" i="17"/>
  <c r="T21" i="17" s="1"/>
  <c r="T26" i="13"/>
  <c r="T27" i="13" s="1"/>
  <c r="Y13" i="35"/>
  <c r="Y46" i="14"/>
  <c r="Y34" i="14"/>
  <c r="S14" i="16"/>
  <c r="S30" i="16"/>
  <c r="S31" i="16" s="1"/>
  <c r="T32" i="17"/>
  <c r="T45" i="17"/>
  <c r="T46" i="17" s="1"/>
  <c r="T41" i="17"/>
  <c r="T16" i="26" s="1"/>
  <c r="S15" i="32"/>
  <c r="S27" i="18"/>
  <c r="Y28" i="18" s="1"/>
  <c r="S12" i="18"/>
  <c r="Q20" i="10"/>
  <c r="Q21" i="10" s="1"/>
  <c r="R26" i="10"/>
  <c r="O10" i="29"/>
  <c r="O11" i="29" s="1"/>
  <c r="P11" i="9"/>
  <c r="O9" i="8"/>
  <c r="S14" i="29" l="1"/>
  <c r="T28" i="16"/>
  <c r="O22" i="9"/>
  <c r="O24" i="9" s="1"/>
  <c r="K11" i="30"/>
  <c r="J11" i="31"/>
  <c r="P34" i="18"/>
  <c r="P35" i="18" s="1"/>
  <c r="P13" i="18" s="1"/>
  <c r="P15" i="18" s="1"/>
  <c r="P48" i="18"/>
  <c r="S12" i="32"/>
  <c r="S13" i="32" s="1"/>
  <c r="T13" i="29"/>
  <c r="U24" i="13"/>
  <c r="P17" i="26"/>
  <c r="P18" i="26" s="1"/>
  <c r="T33" i="17"/>
  <c r="T34" i="17" s="1"/>
  <c r="T13" i="17" s="1"/>
  <c r="T47" i="17"/>
  <c r="T20" i="32" s="1"/>
  <c r="T17" i="32"/>
  <c r="T26" i="17"/>
  <c r="V27" i="17" s="1"/>
  <c r="T12" i="17"/>
  <c r="Q8" i="29"/>
  <c r="R17" i="10"/>
  <c r="U21" i="16"/>
  <c r="W22" i="16" s="1"/>
  <c r="U11" i="13"/>
  <c r="U12" i="13" s="1"/>
  <c r="U38" i="14"/>
  <c r="U39" i="14" s="1"/>
  <c r="U20" i="12"/>
  <c r="U21" i="12" s="1"/>
  <c r="Y29" i="18"/>
  <c r="Y14" i="18"/>
  <c r="T19" i="14"/>
  <c r="T20" i="14" s="1"/>
  <c r="P15" i="29" l="1"/>
  <c r="P17" i="29" s="1"/>
  <c r="P23" i="9" s="1"/>
  <c r="Q11" i="18"/>
  <c r="P19" i="32"/>
  <c r="P21" i="32" s="1"/>
  <c r="Y16" i="32"/>
  <c r="R10" i="10"/>
  <c r="R11" i="10" s="1"/>
  <c r="U16" i="35"/>
  <c r="U56" i="14"/>
  <c r="U57" i="14" s="1"/>
  <c r="U47" i="14"/>
  <c r="U50" i="14" s="1"/>
  <c r="T15" i="17"/>
  <c r="V28" i="17"/>
  <c r="V14" i="17"/>
  <c r="O19" i="29"/>
  <c r="O15" i="20"/>
  <c r="O17" i="20" s="1"/>
  <c r="O21" i="20" s="1"/>
  <c r="K19" i="30"/>
  <c r="U37" i="16"/>
  <c r="U39" i="16" s="1"/>
  <c r="U25" i="13"/>
  <c r="T11" i="35"/>
  <c r="T20" i="18"/>
  <c r="T22" i="18" s="1"/>
  <c r="T12" i="16"/>
  <c r="T13" i="16" s="1"/>
  <c r="T25" i="14"/>
  <c r="Z26" i="14" s="1"/>
  <c r="T33" i="14"/>
  <c r="T35" i="14" s="1"/>
  <c r="T18" i="10"/>
  <c r="T17" i="9"/>
  <c r="T18" i="9" s="1"/>
  <c r="T29" i="16" s="1"/>
  <c r="U10" i="35"/>
  <c r="U18" i="14"/>
  <c r="V17" i="12"/>
  <c r="K10" i="37"/>
  <c r="J10" i="24"/>
  <c r="M10" i="36"/>
  <c r="P37" i="9"/>
  <c r="P38" i="9" s="1"/>
  <c r="W8" i="32"/>
  <c r="W10" i="32" s="1"/>
  <c r="W38" i="16"/>
  <c r="T12" i="35" l="1"/>
  <c r="U32" i="14"/>
  <c r="Z13" i="35"/>
  <c r="Z46" i="14"/>
  <c r="Z34" i="14"/>
  <c r="T15" i="32"/>
  <c r="T27" i="18"/>
  <c r="Z28" i="18" s="1"/>
  <c r="T12" i="18"/>
  <c r="R13" i="26"/>
  <c r="R14" i="26" s="1"/>
  <c r="R27" i="10"/>
  <c r="R28" i="10" s="1"/>
  <c r="U17" i="35"/>
  <c r="V55" i="14"/>
  <c r="U17" i="13"/>
  <c r="U18" i="13" s="1"/>
  <c r="M17" i="36"/>
  <c r="K17" i="37"/>
  <c r="J17" i="24"/>
  <c r="V25" i="12"/>
  <c r="P24" i="32"/>
  <c r="P21" i="29"/>
  <c r="Q36" i="9"/>
  <c r="P28" i="9"/>
  <c r="P30" i="9" s="1"/>
  <c r="V18" i="32"/>
  <c r="T30" i="16"/>
  <c r="T31" i="16" s="1"/>
  <c r="T14" i="16"/>
  <c r="T16" i="29"/>
  <c r="U11" i="17"/>
  <c r="Q40" i="18"/>
  <c r="Q41" i="18" s="1"/>
  <c r="U9" i="29"/>
  <c r="V36" i="16"/>
  <c r="M9" i="30"/>
  <c r="K9" i="31"/>
  <c r="J9" i="22"/>
  <c r="U15" i="35"/>
  <c r="V45" i="14"/>
  <c r="M15" i="36"/>
  <c r="K15" i="37"/>
  <c r="J15" i="24"/>
  <c r="T12" i="32" l="1"/>
  <c r="T13" i="32" s="1"/>
  <c r="R20" i="10"/>
  <c r="R21" i="10" s="1"/>
  <c r="S26" i="10"/>
  <c r="P12" i="9"/>
  <c r="P13" i="9" s="1"/>
  <c r="T14" i="29"/>
  <c r="U28" i="16"/>
  <c r="Z29" i="18"/>
  <c r="Z14" i="18"/>
  <c r="U8" i="26"/>
  <c r="U11" i="26" s="1"/>
  <c r="U19" i="17"/>
  <c r="U21" i="17" s="1"/>
  <c r="U26" i="13"/>
  <c r="U27" i="13" s="1"/>
  <c r="M8" i="27"/>
  <c r="U39" i="17"/>
  <c r="U40" i="17" s="1"/>
  <c r="P23" i="29"/>
  <c r="P16" i="20"/>
  <c r="U19" i="14"/>
  <c r="U20" i="14" s="1"/>
  <c r="V24" i="12"/>
  <c r="V26" i="12" s="1"/>
  <c r="Q46" i="18"/>
  <c r="Q47" i="18" s="1"/>
  <c r="Q33" i="18"/>
  <c r="Q42" i="18"/>
  <c r="Q17" i="26" s="1"/>
  <c r="Q18" i="26" s="1"/>
  <c r="Q37" i="9" s="1"/>
  <c r="Q38" i="9" s="1"/>
  <c r="Q21" i="29" l="1"/>
  <c r="Q28" i="9"/>
  <c r="Q30" i="9" s="1"/>
  <c r="R36" i="9"/>
  <c r="U13" i="29"/>
  <c r="V24" i="13"/>
  <c r="M13" i="30"/>
  <c r="K13" i="31"/>
  <c r="J13" i="22"/>
  <c r="P10" i="29"/>
  <c r="P11" i="29" s="1"/>
  <c r="P22" i="9" s="1"/>
  <c r="P24" i="9" s="1"/>
  <c r="Q11" i="9"/>
  <c r="P9" i="8"/>
  <c r="Z16" i="32"/>
  <c r="R8" i="29"/>
  <c r="S17" i="10"/>
  <c r="U17" i="32"/>
  <c r="U26" i="17"/>
  <c r="W27" i="17" s="1"/>
  <c r="U12" i="17"/>
  <c r="M17" i="33"/>
  <c r="Q48" i="18"/>
  <c r="Q19" i="32" s="1"/>
  <c r="Q21" i="32" s="1"/>
  <c r="Q24" i="32" s="1"/>
  <c r="Q12" i="9" s="1"/>
  <c r="Q34" i="18"/>
  <c r="Q35" i="18" s="1"/>
  <c r="Q13" i="18" s="1"/>
  <c r="Q15" i="18" s="1"/>
  <c r="U32" i="17"/>
  <c r="U45" i="17"/>
  <c r="U46" i="17" s="1"/>
  <c r="U41" i="17"/>
  <c r="U16" i="26" s="1"/>
  <c r="U11" i="35"/>
  <c r="U20" i="18"/>
  <c r="U22" i="18" s="1"/>
  <c r="U12" i="16"/>
  <c r="U13" i="16" s="1"/>
  <c r="U25" i="14"/>
  <c r="AA26" i="14" s="1"/>
  <c r="U33" i="14"/>
  <c r="U35" i="14" s="1"/>
  <c r="U18" i="10"/>
  <c r="U17" i="9"/>
  <c r="U18" i="9" s="1"/>
  <c r="U29" i="16" s="1"/>
  <c r="M11" i="36"/>
  <c r="V21" i="16"/>
  <c r="X22" i="16" s="1"/>
  <c r="V38" i="14"/>
  <c r="V39" i="14" s="1"/>
  <c r="V11" i="13"/>
  <c r="V12" i="13" s="1"/>
  <c r="V20" i="12"/>
  <c r="V21" i="12" s="1"/>
  <c r="Q15" i="29" l="1"/>
  <c r="Q17" i="29" s="1"/>
  <c r="Q23" i="9" s="1"/>
  <c r="R11" i="18"/>
  <c r="V10" i="35"/>
  <c r="V18" i="14"/>
  <c r="W17" i="12"/>
  <c r="AA13" i="35"/>
  <c r="AA46" i="14"/>
  <c r="AA34" i="14"/>
  <c r="O13" i="36"/>
  <c r="V37" i="16"/>
  <c r="V39" i="16" s="1"/>
  <c r="V25" i="13"/>
  <c r="U15" i="32"/>
  <c r="U27" i="18"/>
  <c r="AA28" i="18" s="1"/>
  <c r="U12" i="18"/>
  <c r="M15" i="33"/>
  <c r="U30" i="16"/>
  <c r="U31" i="16" s="1"/>
  <c r="U14" i="16"/>
  <c r="Q13" i="9"/>
  <c r="X8" i="32"/>
  <c r="X10" i="32" s="1"/>
  <c r="X38" i="16"/>
  <c r="N8" i="33"/>
  <c r="W28" i="17"/>
  <c r="W14" i="17"/>
  <c r="U33" i="17"/>
  <c r="U34" i="17" s="1"/>
  <c r="U13" i="17" s="1"/>
  <c r="U15" i="17" s="1"/>
  <c r="U47" i="17"/>
  <c r="U20" i="32" s="1"/>
  <c r="P19" i="29"/>
  <c r="P15" i="20"/>
  <c r="P17" i="20" s="1"/>
  <c r="P21" i="20" s="1"/>
  <c r="Q23" i="29"/>
  <c r="Q16" i="20"/>
  <c r="V16" i="35"/>
  <c r="V56" i="14"/>
  <c r="V57" i="14" s="1"/>
  <c r="V47" i="14"/>
  <c r="V50" i="14" s="1"/>
  <c r="S10" i="10"/>
  <c r="S11" i="10" s="1"/>
  <c r="U12" i="35"/>
  <c r="V32" i="14"/>
  <c r="J12" i="24"/>
  <c r="M12" i="36"/>
  <c r="K12" i="37"/>
  <c r="U16" i="29" l="1"/>
  <c r="V11" i="17"/>
  <c r="J16" i="22"/>
  <c r="M16" i="30"/>
  <c r="K16" i="31"/>
  <c r="V15" i="35"/>
  <c r="W45" i="14"/>
  <c r="V19" i="14"/>
  <c r="V20" i="14" s="1"/>
  <c r="V17" i="35"/>
  <c r="W55" i="14"/>
  <c r="V17" i="13"/>
  <c r="V18" i="13" s="1"/>
  <c r="Q10" i="29"/>
  <c r="Q11" i="29" s="1"/>
  <c r="Q22" i="9" s="1"/>
  <c r="Q24" i="9" s="1"/>
  <c r="Q9" i="8"/>
  <c r="R11" i="9"/>
  <c r="AA29" i="18"/>
  <c r="AA14" i="18"/>
  <c r="W25" i="12"/>
  <c r="U12" i="32"/>
  <c r="U13" i="32" s="1"/>
  <c r="M12" i="33"/>
  <c r="N10" i="33"/>
  <c r="W18" i="32"/>
  <c r="S13" i="26"/>
  <c r="S14" i="26" s="1"/>
  <c r="S27" i="10"/>
  <c r="S28" i="10" s="1"/>
  <c r="U14" i="29"/>
  <c r="V28" i="16"/>
  <c r="J14" i="22"/>
  <c r="K14" i="31"/>
  <c r="M14" i="30"/>
  <c r="V9" i="29"/>
  <c r="W36" i="16"/>
  <c r="R40" i="18"/>
  <c r="R41" i="18" s="1"/>
  <c r="V11" i="35" l="1"/>
  <c r="V20" i="18"/>
  <c r="V22" i="18" s="1"/>
  <c r="V12" i="16"/>
  <c r="V13" i="16" s="1"/>
  <c r="V25" i="14"/>
  <c r="AB26" i="14" s="1"/>
  <c r="V33" i="14"/>
  <c r="V35" i="14" s="1"/>
  <c r="V17" i="9"/>
  <c r="V18" i="9" s="1"/>
  <c r="V29" i="16" s="1"/>
  <c r="V18" i="10"/>
  <c r="R46" i="18"/>
  <c r="R47" i="18" s="1"/>
  <c r="R42" i="18"/>
  <c r="R17" i="26" s="1"/>
  <c r="R18" i="26" s="1"/>
  <c r="R37" i="9" s="1"/>
  <c r="R38" i="9" s="1"/>
  <c r="R33" i="18"/>
  <c r="S20" i="10"/>
  <c r="S21" i="10" s="1"/>
  <c r="T26" i="10"/>
  <c r="AA16" i="32"/>
  <c r="O16" i="33"/>
  <c r="W24" i="12"/>
  <c r="W26" i="12" s="1"/>
  <c r="V8" i="26"/>
  <c r="V11" i="26" s="1"/>
  <c r="V19" i="17"/>
  <c r="V21" i="17" s="1"/>
  <c r="V26" i="13"/>
  <c r="V27" i="13" s="1"/>
  <c r="M13" i="33"/>
  <c r="V39" i="17"/>
  <c r="V40" i="17" s="1"/>
  <c r="Q19" i="29"/>
  <c r="Q15" i="20"/>
  <c r="Q17" i="20" s="1"/>
  <c r="Q21" i="20" s="1"/>
  <c r="R21" i="29" l="1"/>
  <c r="S36" i="9"/>
  <c r="R28" i="9"/>
  <c r="R30" i="9" s="1"/>
  <c r="AB13" i="35"/>
  <c r="AB34" i="14"/>
  <c r="AB46" i="14"/>
  <c r="S8" i="29"/>
  <c r="T17" i="10"/>
  <c r="R34" i="18"/>
  <c r="R48" i="18"/>
  <c r="R19" i="32" s="1"/>
  <c r="R21" i="32" s="1"/>
  <c r="R24" i="32" s="1"/>
  <c r="R12" i="9" s="1"/>
  <c r="R13" i="9" s="1"/>
  <c r="V30" i="16"/>
  <c r="V31" i="16" s="1"/>
  <c r="V14" i="16"/>
  <c r="W21" i="16"/>
  <c r="Y22" i="16" s="1"/>
  <c r="W38" i="14"/>
  <c r="W39" i="14" s="1"/>
  <c r="W11" i="13"/>
  <c r="W12" i="13" s="1"/>
  <c r="W20" i="12"/>
  <c r="W21" i="12" s="1"/>
  <c r="V12" i="35"/>
  <c r="W32" i="14"/>
  <c r="V32" i="17"/>
  <c r="V45" i="17"/>
  <c r="V46" i="17" s="1"/>
  <c r="V41" i="17"/>
  <c r="V13" i="29"/>
  <c r="W24" i="13"/>
  <c r="V15" i="32"/>
  <c r="V27" i="18"/>
  <c r="AB28" i="18" s="1"/>
  <c r="V12" i="18"/>
  <c r="R35" i="18"/>
  <c r="R13" i="18" s="1"/>
  <c r="R15" i="18" s="1"/>
  <c r="V17" i="32"/>
  <c r="V26" i="17"/>
  <c r="X27" i="17" s="1"/>
  <c r="V12" i="17"/>
  <c r="V14" i="29" l="1"/>
  <c r="W28" i="16"/>
  <c r="X14" i="17"/>
  <c r="X28" i="17"/>
  <c r="AB29" i="18"/>
  <c r="AB14" i="18"/>
  <c r="R23" i="29"/>
  <c r="R16" i="20"/>
  <c r="L23" i="30"/>
  <c r="W10" i="35"/>
  <c r="W18" i="14"/>
  <c r="X17" i="12"/>
  <c r="T10" i="10"/>
  <c r="T11" i="10" s="1"/>
  <c r="V16" i="26"/>
  <c r="V47" i="17"/>
  <c r="V33" i="17"/>
  <c r="V34" i="17" s="1"/>
  <c r="V13" i="17" s="1"/>
  <c r="V15" i="17" s="1"/>
  <c r="V12" i="32"/>
  <c r="V13" i="32" s="1"/>
  <c r="R15" i="29"/>
  <c r="R17" i="29" s="1"/>
  <c r="R23" i="9" s="1"/>
  <c r="S11" i="18"/>
  <c r="W37" i="16"/>
  <c r="W39" i="16" s="1"/>
  <c r="W25" i="13"/>
  <c r="W16" i="35"/>
  <c r="W47" i="14"/>
  <c r="W50" i="14" s="1"/>
  <c r="W56" i="14"/>
  <c r="W57" i="14" s="1"/>
  <c r="Y8" i="32"/>
  <c r="Y10" i="32" s="1"/>
  <c r="Y38" i="16"/>
  <c r="W19" i="14"/>
  <c r="R10" i="29"/>
  <c r="R11" i="29" s="1"/>
  <c r="R22" i="9" s="1"/>
  <c r="R24" i="9" s="1"/>
  <c r="S11" i="9"/>
  <c r="R9" i="8"/>
  <c r="V16" i="29" l="1"/>
  <c r="W11" i="17"/>
  <c r="W9" i="29"/>
  <c r="X36" i="16"/>
  <c r="V20" i="32"/>
  <c r="T13" i="26"/>
  <c r="T14" i="26" s="1"/>
  <c r="T27" i="10"/>
  <c r="T28" i="10" s="1"/>
  <c r="AB16" i="32"/>
  <c r="X25" i="12"/>
  <c r="X18" i="32"/>
  <c r="N18" i="33"/>
  <c r="R19" i="29"/>
  <c r="R15" i="20"/>
  <c r="R17" i="20" s="1"/>
  <c r="R21" i="20" s="1"/>
  <c r="W17" i="35"/>
  <c r="X55" i="14"/>
  <c r="W17" i="13"/>
  <c r="W18" i="13" s="1"/>
  <c r="W20" i="14"/>
  <c r="S40" i="18"/>
  <c r="S41" i="18" s="1"/>
  <c r="W15" i="35"/>
  <c r="X45" i="14"/>
  <c r="W11" i="35" l="1"/>
  <c r="W20" i="18"/>
  <c r="W22" i="18" s="1"/>
  <c r="W12" i="16"/>
  <c r="W13" i="16" s="1"/>
  <c r="W33" i="14"/>
  <c r="W35" i="14" s="1"/>
  <c r="W25" i="14"/>
  <c r="AC26" i="14" s="1"/>
  <c r="W18" i="10"/>
  <c r="W17" i="9"/>
  <c r="W18" i="9" s="1"/>
  <c r="W29" i="16" s="1"/>
  <c r="W8" i="26"/>
  <c r="W11" i="26" s="1"/>
  <c r="W19" i="17"/>
  <c r="W21" i="17" s="1"/>
  <c r="W26" i="13"/>
  <c r="W27" i="13" s="1"/>
  <c r="X24" i="12"/>
  <c r="X26" i="12" s="1"/>
  <c r="W39" i="17"/>
  <c r="W40" i="17" s="1"/>
  <c r="S42" i="18"/>
  <c r="S17" i="26" s="1"/>
  <c r="S18" i="26" s="1"/>
  <c r="S33" i="18"/>
  <c r="S46" i="18"/>
  <c r="S47" i="18" s="1"/>
  <c r="T20" i="10"/>
  <c r="T21" i="10" s="1"/>
  <c r="U26" i="10"/>
  <c r="S37" i="9" l="1"/>
  <c r="S38" i="9" s="1"/>
  <c r="AC13" i="35"/>
  <c r="AC34" i="14"/>
  <c r="AC46" i="14"/>
  <c r="W17" i="32"/>
  <c r="W12" i="17"/>
  <c r="W26" i="17"/>
  <c r="Y27" i="17" s="1"/>
  <c r="W12" i="35"/>
  <c r="X32" i="14"/>
  <c r="W13" i="29"/>
  <c r="X24" i="13"/>
  <c r="W30" i="16"/>
  <c r="W31" i="16" s="1"/>
  <c r="W14" i="16"/>
  <c r="X21" i="16"/>
  <c r="Z22" i="16" s="1"/>
  <c r="X38" i="14"/>
  <c r="X39" i="14" s="1"/>
  <c r="X11" i="13"/>
  <c r="X12" i="13" s="1"/>
  <c r="X20" i="12"/>
  <c r="X21" i="12" s="1"/>
  <c r="S48" i="18"/>
  <c r="S34" i="18"/>
  <c r="S35" i="18" s="1"/>
  <c r="S13" i="18" s="1"/>
  <c r="S15" i="18" s="1"/>
  <c r="W15" i="32"/>
  <c r="W27" i="18"/>
  <c r="AC28" i="18" s="1"/>
  <c r="W12" i="18"/>
  <c r="W45" i="17"/>
  <c r="W46" i="17" s="1"/>
  <c r="W41" i="17"/>
  <c r="W32" i="17"/>
  <c r="T8" i="29"/>
  <c r="U17" i="10"/>
  <c r="W14" i="29" l="1"/>
  <c r="X28" i="16"/>
  <c r="S15" i="29"/>
  <c r="S17" i="29" s="1"/>
  <c r="S23" i="9" s="1"/>
  <c r="T11" i="18"/>
  <c r="W16" i="26"/>
  <c r="X10" i="35"/>
  <c r="X18" i="14"/>
  <c r="Y17" i="12"/>
  <c r="N10" i="36"/>
  <c r="Y14" i="17"/>
  <c r="Y28" i="17"/>
  <c r="W33" i="17"/>
  <c r="W34" i="17" s="1"/>
  <c r="W13" i="17" s="1"/>
  <c r="W15" i="17" s="1"/>
  <c r="W47" i="17"/>
  <c r="X37" i="16"/>
  <c r="X39" i="16" s="1"/>
  <c r="X25" i="13"/>
  <c r="X16" i="35"/>
  <c r="X56" i="14"/>
  <c r="X57" i="14" s="1"/>
  <c r="X47" i="14"/>
  <c r="X50" i="14" s="1"/>
  <c r="N16" i="36"/>
  <c r="Z8" i="32"/>
  <c r="Z10" i="32" s="1"/>
  <c r="Z38" i="16"/>
  <c r="S21" i="29"/>
  <c r="T36" i="9"/>
  <c r="S28" i="9"/>
  <c r="S30" i="9" s="1"/>
  <c r="S19" i="32"/>
  <c r="S21" i="32" s="1"/>
  <c r="U10" i="10"/>
  <c r="U11" i="10" s="1"/>
  <c r="AC14" i="18"/>
  <c r="AC29" i="18"/>
  <c r="W12" i="32"/>
  <c r="W13" i="32" s="1"/>
  <c r="X19" i="14"/>
  <c r="W16" i="29" l="1"/>
  <c r="X11" i="17"/>
  <c r="Y18" i="32"/>
  <c r="X17" i="35"/>
  <c r="Y55" i="14"/>
  <c r="X17" i="13"/>
  <c r="X18" i="13" s="1"/>
  <c r="N17" i="36"/>
  <c r="Y25" i="12"/>
  <c r="T40" i="18"/>
  <c r="T41" i="18" s="1"/>
  <c r="X20" i="14"/>
  <c r="X15" i="35"/>
  <c r="Y45" i="14"/>
  <c r="N15" i="36"/>
  <c r="S24" i="32"/>
  <c r="S12" i="9" s="1"/>
  <c r="S13" i="9" s="1"/>
  <c r="X9" i="29"/>
  <c r="Y36" i="16"/>
  <c r="N9" i="30"/>
  <c r="U13" i="26"/>
  <c r="U14" i="26" s="1"/>
  <c r="U27" i="10"/>
  <c r="U28" i="10" s="1"/>
  <c r="AC16" i="32"/>
  <c r="S23" i="29"/>
  <c r="S16" i="20"/>
  <c r="W20" i="32"/>
  <c r="U20" i="10" l="1"/>
  <c r="U21" i="10" s="1"/>
  <c r="V26" i="10"/>
  <c r="S10" i="29"/>
  <c r="S11" i="29" s="1"/>
  <c r="S22" i="9" s="1"/>
  <c r="S24" i="9" s="1"/>
  <c r="T11" i="9"/>
  <c r="S9" i="8"/>
  <c r="X11" i="35"/>
  <c r="X20" i="18"/>
  <c r="X22" i="18" s="1"/>
  <c r="X12" i="16"/>
  <c r="X13" i="16" s="1"/>
  <c r="X33" i="14"/>
  <c r="X35" i="14" s="1"/>
  <c r="X25" i="14"/>
  <c r="AD26" i="14" s="1"/>
  <c r="X18" i="10"/>
  <c r="X17" i="9"/>
  <c r="X18" i="9" s="1"/>
  <c r="X29" i="16" s="1"/>
  <c r="N11" i="36"/>
  <c r="T46" i="18"/>
  <c r="T47" i="18" s="1"/>
  <c r="T42" i="18"/>
  <c r="T17" i="26" s="1"/>
  <c r="T18" i="26" s="1"/>
  <c r="T33" i="18"/>
  <c r="X39" i="17"/>
  <c r="X40" i="17" s="1"/>
  <c r="M14" i="27"/>
  <c r="Y24" i="12"/>
  <c r="Y26" i="12" s="1"/>
  <c r="X8" i="26"/>
  <c r="X11" i="26" s="1"/>
  <c r="X19" i="17"/>
  <c r="X21" i="17" s="1"/>
  <c r="X26" i="13"/>
  <c r="X27" i="13" s="1"/>
  <c r="N8" i="27"/>
  <c r="X15" i="32" l="1"/>
  <c r="X27" i="18"/>
  <c r="AD28" i="18" s="1"/>
  <c r="X12" i="18"/>
  <c r="N15" i="33"/>
  <c r="X17" i="32"/>
  <c r="X26" i="17"/>
  <c r="Z27" i="17" s="1"/>
  <c r="X12" i="17"/>
  <c r="N17" i="33"/>
  <c r="N11" i="27"/>
  <c r="T37" i="9"/>
  <c r="T38" i="9" s="1"/>
  <c r="X12" i="35"/>
  <c r="Y32" i="14"/>
  <c r="N12" i="36"/>
  <c r="U8" i="29"/>
  <c r="V17" i="10"/>
  <c r="K8" i="31"/>
  <c r="M8" i="30"/>
  <c r="J8" i="22"/>
  <c r="X13" i="29"/>
  <c r="Y24" i="13"/>
  <c r="N13" i="30"/>
  <c r="X41" i="17"/>
  <c r="X45" i="17"/>
  <c r="X46" i="17" s="1"/>
  <c r="X32" i="17"/>
  <c r="S19" i="29"/>
  <c r="S15" i="20"/>
  <c r="S17" i="20" s="1"/>
  <c r="S21" i="20" s="1"/>
  <c r="AD13" i="35"/>
  <c r="AD34" i="14"/>
  <c r="AD46" i="14"/>
  <c r="P13" i="36"/>
  <c r="Y21" i="16"/>
  <c r="AA22" i="16" s="1"/>
  <c r="Y38" i="14"/>
  <c r="Y39" i="14" s="1"/>
  <c r="Y11" i="13"/>
  <c r="Y12" i="13" s="1"/>
  <c r="Y20" i="12"/>
  <c r="Y21" i="12" s="1"/>
  <c r="T48" i="18"/>
  <c r="T34" i="18"/>
  <c r="T35" i="18" s="1"/>
  <c r="T13" i="18" s="1"/>
  <c r="T15" i="18" s="1"/>
  <c r="X30" i="16"/>
  <c r="X31" i="16" s="1"/>
  <c r="X14" i="16"/>
  <c r="X14" i="29" l="1"/>
  <c r="Y28" i="16"/>
  <c r="N14" i="30"/>
  <c r="T15" i="29"/>
  <c r="T17" i="29" s="1"/>
  <c r="T23" i="9" s="1"/>
  <c r="U11" i="18"/>
  <c r="Y10" i="35"/>
  <c r="Y18" i="14"/>
  <c r="Y20" i="14" s="1"/>
  <c r="Z17" i="12"/>
  <c r="Y19" i="14"/>
  <c r="Y37" i="16"/>
  <c r="Y39" i="16" s="1"/>
  <c r="Y25" i="13"/>
  <c r="T19" i="32"/>
  <c r="T21" i="32" s="1"/>
  <c r="AA8" i="32"/>
  <c r="AA10" i="32" s="1"/>
  <c r="AA38" i="16"/>
  <c r="O8" i="33"/>
  <c r="T21" i="29"/>
  <c r="T28" i="9"/>
  <c r="T30" i="9" s="1"/>
  <c r="U36" i="9"/>
  <c r="X12" i="32"/>
  <c r="X13" i="32" s="1"/>
  <c r="N12" i="33"/>
  <c r="X33" i="17"/>
  <c r="X34" i="17" s="1"/>
  <c r="X13" i="17" s="1"/>
  <c r="X15" i="17" s="1"/>
  <c r="X47" i="17"/>
  <c r="V10" i="10"/>
  <c r="V11" i="10" s="1"/>
  <c r="AD14" i="18"/>
  <c r="AD29" i="18"/>
  <c r="Y16" i="35"/>
  <c r="Y56" i="14"/>
  <c r="Y57" i="14" s="1"/>
  <c r="Y47" i="14"/>
  <c r="Y50" i="14" s="1"/>
  <c r="X16" i="26"/>
  <c r="N16" i="27"/>
  <c r="Z14" i="17"/>
  <c r="Z28" i="17"/>
  <c r="X16" i="29" l="1"/>
  <c r="Y11" i="17"/>
  <c r="N16" i="30"/>
  <c r="Y11" i="35"/>
  <c r="Y20" i="18"/>
  <c r="Y22" i="18" s="1"/>
  <c r="Y12" i="16"/>
  <c r="Y13" i="16" s="1"/>
  <c r="Y25" i="14"/>
  <c r="AE26" i="14" s="1"/>
  <c r="Y33" i="14"/>
  <c r="Y35" i="14" s="1"/>
  <c r="Y18" i="10"/>
  <c r="Y17" i="9"/>
  <c r="Y18" i="9" s="1"/>
  <c r="Y29" i="16" s="1"/>
  <c r="Z25" i="12"/>
  <c r="N13" i="33"/>
  <c r="T24" i="32"/>
  <c r="T12" i="9" s="1"/>
  <c r="T13" i="9" s="1"/>
  <c r="Y15" i="35"/>
  <c r="Z45" i="14"/>
  <c r="X20" i="32"/>
  <c r="N20" i="33"/>
  <c r="U40" i="18"/>
  <c r="U41" i="18" s="1"/>
  <c r="Z18" i="32"/>
  <c r="T23" i="29"/>
  <c r="T16" i="20"/>
  <c r="Y9" i="29"/>
  <c r="Z36" i="16"/>
  <c r="V13" i="26"/>
  <c r="V14" i="26" s="1"/>
  <c r="V27" i="10"/>
  <c r="V28" i="10" s="1"/>
  <c r="Y17" i="35"/>
  <c r="Z55" i="14"/>
  <c r="Y17" i="13"/>
  <c r="Y18" i="13" s="1"/>
  <c r="O10" i="33"/>
  <c r="AD16" i="32"/>
  <c r="P16" i="33"/>
  <c r="AE13" i="35" l="1"/>
  <c r="AE34" i="14"/>
  <c r="AE46" i="14"/>
  <c r="W26" i="10"/>
  <c r="V20" i="10"/>
  <c r="V21" i="10" s="1"/>
  <c r="Y30" i="16"/>
  <c r="Y31" i="16" s="1"/>
  <c r="Y14" i="16"/>
  <c r="Y15" i="32"/>
  <c r="Y27" i="18"/>
  <c r="AE28" i="18" s="1"/>
  <c r="Y12" i="18"/>
  <c r="Z24" i="12"/>
  <c r="Z26" i="12" s="1"/>
  <c r="T10" i="29"/>
  <c r="T11" i="29" s="1"/>
  <c r="T22" i="9" s="1"/>
  <c r="T24" i="9" s="1"/>
  <c r="U11" i="9"/>
  <c r="T9" i="8"/>
  <c r="U46" i="18"/>
  <c r="U47" i="18" s="1"/>
  <c r="U33" i="18"/>
  <c r="U42" i="18"/>
  <c r="U17" i="26" s="1"/>
  <c r="U18" i="26" s="1"/>
  <c r="Y39" i="17"/>
  <c r="Y40" i="17" s="1"/>
  <c r="Y8" i="26"/>
  <c r="Y11" i="26" s="1"/>
  <c r="Y19" i="17"/>
  <c r="Y21" i="17" s="1"/>
  <c r="Y26" i="13"/>
  <c r="Y27" i="13" s="1"/>
  <c r="Y12" i="35"/>
  <c r="Z32" i="14"/>
  <c r="V8" i="29" l="1"/>
  <c r="W17" i="10"/>
  <c r="U37" i="9"/>
  <c r="U38" i="9" s="1"/>
  <c r="M18" i="27"/>
  <c r="Y17" i="32"/>
  <c r="Y26" i="17"/>
  <c r="AA27" i="17" s="1"/>
  <c r="Y12" i="17"/>
  <c r="Y14" i="29"/>
  <c r="Z28" i="16"/>
  <c r="Z19" i="14"/>
  <c r="AE29" i="18"/>
  <c r="AE14" i="18"/>
  <c r="U48" i="18"/>
  <c r="U34" i="18"/>
  <c r="U35" i="18" s="1"/>
  <c r="U13" i="18" s="1"/>
  <c r="U15" i="18" s="1"/>
  <c r="T19" i="29"/>
  <c r="T15" i="20"/>
  <c r="T17" i="20" s="1"/>
  <c r="T21" i="20" s="1"/>
  <c r="Z21" i="16"/>
  <c r="AB22" i="16" s="1"/>
  <c r="Z11" i="13"/>
  <c r="Z12" i="13" s="1"/>
  <c r="Z38" i="14"/>
  <c r="Z39" i="14" s="1"/>
  <c r="Z20" i="12"/>
  <c r="Z21" i="12" s="1"/>
  <c r="Y13" i="29"/>
  <c r="Z24" i="13"/>
  <c r="Y45" i="17"/>
  <c r="Y46" i="17" s="1"/>
  <c r="Y32" i="17"/>
  <c r="Y41" i="17"/>
  <c r="Y12" i="32"/>
  <c r="Y13" i="32" s="1"/>
  <c r="AB8" i="32" l="1"/>
  <c r="AB10" i="32" s="1"/>
  <c r="AB38" i="16"/>
  <c r="AA28" i="17"/>
  <c r="AA14" i="17"/>
  <c r="Z37" i="16"/>
  <c r="Z39" i="16" s="1"/>
  <c r="Z25" i="13"/>
  <c r="U15" i="29"/>
  <c r="U17" i="29" s="1"/>
  <c r="V11" i="18"/>
  <c r="K15" i="31"/>
  <c r="J15" i="22"/>
  <c r="M15" i="30"/>
  <c r="U21" i="29"/>
  <c r="V36" i="9"/>
  <c r="U28" i="9"/>
  <c r="U30" i="9" s="1"/>
  <c r="K21" i="31"/>
  <c r="J21" i="22"/>
  <c r="M21" i="30"/>
  <c r="Y16" i="26"/>
  <c r="U19" i="32"/>
  <c r="U21" i="32" s="1"/>
  <c r="M19" i="33"/>
  <c r="Y47" i="17"/>
  <c r="Y33" i="17"/>
  <c r="Y34" i="17" s="1"/>
  <c r="Y13" i="17" s="1"/>
  <c r="Y15" i="17" s="1"/>
  <c r="Z10" i="35"/>
  <c r="Z18" i="14"/>
  <c r="Z20" i="14" s="1"/>
  <c r="AA17" i="12"/>
  <c r="W10" i="10"/>
  <c r="W11" i="10" s="1"/>
  <c r="Z16" i="35"/>
  <c r="Z56" i="14"/>
  <c r="Z57" i="14" s="1"/>
  <c r="Z47" i="14"/>
  <c r="Z50" i="14" s="1"/>
  <c r="AE16" i="32"/>
  <c r="Y16" i="29" l="1"/>
  <c r="Z11" i="17"/>
  <c r="Y20" i="32"/>
  <c r="Z9" i="29"/>
  <c r="AA36" i="16"/>
  <c r="AA18" i="32"/>
  <c r="O18" i="33"/>
  <c r="W13" i="26"/>
  <c r="W14" i="26" s="1"/>
  <c r="W27" i="10"/>
  <c r="W28" i="10" s="1"/>
  <c r="Z17" i="35"/>
  <c r="AA55" i="14"/>
  <c r="Z17" i="13"/>
  <c r="Z18" i="13" s="1"/>
  <c r="AA25" i="12"/>
  <c r="Z15" i="35"/>
  <c r="AA45" i="14"/>
  <c r="V40" i="18"/>
  <c r="V41" i="18" s="1"/>
  <c r="U23" i="29"/>
  <c r="U16" i="20"/>
  <c r="M23" i="30"/>
  <c r="J23" i="22"/>
  <c r="K23" i="31"/>
  <c r="U24" i="32"/>
  <c r="U12" i="9" s="1"/>
  <c r="U13" i="9" s="1"/>
  <c r="M21" i="33"/>
  <c r="Z11" i="35"/>
  <c r="Z20" i="18"/>
  <c r="Z22" i="18" s="1"/>
  <c r="Z12" i="16"/>
  <c r="Z13" i="16" s="1"/>
  <c r="Z25" i="14"/>
  <c r="AF26" i="14" s="1"/>
  <c r="Z33" i="14"/>
  <c r="Z35" i="14" s="1"/>
  <c r="Z17" i="9"/>
  <c r="Z18" i="9" s="1"/>
  <c r="Z29" i="16" s="1"/>
  <c r="Z18" i="10"/>
  <c r="U23" i="9"/>
  <c r="K17" i="31"/>
  <c r="J17" i="22"/>
  <c r="M17" i="30"/>
  <c r="U10" i="29" l="1"/>
  <c r="U11" i="29" s="1"/>
  <c r="V11" i="9"/>
  <c r="U9" i="8"/>
  <c r="J10" i="22"/>
  <c r="M10" i="30"/>
  <c r="K10" i="31"/>
  <c r="AA24" i="12"/>
  <c r="AA26" i="12" s="1"/>
  <c r="X26" i="10"/>
  <c r="W20" i="10"/>
  <c r="W21" i="10" s="1"/>
  <c r="AF13" i="35"/>
  <c r="AF46" i="14"/>
  <c r="AF34" i="14"/>
  <c r="Z30" i="16"/>
  <c r="Z14" i="16"/>
  <c r="Z8" i="26"/>
  <c r="Z11" i="26" s="1"/>
  <c r="Z19" i="17"/>
  <c r="Z21" i="17" s="1"/>
  <c r="Z26" i="13"/>
  <c r="Z27" i="13" s="1"/>
  <c r="Z15" i="32"/>
  <c r="Z27" i="18"/>
  <c r="AF28" i="18" s="1"/>
  <c r="Z12" i="18"/>
  <c r="Z31" i="16"/>
  <c r="Z12" i="35"/>
  <c r="AA32" i="14"/>
  <c r="Z39" i="17"/>
  <c r="Z40" i="17" s="1"/>
  <c r="V42" i="18"/>
  <c r="V46" i="18"/>
  <c r="V47" i="18" s="1"/>
  <c r="V33" i="18"/>
  <c r="Z14" i="29" l="1"/>
  <c r="AA28" i="16"/>
  <c r="AA19" i="14"/>
  <c r="Z13" i="29"/>
  <c r="AA24" i="13"/>
  <c r="Z17" i="32"/>
  <c r="Z26" i="17"/>
  <c r="AB27" i="17" s="1"/>
  <c r="Z12" i="17"/>
  <c r="V48" i="18"/>
  <c r="V34" i="18"/>
  <c r="V35" i="18" s="1"/>
  <c r="V13" i="18" s="1"/>
  <c r="V15" i="18" s="1"/>
  <c r="U22" i="9"/>
  <c r="U24" i="9" s="1"/>
  <c r="K11" i="31"/>
  <c r="J11" i="22"/>
  <c r="M11" i="30"/>
  <c r="V17" i="26"/>
  <c r="V18" i="26" s="1"/>
  <c r="Z12" i="32"/>
  <c r="Z13" i="32" s="1"/>
  <c r="AF14" i="18"/>
  <c r="AF29" i="18"/>
  <c r="W8" i="29"/>
  <c r="X17" i="10"/>
  <c r="AA21" i="16"/>
  <c r="AC22" i="16" s="1"/>
  <c r="AA11" i="13"/>
  <c r="AA12" i="13" s="1"/>
  <c r="AA38" i="14"/>
  <c r="AA39" i="14" s="1"/>
  <c r="AA20" i="12"/>
  <c r="AA21" i="12" s="1"/>
  <c r="Z45" i="17"/>
  <c r="Z46" i="17" s="1"/>
  <c r="Z32" i="17"/>
  <c r="Z41" i="17"/>
  <c r="V15" i="29" l="1"/>
  <c r="V17" i="29" s="1"/>
  <c r="V23" i="9" s="1"/>
  <c r="W11" i="18"/>
  <c r="X10" i="10"/>
  <c r="X11" i="10" s="1"/>
  <c r="U19" i="29"/>
  <c r="U15" i="20"/>
  <c r="U17" i="20" s="1"/>
  <c r="U21" i="20" s="1"/>
  <c r="K19" i="31"/>
  <c r="M19" i="30"/>
  <c r="J19" i="22"/>
  <c r="V19" i="32"/>
  <c r="V21" i="32" s="1"/>
  <c r="V37" i="9"/>
  <c r="V38" i="9" s="1"/>
  <c r="AC8" i="32"/>
  <c r="AC10" i="32" s="1"/>
  <c r="AC38" i="16"/>
  <c r="Z47" i="17"/>
  <c r="Z33" i="17"/>
  <c r="Z34" i="17" s="1"/>
  <c r="Z13" i="17" s="1"/>
  <c r="Z15" i="17" s="1"/>
  <c r="AA10" i="35"/>
  <c r="AA18" i="14"/>
  <c r="AA20" i="14" s="1"/>
  <c r="AB17" i="12"/>
  <c r="L10" i="37"/>
  <c r="O10" i="36"/>
  <c r="AA16" i="35"/>
  <c r="AA56" i="14"/>
  <c r="AA57" i="14" s="1"/>
  <c r="AA47" i="14"/>
  <c r="AA50" i="14" s="1"/>
  <c r="O16" i="36"/>
  <c r="Z16" i="26"/>
  <c r="AF16" i="32"/>
  <c r="AA37" i="16"/>
  <c r="AA39" i="16" s="1"/>
  <c r="AA25" i="13"/>
  <c r="AB28" i="17"/>
  <c r="AB14" i="17"/>
  <c r="Z16" i="29" l="1"/>
  <c r="AA11" i="17"/>
  <c r="AB18" i="32"/>
  <c r="V24" i="32"/>
  <c r="AA15" i="35"/>
  <c r="AB45" i="14"/>
  <c r="L15" i="37"/>
  <c r="O15" i="36"/>
  <c r="AA11" i="35"/>
  <c r="AA20" i="18"/>
  <c r="AA22" i="18" s="1"/>
  <c r="AA12" i="16"/>
  <c r="AA13" i="16" s="1"/>
  <c r="AA25" i="14"/>
  <c r="AG26" i="14" s="1"/>
  <c r="AA33" i="14"/>
  <c r="AA35" i="14" s="1"/>
  <c r="AA18" i="10"/>
  <c r="AA17" i="9"/>
  <c r="AA18" i="9" s="1"/>
  <c r="AA29" i="16" s="1"/>
  <c r="O11" i="36"/>
  <c r="AA17" i="35"/>
  <c r="AB55" i="14"/>
  <c r="AA17" i="13"/>
  <c r="AA18" i="13" s="1"/>
  <c r="O17" i="36"/>
  <c r="L17" i="37"/>
  <c r="Z20" i="32"/>
  <c r="V21" i="29"/>
  <c r="W36" i="9"/>
  <c r="V28" i="9"/>
  <c r="V30" i="9" s="1"/>
  <c r="X13" i="26"/>
  <c r="X14" i="26" s="1"/>
  <c r="X27" i="10"/>
  <c r="X28" i="10" s="1"/>
  <c r="N13" i="27"/>
  <c r="AA9" i="29"/>
  <c r="AB36" i="16"/>
  <c r="L9" i="31"/>
  <c r="O9" i="30"/>
  <c r="W40" i="18"/>
  <c r="W41" i="18" s="1"/>
  <c r="AB25" i="12"/>
  <c r="V12" i="9" l="1"/>
  <c r="V13" i="9" s="1"/>
  <c r="X20" i="10"/>
  <c r="X21" i="10" s="1"/>
  <c r="Y26" i="10"/>
  <c r="AA8" i="26"/>
  <c r="AA11" i="26" s="1"/>
  <c r="AA19" i="17"/>
  <c r="AA21" i="17" s="1"/>
  <c r="AA26" i="13"/>
  <c r="AA27" i="13" s="1"/>
  <c r="O8" i="27"/>
  <c r="AA14" i="16"/>
  <c r="AA30" i="16"/>
  <c r="AB24" i="12"/>
  <c r="AB26" i="12" s="1"/>
  <c r="W46" i="18"/>
  <c r="W47" i="18" s="1"/>
  <c r="W42" i="18"/>
  <c r="W33" i="18"/>
  <c r="AG13" i="35"/>
  <c r="AG46" i="14"/>
  <c r="AG34" i="14"/>
  <c r="Q13" i="36"/>
  <c r="V23" i="29"/>
  <c r="V16" i="20"/>
  <c r="AA15" i="32"/>
  <c r="AA27" i="18"/>
  <c r="AG28" i="18" s="1"/>
  <c r="AA12" i="18"/>
  <c r="O15" i="33"/>
  <c r="N14" i="27"/>
  <c r="AA39" i="17"/>
  <c r="AA40" i="17" s="1"/>
  <c r="AA31" i="16"/>
  <c r="AA12" i="35"/>
  <c r="AB32" i="14"/>
  <c r="O12" i="36"/>
  <c r="L12" i="37"/>
  <c r="AB19" i="14" l="1"/>
  <c r="AB21" i="16"/>
  <c r="AD22" i="16" s="1"/>
  <c r="AB38" i="14"/>
  <c r="AB39" i="14" s="1"/>
  <c r="AB20" i="12"/>
  <c r="AB21" i="12" s="1"/>
  <c r="AB11" i="13"/>
  <c r="AB12" i="13" s="1"/>
  <c r="X8" i="29"/>
  <c r="Y17" i="10"/>
  <c r="N8" i="30"/>
  <c r="W17" i="26"/>
  <c r="W18" i="26" s="1"/>
  <c r="O11" i="27"/>
  <c r="AA17" i="32"/>
  <c r="AA26" i="17"/>
  <c r="AC27" i="17" s="1"/>
  <c r="AA12" i="17"/>
  <c r="O17" i="33"/>
  <c r="W48" i="18"/>
  <c r="W34" i="18"/>
  <c r="W35" i="18" s="1"/>
  <c r="W13" i="18" s="1"/>
  <c r="W15" i="18" s="1"/>
  <c r="AA14" i="29"/>
  <c r="AB28" i="16"/>
  <c r="O14" i="30"/>
  <c r="L14" i="31"/>
  <c r="AA41" i="17"/>
  <c r="AA45" i="17"/>
  <c r="AA46" i="17" s="1"/>
  <c r="AA32" i="17"/>
  <c r="AA12" i="32"/>
  <c r="AA13" i="32" s="1"/>
  <c r="O12" i="33"/>
  <c r="AG29" i="18"/>
  <c r="AG14" i="18"/>
  <c r="AA13" i="29"/>
  <c r="AB24" i="13"/>
  <c r="L13" i="31"/>
  <c r="O13" i="30"/>
  <c r="V10" i="29"/>
  <c r="V11" i="29" s="1"/>
  <c r="V22" i="9" s="1"/>
  <c r="V24" i="9" s="1"/>
  <c r="W11" i="9"/>
  <c r="V9" i="8"/>
  <c r="W15" i="29" l="1"/>
  <c r="W17" i="29" s="1"/>
  <c r="W23" i="9" s="1"/>
  <c r="X11" i="18"/>
  <c r="AB37" i="16"/>
  <c r="AB39" i="16" s="1"/>
  <c r="AB25" i="13"/>
  <c r="AB16" i="35"/>
  <c r="AB56" i="14"/>
  <c r="AB57" i="14" s="1"/>
  <c r="AB47" i="14"/>
  <c r="AB50" i="14" s="1"/>
  <c r="AD8" i="32"/>
  <c r="AD10" i="32" s="1"/>
  <c r="AD38" i="16"/>
  <c r="P8" i="33"/>
  <c r="V19" i="29"/>
  <c r="V15" i="20"/>
  <c r="V17" i="20" s="1"/>
  <c r="V21" i="20" s="1"/>
  <c r="O13" i="33"/>
  <c r="AB10" i="35"/>
  <c r="AB18" i="14"/>
  <c r="AB20" i="14" s="1"/>
  <c r="AC17" i="12"/>
  <c r="W19" i="32"/>
  <c r="W21" i="32" s="1"/>
  <c r="AA47" i="17"/>
  <c r="AA33" i="17"/>
  <c r="AA34" i="17" s="1"/>
  <c r="AA13" i="17" s="1"/>
  <c r="AA15" i="17" s="1"/>
  <c r="AA16" i="26"/>
  <c r="O16" i="27"/>
  <c r="W37" i="9"/>
  <c r="W38" i="9" s="1"/>
  <c r="AG16" i="32"/>
  <c r="Q16" i="33"/>
  <c r="AC28" i="17"/>
  <c r="AC14" i="17"/>
  <c r="Y10" i="10"/>
  <c r="Y11" i="10" s="1"/>
  <c r="AA16" i="29" l="1"/>
  <c r="AB11" i="17"/>
  <c r="L16" i="31"/>
  <c r="O16" i="30"/>
  <c r="W24" i="32"/>
  <c r="AB11" i="35"/>
  <c r="AB20" i="18"/>
  <c r="AB22" i="18" s="1"/>
  <c r="AB12" i="16"/>
  <c r="AB13" i="16" s="1"/>
  <c r="AB25" i="14"/>
  <c r="AH26" i="14" s="1"/>
  <c r="AB33" i="14"/>
  <c r="AB35" i="14" s="1"/>
  <c r="AB18" i="10"/>
  <c r="AB17" i="9"/>
  <c r="AB18" i="9" s="1"/>
  <c r="AB29" i="16" s="1"/>
  <c r="AA20" i="32"/>
  <c r="O20" i="33"/>
  <c r="P10" i="33"/>
  <c r="AB9" i="29"/>
  <c r="AC36" i="16"/>
  <c r="AB17" i="35"/>
  <c r="AB17" i="13"/>
  <c r="AB18" i="13" s="1"/>
  <c r="AC55" i="14"/>
  <c r="AC25" i="12"/>
  <c r="Y13" i="26"/>
  <c r="Y14" i="26" s="1"/>
  <c r="Y27" i="10"/>
  <c r="Y28" i="10" s="1"/>
  <c r="AC18" i="32"/>
  <c r="W21" i="29"/>
  <c r="X36" i="9"/>
  <c r="W28" i="9"/>
  <c r="W30" i="9" s="1"/>
  <c r="X40" i="18"/>
  <c r="X41" i="18" s="1"/>
  <c r="AB15" i="35"/>
  <c r="AC45" i="14"/>
  <c r="W23" i="29" l="1"/>
  <c r="W16" i="20"/>
  <c r="Y20" i="10"/>
  <c r="Y21" i="10" s="1"/>
  <c r="Z26" i="10"/>
  <c r="AB12" i="35"/>
  <c r="AC32" i="14"/>
  <c r="W12" i="9"/>
  <c r="W13" i="9" s="1"/>
  <c r="AC24" i="12"/>
  <c r="AC26" i="12" s="1"/>
  <c r="AH13" i="35"/>
  <c r="AH46" i="14"/>
  <c r="AH34" i="14"/>
  <c r="AB30" i="16"/>
  <c r="AB31" i="16" s="1"/>
  <c r="AB14" i="16"/>
  <c r="AB8" i="26"/>
  <c r="AB11" i="26" s="1"/>
  <c r="AB19" i="17"/>
  <c r="AB21" i="17" s="1"/>
  <c r="AB26" i="13"/>
  <c r="AB27" i="13" s="1"/>
  <c r="AB15" i="32"/>
  <c r="AB12" i="18"/>
  <c r="AB27" i="18"/>
  <c r="AH28" i="18" s="1"/>
  <c r="AB39" i="17"/>
  <c r="AB40" i="17" s="1"/>
  <c r="X42" i="18"/>
  <c r="X46" i="18"/>
  <c r="X47" i="18" s="1"/>
  <c r="X33" i="18"/>
  <c r="AB14" i="29" l="1"/>
  <c r="AC28" i="16"/>
  <c r="AH29" i="18"/>
  <c r="AH14" i="18"/>
  <c r="AB12" i="32"/>
  <c r="AB13" i="32" s="1"/>
  <c r="Y8" i="29"/>
  <c r="Z17" i="10"/>
  <c r="X48" i="18"/>
  <c r="X34" i="18"/>
  <c r="X35" i="18" s="1"/>
  <c r="X13" i="18" s="1"/>
  <c r="X15" i="18" s="1"/>
  <c r="AB32" i="17"/>
  <c r="AB41" i="17"/>
  <c r="AB45" i="17"/>
  <c r="AB46" i="17" s="1"/>
  <c r="AB13" i="29"/>
  <c r="AC24" i="13"/>
  <c r="W10" i="29"/>
  <c r="W11" i="29" s="1"/>
  <c r="W22" i="9" s="1"/>
  <c r="W24" i="9" s="1"/>
  <c r="X11" i="9"/>
  <c r="W9" i="8"/>
  <c r="AC21" i="16"/>
  <c r="AE22" i="16" s="1"/>
  <c r="AC11" i="13"/>
  <c r="AC12" i="13" s="1"/>
  <c r="AC38" i="14"/>
  <c r="AC39" i="14" s="1"/>
  <c r="AC20" i="12"/>
  <c r="AC21" i="12" s="1"/>
  <c r="X17" i="26"/>
  <c r="X18" i="26" s="1"/>
  <c r="N17" i="27"/>
  <c r="AB17" i="32"/>
  <c r="AB12" i="17"/>
  <c r="AB26" i="17"/>
  <c r="AD27" i="17" s="1"/>
  <c r="AC19" i="14"/>
  <c r="X15" i="29" l="1"/>
  <c r="X17" i="29" s="1"/>
  <c r="Y11" i="18"/>
  <c r="N15" i="30"/>
  <c r="X19" i="32"/>
  <c r="X21" i="32" s="1"/>
  <c r="N19" i="33"/>
  <c r="W19" i="29"/>
  <c r="W15" i="20"/>
  <c r="W17" i="20" s="1"/>
  <c r="W21" i="20" s="1"/>
  <c r="X37" i="9"/>
  <c r="X38" i="9" s="1"/>
  <c r="N18" i="27"/>
  <c r="AB33" i="17"/>
  <c r="AB47" i="17"/>
  <c r="AH16" i="32"/>
  <c r="AC16" i="35"/>
  <c r="AC56" i="14"/>
  <c r="AC57" i="14" s="1"/>
  <c r="AC47" i="14"/>
  <c r="AC50" i="14" s="1"/>
  <c r="AC37" i="16"/>
  <c r="AC39" i="16" s="1"/>
  <c r="AC25" i="13"/>
  <c r="AB16" i="26"/>
  <c r="AC10" i="35"/>
  <c r="AC18" i="14"/>
  <c r="AC20" i="14" s="1"/>
  <c r="AD17" i="12"/>
  <c r="AD28" i="17"/>
  <c r="AD14" i="17"/>
  <c r="AE8" i="32"/>
  <c r="AE10" i="32" s="1"/>
  <c r="AE38" i="16"/>
  <c r="AB34" i="17"/>
  <c r="AB13" i="17" s="1"/>
  <c r="AB15" i="17" s="1"/>
  <c r="Z10" i="10"/>
  <c r="Z11" i="10" s="1"/>
  <c r="AB16" i="29" l="1"/>
  <c r="AC11" i="17"/>
  <c r="AC9" i="29"/>
  <c r="AD36" i="16"/>
  <c r="X21" i="29"/>
  <c r="Y36" i="9"/>
  <c r="X28" i="9"/>
  <c r="X30" i="9" s="1"/>
  <c r="N21" i="30"/>
  <c r="AC15" i="35"/>
  <c r="AD45" i="14"/>
  <c r="AB20" i="32"/>
  <c r="AC17" i="35"/>
  <c r="AD55" i="14"/>
  <c r="AC17" i="13"/>
  <c r="AC18" i="13" s="1"/>
  <c r="Y40" i="18"/>
  <c r="Y41" i="18" s="1"/>
  <c r="AC11" i="35"/>
  <c r="AC20" i="18"/>
  <c r="AC22" i="18" s="1"/>
  <c r="AC12" i="16"/>
  <c r="AC13" i="16" s="1"/>
  <c r="AC25" i="14"/>
  <c r="AI26" i="14" s="1"/>
  <c r="AC33" i="14"/>
  <c r="AC35" i="14" s="1"/>
  <c r="AC18" i="10"/>
  <c r="AC17" i="9"/>
  <c r="AC18" i="9" s="1"/>
  <c r="AC29" i="16" s="1"/>
  <c r="X24" i="32"/>
  <c r="N21" i="33"/>
  <c r="AD18" i="32"/>
  <c r="P18" i="33"/>
  <c r="Z13" i="26"/>
  <c r="Z14" i="26" s="1"/>
  <c r="Z27" i="10"/>
  <c r="Z28" i="10" s="1"/>
  <c r="AD25" i="12"/>
  <c r="X23" i="9"/>
  <c r="N17" i="30"/>
  <c r="Y46" i="18" l="1"/>
  <c r="Y47" i="18" s="1"/>
  <c r="Y42" i="18"/>
  <c r="Y33" i="18"/>
  <c r="AC8" i="26"/>
  <c r="AC11" i="26" s="1"/>
  <c r="AC19" i="17"/>
  <c r="AC21" i="17" s="1"/>
  <c r="AC26" i="13"/>
  <c r="AC27" i="13" s="1"/>
  <c r="Z20" i="10"/>
  <c r="Z21" i="10" s="1"/>
  <c r="AA26" i="10"/>
  <c r="X12" i="9"/>
  <c r="X13" i="9" s="1"/>
  <c r="N24" i="33"/>
  <c r="AC12" i="35"/>
  <c r="AD32" i="14"/>
  <c r="X23" i="29"/>
  <c r="X16" i="20"/>
  <c r="N23" i="30"/>
  <c r="AC15" i="32"/>
  <c r="AC27" i="18"/>
  <c r="AI28" i="18" s="1"/>
  <c r="AC12" i="18"/>
  <c r="AD24" i="12"/>
  <c r="AD26" i="12" s="1"/>
  <c r="AI13" i="35"/>
  <c r="AI46" i="14"/>
  <c r="AI34" i="14"/>
  <c r="AC39" i="17"/>
  <c r="AC40" i="17" s="1"/>
  <c r="AC30" i="16"/>
  <c r="AC31" i="16" s="1"/>
  <c r="AC14" i="16"/>
  <c r="AC14" i="29" l="1"/>
  <c r="AD28" i="16"/>
  <c r="AC32" i="17"/>
  <c r="AC45" i="17"/>
  <c r="AC46" i="17" s="1"/>
  <c r="AC41" i="17"/>
  <c r="X10" i="29"/>
  <c r="X11" i="29" s="1"/>
  <c r="Y11" i="9"/>
  <c r="X9" i="8"/>
  <c r="N10" i="30"/>
  <c r="Z8" i="29"/>
  <c r="AA17" i="10"/>
  <c r="Y17" i="26"/>
  <c r="Y18" i="26" s="1"/>
  <c r="AD19" i="14"/>
  <c r="Y48" i="18"/>
  <c r="Y34" i="18"/>
  <c r="AI29" i="18"/>
  <c r="AI14" i="18"/>
  <c r="AC13" i="29"/>
  <c r="AD24" i="13"/>
  <c r="AD21" i="16"/>
  <c r="AF22" i="16" s="1"/>
  <c r="AD38" i="14"/>
  <c r="AD39" i="14" s="1"/>
  <c r="AD11" i="13"/>
  <c r="AD12" i="13" s="1"/>
  <c r="AD20" i="12"/>
  <c r="AD21" i="12" s="1"/>
  <c r="Y35" i="18"/>
  <c r="Y13" i="18" s="1"/>
  <c r="Y15" i="18" s="1"/>
  <c r="AC12" i="32"/>
  <c r="AC13" i="32" s="1"/>
  <c r="AC17" i="32"/>
  <c r="AC26" i="17"/>
  <c r="AE27" i="17" s="1"/>
  <c r="AC12" i="17"/>
  <c r="AD10" i="35" l="1"/>
  <c r="AD18" i="14"/>
  <c r="AD20" i="14" s="1"/>
  <c r="AE17" i="12"/>
  <c r="P10" i="36"/>
  <c r="Y37" i="9"/>
  <c r="Y38" i="9" s="1"/>
  <c r="AC33" i="17"/>
  <c r="AC34" i="17" s="1"/>
  <c r="AC13" i="17" s="1"/>
  <c r="AC15" i="17" s="1"/>
  <c r="AC47" i="17"/>
  <c r="Y15" i="29"/>
  <c r="Y17" i="29" s="1"/>
  <c r="Y23" i="9" s="1"/>
  <c r="Z11" i="18"/>
  <c r="AC16" i="26"/>
  <c r="AD37" i="16"/>
  <c r="AD39" i="16" s="1"/>
  <c r="AD25" i="13"/>
  <c r="AI16" i="32"/>
  <c r="AE28" i="17"/>
  <c r="AE14" i="17"/>
  <c r="Y19" i="32"/>
  <c r="Y21" i="32" s="1"/>
  <c r="AA10" i="10"/>
  <c r="AA11" i="10" s="1"/>
  <c r="AD16" i="35"/>
  <c r="AD56" i="14"/>
  <c r="AD57" i="14" s="1"/>
  <c r="AD47" i="14"/>
  <c r="AD50" i="14" s="1"/>
  <c r="P16" i="36"/>
  <c r="AF8" i="32"/>
  <c r="AF10" i="32" s="1"/>
  <c r="AF38" i="16"/>
  <c r="X22" i="9"/>
  <c r="X24" i="9" s="1"/>
  <c r="N11" i="30"/>
  <c r="AC16" i="29" l="1"/>
  <c r="AD11" i="17"/>
  <c r="AD15" i="35"/>
  <c r="AE45" i="14"/>
  <c r="P15" i="36"/>
  <c r="AE18" i="32"/>
  <c r="Y21" i="29"/>
  <c r="Z36" i="9"/>
  <c r="Y28" i="9"/>
  <c r="Y30" i="9" s="1"/>
  <c r="Z40" i="18"/>
  <c r="Z41" i="18" s="1"/>
  <c r="Y24" i="32"/>
  <c r="AD17" i="35"/>
  <c r="AE55" i="14"/>
  <c r="AD17" i="13"/>
  <c r="AD18" i="13" s="1"/>
  <c r="P17" i="36"/>
  <c r="AE25" i="12"/>
  <c r="X19" i="29"/>
  <c r="X15" i="20"/>
  <c r="X17" i="20" s="1"/>
  <c r="X21" i="20" s="1"/>
  <c r="N19" i="30"/>
  <c r="AD9" i="29"/>
  <c r="AE36" i="16"/>
  <c r="P9" i="30"/>
  <c r="AA13" i="26"/>
  <c r="AA14" i="26" s="1"/>
  <c r="AA27" i="10"/>
  <c r="AA28" i="10" s="1"/>
  <c r="O13" i="27"/>
  <c r="AC20" i="32"/>
  <c r="AD11" i="35"/>
  <c r="AD20" i="18"/>
  <c r="AD22" i="18" s="1"/>
  <c r="AD12" i="16"/>
  <c r="AD13" i="16" s="1"/>
  <c r="AD25" i="14"/>
  <c r="AJ26" i="14" s="1"/>
  <c r="AD33" i="14"/>
  <c r="AD35" i="14" s="1"/>
  <c r="AD17" i="9"/>
  <c r="AD18" i="9" s="1"/>
  <c r="AD29" i="16" s="1"/>
  <c r="AD18" i="10"/>
  <c r="P11" i="36"/>
  <c r="AD12" i="35" l="1"/>
  <c r="AE32" i="14"/>
  <c r="P12" i="36"/>
  <c r="AJ13" i="35"/>
  <c r="AJ34" i="14"/>
  <c r="AJ46" i="14"/>
  <c r="R13" i="36"/>
  <c r="AA20" i="10"/>
  <c r="AA21" i="10" s="1"/>
  <c r="AB26" i="10"/>
  <c r="Y12" i="9"/>
  <c r="Y13" i="9" s="1"/>
  <c r="AD15" i="32"/>
  <c r="AD27" i="18"/>
  <c r="AJ28" i="18" s="1"/>
  <c r="AD12" i="18"/>
  <c r="P15" i="33"/>
  <c r="AD8" i="26"/>
  <c r="AD11" i="26" s="1"/>
  <c r="AD19" i="17"/>
  <c r="AD21" i="17" s="1"/>
  <c r="AD26" i="13"/>
  <c r="AD27" i="13" s="1"/>
  <c r="P8" i="27"/>
  <c r="Z46" i="18"/>
  <c r="Z47" i="18" s="1"/>
  <c r="Z42" i="18"/>
  <c r="Z33" i="18"/>
  <c r="AE24" i="12"/>
  <c r="AE26" i="12" s="1"/>
  <c r="Y23" i="29"/>
  <c r="Y16" i="20"/>
  <c r="O14" i="27"/>
  <c r="AD39" i="17"/>
  <c r="AD40" i="17" s="1"/>
  <c r="AD30" i="16"/>
  <c r="AD31" i="16" s="1"/>
  <c r="AD14" i="16"/>
  <c r="AD14" i="29" l="1"/>
  <c r="AE28" i="16"/>
  <c r="P14" i="30"/>
  <c r="AE21" i="16"/>
  <c r="AG22" i="16" s="1"/>
  <c r="AE38" i="14"/>
  <c r="AE39" i="14" s="1"/>
  <c r="AE11" i="13"/>
  <c r="AE12" i="13" s="1"/>
  <c r="AE20" i="12"/>
  <c r="AE21" i="12" s="1"/>
  <c r="AD17" i="32"/>
  <c r="AD26" i="17"/>
  <c r="AF27" i="17" s="1"/>
  <c r="AD12" i="17"/>
  <c r="P17" i="33"/>
  <c r="Z17" i="26"/>
  <c r="Z18" i="26" s="1"/>
  <c r="Y10" i="29"/>
  <c r="Y11" i="29" s="1"/>
  <c r="Y22" i="9" s="1"/>
  <c r="Y24" i="9" s="1"/>
  <c r="Y9" i="8"/>
  <c r="Z11" i="9"/>
  <c r="Z48" i="18"/>
  <c r="Z34" i="18"/>
  <c r="AD32" i="17"/>
  <c r="AD45" i="17"/>
  <c r="AD46" i="17" s="1"/>
  <c r="AD41" i="17"/>
  <c r="AA8" i="29"/>
  <c r="AB17" i="10"/>
  <c r="L8" i="31"/>
  <c r="O8" i="30"/>
  <c r="AE19" i="14"/>
  <c r="AD13" i="29"/>
  <c r="AE24" i="13"/>
  <c r="P13" i="30"/>
  <c r="P11" i="27"/>
  <c r="Z35" i="18"/>
  <c r="Z13" i="18" s="1"/>
  <c r="Z15" i="18" s="1"/>
  <c r="AD12" i="32"/>
  <c r="AD13" i="32" s="1"/>
  <c r="P12" i="33"/>
  <c r="AJ29" i="18"/>
  <c r="AJ14" i="18"/>
  <c r="AD16" i="26" l="1"/>
  <c r="P16" i="27"/>
  <c r="Y19" i="29"/>
  <c r="Y15" i="20"/>
  <c r="Y17" i="20" s="1"/>
  <c r="Y21" i="20" s="1"/>
  <c r="AE10" i="35"/>
  <c r="AE18" i="14"/>
  <c r="AE20" i="14" s="1"/>
  <c r="AF17" i="12"/>
  <c r="AE37" i="16"/>
  <c r="AE39" i="16" s="1"/>
  <c r="AE25" i="13"/>
  <c r="AJ16" i="32"/>
  <c r="R16" i="33"/>
  <c r="P13" i="33"/>
  <c r="Z37" i="9"/>
  <c r="Z38" i="9" s="1"/>
  <c r="AE16" i="35"/>
  <c r="AE47" i="14"/>
  <c r="AE50" i="14" s="1"/>
  <c r="AE56" i="14"/>
  <c r="AE57" i="14" s="1"/>
  <c r="AG8" i="32"/>
  <c r="AG10" i="32" s="1"/>
  <c r="AG38" i="16"/>
  <c r="Q8" i="33"/>
  <c r="Z19" i="32"/>
  <c r="Z21" i="32" s="1"/>
  <c r="AD47" i="17"/>
  <c r="AD33" i="17"/>
  <c r="AD34" i="17" s="1"/>
  <c r="AD13" i="17" s="1"/>
  <c r="AD15" i="17" s="1"/>
  <c r="Z15" i="29"/>
  <c r="Z17" i="29" s="1"/>
  <c r="Z23" i="9" s="1"/>
  <c r="AA11" i="18"/>
  <c r="AB10" i="10"/>
  <c r="AB11" i="10" s="1"/>
  <c r="AF28" i="17"/>
  <c r="AF14" i="17"/>
  <c r="AD16" i="29" l="1"/>
  <c r="AE11" i="17"/>
  <c r="P16" i="30"/>
  <c r="Z24" i="32"/>
  <c r="AA40" i="18"/>
  <c r="AA41" i="18" s="1"/>
  <c r="AE15" i="35"/>
  <c r="AF45" i="14"/>
  <c r="Z21" i="29"/>
  <c r="AA36" i="9"/>
  <c r="Z28" i="9"/>
  <c r="Z30" i="9" s="1"/>
  <c r="AD20" i="32"/>
  <c r="P20" i="33"/>
  <c r="AF18" i="32"/>
  <c r="AE9" i="29"/>
  <c r="AF36" i="16"/>
  <c r="AB13" i="26"/>
  <c r="AB14" i="26" s="1"/>
  <c r="AB27" i="10"/>
  <c r="AB28" i="10" s="1"/>
  <c r="Q10" i="33"/>
  <c r="AE11" i="35"/>
  <c r="AE20" i="18"/>
  <c r="AE22" i="18" s="1"/>
  <c r="AE12" i="16"/>
  <c r="AE13" i="16" s="1"/>
  <c r="AE33" i="14"/>
  <c r="AE35" i="14" s="1"/>
  <c r="AE25" i="14"/>
  <c r="AK26" i="14" s="1"/>
  <c r="AE18" i="10"/>
  <c r="AE17" i="9"/>
  <c r="AE18" i="9" s="1"/>
  <c r="AE29" i="16" s="1"/>
  <c r="AE17" i="35"/>
  <c r="AF55" i="14"/>
  <c r="AE17" i="13"/>
  <c r="AE18" i="13" s="1"/>
  <c r="AF25" i="12"/>
  <c r="AA42" i="18" l="1"/>
  <c r="AA33" i="18"/>
  <c r="AA46" i="18"/>
  <c r="AA47" i="18" s="1"/>
  <c r="AE8" i="26"/>
  <c r="AE11" i="26" s="1"/>
  <c r="AE19" i="17"/>
  <c r="AE21" i="17" s="1"/>
  <c r="AE26" i="13"/>
  <c r="AE27" i="13" s="1"/>
  <c r="Z23" i="29"/>
  <c r="Z16" i="20"/>
  <c r="Z12" i="9"/>
  <c r="Z13" i="9" s="1"/>
  <c r="AK13" i="35"/>
  <c r="AK34" i="14"/>
  <c r="AK46" i="14"/>
  <c r="AB20" i="10"/>
  <c r="AB21" i="10" s="1"/>
  <c r="AC26" i="10"/>
  <c r="AE15" i="32"/>
  <c r="AE27" i="18"/>
  <c r="AK28" i="18" s="1"/>
  <c r="AE12" i="18"/>
  <c r="AE12" i="35"/>
  <c r="AF32" i="14"/>
  <c r="AF24" i="12"/>
  <c r="AF26" i="12" s="1"/>
  <c r="AE39" i="17"/>
  <c r="AE40" i="17" s="1"/>
  <c r="AE30" i="16"/>
  <c r="AE14" i="16"/>
  <c r="AE31" i="16"/>
  <c r="AE14" i="29" l="1"/>
  <c r="AF28" i="16"/>
  <c r="AE12" i="32"/>
  <c r="AE13" i="32" s="1"/>
  <c r="AE13" i="29"/>
  <c r="AF24" i="13"/>
  <c r="AE17" i="32"/>
  <c r="AE26" i="17"/>
  <c r="AG27" i="17" s="1"/>
  <c r="AE12" i="17"/>
  <c r="AF19" i="14"/>
  <c r="AE45" i="17"/>
  <c r="AE46" i="17" s="1"/>
  <c r="AE41" i="17"/>
  <c r="AE32" i="17"/>
  <c r="AB8" i="29"/>
  <c r="AC17" i="10"/>
  <c r="Z10" i="29"/>
  <c r="Z11" i="29" s="1"/>
  <c r="Z22" i="9" s="1"/>
  <c r="Z24" i="9" s="1"/>
  <c r="AA11" i="9"/>
  <c r="Z9" i="8"/>
  <c r="AA48" i="18"/>
  <c r="AA34" i="18"/>
  <c r="AA35" i="18" s="1"/>
  <c r="AA13" i="18" s="1"/>
  <c r="AA15" i="18" s="1"/>
  <c r="AF21" i="16"/>
  <c r="AH22" i="16" s="1"/>
  <c r="AF38" i="14"/>
  <c r="AF39" i="14" s="1"/>
  <c r="AF20" i="12"/>
  <c r="AF21" i="12" s="1"/>
  <c r="AF11" i="13"/>
  <c r="AF12" i="13" s="1"/>
  <c r="AK14" i="18"/>
  <c r="AK29" i="18"/>
  <c r="AA17" i="26"/>
  <c r="AA18" i="26" s="1"/>
  <c r="O17" i="27"/>
  <c r="AA15" i="29" l="1"/>
  <c r="AA17" i="29" s="1"/>
  <c r="AB11" i="18"/>
  <c r="O15" i="30"/>
  <c r="L15" i="31"/>
  <c r="Z19" i="29"/>
  <c r="Z15" i="20"/>
  <c r="Z17" i="20" s="1"/>
  <c r="Z21" i="20" s="1"/>
  <c r="AE47" i="17"/>
  <c r="AE33" i="17"/>
  <c r="AE34" i="17" s="1"/>
  <c r="AE13" i="17" s="1"/>
  <c r="AE15" i="17" s="1"/>
  <c r="AE16" i="26"/>
  <c r="AF10" i="35"/>
  <c r="AF18" i="14"/>
  <c r="AF20" i="14" s="1"/>
  <c r="AG17" i="12"/>
  <c r="AF37" i="16"/>
  <c r="AF39" i="16" s="1"/>
  <c r="AF25" i="13"/>
  <c r="AH8" i="32"/>
  <c r="AH10" i="32" s="1"/>
  <c r="AH38" i="16"/>
  <c r="AA37" i="9"/>
  <c r="AA38" i="9" s="1"/>
  <c r="O18" i="27"/>
  <c r="AK16" i="32"/>
  <c r="AF16" i="35"/>
  <c r="AF56" i="14"/>
  <c r="AF57" i="14" s="1"/>
  <c r="AF47" i="14"/>
  <c r="AF50" i="14" s="1"/>
  <c r="AC10" i="10"/>
  <c r="AC11" i="10" s="1"/>
  <c r="AA19" i="32"/>
  <c r="AA21" i="32" s="1"/>
  <c r="O19" i="33"/>
  <c r="AG28" i="17"/>
  <c r="AG14" i="17"/>
  <c r="AE16" i="29" l="1"/>
  <c r="AF11" i="17"/>
  <c r="AF11" i="35"/>
  <c r="AF20" i="18"/>
  <c r="AF22" i="18" s="1"/>
  <c r="AF12" i="16"/>
  <c r="AF13" i="16" s="1"/>
  <c r="AF33" i="14"/>
  <c r="AF35" i="14" s="1"/>
  <c r="AF25" i="14"/>
  <c r="AL26" i="14" s="1"/>
  <c r="AF18" i="10"/>
  <c r="AF17" i="9"/>
  <c r="AF18" i="9" s="1"/>
  <c r="AF29" i="16" s="1"/>
  <c r="AE20" i="32"/>
  <c r="AG18" i="32"/>
  <c r="Q18" i="33"/>
  <c r="AF17" i="35"/>
  <c r="AG55" i="14"/>
  <c r="AF17" i="13"/>
  <c r="AF18" i="13" s="1"/>
  <c r="AC13" i="26"/>
  <c r="AC14" i="26" s="1"/>
  <c r="AC27" i="10"/>
  <c r="AC28" i="10" s="1"/>
  <c r="AA21" i="29"/>
  <c r="AB36" i="9"/>
  <c r="AA28" i="9"/>
  <c r="AA30" i="9" s="1"/>
  <c r="L21" i="31"/>
  <c r="O21" i="30"/>
  <c r="AF15" i="35"/>
  <c r="AG45" i="14"/>
  <c r="AA24" i="32"/>
  <c r="O21" i="33"/>
  <c r="AB40" i="18"/>
  <c r="AB41" i="18" s="1"/>
  <c r="AG25" i="12"/>
  <c r="AF9" i="29"/>
  <c r="AG36" i="16"/>
  <c r="AA23" i="9"/>
  <c r="O17" i="30"/>
  <c r="L17" i="31"/>
  <c r="AL13" i="35" l="1"/>
  <c r="AL34" i="14"/>
  <c r="AL46" i="14"/>
  <c r="AF12" i="35"/>
  <c r="AG32" i="14"/>
  <c r="AF30" i="16"/>
  <c r="AF31" i="16" s="1"/>
  <c r="AF14" i="16"/>
  <c r="AB42" i="18"/>
  <c r="AB46" i="18"/>
  <c r="AB47" i="18" s="1"/>
  <c r="AB33" i="18"/>
  <c r="AC20" i="10"/>
  <c r="AC21" i="10" s="1"/>
  <c r="AD26" i="10"/>
  <c r="AF15" i="32"/>
  <c r="AF27" i="18"/>
  <c r="AL28" i="18" s="1"/>
  <c r="AF12" i="18"/>
  <c r="AF8" i="26"/>
  <c r="AF11" i="26" s="1"/>
  <c r="AF19" i="17"/>
  <c r="AF21" i="17" s="1"/>
  <c r="AF26" i="13"/>
  <c r="AF27" i="13" s="1"/>
  <c r="AF39" i="17"/>
  <c r="AF40" i="17" s="1"/>
  <c r="AG24" i="12"/>
  <c r="AG26" i="12" s="1"/>
  <c r="AA12" i="9"/>
  <c r="AA13" i="9" s="1"/>
  <c r="O24" i="33"/>
  <c r="AA23" i="29"/>
  <c r="AA16" i="20"/>
  <c r="O23" i="30"/>
  <c r="L23" i="31"/>
  <c r="AL14" i="18" l="1"/>
  <c r="AL29" i="18"/>
  <c r="AF14" i="29"/>
  <c r="AG28" i="16"/>
  <c r="AG19" i="14"/>
  <c r="AF13" i="29"/>
  <c r="AG24" i="13"/>
  <c r="AF12" i="32"/>
  <c r="AF13" i="32" s="1"/>
  <c r="AA10" i="29"/>
  <c r="AA11" i="29" s="1"/>
  <c r="AB11" i="9"/>
  <c r="AA9" i="8"/>
  <c r="L10" i="31"/>
  <c r="O10" i="30"/>
  <c r="AB35" i="18"/>
  <c r="AB13" i="18" s="1"/>
  <c r="AB15" i="18" s="1"/>
  <c r="AF41" i="17"/>
  <c r="AF45" i="17"/>
  <c r="AF46" i="17" s="1"/>
  <c r="AF32" i="17"/>
  <c r="AB48" i="18"/>
  <c r="AB34" i="18"/>
  <c r="AF17" i="32"/>
  <c r="AF26" i="17"/>
  <c r="AH27" i="17" s="1"/>
  <c r="AF12" i="17"/>
  <c r="AG21" i="16"/>
  <c r="AI22" i="16" s="1"/>
  <c r="AG38" i="14"/>
  <c r="AG39" i="14" s="1"/>
  <c r="AG11" i="13"/>
  <c r="AG12" i="13" s="1"/>
  <c r="AG20" i="12"/>
  <c r="AG21" i="12" s="1"/>
  <c r="AC8" i="29"/>
  <c r="AD17" i="10"/>
  <c r="AB17" i="26"/>
  <c r="AB18" i="26" s="1"/>
  <c r="AG10" i="35" l="1"/>
  <c r="AG18" i="14"/>
  <c r="AG20" i="14" s="1"/>
  <c r="AH17" i="12"/>
  <c r="Q10" i="36"/>
  <c r="M10" i="37"/>
  <c r="K10" i="24"/>
  <c r="AB19" i="32"/>
  <c r="AB21" i="32" s="1"/>
  <c r="AI8" i="32"/>
  <c r="AI10" i="32" s="1"/>
  <c r="AI38" i="16"/>
  <c r="AF33" i="17"/>
  <c r="AF34" i="17" s="1"/>
  <c r="AF13" i="17" s="1"/>
  <c r="AF15" i="17" s="1"/>
  <c r="AF47" i="17"/>
  <c r="AG37" i="16"/>
  <c r="AG39" i="16" s="1"/>
  <c r="AG25" i="13"/>
  <c r="AF16" i="26"/>
  <c r="AA22" i="9"/>
  <c r="AA24" i="9" s="1"/>
  <c r="L11" i="31"/>
  <c r="O11" i="30"/>
  <c r="AB15" i="29"/>
  <c r="AB17" i="29" s="1"/>
  <c r="AB23" i="9" s="1"/>
  <c r="AC11" i="18"/>
  <c r="AG16" i="35"/>
  <c r="AG56" i="14"/>
  <c r="AG57" i="14" s="1"/>
  <c r="AG47" i="14"/>
  <c r="AG50" i="14" s="1"/>
  <c r="Q16" i="36"/>
  <c r="AD10" i="10"/>
  <c r="AD11" i="10" s="1"/>
  <c r="AL16" i="32"/>
  <c r="AB37" i="9"/>
  <c r="AB38" i="9" s="1"/>
  <c r="AH28" i="17"/>
  <c r="AH14" i="17"/>
  <c r="AF16" i="29" l="1"/>
  <c r="AG11" i="17"/>
  <c r="AB21" i="29"/>
  <c r="AB28" i="9"/>
  <c r="AB30" i="9" s="1"/>
  <c r="AC36" i="9"/>
  <c r="AH25" i="12"/>
  <c r="AC40" i="18"/>
  <c r="AC41" i="18" s="1"/>
  <c r="AD13" i="26"/>
  <c r="AD14" i="26" s="1"/>
  <c r="AD27" i="10"/>
  <c r="AD28" i="10" s="1"/>
  <c r="P13" i="27"/>
  <c r="AF20" i="32"/>
  <c r="AG11" i="35"/>
  <c r="AG20" i="18"/>
  <c r="AG22" i="18" s="1"/>
  <c r="AG12" i="16"/>
  <c r="AG13" i="16" s="1"/>
  <c r="AG25" i="14"/>
  <c r="AM26" i="14" s="1"/>
  <c r="AG33" i="14"/>
  <c r="AG35" i="14" s="1"/>
  <c r="AG18" i="10"/>
  <c r="AG17" i="9"/>
  <c r="AG18" i="9" s="1"/>
  <c r="AG29" i="16" s="1"/>
  <c r="Q11" i="36"/>
  <c r="AG17" i="35"/>
  <c r="AH55" i="14"/>
  <c r="AG17" i="13"/>
  <c r="AG18" i="13" s="1"/>
  <c r="K17" i="24"/>
  <c r="Q17" i="36"/>
  <c r="M17" i="37"/>
  <c r="AA19" i="29"/>
  <c r="AA15" i="20"/>
  <c r="AA17" i="20" s="1"/>
  <c r="AA21" i="20" s="1"/>
  <c r="O19" i="30"/>
  <c r="L19" i="31"/>
  <c r="AG9" i="29"/>
  <c r="AH36" i="16"/>
  <c r="M9" i="31"/>
  <c r="Q9" i="30"/>
  <c r="K9" i="22"/>
  <c r="AH18" i="32"/>
  <c r="AG15" i="35"/>
  <c r="AH45" i="14"/>
  <c r="Q15" i="36"/>
  <c r="M15" i="37"/>
  <c r="K15" i="24"/>
  <c r="AB24" i="32"/>
  <c r="AM13" i="35" l="1"/>
  <c r="AM34" i="14"/>
  <c r="AM46" i="14"/>
  <c r="S13" i="36"/>
  <c r="AE26" i="10"/>
  <c r="AD20" i="10"/>
  <c r="AD21" i="10" s="1"/>
  <c r="AG12" i="35"/>
  <c r="AH32" i="14"/>
  <c r="Q12" i="36"/>
  <c r="M12" i="37"/>
  <c r="K12" i="24"/>
  <c r="AG8" i="26"/>
  <c r="AG11" i="26" s="1"/>
  <c r="AG19" i="17"/>
  <c r="AG21" i="17" s="1"/>
  <c r="AG26" i="13"/>
  <c r="AG27" i="13" s="1"/>
  <c r="Q8" i="27"/>
  <c r="AG30" i="16"/>
  <c r="AG31" i="16" s="1"/>
  <c r="AG14" i="16"/>
  <c r="P14" i="27"/>
  <c r="AG15" i="32"/>
  <c r="AG12" i="18"/>
  <c r="AG27" i="18"/>
  <c r="AM28" i="18" s="1"/>
  <c r="Q15" i="33"/>
  <c r="AC46" i="18"/>
  <c r="AC47" i="18" s="1"/>
  <c r="AC42" i="18"/>
  <c r="AC33" i="18"/>
  <c r="AB23" i="29"/>
  <c r="AB16" i="20"/>
  <c r="AB12" i="9"/>
  <c r="AB13" i="9" s="1"/>
  <c r="AH24" i="12"/>
  <c r="AH26" i="12" s="1"/>
  <c r="AG39" i="17"/>
  <c r="AG40" i="17" s="1"/>
  <c r="AG14" i="29" l="1"/>
  <c r="AH28" i="16"/>
  <c r="K14" i="22"/>
  <c r="Q14" i="30"/>
  <c r="M14" i="31"/>
  <c r="AG13" i="29"/>
  <c r="AH24" i="13"/>
  <c r="M13" i="31"/>
  <c r="Q13" i="30"/>
  <c r="K13" i="22"/>
  <c r="AD8" i="29"/>
  <c r="AE17" i="10"/>
  <c r="P8" i="30"/>
  <c r="AG41" i="17"/>
  <c r="AG45" i="17"/>
  <c r="AG46" i="17" s="1"/>
  <c r="AG32" i="17"/>
  <c r="AC17" i="26"/>
  <c r="AC18" i="26" s="1"/>
  <c r="AG17" i="32"/>
  <c r="AG26" i="17"/>
  <c r="AI27" i="17" s="1"/>
  <c r="AG12" i="17"/>
  <c r="Q17" i="33"/>
  <c r="AH19" i="14"/>
  <c r="AC35" i="18"/>
  <c r="AC13" i="18" s="1"/>
  <c r="AC15" i="18" s="1"/>
  <c r="AH21" i="16"/>
  <c r="AJ22" i="16" s="1"/>
  <c r="AH11" i="13"/>
  <c r="AH12" i="13" s="1"/>
  <c r="AH38" i="14"/>
  <c r="AH39" i="14" s="1"/>
  <c r="AH20" i="12"/>
  <c r="AH21" i="12" s="1"/>
  <c r="AC48" i="18"/>
  <c r="AC34" i="18"/>
  <c r="Q11" i="27"/>
  <c r="AB10" i="29"/>
  <c r="AB11" i="29" s="1"/>
  <c r="AB22" i="9" s="1"/>
  <c r="AB24" i="9" s="1"/>
  <c r="AC11" i="9"/>
  <c r="AB9" i="8"/>
  <c r="AM29" i="18"/>
  <c r="AM14" i="18"/>
  <c r="AG12" i="32"/>
  <c r="AG13" i="32" s="1"/>
  <c r="Q12" i="33"/>
  <c r="AG47" i="17" l="1"/>
  <c r="AG33" i="17"/>
  <c r="AM16" i="32"/>
  <c r="S16" i="33"/>
  <c r="AH10" i="35"/>
  <c r="AH18" i="14"/>
  <c r="AH20" i="14" s="1"/>
  <c r="AI17" i="12"/>
  <c r="AH16" i="35"/>
  <c r="AH56" i="14"/>
  <c r="AH57" i="14" s="1"/>
  <c r="AH47" i="14"/>
  <c r="AH50" i="14" s="1"/>
  <c r="AG16" i="26"/>
  <c r="Q16" i="27"/>
  <c r="AH37" i="16"/>
  <c r="AH39" i="16" s="1"/>
  <c r="AH25" i="13"/>
  <c r="AG34" i="17"/>
  <c r="AG13" i="17" s="1"/>
  <c r="AG15" i="17" s="1"/>
  <c r="AI28" i="17"/>
  <c r="AI14" i="17"/>
  <c r="AJ8" i="32"/>
  <c r="AJ10" i="32" s="1"/>
  <c r="AJ38" i="16"/>
  <c r="R8" i="33"/>
  <c r="AE10" i="10"/>
  <c r="AE11" i="10" s="1"/>
  <c r="AB19" i="29"/>
  <c r="AB15" i="20"/>
  <c r="AB17" i="20" s="1"/>
  <c r="AB21" i="20" s="1"/>
  <c r="AC19" i="32"/>
  <c r="AC21" i="32" s="1"/>
  <c r="AC15" i="29"/>
  <c r="AC17" i="29" s="1"/>
  <c r="AC23" i="9" s="1"/>
  <c r="AD11" i="18"/>
  <c r="Q13" i="33"/>
  <c r="AC37" i="9"/>
  <c r="AC38" i="9" s="1"/>
  <c r="AG16" i="29" l="1"/>
  <c r="AH11" i="17"/>
  <c r="M16" i="31"/>
  <c r="Q16" i="30"/>
  <c r="K16" i="22"/>
  <c r="R10" i="33"/>
  <c r="AI25" i="12"/>
  <c r="AH11" i="35"/>
  <c r="AH20" i="18"/>
  <c r="AH22" i="18" s="1"/>
  <c r="AH12" i="16"/>
  <c r="AH13" i="16" s="1"/>
  <c r="AH25" i="14"/>
  <c r="AN26" i="14" s="1"/>
  <c r="AH33" i="14"/>
  <c r="AH35" i="14" s="1"/>
  <c r="AH18" i="10"/>
  <c r="AH17" i="9"/>
  <c r="AH18" i="9" s="1"/>
  <c r="AH29" i="16" s="1"/>
  <c r="AD40" i="18"/>
  <c r="AD41" i="18" s="1"/>
  <c r="AI18" i="32"/>
  <c r="AH9" i="29"/>
  <c r="AI36" i="16"/>
  <c r="AH15" i="35"/>
  <c r="AI45" i="14"/>
  <c r="AE13" i="26"/>
  <c r="AE14" i="26" s="1"/>
  <c r="AE27" i="10"/>
  <c r="AE28" i="10" s="1"/>
  <c r="AC24" i="32"/>
  <c r="AH17" i="35"/>
  <c r="AH17" i="13"/>
  <c r="AH18" i="13" s="1"/>
  <c r="AI55" i="14"/>
  <c r="AC21" i="29"/>
  <c r="AD36" i="9"/>
  <c r="AC28" i="9"/>
  <c r="AC30" i="9" s="1"/>
  <c r="AG20" i="32"/>
  <c r="Q20" i="33"/>
  <c r="AD42" i="18" l="1"/>
  <c r="AD33" i="18"/>
  <c r="AD46" i="18"/>
  <c r="AD47" i="18" s="1"/>
  <c r="AH30" i="16"/>
  <c r="AH14" i="16"/>
  <c r="AI24" i="12"/>
  <c r="AI26" i="12" s="1"/>
  <c r="AH15" i="32"/>
  <c r="AH12" i="18"/>
  <c r="AH27" i="18"/>
  <c r="AN28" i="18" s="1"/>
  <c r="AN13" i="35"/>
  <c r="AN46" i="14"/>
  <c r="AN34" i="14"/>
  <c r="AC23" i="29"/>
  <c r="AC16" i="20"/>
  <c r="AH31" i="16"/>
  <c r="AC12" i="9"/>
  <c r="AC13" i="9" s="1"/>
  <c r="AF26" i="10"/>
  <c r="AE20" i="10"/>
  <c r="AE21" i="10" s="1"/>
  <c r="AH39" i="17"/>
  <c r="AH40" i="17" s="1"/>
  <c r="AH8" i="26"/>
  <c r="AH11" i="26" s="1"/>
  <c r="AH19" i="17"/>
  <c r="AH21" i="17" s="1"/>
  <c r="AH26" i="13"/>
  <c r="AH27" i="13" s="1"/>
  <c r="AH12" i="35"/>
  <c r="AI32" i="14"/>
  <c r="AC10" i="29" l="1"/>
  <c r="AC11" i="29" s="1"/>
  <c r="AC22" i="9" s="1"/>
  <c r="AC24" i="9" s="1"/>
  <c r="AD11" i="9"/>
  <c r="AC9" i="8"/>
  <c r="AI21" i="16"/>
  <c r="AK22" i="16" s="1"/>
  <c r="AI11" i="13"/>
  <c r="AI12" i="13" s="1"/>
  <c r="AI38" i="14"/>
  <c r="AI39" i="14" s="1"/>
  <c r="AI20" i="12"/>
  <c r="AI21" i="12" s="1"/>
  <c r="AH12" i="32"/>
  <c r="AH13" i="32" s="1"/>
  <c r="AH45" i="17"/>
  <c r="AH46" i="17" s="1"/>
  <c r="AH41" i="17"/>
  <c r="AH32" i="17"/>
  <c r="AE8" i="29"/>
  <c r="AF17" i="10"/>
  <c r="AD48" i="18"/>
  <c r="AD34" i="18"/>
  <c r="AD35" i="18" s="1"/>
  <c r="AD13" i="18" s="1"/>
  <c r="AD15" i="18" s="1"/>
  <c r="AI19" i="14"/>
  <c r="AN14" i="18"/>
  <c r="AN29" i="18"/>
  <c r="AH14" i="29"/>
  <c r="AI28" i="16"/>
  <c r="AH13" i="29"/>
  <c r="AI24" i="13"/>
  <c r="AH17" i="32"/>
  <c r="AH26" i="17"/>
  <c r="AJ27" i="17" s="1"/>
  <c r="AH12" i="17"/>
  <c r="AD17" i="26"/>
  <c r="AD18" i="26" s="1"/>
  <c r="P17" i="27"/>
  <c r="AI10" i="35" l="1"/>
  <c r="AI18" i="14"/>
  <c r="AI20" i="14" s="1"/>
  <c r="AJ17" i="12"/>
  <c r="AI16" i="35"/>
  <c r="AI56" i="14"/>
  <c r="AI57" i="14" s="1"/>
  <c r="AI47" i="14"/>
  <c r="AI50" i="14" s="1"/>
  <c r="AH16" i="26"/>
  <c r="AI37" i="16"/>
  <c r="AI39" i="16" s="1"/>
  <c r="AI25" i="13"/>
  <c r="AF10" i="10"/>
  <c r="AF11" i="10" s="1"/>
  <c r="AD15" i="29"/>
  <c r="AD17" i="29" s="1"/>
  <c r="AE11" i="18"/>
  <c r="P15" i="30"/>
  <c r="AH47" i="17"/>
  <c r="AH33" i="17"/>
  <c r="AH34" i="17" s="1"/>
  <c r="AH13" i="17" s="1"/>
  <c r="AH15" i="17" s="1"/>
  <c r="AK8" i="32"/>
  <c r="AK10" i="32" s="1"/>
  <c r="AK38" i="16"/>
  <c r="AN16" i="32"/>
  <c r="AD37" i="9"/>
  <c r="AD38" i="9" s="1"/>
  <c r="P18" i="27"/>
  <c r="AJ28" i="17"/>
  <c r="AJ14" i="17"/>
  <c r="AD19" i="32"/>
  <c r="AD21" i="32" s="1"/>
  <c r="P19" i="33"/>
  <c r="AC19" i="29"/>
  <c r="AC15" i="20"/>
  <c r="AC17" i="20" s="1"/>
  <c r="AC21" i="20" s="1"/>
  <c r="AH16" i="29" l="1"/>
  <c r="AI11" i="17"/>
  <c r="AH20" i="32"/>
  <c r="AE40" i="18"/>
  <c r="AE41" i="18" s="1"/>
  <c r="AD21" i="29"/>
  <c r="AE36" i="9"/>
  <c r="AD28" i="9"/>
  <c r="AD30" i="9" s="1"/>
  <c r="P21" i="30"/>
  <c r="AD23" i="9"/>
  <c r="P17" i="30"/>
  <c r="AD24" i="32"/>
  <c r="P21" i="33"/>
  <c r="AJ25" i="12"/>
  <c r="AF13" i="26"/>
  <c r="AF14" i="26" s="1"/>
  <c r="AF27" i="10"/>
  <c r="AF28" i="10" s="1"/>
  <c r="AI11" i="35"/>
  <c r="AI20" i="18"/>
  <c r="AI22" i="18" s="1"/>
  <c r="AI12" i="16"/>
  <c r="AI13" i="16" s="1"/>
  <c r="AI25" i="14"/>
  <c r="AO26" i="14" s="1"/>
  <c r="AI33" i="14"/>
  <c r="AI35" i="14" s="1"/>
  <c r="AI18" i="10"/>
  <c r="AI17" i="9"/>
  <c r="AI18" i="9" s="1"/>
  <c r="AI29" i="16" s="1"/>
  <c r="AJ18" i="32"/>
  <c r="R18" i="33"/>
  <c r="AI17" i="35"/>
  <c r="AJ55" i="14"/>
  <c r="AI17" i="13"/>
  <c r="AI18" i="13" s="1"/>
  <c r="AI9" i="29"/>
  <c r="AJ36" i="16"/>
  <c r="AI15" i="35"/>
  <c r="AJ45" i="14"/>
  <c r="AD12" i="9" l="1"/>
  <c r="AD13" i="9" s="1"/>
  <c r="P24" i="33"/>
  <c r="AE46" i="18"/>
  <c r="AE47" i="18" s="1"/>
  <c r="AE33" i="18"/>
  <c r="AE42" i="18"/>
  <c r="AJ24" i="12"/>
  <c r="AJ26" i="12" s="1"/>
  <c r="AF20" i="10"/>
  <c r="AF21" i="10" s="1"/>
  <c r="AG26" i="10"/>
  <c r="AI12" i="35"/>
  <c r="AJ32" i="14"/>
  <c r="AD23" i="29"/>
  <c r="AD16" i="20"/>
  <c r="P23" i="30"/>
  <c r="AO13" i="35"/>
  <c r="AO46" i="14"/>
  <c r="AO34" i="14"/>
  <c r="AI39" i="17"/>
  <c r="AI40" i="17" s="1"/>
  <c r="AI15" i="32"/>
  <c r="AI27" i="18"/>
  <c r="AO28" i="18" s="1"/>
  <c r="AI12" i="18"/>
  <c r="AI8" i="26"/>
  <c r="AI11" i="26" s="1"/>
  <c r="AI19" i="17"/>
  <c r="AI21" i="17" s="1"/>
  <c r="AI26" i="13"/>
  <c r="AI27" i="13" s="1"/>
  <c r="AI14" i="16"/>
  <c r="AI30" i="16"/>
  <c r="AI31" i="16" s="1"/>
  <c r="AI14" i="29" l="1"/>
  <c r="AJ28" i="16"/>
  <c r="AJ21" i="16"/>
  <c r="AL22" i="16" s="1"/>
  <c r="AJ38" i="14"/>
  <c r="AJ39" i="14" s="1"/>
  <c r="AJ11" i="13"/>
  <c r="AJ12" i="13" s="1"/>
  <c r="AJ20" i="12"/>
  <c r="AJ21" i="12" s="1"/>
  <c r="AJ19" i="14"/>
  <c r="AE17" i="26"/>
  <c r="AE18" i="26" s="1"/>
  <c r="AI17" i="32"/>
  <c r="AI26" i="17"/>
  <c r="AK27" i="17" s="1"/>
  <c r="AI12" i="17"/>
  <c r="AO29" i="18"/>
  <c r="AO14" i="18"/>
  <c r="AE34" i="18"/>
  <c r="AE35" i="18" s="1"/>
  <c r="AE13" i="18" s="1"/>
  <c r="AE15" i="18" s="1"/>
  <c r="AE48" i="18"/>
  <c r="AI13" i="29"/>
  <c r="AJ24" i="13"/>
  <c r="AF8" i="29"/>
  <c r="AG17" i="10"/>
  <c r="AI12" i="32"/>
  <c r="AI13" i="32" s="1"/>
  <c r="AI41" i="17"/>
  <c r="AI45" i="17"/>
  <c r="AI46" i="17" s="1"/>
  <c r="AI32" i="17"/>
  <c r="AD10" i="29"/>
  <c r="AD11" i="29" s="1"/>
  <c r="AE11" i="9"/>
  <c r="AD9" i="8"/>
  <c r="P10" i="30"/>
  <c r="AE15" i="29" l="1"/>
  <c r="AE17" i="29" s="1"/>
  <c r="AE23" i="9" s="1"/>
  <c r="AF11" i="18"/>
  <c r="AD22" i="9"/>
  <c r="AD24" i="9" s="1"/>
  <c r="P11" i="30"/>
  <c r="AE19" i="32"/>
  <c r="AE21" i="32" s="1"/>
  <c r="AK28" i="17"/>
  <c r="AK14" i="17"/>
  <c r="AJ10" i="35"/>
  <c r="AJ18" i="14"/>
  <c r="AJ20" i="14" s="1"/>
  <c r="AK17" i="12"/>
  <c r="R10" i="36"/>
  <c r="AJ37" i="16"/>
  <c r="AJ39" i="16" s="1"/>
  <c r="AJ25" i="13"/>
  <c r="AI47" i="17"/>
  <c r="AI33" i="17"/>
  <c r="AI34" i="17" s="1"/>
  <c r="AI13" i="17" s="1"/>
  <c r="AI15" i="17" s="1"/>
  <c r="AI16" i="26"/>
  <c r="AJ16" i="35"/>
  <c r="AJ56" i="14"/>
  <c r="AJ57" i="14" s="1"/>
  <c r="AJ47" i="14"/>
  <c r="AJ50" i="14" s="1"/>
  <c r="R16" i="36"/>
  <c r="AG10" i="10"/>
  <c r="AG11" i="10" s="1"/>
  <c r="AO16" i="32"/>
  <c r="AL8" i="32"/>
  <c r="AL10" i="32" s="1"/>
  <c r="AL38" i="16"/>
  <c r="AE37" i="9"/>
  <c r="AE38" i="9" s="1"/>
  <c r="AI16" i="29" l="1"/>
  <c r="AJ11" i="17"/>
  <c r="AJ9" i="29"/>
  <c r="AK36" i="16"/>
  <c r="R9" i="30"/>
  <c r="AK25" i="12"/>
  <c r="AE24" i="32"/>
  <c r="AG13" i="26"/>
  <c r="AG14" i="26" s="1"/>
  <c r="AG27" i="10"/>
  <c r="AG28" i="10" s="1"/>
  <c r="Q13" i="27"/>
  <c r="AE21" i="29"/>
  <c r="AF36" i="9"/>
  <c r="AE28" i="9"/>
  <c r="AE30" i="9" s="1"/>
  <c r="AD19" i="29"/>
  <c r="AD15" i="20"/>
  <c r="AD17" i="20" s="1"/>
  <c r="AD21" i="20" s="1"/>
  <c r="P19" i="30"/>
  <c r="AJ11" i="35"/>
  <c r="AJ20" i="18"/>
  <c r="AJ22" i="18" s="1"/>
  <c r="AJ12" i="16"/>
  <c r="AJ13" i="16" s="1"/>
  <c r="AJ25" i="14"/>
  <c r="AP26" i="14" s="1"/>
  <c r="AJ33" i="14"/>
  <c r="AJ35" i="14" s="1"/>
  <c r="AJ18" i="10"/>
  <c r="AJ17" i="9"/>
  <c r="AJ18" i="9" s="1"/>
  <c r="AJ29" i="16" s="1"/>
  <c r="R11" i="36"/>
  <c r="AJ15" i="35"/>
  <c r="AK45" i="14"/>
  <c r="R15" i="36"/>
  <c r="AI20" i="32"/>
  <c r="AK18" i="32"/>
  <c r="AF40" i="18"/>
  <c r="AF41" i="18" s="1"/>
  <c r="AJ17" i="35"/>
  <c r="AJ17" i="13"/>
  <c r="AJ18" i="13" s="1"/>
  <c r="AK55" i="14"/>
  <c r="R17" i="36"/>
  <c r="AJ30" i="16" l="1"/>
  <c r="AJ14" i="16"/>
  <c r="AE12" i="9"/>
  <c r="AE13" i="9" s="1"/>
  <c r="AJ15" i="32"/>
  <c r="AJ12" i="18"/>
  <c r="AJ27" i="18"/>
  <c r="AP28" i="18" s="1"/>
  <c r="R15" i="33"/>
  <c r="AJ8" i="26"/>
  <c r="AJ11" i="26" s="1"/>
  <c r="AJ19" i="17"/>
  <c r="AJ21" i="17" s="1"/>
  <c r="AJ26" i="13"/>
  <c r="AJ27" i="13" s="1"/>
  <c r="R8" i="27"/>
  <c r="AJ31" i="16"/>
  <c r="AG20" i="10"/>
  <c r="AG21" i="10" s="1"/>
  <c r="AH26" i="10"/>
  <c r="AF42" i="18"/>
  <c r="AF46" i="18"/>
  <c r="AF47" i="18" s="1"/>
  <c r="AF33" i="18"/>
  <c r="Q14" i="27"/>
  <c r="AJ12" i="35"/>
  <c r="AK32" i="14"/>
  <c r="R12" i="36"/>
  <c r="AJ39" i="17"/>
  <c r="AJ40" i="17" s="1"/>
  <c r="AE23" i="29"/>
  <c r="AE16" i="20"/>
  <c r="AK24" i="12"/>
  <c r="AK26" i="12" s="1"/>
  <c r="AP13" i="35"/>
  <c r="AP46" i="14"/>
  <c r="AP34" i="14"/>
  <c r="T13" i="36"/>
  <c r="AJ17" i="32" l="1"/>
  <c r="AJ12" i="17"/>
  <c r="AJ26" i="17"/>
  <c r="AL27" i="17" s="1"/>
  <c r="R17" i="33"/>
  <c r="AF17" i="26"/>
  <c r="AF18" i="26" s="1"/>
  <c r="AJ13" i="29"/>
  <c r="AK24" i="13"/>
  <c r="R13" i="30"/>
  <c r="AK19" i="14"/>
  <c r="R11" i="27"/>
  <c r="AG8" i="29"/>
  <c r="AH17" i="10"/>
  <c r="Q8" i="30"/>
  <c r="K8" i="22"/>
  <c r="M8" i="31"/>
  <c r="AJ14" i="29"/>
  <c r="AK28" i="16"/>
  <c r="R14" i="30"/>
  <c r="AJ32" i="17"/>
  <c r="AJ45" i="17"/>
  <c r="AJ46" i="17" s="1"/>
  <c r="AJ41" i="17"/>
  <c r="AE10" i="29"/>
  <c r="AE11" i="29" s="1"/>
  <c r="AE22" i="9" s="1"/>
  <c r="AE24" i="9" s="1"/>
  <c r="AF11" i="9"/>
  <c r="AE9" i="8"/>
  <c r="AK21" i="16"/>
  <c r="AM22" i="16" s="1"/>
  <c r="AK11" i="13"/>
  <c r="AK12" i="13" s="1"/>
  <c r="AK38" i="14"/>
  <c r="AK39" i="14" s="1"/>
  <c r="AK20" i="12"/>
  <c r="AK21" i="12" s="1"/>
  <c r="AJ12" i="32"/>
  <c r="AJ13" i="32" s="1"/>
  <c r="R12" i="33"/>
  <c r="AF34" i="18"/>
  <c r="AF35" i="18" s="1"/>
  <c r="AF13" i="18" s="1"/>
  <c r="AF15" i="18" s="1"/>
  <c r="AF48" i="18"/>
  <c r="AP29" i="18"/>
  <c r="AP14" i="18"/>
  <c r="AF37" i="9" l="1"/>
  <c r="AF38" i="9" s="1"/>
  <c r="AF15" i="29"/>
  <c r="AF17" i="29" s="1"/>
  <c r="AF23" i="9" s="1"/>
  <c r="AG11" i="18"/>
  <c r="AJ16" i="26"/>
  <c r="R16" i="27"/>
  <c r="AK10" i="35"/>
  <c r="AK18" i="14"/>
  <c r="AK20" i="14" s="1"/>
  <c r="AL17" i="12"/>
  <c r="AJ33" i="17"/>
  <c r="AJ47" i="17"/>
  <c r="AH10" i="10"/>
  <c r="AH11" i="10" s="1"/>
  <c r="R13" i="33"/>
  <c r="AF19" i="32"/>
  <c r="AF21" i="32" s="1"/>
  <c r="AJ34" i="17"/>
  <c r="AJ13" i="17" s="1"/>
  <c r="AL28" i="17"/>
  <c r="AL14" i="17"/>
  <c r="AP16" i="32"/>
  <c r="T16" i="33"/>
  <c r="AK16" i="35"/>
  <c r="AK56" i="14"/>
  <c r="AK57" i="14" s="1"/>
  <c r="AK47" i="14"/>
  <c r="AK50" i="14" s="1"/>
  <c r="AK37" i="16"/>
  <c r="AK39" i="16" s="1"/>
  <c r="AK25" i="13"/>
  <c r="AJ15" i="17"/>
  <c r="AE19" i="29"/>
  <c r="AE15" i="20"/>
  <c r="AE17" i="20" s="1"/>
  <c r="AE21" i="20" s="1"/>
  <c r="AM8" i="32"/>
  <c r="AM10" i="32" s="1"/>
  <c r="AM38" i="16"/>
  <c r="S8" i="33"/>
  <c r="AK15" i="35" l="1"/>
  <c r="AL45" i="14"/>
  <c r="AH13" i="26"/>
  <c r="AH14" i="26" s="1"/>
  <c r="AH27" i="10"/>
  <c r="AH28" i="10" s="1"/>
  <c r="AK17" i="35"/>
  <c r="AL55" i="14"/>
  <c r="AK17" i="13"/>
  <c r="AK18" i="13" s="1"/>
  <c r="AJ20" i="32"/>
  <c r="R20" i="33"/>
  <c r="AF24" i="32"/>
  <c r="AG40" i="18"/>
  <c r="AG41" i="18" s="1"/>
  <c r="AL25" i="12"/>
  <c r="AK11" i="35"/>
  <c r="AK20" i="18"/>
  <c r="AK22" i="18" s="1"/>
  <c r="AK12" i="16"/>
  <c r="AK13" i="16" s="1"/>
  <c r="AK25" i="14"/>
  <c r="AQ26" i="14" s="1"/>
  <c r="AK33" i="14"/>
  <c r="AK35" i="14" s="1"/>
  <c r="AK18" i="10"/>
  <c r="AK17" i="9"/>
  <c r="AK18" i="9" s="1"/>
  <c r="AK29" i="16" s="1"/>
  <c r="AK9" i="29"/>
  <c r="AL36" i="16"/>
  <c r="S10" i="33"/>
  <c r="AF21" i="29"/>
  <c r="AG36" i="9"/>
  <c r="AF28" i="9"/>
  <c r="AF30" i="9" s="1"/>
  <c r="AJ16" i="29"/>
  <c r="AK11" i="17"/>
  <c r="R16" i="30"/>
  <c r="AL18" i="32"/>
  <c r="AK39" i="17" l="1"/>
  <c r="AK40" i="17" s="1"/>
  <c r="AF12" i="9"/>
  <c r="AF13" i="9" s="1"/>
  <c r="AH20" i="10"/>
  <c r="AH21" i="10" s="1"/>
  <c r="AI26" i="10"/>
  <c r="AK30" i="16"/>
  <c r="AK31" i="16" s="1"/>
  <c r="AK14" i="16"/>
  <c r="AK15" i="32"/>
  <c r="AK27" i="18"/>
  <c r="AQ28" i="18" s="1"/>
  <c r="AK12" i="18"/>
  <c r="AF23" i="29"/>
  <c r="AF16" i="20"/>
  <c r="AK8" i="26"/>
  <c r="AK11" i="26" s="1"/>
  <c r="AK19" i="17"/>
  <c r="AK21" i="17" s="1"/>
  <c r="AK26" i="13"/>
  <c r="AK27" i="13" s="1"/>
  <c r="AL24" i="12"/>
  <c r="AL26" i="12" s="1"/>
  <c r="AK12" i="35"/>
  <c r="AL32" i="14"/>
  <c r="AG46" i="18"/>
  <c r="AG47" i="18" s="1"/>
  <c r="AG33" i="18"/>
  <c r="AG42" i="18"/>
  <c r="AQ13" i="35"/>
  <c r="AQ46" i="14"/>
  <c r="AQ34" i="14"/>
  <c r="AK14" i="29" l="1"/>
  <c r="AL28" i="16"/>
  <c r="AK17" i="32"/>
  <c r="AK12" i="17"/>
  <c r="AK26" i="17"/>
  <c r="AM27" i="17" s="1"/>
  <c r="AQ29" i="18"/>
  <c r="AQ14" i="18"/>
  <c r="AL19" i="14"/>
  <c r="AK12" i="32"/>
  <c r="AK13" i="32" s="1"/>
  <c r="AH8" i="29"/>
  <c r="AI17" i="10"/>
  <c r="AG17" i="26"/>
  <c r="AG18" i="26" s="1"/>
  <c r="Q17" i="27"/>
  <c r="AK13" i="29"/>
  <c r="AL24" i="13"/>
  <c r="AL21" i="16"/>
  <c r="AN22" i="16" s="1"/>
  <c r="AL38" i="14"/>
  <c r="AL39" i="14" s="1"/>
  <c r="AL11" i="13"/>
  <c r="AL12" i="13" s="1"/>
  <c r="AL20" i="12"/>
  <c r="AL21" i="12" s="1"/>
  <c r="AF10" i="29"/>
  <c r="AF11" i="29" s="1"/>
  <c r="AF22" i="9" s="1"/>
  <c r="AF24" i="9" s="1"/>
  <c r="AG11" i="9"/>
  <c r="AF9" i="8"/>
  <c r="AG48" i="18"/>
  <c r="AG34" i="18"/>
  <c r="AG35" i="18" s="1"/>
  <c r="AG13" i="18" s="1"/>
  <c r="AG15" i="18" s="1"/>
  <c r="AK32" i="17"/>
  <c r="AK45" i="17"/>
  <c r="AK46" i="17" s="1"/>
  <c r="AK41" i="17"/>
  <c r="AG15" i="29" l="1"/>
  <c r="AG17" i="29" s="1"/>
  <c r="AH11" i="18"/>
  <c r="M15" i="31"/>
  <c r="Q15" i="30"/>
  <c r="K15" i="22"/>
  <c r="AG37" i="9"/>
  <c r="AG38" i="9" s="1"/>
  <c r="Q18" i="27"/>
  <c r="AL10" i="35"/>
  <c r="AL18" i="14"/>
  <c r="AL20" i="14" s="1"/>
  <c r="AM17" i="12"/>
  <c r="AI10" i="10"/>
  <c r="AI11" i="10" s="1"/>
  <c r="AK34" i="17"/>
  <c r="AK13" i="17" s="1"/>
  <c r="AK15" i="17" s="1"/>
  <c r="AF19" i="29"/>
  <c r="AF15" i="20"/>
  <c r="AF17" i="20" s="1"/>
  <c r="AF21" i="20" s="1"/>
  <c r="AL37" i="16"/>
  <c r="AL39" i="16" s="1"/>
  <c r="AL25" i="13"/>
  <c r="AM28" i="17"/>
  <c r="AM14" i="17"/>
  <c r="AL16" i="35"/>
  <c r="AL56" i="14"/>
  <c r="AL57" i="14" s="1"/>
  <c r="AL47" i="14"/>
  <c r="AL50" i="14" s="1"/>
  <c r="AG19" i="32"/>
  <c r="AG21" i="32" s="1"/>
  <c r="Q19" i="33"/>
  <c r="AN8" i="32"/>
  <c r="AN10" i="32" s="1"/>
  <c r="AN38" i="16"/>
  <c r="AK16" i="26"/>
  <c r="AK33" i="17"/>
  <c r="AK47" i="17"/>
  <c r="AQ16" i="32"/>
  <c r="AK16" i="29" l="1"/>
  <c r="AL11" i="17"/>
  <c r="AL17" i="35"/>
  <c r="AM55" i="14"/>
  <c r="AL17" i="13"/>
  <c r="AL18" i="13" s="1"/>
  <c r="AG21" i="29"/>
  <c r="AH36" i="9"/>
  <c r="AG28" i="9"/>
  <c r="AG30" i="9" s="1"/>
  <c r="K21" i="22"/>
  <c r="M21" i="31"/>
  <c r="Q21" i="30"/>
  <c r="AK20" i="32"/>
  <c r="AM18" i="32"/>
  <c r="S18" i="33"/>
  <c r="AI13" i="26"/>
  <c r="AI14" i="26" s="1"/>
  <c r="AI27" i="10"/>
  <c r="AI28" i="10" s="1"/>
  <c r="AM25" i="12"/>
  <c r="AH40" i="18"/>
  <c r="AH41" i="18" s="1"/>
  <c r="AL15" i="35"/>
  <c r="AM45" i="14"/>
  <c r="AG24" i="32"/>
  <c r="Q21" i="33"/>
  <c r="AL9" i="29"/>
  <c r="AM36" i="16"/>
  <c r="AL11" i="35"/>
  <c r="AL20" i="18"/>
  <c r="AL22" i="18" s="1"/>
  <c r="AL12" i="16"/>
  <c r="AL13" i="16" s="1"/>
  <c r="AL25" i="14"/>
  <c r="AR26" i="14" s="1"/>
  <c r="AL33" i="14"/>
  <c r="AL35" i="14" s="1"/>
  <c r="AL17" i="9"/>
  <c r="AL18" i="9" s="1"/>
  <c r="AL29" i="16" s="1"/>
  <c r="AL18" i="10"/>
  <c r="AG23" i="9"/>
  <c r="Q17" i="30"/>
  <c r="M17" i="31"/>
  <c r="K17" i="22"/>
  <c r="AG23" i="29" l="1"/>
  <c r="AG16" i="20"/>
  <c r="M23" i="31"/>
  <c r="K23" i="22"/>
  <c r="Q23" i="30"/>
  <c r="AR13" i="35"/>
  <c r="AR34" i="14"/>
  <c r="AR46" i="14"/>
  <c r="AM24" i="12"/>
  <c r="AM26" i="12" s="1"/>
  <c r="AI20" i="10"/>
  <c r="AI21" i="10" s="1"/>
  <c r="AJ26" i="10"/>
  <c r="AL15" i="32"/>
  <c r="AL27" i="18"/>
  <c r="AR28" i="18" s="1"/>
  <c r="AL12" i="18"/>
  <c r="AL8" i="26"/>
  <c r="AL11" i="26" s="1"/>
  <c r="AL19" i="17"/>
  <c r="AL21" i="17" s="1"/>
  <c r="AL26" i="13"/>
  <c r="AL27" i="13" s="1"/>
  <c r="AL12" i="35"/>
  <c r="AM32" i="14"/>
  <c r="AG12" i="9"/>
  <c r="AG13" i="9" s="1"/>
  <c r="Q24" i="33"/>
  <c r="AL30" i="16"/>
  <c r="AL31" i="16" s="1"/>
  <c r="AL14" i="16"/>
  <c r="AH46" i="18"/>
  <c r="AH47" i="18" s="1"/>
  <c r="AH42" i="18"/>
  <c r="AH33" i="18"/>
  <c r="AL39" i="17"/>
  <c r="AL40" i="17" s="1"/>
  <c r="AL14" i="29" l="1"/>
  <c r="AM28" i="16"/>
  <c r="AL32" i="17"/>
  <c r="AL45" i="17"/>
  <c r="AL46" i="17" s="1"/>
  <c r="AL41" i="17"/>
  <c r="AL12" i="32"/>
  <c r="AL13" i="32" s="1"/>
  <c r="AL17" i="32"/>
  <c r="AL26" i="17"/>
  <c r="AN27" i="17" s="1"/>
  <c r="AL12" i="17"/>
  <c r="AI8" i="29"/>
  <c r="AJ17" i="10"/>
  <c r="AH17" i="26"/>
  <c r="AH18" i="26" s="1"/>
  <c r="AH34" i="18"/>
  <c r="AH35" i="18" s="1"/>
  <c r="AH13" i="18" s="1"/>
  <c r="AH15" i="18" s="1"/>
  <c r="AH48" i="18"/>
  <c r="AG10" i="29"/>
  <c r="AG11" i="29" s="1"/>
  <c r="AG9" i="8"/>
  <c r="AH11" i="9"/>
  <c r="M10" i="31"/>
  <c r="Q10" i="30"/>
  <c r="K10" i="22"/>
  <c r="AM21" i="16"/>
  <c r="AO22" i="16" s="1"/>
  <c r="AM38" i="14"/>
  <c r="AM39" i="14" s="1"/>
  <c r="AM11" i="13"/>
  <c r="AM12" i="13" s="1"/>
  <c r="AM20" i="12"/>
  <c r="AM21" i="12" s="1"/>
  <c r="AR29" i="18"/>
  <c r="AR14" i="18"/>
  <c r="AL13" i="29"/>
  <c r="AM24" i="13"/>
  <c r="AM19" i="14"/>
  <c r="AH15" i="29" l="1"/>
  <c r="AH17" i="29" s="1"/>
  <c r="AH23" i="9" s="1"/>
  <c r="AI11" i="18"/>
  <c r="AM10" i="35"/>
  <c r="AM18" i="14"/>
  <c r="AM20" i="14" s="1"/>
  <c r="AN17" i="12"/>
  <c r="N10" i="37"/>
  <c r="S10" i="36"/>
  <c r="AG22" i="9"/>
  <c r="AG24" i="9" s="1"/>
  <c r="K11" i="22"/>
  <c r="M11" i="31"/>
  <c r="Q11" i="30"/>
  <c r="AH37" i="9"/>
  <c r="AH38" i="9" s="1"/>
  <c r="AJ10" i="10"/>
  <c r="AJ11" i="10" s="1"/>
  <c r="AL16" i="26"/>
  <c r="AO8" i="32"/>
  <c r="AO10" i="32" s="1"/>
  <c r="AO38" i="16"/>
  <c r="AL47" i="17"/>
  <c r="AL33" i="17"/>
  <c r="AL34" i="17"/>
  <c r="AL13" i="17" s="1"/>
  <c r="AL15" i="17" s="1"/>
  <c r="AM37" i="16"/>
  <c r="AM39" i="16" s="1"/>
  <c r="AM25" i="13"/>
  <c r="AH19" i="32"/>
  <c r="AH21" i="32" s="1"/>
  <c r="AN14" i="17"/>
  <c r="AN28" i="17"/>
  <c r="AM16" i="35"/>
  <c r="AM47" i="14"/>
  <c r="AM50" i="14" s="1"/>
  <c r="AM56" i="14"/>
  <c r="AM57" i="14" s="1"/>
  <c r="S16" i="36"/>
  <c r="AR16" i="32"/>
  <c r="AL16" i="29" l="1"/>
  <c r="AM11" i="17"/>
  <c r="AH24" i="32"/>
  <c r="AN25" i="12"/>
  <c r="AG19" i="29"/>
  <c r="AG15" i="20"/>
  <c r="AG17" i="20" s="1"/>
  <c r="AG21" i="20" s="1"/>
  <c r="Q19" i="30"/>
  <c r="K19" i="22"/>
  <c r="M19" i="31"/>
  <c r="AH21" i="29"/>
  <c r="AI36" i="9"/>
  <c r="AH28" i="9"/>
  <c r="AH30" i="9" s="1"/>
  <c r="AM11" i="35"/>
  <c r="AM20" i="18"/>
  <c r="AM22" i="18" s="1"/>
  <c r="AM12" i="16"/>
  <c r="AM13" i="16" s="1"/>
  <c r="AM33" i="14"/>
  <c r="AM35" i="14" s="1"/>
  <c r="AM25" i="14"/>
  <c r="AS26" i="14" s="1"/>
  <c r="AM18" i="10"/>
  <c r="AM17" i="9"/>
  <c r="AM18" i="9" s="1"/>
  <c r="AM29" i="16" s="1"/>
  <c r="S11" i="36"/>
  <c r="AL20" i="32"/>
  <c r="AM17" i="35"/>
  <c r="AN55" i="14"/>
  <c r="AM17" i="13"/>
  <c r="AM18" i="13" s="1"/>
  <c r="S17" i="36"/>
  <c r="N17" i="37"/>
  <c r="AJ13" i="26"/>
  <c r="AJ14" i="26" s="1"/>
  <c r="AJ27" i="10"/>
  <c r="AJ28" i="10" s="1"/>
  <c r="R13" i="27"/>
  <c r="AI40" i="18"/>
  <c r="AI41" i="18" s="1"/>
  <c r="AN18" i="32"/>
  <c r="AM9" i="29"/>
  <c r="AN36" i="16"/>
  <c r="N9" i="31"/>
  <c r="S9" i="30"/>
  <c r="AM15" i="35"/>
  <c r="AN45" i="14"/>
  <c r="N15" i="37"/>
  <c r="S15" i="36"/>
  <c r="AM30" i="16" l="1"/>
  <c r="AM14" i="16"/>
  <c r="AM15" i="32"/>
  <c r="AM27" i="18"/>
  <c r="AS28" i="18" s="1"/>
  <c r="AM12" i="18"/>
  <c r="S15" i="33"/>
  <c r="AM12" i="35"/>
  <c r="AN32" i="14"/>
  <c r="N12" i="37"/>
  <c r="S12" i="36"/>
  <c r="R14" i="27"/>
  <c r="AJ20" i="10"/>
  <c r="AJ21" i="10" s="1"/>
  <c r="AK26" i="10"/>
  <c r="AH23" i="29"/>
  <c r="AH16" i="20"/>
  <c r="AH12" i="9"/>
  <c r="AH13" i="9" s="1"/>
  <c r="AN24" i="12"/>
  <c r="AN26" i="12" s="1"/>
  <c r="AM31" i="16"/>
  <c r="AM39" i="17"/>
  <c r="AM40" i="17" s="1"/>
  <c r="AI42" i="18"/>
  <c r="AI33" i="18"/>
  <c r="AI46" i="18"/>
  <c r="AI47" i="18" s="1"/>
  <c r="AM8" i="26"/>
  <c r="AM11" i="26" s="1"/>
  <c r="AM19" i="17"/>
  <c r="AM21" i="17" s="1"/>
  <c r="AM26" i="13"/>
  <c r="AM27" i="13" s="1"/>
  <c r="S8" i="27"/>
  <c r="AS13" i="35"/>
  <c r="AS34" i="14"/>
  <c r="AS46" i="14"/>
  <c r="U13" i="36"/>
  <c r="AI17" i="26" l="1"/>
  <c r="AI18" i="26" s="1"/>
  <c r="AM45" i="17"/>
  <c r="AM46" i="17" s="1"/>
  <c r="AM41" i="17"/>
  <c r="AM32" i="17"/>
  <c r="AH10" i="29"/>
  <c r="AH11" i="29" s="1"/>
  <c r="AH22" i="9" s="1"/>
  <c r="AH24" i="9" s="1"/>
  <c r="AI11" i="9"/>
  <c r="AH9" i="8"/>
  <c r="AS14" i="18"/>
  <c r="AS29" i="18"/>
  <c r="AM13" i="29"/>
  <c r="AN24" i="13"/>
  <c r="N13" i="31"/>
  <c r="S13" i="30"/>
  <c r="AM17" i="32"/>
  <c r="AM26" i="17"/>
  <c r="AO27" i="17" s="1"/>
  <c r="AM12" i="17"/>
  <c r="S17" i="33"/>
  <c r="AM14" i="29"/>
  <c r="AN28" i="16"/>
  <c r="S14" i="30"/>
  <c r="N14" i="31"/>
  <c r="S11" i="27"/>
  <c r="AM12" i="32"/>
  <c r="AM13" i="32" s="1"/>
  <c r="S12" i="33"/>
  <c r="AI48" i="18"/>
  <c r="AI34" i="18"/>
  <c r="AI35" i="18" s="1"/>
  <c r="AI13" i="18" s="1"/>
  <c r="AI15" i="18" s="1"/>
  <c r="AN21" i="16"/>
  <c r="AP22" i="16" s="1"/>
  <c r="AN38" i="14"/>
  <c r="AN39" i="14" s="1"/>
  <c r="AN20" i="12"/>
  <c r="AN21" i="12" s="1"/>
  <c r="AN11" i="13"/>
  <c r="AN12" i="13" s="1"/>
  <c r="AJ8" i="29"/>
  <c r="AK17" i="10"/>
  <c r="R8" i="30"/>
  <c r="AN19" i="14"/>
  <c r="AI15" i="29" l="1"/>
  <c r="AI17" i="29" s="1"/>
  <c r="AI23" i="9" s="1"/>
  <c r="AJ11" i="18"/>
  <c r="AH19" i="29"/>
  <c r="AH15" i="20"/>
  <c r="AH17" i="20" s="1"/>
  <c r="AH21" i="20" s="1"/>
  <c r="AI19" i="32"/>
  <c r="AI21" i="32" s="1"/>
  <c r="AK10" i="10"/>
  <c r="AK11" i="10" s="1"/>
  <c r="S13" i="33"/>
  <c r="AS16" i="32"/>
  <c r="U16" i="33"/>
  <c r="AM16" i="26"/>
  <c r="S16" i="27"/>
  <c r="AM33" i="17"/>
  <c r="AM34" i="17" s="1"/>
  <c r="AM13" i="17" s="1"/>
  <c r="AM15" i="17" s="1"/>
  <c r="AM47" i="17"/>
  <c r="AN37" i="16"/>
  <c r="AN39" i="16" s="1"/>
  <c r="AN25" i="13"/>
  <c r="AN10" i="35"/>
  <c r="AN18" i="14"/>
  <c r="AN20" i="14" s="1"/>
  <c r="AO17" i="12"/>
  <c r="AO14" i="17"/>
  <c r="AO28" i="17"/>
  <c r="AN16" i="35"/>
  <c r="AN56" i="14"/>
  <c r="AN57" i="14" s="1"/>
  <c r="AN47" i="14"/>
  <c r="AN50" i="14" s="1"/>
  <c r="AP8" i="32"/>
  <c r="AP10" i="32" s="1"/>
  <c r="AP38" i="16"/>
  <c r="T8" i="33"/>
  <c r="AI37" i="9"/>
  <c r="AI38" i="9" s="1"/>
  <c r="AM16" i="29" l="1"/>
  <c r="AN11" i="17"/>
  <c r="S16" i="30"/>
  <c r="N16" i="31"/>
  <c r="AN9" i="29"/>
  <c r="AO36" i="16"/>
  <c r="AI24" i="32"/>
  <c r="AM20" i="32"/>
  <c r="S20" i="33"/>
  <c r="AO25" i="12"/>
  <c r="AN11" i="35"/>
  <c r="AN20" i="18"/>
  <c r="AN22" i="18" s="1"/>
  <c r="AN12" i="16"/>
  <c r="AN13" i="16" s="1"/>
  <c r="AN33" i="14"/>
  <c r="AN35" i="14" s="1"/>
  <c r="AN25" i="14"/>
  <c r="AT26" i="14" s="1"/>
  <c r="AN18" i="10"/>
  <c r="AN17" i="9"/>
  <c r="AN18" i="9" s="1"/>
  <c r="AN29" i="16" s="1"/>
  <c r="T10" i="33"/>
  <c r="AK13" i="26"/>
  <c r="AK14" i="26" s="1"/>
  <c r="AK27" i="10"/>
  <c r="AK28" i="10" s="1"/>
  <c r="AJ40" i="18"/>
  <c r="AJ41" i="18" s="1"/>
  <c r="AO18" i="32"/>
  <c r="AI21" i="29"/>
  <c r="AJ36" i="9"/>
  <c r="AI28" i="9"/>
  <c r="AI30" i="9" s="1"/>
  <c r="AN15" i="35"/>
  <c r="AO45" i="14"/>
  <c r="AN17" i="35"/>
  <c r="AO55" i="14"/>
  <c r="AN17" i="13"/>
  <c r="AN18" i="13" s="1"/>
  <c r="AI12" i="9" l="1"/>
  <c r="AI13" i="9" s="1"/>
  <c r="AK20" i="10"/>
  <c r="AK21" i="10" s="1"/>
  <c r="AL26" i="10"/>
  <c r="AT13" i="35"/>
  <c r="AT34" i="14"/>
  <c r="AT46" i="14"/>
  <c r="AN12" i="35"/>
  <c r="AO32" i="14"/>
  <c r="AN39" i="17"/>
  <c r="AN40" i="17" s="1"/>
  <c r="AI23" i="29"/>
  <c r="AI16" i="20"/>
  <c r="AN8" i="26"/>
  <c r="AN11" i="26" s="1"/>
  <c r="AN19" i="17"/>
  <c r="AN21" i="17" s="1"/>
  <c r="AN26" i="13"/>
  <c r="AN27" i="13" s="1"/>
  <c r="AN30" i="16"/>
  <c r="AN31" i="16" s="1"/>
  <c r="AN14" i="16"/>
  <c r="AO24" i="12"/>
  <c r="AO26" i="12" s="1"/>
  <c r="AJ46" i="18"/>
  <c r="AJ47" i="18" s="1"/>
  <c r="AJ42" i="18"/>
  <c r="AJ33" i="18"/>
  <c r="AN15" i="32"/>
  <c r="AN27" i="18"/>
  <c r="AT28" i="18" s="1"/>
  <c r="AN12" i="18"/>
  <c r="AN14" i="29" l="1"/>
  <c r="AO28" i="16"/>
  <c r="AT14" i="18"/>
  <c r="AT29" i="18"/>
  <c r="AK8" i="29"/>
  <c r="AL17" i="10"/>
  <c r="AN41" i="17"/>
  <c r="AN45" i="17"/>
  <c r="AN46" i="17" s="1"/>
  <c r="AN32" i="17"/>
  <c r="AN17" i="32"/>
  <c r="AN26" i="17"/>
  <c r="AP27" i="17" s="1"/>
  <c r="AN12" i="17"/>
  <c r="AJ17" i="26"/>
  <c r="AJ18" i="26" s="1"/>
  <c r="R17" i="27"/>
  <c r="AN13" i="29"/>
  <c r="AO24" i="13"/>
  <c r="AO19" i="14"/>
  <c r="AJ48" i="18"/>
  <c r="AJ34" i="18"/>
  <c r="AJ35" i="18" s="1"/>
  <c r="AJ13" i="18" s="1"/>
  <c r="AJ15" i="18" s="1"/>
  <c r="AO21" i="16"/>
  <c r="AQ22" i="16" s="1"/>
  <c r="AO38" i="14"/>
  <c r="AO39" i="14" s="1"/>
  <c r="AO11" i="13"/>
  <c r="AO12" i="13" s="1"/>
  <c r="AO20" i="12"/>
  <c r="AO21" i="12" s="1"/>
  <c r="AN12" i="32"/>
  <c r="AN13" i="32" s="1"/>
  <c r="AI10" i="29"/>
  <c r="AI11" i="29" s="1"/>
  <c r="AI22" i="9" s="1"/>
  <c r="AI24" i="9" s="1"/>
  <c r="AJ11" i="9"/>
  <c r="AI9" i="8"/>
  <c r="AO37" i="16" l="1"/>
  <c r="AO39" i="16" s="1"/>
  <c r="AO25" i="13"/>
  <c r="AJ15" i="29"/>
  <c r="AJ17" i="29" s="1"/>
  <c r="AK11" i="18"/>
  <c r="R15" i="30"/>
  <c r="AN16" i="26"/>
  <c r="AL10" i="10"/>
  <c r="AL11" i="10" s="1"/>
  <c r="AQ8" i="32"/>
  <c r="AQ10" i="32" s="1"/>
  <c r="AQ38" i="16"/>
  <c r="AP14" i="17"/>
  <c r="AP28" i="17"/>
  <c r="AT16" i="32"/>
  <c r="AO16" i="35"/>
  <c r="AO56" i="14"/>
  <c r="AO57" i="14" s="1"/>
  <c r="AO47" i="14"/>
  <c r="AO50" i="14" s="1"/>
  <c r="AI19" i="29"/>
  <c r="AI15" i="20"/>
  <c r="AI17" i="20" s="1"/>
  <c r="AI21" i="20" s="1"/>
  <c r="AO10" i="35"/>
  <c r="AO18" i="14"/>
  <c r="AO20" i="14" s="1"/>
  <c r="AP17" i="12"/>
  <c r="AJ19" i="32"/>
  <c r="AJ21" i="32" s="1"/>
  <c r="R19" i="33"/>
  <c r="AJ37" i="9"/>
  <c r="AJ38" i="9" s="1"/>
  <c r="R18" i="27"/>
  <c r="AN33" i="17"/>
  <c r="AN34" i="17" s="1"/>
  <c r="AN13" i="17" s="1"/>
  <c r="AN15" i="17" s="1"/>
  <c r="AN47" i="17"/>
  <c r="AN16" i="29" l="1"/>
  <c r="AO11" i="17"/>
  <c r="AP25" i="12"/>
  <c r="AO11" i="35"/>
  <c r="AO20" i="18"/>
  <c r="AO22" i="18" s="1"/>
  <c r="AO12" i="16"/>
  <c r="AO13" i="16" s="1"/>
  <c r="AO25" i="14"/>
  <c r="AU26" i="14" s="1"/>
  <c r="AO33" i="14"/>
  <c r="AO35" i="14" s="1"/>
  <c r="AO18" i="10"/>
  <c r="AO17" i="9"/>
  <c r="AO18" i="9" s="1"/>
  <c r="AO29" i="16" s="1"/>
  <c r="AO15" i="35"/>
  <c r="AP45" i="14"/>
  <c r="AK40" i="18"/>
  <c r="AK41" i="18" s="1"/>
  <c r="AJ21" i="29"/>
  <c r="AK36" i="9"/>
  <c r="AJ28" i="9"/>
  <c r="AJ30" i="9" s="1"/>
  <c r="R21" i="30"/>
  <c r="AP18" i="32"/>
  <c r="T18" i="33"/>
  <c r="AO17" i="35"/>
  <c r="AP55" i="14"/>
  <c r="AO17" i="13"/>
  <c r="AO18" i="13" s="1"/>
  <c r="AJ23" i="9"/>
  <c r="R17" i="30"/>
  <c r="AN20" i="32"/>
  <c r="AJ24" i="32"/>
  <c r="R21" i="33"/>
  <c r="AL13" i="26"/>
  <c r="AL14" i="26" s="1"/>
  <c r="AL27" i="10"/>
  <c r="AL28" i="10" s="1"/>
  <c r="AO9" i="29"/>
  <c r="AP36" i="16"/>
  <c r="AU13" i="35" l="1"/>
  <c r="AU34" i="14"/>
  <c r="AU46" i="14"/>
  <c r="AO30" i="16"/>
  <c r="AO31" i="16" s="1"/>
  <c r="AO14" i="16"/>
  <c r="AO8" i="26"/>
  <c r="AO11" i="26" s="1"/>
  <c r="AO19" i="17"/>
  <c r="AO21" i="17" s="1"/>
  <c r="AO26" i="13"/>
  <c r="AO27" i="13" s="1"/>
  <c r="AO15" i="32"/>
  <c r="AO12" i="18"/>
  <c r="AO27" i="18"/>
  <c r="AU28" i="18" s="1"/>
  <c r="AJ12" i="9"/>
  <c r="AJ13" i="9" s="1"/>
  <c r="R24" i="33"/>
  <c r="AJ23" i="29"/>
  <c r="AJ16" i="20"/>
  <c r="R23" i="30"/>
  <c r="AK46" i="18"/>
  <c r="AK47" i="18" s="1"/>
  <c r="AK33" i="18"/>
  <c r="AK42" i="18"/>
  <c r="AO39" i="17"/>
  <c r="AO40" i="17" s="1"/>
  <c r="AP24" i="12"/>
  <c r="AP26" i="12" s="1"/>
  <c r="AM26" i="10"/>
  <c r="AL20" i="10"/>
  <c r="AL21" i="10" s="1"/>
  <c r="AO12" i="35"/>
  <c r="AP32" i="14"/>
  <c r="AO14" i="29" l="1"/>
  <c r="AP28" i="16"/>
  <c r="AL8" i="29"/>
  <c r="AM17" i="10"/>
  <c r="AO12" i="32"/>
  <c r="AO13" i="32" s="1"/>
  <c r="AK48" i="18"/>
  <c r="AK34" i="18"/>
  <c r="AK35" i="18" s="1"/>
  <c r="AK13" i="18" s="1"/>
  <c r="AK15" i="18" s="1"/>
  <c r="AJ10" i="29"/>
  <c r="AJ11" i="29" s="1"/>
  <c r="AK11" i="9"/>
  <c r="AJ9" i="8"/>
  <c r="R10" i="30"/>
  <c r="AP21" i="16"/>
  <c r="AR22" i="16" s="1"/>
  <c r="AP11" i="13"/>
  <c r="AP12" i="13" s="1"/>
  <c r="AP38" i="14"/>
  <c r="AP39" i="14" s="1"/>
  <c r="AP20" i="12"/>
  <c r="AP21" i="12" s="1"/>
  <c r="AO32" i="17"/>
  <c r="AO45" i="17"/>
  <c r="AO46" i="17" s="1"/>
  <c r="AO41" i="17"/>
  <c r="AO13" i="29"/>
  <c r="AP24" i="13"/>
  <c r="AP19" i="14"/>
  <c r="AO17" i="32"/>
  <c r="AO26" i="17"/>
  <c r="AQ27" i="17" s="1"/>
  <c r="AO12" i="17"/>
  <c r="AK17" i="26"/>
  <c r="AK18" i="26" s="1"/>
  <c r="AU29" i="18"/>
  <c r="AU14" i="18"/>
  <c r="AP37" i="16" l="1"/>
  <c r="AP39" i="16" s="1"/>
  <c r="AP25" i="13"/>
  <c r="AK19" i="32"/>
  <c r="AK21" i="32" s="1"/>
  <c r="AR8" i="32"/>
  <c r="AR10" i="32" s="1"/>
  <c r="AR38" i="16"/>
  <c r="AU16" i="32"/>
  <c r="AO16" i="26"/>
  <c r="AM10" i="10"/>
  <c r="AM11" i="10" s="1"/>
  <c r="AP16" i="35"/>
  <c r="AP56" i="14"/>
  <c r="AP57" i="14" s="1"/>
  <c r="AP47" i="14"/>
  <c r="AP50" i="14" s="1"/>
  <c r="T16" i="36"/>
  <c r="AQ28" i="17"/>
  <c r="AQ14" i="17"/>
  <c r="AO47" i="17"/>
  <c r="AO33" i="17"/>
  <c r="AO34" i="17" s="1"/>
  <c r="AO13" i="17" s="1"/>
  <c r="AO15" i="17" s="1"/>
  <c r="AK37" i="9"/>
  <c r="AK38" i="9" s="1"/>
  <c r="AK15" i="29"/>
  <c r="AK17" i="29" s="1"/>
  <c r="AK23" i="9" s="1"/>
  <c r="AL11" i="18"/>
  <c r="AJ22" i="9"/>
  <c r="AJ24" i="9" s="1"/>
  <c r="R11" i="30"/>
  <c r="AP10" i="35"/>
  <c r="AP18" i="14"/>
  <c r="AP20" i="14" s="1"/>
  <c r="AQ17" i="12"/>
  <c r="T10" i="36"/>
  <c r="AO16" i="29" l="1"/>
  <c r="AP11" i="17"/>
  <c r="AQ25" i="12"/>
  <c r="AM13" i="26"/>
  <c r="AM14" i="26" s="1"/>
  <c r="AM27" i="10"/>
  <c r="AM28" i="10" s="1"/>
  <c r="S13" i="27"/>
  <c r="AP11" i="35"/>
  <c r="AP20" i="18"/>
  <c r="AP22" i="18" s="1"/>
  <c r="AP12" i="16"/>
  <c r="AP13" i="16" s="1"/>
  <c r="AP25" i="14"/>
  <c r="AV26" i="14" s="1"/>
  <c r="AP33" i="14"/>
  <c r="AP35" i="14" s="1"/>
  <c r="AP18" i="10"/>
  <c r="AP17" i="9"/>
  <c r="AP18" i="9" s="1"/>
  <c r="AP29" i="16" s="1"/>
  <c r="T11" i="36"/>
  <c r="AO20" i="32"/>
  <c r="AJ19" i="29"/>
  <c r="AJ15" i="20"/>
  <c r="AJ17" i="20" s="1"/>
  <c r="AJ21" i="20" s="1"/>
  <c r="R19" i="30"/>
  <c r="AK24" i="32"/>
  <c r="AQ18" i="32"/>
  <c r="AK21" i="29"/>
  <c r="AL36" i="9"/>
  <c r="AK28" i="9"/>
  <c r="AK30" i="9" s="1"/>
  <c r="AP15" i="35"/>
  <c r="AQ45" i="14"/>
  <c r="T15" i="36"/>
  <c r="AL40" i="18"/>
  <c r="AL41" i="18" s="1"/>
  <c r="AP17" i="35"/>
  <c r="AQ55" i="14"/>
  <c r="AP17" i="13"/>
  <c r="AP18" i="13" s="1"/>
  <c r="T17" i="36"/>
  <c r="AP9" i="29"/>
  <c r="AQ36" i="16"/>
  <c r="T9" i="30"/>
  <c r="AN26" i="10" l="1"/>
  <c r="AM20" i="10"/>
  <c r="AM21" i="10" s="1"/>
  <c r="S14" i="27"/>
  <c r="AK12" i="9"/>
  <c r="AK13" i="9" s="1"/>
  <c r="AL42" i="18"/>
  <c r="AL46" i="18"/>
  <c r="AL47" i="18" s="1"/>
  <c r="AL33" i="18"/>
  <c r="AP12" i="35"/>
  <c r="AQ32" i="14"/>
  <c r="T12" i="36"/>
  <c r="AV13" i="35"/>
  <c r="AV46" i="14"/>
  <c r="AV34" i="14"/>
  <c r="V13" i="36"/>
  <c r="AP8" i="26"/>
  <c r="AP11" i="26" s="1"/>
  <c r="AP19" i="17"/>
  <c r="AP21" i="17" s="1"/>
  <c r="AP26" i="13"/>
  <c r="AP27" i="13" s="1"/>
  <c r="T8" i="27"/>
  <c r="AQ24" i="12"/>
  <c r="AQ26" i="12" s="1"/>
  <c r="AP30" i="16"/>
  <c r="AP31" i="16" s="1"/>
  <c r="AP14" i="16"/>
  <c r="AP39" i="17"/>
  <c r="AP40" i="17" s="1"/>
  <c r="AK23" i="29"/>
  <c r="AK16" i="20"/>
  <c r="AP15" i="32"/>
  <c r="AP27" i="18"/>
  <c r="AV28" i="18" s="1"/>
  <c r="AP12" i="18"/>
  <c r="T15" i="33"/>
  <c r="AP14" i="29" l="1"/>
  <c r="AQ28" i="16"/>
  <c r="T14" i="30"/>
  <c r="AV29" i="18"/>
  <c r="AV14" i="18"/>
  <c r="AP12" i="32"/>
  <c r="AP13" i="32" s="1"/>
  <c r="T12" i="33"/>
  <c r="T11" i="27"/>
  <c r="AQ19" i="14"/>
  <c r="AP17" i="32"/>
  <c r="AP26" i="17"/>
  <c r="AR27" i="17" s="1"/>
  <c r="AP12" i="17"/>
  <c r="T17" i="33"/>
  <c r="AK10" i="29"/>
  <c r="AK11" i="29" s="1"/>
  <c r="AK22" i="9" s="1"/>
  <c r="AK24" i="9" s="1"/>
  <c r="AL11" i="9"/>
  <c r="AK9" i="8"/>
  <c r="AP45" i="17"/>
  <c r="AP46" i="17" s="1"/>
  <c r="AP32" i="17"/>
  <c r="AP41" i="17"/>
  <c r="AQ21" i="16"/>
  <c r="AS22" i="16" s="1"/>
  <c r="AQ11" i="13"/>
  <c r="AQ12" i="13" s="1"/>
  <c r="AQ38" i="14"/>
  <c r="AQ39" i="14" s="1"/>
  <c r="AQ20" i="12"/>
  <c r="AQ21" i="12" s="1"/>
  <c r="AL48" i="18"/>
  <c r="AL34" i="18"/>
  <c r="AL35" i="18" s="1"/>
  <c r="AL13" i="18" s="1"/>
  <c r="AL15" i="18" s="1"/>
  <c r="AM8" i="29"/>
  <c r="AN17" i="10"/>
  <c r="N8" i="31"/>
  <c r="S8" i="30"/>
  <c r="AL17" i="26"/>
  <c r="AL18" i="26" s="1"/>
  <c r="AP13" i="29"/>
  <c r="AQ24" i="13"/>
  <c r="T13" i="30"/>
  <c r="AL15" i="29" l="1"/>
  <c r="AL17" i="29" s="1"/>
  <c r="AL23" i="9" s="1"/>
  <c r="AM11" i="18"/>
  <c r="AL19" i="32"/>
  <c r="AL21" i="32" s="1"/>
  <c r="AP47" i="17"/>
  <c r="AP33" i="17"/>
  <c r="AP34" i="17" s="1"/>
  <c r="AP13" i="17" s="1"/>
  <c r="AP15" i="17" s="1"/>
  <c r="T13" i="33"/>
  <c r="AR28" i="17"/>
  <c r="AR14" i="17"/>
  <c r="AP16" i="26"/>
  <c r="T16" i="27"/>
  <c r="AL37" i="9"/>
  <c r="AL38" i="9" s="1"/>
  <c r="AQ10" i="35"/>
  <c r="AQ18" i="14"/>
  <c r="AQ20" i="14" s="1"/>
  <c r="AR17" i="12"/>
  <c r="AV16" i="32"/>
  <c r="V16" i="33"/>
  <c r="AQ16" i="35"/>
  <c r="AQ56" i="14"/>
  <c r="AQ57" i="14" s="1"/>
  <c r="AQ47" i="14"/>
  <c r="AQ50" i="14" s="1"/>
  <c r="AK19" i="29"/>
  <c r="AK15" i="20"/>
  <c r="AK17" i="20" s="1"/>
  <c r="AK21" i="20" s="1"/>
  <c r="AQ37" i="16"/>
  <c r="AQ39" i="16" s="1"/>
  <c r="AQ25" i="13"/>
  <c r="AN10" i="10"/>
  <c r="AN11" i="10" s="1"/>
  <c r="AS8" i="32"/>
  <c r="AS10" i="32" s="1"/>
  <c r="AS38" i="16"/>
  <c r="U8" i="33"/>
  <c r="AP20" i="32" l="1"/>
  <c r="T20" i="33"/>
  <c r="AN13" i="26"/>
  <c r="AN14" i="26" s="1"/>
  <c r="AN27" i="10"/>
  <c r="AN28" i="10" s="1"/>
  <c r="AQ15" i="35"/>
  <c r="AR45" i="14"/>
  <c r="AR25" i="12"/>
  <c r="AQ9" i="29"/>
  <c r="AR36" i="16"/>
  <c r="AQ11" i="35"/>
  <c r="AQ20" i="18"/>
  <c r="AQ22" i="18" s="1"/>
  <c r="AQ12" i="16"/>
  <c r="AQ13" i="16" s="1"/>
  <c r="AQ25" i="14"/>
  <c r="AW26" i="14" s="1"/>
  <c r="AQ33" i="14"/>
  <c r="AQ35" i="14" s="1"/>
  <c r="AQ18" i="10"/>
  <c r="AQ17" i="9"/>
  <c r="AQ18" i="9" s="1"/>
  <c r="AQ29" i="16" s="1"/>
  <c r="AR18" i="32"/>
  <c r="AL24" i="32"/>
  <c r="AQ17" i="35"/>
  <c r="AR55" i="14"/>
  <c r="AQ17" i="13"/>
  <c r="AQ18" i="13" s="1"/>
  <c r="AP16" i="29"/>
  <c r="AQ11" i="17"/>
  <c r="T16" i="30"/>
  <c r="AL21" i="29"/>
  <c r="AM36" i="9"/>
  <c r="AL28" i="9"/>
  <c r="AL30" i="9" s="1"/>
  <c r="U10" i="33"/>
  <c r="AM40" i="18"/>
  <c r="AM41" i="18" s="1"/>
  <c r="AQ39" i="17" l="1"/>
  <c r="AQ40" i="17" s="1"/>
  <c r="AQ15" i="32"/>
  <c r="AQ27" i="18"/>
  <c r="AW28" i="18" s="1"/>
  <c r="AQ12" i="18"/>
  <c r="AN20" i="10"/>
  <c r="AN21" i="10" s="1"/>
  <c r="AO26" i="10"/>
  <c r="AQ8" i="26"/>
  <c r="AQ11" i="26" s="1"/>
  <c r="AQ19" i="17"/>
  <c r="AQ21" i="17" s="1"/>
  <c r="AQ26" i="13"/>
  <c r="AQ27" i="13" s="1"/>
  <c r="AQ14" i="16"/>
  <c r="AQ30" i="16"/>
  <c r="AQ31" i="16" s="1"/>
  <c r="AM46" i="18"/>
  <c r="AM47" i="18" s="1"/>
  <c r="AM42" i="18"/>
  <c r="AM33" i="18"/>
  <c r="AL23" i="29"/>
  <c r="AL16" i="20"/>
  <c r="AQ12" i="35"/>
  <c r="AR32" i="14"/>
  <c r="AL12" i="9"/>
  <c r="AL13" i="9" s="1"/>
  <c r="AW13" i="35"/>
  <c r="AW46" i="14"/>
  <c r="AW34" i="14"/>
  <c r="AR24" i="12"/>
  <c r="AR26" i="12" s="1"/>
  <c r="AQ14" i="29" l="1"/>
  <c r="AR28" i="16"/>
  <c r="AQ12" i="32"/>
  <c r="AQ13" i="32" s="1"/>
  <c r="AL10" i="29"/>
  <c r="AL11" i="29" s="1"/>
  <c r="AL22" i="9" s="1"/>
  <c r="AL24" i="9" s="1"/>
  <c r="AM11" i="9"/>
  <c r="AL9" i="8"/>
  <c r="AW29" i="18"/>
  <c r="AW14" i="18"/>
  <c r="AR21" i="16"/>
  <c r="AT22" i="16" s="1"/>
  <c r="AR38" i="14"/>
  <c r="AR39" i="14" s="1"/>
  <c r="AR11" i="13"/>
  <c r="AR12" i="13" s="1"/>
  <c r="AR20" i="12"/>
  <c r="AR21" i="12" s="1"/>
  <c r="AM48" i="18"/>
  <c r="AM34" i="18"/>
  <c r="AM35" i="18" s="1"/>
  <c r="AM13" i="18" s="1"/>
  <c r="AM15" i="18" s="1"/>
  <c r="AQ13" i="29"/>
  <c r="AR24" i="13"/>
  <c r="AM17" i="26"/>
  <c r="AM18" i="26" s="1"/>
  <c r="S17" i="27"/>
  <c r="AR19" i="14"/>
  <c r="AQ17" i="32"/>
  <c r="AQ26" i="17"/>
  <c r="AS27" i="17" s="1"/>
  <c r="AQ12" i="17"/>
  <c r="AN8" i="29"/>
  <c r="AO17" i="10"/>
  <c r="AQ41" i="17"/>
  <c r="AQ45" i="17"/>
  <c r="AQ46" i="17" s="1"/>
  <c r="AQ32" i="17"/>
  <c r="AR16" i="35" l="1"/>
  <c r="AR56" i="14"/>
  <c r="AR57" i="14" s="1"/>
  <c r="AR47" i="14"/>
  <c r="AR50" i="14" s="1"/>
  <c r="AQ16" i="26"/>
  <c r="AS28" i="17"/>
  <c r="AS14" i="17"/>
  <c r="AQ47" i="17"/>
  <c r="AQ33" i="17"/>
  <c r="AQ34" i="17" s="1"/>
  <c r="AQ13" i="17" s="1"/>
  <c r="AQ15" i="17" s="1"/>
  <c r="AW16" i="32"/>
  <c r="AM19" i="32"/>
  <c r="AM21" i="32" s="1"/>
  <c r="S19" i="33"/>
  <c r="AR37" i="16"/>
  <c r="AR39" i="16" s="1"/>
  <c r="AR25" i="13"/>
  <c r="AM37" i="9"/>
  <c r="AM38" i="9" s="1"/>
  <c r="S18" i="27"/>
  <c r="AT8" i="32"/>
  <c r="AT10" i="32" s="1"/>
  <c r="AT38" i="16"/>
  <c r="AM15" i="29"/>
  <c r="AM17" i="29" s="1"/>
  <c r="AN11" i="18"/>
  <c r="N15" i="31"/>
  <c r="S15" i="30"/>
  <c r="AO10" i="10"/>
  <c r="AO11" i="10" s="1"/>
  <c r="AR10" i="35"/>
  <c r="AR18" i="14"/>
  <c r="AR20" i="14" s="1"/>
  <c r="AS17" i="12"/>
  <c r="AL19" i="29"/>
  <c r="AL15" i="20"/>
  <c r="AL17" i="20" s="1"/>
  <c r="AL21" i="20" s="1"/>
  <c r="AQ16" i="29" l="1"/>
  <c r="AR11" i="17"/>
  <c r="AQ20" i="32"/>
  <c r="AS25" i="12"/>
  <c r="AN40" i="18"/>
  <c r="AN41" i="18" s="1"/>
  <c r="AM24" i="32"/>
  <c r="S21" i="33"/>
  <c r="AS18" i="32"/>
  <c r="U18" i="33"/>
  <c r="AO13" i="26"/>
  <c r="AO14" i="26" s="1"/>
  <c r="AO27" i="10"/>
  <c r="AO28" i="10" s="1"/>
  <c r="AR11" i="35"/>
  <c r="AR20" i="18"/>
  <c r="AR22" i="18" s="1"/>
  <c r="AR12" i="16"/>
  <c r="AR13" i="16" s="1"/>
  <c r="AR25" i="14"/>
  <c r="AX26" i="14" s="1"/>
  <c r="AR33" i="14"/>
  <c r="AR35" i="14" s="1"/>
  <c r="AR18" i="10"/>
  <c r="AR17" i="9"/>
  <c r="AR18" i="9" s="1"/>
  <c r="AR29" i="16" s="1"/>
  <c r="AR15" i="35"/>
  <c r="AS45" i="14"/>
  <c r="AM23" i="9"/>
  <c r="S17" i="30"/>
  <c r="N17" i="31"/>
  <c r="AR17" i="35"/>
  <c r="AR17" i="13"/>
  <c r="AR18" i="13" s="1"/>
  <c r="AS55" i="14"/>
  <c r="AM21" i="29"/>
  <c r="AN36" i="9"/>
  <c r="AM28" i="9"/>
  <c r="AM30" i="9" s="1"/>
  <c r="S21" i="30"/>
  <c r="N21" i="31"/>
  <c r="AR9" i="29"/>
  <c r="AS36" i="16"/>
  <c r="AR30" i="16" l="1"/>
  <c r="AR14" i="16"/>
  <c r="AN42" i="18"/>
  <c r="AN46" i="18"/>
  <c r="AN47" i="18" s="1"/>
  <c r="AN33" i="18"/>
  <c r="AS24" i="12"/>
  <c r="AS26" i="12" s="1"/>
  <c r="AR15" i="32"/>
  <c r="AR27" i="18"/>
  <c r="AX28" i="18" s="1"/>
  <c r="AR12" i="18"/>
  <c r="AM12" i="9"/>
  <c r="AM13" i="9" s="1"/>
  <c r="S24" i="33"/>
  <c r="AR31" i="16"/>
  <c r="AM23" i="29"/>
  <c r="AM16" i="20"/>
  <c r="S23" i="30"/>
  <c r="N23" i="31"/>
  <c r="AO20" i="10"/>
  <c r="AO21" i="10" s="1"/>
  <c r="AP26" i="10"/>
  <c r="AR8" i="26"/>
  <c r="AR11" i="26" s="1"/>
  <c r="AR19" i="17"/>
  <c r="AR21" i="17" s="1"/>
  <c r="AR26" i="13"/>
  <c r="AR27" i="13" s="1"/>
  <c r="AR12" i="35"/>
  <c r="AS32" i="14"/>
  <c r="AR39" i="17"/>
  <c r="AR40" i="17" s="1"/>
  <c r="AX13" i="35"/>
  <c r="AX46" i="14"/>
  <c r="AX34" i="14"/>
  <c r="AR14" i="29" l="1"/>
  <c r="AS28" i="16"/>
  <c r="AS21" i="16"/>
  <c r="AU22" i="16" s="1"/>
  <c r="AS11" i="13"/>
  <c r="AS12" i="13" s="1"/>
  <c r="AS38" i="14"/>
  <c r="AS39" i="14" s="1"/>
  <c r="AS20" i="12"/>
  <c r="AS21" i="12" s="1"/>
  <c r="AM10" i="29"/>
  <c r="AM11" i="29" s="1"/>
  <c r="AN11" i="9"/>
  <c r="AM9" i="8"/>
  <c r="S10" i="30"/>
  <c r="N10" i="31"/>
  <c r="AN48" i="18"/>
  <c r="AN34" i="18"/>
  <c r="AN35" i="18" s="1"/>
  <c r="AN13" i="18" s="1"/>
  <c r="AN15" i="18" s="1"/>
  <c r="AN17" i="26"/>
  <c r="AN18" i="26" s="1"/>
  <c r="AR13" i="29"/>
  <c r="AS24" i="13"/>
  <c r="AX29" i="18"/>
  <c r="AX14" i="18"/>
  <c r="AR12" i="32"/>
  <c r="AR13" i="32" s="1"/>
  <c r="AO8" i="29"/>
  <c r="AP17" i="10"/>
  <c r="AS19" i="14"/>
  <c r="AR32" i="17"/>
  <c r="AR41" i="17"/>
  <c r="AR45" i="17"/>
  <c r="AR46" i="17" s="1"/>
  <c r="AR17" i="32"/>
  <c r="AR26" i="17"/>
  <c r="AT27" i="17" s="1"/>
  <c r="AR12" i="17"/>
  <c r="AR16" i="26" l="1"/>
  <c r="AX16" i="32"/>
  <c r="AN15" i="29"/>
  <c r="AN17" i="29" s="1"/>
  <c r="AN23" i="9" s="1"/>
  <c r="AO11" i="18"/>
  <c r="AS37" i="16"/>
  <c r="AS39" i="16" s="1"/>
  <c r="AS25" i="13"/>
  <c r="AU8" i="32"/>
  <c r="AU10" i="32" s="1"/>
  <c r="AU38" i="16"/>
  <c r="AN19" i="32"/>
  <c r="AN21" i="32" s="1"/>
  <c r="AS16" i="35"/>
  <c r="AS56" i="14"/>
  <c r="AS57" i="14" s="1"/>
  <c r="AS47" i="14"/>
  <c r="AS50" i="14" s="1"/>
  <c r="U16" i="36"/>
  <c r="AP10" i="10"/>
  <c r="AP11" i="10" s="1"/>
  <c r="AT28" i="17"/>
  <c r="AT14" i="17"/>
  <c r="AN37" i="9"/>
  <c r="AN38" i="9" s="1"/>
  <c r="AM22" i="9"/>
  <c r="AM24" i="9" s="1"/>
  <c r="S11" i="30"/>
  <c r="N11" i="31"/>
  <c r="AR33" i="17"/>
  <c r="AR34" i="17" s="1"/>
  <c r="AR13" i="17" s="1"/>
  <c r="AR15" i="17" s="1"/>
  <c r="AR47" i="17"/>
  <c r="AS10" i="35"/>
  <c r="AS18" i="14"/>
  <c r="AS20" i="14" s="1"/>
  <c r="AT17" i="12"/>
  <c r="U10" i="36"/>
  <c r="L10" i="24"/>
  <c r="O10" i="37"/>
  <c r="AR16" i="29" l="1"/>
  <c r="AS11" i="17"/>
  <c r="AR20" i="32"/>
  <c r="AN24" i="32"/>
  <c r="AS9" i="29"/>
  <c r="AT36" i="16"/>
  <c r="L9" i="22"/>
  <c r="U9" i="30"/>
  <c r="O9" i="31"/>
  <c r="AP13" i="26"/>
  <c r="AP14" i="26" s="1"/>
  <c r="AP27" i="10"/>
  <c r="AP28" i="10" s="1"/>
  <c r="T13" i="27"/>
  <c r="AO40" i="18"/>
  <c r="AO41" i="18" s="1"/>
  <c r="AN21" i="29"/>
  <c r="AO36" i="9"/>
  <c r="AN28" i="9"/>
  <c r="AN30" i="9" s="1"/>
  <c r="AS11" i="35"/>
  <c r="AS20" i="18"/>
  <c r="AS22" i="18" s="1"/>
  <c r="AS12" i="16"/>
  <c r="AS13" i="16" s="1"/>
  <c r="AS25" i="14"/>
  <c r="AY26" i="14" s="1"/>
  <c r="AS33" i="14"/>
  <c r="AS35" i="14" s="1"/>
  <c r="AS18" i="10"/>
  <c r="AS17" i="9"/>
  <c r="AS18" i="9" s="1"/>
  <c r="AS29" i="16" s="1"/>
  <c r="U11" i="36"/>
  <c r="AM19" i="29"/>
  <c r="AM15" i="20"/>
  <c r="AM17" i="20" s="1"/>
  <c r="AM21" i="20" s="1"/>
  <c r="S19" i="30"/>
  <c r="N19" i="31"/>
  <c r="AT18" i="32"/>
  <c r="AS17" i="35"/>
  <c r="AT55" i="14"/>
  <c r="AS17" i="13"/>
  <c r="AS18" i="13" s="1"/>
  <c r="O17" i="37"/>
  <c r="L17" i="24"/>
  <c r="U17" i="36"/>
  <c r="AT25" i="12"/>
  <c r="AS15" i="35"/>
  <c r="AT45" i="14"/>
  <c r="U15" i="36"/>
  <c r="L15" i="24"/>
  <c r="O15" i="37"/>
  <c r="AS15" i="32" l="1"/>
  <c r="AS27" i="18"/>
  <c r="AY28" i="18" s="1"/>
  <c r="AS12" i="18"/>
  <c r="U15" i="33"/>
  <c r="AT24" i="12"/>
  <c r="AT26" i="12" s="1"/>
  <c r="AP20" i="10"/>
  <c r="AP21" i="10" s="1"/>
  <c r="AQ26" i="10"/>
  <c r="AN23" i="29"/>
  <c r="AN16" i="20"/>
  <c r="T14" i="27"/>
  <c r="AN12" i="9"/>
  <c r="AN13" i="9" s="1"/>
  <c r="AS12" i="35"/>
  <c r="AT32" i="14"/>
  <c r="O12" i="37"/>
  <c r="L12" i="24"/>
  <c r="U12" i="36"/>
  <c r="AS39" i="17"/>
  <c r="AS40" i="17" s="1"/>
  <c r="AY13" i="35"/>
  <c r="AY46" i="14"/>
  <c r="AY34" i="14"/>
  <c r="W13" i="36"/>
  <c r="AO46" i="18"/>
  <c r="AO47" i="18" s="1"/>
  <c r="AO42" i="18"/>
  <c r="AO33" i="18"/>
  <c r="AS8" i="26"/>
  <c r="AS11" i="26" s="1"/>
  <c r="AS19" i="17"/>
  <c r="AS21" i="17" s="1"/>
  <c r="AS26" i="13"/>
  <c r="AS27" i="13" s="1"/>
  <c r="U8" i="27"/>
  <c r="AS30" i="16"/>
  <c r="AS31" i="16" s="1"/>
  <c r="AS14" i="16"/>
  <c r="AS14" i="29" l="1"/>
  <c r="AT28" i="16"/>
  <c r="O14" i="31"/>
  <c r="L14" i="22"/>
  <c r="U14" i="30"/>
  <c r="AN10" i="29"/>
  <c r="AN11" i="29" s="1"/>
  <c r="AN22" i="9" s="1"/>
  <c r="AN24" i="9" s="1"/>
  <c r="AO11" i="9"/>
  <c r="AN9" i="8"/>
  <c r="AS13" i="29"/>
  <c r="AT24" i="13"/>
  <c r="L13" i="22"/>
  <c r="O13" i="31"/>
  <c r="U13" i="30"/>
  <c r="AT21" i="16"/>
  <c r="AV22" i="16" s="1"/>
  <c r="AT38" i="14"/>
  <c r="AT39" i="14" s="1"/>
  <c r="AT11" i="13"/>
  <c r="AT12" i="13" s="1"/>
  <c r="AT20" i="12"/>
  <c r="AT21" i="12" s="1"/>
  <c r="U11" i="27"/>
  <c r="AO17" i="26"/>
  <c r="AO18" i="26" s="1"/>
  <c r="AS32" i="17"/>
  <c r="AS45" i="17"/>
  <c r="AS46" i="17" s="1"/>
  <c r="AS41" i="17"/>
  <c r="AO48" i="18"/>
  <c r="AO34" i="18"/>
  <c r="AO35" i="18" s="1"/>
  <c r="AO13" i="18" s="1"/>
  <c r="AO15" i="18" s="1"/>
  <c r="AP8" i="29"/>
  <c r="AQ17" i="10"/>
  <c r="T8" i="30"/>
  <c r="AS17" i="32"/>
  <c r="AS26" i="17"/>
  <c r="AU27" i="17" s="1"/>
  <c r="AS12" i="17"/>
  <c r="U17" i="33"/>
  <c r="AT19" i="14"/>
  <c r="AY29" i="18"/>
  <c r="AY14" i="18"/>
  <c r="AS12" i="32"/>
  <c r="AS13" i="32" s="1"/>
  <c r="U12" i="33"/>
  <c r="AO15" i="29" l="1"/>
  <c r="AO17" i="29" s="1"/>
  <c r="AO23" i="9" s="1"/>
  <c r="AP11" i="18"/>
  <c r="AQ10" i="10"/>
  <c r="AQ11" i="10" s="1"/>
  <c r="U13" i="33"/>
  <c r="AS33" i="17"/>
  <c r="AS34" i="17" s="1"/>
  <c r="AS13" i="17" s="1"/>
  <c r="AS15" i="17" s="1"/>
  <c r="AS47" i="17"/>
  <c r="AT37" i="16"/>
  <c r="AT39" i="16" s="1"/>
  <c r="AT25" i="13"/>
  <c r="AT16" i="35"/>
  <c r="AT56" i="14"/>
  <c r="AT57" i="14" s="1"/>
  <c r="AT47" i="14"/>
  <c r="AT50" i="14" s="1"/>
  <c r="AV8" i="32"/>
  <c r="AV10" i="32" s="1"/>
  <c r="AV38" i="16"/>
  <c r="V8" i="33"/>
  <c r="AN19" i="29"/>
  <c r="AN15" i="20"/>
  <c r="AN17" i="20" s="1"/>
  <c r="AN21" i="20" s="1"/>
  <c r="AY16" i="32"/>
  <c r="W16" i="33"/>
  <c r="AO37" i="9"/>
  <c r="AO38" i="9" s="1"/>
  <c r="AO19" i="32"/>
  <c r="AO21" i="32" s="1"/>
  <c r="AU28" i="17"/>
  <c r="AU14" i="17"/>
  <c r="AS16" i="26"/>
  <c r="U16" i="27"/>
  <c r="AT10" i="35"/>
  <c r="AT18" i="14"/>
  <c r="AT20" i="14" s="1"/>
  <c r="AU17" i="12"/>
  <c r="AS16" i="29" l="1"/>
  <c r="AT11" i="17"/>
  <c r="O16" i="31"/>
  <c r="L16" i="22"/>
  <c r="U16" i="30"/>
  <c r="AS20" i="32"/>
  <c r="U20" i="33"/>
  <c r="AT17" i="35"/>
  <c r="AU55" i="14"/>
  <c r="AT17" i="13"/>
  <c r="AT18" i="13" s="1"/>
  <c r="AO24" i="32"/>
  <c r="AO21" i="29"/>
  <c r="AP36" i="9"/>
  <c r="AO28" i="9"/>
  <c r="AO30" i="9" s="1"/>
  <c r="AU25" i="12"/>
  <c r="AT15" i="35"/>
  <c r="AU45" i="14"/>
  <c r="V10" i="33"/>
  <c r="AQ13" i="26"/>
  <c r="AQ14" i="26" s="1"/>
  <c r="AQ27" i="10"/>
  <c r="AQ28" i="10" s="1"/>
  <c r="AU18" i="32"/>
  <c r="AT11" i="35"/>
  <c r="AT20" i="18"/>
  <c r="AT22" i="18" s="1"/>
  <c r="AT12" i="16"/>
  <c r="AT13" i="16" s="1"/>
  <c r="AT25" i="14"/>
  <c r="AZ26" i="14" s="1"/>
  <c r="AT33" i="14"/>
  <c r="AT35" i="14" s="1"/>
  <c r="AT18" i="10"/>
  <c r="AT17" i="9"/>
  <c r="AT18" i="9" s="1"/>
  <c r="AT29" i="16" s="1"/>
  <c r="AP40" i="18"/>
  <c r="AP41" i="18" s="1"/>
  <c r="AT9" i="29"/>
  <c r="AU36" i="16"/>
  <c r="AO23" i="29" l="1"/>
  <c r="AO16" i="20"/>
  <c r="AT12" i="35"/>
  <c r="AU32" i="14"/>
  <c r="AT30" i="16"/>
  <c r="AT31" i="16" s="1"/>
  <c r="AT14" i="16"/>
  <c r="AO12" i="9"/>
  <c r="AO13" i="9" s="1"/>
  <c r="AZ13" i="35"/>
  <c r="AZ46" i="14"/>
  <c r="AZ34" i="14"/>
  <c r="AP46" i="18"/>
  <c r="AP47" i="18" s="1"/>
  <c r="AP42" i="18"/>
  <c r="AP33" i="18"/>
  <c r="AT15" i="32"/>
  <c r="AT27" i="18"/>
  <c r="AZ28" i="18" s="1"/>
  <c r="AT12" i="18"/>
  <c r="AQ20" i="10"/>
  <c r="AQ21" i="10" s="1"/>
  <c r="AR26" i="10"/>
  <c r="AT8" i="26"/>
  <c r="AT11" i="26" s="1"/>
  <c r="AT19" i="17"/>
  <c r="AT21" i="17" s="1"/>
  <c r="AT26" i="13"/>
  <c r="AT27" i="13" s="1"/>
  <c r="AT39" i="17"/>
  <c r="AT40" i="17" s="1"/>
  <c r="AU24" i="12"/>
  <c r="AU26" i="12" s="1"/>
  <c r="AT14" i="29" l="1"/>
  <c r="AU28" i="16"/>
  <c r="AT13" i="29"/>
  <c r="AU24" i="13"/>
  <c r="AT17" i="32"/>
  <c r="AT26" i="17"/>
  <c r="AV27" i="17" s="1"/>
  <c r="AT12" i="17"/>
  <c r="AZ29" i="18"/>
  <c r="AZ14" i="18"/>
  <c r="AU19" i="14"/>
  <c r="AU21" i="16"/>
  <c r="AW22" i="16" s="1"/>
  <c r="AU38" i="14"/>
  <c r="AU39" i="14" s="1"/>
  <c r="AU11" i="13"/>
  <c r="AU12" i="13" s="1"/>
  <c r="AU20" i="12"/>
  <c r="AU21" i="12" s="1"/>
  <c r="AP35" i="18"/>
  <c r="AP13" i="18" s="1"/>
  <c r="AP15" i="18" s="1"/>
  <c r="AT12" i="32"/>
  <c r="AT13" i="32" s="1"/>
  <c r="AT32" i="17"/>
  <c r="AT45" i="17"/>
  <c r="AT46" i="17" s="1"/>
  <c r="AT41" i="17"/>
  <c r="AQ8" i="29"/>
  <c r="AR17" i="10"/>
  <c r="AP17" i="26"/>
  <c r="AP18" i="26" s="1"/>
  <c r="T17" i="27"/>
  <c r="AP48" i="18"/>
  <c r="AP34" i="18"/>
  <c r="AO10" i="29"/>
  <c r="AO11" i="29" s="1"/>
  <c r="AO22" i="9" s="1"/>
  <c r="AO24" i="9" s="1"/>
  <c r="AO9" i="8"/>
  <c r="AP11" i="9"/>
  <c r="AV28" i="17" l="1"/>
  <c r="AV14" i="17"/>
  <c r="AP15" i="29"/>
  <c r="AP17" i="29" s="1"/>
  <c r="AQ11" i="18"/>
  <c r="T15" i="30"/>
  <c r="AP19" i="32"/>
  <c r="AP21" i="32" s="1"/>
  <c r="T19" i="33"/>
  <c r="AT47" i="17"/>
  <c r="AT33" i="17"/>
  <c r="AT34" i="17"/>
  <c r="AT13" i="17" s="1"/>
  <c r="AT15" i="17" s="1"/>
  <c r="AW8" i="32"/>
  <c r="AW10" i="32" s="1"/>
  <c r="AW38" i="16"/>
  <c r="AZ16" i="32"/>
  <c r="AO19" i="29"/>
  <c r="AO15" i="20"/>
  <c r="AO17" i="20" s="1"/>
  <c r="AO21" i="20" s="1"/>
  <c r="AU10" i="35"/>
  <c r="AU18" i="14"/>
  <c r="AU20" i="14" s="1"/>
  <c r="AV17" i="12"/>
  <c r="AU16" i="35"/>
  <c r="AU47" i="14"/>
  <c r="AU50" i="14" s="1"/>
  <c r="AU56" i="14"/>
  <c r="AU57" i="14" s="1"/>
  <c r="AT16" i="26"/>
  <c r="AP37" i="9"/>
  <c r="AP38" i="9" s="1"/>
  <c r="T18" i="27"/>
  <c r="AR10" i="10"/>
  <c r="AR11" i="10" s="1"/>
  <c r="AU37" i="16"/>
  <c r="AU39" i="16" s="1"/>
  <c r="AU25" i="13"/>
  <c r="AT16" i="29" l="1"/>
  <c r="AU11" i="17"/>
  <c r="AP21" i="29"/>
  <c r="AQ36" i="9"/>
  <c r="AP28" i="9"/>
  <c r="AP30" i="9" s="1"/>
  <c r="T21" i="30"/>
  <c r="AU17" i="35"/>
  <c r="AV55" i="14"/>
  <c r="AU17" i="13"/>
  <c r="AU18" i="13" s="1"/>
  <c r="AP24" i="32"/>
  <c r="T21" i="33"/>
  <c r="AU15" i="35"/>
  <c r="AV45" i="14"/>
  <c r="AU9" i="29"/>
  <c r="AV36" i="16"/>
  <c r="AQ40" i="18"/>
  <c r="AQ41" i="18" s="1"/>
  <c r="AR13" i="26"/>
  <c r="AR14" i="26" s="1"/>
  <c r="AR27" i="10"/>
  <c r="AR28" i="10" s="1"/>
  <c r="AV25" i="12"/>
  <c r="AP23" i="9"/>
  <c r="T17" i="30"/>
  <c r="AU11" i="35"/>
  <c r="AU20" i="18"/>
  <c r="AU22" i="18" s="1"/>
  <c r="AU12" i="16"/>
  <c r="AU13" i="16" s="1"/>
  <c r="AU33" i="14"/>
  <c r="AU35" i="14" s="1"/>
  <c r="AU25" i="14"/>
  <c r="BA26" i="14" s="1"/>
  <c r="AU18" i="10"/>
  <c r="AU17" i="9"/>
  <c r="AU18" i="9" s="1"/>
  <c r="AU29" i="16" s="1"/>
  <c r="AT20" i="32"/>
  <c r="AV18" i="32"/>
  <c r="V18" i="33"/>
  <c r="AU15" i="32" l="1"/>
  <c r="AU27" i="18"/>
  <c r="BA28" i="18" s="1"/>
  <c r="AU12" i="18"/>
  <c r="AV24" i="12"/>
  <c r="AV26" i="12" s="1"/>
  <c r="AQ42" i="18"/>
  <c r="AQ33" i="18"/>
  <c r="AQ46" i="18"/>
  <c r="AQ47" i="18" s="1"/>
  <c r="AP23" i="29"/>
  <c r="AP16" i="20"/>
  <c r="T23" i="30"/>
  <c r="BA13" i="35"/>
  <c r="BA34" i="14"/>
  <c r="BA46" i="14"/>
  <c r="AP12" i="9"/>
  <c r="AP13" i="9" s="1"/>
  <c r="T24" i="33"/>
  <c r="AU39" i="17"/>
  <c r="AU40" i="17" s="1"/>
  <c r="AU12" i="35"/>
  <c r="AV32" i="14"/>
  <c r="AU8" i="26"/>
  <c r="AU11" i="26" s="1"/>
  <c r="AU19" i="17"/>
  <c r="AU21" i="17" s="1"/>
  <c r="AU26" i="13"/>
  <c r="AU27" i="13" s="1"/>
  <c r="AU30" i="16"/>
  <c r="AU31" i="16" s="1"/>
  <c r="AU14" i="16"/>
  <c r="AR20" i="10"/>
  <c r="AR21" i="10" s="1"/>
  <c r="AS26" i="10"/>
  <c r="AU14" i="29" l="1"/>
  <c r="AV28" i="16"/>
  <c r="AR8" i="29"/>
  <c r="AS17" i="10"/>
  <c r="AU12" i="32"/>
  <c r="AU13" i="32" s="1"/>
  <c r="AQ48" i="18"/>
  <c r="AQ34" i="18"/>
  <c r="AQ35" i="18" s="1"/>
  <c r="AQ13" i="18" s="1"/>
  <c r="AQ15" i="18" s="1"/>
  <c r="AQ17" i="26"/>
  <c r="AQ18" i="26" s="1"/>
  <c r="AU45" i="17"/>
  <c r="AU46" i="17" s="1"/>
  <c r="AU41" i="17"/>
  <c r="AU32" i="17"/>
  <c r="AU13" i="29"/>
  <c r="AV24" i="13"/>
  <c r="BA14" i="18"/>
  <c r="BA29" i="18"/>
  <c r="AV19" i="14"/>
  <c r="AU17" i="32"/>
  <c r="AU26" i="17"/>
  <c r="AW27" i="17" s="1"/>
  <c r="AU12" i="17"/>
  <c r="AP10" i="29"/>
  <c r="AP11" i="29" s="1"/>
  <c r="AQ11" i="9"/>
  <c r="AP9" i="8"/>
  <c r="T10" i="30"/>
  <c r="AV21" i="16"/>
  <c r="AX22" i="16" s="1"/>
  <c r="AV38" i="14"/>
  <c r="AV39" i="14" s="1"/>
  <c r="AV11" i="13"/>
  <c r="AV12" i="13" s="1"/>
  <c r="AV20" i="12"/>
  <c r="AV21" i="12" s="1"/>
  <c r="AQ15" i="29" l="1"/>
  <c r="AQ17" i="29" s="1"/>
  <c r="AQ23" i="9" s="1"/>
  <c r="AR11" i="18"/>
  <c r="AW14" i="17"/>
  <c r="AW28" i="17"/>
  <c r="AQ19" i="32"/>
  <c r="AQ21" i="32" s="1"/>
  <c r="AQ37" i="9"/>
  <c r="AQ38" i="9" s="1"/>
  <c r="AU16" i="26"/>
  <c r="AS10" i="10"/>
  <c r="AS11" i="10" s="1"/>
  <c r="AV16" i="35"/>
  <c r="AV56" i="14"/>
  <c r="AV57" i="14" s="1"/>
  <c r="AV47" i="14"/>
  <c r="AV50" i="14" s="1"/>
  <c r="V16" i="36"/>
  <c r="AU47" i="17"/>
  <c r="AU33" i="17"/>
  <c r="AU34" i="17" s="1"/>
  <c r="AU13" i="17" s="1"/>
  <c r="AU15" i="17" s="1"/>
  <c r="AX8" i="32"/>
  <c r="AX10" i="32" s="1"/>
  <c r="AX38" i="16"/>
  <c r="AV10" i="35"/>
  <c r="AV18" i="14"/>
  <c r="AV20" i="14" s="1"/>
  <c r="AW17" i="12"/>
  <c r="V10" i="36"/>
  <c r="AP22" i="9"/>
  <c r="AP24" i="9" s="1"/>
  <c r="T11" i="30"/>
  <c r="AV37" i="16"/>
  <c r="AV39" i="16" s="1"/>
  <c r="AV25" i="13"/>
  <c r="BA16" i="32"/>
  <c r="AU16" i="29" l="1"/>
  <c r="AV11" i="17"/>
  <c r="AP19" i="29"/>
  <c r="AP15" i="20"/>
  <c r="AP17" i="20" s="1"/>
  <c r="AP21" i="20" s="1"/>
  <c r="T19" i="30"/>
  <c r="AV15" i="35"/>
  <c r="AW45" i="14"/>
  <c r="V15" i="36"/>
  <c r="AQ24" i="32"/>
  <c r="AV17" i="35"/>
  <c r="AW55" i="14"/>
  <c r="AV17" i="13"/>
  <c r="AV18" i="13" s="1"/>
  <c r="V17" i="36"/>
  <c r="AU20" i="32"/>
  <c r="AW18" i="32"/>
  <c r="AV11" i="35"/>
  <c r="AV20" i="18"/>
  <c r="AV22" i="18" s="1"/>
  <c r="AV12" i="16"/>
  <c r="AV13" i="16" s="1"/>
  <c r="AV33" i="14"/>
  <c r="AV35" i="14" s="1"/>
  <c r="AV25" i="14"/>
  <c r="BB26" i="14" s="1"/>
  <c r="AV18" i="10"/>
  <c r="AV17" i="9"/>
  <c r="AV18" i="9" s="1"/>
  <c r="AV29" i="16" s="1"/>
  <c r="V11" i="36"/>
  <c r="AS13" i="26"/>
  <c r="AS14" i="26" s="1"/>
  <c r="AS27" i="10"/>
  <c r="AS28" i="10" s="1"/>
  <c r="U13" i="27"/>
  <c r="AW25" i="12"/>
  <c r="AQ21" i="29"/>
  <c r="AR36" i="9"/>
  <c r="AQ28" i="9"/>
  <c r="AQ30" i="9" s="1"/>
  <c r="AR40" i="18"/>
  <c r="AR41" i="18" s="1"/>
  <c r="AV9" i="29"/>
  <c r="AW36" i="16"/>
  <c r="V9" i="30"/>
  <c r="BB13" i="35" l="1"/>
  <c r="BB34" i="14"/>
  <c r="BB46" i="14"/>
  <c r="X13" i="36"/>
  <c r="AV12" i="35"/>
  <c r="AW32" i="14"/>
  <c r="V12" i="36"/>
  <c r="U14" i="27"/>
  <c r="AV30" i="16"/>
  <c r="AV14" i="16"/>
  <c r="AS20" i="10"/>
  <c r="AS21" i="10" s="1"/>
  <c r="AT26" i="10"/>
  <c r="AV15" i="32"/>
  <c r="AV27" i="18"/>
  <c r="BB28" i="18" s="1"/>
  <c r="AV12" i="18"/>
  <c r="V15" i="33"/>
  <c r="AQ23" i="29"/>
  <c r="AQ16" i="20"/>
  <c r="AQ12" i="9"/>
  <c r="AQ13" i="9" s="1"/>
  <c r="AV39" i="17"/>
  <c r="AV40" i="17" s="1"/>
  <c r="AW24" i="12"/>
  <c r="AW26" i="12" s="1"/>
  <c r="AR42" i="18"/>
  <c r="AR46" i="18"/>
  <c r="AR47" i="18" s="1"/>
  <c r="AR33" i="18"/>
  <c r="AV31" i="16"/>
  <c r="AV8" i="26"/>
  <c r="AV11" i="26" s="1"/>
  <c r="AV19" i="17"/>
  <c r="AV21" i="17" s="1"/>
  <c r="AV26" i="13"/>
  <c r="AV27" i="13" s="1"/>
  <c r="V8" i="27"/>
  <c r="AW19" i="14" l="1"/>
  <c r="V11" i="27"/>
  <c r="AV14" i="29"/>
  <c r="AW28" i="16"/>
  <c r="V14" i="30"/>
  <c r="AV13" i="29"/>
  <c r="AW24" i="13"/>
  <c r="V13" i="30"/>
  <c r="AW21" i="16"/>
  <c r="AY22" i="16" s="1"/>
  <c r="AW38" i="14"/>
  <c r="AW39" i="14" s="1"/>
  <c r="AW11" i="13"/>
  <c r="AW12" i="13" s="1"/>
  <c r="AW20" i="12"/>
  <c r="AW21" i="12" s="1"/>
  <c r="AS8" i="29"/>
  <c r="AT17" i="10"/>
  <c r="O8" i="31"/>
  <c r="L8" i="22"/>
  <c r="U8" i="30"/>
  <c r="AV12" i="32"/>
  <c r="AV13" i="32" s="1"/>
  <c r="V12" i="33"/>
  <c r="AV17" i="32"/>
  <c r="AV12" i="17"/>
  <c r="AV26" i="17"/>
  <c r="AX27" i="17" s="1"/>
  <c r="V17" i="33"/>
  <c r="AV41" i="17"/>
  <c r="AV45" i="17"/>
  <c r="AV46" i="17" s="1"/>
  <c r="AV32" i="17"/>
  <c r="BB14" i="18"/>
  <c r="BB29" i="18"/>
  <c r="AR48" i="18"/>
  <c r="AR34" i="18"/>
  <c r="AR35" i="18" s="1"/>
  <c r="AR13" i="18" s="1"/>
  <c r="AR15" i="18" s="1"/>
  <c r="AQ10" i="29"/>
  <c r="AQ11" i="29" s="1"/>
  <c r="AQ22" i="9" s="1"/>
  <c r="AQ24" i="9" s="1"/>
  <c r="AR11" i="9"/>
  <c r="AQ9" i="8"/>
  <c r="AR17" i="26"/>
  <c r="AR18" i="26" s="1"/>
  <c r="AR15" i="29" l="1"/>
  <c r="AR17" i="29" s="1"/>
  <c r="AR23" i="9" s="1"/>
  <c r="AS11" i="18"/>
  <c r="V13" i="33"/>
  <c r="AW16" i="35"/>
  <c r="AW56" i="14"/>
  <c r="AW57" i="14" s="1"/>
  <c r="AW47" i="14"/>
  <c r="AW50" i="14" s="1"/>
  <c r="AY8" i="32"/>
  <c r="AY10" i="32" s="1"/>
  <c r="AY38" i="16"/>
  <c r="W8" i="33"/>
  <c r="AR19" i="32"/>
  <c r="AR21" i="32" s="1"/>
  <c r="BB16" i="32"/>
  <c r="X16" i="33"/>
  <c r="AX14" i="17"/>
  <c r="AX28" i="17"/>
  <c r="AW37" i="16"/>
  <c r="AW39" i="16" s="1"/>
  <c r="AW25" i="13"/>
  <c r="AR37" i="9"/>
  <c r="AR38" i="9" s="1"/>
  <c r="AT10" i="10"/>
  <c r="AT11" i="10" s="1"/>
  <c r="AV47" i="17"/>
  <c r="AV33" i="17"/>
  <c r="AV34" i="17" s="1"/>
  <c r="AV13" i="17" s="1"/>
  <c r="AV15" i="17" s="1"/>
  <c r="AQ19" i="29"/>
  <c r="AQ15" i="20"/>
  <c r="AQ17" i="20" s="1"/>
  <c r="AQ21" i="20" s="1"/>
  <c r="AV16" i="26"/>
  <c r="V16" i="27"/>
  <c r="AW10" i="35"/>
  <c r="AW18" i="14"/>
  <c r="AW20" i="14" s="1"/>
  <c r="AX17" i="12"/>
  <c r="AR24" i="32" l="1"/>
  <c r="AW9" i="29"/>
  <c r="AX36" i="16"/>
  <c r="AT13" i="26"/>
  <c r="AT14" i="26" s="1"/>
  <c r="AT27" i="10"/>
  <c r="AT28" i="10" s="1"/>
  <c r="AX18" i="32"/>
  <c r="AW17" i="35"/>
  <c r="AX55" i="14"/>
  <c r="AW17" i="13"/>
  <c r="AW18" i="13" s="1"/>
  <c r="AX25" i="12"/>
  <c r="W10" i="33"/>
  <c r="AW11" i="35"/>
  <c r="AW20" i="18"/>
  <c r="AW22" i="18" s="1"/>
  <c r="AW12" i="16"/>
  <c r="AW13" i="16" s="1"/>
  <c r="AW25" i="14"/>
  <c r="BC26" i="14" s="1"/>
  <c r="AW33" i="14"/>
  <c r="AW35" i="14" s="1"/>
  <c r="AW18" i="10"/>
  <c r="AW17" i="9"/>
  <c r="AW18" i="9" s="1"/>
  <c r="AW29" i="16" s="1"/>
  <c r="AV16" i="29"/>
  <c r="AW11" i="17"/>
  <c r="V16" i="30"/>
  <c r="AR21" i="29"/>
  <c r="AR28" i="9"/>
  <c r="AR30" i="9" s="1"/>
  <c r="AS36" i="9"/>
  <c r="AS40" i="18"/>
  <c r="AS41" i="18" s="1"/>
  <c r="AV20" i="32"/>
  <c r="V20" i="33"/>
  <c r="AW15" i="35"/>
  <c r="AX45" i="14"/>
  <c r="AW39" i="17" l="1"/>
  <c r="AW40" i="17" s="1"/>
  <c r="BC13" i="35"/>
  <c r="BC34" i="14"/>
  <c r="BC46" i="14"/>
  <c r="AW8" i="26"/>
  <c r="AW11" i="26" s="1"/>
  <c r="AW19" i="17"/>
  <c r="AW21" i="17" s="1"/>
  <c r="AW26" i="13"/>
  <c r="AW27" i="13" s="1"/>
  <c r="AU26" i="10"/>
  <c r="AT20" i="10"/>
  <c r="AT21" i="10" s="1"/>
  <c r="AW30" i="16"/>
  <c r="AW14" i="16"/>
  <c r="AW15" i="32"/>
  <c r="AW27" i="18"/>
  <c r="BC28" i="18" s="1"/>
  <c r="AW12" i="18"/>
  <c r="AW12" i="35"/>
  <c r="AX32" i="14"/>
  <c r="AS46" i="18"/>
  <c r="AS47" i="18" s="1"/>
  <c r="AS42" i="18"/>
  <c r="AS33" i="18"/>
  <c r="AX24" i="12"/>
  <c r="AX26" i="12" s="1"/>
  <c r="AR23" i="29"/>
  <c r="AR16" i="20"/>
  <c r="AW31" i="16"/>
  <c r="AR12" i="9"/>
  <c r="AR13" i="9" s="1"/>
  <c r="AT8" i="29" l="1"/>
  <c r="AU17" i="10"/>
  <c r="AW14" i="29"/>
  <c r="AX28" i="16"/>
  <c r="AX21" i="16"/>
  <c r="AZ22" i="16" s="1"/>
  <c r="AX11" i="13"/>
  <c r="AX12" i="13" s="1"/>
  <c r="AX38" i="14"/>
  <c r="AX39" i="14" s="1"/>
  <c r="AX20" i="12"/>
  <c r="AX21" i="12" s="1"/>
  <c r="BC29" i="18"/>
  <c r="BC14" i="18"/>
  <c r="AW13" i="29"/>
  <c r="AX24" i="13"/>
  <c r="AS48" i="18"/>
  <c r="AS34" i="18"/>
  <c r="AS35" i="18" s="1"/>
  <c r="AS13" i="18" s="1"/>
  <c r="AS15" i="18" s="1"/>
  <c r="AX19" i="14"/>
  <c r="AR10" i="29"/>
  <c r="AR11" i="29" s="1"/>
  <c r="AR22" i="9" s="1"/>
  <c r="AR24" i="9" s="1"/>
  <c r="AS11" i="9"/>
  <c r="AR9" i="8"/>
  <c r="AS17" i="26"/>
  <c r="AS18" i="26" s="1"/>
  <c r="U17" i="27"/>
  <c r="AW12" i="32"/>
  <c r="AW13" i="32" s="1"/>
  <c r="AW17" i="32"/>
  <c r="AW26" i="17"/>
  <c r="AY27" i="17" s="1"/>
  <c r="AW12" i="17"/>
  <c r="AW32" i="17"/>
  <c r="AW41" i="17"/>
  <c r="AW45" i="17"/>
  <c r="AW46" i="17" s="1"/>
  <c r="BC16" i="32" l="1"/>
  <c r="AW16" i="26"/>
  <c r="AX16" i="35"/>
  <c r="AX56" i="14"/>
  <c r="AX57" i="14" s="1"/>
  <c r="AX47" i="14"/>
  <c r="AX50" i="14" s="1"/>
  <c r="AW47" i="17"/>
  <c r="AW33" i="17"/>
  <c r="AW34" i="17" s="1"/>
  <c r="AW13" i="17" s="1"/>
  <c r="AW15" i="17" s="1"/>
  <c r="AS15" i="29"/>
  <c r="AS17" i="29" s="1"/>
  <c r="AT11" i="18"/>
  <c r="L15" i="22"/>
  <c r="U15" i="30"/>
  <c r="O15" i="31"/>
  <c r="AR19" i="29"/>
  <c r="AR15" i="20"/>
  <c r="AR17" i="20" s="1"/>
  <c r="AR21" i="20" s="1"/>
  <c r="AS19" i="32"/>
  <c r="AS21" i="32" s="1"/>
  <c r="U19" i="33"/>
  <c r="AX37" i="16"/>
  <c r="AX39" i="16" s="1"/>
  <c r="AX25" i="13"/>
  <c r="AS37" i="9"/>
  <c r="AS38" i="9" s="1"/>
  <c r="U18" i="27"/>
  <c r="AZ8" i="32"/>
  <c r="AZ10" i="32" s="1"/>
  <c r="AZ38" i="16"/>
  <c r="AU10" i="10"/>
  <c r="AU11" i="10" s="1"/>
  <c r="AX10" i="35"/>
  <c r="AX18" i="14"/>
  <c r="AX20" i="14" s="1"/>
  <c r="AY17" i="12"/>
  <c r="AY28" i="17"/>
  <c r="AY14" i="17"/>
  <c r="AW16" i="29" l="1"/>
  <c r="AX11" i="17"/>
  <c r="AX15" i="35"/>
  <c r="AY45" i="14"/>
  <c r="AX17" i="35"/>
  <c r="AX17" i="13"/>
  <c r="AX18" i="13" s="1"/>
  <c r="AY55" i="14"/>
  <c r="AX9" i="29"/>
  <c r="AY36" i="16"/>
  <c r="AT40" i="18"/>
  <c r="AT41" i="18" s="1"/>
  <c r="AS23" i="9"/>
  <c r="O17" i="31"/>
  <c r="U17" i="30"/>
  <c r="L17" i="22"/>
  <c r="AY18" i="32"/>
  <c r="W18" i="33"/>
  <c r="AX11" i="35"/>
  <c r="AX20" i="18"/>
  <c r="AX22" i="18" s="1"/>
  <c r="AX12" i="16"/>
  <c r="AX13" i="16" s="1"/>
  <c r="AX25" i="14"/>
  <c r="BD26" i="14" s="1"/>
  <c r="AX33" i="14"/>
  <c r="AX35" i="14" s="1"/>
  <c r="AX18" i="10"/>
  <c r="AX17" i="9"/>
  <c r="AX18" i="9" s="1"/>
  <c r="AX29" i="16" s="1"/>
  <c r="AS24" i="32"/>
  <c r="U21" i="33"/>
  <c r="AU13" i="26"/>
  <c r="AU14" i="26" s="1"/>
  <c r="AU27" i="10"/>
  <c r="AU28" i="10" s="1"/>
  <c r="AW20" i="32"/>
  <c r="AY25" i="12"/>
  <c r="AS21" i="29"/>
  <c r="AT36" i="9"/>
  <c r="AS28" i="9"/>
  <c r="AS30" i="9" s="1"/>
  <c r="O21" i="31"/>
  <c r="U21" i="30"/>
  <c r="L21" i="22"/>
  <c r="AX12" i="35" l="1"/>
  <c r="AY32" i="14"/>
  <c r="AX8" i="26"/>
  <c r="AX11" i="26" s="1"/>
  <c r="AX19" i="17"/>
  <c r="AX21" i="17" s="1"/>
  <c r="AX26" i="13"/>
  <c r="AX27" i="13" s="1"/>
  <c r="AX31" i="16"/>
  <c r="BD13" i="35"/>
  <c r="BD46" i="14"/>
  <c r="BD34" i="14"/>
  <c r="AX30" i="16"/>
  <c r="AX14" i="16"/>
  <c r="AY24" i="12"/>
  <c r="AY26" i="12" s="1"/>
  <c r="AS23" i="29"/>
  <c r="AS16" i="20"/>
  <c r="L23" i="22"/>
  <c r="U23" i="30"/>
  <c r="O23" i="31"/>
  <c r="AX15" i="32"/>
  <c r="AX12" i="18"/>
  <c r="AX27" i="18"/>
  <c r="BD28" i="18" s="1"/>
  <c r="AV26" i="10"/>
  <c r="AU20" i="10"/>
  <c r="AU21" i="10" s="1"/>
  <c r="AS12" i="9"/>
  <c r="AS13" i="9" s="1"/>
  <c r="U24" i="33"/>
  <c r="AT42" i="18"/>
  <c r="AT33" i="18"/>
  <c r="AT46" i="18"/>
  <c r="AT47" i="18" s="1"/>
  <c r="AX39" i="17"/>
  <c r="AX40" i="17" s="1"/>
  <c r="AX14" i="29" l="1"/>
  <c r="AY28" i="16"/>
  <c r="AX13" i="29"/>
  <c r="AY24" i="13"/>
  <c r="AX17" i="32"/>
  <c r="AX26" i="17"/>
  <c r="AZ27" i="17" s="1"/>
  <c r="AX12" i="17"/>
  <c r="AT48" i="18"/>
  <c r="AT34" i="18"/>
  <c r="BD14" i="18"/>
  <c r="BD29" i="18"/>
  <c r="AT17" i="26"/>
  <c r="AT18" i="26" s="1"/>
  <c r="AY21" i="16"/>
  <c r="BA22" i="16" s="1"/>
  <c r="AY11" i="13"/>
  <c r="AY12" i="13" s="1"/>
  <c r="AY38" i="14"/>
  <c r="AY39" i="14" s="1"/>
  <c r="AY20" i="12"/>
  <c r="AY21" i="12" s="1"/>
  <c r="AU8" i="29"/>
  <c r="AV17" i="10"/>
  <c r="AX45" i="17"/>
  <c r="AX46" i="17" s="1"/>
  <c r="AX41" i="17"/>
  <c r="AX32" i="17"/>
  <c r="AX12" i="32"/>
  <c r="AX13" i="32" s="1"/>
  <c r="AY19" i="14"/>
  <c r="AT35" i="18"/>
  <c r="AT13" i="18" s="1"/>
  <c r="AT15" i="18" s="1"/>
  <c r="AS10" i="29"/>
  <c r="AS11" i="29" s="1"/>
  <c r="AT11" i="9"/>
  <c r="AS9" i="8"/>
  <c r="O10" i="31"/>
  <c r="U10" i="30"/>
  <c r="L10" i="22"/>
  <c r="AZ28" i="17" l="1"/>
  <c r="AZ14" i="17"/>
  <c r="AT37" i="9"/>
  <c r="AT38" i="9" s="1"/>
  <c r="AV10" i="10"/>
  <c r="AV11" i="10" s="1"/>
  <c r="AY10" i="35"/>
  <c r="AY18" i="14"/>
  <c r="AY20" i="14" s="1"/>
  <c r="AZ17" i="12"/>
  <c r="W10" i="36"/>
  <c r="P10" i="37"/>
  <c r="BD16" i="32"/>
  <c r="AY16" i="35"/>
  <c r="AY47" i="14"/>
  <c r="AY50" i="14" s="1"/>
  <c r="AY56" i="14"/>
  <c r="AY57" i="14" s="1"/>
  <c r="W16" i="36"/>
  <c r="AS22" i="9"/>
  <c r="AS24" i="9" s="1"/>
  <c r="L11" i="22"/>
  <c r="O11" i="31"/>
  <c r="U11" i="30"/>
  <c r="AX16" i="26"/>
  <c r="AY37" i="16"/>
  <c r="AY39" i="16" s="1"/>
  <c r="AY25" i="13"/>
  <c r="AT15" i="29"/>
  <c r="AT17" i="29" s="1"/>
  <c r="AT23" i="9" s="1"/>
  <c r="AU11" i="18"/>
  <c r="AX47" i="17"/>
  <c r="AX33" i="17"/>
  <c r="AX34" i="17" s="1"/>
  <c r="AX13" i="17" s="1"/>
  <c r="AX15" i="17" s="1"/>
  <c r="BA8" i="32"/>
  <c r="BA10" i="32" s="1"/>
  <c r="BA38" i="16"/>
  <c r="AT19" i="32"/>
  <c r="AT21" i="32" s="1"/>
  <c r="AX16" i="29" l="1"/>
  <c r="AY11" i="17"/>
  <c r="AY17" i="35"/>
  <c r="AZ55" i="14"/>
  <c r="AY17" i="13"/>
  <c r="AY18" i="13" s="1"/>
  <c r="P17" i="37"/>
  <c r="W17" i="36"/>
  <c r="AY15" i="35"/>
  <c r="AZ45" i="14"/>
  <c r="P15" i="37"/>
  <c r="W15" i="36"/>
  <c r="AZ25" i="12"/>
  <c r="AT21" i="29"/>
  <c r="AU36" i="9"/>
  <c r="AT28" i="9"/>
  <c r="AT30" i="9" s="1"/>
  <c r="AU40" i="18"/>
  <c r="AU41" i="18" s="1"/>
  <c r="AY11" i="35"/>
  <c r="AY20" i="18"/>
  <c r="AY22" i="18" s="1"/>
  <c r="AY12" i="16"/>
  <c r="AY13" i="16" s="1"/>
  <c r="AY25" i="14"/>
  <c r="BE26" i="14" s="1"/>
  <c r="AY33" i="14"/>
  <c r="AY35" i="14" s="1"/>
  <c r="AY18" i="10"/>
  <c r="AY17" i="9"/>
  <c r="AY18" i="9" s="1"/>
  <c r="AY29" i="16" s="1"/>
  <c r="W11" i="36"/>
  <c r="AT24" i="32"/>
  <c r="AZ18" i="32"/>
  <c r="AS19" i="29"/>
  <c r="AS15" i="20"/>
  <c r="AS17" i="20" s="1"/>
  <c r="AS21" i="20" s="1"/>
  <c r="U19" i="30"/>
  <c r="L19" i="22"/>
  <c r="O19" i="31"/>
  <c r="AY9" i="29"/>
  <c r="AZ36" i="16"/>
  <c r="P9" i="31"/>
  <c r="W9" i="30"/>
  <c r="AX20" i="32"/>
  <c r="AV13" i="26"/>
  <c r="AV14" i="26" s="1"/>
  <c r="AV27" i="10"/>
  <c r="AV28" i="10" s="1"/>
  <c r="V13" i="27"/>
  <c r="BE13" i="35" l="1"/>
  <c r="BE46" i="14"/>
  <c r="BE34" i="14"/>
  <c r="Y13" i="36"/>
  <c r="AY14" i="16"/>
  <c r="AY30" i="16"/>
  <c r="AY8" i="26"/>
  <c r="AY11" i="26" s="1"/>
  <c r="AY19" i="17"/>
  <c r="AY21" i="17" s="1"/>
  <c r="AY26" i="13"/>
  <c r="AY27" i="13" s="1"/>
  <c r="W8" i="27"/>
  <c r="AY15" i="32"/>
  <c r="AY27" i="18"/>
  <c r="BE28" i="18" s="1"/>
  <c r="AY12" i="18"/>
  <c r="W15" i="33"/>
  <c r="AY12" i="35"/>
  <c r="AZ32" i="14"/>
  <c r="W12" i="36"/>
  <c r="P12" i="37"/>
  <c r="AT12" i="9"/>
  <c r="AT13" i="9" s="1"/>
  <c r="AY39" i="17"/>
  <c r="AY40" i="17" s="1"/>
  <c r="AV20" i="10"/>
  <c r="AV21" i="10" s="1"/>
  <c r="AW26" i="10"/>
  <c r="AY31" i="16"/>
  <c r="AU46" i="18"/>
  <c r="AU47" i="18" s="1"/>
  <c r="AU42" i="18"/>
  <c r="AU33" i="18"/>
  <c r="AZ24" i="12"/>
  <c r="AZ26" i="12" s="1"/>
  <c r="V14" i="27"/>
  <c r="AT23" i="29"/>
  <c r="AT16" i="20"/>
  <c r="W11" i="27" l="1"/>
  <c r="AY41" i="17"/>
  <c r="AY45" i="17"/>
  <c r="AY46" i="17" s="1"/>
  <c r="AY32" i="17"/>
  <c r="AU17" i="26"/>
  <c r="AU18" i="26" s="1"/>
  <c r="AY12" i="32"/>
  <c r="AY13" i="32" s="1"/>
  <c r="W12" i="33"/>
  <c r="AY17" i="32"/>
  <c r="AY26" i="17"/>
  <c r="BA27" i="17" s="1"/>
  <c r="AY12" i="17"/>
  <c r="W17" i="33"/>
  <c r="AT10" i="29"/>
  <c r="AT11" i="29" s="1"/>
  <c r="AT22" i="9" s="1"/>
  <c r="AT24" i="9" s="1"/>
  <c r="AU11" i="9"/>
  <c r="AT9" i="8"/>
  <c r="AV8" i="29"/>
  <c r="AW17" i="10"/>
  <c r="V8" i="30"/>
  <c r="AU34" i="18"/>
  <c r="AU35" i="18" s="1"/>
  <c r="AU13" i="18" s="1"/>
  <c r="AU15" i="18" s="1"/>
  <c r="AU48" i="18"/>
  <c r="BE29" i="18"/>
  <c r="BE14" i="18"/>
  <c r="AY14" i="29"/>
  <c r="AZ28" i="16"/>
  <c r="W14" i="30"/>
  <c r="P14" i="31"/>
  <c r="AZ21" i="16"/>
  <c r="BB22" i="16" s="1"/>
  <c r="AZ38" i="14"/>
  <c r="AZ39" i="14" s="1"/>
  <c r="AZ11" i="13"/>
  <c r="AZ12" i="13" s="1"/>
  <c r="AZ20" i="12"/>
  <c r="AZ21" i="12" s="1"/>
  <c r="AZ19" i="14"/>
  <c r="AY13" i="29"/>
  <c r="AZ24" i="13"/>
  <c r="P13" i="31"/>
  <c r="W13" i="30"/>
  <c r="AU15" i="29" l="1"/>
  <c r="AU17" i="29" s="1"/>
  <c r="AU23" i="9" s="1"/>
  <c r="AV11" i="18"/>
  <c r="BA28" i="17"/>
  <c r="BA14" i="17"/>
  <c r="AU37" i="9"/>
  <c r="AU38" i="9" s="1"/>
  <c r="AW10" i="10"/>
  <c r="AW11" i="10" s="1"/>
  <c r="AY34" i="17"/>
  <c r="AY13" i="17" s="1"/>
  <c r="AY15" i="17" s="1"/>
  <c r="BB8" i="32"/>
  <c r="BB10" i="32" s="1"/>
  <c r="BB38" i="16"/>
  <c r="X8" i="33"/>
  <c r="AY47" i="17"/>
  <c r="AY33" i="17"/>
  <c r="AZ10" i="35"/>
  <c r="AZ18" i="14"/>
  <c r="AZ20" i="14" s="1"/>
  <c r="BA17" i="12"/>
  <c r="W13" i="33"/>
  <c r="AY16" i="26"/>
  <c r="W16" i="27"/>
  <c r="AU19" i="32"/>
  <c r="AU21" i="32" s="1"/>
  <c r="AZ37" i="16"/>
  <c r="AZ39" i="16" s="1"/>
  <c r="AZ25" i="13"/>
  <c r="AZ16" i="35"/>
  <c r="AZ56" i="14"/>
  <c r="AZ57" i="14" s="1"/>
  <c r="AZ47" i="14"/>
  <c r="AZ50" i="14" s="1"/>
  <c r="BE16" i="32"/>
  <c r="Y16" i="33"/>
  <c r="AT19" i="29"/>
  <c r="AT15" i="20"/>
  <c r="AT17" i="20" s="1"/>
  <c r="AT21" i="20" s="1"/>
  <c r="AY16" i="29" l="1"/>
  <c r="AZ11" i="17"/>
  <c r="W16" i="30"/>
  <c r="P16" i="31"/>
  <c r="AU21" i="29"/>
  <c r="AV36" i="9"/>
  <c r="AU28" i="9"/>
  <c r="AU30" i="9" s="1"/>
  <c r="BA25" i="12"/>
  <c r="AU24" i="32"/>
  <c r="X10" i="33"/>
  <c r="AZ15" i="35"/>
  <c r="BA45" i="14"/>
  <c r="BA18" i="32"/>
  <c r="AZ11" i="35"/>
  <c r="AZ20" i="18"/>
  <c r="AZ22" i="18" s="1"/>
  <c r="AZ12" i="16"/>
  <c r="AZ13" i="16" s="1"/>
  <c r="AZ25" i="14"/>
  <c r="BF26" i="14" s="1"/>
  <c r="AZ33" i="14"/>
  <c r="AZ35" i="14" s="1"/>
  <c r="AZ18" i="10"/>
  <c r="AZ17" i="9"/>
  <c r="AZ18" i="9" s="1"/>
  <c r="AZ29" i="16" s="1"/>
  <c r="AY20" i="32"/>
  <c r="W20" i="33"/>
  <c r="AW13" i="26"/>
  <c r="AW14" i="26" s="1"/>
  <c r="AW27" i="10"/>
  <c r="AW28" i="10" s="1"/>
  <c r="AV40" i="18"/>
  <c r="AV41" i="18" s="1"/>
  <c r="AZ17" i="35"/>
  <c r="AZ17" i="13"/>
  <c r="AZ18" i="13" s="1"/>
  <c r="BA55" i="14"/>
  <c r="AZ9" i="29"/>
  <c r="BA36" i="16"/>
  <c r="AU23" i="29" l="1"/>
  <c r="AU16" i="20"/>
  <c r="AV42" i="18"/>
  <c r="AV46" i="18"/>
  <c r="AV47" i="18" s="1"/>
  <c r="AV33" i="18"/>
  <c r="AZ12" i="35"/>
  <c r="BA32" i="14"/>
  <c r="BA24" i="12"/>
  <c r="BA26" i="12" s="1"/>
  <c r="AU12" i="9"/>
  <c r="AU13" i="9" s="1"/>
  <c r="AZ15" i="32"/>
  <c r="AZ12" i="18"/>
  <c r="AZ27" i="18"/>
  <c r="BF28" i="18" s="1"/>
  <c r="AW20" i="10"/>
  <c r="AW21" i="10" s="1"/>
  <c r="AX26" i="10"/>
  <c r="AZ8" i="26"/>
  <c r="AZ11" i="26" s="1"/>
  <c r="AZ19" i="17"/>
  <c r="AZ21" i="17" s="1"/>
  <c r="AZ26" i="13"/>
  <c r="AZ27" i="13" s="1"/>
  <c r="BF13" i="35"/>
  <c r="BF46" i="14"/>
  <c r="BF34" i="14"/>
  <c r="AZ39" i="17"/>
  <c r="AZ40" i="17" s="1"/>
  <c r="AZ30" i="16"/>
  <c r="AZ31" i="16" s="1"/>
  <c r="AZ14" i="16"/>
  <c r="AZ14" i="29" l="1"/>
  <c r="BA28" i="16"/>
  <c r="AZ32" i="17"/>
  <c r="AZ45" i="17"/>
  <c r="AZ46" i="17" s="1"/>
  <c r="AZ41" i="17"/>
  <c r="AW8" i="29"/>
  <c r="AX17" i="10"/>
  <c r="AU10" i="29"/>
  <c r="AU11" i="29" s="1"/>
  <c r="AU22" i="9" s="1"/>
  <c r="AU24" i="9" s="1"/>
  <c r="AV11" i="9"/>
  <c r="AU9" i="8"/>
  <c r="AV34" i="18"/>
  <c r="AV35" i="18" s="1"/>
  <c r="AV13" i="18" s="1"/>
  <c r="AV15" i="18" s="1"/>
  <c r="AV48" i="18"/>
  <c r="BF29" i="18"/>
  <c r="BF14" i="18"/>
  <c r="BA21" i="16"/>
  <c r="BC22" i="16" s="1"/>
  <c r="BA11" i="13"/>
  <c r="BA12" i="13" s="1"/>
  <c r="BA38" i="14"/>
  <c r="BA39" i="14" s="1"/>
  <c r="BA20" i="12"/>
  <c r="BA21" i="12" s="1"/>
  <c r="AV17" i="26"/>
  <c r="AV18" i="26" s="1"/>
  <c r="V17" i="27"/>
  <c r="AZ12" i="32"/>
  <c r="AZ13" i="32" s="1"/>
  <c r="AZ13" i="29"/>
  <c r="BA24" i="13"/>
  <c r="BA19" i="14"/>
  <c r="AZ17" i="32"/>
  <c r="AZ12" i="17"/>
  <c r="AZ26" i="17"/>
  <c r="BB27" i="17" s="1"/>
  <c r="AV15" i="29" l="1"/>
  <c r="AV17" i="29" s="1"/>
  <c r="AW11" i="18"/>
  <c r="V15" i="30"/>
  <c r="AX10" i="10"/>
  <c r="AX11" i="10" s="1"/>
  <c r="BF16" i="32"/>
  <c r="AV19" i="32"/>
  <c r="AV21" i="32" s="1"/>
  <c r="V19" i="33"/>
  <c r="AV37" i="9"/>
  <c r="AV38" i="9" s="1"/>
  <c r="V18" i="27"/>
  <c r="AZ16" i="26"/>
  <c r="BA10" i="35"/>
  <c r="BA18" i="14"/>
  <c r="BA20" i="14" s="1"/>
  <c r="BB17" i="12"/>
  <c r="AZ33" i="17"/>
  <c r="AZ34" i="17" s="1"/>
  <c r="AZ13" i="17" s="1"/>
  <c r="AZ15" i="17" s="1"/>
  <c r="AZ47" i="17"/>
  <c r="BA16" i="35"/>
  <c r="BA56" i="14"/>
  <c r="BA57" i="14" s="1"/>
  <c r="BA47" i="14"/>
  <c r="BA50" i="14" s="1"/>
  <c r="BA37" i="16"/>
  <c r="BA39" i="16" s="1"/>
  <c r="BA25" i="13"/>
  <c r="BB28" i="17"/>
  <c r="BB14" i="17"/>
  <c r="BC8" i="32"/>
  <c r="BC10" i="32" s="1"/>
  <c r="BC38" i="16"/>
  <c r="AU19" i="29"/>
  <c r="AU15" i="20"/>
  <c r="AU17" i="20" s="1"/>
  <c r="AU21" i="20" s="1"/>
  <c r="AZ16" i="29" l="1"/>
  <c r="BA11" i="17"/>
  <c r="BB18" i="32"/>
  <c r="X18" i="33"/>
  <c r="BA15" i="35"/>
  <c r="BB45" i="14"/>
  <c r="BA17" i="35"/>
  <c r="BB55" i="14"/>
  <c r="BA17" i="13"/>
  <c r="BA18" i="13" s="1"/>
  <c r="AZ20" i="32"/>
  <c r="AX13" i="26"/>
  <c r="AX14" i="26" s="1"/>
  <c r="AX27" i="10"/>
  <c r="AX28" i="10" s="1"/>
  <c r="BA9" i="29"/>
  <c r="BB36" i="16"/>
  <c r="AV24" i="32"/>
  <c r="V21" i="33"/>
  <c r="AV21" i="29"/>
  <c r="AV28" i="9"/>
  <c r="AV30" i="9" s="1"/>
  <c r="AW36" i="9"/>
  <c r="V21" i="30"/>
  <c r="BB25" i="12"/>
  <c r="AW40" i="18"/>
  <c r="AW41" i="18" s="1"/>
  <c r="BA11" i="35"/>
  <c r="BA20" i="18"/>
  <c r="BA22" i="18" s="1"/>
  <c r="BA12" i="16"/>
  <c r="BA13" i="16" s="1"/>
  <c r="BA25" i="14"/>
  <c r="BG26" i="14" s="1"/>
  <c r="BA33" i="14"/>
  <c r="BA35" i="14" s="1"/>
  <c r="BA18" i="10"/>
  <c r="BA17" i="9"/>
  <c r="BA18" i="9" s="1"/>
  <c r="BA29" i="16" s="1"/>
  <c r="AV23" i="9"/>
  <c r="V17" i="30"/>
  <c r="AW46" i="18" l="1"/>
  <c r="AW47" i="18" s="1"/>
  <c r="AW33" i="18"/>
  <c r="AW42" i="18"/>
  <c r="AV23" i="29"/>
  <c r="AV16" i="20"/>
  <c r="V23" i="30"/>
  <c r="AX20" i="10"/>
  <c r="AX21" i="10" s="1"/>
  <c r="AY26" i="10"/>
  <c r="BB24" i="12"/>
  <c r="BB26" i="12" s="1"/>
  <c r="BA12" i="35"/>
  <c r="BB32" i="14"/>
  <c r="BG13" i="35"/>
  <c r="BG46" i="14"/>
  <c r="BG34" i="14"/>
  <c r="BA30" i="16"/>
  <c r="BA31" i="16" s="1"/>
  <c r="BA14" i="16"/>
  <c r="BA15" i="32"/>
  <c r="BA27" i="18"/>
  <c r="BG28" i="18" s="1"/>
  <c r="BA12" i="18"/>
  <c r="AV12" i="9"/>
  <c r="AV13" i="9" s="1"/>
  <c r="V24" i="33"/>
  <c r="BA8" i="26"/>
  <c r="BA11" i="26" s="1"/>
  <c r="BA19" i="17"/>
  <c r="BA21" i="17" s="1"/>
  <c r="BA26" i="13"/>
  <c r="BA27" i="13" s="1"/>
  <c r="BA39" i="17"/>
  <c r="BA40" i="17" s="1"/>
  <c r="BA14" i="29" l="1"/>
  <c r="BB28" i="16"/>
  <c r="AX8" i="29"/>
  <c r="AY17" i="10"/>
  <c r="BB19" i="14"/>
  <c r="BA32" i="17"/>
  <c r="BA45" i="17"/>
  <c r="BA46" i="17" s="1"/>
  <c r="BA41" i="17"/>
  <c r="AW17" i="26"/>
  <c r="AW18" i="26" s="1"/>
  <c r="BA13" i="29"/>
  <c r="BB24" i="13"/>
  <c r="BA17" i="32"/>
  <c r="BA26" i="17"/>
  <c r="BC27" i="17" s="1"/>
  <c r="BA12" i="17"/>
  <c r="BB21" i="16"/>
  <c r="BD22" i="16" s="1"/>
  <c r="BB38" i="14"/>
  <c r="BB39" i="14" s="1"/>
  <c r="BB11" i="13"/>
  <c r="BB12" i="13" s="1"/>
  <c r="BB20" i="12"/>
  <c r="BB21" i="12" s="1"/>
  <c r="AW48" i="18"/>
  <c r="AW34" i="18"/>
  <c r="AW35" i="18" s="1"/>
  <c r="AW13" i="18" s="1"/>
  <c r="AW15" i="18" s="1"/>
  <c r="BA12" i="32"/>
  <c r="BA13" i="32" s="1"/>
  <c r="AV10" i="29"/>
  <c r="AV11" i="29" s="1"/>
  <c r="AW11" i="9"/>
  <c r="AV9" i="8"/>
  <c r="V10" i="30"/>
  <c r="BG29" i="18"/>
  <c r="BG14" i="18"/>
  <c r="BA33" i="17" l="1"/>
  <c r="BA34" i="17" s="1"/>
  <c r="BA13" i="17" s="1"/>
  <c r="BA15" i="17" s="1"/>
  <c r="BA47" i="17"/>
  <c r="BG16" i="32"/>
  <c r="AW15" i="29"/>
  <c r="AW17" i="29" s="1"/>
  <c r="AW23" i="9" s="1"/>
  <c r="AX11" i="18"/>
  <c r="AY10" i="10"/>
  <c r="AY11" i="10" s="1"/>
  <c r="BB37" i="16"/>
  <c r="BB39" i="16" s="1"/>
  <c r="BB25" i="13"/>
  <c r="AV22" i="9"/>
  <c r="AV24" i="9" s="1"/>
  <c r="V11" i="30"/>
  <c r="BB16" i="35"/>
  <c r="BB56" i="14"/>
  <c r="BB57" i="14" s="1"/>
  <c r="BB47" i="14"/>
  <c r="BB50" i="14" s="1"/>
  <c r="X16" i="36"/>
  <c r="BC28" i="17"/>
  <c r="BC14" i="17"/>
  <c r="AW37" i="9"/>
  <c r="AW38" i="9" s="1"/>
  <c r="AW19" i="32"/>
  <c r="AW21" i="32" s="1"/>
  <c r="BB10" i="35"/>
  <c r="BB18" i="14"/>
  <c r="BB20" i="14" s="1"/>
  <c r="BC17" i="12"/>
  <c r="X10" i="36"/>
  <c r="BD8" i="32"/>
  <c r="BD10" i="32" s="1"/>
  <c r="BD38" i="16"/>
  <c r="BA16" i="26"/>
  <c r="BA16" i="29" l="1"/>
  <c r="BB11" i="17"/>
  <c r="AY13" i="26"/>
  <c r="AY14" i="26" s="1"/>
  <c r="AY27" i="10"/>
  <c r="AY28" i="10" s="1"/>
  <c r="W13" i="27"/>
  <c r="AW21" i="29"/>
  <c r="AX36" i="9"/>
  <c r="AW28" i="9"/>
  <c r="AW30" i="9" s="1"/>
  <c r="AV19" i="29"/>
  <c r="AV15" i="20"/>
  <c r="AV17" i="20" s="1"/>
  <c r="AV21" i="20" s="1"/>
  <c r="V19" i="30"/>
  <c r="BC18" i="32"/>
  <c r="BA20" i="32"/>
  <c r="AW24" i="32"/>
  <c r="AX40" i="18"/>
  <c r="AX41" i="18" s="1"/>
  <c r="BB9" i="29"/>
  <c r="BC36" i="16"/>
  <c r="X9" i="30"/>
  <c r="BB11" i="35"/>
  <c r="BB20" i="18"/>
  <c r="BB22" i="18" s="1"/>
  <c r="BB12" i="16"/>
  <c r="BB13" i="16" s="1"/>
  <c r="BB25" i="14"/>
  <c r="BH26" i="14" s="1"/>
  <c r="BB33" i="14"/>
  <c r="BB35" i="14" s="1"/>
  <c r="BB17" i="9"/>
  <c r="BB18" i="9" s="1"/>
  <c r="BB29" i="16" s="1"/>
  <c r="BB18" i="10"/>
  <c r="X11" i="36"/>
  <c r="BB17" i="35"/>
  <c r="BC55" i="14"/>
  <c r="BB17" i="13"/>
  <c r="BB18" i="13" s="1"/>
  <c r="X17" i="36"/>
  <c r="BC25" i="12"/>
  <c r="BB15" i="35"/>
  <c r="BC45" i="14"/>
  <c r="X15" i="36"/>
  <c r="AW12" i="9" l="1"/>
  <c r="AW13" i="9" s="1"/>
  <c r="AY20" i="10"/>
  <c r="AY21" i="10" s="1"/>
  <c r="AZ26" i="10"/>
  <c r="W14" i="27"/>
  <c r="BB39" i="17"/>
  <c r="BB40" i="17" s="1"/>
  <c r="BB30" i="16"/>
  <c r="BB31" i="16" s="1"/>
  <c r="BB14" i="16"/>
  <c r="BB15" i="32"/>
  <c r="BB27" i="18"/>
  <c r="BH28" i="18" s="1"/>
  <c r="BB12" i="18"/>
  <c r="X15" i="33"/>
  <c r="BC24" i="12"/>
  <c r="BC26" i="12" s="1"/>
  <c r="BB12" i="35"/>
  <c r="BC32" i="14"/>
  <c r="X12" i="36"/>
  <c r="BB8" i="26"/>
  <c r="BB11" i="26" s="1"/>
  <c r="BB19" i="17"/>
  <c r="BB21" i="17" s="1"/>
  <c r="BB26" i="13"/>
  <c r="BB27" i="13" s="1"/>
  <c r="X8" i="27"/>
  <c r="BH13" i="35"/>
  <c r="BH46" i="14"/>
  <c r="BH34" i="14"/>
  <c r="Z13" i="36"/>
  <c r="AX46" i="18"/>
  <c r="AX47" i="18" s="1"/>
  <c r="AX42" i="18"/>
  <c r="AX33" i="18"/>
  <c r="AW23" i="29"/>
  <c r="AW16" i="20"/>
  <c r="AX17" i="26" l="1"/>
  <c r="AX18" i="26" s="1"/>
  <c r="BB12" i="32"/>
  <c r="BB13" i="32" s="1"/>
  <c r="X12" i="33"/>
  <c r="BC21" i="16"/>
  <c r="BE22" i="16" s="1"/>
  <c r="BC38" i="14"/>
  <c r="BC39" i="14" s="1"/>
  <c r="BC11" i="13"/>
  <c r="BC12" i="13" s="1"/>
  <c r="BC20" i="12"/>
  <c r="BC21" i="12" s="1"/>
  <c r="AY8" i="29"/>
  <c r="AZ17" i="10"/>
  <c r="W8" i="30"/>
  <c r="P8" i="31"/>
  <c r="BB13" i="29"/>
  <c r="BC24" i="13"/>
  <c r="X13" i="30"/>
  <c r="BB17" i="32"/>
  <c r="BB26" i="17"/>
  <c r="BD27" i="17" s="1"/>
  <c r="BB12" i="17"/>
  <c r="X17" i="33"/>
  <c r="BB32" i="17"/>
  <c r="BB45" i="17"/>
  <c r="BB46" i="17" s="1"/>
  <c r="BB41" i="17"/>
  <c r="AX34" i="18"/>
  <c r="AX35" i="18" s="1"/>
  <c r="AX13" i="18" s="1"/>
  <c r="AX15" i="18" s="1"/>
  <c r="AX48" i="18"/>
  <c r="X11" i="27"/>
  <c r="BB14" i="29"/>
  <c r="BC28" i="16"/>
  <c r="X14" i="30"/>
  <c r="BH29" i="18"/>
  <c r="BH14" i="18"/>
  <c r="BC19" i="14"/>
  <c r="AW10" i="29"/>
  <c r="AW11" i="29" s="1"/>
  <c r="AW22" i="9" s="1"/>
  <c r="AW24" i="9" s="1"/>
  <c r="AW9" i="8"/>
  <c r="AX11" i="9"/>
  <c r="AX15" i="29" l="1"/>
  <c r="AX17" i="29" s="1"/>
  <c r="AX23" i="9" s="1"/>
  <c r="AY11" i="18"/>
  <c r="BC16" i="35"/>
  <c r="BC56" i="14"/>
  <c r="BC57" i="14" s="1"/>
  <c r="BC47" i="14"/>
  <c r="BC50" i="14" s="1"/>
  <c r="BE8" i="32"/>
  <c r="BE10" i="32" s="1"/>
  <c r="BE38" i="16"/>
  <c r="Y8" i="33"/>
  <c r="AW19" i="29"/>
  <c r="AW15" i="20"/>
  <c r="AW17" i="20" s="1"/>
  <c r="AW21" i="20" s="1"/>
  <c r="AX19" i="32"/>
  <c r="AX21" i="32" s="1"/>
  <c r="BD28" i="17"/>
  <c r="BD14" i="17"/>
  <c r="X13" i="33"/>
  <c r="BC10" i="35"/>
  <c r="BC18" i="14"/>
  <c r="BC20" i="14" s="1"/>
  <c r="BD17" i="12"/>
  <c r="AX37" i="9"/>
  <c r="AX38" i="9" s="1"/>
  <c r="AZ10" i="10"/>
  <c r="AZ11" i="10" s="1"/>
  <c r="BH16" i="32"/>
  <c r="Z16" i="33"/>
  <c r="BB16" i="26"/>
  <c r="X16" i="27"/>
  <c r="BB47" i="17"/>
  <c r="BB33" i="17"/>
  <c r="BB34" i="17" s="1"/>
  <c r="BB13" i="17" s="1"/>
  <c r="BB15" i="17" s="1"/>
  <c r="BC37" i="16"/>
  <c r="BC39" i="16" s="1"/>
  <c r="BC25" i="13"/>
  <c r="BB16" i="29" l="1"/>
  <c r="BC11" i="17"/>
  <c r="X16" i="30"/>
  <c r="AX24" i="32"/>
  <c r="BC15" i="35"/>
  <c r="BD45" i="14"/>
  <c r="BC17" i="35"/>
  <c r="BD55" i="14"/>
  <c r="BC17" i="13"/>
  <c r="BC18" i="13" s="1"/>
  <c r="BB20" i="32"/>
  <c r="X20" i="33"/>
  <c r="BC9" i="29"/>
  <c r="BD36" i="16"/>
  <c r="AX21" i="29"/>
  <c r="AY36" i="9"/>
  <c r="AX28" i="9"/>
  <c r="AX30" i="9" s="1"/>
  <c r="AZ13" i="26"/>
  <c r="AZ14" i="26" s="1"/>
  <c r="AZ27" i="10"/>
  <c r="AZ28" i="10" s="1"/>
  <c r="BD25" i="12"/>
  <c r="Y10" i="33"/>
  <c r="AY40" i="18"/>
  <c r="AY41" i="18" s="1"/>
  <c r="BC11" i="35"/>
  <c r="BC20" i="18"/>
  <c r="BC22" i="18" s="1"/>
  <c r="BC12" i="16"/>
  <c r="BC13" i="16" s="1"/>
  <c r="BC33" i="14"/>
  <c r="BC35" i="14" s="1"/>
  <c r="BC25" i="14"/>
  <c r="BI26" i="14" s="1"/>
  <c r="BC18" i="10"/>
  <c r="BC17" i="9"/>
  <c r="BC18" i="9" s="1"/>
  <c r="BC29" i="16" s="1"/>
  <c r="BD18" i="32"/>
  <c r="AX12" i="9" l="1"/>
  <c r="AX13" i="9" s="1"/>
  <c r="BC30" i="16"/>
  <c r="BC14" i="16"/>
  <c r="BD24" i="12"/>
  <c r="BD26" i="12" s="1"/>
  <c r="BC15" i="32"/>
  <c r="BC27" i="18"/>
  <c r="BI28" i="18" s="1"/>
  <c r="BC12" i="18"/>
  <c r="BC31" i="16"/>
  <c r="AX23" i="29"/>
  <c r="AX16" i="20"/>
  <c r="BC8" i="26"/>
  <c r="BC11" i="26" s="1"/>
  <c r="BC19" i="17"/>
  <c r="BC21" i="17" s="1"/>
  <c r="BC26" i="13"/>
  <c r="BC27" i="13" s="1"/>
  <c r="BC39" i="17"/>
  <c r="BC40" i="17" s="1"/>
  <c r="AZ20" i="10"/>
  <c r="AZ21" i="10" s="1"/>
  <c r="BA26" i="10"/>
  <c r="AY42" i="18"/>
  <c r="AY33" i="18"/>
  <c r="AY46" i="18"/>
  <c r="AY47" i="18" s="1"/>
  <c r="BI13" i="35"/>
  <c r="BI46" i="14"/>
  <c r="BI34" i="14"/>
  <c r="BC12" i="35"/>
  <c r="BD32" i="14"/>
  <c r="BD21" i="16" l="1"/>
  <c r="BF22" i="16" s="1"/>
  <c r="BD38" i="14"/>
  <c r="BD39" i="14" s="1"/>
  <c r="BD11" i="13"/>
  <c r="BD12" i="13" s="1"/>
  <c r="BD20" i="12"/>
  <c r="BD21" i="12" s="1"/>
  <c r="BC13" i="29"/>
  <c r="BD24" i="13"/>
  <c r="BC14" i="29"/>
  <c r="BD28" i="16"/>
  <c r="BD19" i="14"/>
  <c r="BC12" i="32"/>
  <c r="BC13" i="32" s="1"/>
  <c r="BC17" i="32"/>
  <c r="BC26" i="17"/>
  <c r="BE27" i="17" s="1"/>
  <c r="BC12" i="17"/>
  <c r="AY48" i="18"/>
  <c r="AY34" i="18"/>
  <c r="AY35" i="18" s="1"/>
  <c r="AY13" i="18" s="1"/>
  <c r="AY15" i="18" s="1"/>
  <c r="AY17" i="26"/>
  <c r="AY18" i="26" s="1"/>
  <c r="W17" i="27"/>
  <c r="BC45" i="17"/>
  <c r="BC46" i="17" s="1"/>
  <c r="BC41" i="17"/>
  <c r="BC32" i="17"/>
  <c r="AZ8" i="29"/>
  <c r="BA17" i="10"/>
  <c r="BI14" i="18"/>
  <c r="BI29" i="18"/>
  <c r="AX10" i="29"/>
  <c r="AX11" i="29" s="1"/>
  <c r="AX22" i="9" s="1"/>
  <c r="AX24" i="9" s="1"/>
  <c r="AY11" i="9"/>
  <c r="AX9" i="8"/>
  <c r="AY15" i="29" l="1"/>
  <c r="AY17" i="29" s="1"/>
  <c r="AZ11" i="18"/>
  <c r="P15" i="31"/>
  <c r="W15" i="30"/>
  <c r="BE28" i="17"/>
  <c r="BE14" i="17"/>
  <c r="BC33" i="17"/>
  <c r="BC34" i="17" s="1"/>
  <c r="BC13" i="17" s="1"/>
  <c r="BC15" i="17" s="1"/>
  <c r="BC47" i="17"/>
  <c r="AY37" i="9"/>
  <c r="AY38" i="9" s="1"/>
  <c r="W18" i="27"/>
  <c r="AY19" i="32"/>
  <c r="AY21" i="32" s="1"/>
  <c r="W19" i="33"/>
  <c r="BD10" i="35"/>
  <c r="BD18" i="14"/>
  <c r="BD20" i="14" s="1"/>
  <c r="BE17" i="12"/>
  <c r="BA10" i="10"/>
  <c r="BA11" i="10" s="1"/>
  <c r="BD37" i="16"/>
  <c r="BD39" i="16" s="1"/>
  <c r="BD25" i="13"/>
  <c r="BD16" i="35"/>
  <c r="BD56" i="14"/>
  <c r="BD57" i="14" s="1"/>
  <c r="BD47" i="14"/>
  <c r="BD50" i="14" s="1"/>
  <c r="AX19" i="29"/>
  <c r="AX15" i="20"/>
  <c r="AX17" i="20" s="1"/>
  <c r="AX21" i="20" s="1"/>
  <c r="BI16" i="32"/>
  <c r="BC16" i="26"/>
  <c r="BF8" i="32"/>
  <c r="BF10" i="32" s="1"/>
  <c r="BF38" i="16"/>
  <c r="BC16" i="29" l="1"/>
  <c r="BD11" i="17"/>
  <c r="BA13" i="26"/>
  <c r="BA14" i="26" s="1"/>
  <c r="BA27" i="10"/>
  <c r="BA28" i="10" s="1"/>
  <c r="AY24" i="32"/>
  <c r="W21" i="33"/>
  <c r="BD15" i="35"/>
  <c r="BE45" i="14"/>
  <c r="BE25" i="12"/>
  <c r="BE18" i="32"/>
  <c r="Y18" i="33"/>
  <c r="AY21" i="29"/>
  <c r="AZ36" i="9"/>
  <c r="AY28" i="9"/>
  <c r="AY30" i="9" s="1"/>
  <c r="W21" i="30"/>
  <c r="P21" i="31"/>
  <c r="BD11" i="35"/>
  <c r="BD20" i="18"/>
  <c r="BD22" i="18" s="1"/>
  <c r="BD12" i="16"/>
  <c r="BD13" i="16" s="1"/>
  <c r="BD33" i="14"/>
  <c r="BD35" i="14" s="1"/>
  <c r="BD25" i="14"/>
  <c r="BJ26" i="14" s="1"/>
  <c r="BD18" i="10"/>
  <c r="BD17" i="9"/>
  <c r="BD18" i="9" s="1"/>
  <c r="BD29" i="16" s="1"/>
  <c r="BC20" i="32"/>
  <c r="AZ40" i="18"/>
  <c r="AZ41" i="18" s="1"/>
  <c r="BD17" i="35"/>
  <c r="BE55" i="14"/>
  <c r="BD17" i="13"/>
  <c r="BD18" i="13" s="1"/>
  <c r="BD9" i="29"/>
  <c r="BE36" i="16"/>
  <c r="AY23" i="9"/>
  <c r="W17" i="30"/>
  <c r="P17" i="31"/>
  <c r="BD12" i="35" l="1"/>
  <c r="BE32" i="14"/>
  <c r="AY12" i="9"/>
  <c r="AY13" i="9" s="1"/>
  <c r="W24" i="33"/>
  <c r="BD8" i="26"/>
  <c r="BD11" i="26" s="1"/>
  <c r="BD19" i="17"/>
  <c r="BD21" i="17" s="1"/>
  <c r="BD26" i="13"/>
  <c r="BD27" i="13" s="1"/>
  <c r="BD15" i="32"/>
  <c r="BD27" i="18"/>
  <c r="BJ28" i="18" s="1"/>
  <c r="BD12" i="18"/>
  <c r="BA20" i="10"/>
  <c r="BA21" i="10" s="1"/>
  <c r="BB26" i="10"/>
  <c r="BD30" i="16"/>
  <c r="BD14" i="16"/>
  <c r="BE24" i="12"/>
  <c r="BE26" i="12" s="1"/>
  <c r="BD39" i="17"/>
  <c r="BD40" i="17" s="1"/>
  <c r="BJ13" i="35"/>
  <c r="BJ34" i="14"/>
  <c r="BJ46" i="14"/>
  <c r="AZ46" i="18"/>
  <c r="AZ47" i="18" s="1"/>
  <c r="AZ42" i="18"/>
  <c r="AZ33" i="18"/>
  <c r="BD31" i="16"/>
  <c r="AY23" i="29"/>
  <c r="AY16" i="20"/>
  <c r="W23" i="30"/>
  <c r="P23" i="31"/>
  <c r="BD13" i="29" l="1"/>
  <c r="BE24" i="13"/>
  <c r="AZ17" i="26"/>
  <c r="AZ18" i="26" s="1"/>
  <c r="BD41" i="17"/>
  <c r="BD45" i="17"/>
  <c r="BD46" i="17" s="1"/>
  <c r="BD32" i="17"/>
  <c r="BD17" i="32"/>
  <c r="BD26" i="17"/>
  <c r="BF27" i="17" s="1"/>
  <c r="BD12" i="17"/>
  <c r="AZ48" i="18"/>
  <c r="AZ34" i="18"/>
  <c r="BA8" i="29"/>
  <c r="BB17" i="10"/>
  <c r="BD12" i="32"/>
  <c r="BD13" i="32" s="1"/>
  <c r="AY10" i="29"/>
  <c r="AY11" i="29" s="1"/>
  <c r="AZ11" i="9"/>
  <c r="AY9" i="8"/>
  <c r="W10" i="30"/>
  <c r="P10" i="31"/>
  <c r="BJ14" i="18"/>
  <c r="BJ29" i="18"/>
  <c r="BE19" i="14"/>
  <c r="BE21" i="16"/>
  <c r="BG22" i="16" s="1"/>
  <c r="BE38" i="14"/>
  <c r="BE39" i="14" s="1"/>
  <c r="BE11" i="13"/>
  <c r="BE12" i="13" s="1"/>
  <c r="BE20" i="12"/>
  <c r="BE21" i="12" s="1"/>
  <c r="AZ35" i="18"/>
  <c r="AZ13" i="18" s="1"/>
  <c r="AZ15" i="18" s="1"/>
  <c r="BD14" i="29"/>
  <c r="BE28" i="16"/>
  <c r="BE16" i="35" l="1"/>
  <c r="BE56" i="14"/>
  <c r="BE57" i="14" s="1"/>
  <c r="BE47" i="14"/>
  <c r="BE50" i="14" s="1"/>
  <c r="Y16" i="36"/>
  <c r="BD47" i="17"/>
  <c r="BD33" i="17"/>
  <c r="BD34" i="17" s="1"/>
  <c r="BD13" i="17" s="1"/>
  <c r="BD15" i="17" s="1"/>
  <c r="BG8" i="32"/>
  <c r="BG10" i="32" s="1"/>
  <c r="BG38" i="16"/>
  <c r="AY22" i="9"/>
  <c r="AY24" i="9" s="1"/>
  <c r="W11" i="30"/>
  <c r="P11" i="31"/>
  <c r="AZ19" i="32"/>
  <c r="AZ21" i="32" s="1"/>
  <c r="BD16" i="26"/>
  <c r="BF28" i="17"/>
  <c r="BF14" i="17"/>
  <c r="AZ37" i="9"/>
  <c r="AZ38" i="9" s="1"/>
  <c r="BJ16" i="32"/>
  <c r="BE10" i="35"/>
  <c r="BE18" i="14"/>
  <c r="BE20" i="14" s="1"/>
  <c r="BF17" i="12"/>
  <c r="M10" i="24"/>
  <c r="Y10" i="36"/>
  <c r="Q10" i="37"/>
  <c r="AZ15" i="29"/>
  <c r="AZ17" i="29" s="1"/>
  <c r="AZ23" i="9" s="1"/>
  <c r="BA11" i="18"/>
  <c r="BE37" i="16"/>
  <c r="BE39" i="16" s="1"/>
  <c r="BE25" i="13"/>
  <c r="BB10" i="10"/>
  <c r="BB11" i="10" s="1"/>
  <c r="BD20" i="32" l="1"/>
  <c r="AY19" i="29"/>
  <c r="AY15" i="20"/>
  <c r="AY17" i="20" s="1"/>
  <c r="AY21" i="20" s="1"/>
  <c r="P19" i="31"/>
  <c r="W19" i="30"/>
  <c r="BE15" i="35"/>
  <c r="BF45" i="14"/>
  <c r="Q15" i="37"/>
  <c r="Y15" i="36"/>
  <c r="M15" i="24"/>
  <c r="BE17" i="35"/>
  <c r="BF55" i="14"/>
  <c r="BE17" i="13"/>
  <c r="BE18" i="13" s="1"/>
  <c r="M17" i="24"/>
  <c r="Q17" i="37"/>
  <c r="Y17" i="36"/>
  <c r="BB13" i="26"/>
  <c r="BB14" i="26" s="1"/>
  <c r="BB27" i="10"/>
  <c r="BB28" i="10" s="1"/>
  <c r="X13" i="27"/>
  <c r="BF25" i="12"/>
  <c r="BA40" i="18"/>
  <c r="BA41" i="18" s="1"/>
  <c r="BE11" i="35"/>
  <c r="BE20" i="18"/>
  <c r="BE22" i="18" s="1"/>
  <c r="BE12" i="16"/>
  <c r="BE13" i="16" s="1"/>
  <c r="BE25" i="14"/>
  <c r="BK26" i="14" s="1"/>
  <c r="BE33" i="14"/>
  <c r="BE35" i="14" s="1"/>
  <c r="BE18" i="10"/>
  <c r="BE17" i="9"/>
  <c r="BE18" i="9" s="1"/>
  <c r="BE29" i="16" s="1"/>
  <c r="Y11" i="36"/>
  <c r="BF18" i="32"/>
  <c r="AZ24" i="32"/>
  <c r="AZ21" i="29"/>
  <c r="BA36" i="9"/>
  <c r="AZ28" i="9"/>
  <c r="AZ30" i="9" s="1"/>
  <c r="BE9" i="29"/>
  <c r="BF36" i="16"/>
  <c r="M9" i="22"/>
  <c r="Y9" i="30"/>
  <c r="Q9" i="31"/>
  <c r="BD16" i="29"/>
  <c r="BE11" i="17"/>
  <c r="BF24" i="12" l="1"/>
  <c r="BF26" i="12" s="1"/>
  <c r="AZ23" i="29"/>
  <c r="AZ16" i="20"/>
  <c r="BE8" i="26"/>
  <c r="BE11" i="26" s="1"/>
  <c r="BE19" i="17"/>
  <c r="BE21" i="17" s="1"/>
  <c r="BE26" i="13"/>
  <c r="BE27" i="13" s="1"/>
  <c r="Y8" i="27"/>
  <c r="BK13" i="35"/>
  <c r="BK34" i="14"/>
  <c r="BK46" i="14"/>
  <c r="AA13" i="36"/>
  <c r="BA46" i="18"/>
  <c r="BA47" i="18" s="1"/>
  <c r="BA42" i="18"/>
  <c r="BA33" i="18"/>
  <c r="BE12" i="35"/>
  <c r="BF32" i="14"/>
  <c r="M12" i="24"/>
  <c r="Y12" i="36"/>
  <c r="Q12" i="37"/>
  <c r="BE30" i="16"/>
  <c r="BE14" i="16"/>
  <c r="BE31" i="16"/>
  <c r="BE15" i="32"/>
  <c r="BE12" i="18"/>
  <c r="BE27" i="18"/>
  <c r="BK28" i="18" s="1"/>
  <c r="Y15" i="33"/>
  <c r="BC26" i="10"/>
  <c r="BB20" i="10"/>
  <c r="BB21" i="10" s="1"/>
  <c r="X14" i="27"/>
  <c r="BE39" i="17"/>
  <c r="BE40" i="17" s="1"/>
  <c r="AZ12" i="9"/>
  <c r="AZ13" i="9" s="1"/>
  <c r="BB8" i="29" l="1"/>
  <c r="BC17" i="10"/>
  <c r="X8" i="30"/>
  <c r="BE12" i="32"/>
  <c r="BE13" i="32" s="1"/>
  <c r="Y12" i="33"/>
  <c r="BA17" i="26"/>
  <c r="BA18" i="26" s="1"/>
  <c r="BE13" i="29"/>
  <c r="BF24" i="13"/>
  <c r="Q13" i="31"/>
  <c r="M13" i="22"/>
  <c r="Y13" i="30"/>
  <c r="BA48" i="18"/>
  <c r="BA34" i="18"/>
  <c r="BA35" i="18" s="1"/>
  <c r="BA13" i="18" s="1"/>
  <c r="BA15" i="18" s="1"/>
  <c r="BE17" i="32"/>
  <c r="BE26" i="17"/>
  <c r="BG27" i="17" s="1"/>
  <c r="BE12" i="17"/>
  <c r="Y17" i="33"/>
  <c r="Y11" i="27"/>
  <c r="BE32" i="17"/>
  <c r="BE45" i="17"/>
  <c r="BE46" i="17" s="1"/>
  <c r="BE41" i="17"/>
  <c r="BE14" i="29"/>
  <c r="BF28" i="16"/>
  <c r="M14" i="22"/>
  <c r="Q14" i="31"/>
  <c r="Y14" i="30"/>
  <c r="AZ10" i="29"/>
  <c r="AZ11" i="29" s="1"/>
  <c r="AZ22" i="9" s="1"/>
  <c r="AZ24" i="9" s="1"/>
  <c r="BA11" i="9"/>
  <c r="AZ9" i="8"/>
  <c r="BF19" i="14"/>
  <c r="BK29" i="18"/>
  <c r="BK14" i="18"/>
  <c r="BF21" i="16"/>
  <c r="BH22" i="16" s="1"/>
  <c r="BF11" i="13"/>
  <c r="BF12" i="13" s="1"/>
  <c r="BF38" i="14"/>
  <c r="BF39" i="14" s="1"/>
  <c r="BF20" i="12"/>
  <c r="BF21" i="12" s="1"/>
  <c r="BA15" i="29" l="1"/>
  <c r="BA17" i="29" s="1"/>
  <c r="BA23" i="9" s="1"/>
  <c r="BB11" i="18"/>
  <c r="BA19" i="32"/>
  <c r="BA21" i="32" s="1"/>
  <c r="BA37" i="9"/>
  <c r="BA38" i="9" s="1"/>
  <c r="BK16" i="32"/>
  <c r="AA16" i="33"/>
  <c r="Y13" i="33"/>
  <c r="BH8" i="32"/>
  <c r="BH10" i="32" s="1"/>
  <c r="BH38" i="16"/>
  <c r="Z8" i="33"/>
  <c r="AZ19" i="29"/>
  <c r="AZ15" i="20"/>
  <c r="AZ17" i="20" s="1"/>
  <c r="AZ21" i="20" s="1"/>
  <c r="BF10" i="35"/>
  <c r="BF18" i="14"/>
  <c r="BF20" i="14" s="1"/>
  <c r="BG17" i="12"/>
  <c r="BE16" i="26"/>
  <c r="Y16" i="27"/>
  <c r="BG28" i="17"/>
  <c r="BG14" i="17"/>
  <c r="BC10" i="10"/>
  <c r="BC11" i="10" s="1"/>
  <c r="BF37" i="16"/>
  <c r="BF39" i="16" s="1"/>
  <c r="BF25" i="13"/>
  <c r="BF16" i="35"/>
  <c r="BF56" i="14"/>
  <c r="BF57" i="14" s="1"/>
  <c r="BF47" i="14"/>
  <c r="BF50" i="14" s="1"/>
  <c r="BE47" i="17"/>
  <c r="BE33" i="17"/>
  <c r="BE34" i="17" s="1"/>
  <c r="BE13" i="17" s="1"/>
  <c r="BE15" i="17" s="1"/>
  <c r="BE16" i="29" l="1"/>
  <c r="BF11" i="17"/>
  <c r="M16" i="22"/>
  <c r="Q16" i="31"/>
  <c r="Y16" i="30"/>
  <c r="BC13" i="26"/>
  <c r="BC14" i="26" s="1"/>
  <c r="BC27" i="10"/>
  <c r="BC28" i="10" s="1"/>
  <c r="BF11" i="35"/>
  <c r="BF20" i="18"/>
  <c r="BF22" i="18" s="1"/>
  <c r="BF12" i="16"/>
  <c r="BF13" i="16" s="1"/>
  <c r="BF25" i="14"/>
  <c r="BL26" i="14" s="1"/>
  <c r="BF33" i="14"/>
  <c r="BF35" i="14" s="1"/>
  <c r="BF18" i="10"/>
  <c r="BF17" i="9"/>
  <c r="BF18" i="9" s="1"/>
  <c r="BF29" i="16" s="1"/>
  <c r="Z10" i="33"/>
  <c r="BA21" i="29"/>
  <c r="BB36" i="9"/>
  <c r="BA28" i="9"/>
  <c r="BA30" i="9" s="1"/>
  <c r="BF15" i="35"/>
  <c r="BG45" i="14"/>
  <c r="BG18" i="32"/>
  <c r="BA24" i="32"/>
  <c r="BF17" i="35"/>
  <c r="BG55" i="14"/>
  <c r="BF17" i="13"/>
  <c r="BF18" i="13" s="1"/>
  <c r="BE20" i="32"/>
  <c r="Y20" i="33"/>
  <c r="BB40" i="18"/>
  <c r="BB41" i="18" s="1"/>
  <c r="BF9" i="29"/>
  <c r="BG36" i="16"/>
  <c r="BG25" i="12"/>
  <c r="BD26" i="10" l="1"/>
  <c r="BC20" i="10"/>
  <c r="BC21" i="10" s="1"/>
  <c r="BF12" i="35"/>
  <c r="BG32" i="14"/>
  <c r="BL13" i="35"/>
  <c r="BL46" i="14"/>
  <c r="BL34" i="14"/>
  <c r="BG24" i="12"/>
  <c r="BG26" i="12" s="1"/>
  <c r="BF30" i="16"/>
  <c r="BF31" i="16" s="1"/>
  <c r="BF14" i="16"/>
  <c r="BF15" i="32"/>
  <c r="BF12" i="18"/>
  <c r="BF27" i="18"/>
  <c r="BL28" i="18" s="1"/>
  <c r="BF8" i="26"/>
  <c r="BF11" i="26" s="1"/>
  <c r="BF19" i="17"/>
  <c r="BF21" i="17" s="1"/>
  <c r="BF26" i="13"/>
  <c r="BF27" i="13" s="1"/>
  <c r="BA23" i="29"/>
  <c r="BA16" i="20"/>
  <c r="BF39" i="17"/>
  <c r="BF40" i="17" s="1"/>
  <c r="BB42" i="18"/>
  <c r="BB46" i="18"/>
  <c r="BB47" i="18" s="1"/>
  <c r="BB33" i="18"/>
  <c r="BA12" i="9"/>
  <c r="BA13" i="9" s="1"/>
  <c r="BF14" i="29" l="1"/>
  <c r="BG28" i="16"/>
  <c r="BA10" i="29"/>
  <c r="BA11" i="29" s="1"/>
  <c r="BA22" i="9" s="1"/>
  <c r="BA24" i="9" s="1"/>
  <c r="BB11" i="9"/>
  <c r="BA9" i="8"/>
  <c r="BB35" i="18"/>
  <c r="BB13" i="18" s="1"/>
  <c r="BB15" i="18" s="1"/>
  <c r="BL14" i="18"/>
  <c r="BL29" i="18"/>
  <c r="BG19" i="14"/>
  <c r="BB48" i="18"/>
  <c r="BB34" i="18"/>
  <c r="BF13" i="29"/>
  <c r="BG24" i="13"/>
  <c r="BF17" i="32"/>
  <c r="BF26" i="17"/>
  <c r="BH27" i="17" s="1"/>
  <c r="BF12" i="17"/>
  <c r="BF45" i="17"/>
  <c r="BF46" i="17" s="1"/>
  <c r="BF32" i="17"/>
  <c r="BF41" i="17"/>
  <c r="BC8" i="29"/>
  <c r="BD17" i="10"/>
  <c r="BG21" i="16"/>
  <c r="BI22" i="16" s="1"/>
  <c r="BG11" i="13"/>
  <c r="BG12" i="13" s="1"/>
  <c r="BG38" i="14"/>
  <c r="BG39" i="14" s="1"/>
  <c r="BG20" i="12"/>
  <c r="BG21" i="12" s="1"/>
  <c r="BB17" i="26"/>
  <c r="BB18" i="26" s="1"/>
  <c r="X17" i="27"/>
  <c r="BF12" i="32"/>
  <c r="BF13" i="32" s="1"/>
  <c r="BG37" i="16" l="1"/>
  <c r="BG39" i="16" s="1"/>
  <c r="BG25" i="13"/>
  <c r="BH28" i="17"/>
  <c r="BH14" i="17"/>
  <c r="BF16" i="26"/>
  <c r="BB15" i="29"/>
  <c r="BB17" i="29" s="1"/>
  <c r="BC11" i="18"/>
  <c r="X15" i="30"/>
  <c r="BI8" i="32"/>
  <c r="BI10" i="32" s="1"/>
  <c r="BI38" i="16"/>
  <c r="BD10" i="10"/>
  <c r="BD11" i="10" s="1"/>
  <c r="BF47" i="17"/>
  <c r="BF33" i="17"/>
  <c r="BF34" i="17" s="1"/>
  <c r="BF13" i="17" s="1"/>
  <c r="BF15" i="17" s="1"/>
  <c r="BB19" i="32"/>
  <c r="BB21" i="32" s="1"/>
  <c r="X19" i="33"/>
  <c r="BA19" i="29"/>
  <c r="BA15" i="20"/>
  <c r="BA17" i="20" s="1"/>
  <c r="BA21" i="20" s="1"/>
  <c r="BG16" i="35"/>
  <c r="BG56" i="14"/>
  <c r="BG57" i="14" s="1"/>
  <c r="BG47" i="14"/>
  <c r="BG50" i="14" s="1"/>
  <c r="BL16" i="32"/>
  <c r="BB37" i="9"/>
  <c r="BB38" i="9" s="1"/>
  <c r="X18" i="27"/>
  <c r="BG10" i="35"/>
  <c r="BG18" i="14"/>
  <c r="BG20" i="14" s="1"/>
  <c r="BH17" i="12"/>
  <c r="BF16" i="29" l="1"/>
  <c r="BG11" i="17"/>
  <c r="BG15" i="35"/>
  <c r="BH45" i="14"/>
  <c r="BB21" i="29"/>
  <c r="BC36" i="9"/>
  <c r="BB28" i="9"/>
  <c r="BB30" i="9" s="1"/>
  <c r="X21" i="30"/>
  <c r="BG17" i="35"/>
  <c r="BH55" i="14"/>
  <c r="BG17" i="13"/>
  <c r="BG18" i="13" s="1"/>
  <c r="BH18" i="32"/>
  <c r="Z18" i="33"/>
  <c r="BF20" i="32"/>
  <c r="BD13" i="26"/>
  <c r="BD14" i="26" s="1"/>
  <c r="BD27" i="10"/>
  <c r="BD28" i="10" s="1"/>
  <c r="BH25" i="12"/>
  <c r="BC40" i="18"/>
  <c r="BC41" i="18" s="1"/>
  <c r="BB24" i="32"/>
  <c r="X21" i="33"/>
  <c r="BG11" i="35"/>
  <c r="BG20" i="18"/>
  <c r="BG22" i="18" s="1"/>
  <c r="BG12" i="16"/>
  <c r="BG13" i="16" s="1"/>
  <c r="BG25" i="14"/>
  <c r="BM26" i="14" s="1"/>
  <c r="BG33" i="14"/>
  <c r="BG35" i="14" s="1"/>
  <c r="BG18" i="10"/>
  <c r="BG17" i="9"/>
  <c r="BG18" i="9" s="1"/>
  <c r="BG29" i="16" s="1"/>
  <c r="BB23" i="9"/>
  <c r="X17" i="30"/>
  <c r="BG9" i="29"/>
  <c r="BH36" i="16"/>
  <c r="BB23" i="29" l="1"/>
  <c r="BB16" i="20"/>
  <c r="X23" i="30"/>
  <c r="BG12" i="35"/>
  <c r="BH32" i="14"/>
  <c r="BM13" i="35"/>
  <c r="BM46" i="14"/>
  <c r="BM34" i="14"/>
  <c r="BC46" i="18"/>
  <c r="BC47" i="18" s="1"/>
  <c r="BC42" i="18"/>
  <c r="BC33" i="18"/>
  <c r="BG14" i="16"/>
  <c r="BG30" i="16"/>
  <c r="BG31" i="16" s="1"/>
  <c r="BH24" i="12"/>
  <c r="BH26" i="12" s="1"/>
  <c r="BB12" i="9"/>
  <c r="BB13" i="9" s="1"/>
  <c r="X24" i="33"/>
  <c r="BG15" i="32"/>
  <c r="BG27" i="18"/>
  <c r="BM28" i="18" s="1"/>
  <c r="BG12" i="18"/>
  <c r="BG8" i="26"/>
  <c r="BG11" i="26" s="1"/>
  <c r="BG19" i="17"/>
  <c r="BG21" i="17" s="1"/>
  <c r="BG26" i="13"/>
  <c r="BG27" i="13" s="1"/>
  <c r="BG39" i="17"/>
  <c r="BG40" i="17" s="1"/>
  <c r="BD20" i="10"/>
  <c r="BD21" i="10" s="1"/>
  <c r="BE26" i="10"/>
  <c r="BG17" i="32" l="1"/>
  <c r="BG26" i="17"/>
  <c r="BI27" i="17" s="1"/>
  <c r="BG12" i="17"/>
  <c r="BC17" i="26"/>
  <c r="BC18" i="26" s="1"/>
  <c r="BH19" i="14"/>
  <c r="BC48" i="18"/>
  <c r="BC34" i="18"/>
  <c r="BC35" i="18" s="1"/>
  <c r="BC13" i="18" s="1"/>
  <c r="BC15" i="18" s="1"/>
  <c r="BG41" i="17"/>
  <c r="BG45" i="17"/>
  <c r="BG46" i="17" s="1"/>
  <c r="BG32" i="17"/>
  <c r="BB10" i="29"/>
  <c r="BB11" i="29" s="1"/>
  <c r="BC11" i="9"/>
  <c r="BB9" i="8"/>
  <c r="X10" i="30"/>
  <c r="BG14" i="29"/>
  <c r="BH28" i="16"/>
  <c r="BG13" i="29"/>
  <c r="BH24" i="13"/>
  <c r="BH21" i="16"/>
  <c r="BJ22" i="16" s="1"/>
  <c r="BH38" i="14"/>
  <c r="BH39" i="14" s="1"/>
  <c r="BH20" i="12"/>
  <c r="BH21" i="12" s="1"/>
  <c r="BH11" i="13"/>
  <c r="BH12" i="13" s="1"/>
  <c r="BD8" i="29"/>
  <c r="BE17" i="10"/>
  <c r="BM29" i="18"/>
  <c r="BM14" i="18"/>
  <c r="BG12" i="32"/>
  <c r="BG13" i="32" s="1"/>
  <c r="BC15" i="29" l="1"/>
  <c r="BC17" i="29" s="1"/>
  <c r="BC23" i="9" s="1"/>
  <c r="BD11" i="18"/>
  <c r="BH10" i="35"/>
  <c r="BH18" i="14"/>
  <c r="BH20" i="14" s="1"/>
  <c r="BI17" i="12"/>
  <c r="Z10" i="36"/>
  <c r="BC37" i="9"/>
  <c r="BC38" i="9" s="1"/>
  <c r="BH16" i="35"/>
  <c r="BH47" i="14"/>
  <c r="BH50" i="14" s="1"/>
  <c r="BH56" i="14"/>
  <c r="BH57" i="14" s="1"/>
  <c r="Z16" i="36"/>
  <c r="BG47" i="17"/>
  <c r="BG33" i="17"/>
  <c r="BG34" i="17" s="1"/>
  <c r="BG13" i="17" s="1"/>
  <c r="BG15" i="17" s="1"/>
  <c r="BJ8" i="32"/>
  <c r="BJ10" i="32" s="1"/>
  <c r="BJ38" i="16"/>
  <c r="BB22" i="9"/>
  <c r="BB24" i="9" s="1"/>
  <c r="X11" i="30"/>
  <c r="BM16" i="32"/>
  <c r="BE10" i="10"/>
  <c r="BE11" i="10" s="1"/>
  <c r="BG16" i="26"/>
  <c r="BI28" i="17"/>
  <c r="BI14" i="17"/>
  <c r="BH37" i="16"/>
  <c r="BH39" i="16" s="1"/>
  <c r="BH25" i="13"/>
  <c r="BC19" i="32"/>
  <c r="BC21" i="32" s="1"/>
  <c r="BG16" i="29" l="1"/>
  <c r="BH11" i="17"/>
  <c r="BG20" i="32"/>
  <c r="BH9" i="29"/>
  <c r="BI36" i="16"/>
  <c r="Z9" i="30"/>
  <c r="BB19" i="29"/>
  <c r="BB15" i="20"/>
  <c r="BB17" i="20" s="1"/>
  <c r="BB21" i="20" s="1"/>
  <c r="X19" i="30"/>
  <c r="BH17" i="35"/>
  <c r="BH17" i="13"/>
  <c r="BH18" i="13" s="1"/>
  <c r="BI55" i="14"/>
  <c r="Z17" i="36"/>
  <c r="BI25" i="12"/>
  <c r="BC21" i="29"/>
  <c r="BD36" i="9"/>
  <c r="BC28" i="9"/>
  <c r="BC30" i="9" s="1"/>
  <c r="BH15" i="35"/>
  <c r="BI45" i="14"/>
  <c r="Z15" i="36"/>
  <c r="BH11" i="35"/>
  <c r="BH20" i="18"/>
  <c r="BH22" i="18" s="1"/>
  <c r="BH12" i="16"/>
  <c r="BH13" i="16" s="1"/>
  <c r="BH25" i="14"/>
  <c r="BN26" i="14" s="1"/>
  <c r="BH33" i="14"/>
  <c r="BH35" i="14" s="1"/>
  <c r="BH18" i="10"/>
  <c r="BH17" i="9"/>
  <c r="BH18" i="9" s="1"/>
  <c r="BH29" i="16" s="1"/>
  <c r="Z11" i="36"/>
  <c r="BC24" i="32"/>
  <c r="BI18" i="32"/>
  <c r="BE13" i="26"/>
  <c r="BE14" i="26" s="1"/>
  <c r="BE27" i="10"/>
  <c r="BE28" i="10" s="1"/>
  <c r="Y13" i="27"/>
  <c r="BD40" i="18"/>
  <c r="BD41" i="18" s="1"/>
  <c r="BI24" i="12" l="1"/>
  <c r="BI26" i="12" s="1"/>
  <c r="BH8" i="26"/>
  <c r="BH11" i="26" s="1"/>
  <c r="BH19" i="17"/>
  <c r="BH21" i="17" s="1"/>
  <c r="BH26" i="13"/>
  <c r="BH27" i="13" s="1"/>
  <c r="Z8" i="27"/>
  <c r="BE20" i="10"/>
  <c r="BE21" i="10" s="1"/>
  <c r="BF26" i="10"/>
  <c r="BH30" i="16"/>
  <c r="BH31" i="16" s="1"/>
  <c r="BH14" i="16"/>
  <c r="BC23" i="29"/>
  <c r="BC16" i="20"/>
  <c r="BN13" i="35"/>
  <c r="BN46" i="14"/>
  <c r="BN34" i="14"/>
  <c r="AB13" i="36"/>
  <c r="BC12" i="9"/>
  <c r="BC13" i="9" s="1"/>
  <c r="Y14" i="27"/>
  <c r="BH15" i="32"/>
  <c r="BH12" i="18"/>
  <c r="BH27" i="18"/>
  <c r="BN28" i="18" s="1"/>
  <c r="Z15" i="33"/>
  <c r="BD42" i="18"/>
  <c r="BD46" i="18"/>
  <c r="BD47" i="18" s="1"/>
  <c r="BD33" i="18"/>
  <c r="BH12" i="35"/>
  <c r="BI32" i="14"/>
  <c r="Z12" i="36"/>
  <c r="BH39" i="17"/>
  <c r="BH40" i="17" s="1"/>
  <c r="BH14" i="29" l="1"/>
  <c r="BI28" i="16"/>
  <c r="Z14" i="30"/>
  <c r="BC10" i="29"/>
  <c r="BC11" i="29" s="1"/>
  <c r="BC22" i="9" s="1"/>
  <c r="BC24" i="9" s="1"/>
  <c r="BD11" i="9"/>
  <c r="BC9" i="8"/>
  <c r="BH13" i="29"/>
  <c r="BI24" i="13"/>
  <c r="Z13" i="30"/>
  <c r="BI19" i="14"/>
  <c r="BN29" i="18"/>
  <c r="BN14" i="18"/>
  <c r="BH12" i="32"/>
  <c r="BH13" i="32" s="1"/>
  <c r="Z12" i="33"/>
  <c r="BH17" i="32"/>
  <c r="BH12" i="17"/>
  <c r="BH26" i="17"/>
  <c r="BJ27" i="17" s="1"/>
  <c r="Z17" i="33"/>
  <c r="Z11" i="27"/>
  <c r="BH32" i="17"/>
  <c r="BH41" i="17"/>
  <c r="BH45" i="17"/>
  <c r="BH46" i="17" s="1"/>
  <c r="BD35" i="18"/>
  <c r="BD13" i="18" s="1"/>
  <c r="BD15" i="18" s="1"/>
  <c r="BD48" i="18"/>
  <c r="BD34" i="18"/>
  <c r="BE8" i="29"/>
  <c r="BF17" i="10"/>
  <c r="M8" i="22"/>
  <c r="Q8" i="31"/>
  <c r="Y8" i="30"/>
  <c r="BD17" i="26"/>
  <c r="BD18" i="26" s="1"/>
  <c r="BI21" i="16"/>
  <c r="BK22" i="16" s="1"/>
  <c r="BI11" i="13"/>
  <c r="BI12" i="13" s="1"/>
  <c r="BI38" i="14"/>
  <c r="BI39" i="14" s="1"/>
  <c r="BI20" i="12"/>
  <c r="BI21" i="12" s="1"/>
  <c r="BD37" i="9" l="1"/>
  <c r="BD38" i="9" s="1"/>
  <c r="BD15" i="29"/>
  <c r="BD17" i="29" s="1"/>
  <c r="BD23" i="9" s="1"/>
  <c r="BE11" i="18"/>
  <c r="BH33" i="17"/>
  <c r="BH47" i="17"/>
  <c r="Z13" i="33"/>
  <c r="BI10" i="35"/>
  <c r="BI18" i="14"/>
  <c r="BI20" i="14" s="1"/>
  <c r="BJ17" i="12"/>
  <c r="BI16" i="35"/>
  <c r="BI56" i="14"/>
  <c r="BI57" i="14" s="1"/>
  <c r="BI47" i="14"/>
  <c r="BI50" i="14" s="1"/>
  <c r="BF10" i="10"/>
  <c r="BF11" i="10" s="1"/>
  <c r="BH34" i="17"/>
  <c r="BH13" i="17" s="1"/>
  <c r="BH15" i="17" s="1"/>
  <c r="BJ28" i="17"/>
  <c r="BJ14" i="17"/>
  <c r="BN16" i="32"/>
  <c r="AB16" i="33"/>
  <c r="BC19" i="29"/>
  <c r="BC15" i="20"/>
  <c r="BC17" i="20" s="1"/>
  <c r="BC21" i="20" s="1"/>
  <c r="BH16" i="26"/>
  <c r="Z16" i="27"/>
  <c r="BI37" i="16"/>
  <c r="BI39" i="16" s="1"/>
  <c r="BI25" i="13"/>
  <c r="BK8" i="32"/>
  <c r="BK10" i="32" s="1"/>
  <c r="BK38" i="16"/>
  <c r="AA8" i="33"/>
  <c r="BD19" i="32"/>
  <c r="BD21" i="32" s="1"/>
  <c r="BH16" i="29" l="1"/>
  <c r="BI11" i="17"/>
  <c r="Z16" i="30"/>
  <c r="BJ25" i="12"/>
  <c r="BH20" i="32"/>
  <c r="Z20" i="33"/>
  <c r="BI9" i="29"/>
  <c r="BJ36" i="16"/>
  <c r="BF13" i="26"/>
  <c r="BF14" i="26" s="1"/>
  <c r="BF27" i="10"/>
  <c r="BF28" i="10" s="1"/>
  <c r="BI11" i="35"/>
  <c r="BI20" i="18"/>
  <c r="BI22" i="18" s="1"/>
  <c r="BI12" i="16"/>
  <c r="BI13" i="16" s="1"/>
  <c r="BI25" i="14"/>
  <c r="BO26" i="14" s="1"/>
  <c r="BI33" i="14"/>
  <c r="BI35" i="14" s="1"/>
  <c r="BI18" i="10"/>
  <c r="BI17" i="9"/>
  <c r="BI18" i="9" s="1"/>
  <c r="BI29" i="16" s="1"/>
  <c r="BD24" i="32"/>
  <c r="BE40" i="18"/>
  <c r="BE41" i="18" s="1"/>
  <c r="BI15" i="35"/>
  <c r="BJ45" i="14"/>
  <c r="AA10" i="33"/>
  <c r="BJ18" i="32"/>
  <c r="BI17" i="35"/>
  <c r="BJ55" i="14"/>
  <c r="BI17" i="13"/>
  <c r="BI18" i="13" s="1"/>
  <c r="BD21" i="29"/>
  <c r="BE36" i="9"/>
  <c r="BD28" i="9"/>
  <c r="BD30" i="9" s="1"/>
  <c r="BE46" i="18" l="1"/>
  <c r="BE47" i="18" s="1"/>
  <c r="BE42" i="18"/>
  <c r="BE33" i="18"/>
  <c r="BI12" i="35"/>
  <c r="BJ32" i="14"/>
  <c r="BF20" i="10"/>
  <c r="BF21" i="10" s="1"/>
  <c r="BG26" i="10"/>
  <c r="BO13" i="35"/>
  <c r="BO46" i="14"/>
  <c r="BO34" i="14"/>
  <c r="BD12" i="9"/>
  <c r="BD13" i="9" s="1"/>
  <c r="BI30" i="16"/>
  <c r="BI31" i="16" s="1"/>
  <c r="BI14" i="16"/>
  <c r="BI15" i="32"/>
  <c r="BI27" i="18"/>
  <c r="BO28" i="18" s="1"/>
  <c r="BI12" i="18"/>
  <c r="BI39" i="17"/>
  <c r="BI40" i="17" s="1"/>
  <c r="BI8" i="26"/>
  <c r="BI11" i="26" s="1"/>
  <c r="BI19" i="17"/>
  <c r="BI21" i="17" s="1"/>
  <c r="BI26" i="13"/>
  <c r="BI27" i="13" s="1"/>
  <c r="BD23" i="29"/>
  <c r="BD16" i="20"/>
  <c r="BJ24" i="12"/>
  <c r="BJ26" i="12" s="1"/>
  <c r="BI14" i="29" l="1"/>
  <c r="BJ28" i="16"/>
  <c r="BF8" i="29"/>
  <c r="BG17" i="10"/>
  <c r="BJ19" i="14"/>
  <c r="BI32" i="17"/>
  <c r="BI45" i="17"/>
  <c r="BI46" i="17" s="1"/>
  <c r="BI41" i="17"/>
  <c r="BI12" i="32"/>
  <c r="BI13" i="32" s="1"/>
  <c r="BE17" i="26"/>
  <c r="BE18" i="26" s="1"/>
  <c r="Y17" i="27"/>
  <c r="BD10" i="29"/>
  <c r="BD11" i="29" s="1"/>
  <c r="BD22" i="9" s="1"/>
  <c r="BD24" i="9" s="1"/>
  <c r="BE11" i="9"/>
  <c r="BD9" i="8"/>
  <c r="BE48" i="18"/>
  <c r="BE34" i="18"/>
  <c r="BE35" i="18" s="1"/>
  <c r="BE13" i="18" s="1"/>
  <c r="BE15" i="18" s="1"/>
  <c r="BI13" i="29"/>
  <c r="BJ24" i="13"/>
  <c r="BJ21" i="16"/>
  <c r="BL22" i="16" s="1"/>
  <c r="BJ38" i="14"/>
  <c r="BJ39" i="14" s="1"/>
  <c r="BJ11" i="13"/>
  <c r="BJ12" i="13" s="1"/>
  <c r="BJ20" i="12"/>
  <c r="BJ21" i="12" s="1"/>
  <c r="BI17" i="32"/>
  <c r="BI26" i="17"/>
  <c r="BK27" i="17" s="1"/>
  <c r="BI12" i="17"/>
  <c r="BO29" i="18"/>
  <c r="BO14" i="18"/>
  <c r="BE15" i="29" l="1"/>
  <c r="BE17" i="29" s="1"/>
  <c r="BF11" i="18"/>
  <c r="Y15" i="30"/>
  <c r="Q15" i="31"/>
  <c r="M15" i="22"/>
  <c r="BJ10" i="35"/>
  <c r="BJ18" i="14"/>
  <c r="BJ20" i="14" s="1"/>
  <c r="BK17" i="12"/>
  <c r="BD19" i="29"/>
  <c r="BD15" i="20"/>
  <c r="BD17" i="20" s="1"/>
  <c r="BD21" i="20" s="1"/>
  <c r="BI16" i="26"/>
  <c r="BJ37" i="16"/>
  <c r="BJ39" i="16" s="1"/>
  <c r="BJ25" i="13"/>
  <c r="BI33" i="17"/>
  <c r="BI34" i="17" s="1"/>
  <c r="BI13" i="17" s="1"/>
  <c r="BI15" i="17" s="1"/>
  <c r="BI47" i="17"/>
  <c r="BG10" i="10"/>
  <c r="BG11" i="10" s="1"/>
  <c r="BE37" i="9"/>
  <c r="BE38" i="9" s="1"/>
  <c r="Y18" i="27"/>
  <c r="BO16" i="32"/>
  <c r="BJ16" i="35"/>
  <c r="BJ56" i="14"/>
  <c r="BJ57" i="14" s="1"/>
  <c r="BJ47" i="14"/>
  <c r="BJ50" i="14" s="1"/>
  <c r="BL8" i="32"/>
  <c r="BL10" i="32" s="1"/>
  <c r="BL38" i="16"/>
  <c r="BE19" i="32"/>
  <c r="BE21" i="32" s="1"/>
  <c r="Y19" i="33"/>
  <c r="BK28" i="17"/>
  <c r="BK14" i="17"/>
  <c r="BI16" i="29" l="1"/>
  <c r="BJ11" i="17"/>
  <c r="BJ9" i="29"/>
  <c r="BK36" i="16"/>
  <c r="BK25" i="12"/>
  <c r="BJ11" i="35"/>
  <c r="BJ20" i="18"/>
  <c r="BJ22" i="18" s="1"/>
  <c r="BJ12" i="16"/>
  <c r="BJ13" i="16" s="1"/>
  <c r="BJ25" i="14"/>
  <c r="BP26" i="14" s="1"/>
  <c r="BJ33" i="14"/>
  <c r="BJ35" i="14" s="1"/>
  <c r="BJ17" i="9"/>
  <c r="BJ18" i="9" s="1"/>
  <c r="BJ29" i="16" s="1"/>
  <c r="BJ18" i="10"/>
  <c r="BE21" i="29"/>
  <c r="BF36" i="9"/>
  <c r="BE28" i="9"/>
  <c r="BE30" i="9" s="1"/>
  <c r="Q21" i="31"/>
  <c r="M21" i="22"/>
  <c r="Y21" i="30"/>
  <c r="BE24" i="32"/>
  <c r="Y21" i="33"/>
  <c r="BG13" i="26"/>
  <c r="BG14" i="26" s="1"/>
  <c r="BG27" i="10"/>
  <c r="BG28" i="10" s="1"/>
  <c r="BK18" i="32"/>
  <c r="AA18" i="33"/>
  <c r="BJ17" i="35"/>
  <c r="BK55" i="14"/>
  <c r="BJ17" i="13"/>
  <c r="BJ18" i="13" s="1"/>
  <c r="BI20" i="32"/>
  <c r="BJ15" i="35"/>
  <c r="BK45" i="14"/>
  <c r="BF40" i="18"/>
  <c r="BF41" i="18" s="1"/>
  <c r="BE23" i="9"/>
  <c r="M17" i="22"/>
  <c r="Y17" i="30"/>
  <c r="Q17" i="31"/>
  <c r="BE12" i="9" l="1"/>
  <c r="BE13" i="9" s="1"/>
  <c r="Y24" i="33"/>
  <c r="BJ15" i="32"/>
  <c r="BJ27" i="18"/>
  <c r="BP28" i="18" s="1"/>
  <c r="BJ12" i="18"/>
  <c r="BJ8" i="26"/>
  <c r="BJ11" i="26" s="1"/>
  <c r="BJ19" i="17"/>
  <c r="BJ21" i="17" s="1"/>
  <c r="BJ26" i="13"/>
  <c r="BJ27" i="13" s="1"/>
  <c r="BG20" i="10"/>
  <c r="BG21" i="10" s="1"/>
  <c r="BH26" i="10"/>
  <c r="BJ12" i="35"/>
  <c r="BK32" i="14"/>
  <c r="BF46" i="18"/>
  <c r="BF47" i="18" s="1"/>
  <c r="BF42" i="18"/>
  <c r="BF33" i="18"/>
  <c r="BP13" i="35"/>
  <c r="BP46" i="14"/>
  <c r="BP34" i="14"/>
  <c r="BJ39" i="17"/>
  <c r="BJ40" i="17" s="1"/>
  <c r="BK24" i="12"/>
  <c r="BK26" i="12" s="1"/>
  <c r="BE23" i="29"/>
  <c r="BE16" i="20"/>
  <c r="Y23" i="30"/>
  <c r="Q23" i="31"/>
  <c r="M23" i="22"/>
  <c r="BJ30" i="16"/>
  <c r="BJ31" i="16" s="1"/>
  <c r="BJ14" i="16"/>
  <c r="BJ14" i="29" l="1"/>
  <c r="BK28" i="16"/>
  <c r="BJ32" i="17"/>
  <c r="BJ45" i="17"/>
  <c r="BJ46" i="17" s="1"/>
  <c r="BJ41" i="17"/>
  <c r="BG8" i="29"/>
  <c r="BH17" i="10"/>
  <c r="BK21" i="16"/>
  <c r="BM22" i="16" s="1"/>
  <c r="BK38" i="14"/>
  <c r="BK39" i="14" s="1"/>
  <c r="BK11" i="13"/>
  <c r="BK12" i="13" s="1"/>
  <c r="BK20" i="12"/>
  <c r="BK21" i="12" s="1"/>
  <c r="BP29" i="18"/>
  <c r="BP14" i="18"/>
  <c r="BJ12" i="32"/>
  <c r="BJ13" i="32" s="1"/>
  <c r="BJ13" i="29"/>
  <c r="BK24" i="13"/>
  <c r="BJ17" i="32"/>
  <c r="BJ12" i="17"/>
  <c r="BJ26" i="17"/>
  <c r="BL27" i="17" s="1"/>
  <c r="BF48" i="18"/>
  <c r="BF34" i="18"/>
  <c r="BF35" i="18" s="1"/>
  <c r="BF13" i="18" s="1"/>
  <c r="BF15" i="18" s="1"/>
  <c r="BE10" i="29"/>
  <c r="BE11" i="29" s="1"/>
  <c r="BE9" i="8"/>
  <c r="BF11" i="9"/>
  <c r="Y10" i="30"/>
  <c r="Q10" i="31"/>
  <c r="M10" i="22"/>
  <c r="BF17" i="26"/>
  <c r="BF18" i="26" s="1"/>
  <c r="BK19" i="14"/>
  <c r="BF15" i="29" l="1"/>
  <c r="BF17" i="29" s="1"/>
  <c r="BF23" i="9" s="1"/>
  <c r="BG11" i="18"/>
  <c r="BM8" i="32"/>
  <c r="BM10" i="32" s="1"/>
  <c r="BM38" i="16"/>
  <c r="BH10" i="10"/>
  <c r="BH11" i="10" s="1"/>
  <c r="BJ16" i="26"/>
  <c r="BJ47" i="17"/>
  <c r="BJ33" i="17"/>
  <c r="BJ34" i="17" s="1"/>
  <c r="BJ13" i="17" s="1"/>
  <c r="BJ15" i="17" s="1"/>
  <c r="BK10" i="35"/>
  <c r="BK18" i="14"/>
  <c r="BK20" i="14" s="1"/>
  <c r="BL17" i="12"/>
  <c r="AA10" i="36"/>
  <c r="R10" i="37"/>
  <c r="BP16" i="32"/>
  <c r="BE22" i="9"/>
  <c r="BE24" i="9" s="1"/>
  <c r="Q11" i="31"/>
  <c r="M11" i="22"/>
  <c r="Y11" i="30"/>
  <c r="BF37" i="9"/>
  <c r="BF38" i="9" s="1"/>
  <c r="BK37" i="16"/>
  <c r="BK39" i="16" s="1"/>
  <c r="BK25" i="13"/>
  <c r="BF19" i="32"/>
  <c r="BF21" i="32" s="1"/>
  <c r="BL14" i="17"/>
  <c r="BL28" i="17"/>
  <c r="BK16" i="35"/>
  <c r="BK47" i="14"/>
  <c r="BK50" i="14" s="1"/>
  <c r="BK56" i="14"/>
  <c r="BK57" i="14" s="1"/>
  <c r="AA16" i="36"/>
  <c r="BJ16" i="29" l="1"/>
  <c r="BK11" i="17"/>
  <c r="BF21" i="29"/>
  <c r="BG36" i="9"/>
  <c r="BF28" i="9"/>
  <c r="BF30" i="9" s="1"/>
  <c r="BK9" i="29"/>
  <c r="BL36" i="16"/>
  <c r="AA9" i="30"/>
  <c r="R9" i="31"/>
  <c r="BL25" i="12"/>
  <c r="BF24" i="32"/>
  <c r="BK15" i="35"/>
  <c r="BL45" i="14"/>
  <c r="R15" i="37"/>
  <c r="AA15" i="36"/>
  <c r="BL18" i="32"/>
  <c r="BK11" i="35"/>
  <c r="BK20" i="18"/>
  <c r="BK22" i="18" s="1"/>
  <c r="BK12" i="16"/>
  <c r="BK13" i="16" s="1"/>
  <c r="BK33" i="14"/>
  <c r="BK35" i="14" s="1"/>
  <c r="BK25" i="14"/>
  <c r="BQ26" i="14" s="1"/>
  <c r="BK18" i="10"/>
  <c r="BK17" i="9"/>
  <c r="BK18" i="9" s="1"/>
  <c r="BK29" i="16" s="1"/>
  <c r="AA11" i="36"/>
  <c r="BK17" i="35"/>
  <c r="BL55" i="14"/>
  <c r="BK17" i="13"/>
  <c r="BK18" i="13" s="1"/>
  <c r="R17" i="37"/>
  <c r="AA17" i="36"/>
  <c r="BE19" i="29"/>
  <c r="BE15" i="20"/>
  <c r="BE17" i="20" s="1"/>
  <c r="BE21" i="20" s="1"/>
  <c r="Q19" i="31"/>
  <c r="Y19" i="30"/>
  <c r="M19" i="22"/>
  <c r="BG40" i="18"/>
  <c r="BG41" i="18" s="1"/>
  <c r="BJ20" i="32"/>
  <c r="BH13" i="26"/>
  <c r="BH14" i="26" s="1"/>
  <c r="BH27" i="10"/>
  <c r="BH28" i="10" s="1"/>
  <c r="Z13" i="27"/>
  <c r="BK15" i="32" l="1"/>
  <c r="BK27" i="18"/>
  <c r="BQ28" i="18" s="1"/>
  <c r="BK12" i="18"/>
  <c r="AA15" i="33"/>
  <c r="Z14" i="27"/>
  <c r="BF23" i="29"/>
  <c r="BF16" i="20"/>
  <c r="BG42" i="18"/>
  <c r="BG33" i="18"/>
  <c r="BG46" i="18"/>
  <c r="BG47" i="18" s="1"/>
  <c r="BK8" i="26"/>
  <c r="BK11" i="26" s="1"/>
  <c r="BK19" i="17"/>
  <c r="BK21" i="17" s="1"/>
  <c r="BK26" i="13"/>
  <c r="BK27" i="13" s="1"/>
  <c r="AA8" i="27"/>
  <c r="BF12" i="9"/>
  <c r="BF13" i="9" s="1"/>
  <c r="BQ13" i="35"/>
  <c r="BQ46" i="14"/>
  <c r="BQ34" i="14"/>
  <c r="J13" i="37"/>
  <c r="H26" i="14"/>
  <c r="L13" i="36"/>
  <c r="M13" i="36"/>
  <c r="K13" i="37"/>
  <c r="J13" i="24"/>
  <c r="K13" i="24"/>
  <c r="L13" i="37"/>
  <c r="M13" i="37"/>
  <c r="N13" i="37"/>
  <c r="L13" i="24"/>
  <c r="O13" i="37"/>
  <c r="P13" i="37"/>
  <c r="M13" i="24"/>
  <c r="Q13" i="37"/>
  <c r="N13" i="24"/>
  <c r="R13" i="37"/>
  <c r="S13" i="37"/>
  <c r="AC13" i="36"/>
  <c r="BK12" i="35"/>
  <c r="BL32" i="14"/>
  <c r="AA12" i="36"/>
  <c r="R12" i="37"/>
  <c r="BK39" i="17"/>
  <c r="BK40" i="17" s="1"/>
  <c r="BH20" i="10"/>
  <c r="BH21" i="10" s="1"/>
  <c r="BI26" i="10"/>
  <c r="BK30" i="16"/>
  <c r="BK31" i="16" s="1"/>
  <c r="BK14" i="16"/>
  <c r="BL24" i="12"/>
  <c r="BL26" i="12" s="1"/>
  <c r="BK14" i="29" l="1"/>
  <c r="BL28" i="16"/>
  <c r="AA14" i="30"/>
  <c r="R14" i="31"/>
  <c r="BK17" i="32"/>
  <c r="BK26" i="17"/>
  <c r="BM27" i="17" s="1"/>
  <c r="BK12" i="17"/>
  <c r="AA17" i="33"/>
  <c r="AA11" i="27"/>
  <c r="BH8" i="29"/>
  <c r="BI17" i="10"/>
  <c r="Z8" i="30"/>
  <c r="BG48" i="18"/>
  <c r="BG34" i="18"/>
  <c r="BG35" i="18" s="1"/>
  <c r="BG13" i="18" s="1"/>
  <c r="BG15" i="18" s="1"/>
  <c r="H13" i="37"/>
  <c r="H13" i="36"/>
  <c r="H13" i="35"/>
  <c r="H13" i="24"/>
  <c r="H46" i="14"/>
  <c r="H34" i="14"/>
  <c r="BG17" i="26"/>
  <c r="BG18" i="26" s="1"/>
  <c r="BK45" i="17"/>
  <c r="BK46" i="17" s="1"/>
  <c r="BK41" i="17"/>
  <c r="BK32" i="17"/>
  <c r="BF10" i="29"/>
  <c r="BF11" i="29" s="1"/>
  <c r="BF22" i="9" s="1"/>
  <c r="BF24" i="9" s="1"/>
  <c r="BG11" i="9"/>
  <c r="BF9" i="8"/>
  <c r="BQ14" i="18"/>
  <c r="BQ29" i="18"/>
  <c r="H28" i="18"/>
  <c r="H14" i="18" s="1"/>
  <c r="BL19" i="14"/>
  <c r="BL21" i="16"/>
  <c r="BN22" i="16" s="1"/>
  <c r="BL38" i="14"/>
  <c r="BL39" i="14" s="1"/>
  <c r="BL20" i="12"/>
  <c r="BL21" i="12" s="1"/>
  <c r="BL11" i="13"/>
  <c r="BL12" i="13" s="1"/>
  <c r="BK12" i="32"/>
  <c r="BK13" i="32" s="1"/>
  <c r="AA12" i="33"/>
  <c r="BK13" i="29"/>
  <c r="BL24" i="13"/>
  <c r="R13" i="31"/>
  <c r="AA13" i="30"/>
  <c r="BG15" i="29" l="1"/>
  <c r="BG17" i="29" s="1"/>
  <c r="BG23" i="9" s="1"/>
  <c r="BH11" i="18"/>
  <c r="BN8" i="32"/>
  <c r="BN10" i="32" s="1"/>
  <c r="BN38" i="16"/>
  <c r="AB8" i="33"/>
  <c r="BG37" i="9"/>
  <c r="BG38" i="9" s="1"/>
  <c r="BF19" i="29"/>
  <c r="BF15" i="20"/>
  <c r="BF17" i="20" s="1"/>
  <c r="BF21" i="20" s="1"/>
  <c r="BG19" i="32"/>
  <c r="BG21" i="32" s="1"/>
  <c r="BM14" i="17"/>
  <c r="BM28" i="17"/>
  <c r="BK16" i="26"/>
  <c r="AA16" i="27"/>
  <c r="BI10" i="10"/>
  <c r="BI11" i="10" s="1"/>
  <c r="BK47" i="17"/>
  <c r="BK33" i="17"/>
  <c r="BK34" i="17" s="1"/>
  <c r="BK13" i="17" s="1"/>
  <c r="BK15" i="17" s="1"/>
  <c r="BL16" i="35"/>
  <c r="BL56" i="14"/>
  <c r="BL57" i="14" s="1"/>
  <c r="BL47" i="14"/>
  <c r="BL50" i="14" s="1"/>
  <c r="AA13" i="33"/>
  <c r="BL37" i="16"/>
  <c r="BL39" i="16" s="1"/>
  <c r="BL25" i="13"/>
  <c r="BQ16" i="32"/>
  <c r="J16" i="23"/>
  <c r="M16" i="33"/>
  <c r="K16" i="34"/>
  <c r="L16" i="33"/>
  <c r="H29" i="18"/>
  <c r="K16" i="23"/>
  <c r="L16" i="34"/>
  <c r="M16" i="34"/>
  <c r="L16" i="23"/>
  <c r="N16" i="34"/>
  <c r="O16" i="34"/>
  <c r="M16" i="23"/>
  <c r="P16" i="34"/>
  <c r="Q16" i="34"/>
  <c r="N16" i="23"/>
  <c r="R16" i="34"/>
  <c r="S16" i="34"/>
  <c r="AC16" i="33"/>
  <c r="BL10" i="35"/>
  <c r="BL18" i="14"/>
  <c r="BL20" i="14" s="1"/>
  <c r="BM17" i="12"/>
  <c r="BK16" i="29" l="1"/>
  <c r="BL11" i="17"/>
  <c r="AA16" i="30"/>
  <c r="R16" i="31"/>
  <c r="BL15" i="35"/>
  <c r="BM45" i="14"/>
  <c r="BG24" i="32"/>
  <c r="BG21" i="29"/>
  <c r="BH36" i="9"/>
  <c r="BG28" i="9"/>
  <c r="BG30" i="9" s="1"/>
  <c r="BL9" i="29"/>
  <c r="BM36" i="16"/>
  <c r="BL17" i="35"/>
  <c r="BM55" i="14"/>
  <c r="BL17" i="13"/>
  <c r="BL18" i="13" s="1"/>
  <c r="BM18" i="32"/>
  <c r="BL11" i="35"/>
  <c r="BL20" i="18"/>
  <c r="BL22" i="18" s="1"/>
  <c r="BL12" i="16"/>
  <c r="BL13" i="16" s="1"/>
  <c r="BL33" i="14"/>
  <c r="BL35" i="14" s="1"/>
  <c r="BL25" i="14"/>
  <c r="BL18" i="10"/>
  <c r="BL17" i="9"/>
  <c r="BL18" i="9" s="1"/>
  <c r="BL29" i="16" s="1"/>
  <c r="BM25" i="12"/>
  <c r="H16" i="34"/>
  <c r="H16" i="33"/>
  <c r="H16" i="32"/>
  <c r="H16" i="23"/>
  <c r="BK20" i="32"/>
  <c r="AA20" i="33"/>
  <c r="AB10" i="33"/>
  <c r="BH40" i="18"/>
  <c r="BH41" i="18" s="1"/>
  <c r="BI13" i="26"/>
  <c r="BI14" i="26" s="1"/>
  <c r="BI27" i="10"/>
  <c r="BI28" i="10" s="1"/>
  <c r="BL15" i="32" l="1"/>
  <c r="BL27" i="18"/>
  <c r="BL12" i="18"/>
  <c r="BG12" i="9"/>
  <c r="BG13" i="9" s="1"/>
  <c r="BM24" i="12"/>
  <c r="BM26" i="12" s="1"/>
  <c r="BI20" i="10"/>
  <c r="BI21" i="10" s="1"/>
  <c r="BJ26" i="10"/>
  <c r="BH42" i="18"/>
  <c r="BH46" i="18"/>
  <c r="BH47" i="18" s="1"/>
  <c r="BH33" i="18"/>
  <c r="BL8" i="26"/>
  <c r="BL11" i="26" s="1"/>
  <c r="BL19" i="17"/>
  <c r="BL21" i="17" s="1"/>
  <c r="BL26" i="13"/>
  <c r="BL27" i="13" s="1"/>
  <c r="BL39" i="17"/>
  <c r="BL40" i="17" s="1"/>
  <c r="BG23" i="29"/>
  <c r="BG16" i="20"/>
  <c r="BL12" i="35"/>
  <c r="BM32" i="14"/>
  <c r="BL30" i="16"/>
  <c r="BL31" i="16" s="1"/>
  <c r="BL14" i="16"/>
  <c r="BL14" i="29" l="1"/>
  <c r="BM28" i="16"/>
  <c r="BG10" i="29"/>
  <c r="BG11" i="29" s="1"/>
  <c r="BG22" i="9" s="1"/>
  <c r="BG24" i="9" s="1"/>
  <c r="BH11" i="9"/>
  <c r="BG9" i="8"/>
  <c r="BL41" i="17"/>
  <c r="BL45" i="17"/>
  <c r="BL46" i="17" s="1"/>
  <c r="BL32" i="17"/>
  <c r="BH17" i="26"/>
  <c r="BH18" i="26" s="1"/>
  <c r="Z17" i="27"/>
  <c r="BI8" i="29"/>
  <c r="BJ17" i="10"/>
  <c r="BM21" i="16"/>
  <c r="BO22" i="16" s="1"/>
  <c r="BM38" i="14"/>
  <c r="BM39" i="14" s="1"/>
  <c r="BM11" i="13"/>
  <c r="BM12" i="13" s="1"/>
  <c r="BM20" i="12"/>
  <c r="BM21" i="12" s="1"/>
  <c r="BH48" i="18"/>
  <c r="BH34" i="18"/>
  <c r="BH35" i="18" s="1"/>
  <c r="BH13" i="18" s="1"/>
  <c r="BH15" i="18" s="1"/>
  <c r="BL12" i="32"/>
  <c r="BL13" i="32" s="1"/>
  <c r="BM19" i="14"/>
  <c r="BL13" i="29"/>
  <c r="BM24" i="13"/>
  <c r="BL17" i="32"/>
  <c r="BL26" i="17"/>
  <c r="BN27" i="17" s="1"/>
  <c r="BL12" i="17"/>
  <c r="BH19" i="32" l="1"/>
  <c r="BH21" i="32" s="1"/>
  <c r="Z19" i="33"/>
  <c r="BM10" i="35"/>
  <c r="BM18" i="14"/>
  <c r="BM20" i="14" s="1"/>
  <c r="BN17" i="12"/>
  <c r="BG19" i="29"/>
  <c r="BG15" i="20"/>
  <c r="BG17" i="20" s="1"/>
  <c r="BG21" i="20" s="1"/>
  <c r="BJ10" i="10"/>
  <c r="BJ11" i="10" s="1"/>
  <c r="BL16" i="26"/>
  <c r="BH37" i="9"/>
  <c r="BH38" i="9" s="1"/>
  <c r="Z18" i="27"/>
  <c r="BO8" i="32"/>
  <c r="BO10" i="32" s="1"/>
  <c r="BO38" i="16"/>
  <c r="BN14" i="17"/>
  <c r="BN28" i="17"/>
  <c r="BM37" i="16"/>
  <c r="BM39" i="16" s="1"/>
  <c r="BM25" i="13"/>
  <c r="BH15" i="29"/>
  <c r="BH17" i="29" s="1"/>
  <c r="BI11" i="18"/>
  <c r="Z15" i="30"/>
  <c r="BM16" i="35"/>
  <c r="BM56" i="14"/>
  <c r="BM57" i="14" s="1"/>
  <c r="BM47" i="14"/>
  <c r="BM50" i="14" s="1"/>
  <c r="BL47" i="17"/>
  <c r="BL33" i="17"/>
  <c r="BL34" i="17" s="1"/>
  <c r="BL13" i="17" s="1"/>
  <c r="BL15" i="17" s="1"/>
  <c r="BL16" i="29" l="1"/>
  <c r="BM11" i="17"/>
  <c r="BM17" i="35"/>
  <c r="BN55" i="14"/>
  <c r="BM17" i="13"/>
  <c r="BM18" i="13" s="1"/>
  <c r="BN25" i="12"/>
  <c r="BM11" i="35"/>
  <c r="BM20" i="18"/>
  <c r="BM22" i="18" s="1"/>
  <c r="BM12" i="16"/>
  <c r="BM13" i="16" s="1"/>
  <c r="BM25" i="14"/>
  <c r="BM33" i="14"/>
  <c r="BM35" i="14" s="1"/>
  <c r="BM18" i="10"/>
  <c r="BM17" i="9"/>
  <c r="BM18" i="9" s="1"/>
  <c r="BM29" i="16" s="1"/>
  <c r="BI40" i="18"/>
  <c r="BI41" i="18" s="1"/>
  <c r="BJ13" i="26"/>
  <c r="BJ14" i="26" s="1"/>
  <c r="BJ27" i="10"/>
  <c r="BJ28" i="10" s="1"/>
  <c r="BH23" i="9"/>
  <c r="Z17" i="30"/>
  <c r="BH21" i="29"/>
  <c r="BH28" i="9"/>
  <c r="BH30" i="9" s="1"/>
  <c r="BI36" i="9"/>
  <c r="Z21" i="30"/>
  <c r="BL20" i="32"/>
  <c r="BN18" i="32"/>
  <c r="AB18" i="33"/>
  <c r="BM9" i="29"/>
  <c r="BN36" i="16"/>
  <c r="BM15" i="35"/>
  <c r="BN45" i="14"/>
  <c r="BH24" i="32"/>
  <c r="Z21" i="33"/>
  <c r="BM12" i="35" l="1"/>
  <c r="BN32" i="14"/>
  <c r="BK26" i="10"/>
  <c r="BJ20" i="10"/>
  <c r="BJ21" i="10" s="1"/>
  <c r="BM30" i="16"/>
  <c r="BM31" i="16" s="1"/>
  <c r="BM14" i="16"/>
  <c r="BM8" i="26"/>
  <c r="BM11" i="26" s="1"/>
  <c r="BM19" i="17"/>
  <c r="BM21" i="17" s="1"/>
  <c r="BM26" i="13"/>
  <c r="BM27" i="13" s="1"/>
  <c r="BH23" i="29"/>
  <c r="BH16" i="20"/>
  <c r="Z23" i="30"/>
  <c r="BI46" i="18"/>
  <c r="BI47" i="18" s="1"/>
  <c r="BI42" i="18"/>
  <c r="BI33" i="18"/>
  <c r="BM15" i="32"/>
  <c r="BM27" i="18"/>
  <c r="BM12" i="18"/>
  <c r="BM39" i="17"/>
  <c r="BM40" i="17" s="1"/>
  <c r="BH12" i="9"/>
  <c r="BH13" i="9" s="1"/>
  <c r="Z24" i="33"/>
  <c r="BN24" i="12"/>
  <c r="BN26" i="12" s="1"/>
  <c r="BJ8" i="29" l="1"/>
  <c r="BK17" i="10"/>
  <c r="BM32" i="17"/>
  <c r="BM41" i="17"/>
  <c r="BM45" i="17"/>
  <c r="BM46" i="17" s="1"/>
  <c r="BM13" i="29"/>
  <c r="BN24" i="13"/>
  <c r="BI17" i="26"/>
  <c r="BI18" i="26" s="1"/>
  <c r="BH10" i="29"/>
  <c r="BH11" i="29" s="1"/>
  <c r="BI11" i="9"/>
  <c r="BH9" i="8"/>
  <c r="Z10" i="30"/>
  <c r="BM14" i="29"/>
  <c r="BN28" i="16"/>
  <c r="BM17" i="32"/>
  <c r="BM26" i="17"/>
  <c r="BO27" i="17" s="1"/>
  <c r="BM12" i="17"/>
  <c r="BN21" i="16"/>
  <c r="BP22" i="16" s="1"/>
  <c r="BN11" i="13"/>
  <c r="BN12" i="13" s="1"/>
  <c r="BN38" i="14"/>
  <c r="BN39" i="14" s="1"/>
  <c r="BN20" i="12"/>
  <c r="BN21" i="12" s="1"/>
  <c r="BI48" i="18"/>
  <c r="BI34" i="18"/>
  <c r="BI35" i="18" s="1"/>
  <c r="BI13" i="18" s="1"/>
  <c r="BI15" i="18" s="1"/>
  <c r="BM12" i="32"/>
  <c r="BM13" i="32" s="1"/>
  <c r="BN19" i="14"/>
  <c r="BI15" i="29" l="1"/>
  <c r="BI17" i="29" s="1"/>
  <c r="BI23" i="9" s="1"/>
  <c r="BJ11" i="18"/>
  <c r="BH22" i="9"/>
  <c r="BH24" i="9" s="1"/>
  <c r="Z11" i="30"/>
  <c r="BO28" i="17"/>
  <c r="BO14" i="17"/>
  <c r="BM47" i="17"/>
  <c r="BM33" i="17"/>
  <c r="BM34" i="17" s="1"/>
  <c r="BM13" i="17" s="1"/>
  <c r="BM15" i="17" s="1"/>
  <c r="BM16" i="26"/>
  <c r="BN10" i="35"/>
  <c r="BN18" i="14"/>
  <c r="BN20" i="14" s="1"/>
  <c r="BO17" i="12"/>
  <c r="AB10" i="36"/>
  <c r="BI19" i="32"/>
  <c r="BI21" i="32" s="1"/>
  <c r="BN16" i="35"/>
  <c r="BN56" i="14"/>
  <c r="BN57" i="14" s="1"/>
  <c r="BN47" i="14"/>
  <c r="BN50" i="14" s="1"/>
  <c r="AB16" i="36"/>
  <c r="BN37" i="16"/>
  <c r="BN39" i="16" s="1"/>
  <c r="BN25" i="13"/>
  <c r="BI37" i="9"/>
  <c r="BI38" i="9" s="1"/>
  <c r="BK10" i="10"/>
  <c r="BK11" i="10" s="1"/>
  <c r="BP8" i="32"/>
  <c r="BP10" i="32" s="1"/>
  <c r="BP38" i="16"/>
  <c r="BH19" i="29" l="1"/>
  <c r="BH15" i="20"/>
  <c r="BH17" i="20" s="1"/>
  <c r="BH21" i="20" s="1"/>
  <c r="Z19" i="30"/>
  <c r="BI24" i="32"/>
  <c r="BM20" i="32"/>
  <c r="BI21" i="29"/>
  <c r="BJ36" i="9"/>
  <c r="BI28" i="9"/>
  <c r="BI30" i="9" s="1"/>
  <c r="BN15" i="35"/>
  <c r="BO45" i="14"/>
  <c r="AB15" i="36"/>
  <c r="BN9" i="29"/>
  <c r="BO36" i="16"/>
  <c r="AB9" i="30"/>
  <c r="BN17" i="35"/>
  <c r="BN17" i="13"/>
  <c r="BN18" i="13" s="1"/>
  <c r="BO55" i="14"/>
  <c r="AB17" i="36"/>
  <c r="BO25" i="12"/>
  <c r="BJ40" i="18"/>
  <c r="BJ41" i="18" s="1"/>
  <c r="BK13" i="26"/>
  <c r="BK14" i="26" s="1"/>
  <c r="BK27" i="10"/>
  <c r="BK28" i="10" s="1"/>
  <c r="AA13" i="27"/>
  <c r="BM16" i="29"/>
  <c r="BN11" i="17"/>
  <c r="BN11" i="35"/>
  <c r="BN20" i="18"/>
  <c r="BN22" i="18" s="1"/>
  <c r="BN12" i="16"/>
  <c r="BN13" i="16" s="1"/>
  <c r="BN25" i="14"/>
  <c r="BN33" i="14"/>
  <c r="BN35" i="14" s="1"/>
  <c r="BN18" i="10"/>
  <c r="BN17" i="9"/>
  <c r="BN18" i="9" s="1"/>
  <c r="BN29" i="16" s="1"/>
  <c r="AB11" i="36"/>
  <c r="BO18" i="32"/>
  <c r="BN12" i="35" l="1"/>
  <c r="BO32" i="14"/>
  <c r="AB12" i="36"/>
  <c r="BL26" i="10"/>
  <c r="BK20" i="10"/>
  <c r="BK21" i="10" s="1"/>
  <c r="BN8" i="26"/>
  <c r="BN11" i="26" s="1"/>
  <c r="BN19" i="17"/>
  <c r="BN21" i="17" s="1"/>
  <c r="BN26" i="13"/>
  <c r="BN27" i="13" s="1"/>
  <c r="AB8" i="27"/>
  <c r="BO24" i="12"/>
  <c r="BO26" i="12" s="1"/>
  <c r="AA14" i="27"/>
  <c r="BN30" i="16"/>
  <c r="BN31" i="16" s="1"/>
  <c r="BN14" i="16"/>
  <c r="BI23" i="29"/>
  <c r="BI16" i="20"/>
  <c r="BN15" i="32"/>
  <c r="BN27" i="18"/>
  <c r="BN12" i="18"/>
  <c r="AB15" i="33"/>
  <c r="BJ42" i="18"/>
  <c r="BJ33" i="18"/>
  <c r="BJ46" i="18"/>
  <c r="BJ47" i="18" s="1"/>
  <c r="BI12" i="9"/>
  <c r="BI13" i="9" s="1"/>
  <c r="BN39" i="17"/>
  <c r="BN40" i="17" s="1"/>
  <c r="BN14" i="29" l="1"/>
  <c r="BO28" i="16"/>
  <c r="AB14" i="30"/>
  <c r="BJ17" i="26"/>
  <c r="BJ18" i="26" s="1"/>
  <c r="BN12" i="32"/>
  <c r="BN13" i="32" s="1"/>
  <c r="AB12" i="33"/>
  <c r="BN13" i="29"/>
  <c r="BO24" i="13"/>
  <c r="AB13" i="30"/>
  <c r="BN17" i="32"/>
  <c r="BN26" i="17"/>
  <c r="BP27" i="17" s="1"/>
  <c r="BN12" i="17"/>
  <c r="AB17" i="33"/>
  <c r="BI10" i="29"/>
  <c r="BI11" i="29" s="1"/>
  <c r="BI22" i="9" s="1"/>
  <c r="BI24" i="9" s="1"/>
  <c r="BJ11" i="9"/>
  <c r="BI9" i="8"/>
  <c r="BK8" i="29"/>
  <c r="BL17" i="10"/>
  <c r="R8" i="31"/>
  <c r="AA8" i="30"/>
  <c r="AB11" i="27"/>
  <c r="BO21" i="16"/>
  <c r="BQ22" i="16" s="1"/>
  <c r="BO11" i="13"/>
  <c r="BO12" i="13" s="1"/>
  <c r="BO38" i="14"/>
  <c r="BO39" i="14" s="1"/>
  <c r="BO20" i="12"/>
  <c r="BO21" i="12" s="1"/>
  <c r="BJ48" i="18"/>
  <c r="BJ34" i="18"/>
  <c r="BO19" i="14"/>
  <c r="BN45" i="17"/>
  <c r="BN46" i="17" s="1"/>
  <c r="BN41" i="17"/>
  <c r="BN32" i="17"/>
  <c r="BJ35" i="18"/>
  <c r="BJ13" i="18" s="1"/>
  <c r="BJ15" i="18" s="1"/>
  <c r="BJ19" i="32" l="1"/>
  <c r="BJ21" i="32" s="1"/>
  <c r="BJ15" i="29"/>
  <c r="BJ17" i="29" s="1"/>
  <c r="BJ23" i="9" s="1"/>
  <c r="BK11" i="18"/>
  <c r="AB13" i="33"/>
  <c r="BP28" i="17"/>
  <c r="BP14" i="17"/>
  <c r="BO10" i="35"/>
  <c r="BO18" i="14"/>
  <c r="BO20" i="14" s="1"/>
  <c r="BP17" i="12"/>
  <c r="BQ8" i="32"/>
  <c r="BQ10" i="32" s="1"/>
  <c r="BQ38" i="16"/>
  <c r="J8" i="23"/>
  <c r="K8" i="33"/>
  <c r="J8" i="34"/>
  <c r="K8" i="34"/>
  <c r="L8" i="33"/>
  <c r="H22" i="16"/>
  <c r="K8" i="23"/>
  <c r="L8" i="34"/>
  <c r="M8" i="34"/>
  <c r="N8" i="34"/>
  <c r="L8" i="23"/>
  <c r="O8" i="34"/>
  <c r="M8" i="23"/>
  <c r="P8" i="34"/>
  <c r="Q8" i="34"/>
  <c r="R8" i="34"/>
  <c r="N8" i="23"/>
  <c r="S8" i="34"/>
  <c r="AC8" i="33"/>
  <c r="BJ37" i="9"/>
  <c r="BJ38" i="9" s="1"/>
  <c r="BO16" i="35"/>
  <c r="BO47" i="14"/>
  <c r="BO50" i="14" s="1"/>
  <c r="BO56" i="14"/>
  <c r="BO57" i="14" s="1"/>
  <c r="BN16" i="26"/>
  <c r="AB16" i="27"/>
  <c r="BL10" i="10"/>
  <c r="BL11" i="10" s="1"/>
  <c r="BO37" i="16"/>
  <c r="BO39" i="16" s="1"/>
  <c r="BO25" i="13"/>
  <c r="BN47" i="17"/>
  <c r="BN33" i="17"/>
  <c r="BN34" i="17" s="1"/>
  <c r="BN13" i="17" s="1"/>
  <c r="BN15" i="17" s="1"/>
  <c r="BI19" i="29"/>
  <c r="BI15" i="20"/>
  <c r="BI17" i="20" s="1"/>
  <c r="BI21" i="20" s="1"/>
  <c r="BN16" i="29" l="1"/>
  <c r="BO11" i="17"/>
  <c r="AB16" i="30"/>
  <c r="BO15" i="35"/>
  <c r="BP45" i="14"/>
  <c r="BL13" i="26"/>
  <c r="BL14" i="26" s="1"/>
  <c r="BL27" i="10"/>
  <c r="BL28" i="10" s="1"/>
  <c r="M10" i="33"/>
  <c r="K10" i="34"/>
  <c r="J10" i="23"/>
  <c r="H10" i="32"/>
  <c r="K10" i="23"/>
  <c r="L10" i="34"/>
  <c r="M10" i="34"/>
  <c r="L10" i="23"/>
  <c r="N10" i="34"/>
  <c r="O10" i="34"/>
  <c r="M10" i="23"/>
  <c r="P10" i="34"/>
  <c r="Q10" i="34"/>
  <c r="N10" i="23"/>
  <c r="R10" i="34"/>
  <c r="S10" i="34"/>
  <c r="AC10" i="33"/>
  <c r="H8" i="34"/>
  <c r="H8" i="33"/>
  <c r="H8" i="32"/>
  <c r="H8" i="23"/>
  <c r="H38" i="16"/>
  <c r="BJ21" i="29"/>
  <c r="BK36" i="9"/>
  <c r="BJ28" i="9"/>
  <c r="BJ30" i="9" s="1"/>
  <c r="BP25" i="12"/>
  <c r="BO9" i="29"/>
  <c r="BP36" i="16"/>
  <c r="BO11" i="35"/>
  <c r="BO20" i="18"/>
  <c r="BO22" i="18" s="1"/>
  <c r="BO12" i="16"/>
  <c r="BO13" i="16" s="1"/>
  <c r="BO25" i="14"/>
  <c r="BO33" i="14"/>
  <c r="BO35" i="14" s="1"/>
  <c r="BO18" i="10"/>
  <c r="BO17" i="9"/>
  <c r="BO18" i="9" s="1"/>
  <c r="BO29" i="16" s="1"/>
  <c r="BK40" i="18"/>
  <c r="BK41" i="18" s="1"/>
  <c r="BN20" i="32"/>
  <c r="AB20" i="33"/>
  <c r="BO17" i="35"/>
  <c r="BP55" i="14"/>
  <c r="BO17" i="13"/>
  <c r="BO18" i="13" s="1"/>
  <c r="BP18" i="32"/>
  <c r="BJ24" i="32"/>
  <c r="BL20" i="10" l="1"/>
  <c r="BL21" i="10" s="1"/>
  <c r="BM26" i="10"/>
  <c r="H10" i="23"/>
  <c r="BP24" i="12"/>
  <c r="BP26" i="12" s="1"/>
  <c r="BO8" i="26"/>
  <c r="BO11" i="26" s="1"/>
  <c r="BO19" i="17"/>
  <c r="BO21" i="17" s="1"/>
  <c r="BO26" i="13"/>
  <c r="BO27" i="13" s="1"/>
  <c r="BO12" i="35"/>
  <c r="BP32" i="14"/>
  <c r="H10" i="34"/>
  <c r="H10" i="33"/>
  <c r="BO14" i="16"/>
  <c r="BO30" i="16"/>
  <c r="BO31" i="16" s="1"/>
  <c r="BO39" i="17"/>
  <c r="BO40" i="17" s="1"/>
  <c r="BJ12" i="9"/>
  <c r="BJ13" i="9" s="1"/>
  <c r="BJ23" i="29"/>
  <c r="BJ16" i="20"/>
  <c r="BK46" i="18"/>
  <c r="BK47" i="18" s="1"/>
  <c r="BK42" i="18"/>
  <c r="BK33" i="18"/>
  <c r="BO15" i="32"/>
  <c r="BO27" i="18"/>
  <c r="BO12" i="18"/>
  <c r="BO14" i="29" l="1"/>
  <c r="BP28" i="16"/>
  <c r="BO41" i="17"/>
  <c r="BO45" i="17"/>
  <c r="BO46" i="17" s="1"/>
  <c r="BO32" i="17"/>
  <c r="BO12" i="32"/>
  <c r="BO13" i="32" s="1"/>
  <c r="BO13" i="29"/>
  <c r="BP24" i="13"/>
  <c r="BO17" i="32"/>
  <c r="BO26" i="17"/>
  <c r="BQ27" i="17" s="1"/>
  <c r="BO12" i="17"/>
  <c r="BL8" i="29"/>
  <c r="BM17" i="10"/>
  <c r="BK17" i="26"/>
  <c r="BK18" i="26" s="1"/>
  <c r="AA17" i="27"/>
  <c r="BK34" i="18"/>
  <c r="BK35" i="18" s="1"/>
  <c r="BK13" i="18" s="1"/>
  <c r="BK15" i="18" s="1"/>
  <c r="BK48" i="18"/>
  <c r="BJ10" i="29"/>
  <c r="BJ11" i="29" s="1"/>
  <c r="BJ22" i="9" s="1"/>
  <c r="BJ24" i="9" s="1"/>
  <c r="BK11" i="9"/>
  <c r="BJ9" i="8"/>
  <c r="BP19" i="14"/>
  <c r="BP21" i="16"/>
  <c r="BP38" i="14"/>
  <c r="BP39" i="14" s="1"/>
  <c r="BP11" i="13"/>
  <c r="BP12" i="13" s="1"/>
  <c r="BP20" i="12"/>
  <c r="BP21" i="12" s="1"/>
  <c r="BK15" i="29" l="1"/>
  <c r="BK17" i="29" s="1"/>
  <c r="BL11" i="18"/>
  <c r="AA15" i="30"/>
  <c r="R15" i="31"/>
  <c r="BK37" i="9"/>
  <c r="BK38" i="9" s="1"/>
  <c r="AA18" i="27"/>
  <c r="BM10" i="10"/>
  <c r="BM11" i="10" s="1"/>
  <c r="BQ28" i="17"/>
  <c r="BQ14" i="17"/>
  <c r="H27" i="17"/>
  <c r="H14" i="17" s="1"/>
  <c r="BO47" i="17"/>
  <c r="BO33" i="17"/>
  <c r="BO34" i="17" s="1"/>
  <c r="BO13" i="17" s="1"/>
  <c r="BO15" i="17" s="1"/>
  <c r="BO16" i="26"/>
  <c r="BP10" i="35"/>
  <c r="BP18" i="14"/>
  <c r="BP20" i="14" s="1"/>
  <c r="BQ17" i="12"/>
  <c r="BJ19" i="29"/>
  <c r="BJ15" i="20"/>
  <c r="BJ17" i="20" s="1"/>
  <c r="BJ21" i="20" s="1"/>
  <c r="BP37" i="16"/>
  <c r="BP39" i="16" s="1"/>
  <c r="BP25" i="13"/>
  <c r="BK19" i="32"/>
  <c r="BK21" i="32" s="1"/>
  <c r="AA19" i="33"/>
  <c r="BP16" i="35"/>
  <c r="BP47" i="14"/>
  <c r="BP50" i="14" s="1"/>
  <c r="BP56" i="14"/>
  <c r="BP57" i="14" s="1"/>
  <c r="BO16" i="29" l="1"/>
  <c r="BP11" i="17"/>
  <c r="BQ18" i="32"/>
  <c r="M18" i="33"/>
  <c r="J18" i="23"/>
  <c r="J18" i="34"/>
  <c r="K18" i="33"/>
  <c r="H28" i="17"/>
  <c r="K18" i="34"/>
  <c r="L18" i="33"/>
  <c r="L18" i="34"/>
  <c r="K18" i="23"/>
  <c r="M18" i="34"/>
  <c r="N18" i="34"/>
  <c r="L18" i="23"/>
  <c r="O18" i="34"/>
  <c r="P18" i="34"/>
  <c r="M18" i="23"/>
  <c r="Q18" i="34"/>
  <c r="N18" i="23"/>
  <c r="R18" i="34"/>
  <c r="S18" i="34"/>
  <c r="AC18" i="33"/>
  <c r="BK24" i="32"/>
  <c r="AA21" i="33"/>
  <c r="BP17" i="35"/>
  <c r="BP17" i="13"/>
  <c r="BP18" i="13" s="1"/>
  <c r="BQ55" i="14"/>
  <c r="BK21" i="29"/>
  <c r="BL36" i="9"/>
  <c r="BK28" i="9"/>
  <c r="BK30" i="9" s="1"/>
  <c r="AA21" i="30"/>
  <c r="R21" i="31"/>
  <c r="BP9" i="29"/>
  <c r="BQ36" i="16"/>
  <c r="BP15" i="35"/>
  <c r="BQ45" i="14"/>
  <c r="BQ25" i="12"/>
  <c r="BP11" i="35"/>
  <c r="BP20" i="18"/>
  <c r="BP22" i="18" s="1"/>
  <c r="BP12" i="16"/>
  <c r="BP13" i="16" s="1"/>
  <c r="BP25" i="14"/>
  <c r="BP33" i="14"/>
  <c r="BP35" i="14" s="1"/>
  <c r="BP18" i="10"/>
  <c r="BP17" i="9"/>
  <c r="BP18" i="9" s="1"/>
  <c r="BP29" i="16" s="1"/>
  <c r="BO20" i="32"/>
  <c r="BM13" i="26"/>
  <c r="BM14" i="26" s="1"/>
  <c r="BM27" i="10"/>
  <c r="BM28" i="10" s="1"/>
  <c r="BL40" i="18"/>
  <c r="BL41" i="18" s="1"/>
  <c r="BK23" i="9"/>
  <c r="AA17" i="30"/>
  <c r="R17" i="31"/>
  <c r="BK23" i="29" l="1"/>
  <c r="BK16" i="20"/>
  <c r="AA23" i="30"/>
  <c r="R23" i="31"/>
  <c r="BM20" i="10"/>
  <c r="BM21" i="10" s="1"/>
  <c r="BN26" i="10"/>
  <c r="BP12" i="35"/>
  <c r="BQ32" i="14"/>
  <c r="BP8" i="26"/>
  <c r="BP11" i="26" s="1"/>
  <c r="BP19" i="17"/>
  <c r="BP21" i="17" s="1"/>
  <c r="BP26" i="13"/>
  <c r="BP27" i="13" s="1"/>
  <c r="BL42" i="18"/>
  <c r="BL46" i="18"/>
  <c r="BL47" i="18" s="1"/>
  <c r="BL33" i="18"/>
  <c r="BP30" i="16"/>
  <c r="BP31" i="16" s="1"/>
  <c r="BP14" i="16"/>
  <c r="BP39" i="17"/>
  <c r="BP40" i="17" s="1"/>
  <c r="BQ24" i="12"/>
  <c r="BQ26" i="12" s="1"/>
  <c r="BP15" i="32"/>
  <c r="BP27" i="18"/>
  <c r="BP12" i="18"/>
  <c r="BK12" i="9"/>
  <c r="BK13" i="9" s="1"/>
  <c r="AA24" i="33"/>
  <c r="H18" i="33"/>
  <c r="H18" i="34"/>
  <c r="H18" i="32"/>
  <c r="H18" i="23"/>
  <c r="BP14" i="29" l="1"/>
  <c r="BQ28" i="16"/>
  <c r="BP12" i="32"/>
  <c r="BP13" i="32" s="1"/>
  <c r="BM8" i="29"/>
  <c r="BN17" i="10"/>
  <c r="BL17" i="26"/>
  <c r="BL18" i="26" s="1"/>
  <c r="BL34" i="18"/>
  <c r="BL35" i="18" s="1"/>
  <c r="BL13" i="18" s="1"/>
  <c r="BL15" i="18" s="1"/>
  <c r="BL48" i="18"/>
  <c r="BQ21" i="16"/>
  <c r="BQ11" i="13"/>
  <c r="BQ12" i="13" s="1"/>
  <c r="BQ38" i="14"/>
  <c r="BQ39" i="14" s="1"/>
  <c r="BQ20" i="12"/>
  <c r="BQ21" i="12" s="1"/>
  <c r="H26" i="12"/>
  <c r="BP13" i="29"/>
  <c r="BQ24" i="13"/>
  <c r="BQ19" i="14"/>
  <c r="BK10" i="29"/>
  <c r="BK11" i="29" s="1"/>
  <c r="BL11" i="9"/>
  <c r="BK9" i="8"/>
  <c r="R10" i="31"/>
  <c r="AA10" i="30"/>
  <c r="BP32" i="17"/>
  <c r="BP45" i="17"/>
  <c r="BP46" i="17" s="1"/>
  <c r="BP41" i="17"/>
  <c r="BP17" i="32"/>
  <c r="BP12" i="17"/>
  <c r="BP26" i="17"/>
  <c r="BL15" i="29" l="1"/>
  <c r="BL17" i="29" s="1"/>
  <c r="BL23" i="9" s="1"/>
  <c r="BM11" i="18"/>
  <c r="BP16" i="26"/>
  <c r="BP33" i="17"/>
  <c r="BP34" i="17" s="1"/>
  <c r="BP13" i="17" s="1"/>
  <c r="BP15" i="17" s="1"/>
  <c r="BP47" i="17"/>
  <c r="BL19" i="32"/>
  <c r="BL21" i="32" s="1"/>
  <c r="BQ10" i="35"/>
  <c r="BQ18" i="14"/>
  <c r="BQ20" i="14" s="1"/>
  <c r="J10" i="37"/>
  <c r="L10" i="36"/>
  <c r="S10" i="37"/>
  <c r="N10" i="24"/>
  <c r="AC10" i="36"/>
  <c r="BL37" i="9"/>
  <c r="BL38" i="9" s="1"/>
  <c r="BQ16" i="35"/>
  <c r="BQ56" i="14"/>
  <c r="BQ57" i="14" s="1"/>
  <c r="BQ47" i="14"/>
  <c r="BQ50" i="14" s="1"/>
  <c r="M16" i="36"/>
  <c r="J16" i="37"/>
  <c r="J16" i="24"/>
  <c r="K16" i="36"/>
  <c r="H39" i="14"/>
  <c r="K16" i="37"/>
  <c r="L16" i="36"/>
  <c r="L16" i="37"/>
  <c r="K16" i="24"/>
  <c r="M16" i="37"/>
  <c r="L16" i="24"/>
  <c r="N16" i="37"/>
  <c r="O16" i="37"/>
  <c r="P16" i="37"/>
  <c r="M16" i="24"/>
  <c r="Q16" i="37"/>
  <c r="R16" i="37"/>
  <c r="N16" i="24"/>
  <c r="S16" i="37"/>
  <c r="AC16" i="36"/>
  <c r="H21" i="16"/>
  <c r="H38" i="14"/>
  <c r="H20" i="12"/>
  <c r="H11" i="13"/>
  <c r="BK22" i="9"/>
  <c r="BK24" i="9" s="1"/>
  <c r="R11" i="31"/>
  <c r="AA11" i="30"/>
  <c r="BQ37" i="16"/>
  <c r="BQ39" i="16" s="1"/>
  <c r="BQ25" i="13"/>
  <c r="H12" i="13"/>
  <c r="BN10" i="10"/>
  <c r="BN11" i="10" s="1"/>
  <c r="BP16" i="29" l="1"/>
  <c r="BQ11" i="17"/>
  <c r="BP20" i="32"/>
  <c r="BQ11" i="35"/>
  <c r="BQ20" i="18"/>
  <c r="BQ22" i="18" s="1"/>
  <c r="BQ12" i="16"/>
  <c r="BQ13" i="16" s="1"/>
  <c r="BQ25" i="14"/>
  <c r="BQ33" i="14"/>
  <c r="BQ35" i="14" s="1"/>
  <c r="BQ18" i="10"/>
  <c r="BQ17" i="9"/>
  <c r="BQ18" i="9" s="1"/>
  <c r="J11" i="36"/>
  <c r="J11" i="37"/>
  <c r="J11" i="24"/>
  <c r="H20" i="14"/>
  <c r="K11" i="36"/>
  <c r="K11" i="37"/>
  <c r="L11" i="36"/>
  <c r="K11" i="24"/>
  <c r="L11" i="37"/>
  <c r="M11" i="37"/>
  <c r="L11" i="24"/>
  <c r="N11" i="37"/>
  <c r="O11" i="37"/>
  <c r="P11" i="37"/>
  <c r="M11" i="24"/>
  <c r="Q11" i="37"/>
  <c r="N11" i="24"/>
  <c r="R11" i="37"/>
  <c r="S11" i="37"/>
  <c r="AC11" i="36"/>
  <c r="H37" i="16"/>
  <c r="H25" i="13"/>
  <c r="BQ15" i="35"/>
  <c r="L15" i="36"/>
  <c r="AC15" i="36"/>
  <c r="N15" i="24"/>
  <c r="S15" i="37"/>
  <c r="BL21" i="29"/>
  <c r="BL28" i="9"/>
  <c r="BL30" i="9" s="1"/>
  <c r="BM36" i="9"/>
  <c r="BQ17" i="35"/>
  <c r="BQ17" i="13"/>
  <c r="BQ18" i="13" s="1"/>
  <c r="L17" i="36"/>
  <c r="AC17" i="36"/>
  <c r="N17" i="24"/>
  <c r="S17" i="37"/>
  <c r="BQ9" i="29"/>
  <c r="L9" i="30"/>
  <c r="S9" i="31"/>
  <c r="N9" i="22"/>
  <c r="AC9" i="30"/>
  <c r="BK19" i="29"/>
  <c r="BK15" i="20"/>
  <c r="BK17" i="20" s="1"/>
  <c r="BK21" i="20" s="1"/>
  <c r="AA19" i="30"/>
  <c r="R19" i="31"/>
  <c r="H16" i="37"/>
  <c r="H16" i="36"/>
  <c r="H16" i="35"/>
  <c r="H16" i="24"/>
  <c r="H56" i="14"/>
  <c r="H47" i="14"/>
  <c r="BM40" i="18"/>
  <c r="BM41" i="18" s="1"/>
  <c r="BN13" i="26"/>
  <c r="BN14" i="26" s="1"/>
  <c r="BN27" i="10"/>
  <c r="BN28" i="10" s="1"/>
  <c r="AB13" i="27"/>
  <c r="BL24" i="32"/>
  <c r="BQ15" i="32" l="1"/>
  <c r="BQ27" i="18"/>
  <c r="BQ12" i="18"/>
  <c r="K15" i="34"/>
  <c r="J15" i="23"/>
  <c r="J15" i="34"/>
  <c r="H22" i="18"/>
  <c r="K15" i="33"/>
  <c r="L15" i="33"/>
  <c r="L15" i="34"/>
  <c r="K15" i="23"/>
  <c r="M15" i="34"/>
  <c r="N15" i="34"/>
  <c r="L15" i="23"/>
  <c r="O15" i="34"/>
  <c r="P15" i="34"/>
  <c r="M15" i="23"/>
  <c r="Q15" i="34"/>
  <c r="R15" i="34"/>
  <c r="N15" i="23"/>
  <c r="S15" i="34"/>
  <c r="AC15" i="33"/>
  <c r="BL12" i="9"/>
  <c r="BL13" i="9" s="1"/>
  <c r="BQ30" i="16"/>
  <c r="BQ14" i="16"/>
  <c r="H13" i="16"/>
  <c r="H30" i="16" s="1"/>
  <c r="BQ29" i="16"/>
  <c r="H18" i="9"/>
  <c r="H29" i="16" s="1"/>
  <c r="BQ8" i="26"/>
  <c r="BQ11" i="26" s="1"/>
  <c r="BQ19" i="17"/>
  <c r="BQ21" i="17" s="1"/>
  <c r="BQ26" i="13"/>
  <c r="BQ27" i="13" s="1"/>
  <c r="J8" i="21"/>
  <c r="J8" i="28"/>
  <c r="H18" i="13"/>
  <c r="K8" i="27"/>
  <c r="K8" i="28"/>
  <c r="L8" i="27"/>
  <c r="L8" i="28"/>
  <c r="K8" i="21"/>
  <c r="M8" i="28"/>
  <c r="N8" i="28"/>
  <c r="L8" i="21"/>
  <c r="O8" i="28"/>
  <c r="M8" i="21"/>
  <c r="P8" i="28"/>
  <c r="Q8" i="28"/>
  <c r="R8" i="28"/>
  <c r="N8" i="21"/>
  <c r="S8" i="28"/>
  <c r="AC8" i="27"/>
  <c r="BQ39" i="17"/>
  <c r="BQ40" i="17" s="1"/>
  <c r="H11" i="36"/>
  <c r="H11" i="37"/>
  <c r="H11" i="35"/>
  <c r="H11" i="24"/>
  <c r="H20" i="18"/>
  <c r="H12" i="16"/>
  <c r="H33" i="14"/>
  <c r="H25" i="14"/>
  <c r="H18" i="10"/>
  <c r="H17" i="9"/>
  <c r="BQ12" i="35"/>
  <c r="L12" i="36"/>
  <c r="N12" i="24"/>
  <c r="AC12" i="36"/>
  <c r="S12" i="37"/>
  <c r="BM46" i="18"/>
  <c r="BM47" i="18" s="1"/>
  <c r="BM33" i="18"/>
  <c r="BM42" i="18"/>
  <c r="BN20" i="10"/>
  <c r="BN21" i="10" s="1"/>
  <c r="BO26" i="10"/>
  <c r="AB14" i="27"/>
  <c r="BL23" i="29"/>
  <c r="BL16" i="20"/>
  <c r="BQ31" i="16" l="1"/>
  <c r="BQ17" i="32"/>
  <c r="BQ26" i="17"/>
  <c r="BQ12" i="17"/>
  <c r="K17" i="34"/>
  <c r="J17" i="34"/>
  <c r="J17" i="23"/>
  <c r="K17" i="33"/>
  <c r="H21" i="17"/>
  <c r="L17" i="33"/>
  <c r="K17" i="23"/>
  <c r="L17" i="34"/>
  <c r="M17" i="34"/>
  <c r="L17" i="23"/>
  <c r="N17" i="34"/>
  <c r="O17" i="34"/>
  <c r="M17" i="23"/>
  <c r="P17" i="34"/>
  <c r="Q17" i="34"/>
  <c r="N17" i="23"/>
  <c r="R17" i="34"/>
  <c r="S17" i="34"/>
  <c r="AC17" i="33"/>
  <c r="BM35" i="18"/>
  <c r="BM13" i="18" s="1"/>
  <c r="BM15" i="18" s="1"/>
  <c r="BM48" i="18"/>
  <c r="BM34" i="18"/>
  <c r="M11" i="27"/>
  <c r="K11" i="28"/>
  <c r="L11" i="27"/>
  <c r="J11" i="21"/>
  <c r="H11" i="26"/>
  <c r="L11" i="28"/>
  <c r="K11" i="21"/>
  <c r="M11" i="28"/>
  <c r="N11" i="28"/>
  <c r="L11" i="21"/>
  <c r="O11" i="28"/>
  <c r="M11" i="21"/>
  <c r="P11" i="28"/>
  <c r="Q11" i="28"/>
  <c r="N11" i="21"/>
  <c r="R11" i="28"/>
  <c r="S11" i="28"/>
  <c r="AC11" i="27"/>
  <c r="BL10" i="29"/>
  <c r="BL11" i="29" s="1"/>
  <c r="BL22" i="9" s="1"/>
  <c r="BL24" i="9" s="1"/>
  <c r="BM11" i="9"/>
  <c r="BL9" i="8"/>
  <c r="H15" i="34"/>
  <c r="H15" i="33"/>
  <c r="H15" i="32"/>
  <c r="H15" i="23"/>
  <c r="H27" i="18"/>
  <c r="H12" i="18"/>
  <c r="H8" i="27"/>
  <c r="H8" i="28"/>
  <c r="H8" i="26"/>
  <c r="H8" i="21"/>
  <c r="H19" i="17"/>
  <c r="H26" i="13"/>
  <c r="BQ12" i="32"/>
  <c r="BQ13" i="32" s="1"/>
  <c r="J12" i="34"/>
  <c r="J12" i="23"/>
  <c r="H14" i="16"/>
  <c r="K12" i="34"/>
  <c r="L12" i="33"/>
  <c r="L12" i="34"/>
  <c r="K12" i="23"/>
  <c r="M12" i="34"/>
  <c r="L12" i="23"/>
  <c r="N12" i="34"/>
  <c r="O12" i="34"/>
  <c r="P12" i="34"/>
  <c r="M12" i="23"/>
  <c r="Q12" i="34"/>
  <c r="R12" i="34"/>
  <c r="N12" i="23"/>
  <c r="S12" i="34"/>
  <c r="AC12" i="33"/>
  <c r="BQ32" i="17"/>
  <c r="BQ45" i="17"/>
  <c r="BQ46" i="17" s="1"/>
  <c r="BQ41" i="17"/>
  <c r="H40" i="17"/>
  <c r="BQ14" i="29"/>
  <c r="J14" i="31"/>
  <c r="L14" i="30"/>
  <c r="N14" i="22"/>
  <c r="AC14" i="30"/>
  <c r="S14" i="31"/>
  <c r="BN8" i="29"/>
  <c r="BO17" i="10"/>
  <c r="AB8" i="30"/>
  <c r="BM17" i="26"/>
  <c r="BM18" i="26" s="1"/>
  <c r="BQ13" i="29"/>
  <c r="J13" i="31"/>
  <c r="L13" i="30"/>
  <c r="AC13" i="30"/>
  <c r="N13" i="22"/>
  <c r="S13" i="31"/>
  <c r="H11" i="21" l="1"/>
  <c r="H45" i="17"/>
  <c r="H32" i="17"/>
  <c r="BQ33" i="17"/>
  <c r="BQ47" i="17"/>
  <c r="H46" i="17"/>
  <c r="H33" i="17" s="1"/>
  <c r="BM19" i="32"/>
  <c r="BM21" i="32" s="1"/>
  <c r="H17" i="34"/>
  <c r="H17" i="33"/>
  <c r="H17" i="32"/>
  <c r="H17" i="23"/>
  <c r="H26" i="17"/>
  <c r="H12" i="17"/>
  <c r="H12" i="34"/>
  <c r="H12" i="33"/>
  <c r="H12" i="32"/>
  <c r="H12" i="23"/>
  <c r="BL19" i="29"/>
  <c r="BL15" i="20"/>
  <c r="BL17" i="20" s="1"/>
  <c r="BL21" i="20" s="1"/>
  <c r="H11" i="27"/>
  <c r="J13" i="34"/>
  <c r="J13" i="23"/>
  <c r="H13" i="32"/>
  <c r="K13" i="33"/>
  <c r="L13" i="33"/>
  <c r="K13" i="34"/>
  <c r="K13" i="23"/>
  <c r="L13" i="34"/>
  <c r="M13" i="34"/>
  <c r="L13" i="23"/>
  <c r="N13" i="34"/>
  <c r="O13" i="34"/>
  <c r="M13" i="23"/>
  <c r="P13" i="34"/>
  <c r="Q13" i="34"/>
  <c r="R13" i="34"/>
  <c r="N13" i="23"/>
  <c r="S13" i="34"/>
  <c r="AC13" i="33"/>
  <c r="H11" i="28"/>
  <c r="BQ34" i="17"/>
  <c r="BM15" i="29"/>
  <c r="BM17" i="29" s="1"/>
  <c r="BM23" i="9" s="1"/>
  <c r="BN11" i="18"/>
  <c r="BM37" i="9"/>
  <c r="BM38" i="9" s="1"/>
  <c r="BO10" i="10"/>
  <c r="BO11" i="10" s="1"/>
  <c r="BQ16" i="26"/>
  <c r="M16" i="27"/>
  <c r="J16" i="21"/>
  <c r="J16" i="28"/>
  <c r="K16" i="27"/>
  <c r="H41" i="17"/>
  <c r="L16" i="27"/>
  <c r="K16" i="28"/>
  <c r="K16" i="21"/>
  <c r="L16" i="28"/>
  <c r="M16" i="28"/>
  <c r="N16" i="28"/>
  <c r="L16" i="21"/>
  <c r="O16" i="28"/>
  <c r="P16" i="28"/>
  <c r="M16" i="21"/>
  <c r="Q16" i="28"/>
  <c r="N16" i="21"/>
  <c r="R16" i="28"/>
  <c r="S16" i="28"/>
  <c r="AC16" i="27"/>
  <c r="BN40" i="18" l="1"/>
  <c r="BN41" i="18" s="1"/>
  <c r="H13" i="34"/>
  <c r="BM24" i="32"/>
  <c r="BQ13" i="17"/>
  <c r="BQ15" i="17" s="1"/>
  <c r="H34" i="17"/>
  <c r="H13" i="17" s="1"/>
  <c r="BO13" i="26"/>
  <c r="BO14" i="26" s="1"/>
  <c r="BO27" i="10"/>
  <c r="BO28" i="10" s="1"/>
  <c r="BQ20" i="32"/>
  <c r="M20" i="33"/>
  <c r="J20" i="23"/>
  <c r="J20" i="34"/>
  <c r="K20" i="33"/>
  <c r="H47" i="17"/>
  <c r="K20" i="34"/>
  <c r="L20" i="33"/>
  <c r="K20" i="23"/>
  <c r="L20" i="34"/>
  <c r="M20" i="34"/>
  <c r="L20" i="23"/>
  <c r="N20" i="34"/>
  <c r="O20" i="34"/>
  <c r="P20" i="34"/>
  <c r="M20" i="23"/>
  <c r="Q20" i="34"/>
  <c r="N20" i="23"/>
  <c r="R20" i="34"/>
  <c r="S20" i="34"/>
  <c r="AC20" i="33"/>
  <c r="H16" i="27"/>
  <c r="H16" i="26"/>
  <c r="H16" i="28"/>
  <c r="H16" i="21"/>
  <c r="H13" i="33"/>
  <c r="BM21" i="29"/>
  <c r="BM28" i="9"/>
  <c r="BM30" i="9" s="1"/>
  <c r="BN36" i="9"/>
  <c r="H13" i="23"/>
  <c r="BQ16" i="29" l="1"/>
  <c r="L16" i="30"/>
  <c r="N16" i="22"/>
  <c r="AC16" i="30"/>
  <c r="S16" i="31"/>
  <c r="BM12" i="9"/>
  <c r="BM13" i="9" s="1"/>
  <c r="H20" i="34"/>
  <c r="H20" i="33"/>
  <c r="H20" i="32"/>
  <c r="H20" i="23"/>
  <c r="BO20" i="10"/>
  <c r="BO21" i="10" s="1"/>
  <c r="BP26" i="10"/>
  <c r="BM23" i="29"/>
  <c r="BM16" i="20"/>
  <c r="BN46" i="18"/>
  <c r="BN47" i="18" s="1"/>
  <c r="BN42" i="18"/>
  <c r="BN33" i="18"/>
  <c r="BN17" i="26" l="1"/>
  <c r="BN18" i="26" s="1"/>
  <c r="AB17" i="27"/>
  <c r="BM10" i="29"/>
  <c r="BM11" i="29" s="1"/>
  <c r="BM22" i="9" s="1"/>
  <c r="BM24" i="9" s="1"/>
  <c r="BM9" i="8"/>
  <c r="BN11" i="9"/>
  <c r="BN34" i="18"/>
  <c r="BN35" i="18" s="1"/>
  <c r="BN13" i="18" s="1"/>
  <c r="BN15" i="18" s="1"/>
  <c r="BN48" i="18"/>
  <c r="BO8" i="29"/>
  <c r="BP17" i="10"/>
  <c r="BN15" i="29" l="1"/>
  <c r="BN17" i="29" s="1"/>
  <c r="BO11" i="18"/>
  <c r="AB15" i="30"/>
  <c r="BM19" i="29"/>
  <c r="BM15" i="20"/>
  <c r="BM17" i="20" s="1"/>
  <c r="BM21" i="20" s="1"/>
  <c r="BP10" i="10"/>
  <c r="BP11" i="10" s="1"/>
  <c r="BN19" i="32"/>
  <c r="BN21" i="32" s="1"/>
  <c r="AB19" i="33"/>
  <c r="BN37" i="9"/>
  <c r="BN38" i="9" s="1"/>
  <c r="AB18" i="27"/>
  <c r="BP13" i="26" l="1"/>
  <c r="BP14" i="26" s="1"/>
  <c r="BP27" i="10"/>
  <c r="BP28" i="10" s="1"/>
  <c r="BN21" i="29"/>
  <c r="BO36" i="9"/>
  <c r="BN28" i="9"/>
  <c r="BN30" i="9" s="1"/>
  <c r="AB21" i="30"/>
  <c r="BN24" i="32"/>
  <c r="AB21" i="33"/>
  <c r="BO40" i="18"/>
  <c r="BO41" i="18" s="1"/>
  <c r="BN23" i="9"/>
  <c r="AB17" i="30"/>
  <c r="BN23" i="29" l="1"/>
  <c r="BN16" i="20"/>
  <c r="AB23" i="30"/>
  <c r="BP20" i="10"/>
  <c r="BP21" i="10" s="1"/>
  <c r="BQ26" i="10"/>
  <c r="BN12" i="9"/>
  <c r="BN13" i="9" s="1"/>
  <c r="AB24" i="33"/>
  <c r="BO42" i="18"/>
  <c r="BO33" i="18"/>
  <c r="BO46" i="18"/>
  <c r="BO47" i="18" s="1"/>
  <c r="BN10" i="29" l="1"/>
  <c r="BN11" i="29" s="1"/>
  <c r="BO11" i="9"/>
  <c r="BN9" i="8"/>
  <c r="AB10" i="30"/>
  <c r="BO48" i="18"/>
  <c r="BO34" i="18"/>
  <c r="BO35" i="18"/>
  <c r="BO13" i="18" s="1"/>
  <c r="BO15" i="18" s="1"/>
  <c r="BO17" i="26"/>
  <c r="BO18" i="26" s="1"/>
  <c r="BP8" i="29"/>
  <c r="BQ17" i="10"/>
  <c r="BO19" i="32" l="1"/>
  <c r="BO21" i="32" s="1"/>
  <c r="BO15" i="29"/>
  <c r="BO17" i="29" s="1"/>
  <c r="BO23" i="9" s="1"/>
  <c r="BP11" i="18"/>
  <c r="BQ10" i="10"/>
  <c r="BQ11" i="10" s="1"/>
  <c r="BN22" i="9"/>
  <c r="BN24" i="9" s="1"/>
  <c r="AB11" i="30"/>
  <c r="BO37" i="9"/>
  <c r="BO38" i="9" s="1"/>
  <c r="BQ13" i="26" l="1"/>
  <c r="BQ14" i="26" s="1"/>
  <c r="BQ27" i="10"/>
  <c r="BQ28" i="10" s="1"/>
  <c r="BQ20" i="10" s="1"/>
  <c r="BQ21" i="10" s="1"/>
  <c r="M13" i="27"/>
  <c r="J13" i="28"/>
  <c r="J13" i="21"/>
  <c r="K13" i="27"/>
  <c r="H11" i="10"/>
  <c r="K13" i="28"/>
  <c r="L13" i="27"/>
  <c r="L13" i="28"/>
  <c r="K13" i="21"/>
  <c r="M13" i="28"/>
  <c r="L13" i="21"/>
  <c r="N13" i="28"/>
  <c r="O13" i="28"/>
  <c r="P13" i="28"/>
  <c r="M13" i="21"/>
  <c r="Q13" i="28"/>
  <c r="R13" i="28"/>
  <c r="N13" i="21"/>
  <c r="S13" i="28"/>
  <c r="AC13" i="27"/>
  <c r="BP40" i="18"/>
  <c r="BP41" i="18" s="1"/>
  <c r="BO21" i="29"/>
  <c r="BP36" i="9"/>
  <c r="BO28" i="9"/>
  <c r="BO30" i="9" s="1"/>
  <c r="BN19" i="29"/>
  <c r="BN15" i="20"/>
  <c r="BN17" i="20" s="1"/>
  <c r="BN21" i="20" s="1"/>
  <c r="AB19" i="30"/>
  <c r="BO24" i="32"/>
  <c r="BP46" i="18" l="1"/>
  <c r="BP47" i="18" s="1"/>
  <c r="BP42" i="18"/>
  <c r="BP33" i="18"/>
  <c r="H13" i="27"/>
  <c r="H13" i="28"/>
  <c r="H13" i="26"/>
  <c r="H13" i="21"/>
  <c r="H27" i="10"/>
  <c r="BO23" i="29"/>
  <c r="BO16" i="20"/>
  <c r="BQ8" i="29"/>
  <c r="J8" i="30"/>
  <c r="J8" i="31"/>
  <c r="L8" i="30"/>
  <c r="AC8" i="30"/>
  <c r="N8" i="22"/>
  <c r="S8" i="31"/>
  <c r="BO12" i="9"/>
  <c r="BO13" i="9" s="1"/>
  <c r="J14" i="21"/>
  <c r="J14" i="28"/>
  <c r="K14" i="27"/>
  <c r="H14" i="26"/>
  <c r="L14" i="27"/>
  <c r="K14" i="28"/>
  <c r="K14" i="21"/>
  <c r="L14" i="28"/>
  <c r="M14" i="28"/>
  <c r="L14" i="21"/>
  <c r="N14" i="28"/>
  <c r="O14" i="28"/>
  <c r="M14" i="21"/>
  <c r="P14" i="28"/>
  <c r="Q14" i="28"/>
  <c r="N14" i="21"/>
  <c r="R14" i="28"/>
  <c r="S14" i="28"/>
  <c r="AC14" i="27"/>
  <c r="H14" i="21" l="1"/>
  <c r="H14" i="28"/>
  <c r="BO10" i="29"/>
  <c r="BO11" i="29" s="1"/>
  <c r="BO22" i="9" s="1"/>
  <c r="BO24" i="9" s="1"/>
  <c r="BP11" i="9"/>
  <c r="BO9" i="8"/>
  <c r="BP35" i="18"/>
  <c r="BP13" i="18" s="1"/>
  <c r="BP15" i="18" s="1"/>
  <c r="BP17" i="26"/>
  <c r="BP18" i="26" s="1"/>
  <c r="H14" i="27"/>
  <c r="BP48" i="18"/>
  <c r="BP34" i="18"/>
  <c r="BO19" i="29" l="1"/>
  <c r="BO15" i="20"/>
  <c r="BO17" i="20" s="1"/>
  <c r="BO21" i="20" s="1"/>
  <c r="BP15" i="29"/>
  <c r="BP17" i="29" s="1"/>
  <c r="BP23" i="9" s="1"/>
  <c r="BQ11" i="18"/>
  <c r="BP19" i="32"/>
  <c r="BP21" i="32" s="1"/>
  <c r="BP37" i="9"/>
  <c r="BP38" i="9" s="1"/>
  <c r="BP24" i="32" l="1"/>
  <c r="BP21" i="29"/>
  <c r="BQ36" i="9"/>
  <c r="BP28" i="9"/>
  <c r="BP30" i="9" s="1"/>
  <c r="BQ40" i="18"/>
  <c r="BQ41" i="18" s="1"/>
  <c r="BQ46" i="18" l="1"/>
  <c r="BQ47" i="18" s="1"/>
  <c r="BQ42" i="18"/>
  <c r="BQ33" i="18"/>
  <c r="H41" i="18"/>
  <c r="BP23" i="29"/>
  <c r="BP16" i="20"/>
  <c r="BP12" i="9"/>
  <c r="BP13" i="9" s="1"/>
  <c r="BP10" i="29" l="1"/>
  <c r="BP11" i="29" s="1"/>
  <c r="BP22" i="9" s="1"/>
  <c r="BP24" i="9" s="1"/>
  <c r="BQ11" i="9"/>
  <c r="BP9" i="8"/>
  <c r="H46" i="18"/>
  <c r="H33" i="18"/>
  <c r="BQ17" i="26"/>
  <c r="BQ18" i="26" s="1"/>
  <c r="M17" i="27"/>
  <c r="J17" i="21"/>
  <c r="J17" i="28"/>
  <c r="H42" i="18"/>
  <c r="K17" i="27"/>
  <c r="K17" i="28"/>
  <c r="L17" i="27"/>
  <c r="K17" i="21"/>
  <c r="L17" i="28"/>
  <c r="M17" i="28"/>
  <c r="L17" i="21"/>
  <c r="N17" i="28"/>
  <c r="O17" i="28"/>
  <c r="P17" i="28"/>
  <c r="M17" i="21"/>
  <c r="Q17" i="28"/>
  <c r="N17" i="21"/>
  <c r="R17" i="28"/>
  <c r="S17" i="28"/>
  <c r="AC17" i="27"/>
  <c r="BQ48" i="18"/>
  <c r="BQ34" i="18"/>
  <c r="BQ35" i="18" s="1"/>
  <c r="H47" i="18"/>
  <c r="H34" i="18" s="1"/>
  <c r="BQ13" i="18" l="1"/>
  <c r="BQ15" i="18" s="1"/>
  <c r="H35" i="18"/>
  <c r="H13" i="18" s="1"/>
  <c r="BQ37" i="9"/>
  <c r="BQ38" i="9" s="1"/>
  <c r="J18" i="21"/>
  <c r="J18" i="28"/>
  <c r="H18" i="26"/>
  <c r="H37" i="9" s="1"/>
  <c r="K18" i="27"/>
  <c r="L18" i="27"/>
  <c r="K18" i="28"/>
  <c r="L18" i="28"/>
  <c r="K18" i="21"/>
  <c r="M18" i="28"/>
  <c r="L18" i="21"/>
  <c r="N18" i="28"/>
  <c r="O18" i="28"/>
  <c r="M18" i="21"/>
  <c r="P18" i="28"/>
  <c r="Q18" i="28"/>
  <c r="N18" i="21"/>
  <c r="R18" i="28"/>
  <c r="S18" i="28"/>
  <c r="AC18" i="27"/>
  <c r="BQ19" i="32"/>
  <c r="BQ21" i="32" s="1"/>
  <c r="J19" i="23"/>
  <c r="J19" i="34"/>
  <c r="H48" i="18"/>
  <c r="K19" i="33"/>
  <c r="K19" i="34"/>
  <c r="L19" i="33"/>
  <c r="L19" i="34"/>
  <c r="K19" i="23"/>
  <c r="M19" i="34"/>
  <c r="N19" i="34"/>
  <c r="L19" i="23"/>
  <c r="O19" i="34"/>
  <c r="M19" i="23"/>
  <c r="P19" i="34"/>
  <c r="Q19" i="34"/>
  <c r="N19" i="23"/>
  <c r="R19" i="34"/>
  <c r="S19" i="34"/>
  <c r="AC19" i="33"/>
  <c r="H17" i="26"/>
  <c r="H17" i="27"/>
  <c r="H17" i="28"/>
  <c r="H17" i="21"/>
  <c r="BP19" i="29"/>
  <c r="BP15" i="20"/>
  <c r="BP17" i="20" s="1"/>
  <c r="BP21" i="20" s="1"/>
  <c r="BQ24" i="32" l="1"/>
  <c r="K21" i="34"/>
  <c r="J21" i="34"/>
  <c r="J21" i="23"/>
  <c r="K21" i="33"/>
  <c r="H21" i="32"/>
  <c r="L21" i="33"/>
  <c r="K21" i="23"/>
  <c r="L21" i="34"/>
  <c r="M21" i="34"/>
  <c r="L21" i="23"/>
  <c r="N21" i="34"/>
  <c r="O21" i="34"/>
  <c r="P21" i="34"/>
  <c r="M21" i="23"/>
  <c r="Q21" i="34"/>
  <c r="R21" i="34"/>
  <c r="N21" i="23"/>
  <c r="S21" i="34"/>
  <c r="AC21" i="33"/>
  <c r="H18" i="27"/>
  <c r="H18" i="28"/>
  <c r="H18" i="21"/>
  <c r="BQ21" i="29"/>
  <c r="BQ28" i="9"/>
  <c r="BQ30" i="9" s="1"/>
  <c r="J21" i="31"/>
  <c r="L21" i="30"/>
  <c r="AC21" i="30"/>
  <c r="S21" i="31"/>
  <c r="N21" i="22"/>
  <c r="H19" i="33"/>
  <c r="H19" i="32"/>
  <c r="H19" i="34"/>
  <c r="H19" i="23"/>
  <c r="BQ15" i="29"/>
  <c r="BQ17" i="29" s="1"/>
  <c r="J15" i="31"/>
  <c r="L15" i="30"/>
  <c r="S15" i="31"/>
  <c r="AC15" i="30"/>
  <c r="N15" i="22"/>
  <c r="H21" i="33" l="1"/>
  <c r="H21" i="23"/>
  <c r="H21" i="34"/>
  <c r="BQ23" i="9"/>
  <c r="J17" i="31"/>
  <c r="L17" i="30"/>
  <c r="S17" i="31"/>
  <c r="AC17" i="30"/>
  <c r="N17" i="22"/>
  <c r="BQ23" i="29"/>
  <c r="BQ16" i="20"/>
  <c r="J23" i="31"/>
  <c r="S23" i="31"/>
  <c r="AC23" i="30"/>
  <c r="N23" i="22"/>
  <c r="BQ12" i="9"/>
  <c r="BQ13" i="9" s="1"/>
  <c r="M24" i="33"/>
  <c r="J24" i="34"/>
  <c r="J24" i="23"/>
  <c r="K24" i="33"/>
  <c r="H24" i="32"/>
  <c r="H12" i="9" s="1"/>
  <c r="L24" i="33"/>
  <c r="K24" i="34"/>
  <c r="L24" i="34"/>
  <c r="K24" i="23"/>
  <c r="M24" i="34"/>
  <c r="L24" i="23"/>
  <c r="N24" i="34"/>
  <c r="O24" i="34"/>
  <c r="M24" i="23"/>
  <c r="P24" i="34"/>
  <c r="Q24" i="34"/>
  <c r="R24" i="34"/>
  <c r="N24" i="23"/>
  <c r="S24" i="34"/>
  <c r="AC24" i="33"/>
  <c r="BQ10" i="29" l="1"/>
  <c r="BQ11" i="29" s="1"/>
  <c r="BQ9" i="8"/>
  <c r="F10" i="8" s="1"/>
  <c r="J10" i="31"/>
  <c r="K10" i="30"/>
  <c r="L10" i="30"/>
  <c r="S10" i="31"/>
  <c r="AC10" i="30"/>
  <c r="N10" i="22"/>
  <c r="H24" i="33"/>
  <c r="H24" i="23"/>
  <c r="H24" i="34"/>
  <c r="F8" i="39" l="1"/>
  <c r="F8" i="40"/>
  <c r="F8" i="38"/>
  <c r="F8" i="25"/>
  <c r="BQ22" i="9"/>
  <c r="BQ24" i="9" s="1"/>
  <c r="L11" i="30"/>
  <c r="N11" i="22"/>
  <c r="S11" i="31"/>
  <c r="AC11" i="30"/>
  <c r="BQ19" i="29" l="1"/>
  <c r="BQ15" i="20"/>
  <c r="BQ17" i="20" s="1"/>
  <c r="BQ21" i="20" s="1"/>
  <c r="F22" i="20" s="1"/>
  <c r="F10" i="20" s="1"/>
  <c r="F11" i="20" s="1"/>
  <c r="F2" i="4" s="1"/>
  <c r="J19" i="31"/>
  <c r="L19" i="30"/>
  <c r="N19" i="22"/>
  <c r="S19" i="31"/>
  <c r="AC19" i="30"/>
  <c r="F2" i="41" l="1"/>
  <c r="F2" i="40"/>
  <c r="F2" i="38"/>
  <c r="F2" i="37"/>
  <c r="F2" i="36"/>
  <c r="F2" i="39"/>
  <c r="F2" i="35"/>
  <c r="F2" i="33"/>
  <c r="F2" i="34"/>
  <c r="F2" i="32"/>
  <c r="F2" i="31"/>
  <c r="F2" i="30"/>
  <c r="F2" i="29"/>
  <c r="F2" i="28"/>
  <c r="F2" i="24"/>
  <c r="F2" i="27"/>
  <c r="F2" i="25"/>
  <c r="F2" i="26"/>
  <c r="F2" i="23"/>
  <c r="F2" i="20"/>
  <c r="F2" i="19"/>
  <c r="F2" i="22"/>
  <c r="F2" i="21"/>
  <c r="F2" i="18"/>
  <c r="F2" i="16"/>
  <c r="F2" i="17"/>
  <c r="F2" i="15"/>
  <c r="F2" i="14"/>
  <c r="F2" i="13"/>
  <c r="F2" i="10"/>
  <c r="F2" i="11"/>
  <c r="F2" i="12"/>
  <c r="F2" i="9"/>
  <c r="F2" i="7"/>
  <c r="F2" i="8"/>
  <c r="F2" i="5"/>
  <c r="F2" i="6"/>
</calcChain>
</file>

<file path=xl/sharedStrings.xml><?xml version="1.0" encoding="utf-8"?>
<sst xmlns="http://schemas.openxmlformats.org/spreadsheetml/2006/main" count="943" uniqueCount="274">
  <si>
    <t>Percentage Calculation</t>
  </si>
  <si>
    <t>Raised by</t>
  </si>
  <si>
    <t>Report SubTotal</t>
  </si>
  <si>
    <t>Invoice Term</t>
  </si>
  <si>
    <t>Opening Depreciation</t>
  </si>
  <si>
    <t>Opening Inventory</t>
  </si>
  <si>
    <t>INVOICE FINANCE</t>
  </si>
  <si>
    <t>[Contract year]</t>
  </si>
  <si>
    <t>Timeline label: Month to Year : period end flag</t>
  </si>
  <si>
    <t>Invoice Finance Enabled flag</t>
  </si>
  <si>
    <t>Supply Chain Finance enabled flag</t>
  </si>
  <si>
    <t>Month to Year : first timeline date</t>
  </si>
  <si>
    <t>Retained Earnings</t>
  </si>
  <si>
    <t>Share Capital</t>
  </si>
  <si>
    <t>New customers orders</t>
  </si>
  <si>
    <t>Invoice finance drawdown</t>
  </si>
  <si>
    <t>Supply Chain Finance drawdown</t>
  </si>
  <si>
    <t>Model Checks</t>
  </si>
  <si>
    <t>CF after capex</t>
  </si>
  <si>
    <t>flag</t>
  </si>
  <si>
    <t>Date Result</t>
  </si>
  <si>
    <t>[Modelling contact email address]</t>
  </si>
  <si>
    <t>Report Total</t>
  </si>
  <si>
    <t>SUPPLIER ORDERS</t>
  </si>
  <si>
    <t>All in Invoice Finance annual interest rate</t>
  </si>
  <si>
    <t>MODEL CONSTANTS</t>
  </si>
  <si>
    <t>Model period start</t>
  </si>
  <si>
    <t>Model period end: Month to Year : period end flag</t>
  </si>
  <si>
    <t>Month to Quarter : period end flag</t>
  </si>
  <si>
    <t>Shareholder Equity</t>
  </si>
  <si>
    <t>Fixed operating costs</t>
  </si>
  <si>
    <t>Invoice finance period interest rate</t>
  </si>
  <si>
    <t>Retained Earnings this period</t>
  </si>
  <si>
    <t>index</t>
  </si>
  <si>
    <t>Retained Earnings BEG</t>
  </si>
  <si>
    <t>Share Capital BEG</t>
  </si>
  <si>
    <t>[PROJECT NAME] FINANCIAL MODEL</t>
  </si>
  <si>
    <t>Scenario 2</t>
  </si>
  <si>
    <t>Case</t>
  </si>
  <si>
    <t>ID</t>
  </si>
  <si>
    <t>Date raised</t>
  </si>
  <si>
    <t>Supplier order deposit</t>
  </si>
  <si>
    <t>Order lead time (months)</t>
  </si>
  <si>
    <t>Invoice Finance Enabled end date</t>
  </si>
  <si>
    <t>HEADERS</t>
  </si>
  <si>
    <t>Period number: Month to Year (financial year) : period end flag</t>
  </si>
  <si>
    <t>Fixed Operating Cost Growth Rate escalation indexation factor</t>
  </si>
  <si>
    <t>Month to Year period number counter</t>
  </si>
  <si>
    <t>Cash Low</t>
  </si>
  <si>
    <t>Depreciation</t>
  </si>
  <si>
    <t>Cash in from Sales</t>
  </si>
  <si>
    <t>EBIT</t>
  </si>
  <si>
    <t>Debtors BEG</t>
  </si>
  <si>
    <t>Check</t>
  </si>
  <si>
    <t>range end</t>
  </si>
  <si>
    <t>Input differences</t>
  </si>
  <si>
    <t>Base case 3</t>
  </si>
  <si>
    <t>Customer Order Growth annual start escalation rate</t>
  </si>
  <si>
    <t>Months</t>
  </si>
  <si>
    <t>Minimum quantity before reorder</t>
  </si>
  <si>
    <t>Opening Retained Earnings</t>
  </si>
  <si>
    <t>Supply Chain Finance enabled end date</t>
  </si>
  <si>
    <t>New share capital issued</t>
  </si>
  <si>
    <t>Month to Quarter : first timeline date</t>
  </si>
  <si>
    <t>Invoice finance principal repayment</t>
  </si>
  <si>
    <t>Balance Sheet Balances overall</t>
  </si>
  <si>
    <t>Assets</t>
  </si>
  <si>
    <t>Deferred Income BEG</t>
  </si>
  <si>
    <t>Invoice finance principal repayment POS</t>
  </si>
  <si>
    <t>counter</t>
  </si>
  <si>
    <t>Section</t>
  </si>
  <si>
    <t>Output - Base case 1</t>
  </si>
  <si>
    <t>Source</t>
  </si>
  <si>
    <t>REPORTS</t>
  </si>
  <si>
    <t xml:space="preserve">Resolved by </t>
  </si>
  <si>
    <t>Comments</t>
  </si>
  <si>
    <t>Alerts</t>
  </si>
  <si>
    <t>Fixed operating cost base</t>
  </si>
  <si>
    <t>OPENING BALANCES</t>
  </si>
  <si>
    <t>EQUITY</t>
  </si>
  <si>
    <t>[Asset Finance]</t>
  </si>
  <si>
    <t>First Customer Order Growth escalation period</t>
  </si>
  <si>
    <t>Period of first Customer Order Growth escalation</t>
  </si>
  <si>
    <t>Day in period Customer Order Growth escalation occurs</t>
  </si>
  <si>
    <t>years since Customer Order Growth base date</t>
  </si>
  <si>
    <t>Fixed Operating Cost Growth Rate escalation duration flag</t>
  </si>
  <si>
    <t>Inventory</t>
  </si>
  <si>
    <t>Cash out on Operating Expense</t>
  </si>
  <si>
    <t>Supply Chain Finance principal repayment</t>
  </si>
  <si>
    <t>Supply Chain Finance interest</t>
  </si>
  <si>
    <t>Operating Cashflow</t>
  </si>
  <si>
    <t>Net Cashflow</t>
  </si>
  <si>
    <t>Invoice finance interest paid POS</t>
  </si>
  <si>
    <t>KEY</t>
  </si>
  <si>
    <t>Percentage Input</t>
  </si>
  <si>
    <t>For enquiries please contact:</t>
  </si>
  <si>
    <t>Diff Pct</t>
  </si>
  <si>
    <t>Active scenario</t>
  </si>
  <si>
    <t>Sub-section</t>
  </si>
  <si>
    <t>Units</t>
  </si>
  <si>
    <t>Opening Debtors</t>
  </si>
  <si>
    <t>day</t>
  </si>
  <si>
    <t>Opening Supply Chain Finance balance</t>
  </si>
  <si>
    <t>Model period end: Month to Year (financial year) : period end flag</t>
  </si>
  <si>
    <t>Fixed Operating Cost Growth Rate escalation step up frequency flag</t>
  </si>
  <si>
    <t>Units ordered</t>
  </si>
  <si>
    <t>Units in stock</t>
  </si>
  <si>
    <t>Invoice finance interest</t>
  </si>
  <si>
    <t>Invoice finance interest paid</t>
  </si>
  <si>
    <t>Supply Chain Finance balance</t>
  </si>
  <si>
    <t>Checks breached any period</t>
  </si>
  <si>
    <t>Units in stock BEG</t>
  </si>
  <si>
    <t>Percentage Result</t>
  </si>
  <si>
    <t>Comparison scenario</t>
  </si>
  <si>
    <t>Scenario 3</t>
  </si>
  <si>
    <t>Error chks</t>
  </si>
  <si>
    <t>Time</t>
  </si>
  <si>
    <t>Resolved?</t>
  </si>
  <si>
    <t>DEBT</t>
  </si>
  <si>
    <t>Financial year end month</t>
  </si>
  <si>
    <t>[Units retired]</t>
  </si>
  <si>
    <t>Customer Order Growth index</t>
  </si>
  <si>
    <t>Month to Quarter period number counter</t>
  </si>
  <si>
    <t>Income from customer orders</t>
  </si>
  <si>
    <t>Supply Chain Finance unpaid interest</t>
  </si>
  <si>
    <t>Cash out on Operating Expense POS</t>
  </si>
  <si>
    <t>Date Calculation</t>
  </si>
  <si>
    <t>&lt;INSERT LOGO HERE&gt;</t>
  </si>
  <si>
    <t>vw</t>
  </si>
  <si>
    <t>Base case</t>
  </si>
  <si>
    <t>Where</t>
  </si>
  <si>
    <t>EXPENSE</t>
  </si>
  <si>
    <t>Depreciation Term</t>
  </si>
  <si>
    <t>Opening Units in use</t>
  </si>
  <si>
    <t>Opening Cash</t>
  </si>
  <si>
    <t>Headers</t>
  </si>
  <si>
    <t>Timeline label: Month to Quarter : period end flag</t>
  </si>
  <si>
    <t>Timeline label: Month to SemiAnnual : period end flag</t>
  </si>
  <si>
    <t>Customer Order Growth escalation indexation factor</t>
  </si>
  <si>
    <t>Month to Year (financial year) : period end flag</t>
  </si>
  <si>
    <t>Depreciation this period</t>
  </si>
  <si>
    <t>Sales</t>
  </si>
  <si>
    <t>Income</t>
  </si>
  <si>
    <t>Units on order</t>
  </si>
  <si>
    <t>EBITDA</t>
  </si>
  <si>
    <t>CF after financing</t>
  </si>
  <si>
    <t>Customer Orders Awaiting Fullfilment BEG</t>
  </si>
  <si>
    <t>Supply Chain Finance principal repayment POS</t>
  </si>
  <si>
    <t>[do not delete row]</t>
  </si>
  <si>
    <t>Customer base order number</t>
  </si>
  <si>
    <t>Opening Customer Orders Awaiting Fullfilment</t>
  </si>
  <si>
    <t>Opening Deferred Income</t>
  </si>
  <si>
    <t>All in Supply Chain Finance annual interest rate</t>
  </si>
  <si>
    <t>Months per period (Primary)</t>
  </si>
  <si>
    <t>Timeline label: Month to Year (financial year) : period end flag</t>
  </si>
  <si>
    <t>Model period end: Month to Quarter : period end flag</t>
  </si>
  <si>
    <t>Model period end: Month to SemiAnnual : period end flag</t>
  </si>
  <si>
    <t>Customer Order Growth escalation step up frequency flag</t>
  </si>
  <si>
    <t>Period of first Fixed Operating Cost Growth Rate escalation</t>
  </si>
  <si>
    <t>Units delivered</t>
  </si>
  <si>
    <t>Variable Operating Costs</t>
  </si>
  <si>
    <t>Invoice finance unpaid interest</t>
  </si>
  <si>
    <t>Supply Chain Finance interest paid</t>
  </si>
  <si>
    <t>Inventory BEG</t>
  </si>
  <si>
    <t>Creditors BEG</t>
  </si>
  <si>
    <t>Currency Calculation</t>
  </si>
  <si>
    <t>Total</t>
  </si>
  <si>
    <t>Timeline label</t>
  </si>
  <si>
    <t>Difference</t>
  </si>
  <si>
    <t>%</t>
  </si>
  <si>
    <t>Customer Order Growth escalation frequency</t>
  </si>
  <si>
    <t>Supplier price per unit</t>
  </si>
  <si>
    <t>INVENTORY</t>
  </si>
  <si>
    <t>date</t>
  </si>
  <si>
    <t>Opening Invoice finance balance</t>
  </si>
  <si>
    <t>TRADE FINANCE</t>
  </si>
  <si>
    <t>Day in period Fixed Operating Cost Growth Rate escalation occurs</t>
  </si>
  <si>
    <t>Model timelines</t>
  </si>
  <si>
    <t>Month to Year (financial year) : first timeline date</t>
  </si>
  <si>
    <t>plus</t>
  </si>
  <si>
    <t>Customer orders fullfilled</t>
  </si>
  <si>
    <t>Units in use</t>
  </si>
  <si>
    <t>Supply Chain Finance period interest rate</t>
  </si>
  <si>
    <t>Liabilities</t>
  </si>
  <si>
    <t>Units on order BEG</t>
  </si>
  <si>
    <t>Unit</t>
  </si>
  <si>
    <t>Comparison column label</t>
  </si>
  <si>
    <t>Base case 1</t>
  </si>
  <si>
    <t>Scenario 4</t>
  </si>
  <si>
    <t>Description</t>
  </si>
  <si>
    <t>Opening Creditors</t>
  </si>
  <si>
    <t>INPUTS</t>
  </si>
  <si>
    <t>Period number: Month to Year : period end flag</t>
  </si>
  <si>
    <t>Period number: Month to SemiAnnual : period end flag</t>
  </si>
  <si>
    <t>Customer Order Growth escalation duration flag</t>
  </si>
  <si>
    <t>Fixed Operating Cost Growth Rate index</t>
  </si>
  <si>
    <t>years since Fixed Operating Cost Growth Rate base date</t>
  </si>
  <si>
    <t>Deployed units returned</t>
  </si>
  <si>
    <t>Units deployed</t>
  </si>
  <si>
    <t>Depreciation BEG</t>
  </si>
  <si>
    <t>Invoice finance interest POS</t>
  </si>
  <si>
    <t>Constant</t>
  </si>
  <si>
    <t>KEY OUTPUTS</t>
  </si>
  <si>
    <t>Sheet</t>
  </si>
  <si>
    <t>Customer Retention</t>
  </si>
  <si>
    <t>GBP</t>
  </si>
  <si>
    <t>Invoice Finance Enabled beginning date</t>
  </si>
  <si>
    <t>Month to SemiAnnual : period end flag</t>
  </si>
  <si>
    <t>Month to SemiAnnual : first timeline date</t>
  </si>
  <si>
    <t>Cash out on Inventory</t>
  </si>
  <si>
    <t>END</t>
  </si>
  <si>
    <t>Standard Input</t>
  </si>
  <si>
    <t>Currency Input</t>
  </si>
  <si>
    <t>Filename</t>
  </si>
  <si>
    <t>Sales Price Unit</t>
  </si>
  <si>
    <t>Contract Length</t>
  </si>
  <si>
    <t>Days in period</t>
  </si>
  <si>
    <t>Supply Chain Finance enabled beginning date</t>
  </si>
  <si>
    <t>UNALLOCATED</t>
  </si>
  <si>
    <t>TIME</t>
  </si>
  <si>
    <t>First Fixed Operating Cost Growth Rate escalation period</t>
  </si>
  <si>
    <t>Month to Year (financial year) period number counter</t>
  </si>
  <si>
    <t>Net Assets</t>
  </si>
  <si>
    <t>Counter</t>
  </si>
  <si>
    <t>Fixed operating costs POS</t>
  </si>
  <si>
    <t>Variable Operating Costs POS</t>
  </si>
  <si>
    <t>Supply Chain Finance interest POS</t>
  </si>
  <si>
    <t>Supply Chain Finance interest paid POS</t>
  </si>
  <si>
    <t>Currency Result</t>
  </si>
  <si>
    <t>[Modelling contact]</t>
  </si>
  <si>
    <t>Date</t>
  </si>
  <si>
    <t>Minimum supplier order quantity</t>
  </si>
  <si>
    <t>Opening Units in stock</t>
  </si>
  <si>
    <t>debt day count convention</t>
  </si>
  <si>
    <t>Supply Chain Finance Advance %</t>
  </si>
  <si>
    <t>First Customer Order Growth escalation flag</t>
  </si>
  <si>
    <t>First Fixed Operating Cost Growth Rate escalation flag</t>
  </si>
  <si>
    <t>less</t>
  </si>
  <si>
    <t>Creditors</t>
  </si>
  <si>
    <t>Debtors</t>
  </si>
  <si>
    <t>Invoice finance balance</t>
  </si>
  <si>
    <t>Balance Sheet Balances</t>
  </si>
  <si>
    <t>Cash BEG</t>
  </si>
  <si>
    <t>Cash out on Inventory POS</t>
  </si>
  <si>
    <t>Standard Result</t>
  </si>
  <si>
    <t>Scenario 1</t>
  </si>
  <si>
    <t>Base case 2</t>
  </si>
  <si>
    <t>Period number</t>
  </si>
  <si>
    <t>Customer payment terms (months)</t>
  </si>
  <si>
    <t>Fixed Operating Cost Growth Rate escalation frequency</t>
  </si>
  <si>
    <t>Variable Operating Costs as a % of sales</t>
  </si>
  <si>
    <t>Invoice Finance Advance %</t>
  </si>
  <si>
    <t>Start date</t>
  </si>
  <si>
    <t>Month to SemiAnnual period number counter</t>
  </si>
  <si>
    <t>Cash</t>
  </si>
  <si>
    <t>Supplier Invoices</t>
  </si>
  <si>
    <t>Customer Orders Awaiting Fullfilment</t>
  </si>
  <si>
    <t>Standard Calculation</t>
  </si>
  <si>
    <t>Date Input</t>
  </si>
  <si>
    <t>MODEL RUN INFO</t>
  </si>
  <si>
    <t>Model period end</t>
  </si>
  <si>
    <t>Financial year ending</t>
  </si>
  <si>
    <t>CUSTOMER ORDERS</t>
  </si>
  <si>
    <t>Fixed Operating Cost Growth Rate annual start escalation rate</t>
  </si>
  <si>
    <t>Opening Units on order</t>
  </si>
  <si>
    <t>Opening Share Capital</t>
  </si>
  <si>
    <t>Period number: Month to Quarter : period end flag</t>
  </si>
  <si>
    <t>Trade finance enabled flag</t>
  </si>
  <si>
    <t>Month to Year : period end flag</t>
  </si>
  <si>
    <t>Renewing Customer Orders</t>
  </si>
  <si>
    <t>Deferred Income</t>
  </si>
  <si>
    <t>Units in use BEG</t>
  </si>
  <si>
    <t>Invoice finance balance BEG</t>
  </si>
  <si>
    <t>Supply Chain Finance balance BEG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</si>
</sst>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dd/mm/yyyy;@"/>
    <numFmt numFmtId="165" formatCode="#,##0_);\(#,##0\);&quot;-  &quot;;&quot; &quot;@&quot; &quot;"/>
    <numFmt numFmtId="166" formatCode="#,##0_);\(#,##0\);&quot;-  &quot;;&quot; &quot;@"/>
    <numFmt numFmtId="167" formatCode="dd\ mmm\ yy_);\(###0\);&quot;-  &quot;;&quot; &quot;@&quot; &quot;"/>
    <numFmt numFmtId="168" formatCode="#,##0.0000_);\(#,##0.0000\);&quot;-  &quot;;&quot; &quot;@&quot; &quot;"/>
    <numFmt numFmtId="169" formatCode="0.00%_);\-0.00%_);&quot;-  &quot;;&quot; &quot;@&quot; &quot;"/>
    <numFmt numFmtId="170" formatCode="dd\ mmm\ yyyy_);\(###0\);&quot;-  &quot;;&quot; &quot;@&quot; &quot;"/>
    <numFmt numFmtId="171" formatCode="###0_);\(###0\);&quot;-  &quot;;&quot; &quot;@&quot; &quot;"/>
    <numFmt numFmtId="172" formatCode="[$-F400]h:mm:ss\ AM/PM"/>
    <numFmt numFmtId="173" formatCode="dd/mmm/yy_);;&quot;-  &quot;;&quot; &quot;@"/>
    <numFmt numFmtId="174" formatCode="&quot;tu&quot;;;&quot;vw&quot;"/>
    <numFmt numFmtId="175" formatCode="#,##0.000_);\(#,##0.000\);&quot;-  &quot;;&quot; &quot;@"/>
    <numFmt numFmtId="176" formatCode="0%_);\-0%_);&quot;-  &quot;;&quot; &quot;@&quot; &quot;"/>
    <numFmt numFmtId="177" formatCode="0;0;&quot;-&quot;"/>
    <numFmt numFmtId="178" formatCode="0.00%;\-0.00%_);&quot;-  &quot;;&quot; &quot;@&quot; &quot;"/>
    <numFmt numFmtId="179" formatCode="#,##0.0000;\(#,##0.0000\);&quot;-  &quot;;&quot; &quot;@&quot; &quot;"/>
  </numFmts>
  <fonts count="52">
    <font>
      <sz val="8"/>
      <color theme="1"/>
      <name val="Tahoma"/>
      <family val="2"/>
    </font>
    <font>
      <sz val="10"/>
      <name val="Arial"/>
      <family val="2"/>
    </font>
    <font>
      <sz val="11"/>
      <color theme="1"/>
      <name val="Calibri"/>
      <family val="2"/>
      <scheme val="minor"/>
    </font>
    <font>
      <u/>
      <sz val="8"/>
      <color theme="10"/>
      <name val="Tahoma"/>
      <family val="2"/>
    </font>
    <font>
      <sz val="10"/>
      <color rgb="FF000000"/>
      <name val="Arial"/>
      <family val="2"/>
    </font>
    <font>
      <sz val="10"/>
      <color rgb="FFFF0000"/>
      <name val="Arial"/>
      <family val="2"/>
    </font>
    <font>
      <sz val="10"/>
      <color rgb="FF0000FF"/>
      <name val="Arial"/>
      <family val="2"/>
    </font>
    <font>
      <b/>
      <sz val="10"/>
      <name val="Arial"/>
      <family val="2"/>
    </font>
    <font>
      <sz val="10"/>
      <color theme="1"/>
      <name val="Arial"/>
      <family val="2"/>
    </font>
    <font>
      <b/>
      <sz val="10"/>
      <color rgb="FF0000FF"/>
      <name val="Arial"/>
      <family val="2"/>
    </font>
    <font>
      <b/>
      <sz val="14"/>
      <name val="Arial"/>
      <family val="2"/>
    </font>
    <font>
      <u/>
      <sz val="10"/>
      <color rgb="FF0000FF"/>
      <name val="Arial"/>
      <family val="2"/>
    </font>
    <font>
      <b/>
      <sz val="10"/>
      <color rgb="FFFF0000"/>
      <name val="Arial"/>
      <family val="2"/>
    </font>
    <font>
      <b/>
      <sz val="10"/>
      <color rgb="FF000000"/>
      <name val="Arial"/>
      <family val="2"/>
    </font>
    <font>
      <u/>
      <sz val="10"/>
      <name val="Arial"/>
      <family val="2"/>
    </font>
    <font>
      <sz val="16"/>
      <color indexed="12"/>
      <name val="Arial"/>
      <family val="2"/>
    </font>
    <font>
      <b/>
      <sz val="20"/>
      <name val="Arial"/>
      <family val="2"/>
    </font>
    <font>
      <u/>
      <sz val="12"/>
      <color theme="10"/>
      <name val="Tahoma"/>
      <family val="2"/>
    </font>
    <font>
      <i/>
      <sz val="10"/>
      <name val="Arial"/>
      <family val="2"/>
    </font>
    <font>
      <u/>
      <sz val="10"/>
      <color rgb="FFFF0000"/>
      <name val="Arial"/>
      <family val="2"/>
    </font>
    <font>
      <u/>
      <sz val="10"/>
      <color rgb="FF000000"/>
      <name val="Arial"/>
      <family val="2"/>
    </font>
    <font>
      <sz val="20"/>
      <name val="Arial"/>
      <family val="2"/>
    </font>
    <font>
      <u/>
      <sz val="20"/>
      <name val="Arial"/>
      <family val="2"/>
    </font>
    <font>
      <sz val="8"/>
      <color theme="1"/>
      <name val="Times New Roman"/>
      <family val="1"/>
    </font>
    <font>
      <sz val="10"/>
      <color theme="0" tint="-0.24991607409894101"/>
      <name val="Wingdings 3"/>
      <family val="1"/>
      <charset val="2"/>
    </font>
    <font>
      <u/>
      <sz val="10"/>
      <color rgb="FF00B050"/>
      <name val="Arial"/>
      <family val="2"/>
    </font>
    <font>
      <sz val="10"/>
      <color theme="0" tint="-0.24994659260841701"/>
      <name val="Arial"/>
      <family val="2"/>
    </font>
    <font>
      <sz val="8"/>
      <color theme="1"/>
      <name val="Arial"/>
      <family val="2"/>
    </font>
    <font>
      <sz val="36"/>
      <color theme="0" tint="-0.24994659260841701"/>
      <name val="Wingdings 3"/>
      <family val="1"/>
      <charset val="2"/>
    </font>
    <font>
      <sz val="10"/>
      <color theme="0" tint="-0.24994659260841701"/>
      <name val="Wingdings 3"/>
      <family val="1"/>
      <charset val="2"/>
    </font>
    <font>
      <b/>
      <sz val="11"/>
      <color theme="1"/>
      <name val="Arial"/>
      <family val="2"/>
    </font>
    <font>
      <sz val="10"/>
      <color rgb="FF00B050"/>
      <name val="Arial"/>
      <family val="2"/>
    </font>
    <font>
      <sz val="11"/>
      <color theme="1"/>
      <name val="Arial"/>
      <family val="2"/>
    </font>
    <font>
      <b/>
      <u/>
      <sz val="12"/>
      <color rgb="FF00B050"/>
      <name val="Arial"/>
      <family val="2"/>
    </font>
    <font>
      <sz val="8"/>
      <name val="Arial"/>
      <family val="2"/>
    </font>
    <font>
      <b/>
      <sz val="12"/>
      <name val="Arial"/>
      <family val="2"/>
    </font>
    <font>
      <b/>
      <sz val="18"/>
      <name val="Circular Pro Black"/>
      <family val="2"/>
    </font>
    <font>
      <sz val="10"/>
      <color indexed="12"/>
      <name val="Arial"/>
      <family val="2"/>
    </font>
    <font>
      <sz val="12"/>
      <color theme="1"/>
      <name val="Times New Roman"/>
      <family val="1"/>
    </font>
    <font>
      <u/>
      <sz val="10"/>
      <color theme="0" tint="-0.24994659260841701"/>
      <name val="Arial"/>
      <family val="2"/>
    </font>
    <font>
      <sz val="16"/>
      <color theme="0" tint="-0.24994659260841701"/>
      <name val="Arial"/>
      <family val="2"/>
    </font>
    <font>
      <sz val="18"/>
      <name val="Arial"/>
      <family val="2"/>
    </font>
    <font>
      <sz val="11"/>
      <name val="Calibri"/>
      <family val="2"/>
      <scheme val="minor"/>
    </font>
    <font>
      <b/>
      <u/>
      <sz val="14"/>
      <color theme="1"/>
      <name val="Times New Roman"/>
      <family val="1"/>
    </font>
    <font>
      <sz val="10"/>
      <color indexed="10"/>
      <name val="Arial"/>
      <family val="2"/>
    </font>
    <font>
      <b/>
      <sz val="10"/>
      <color theme="1"/>
      <name val="Arial"/>
      <family val="2"/>
    </font>
    <font>
      <u/>
      <sz val="12"/>
      <color rgb="FF00B050"/>
      <name val="Arial"/>
      <family val="2"/>
    </font>
    <font>
      <u/>
      <sz val="12"/>
      <color rgb="FF0000FF"/>
      <name val="Arial"/>
      <family val="2"/>
    </font>
    <font>
      <sz val="10"/>
      <color theme="0" tint="-0.24991607409894101"/>
      <name val="Arial"/>
      <family val="2"/>
    </font>
    <font>
      <sz val="10"/>
      <color theme="1"/>
      <name val="Times New Roman"/>
      <family val="1"/>
    </font>
    <font>
      <sz val="10"/>
      <name val="Circular Pro Bold"/>
      <family val="2"/>
    </font>
    <font>
      <sz val="8"/>
      <color theme="1"/>
      <name val="Tahoma"/>
      <family val="2"/>
    </font>
  </fonts>
  <fills count="13">
    <fill>
      <patternFill patternType="none"/>
    </fill>
    <fill>
      <patternFill patternType="gray125"/>
    </fill>
    <fill>
      <patternFill patternType="solid">
        <fgColor rgb="FFFFFFE5"/>
        <bgColor indexed="64"/>
      </patternFill>
    </fill>
    <fill>
      <patternFill patternType="solid">
        <fgColor rgb="FFC0C0C0"/>
        <bgColor indexed="64"/>
      </patternFill>
    </fill>
    <fill>
      <patternFill patternType="solid">
        <fgColor rgb="FFFFFF99"/>
        <bgColor indexed="64"/>
      </patternFill>
    </fill>
    <fill>
      <patternFill patternType="solid">
        <fgColor theme="8" tint="0.59996337778862885"/>
        <bgColor indexed="64"/>
      </patternFill>
    </fill>
    <fill>
      <patternFill patternType="solid">
        <fgColor rgb="FFFFFF00"/>
        <bgColor indexed="64"/>
      </patternFill>
    </fill>
    <fill>
      <patternFill patternType="solid">
        <fgColor rgb="FF92D050"/>
        <bgColor indexed="64"/>
      </patternFill>
    </fill>
    <fill>
      <patternFill patternType="solid">
        <fgColor rgb="FFFFFFAF"/>
        <bgColor indexed="64"/>
      </patternFill>
    </fill>
    <fill>
      <patternFill patternType="solid">
        <fgColor rgb="FFD9D9D9"/>
        <bgColor indexed="64"/>
      </patternFill>
    </fill>
    <fill>
      <patternFill patternType="solid">
        <fgColor indexed="41"/>
        <bgColor indexed="64"/>
      </patternFill>
    </fill>
    <fill>
      <patternFill patternType="solid">
        <fgColor rgb="FFCCFFFF"/>
        <bgColor indexed="64"/>
      </patternFill>
    </fill>
    <fill>
      <patternFill patternType="solid">
        <fgColor rgb="FFE9F5DB"/>
        <bgColor indexed="64"/>
      </patternFill>
    </fill>
  </fills>
  <borders count="12">
    <border>
      <left/>
      <right/>
      <top/>
      <bottom/>
      <diagonal/>
    </border>
    <border>
      <left style="thin">
        <color theme="0" tint="-0.24991607409894101"/>
      </left>
      <right/>
      <top style="thin">
        <color theme="0" tint="-0.24991607409894101"/>
      </top>
      <bottom style="thin">
        <color theme="0" tint="-0.24991607409894101"/>
      </bottom>
      <diagonal/>
    </border>
    <border>
      <left/>
      <right/>
      <top style="medium">
        <color auto="1"/>
      </top>
      <bottom style="medium">
        <color auto="1"/>
      </bottom>
      <diagonal/>
    </border>
    <border>
      <left/>
      <right/>
      <top style="medium">
        <color auto="1"/>
      </top>
      <bottom style="double">
        <color auto="1"/>
      </bottom>
      <diagonal/>
    </border>
    <border>
      <left/>
      <right/>
      <top style="thin">
        <color rgb="FF808080"/>
      </top>
      <bottom style="thin">
        <color rgb="FF808080"/>
      </bottom>
      <diagonal/>
    </border>
    <border>
      <left/>
      <right/>
      <top/>
      <bottom style="thin">
        <color rgb="FF808080"/>
      </bottom>
      <diagonal/>
    </border>
    <border>
      <left/>
      <right/>
      <top style="thin">
        <color rgb="FF808080"/>
      </top>
      <bottom/>
      <diagonal/>
    </border>
    <border>
      <left style="thin">
        <color theme="0" tint="-0.24991607409894101"/>
      </left>
      <right style="thin">
        <color theme="0" tint="-0.24991607409894101"/>
      </right>
      <top style="thin">
        <color theme="0" tint="-0.24991607409894101"/>
      </top>
      <bottom style="thin">
        <color theme="0" tint="-0.24991607409894101"/>
      </bottom>
      <diagonal/>
    </border>
    <border>
      <left style="hair">
        <color theme="0" tint="-0.24991607409894101"/>
      </left>
      <right style="hair">
        <color indexed="64"/>
      </right>
      <top style="hair">
        <color theme="0" tint="-0.24991607409894101"/>
      </top>
      <bottom style="hair">
        <color theme="0" tint="-0.24991607409894101"/>
      </bottom>
      <diagonal/>
    </border>
    <border>
      <left style="thin">
        <color theme="0" tint="-0.24991607409894101"/>
      </left>
      <right style="thin">
        <color theme="0" tint="-0.24991607409894101"/>
      </right>
      <top/>
      <bottom style="thin">
        <color theme="0" tint="-0.24991607409894101"/>
      </bottom>
      <diagonal/>
    </border>
    <border>
      <left/>
      <right/>
      <top/>
      <bottom style="thin">
        <color indexed="64"/>
      </bottom>
      <diagonal/>
    </border>
    <border>
      <left style="thin">
        <color theme="0" tint="-0.24991607409894101"/>
      </left>
      <right style="thin">
        <color theme="0" tint="-0.24991607409894101"/>
      </right>
      <top style="thin">
        <color theme="0" tint="-0.24991607409894101"/>
      </top>
      <bottom/>
      <diagonal/>
    </border>
  </borders>
  <cellStyleXfs count="35">
    <xf numFmtId="165" fontId="0" fillId="0" borderId="0" applyFont="0" applyFill="0" applyBorder="0" applyProtection="0">
      <alignment vertical="top"/>
    </xf>
    <xf numFmtId="165" fontId="1" fillId="0" borderId="0" applyBorder="0">
      <alignment vertical="top"/>
    </xf>
    <xf numFmtId="169" fontId="1" fillId="0" borderId="0" applyBorder="0">
      <alignment vertical="top"/>
    </xf>
    <xf numFmtId="165" fontId="1" fillId="0" borderId="0" applyBorder="0">
      <alignment vertical="top"/>
    </xf>
    <xf numFmtId="167" fontId="1" fillId="0" borderId="0" applyBorder="0">
      <alignment vertical="top"/>
    </xf>
    <xf numFmtId="166" fontId="1" fillId="0" borderId="0" applyFont="0" applyFill="0" applyBorder="0" applyProtection="0">
      <alignment vertical="top"/>
    </xf>
    <xf numFmtId="170" fontId="1" fillId="0" borderId="0" applyFont="0" applyFill="0" applyBorder="0" applyProtection="0">
      <alignment vertical="top"/>
    </xf>
    <xf numFmtId="170" fontId="1" fillId="0" borderId="0" applyFont="0" applyFill="0" applyBorder="0" applyProtection="0">
      <alignment vertical="top"/>
    </xf>
    <xf numFmtId="167" fontId="1" fillId="0" borderId="0" applyFont="0" applyFill="0" applyBorder="0" applyProtection="0">
      <alignment vertical="top"/>
    </xf>
    <xf numFmtId="167" fontId="1" fillId="0" borderId="0" applyFont="0" applyFill="0" applyBorder="0" applyProtection="0">
      <alignment vertical="top"/>
    </xf>
    <xf numFmtId="179" fontId="1" fillId="0" borderId="0" applyFont="0" applyFill="0" applyBorder="0" applyProtection="0">
      <alignment vertical="top"/>
    </xf>
    <xf numFmtId="168" fontId="2" fillId="0" borderId="0" applyFont="0" applyFill="0" applyBorder="0" applyProtection="0">
      <alignment vertical="top"/>
    </xf>
    <xf numFmtId="168" fontId="1" fillId="0" borderId="0" applyFont="0" applyFill="0" applyBorder="0" applyProtection="0">
      <alignment vertical="top"/>
    </xf>
    <xf numFmtId="0" fontId="3" fillId="0" borderId="0" applyNumberFormat="0" applyFill="0" applyBorder="0" applyAlignment="0" applyProtection="0"/>
    <xf numFmtId="169" fontId="4" fillId="2" borderId="1" applyProtection="0">
      <alignment vertical="top"/>
    </xf>
    <xf numFmtId="165" fontId="4" fillId="2" borderId="1" applyProtection="0">
      <alignment vertical="top"/>
    </xf>
    <xf numFmtId="164" fontId="4" fillId="2" borderId="1" applyProtection="0">
      <alignment vertical="top"/>
    </xf>
    <xf numFmtId="165" fontId="4" fillId="2" borderId="1" applyProtection="0">
      <alignment vertical="top"/>
    </xf>
    <xf numFmtId="165" fontId="1" fillId="0" borderId="0" applyFont="0" applyFill="0" applyBorder="0" applyProtection="0">
      <alignment vertical="top"/>
    </xf>
    <xf numFmtId="165" fontId="1" fillId="0" borderId="0" applyFont="0" applyFill="0" applyBorder="0" applyProtection="0">
      <alignment vertical="top"/>
    </xf>
    <xf numFmtId="165" fontId="2" fillId="0" borderId="0" applyFont="0" applyFill="0" applyBorder="0" applyProtection="0">
      <alignment vertical="top"/>
    </xf>
    <xf numFmtId="165" fontId="2" fillId="0" borderId="0" applyFont="0" applyFill="0" applyBorder="0" applyProtection="0">
      <alignment vertical="top"/>
    </xf>
    <xf numFmtId="165" fontId="1" fillId="0" borderId="0" applyFont="0" applyFill="0" applyBorder="0" applyProtection="0">
      <alignment vertical="top"/>
    </xf>
    <xf numFmtId="178" fontId="51" fillId="0" borderId="0" applyFont="0" applyFill="0" applyBorder="0" applyProtection="0">
      <alignment vertical="top"/>
    </xf>
    <xf numFmtId="169" fontId="1" fillId="0" borderId="0" applyFont="0" applyFill="0" applyBorder="0" applyProtection="0">
      <alignment vertical="top"/>
    </xf>
    <xf numFmtId="169" fontId="2" fillId="0" borderId="0" applyFont="0" applyFill="0" applyBorder="0" applyProtection="0">
      <alignment vertical="top"/>
    </xf>
    <xf numFmtId="169" fontId="1" fillId="0" borderId="0" applyFont="0" applyFill="0" applyBorder="0" applyProtection="0">
      <alignment vertical="top"/>
    </xf>
    <xf numFmtId="165" fontId="51" fillId="0" borderId="2" applyNumberFormat="0" applyFont="0" applyFill="0" applyAlignment="0">
      <alignment vertical="top"/>
    </xf>
    <xf numFmtId="165" fontId="51" fillId="0" borderId="3" applyNumberFormat="0" applyFont="0" applyFill="0" applyAlignment="0">
      <alignment vertical="top"/>
    </xf>
    <xf numFmtId="166" fontId="1" fillId="0" borderId="0" applyBorder="0">
      <alignment vertical="top"/>
    </xf>
    <xf numFmtId="9" fontId="1" fillId="0" borderId="0" applyBorder="0">
      <alignment vertical="top"/>
    </xf>
    <xf numFmtId="166" fontId="1" fillId="0" borderId="0" applyBorder="0">
      <alignment vertical="top"/>
    </xf>
    <xf numFmtId="167" fontId="4" fillId="0" borderId="0" applyBorder="0">
      <alignment vertical="top"/>
    </xf>
    <xf numFmtId="171" fontId="1" fillId="0" borderId="0" applyFont="0" applyFill="0" applyBorder="0" applyProtection="0">
      <alignment vertical="top"/>
    </xf>
    <xf numFmtId="171" fontId="1" fillId="0" borderId="0" applyFont="0" applyFill="0" applyBorder="0" applyProtection="0">
      <alignment vertical="top"/>
    </xf>
  </cellStyleXfs>
  <cellXfs count="298">
    <xf numFmtId="165" fontId="0" fillId="0" borderId="0" xfId="0">
      <alignment vertical="top"/>
    </xf>
    <xf numFmtId="165" fontId="0" fillId="0" borderId="3" xfId="28">
      <alignment vertical="top"/>
    </xf>
    <xf numFmtId="165" fontId="1" fillId="0" borderId="0" xfId="1">
      <alignment vertical="top"/>
    </xf>
    <xf numFmtId="165" fontId="5" fillId="0" borderId="0" xfId="1" applyFont="1">
      <alignment vertical="top"/>
    </xf>
    <xf numFmtId="171" fontId="1" fillId="0" borderId="0" xfId="1" applyNumberFormat="1">
      <alignment vertical="top"/>
    </xf>
    <xf numFmtId="165" fontId="6" fillId="0" borderId="0" xfId="1" applyFont="1">
      <alignment vertical="top"/>
    </xf>
    <xf numFmtId="167" fontId="7" fillId="0" borderId="0" xfId="9" applyFont="1">
      <alignment vertical="top"/>
    </xf>
    <xf numFmtId="166" fontId="1" fillId="3" borderId="0" xfId="5" applyFont="1" applyFill="1" applyAlignment="1">
      <alignment horizontal="right" vertical="top"/>
    </xf>
    <xf numFmtId="167" fontId="1" fillId="0" borderId="0" xfId="4">
      <alignment vertical="top"/>
    </xf>
    <xf numFmtId="166" fontId="1" fillId="0" borderId="0" xfId="29">
      <alignment vertical="top"/>
    </xf>
    <xf numFmtId="171" fontId="6" fillId="0" borderId="0" xfId="1" applyNumberFormat="1" applyFont="1">
      <alignment vertical="top"/>
    </xf>
    <xf numFmtId="166" fontId="1" fillId="0" borderId="4" xfId="29" applyBorder="1">
      <alignment vertical="top"/>
    </xf>
    <xf numFmtId="165" fontId="5" fillId="0" borderId="5" xfId="1" applyFont="1" applyBorder="1">
      <alignment vertical="top"/>
    </xf>
    <xf numFmtId="171" fontId="5" fillId="0" borderId="0" xfId="1" applyNumberFormat="1" applyFont="1">
      <alignment vertical="top"/>
    </xf>
    <xf numFmtId="167" fontId="5" fillId="0" borderId="0" xfId="4" applyFont="1">
      <alignment vertical="top"/>
    </xf>
    <xf numFmtId="166" fontId="1" fillId="0" borderId="0" xfId="5" applyFont="1">
      <alignment vertical="top"/>
    </xf>
    <xf numFmtId="166" fontId="8" fillId="0" borderId="0" xfId="0" applyNumberFormat="1" applyFont="1">
      <alignment vertical="top"/>
    </xf>
    <xf numFmtId="166" fontId="1" fillId="0" borderId="3" xfId="28" applyNumberFormat="1" applyFont="1">
      <alignment vertical="top"/>
    </xf>
    <xf numFmtId="165" fontId="9" fillId="0" borderId="0" xfId="18" applyFont="1">
      <alignment vertical="top"/>
    </xf>
    <xf numFmtId="165" fontId="4" fillId="0" borderId="0" xfId="18" applyFont="1">
      <alignment vertical="top"/>
    </xf>
    <xf numFmtId="168" fontId="6" fillId="0" borderId="0" xfId="1" applyNumberFormat="1" applyFont="1">
      <alignment vertical="top"/>
    </xf>
    <xf numFmtId="165" fontId="4" fillId="4" borderId="1" xfId="17" applyFill="1" applyProtection="1">
      <alignment vertical="top"/>
      <protection locked="0"/>
    </xf>
    <xf numFmtId="165" fontId="7" fillId="0" borderId="0" xfId="0" applyFont="1">
      <alignment vertical="top"/>
    </xf>
    <xf numFmtId="168" fontId="5" fillId="0" borderId="0" xfId="1" applyNumberFormat="1" applyFont="1">
      <alignment vertical="top"/>
    </xf>
    <xf numFmtId="165" fontId="5" fillId="0" borderId="0" xfId="18" applyFont="1">
      <alignment vertical="top"/>
    </xf>
    <xf numFmtId="165" fontId="10" fillId="5" borderId="0" xfId="18" applyFont="1" applyFill="1" applyAlignment="1">
      <alignment vertical="center"/>
    </xf>
    <xf numFmtId="171" fontId="1" fillId="0" borderId="0" xfId="5" applyNumberFormat="1" applyFont="1">
      <alignment vertical="top"/>
    </xf>
    <xf numFmtId="165" fontId="1" fillId="5" borderId="0" xfId="18" applyFont="1" applyFill="1">
      <alignment vertical="top"/>
    </xf>
    <xf numFmtId="165" fontId="7" fillId="0" borderId="0" xfId="18" applyFont="1">
      <alignment vertical="top"/>
    </xf>
    <xf numFmtId="171" fontId="4" fillId="0" borderId="0" xfId="33" applyFont="1">
      <alignment vertical="top"/>
    </xf>
    <xf numFmtId="166" fontId="8" fillId="0" borderId="4" xfId="0" applyNumberFormat="1" applyFont="1" applyBorder="1">
      <alignment vertical="top"/>
    </xf>
    <xf numFmtId="165" fontId="11" fillId="0" borderId="0" xfId="18" applyFont="1">
      <alignment vertical="top"/>
    </xf>
    <xf numFmtId="165" fontId="6" fillId="0" borderId="0" xfId="18" applyFont="1" applyAlignment="1">
      <alignment horizontal="right" vertical="top"/>
    </xf>
    <xf numFmtId="165" fontId="1" fillId="0" borderId="5" xfId="1" applyBorder="1">
      <alignment vertical="top"/>
    </xf>
    <xf numFmtId="167" fontId="5" fillId="6" borderId="1" xfId="16" applyNumberFormat="1" applyFont="1" applyFill="1" applyProtection="1">
      <alignment vertical="top"/>
      <protection locked="0"/>
    </xf>
    <xf numFmtId="165" fontId="4" fillId="6" borderId="1" xfId="17" applyFill="1" applyProtection="1">
      <alignment vertical="top"/>
      <protection locked="0"/>
    </xf>
    <xf numFmtId="165" fontId="12" fillId="0" borderId="0" xfId="18" applyFont="1">
      <alignment vertical="top"/>
    </xf>
    <xf numFmtId="165" fontId="1" fillId="0" borderId="0" xfId="18" applyFont="1">
      <alignment vertical="top"/>
    </xf>
    <xf numFmtId="165" fontId="5" fillId="0" borderId="5" xfId="18" applyFont="1" applyBorder="1">
      <alignment vertical="top"/>
    </xf>
    <xf numFmtId="165" fontId="1" fillId="0" borderId="0" xfId="0" applyFont="1">
      <alignment vertical="top"/>
    </xf>
    <xf numFmtId="169" fontId="4" fillId="4" borderId="1" xfId="14" applyFill="1" applyProtection="1">
      <alignment vertical="top"/>
      <protection locked="0"/>
    </xf>
    <xf numFmtId="166" fontId="1" fillId="0" borderId="0" xfId="0" applyNumberFormat="1" applyFont="1">
      <alignment vertical="top"/>
    </xf>
    <xf numFmtId="167" fontId="6" fillId="0" borderId="0" xfId="4" applyFont="1">
      <alignment vertical="top"/>
    </xf>
    <xf numFmtId="165" fontId="13" fillId="0" borderId="0" xfId="0" applyFont="1">
      <alignment vertical="top"/>
    </xf>
    <xf numFmtId="165" fontId="14" fillId="0" borderId="0" xfId="0" applyFont="1">
      <alignment vertical="top"/>
    </xf>
    <xf numFmtId="165" fontId="4" fillId="0" borderId="0" xfId="0" applyFont="1">
      <alignment vertical="top"/>
    </xf>
    <xf numFmtId="165" fontId="6" fillId="0" borderId="6" xfId="1" applyFont="1" applyBorder="1">
      <alignment vertical="top"/>
    </xf>
    <xf numFmtId="165" fontId="15" fillId="0" borderId="0" xfId="0" applyFont="1" applyAlignment="1">
      <alignment horizontal="left" vertical="top"/>
    </xf>
    <xf numFmtId="165" fontId="16" fillId="0" borderId="0" xfId="20" applyFont="1">
      <alignment vertical="top"/>
    </xf>
    <xf numFmtId="177" fontId="1" fillId="7" borderId="0" xfId="0" applyNumberFormat="1" applyFont="1" applyFill="1" applyBorder="1" applyAlignment="1">
      <alignment horizontal="center" vertical="top"/>
    </xf>
    <xf numFmtId="165" fontId="17" fillId="0" borderId="0" xfId="13" applyNumberFormat="1" applyFont="1" applyAlignment="1">
      <alignment vertical="top"/>
    </xf>
    <xf numFmtId="167" fontId="18" fillId="0" borderId="0" xfId="9" applyFont="1">
      <alignment vertical="top"/>
    </xf>
    <xf numFmtId="167" fontId="4" fillId="0" borderId="0" xfId="8" applyFont="1">
      <alignment vertical="top"/>
    </xf>
    <xf numFmtId="170" fontId="1" fillId="8" borderId="7" xfId="7" applyFont="1" applyFill="1" applyBorder="1">
      <alignment vertical="top"/>
    </xf>
    <xf numFmtId="166" fontId="1" fillId="0" borderId="4" xfId="0" applyNumberFormat="1" applyFont="1" applyBorder="1">
      <alignment vertical="top"/>
    </xf>
    <xf numFmtId="165" fontId="1" fillId="0" borderId="0" xfId="18">
      <alignment vertical="top"/>
    </xf>
    <xf numFmtId="165" fontId="13" fillId="0" borderId="0" xfId="18" applyFont="1">
      <alignment vertical="top"/>
    </xf>
    <xf numFmtId="165" fontId="15" fillId="0" borderId="0" xfId="18" applyFont="1" applyAlignment="1">
      <alignment horizontal="left" vertical="top"/>
    </xf>
    <xf numFmtId="165" fontId="14" fillId="0" borderId="0" xfId="18" applyFont="1">
      <alignment vertical="top"/>
    </xf>
    <xf numFmtId="166" fontId="8" fillId="0" borderId="0" xfId="28" applyNumberFormat="1" applyFont="1" applyBorder="1">
      <alignment vertical="top"/>
    </xf>
    <xf numFmtId="165" fontId="9" fillId="0" borderId="6" xfId="18" applyFont="1" applyBorder="1">
      <alignment vertical="top"/>
    </xf>
    <xf numFmtId="165" fontId="5" fillId="0" borderId="0" xfId="18" applyFont="1" applyAlignment="1">
      <alignment horizontal="right" vertical="top"/>
    </xf>
    <xf numFmtId="169" fontId="6" fillId="0" borderId="0" xfId="2" applyFont="1">
      <alignment vertical="top"/>
    </xf>
    <xf numFmtId="165" fontId="19" fillId="0" borderId="0" xfId="18" applyFont="1">
      <alignment vertical="top"/>
    </xf>
    <xf numFmtId="165" fontId="12" fillId="0" borderId="5" xfId="18" applyFont="1" applyBorder="1">
      <alignment vertical="top"/>
    </xf>
    <xf numFmtId="165" fontId="8" fillId="0" borderId="0" xfId="20" applyFont="1">
      <alignment vertical="top"/>
    </xf>
    <xf numFmtId="165" fontId="2" fillId="9" borderId="0" xfId="20" applyFill="1">
      <alignment vertical="top"/>
    </xf>
    <xf numFmtId="165" fontId="20" fillId="0" borderId="0" xfId="0" applyFont="1">
      <alignment vertical="top"/>
    </xf>
    <xf numFmtId="165" fontId="21" fillId="0" borderId="0" xfId="0" applyFont="1">
      <alignment vertical="top"/>
    </xf>
    <xf numFmtId="165" fontId="1" fillId="0" borderId="0" xfId="0" applyFont="1" applyAlignment="1">
      <alignment horizontal="left" vertical="top"/>
    </xf>
    <xf numFmtId="165" fontId="4" fillId="0" borderId="0" xfId="0" applyFont="1" applyAlignment="1">
      <alignment horizontal="left" vertical="top"/>
    </xf>
    <xf numFmtId="165" fontId="16" fillId="0" borderId="0" xfId="0" applyFont="1">
      <alignment vertical="top"/>
    </xf>
    <xf numFmtId="165" fontId="0" fillId="0" borderId="0" xfId="0" applyAlignment="1">
      <alignment horizontal="left" vertical="top"/>
    </xf>
    <xf numFmtId="169" fontId="1" fillId="0" borderId="0" xfId="2">
      <alignment vertical="top"/>
    </xf>
    <xf numFmtId="165" fontId="21" fillId="0" borderId="0" xfId="0" applyFont="1" applyAlignment="1">
      <alignment horizontal="left" vertical="top"/>
    </xf>
    <xf numFmtId="165" fontId="22" fillId="0" borderId="0" xfId="0" applyFont="1">
      <alignment vertical="top"/>
    </xf>
    <xf numFmtId="165" fontId="21" fillId="0" borderId="0" xfId="18" applyFont="1">
      <alignment vertical="top"/>
    </xf>
    <xf numFmtId="165" fontId="20" fillId="0" borderId="0" xfId="18" applyFont="1">
      <alignment vertical="top"/>
    </xf>
    <xf numFmtId="165" fontId="16" fillId="0" borderId="0" xfId="18" applyFont="1">
      <alignment vertical="top"/>
    </xf>
    <xf numFmtId="165" fontId="22" fillId="0" borderId="0" xfId="18" applyFont="1">
      <alignment vertical="top"/>
    </xf>
    <xf numFmtId="165" fontId="4" fillId="0" borderId="0" xfId="18" applyFont="1" applyAlignment="1">
      <alignment horizontal="right" vertical="top"/>
    </xf>
    <xf numFmtId="165" fontId="1" fillId="0" borderId="0" xfId="20" applyFont="1">
      <alignment vertical="top"/>
    </xf>
    <xf numFmtId="165" fontId="1" fillId="0" borderId="0" xfId="18" applyAlignment="1">
      <alignment horizontal="right" vertical="top"/>
    </xf>
    <xf numFmtId="165" fontId="21" fillId="0" borderId="0" xfId="18" applyFont="1" applyAlignment="1">
      <alignment horizontal="right" vertical="top"/>
    </xf>
    <xf numFmtId="165" fontId="1" fillId="0" borderId="0" xfId="18" applyFont="1" applyAlignment="1">
      <alignment horizontal="right" vertical="top"/>
    </xf>
    <xf numFmtId="167" fontId="4" fillId="4" borderId="1" xfId="16" applyNumberFormat="1" applyFill="1" applyProtection="1">
      <alignment vertical="top"/>
      <protection locked="0"/>
    </xf>
    <xf numFmtId="165" fontId="11" fillId="0" borderId="6" xfId="18" applyFont="1" applyBorder="1">
      <alignment vertical="top"/>
    </xf>
    <xf numFmtId="165" fontId="1" fillId="0" borderId="6" xfId="18" applyBorder="1">
      <alignment vertical="top"/>
    </xf>
    <xf numFmtId="165" fontId="1" fillId="0" borderId="6" xfId="1" applyBorder="1">
      <alignment vertical="top"/>
    </xf>
    <xf numFmtId="165" fontId="1" fillId="0" borderId="5" xfId="18" applyBorder="1">
      <alignment vertical="top"/>
    </xf>
    <xf numFmtId="165" fontId="6" fillId="0" borderId="6" xfId="18" applyFont="1" applyBorder="1" applyAlignment="1">
      <alignment horizontal="right" vertical="top"/>
    </xf>
    <xf numFmtId="165" fontId="1" fillId="0" borderId="0" xfId="18" applyFont="1" applyFill="1" applyBorder="1">
      <alignment vertical="top"/>
    </xf>
    <xf numFmtId="165" fontId="19" fillId="0" borderId="5" xfId="18" applyFont="1" applyBorder="1">
      <alignment vertical="top"/>
    </xf>
    <xf numFmtId="165" fontId="5" fillId="0" borderId="5" xfId="18" applyFont="1" applyBorder="1" applyAlignment="1">
      <alignment horizontal="right" vertical="top"/>
    </xf>
    <xf numFmtId="169" fontId="8" fillId="0" borderId="0" xfId="20" applyNumberFormat="1" applyFont="1">
      <alignment vertical="top"/>
    </xf>
    <xf numFmtId="169" fontId="2" fillId="9" borderId="0" xfId="20" applyNumberFormat="1" applyFill="1">
      <alignment vertical="top"/>
    </xf>
    <xf numFmtId="165" fontId="2" fillId="0" borderId="0" xfId="20">
      <alignment vertical="top"/>
    </xf>
    <xf numFmtId="165" fontId="1" fillId="0" borderId="8" xfId="1" applyBorder="1">
      <alignment vertical="top"/>
    </xf>
    <xf numFmtId="165" fontId="23" fillId="0" borderId="0" xfId="0" applyFont="1">
      <alignment vertical="top"/>
    </xf>
    <xf numFmtId="166" fontId="1" fillId="8" borderId="7" xfId="5" applyFont="1" applyFill="1" applyBorder="1" applyAlignment="1">
      <alignment horizontal="center" vertical="top"/>
    </xf>
    <xf numFmtId="165" fontId="4" fillId="0" borderId="0" xfId="18" applyFont="1" applyFill="1">
      <alignment vertical="top"/>
    </xf>
    <xf numFmtId="165" fontId="7" fillId="0" borderId="0" xfId="18" applyFont="1" applyFill="1" applyBorder="1">
      <alignment vertical="top"/>
    </xf>
    <xf numFmtId="165" fontId="7" fillId="0" borderId="0" xfId="20" applyFont="1">
      <alignment vertical="top"/>
    </xf>
    <xf numFmtId="165" fontId="1" fillId="0" borderId="0" xfId="18" applyFont="1" applyFill="1">
      <alignment vertical="top"/>
    </xf>
    <xf numFmtId="165" fontId="8" fillId="0" borderId="0" xfId="0" applyFont="1">
      <alignment vertical="top"/>
    </xf>
    <xf numFmtId="169" fontId="1" fillId="0" borderId="0" xfId="26" applyFont="1" applyFill="1" applyBorder="1">
      <alignment vertical="top"/>
    </xf>
    <xf numFmtId="166" fontId="1" fillId="0" borderId="0" xfId="28" applyNumberFormat="1" applyFont="1" applyBorder="1">
      <alignment vertical="top"/>
    </xf>
    <xf numFmtId="171" fontId="24" fillId="0" borderId="0" xfId="34" applyFont="1" applyAlignment="1">
      <alignment horizontal="center" vertical="top"/>
    </xf>
    <xf numFmtId="169" fontId="1" fillId="0" borderId="8" xfId="2" applyBorder="1">
      <alignment vertical="top"/>
    </xf>
    <xf numFmtId="167" fontId="7" fillId="8" borderId="7" xfId="9" applyFont="1" applyFill="1" applyBorder="1" applyAlignment="1">
      <alignment horizontal="center" vertical="center"/>
    </xf>
    <xf numFmtId="165" fontId="25" fillId="0" borderId="0" xfId="0" applyFont="1">
      <alignment vertical="top"/>
    </xf>
    <xf numFmtId="165" fontId="1" fillId="9" borderId="0" xfId="18" applyFont="1" applyFill="1">
      <alignment vertical="top"/>
    </xf>
    <xf numFmtId="165" fontId="1" fillId="0" borderId="0" xfId="22">
      <alignment vertical="top"/>
    </xf>
    <xf numFmtId="166" fontId="1" fillId="9" borderId="0" xfId="5" applyFont="1" applyFill="1">
      <alignment vertical="top"/>
    </xf>
    <xf numFmtId="169" fontId="1" fillId="10" borderId="0" xfId="26" applyFont="1" applyFill="1">
      <alignment vertical="top"/>
    </xf>
    <xf numFmtId="169" fontId="6" fillId="0" borderId="0" xfId="26" applyFont="1" applyFill="1">
      <alignment vertical="top"/>
    </xf>
    <xf numFmtId="165" fontId="1" fillId="10" borderId="0" xfId="18" applyFont="1" applyFill="1">
      <alignment vertical="top"/>
    </xf>
    <xf numFmtId="169" fontId="2" fillId="0" borderId="0" xfId="20" applyNumberFormat="1">
      <alignment vertical="top"/>
    </xf>
    <xf numFmtId="167" fontId="5" fillId="6" borderId="0" xfId="18" applyNumberFormat="1" applyFont="1" applyFill="1">
      <alignment vertical="top"/>
    </xf>
    <xf numFmtId="165" fontId="1" fillId="0" borderId="0" xfId="18" applyFont="1" applyFill="1" applyBorder="1" applyAlignment="1">
      <alignment horizontal="right" vertical="top"/>
    </xf>
    <xf numFmtId="165" fontId="4" fillId="0" borderId="0" xfId="18" applyFont="1" applyFill="1" applyBorder="1">
      <alignment vertical="top"/>
    </xf>
    <xf numFmtId="167" fontId="8" fillId="0" borderId="0" xfId="20" applyNumberFormat="1" applyFont="1">
      <alignment vertical="top"/>
    </xf>
    <xf numFmtId="169" fontId="1" fillId="9" borderId="0" xfId="26" applyFont="1" applyFill="1">
      <alignment vertical="top"/>
    </xf>
    <xf numFmtId="165" fontId="1" fillId="0" borderId="0" xfId="18" applyFont="1" applyBorder="1">
      <alignment vertical="top"/>
    </xf>
    <xf numFmtId="167" fontId="1" fillId="0" borderId="0" xfId="9">
      <alignment vertical="top"/>
    </xf>
    <xf numFmtId="166" fontId="1" fillId="8" borderId="9" xfId="5" applyFont="1" applyFill="1" applyBorder="1" applyAlignment="1">
      <alignment horizontal="center" vertical="top"/>
    </xf>
    <xf numFmtId="169" fontId="0" fillId="0" borderId="0" xfId="26" applyFont="1">
      <alignment vertical="top"/>
    </xf>
    <xf numFmtId="165" fontId="14" fillId="0" borderId="0" xfId="18" applyFont="1" applyFill="1" applyBorder="1">
      <alignment vertical="top"/>
    </xf>
    <xf numFmtId="169" fontId="7" fillId="0" borderId="0" xfId="26" applyFont="1" applyFill="1" applyBorder="1">
      <alignment vertical="top"/>
    </xf>
    <xf numFmtId="165" fontId="26" fillId="0" borderId="0" xfId="22" applyFont="1" applyFill="1">
      <alignment vertical="top"/>
    </xf>
    <xf numFmtId="165" fontId="27" fillId="0" borderId="0" xfId="0" applyFont="1">
      <alignment vertical="top"/>
    </xf>
    <xf numFmtId="165" fontId="26" fillId="0" borderId="0" xfId="22" applyFont="1">
      <alignment vertical="top"/>
    </xf>
    <xf numFmtId="167" fontId="2" fillId="9" borderId="0" xfId="20" applyNumberFormat="1" applyFill="1">
      <alignment vertical="top"/>
    </xf>
    <xf numFmtId="165" fontId="1" fillId="9" borderId="0" xfId="20" applyFont="1" applyFill="1">
      <alignment vertical="top"/>
    </xf>
    <xf numFmtId="167" fontId="1" fillId="11" borderId="7" xfId="9" applyFont="1" applyFill="1" applyBorder="1" applyAlignment="1">
      <alignment horizontal="center" vertical="top"/>
    </xf>
    <xf numFmtId="165" fontId="1" fillId="0" borderId="0" xfId="18" applyFont="1" applyBorder="1" applyAlignment="1">
      <alignment horizontal="right" vertical="top"/>
    </xf>
    <xf numFmtId="172" fontId="4" fillId="10" borderId="0" xfId="9" applyNumberFormat="1" applyFont="1" applyFill="1">
      <alignment vertical="top"/>
    </xf>
    <xf numFmtId="165" fontId="4" fillId="11" borderId="0" xfId="18" applyFont="1" applyFill="1">
      <alignment vertical="top"/>
    </xf>
    <xf numFmtId="169" fontId="1" fillId="0" borderId="0" xfId="20" applyNumberFormat="1" applyFont="1">
      <alignment vertical="top"/>
    </xf>
    <xf numFmtId="165" fontId="7" fillId="0" borderId="0" xfId="18" applyFont="1" applyBorder="1">
      <alignment vertical="top"/>
    </xf>
    <xf numFmtId="166" fontId="4" fillId="9" borderId="0" xfId="18" applyNumberFormat="1" applyFont="1" applyFill="1">
      <alignment vertical="top"/>
    </xf>
    <xf numFmtId="168" fontId="1" fillId="0" borderId="0" xfId="12" applyFont="1" applyFill="1" applyBorder="1">
      <alignment vertical="top"/>
    </xf>
    <xf numFmtId="165" fontId="1" fillId="8" borderId="7" xfId="18" applyFont="1" applyFill="1" applyBorder="1" applyAlignment="1">
      <alignment horizontal="center" vertical="top"/>
    </xf>
    <xf numFmtId="0" fontId="28" fillId="0" borderId="0" xfId="5" applyNumberFormat="1" applyFont="1" applyAlignment="1">
      <alignment horizontal="center" vertical="center"/>
    </xf>
    <xf numFmtId="165" fontId="1" fillId="6" borderId="0" xfId="18" applyFill="1">
      <alignment vertical="top"/>
    </xf>
    <xf numFmtId="168" fontId="1" fillId="10" borderId="0" xfId="12" applyFont="1" applyFill="1">
      <alignment vertical="top"/>
    </xf>
    <xf numFmtId="173" fontId="1" fillId="11" borderId="7" xfId="18" applyNumberFormat="1" applyFont="1" applyFill="1" applyBorder="1" applyAlignment="1">
      <alignment horizontal="center" vertical="top"/>
    </xf>
    <xf numFmtId="165" fontId="4" fillId="0" borderId="0" xfId="22" applyFont="1">
      <alignment vertical="top"/>
    </xf>
    <xf numFmtId="166" fontId="1" fillId="0" borderId="0" xfId="18" applyNumberFormat="1" applyFont="1" applyFill="1">
      <alignment vertical="top"/>
    </xf>
    <xf numFmtId="165" fontId="14" fillId="0" borderId="0" xfId="20" applyFont="1">
      <alignment vertical="top"/>
    </xf>
    <xf numFmtId="166" fontId="1" fillId="0" borderId="9" xfId="5" applyFont="1" applyFill="1" applyBorder="1" applyAlignment="1">
      <alignment horizontal="center" vertical="top"/>
    </xf>
    <xf numFmtId="165" fontId="4" fillId="10" borderId="0" xfId="18" applyFont="1" applyFill="1" applyBorder="1">
      <alignment vertical="top"/>
    </xf>
    <xf numFmtId="165" fontId="1" fillId="0" borderId="0" xfId="20" applyFont="1" applyAlignment="1">
      <alignment horizontal="left" vertical="top"/>
    </xf>
    <xf numFmtId="165" fontId="4" fillId="10" borderId="0" xfId="18" applyFont="1" applyFill="1">
      <alignment vertical="top"/>
    </xf>
    <xf numFmtId="172" fontId="1" fillId="0" borderId="0" xfId="18" applyNumberFormat="1" applyFont="1" applyFill="1" applyBorder="1" applyAlignment="1">
      <alignment vertical="top" wrapText="1"/>
    </xf>
    <xf numFmtId="168" fontId="6" fillId="0" borderId="0" xfId="12" applyFont="1" applyFill="1">
      <alignment vertical="top"/>
    </xf>
    <xf numFmtId="169" fontId="4" fillId="0" borderId="0" xfId="26" applyFont="1">
      <alignment vertical="top"/>
    </xf>
    <xf numFmtId="169" fontId="1" fillId="0" borderId="0" xfId="26">
      <alignment vertical="top"/>
    </xf>
    <xf numFmtId="172" fontId="7" fillId="0" borderId="0" xfId="9" applyNumberFormat="1" applyFont="1" applyFill="1" applyBorder="1">
      <alignment vertical="top"/>
    </xf>
    <xf numFmtId="169" fontId="4" fillId="8" borderId="1" xfId="14" applyFill="1">
      <alignment vertical="top"/>
    </xf>
    <xf numFmtId="9" fontId="1" fillId="0" borderId="0" xfId="30">
      <alignment vertical="top"/>
    </xf>
    <xf numFmtId="174" fontId="29" fillId="0" borderId="0" xfId="22" applyNumberFormat="1" applyFont="1" applyAlignment="1">
      <alignment horizontal="center" vertical="center"/>
    </xf>
    <xf numFmtId="165" fontId="30" fillId="0" borderId="0" xfId="20" applyFont="1">
      <alignment vertical="top"/>
    </xf>
    <xf numFmtId="165" fontId="26" fillId="9" borderId="0" xfId="22" applyFont="1" applyFill="1">
      <alignment vertical="top"/>
    </xf>
    <xf numFmtId="165" fontId="7" fillId="0" borderId="0" xfId="20" applyFont="1" applyAlignment="1">
      <alignment vertical="top" wrapText="1"/>
    </xf>
    <xf numFmtId="165" fontId="12" fillId="6" borderId="0" xfId="18" applyFont="1" applyFill="1">
      <alignment vertical="top"/>
    </xf>
    <xf numFmtId="165" fontId="1" fillId="5" borderId="0" xfId="18" applyFill="1">
      <alignment vertical="top"/>
    </xf>
    <xf numFmtId="166" fontId="1" fillId="0" borderId="0" xfId="31">
      <alignment vertical="top"/>
    </xf>
    <xf numFmtId="169" fontId="14" fillId="0" borderId="0" xfId="26" applyFont="1" applyBorder="1">
      <alignment vertical="top"/>
    </xf>
    <xf numFmtId="167" fontId="2" fillId="0" borderId="0" xfId="20" applyNumberFormat="1">
      <alignment vertical="top"/>
    </xf>
    <xf numFmtId="171" fontId="1" fillId="9" borderId="0" xfId="34" applyFont="1" applyFill="1">
      <alignment vertical="top"/>
    </xf>
    <xf numFmtId="165" fontId="14" fillId="0" borderId="0" xfId="18" applyFont="1" applyBorder="1">
      <alignment vertical="top"/>
    </xf>
    <xf numFmtId="166" fontId="7" fillId="0" borderId="0" xfId="18" applyNumberFormat="1" applyFont="1" applyFill="1" applyBorder="1">
      <alignment vertical="top"/>
    </xf>
    <xf numFmtId="165" fontId="1" fillId="6" borderId="0" xfId="18" applyFont="1" applyFill="1">
      <alignment vertical="top"/>
    </xf>
    <xf numFmtId="169" fontId="1" fillId="0" borderId="0" xfId="26" applyFont="1" applyFill="1">
      <alignment vertical="top"/>
    </xf>
    <xf numFmtId="165" fontId="31" fillId="0" borderId="0" xfId="0" applyFont="1">
      <alignment vertical="top"/>
    </xf>
    <xf numFmtId="166" fontId="4" fillId="9" borderId="0" xfId="5" applyFont="1" applyFill="1">
      <alignment vertical="top"/>
    </xf>
    <xf numFmtId="165" fontId="7" fillId="0" borderId="5" xfId="18" applyFont="1" applyBorder="1">
      <alignment vertical="top"/>
    </xf>
    <xf numFmtId="165" fontId="4" fillId="8" borderId="1" xfId="17" applyFill="1">
      <alignment vertical="top"/>
    </xf>
    <xf numFmtId="166" fontId="7" fillId="9" borderId="0" xfId="18" applyNumberFormat="1" applyFont="1" applyFill="1" applyBorder="1">
      <alignment vertical="top"/>
    </xf>
    <xf numFmtId="167" fontId="7" fillId="9" borderId="0" xfId="9" applyFont="1" applyFill="1">
      <alignment vertical="top"/>
    </xf>
    <xf numFmtId="165" fontId="32" fillId="0" borderId="0" xfId="20" applyFont="1">
      <alignment vertical="top"/>
    </xf>
    <xf numFmtId="165" fontId="1" fillId="0" borderId="0" xfId="18" applyFont="1" applyAlignment="1">
      <alignment horizontal="left" vertical="top"/>
    </xf>
    <xf numFmtId="165" fontId="33" fillId="0" borderId="0" xfId="0" applyFont="1">
      <alignment vertical="top"/>
    </xf>
    <xf numFmtId="166" fontId="4" fillId="9" borderId="0" xfId="18" applyNumberFormat="1" applyFont="1" applyFill="1" applyAlignment="1">
      <alignment horizontal="left"/>
    </xf>
    <xf numFmtId="165" fontId="34" fillId="0" borderId="0" xfId="0" applyFont="1">
      <alignment vertical="top"/>
    </xf>
    <xf numFmtId="167" fontId="1" fillId="0" borderId="8" xfId="4" applyBorder="1">
      <alignment vertical="top"/>
    </xf>
    <xf numFmtId="165" fontId="35" fillId="5" borderId="0" xfId="18" applyFont="1" applyFill="1" applyAlignment="1">
      <alignment vertical="center"/>
    </xf>
    <xf numFmtId="165" fontId="4" fillId="0" borderId="0" xfId="18" applyFont="1" applyFill="1" applyAlignment="1">
      <alignment horizontal="right" vertical="top"/>
    </xf>
    <xf numFmtId="165" fontId="36" fillId="5" borderId="0" xfId="18" applyFont="1" applyFill="1">
      <alignment vertical="top"/>
    </xf>
    <xf numFmtId="165" fontId="7" fillId="9" borderId="0" xfId="18" applyFont="1" applyFill="1" applyBorder="1">
      <alignment vertical="top"/>
    </xf>
    <xf numFmtId="165" fontId="1" fillId="0" borderId="0" xfId="18" applyFont="1" applyFill="1" applyAlignment="1">
      <alignment horizontal="right" vertical="top"/>
    </xf>
    <xf numFmtId="165" fontId="4" fillId="0" borderId="0" xfId="22" applyFont="1" applyFill="1">
      <alignment vertical="top"/>
    </xf>
    <xf numFmtId="165" fontId="7" fillId="6" borderId="0" xfId="18" applyFont="1" applyFill="1">
      <alignment vertical="top"/>
    </xf>
    <xf numFmtId="164" fontId="4" fillId="8" borderId="1" xfId="16" applyFill="1">
      <alignment vertical="top"/>
    </xf>
    <xf numFmtId="169" fontId="1" fillId="9" borderId="0" xfId="20" applyNumberFormat="1" applyFont="1" applyFill="1">
      <alignment vertical="top"/>
    </xf>
    <xf numFmtId="165" fontId="4" fillId="0" borderId="0" xfId="18" applyFont="1" applyAlignment="1">
      <alignment horizontal="left" vertical="top"/>
    </xf>
    <xf numFmtId="168" fontId="7" fillId="0" borderId="0" xfId="12" applyFont="1" applyFill="1" applyBorder="1">
      <alignment vertical="top"/>
    </xf>
    <xf numFmtId="167" fontId="1" fillId="0" borderId="0" xfId="9" applyFont="1">
      <alignment vertical="top"/>
    </xf>
    <xf numFmtId="165" fontId="1" fillId="0" borderId="0" xfId="22" applyFont="1">
      <alignment vertical="top"/>
    </xf>
    <xf numFmtId="167" fontId="1" fillId="9" borderId="0" xfId="9" applyFont="1" applyFill="1">
      <alignment vertical="top"/>
    </xf>
    <xf numFmtId="165" fontId="14" fillId="0" borderId="0" xfId="22" applyFont="1" applyBorder="1">
      <alignment vertical="top"/>
    </xf>
    <xf numFmtId="169" fontId="37" fillId="0" borderId="0" xfId="26" applyFont="1" applyFill="1">
      <alignment vertical="top"/>
    </xf>
    <xf numFmtId="165" fontId="21" fillId="0" borderId="0" xfId="18" applyFont="1" applyAlignment="1">
      <alignment horizontal="left" vertical="top"/>
    </xf>
    <xf numFmtId="165" fontId="1" fillId="0" borderId="0" xfId="3">
      <alignment vertical="top"/>
    </xf>
    <xf numFmtId="166" fontId="4" fillId="9" borderId="0" xfId="5" applyFont="1" applyFill="1" applyBorder="1">
      <alignment vertical="top"/>
    </xf>
    <xf numFmtId="165" fontId="38" fillId="0" borderId="0" xfId="0" applyFont="1">
      <alignment vertical="top"/>
    </xf>
    <xf numFmtId="168" fontId="1" fillId="9" borderId="0" xfId="12" applyFont="1" applyFill="1">
      <alignment vertical="top"/>
    </xf>
    <xf numFmtId="167" fontId="4" fillId="0" borderId="0" xfId="32">
      <alignment vertical="top"/>
    </xf>
    <xf numFmtId="165" fontId="8" fillId="9" borderId="0" xfId="20" applyFont="1" applyFill="1">
      <alignment vertical="top"/>
    </xf>
    <xf numFmtId="170" fontId="1" fillId="9" borderId="0" xfId="7" applyFont="1" applyFill="1">
      <alignment vertical="top"/>
    </xf>
    <xf numFmtId="165" fontId="4" fillId="8" borderId="1" xfId="15" applyFill="1">
      <alignment vertical="top"/>
    </xf>
    <xf numFmtId="165" fontId="7" fillId="0" borderId="10" xfId="18" applyFont="1" applyBorder="1">
      <alignment vertical="top"/>
    </xf>
    <xf numFmtId="166" fontId="1" fillId="0" borderId="0" xfId="5" applyFont="1" applyFill="1">
      <alignment vertical="top"/>
    </xf>
    <xf numFmtId="168" fontId="1" fillId="0" borderId="0" xfId="12">
      <alignment vertical="top"/>
    </xf>
    <xf numFmtId="168" fontId="37" fillId="0" borderId="0" xfId="12" applyFont="1" applyFill="1">
      <alignment vertical="top"/>
    </xf>
    <xf numFmtId="165" fontId="7" fillId="0" borderId="11" xfId="0" applyFont="1" applyBorder="1" applyAlignment="1">
      <alignment horizontal="center" vertical="center"/>
    </xf>
    <xf numFmtId="165" fontId="1" fillId="0" borderId="0" xfId="22" applyFont="1" applyFill="1">
      <alignment vertical="top"/>
    </xf>
    <xf numFmtId="165" fontId="5" fillId="6" borderId="0" xfId="18" applyFont="1" applyFill="1" applyAlignment="1">
      <alignment horizontal="left" vertical="top"/>
    </xf>
    <xf numFmtId="165" fontId="21" fillId="0" borderId="0" xfId="18" applyFont="1" applyBorder="1" applyAlignment="1">
      <alignment horizontal="right" vertical="top"/>
    </xf>
    <xf numFmtId="165" fontId="16" fillId="0" borderId="0" xfId="18" applyFont="1" applyFill="1" applyBorder="1">
      <alignment vertical="top"/>
    </xf>
    <xf numFmtId="165" fontId="26" fillId="0" borderId="0" xfId="22" applyFont="1" applyBorder="1">
      <alignment vertical="top"/>
    </xf>
    <xf numFmtId="165" fontId="4" fillId="12" borderId="7" xfId="0" applyFont="1" applyFill="1" applyBorder="1" applyAlignment="1">
      <alignment horizontal="center" vertical="top"/>
    </xf>
    <xf numFmtId="165" fontId="4" fillId="0" borderId="7" xfId="18" applyFont="1" applyFill="1" applyBorder="1" applyAlignment="1">
      <alignment horizontal="right" vertical="top"/>
    </xf>
    <xf numFmtId="169" fontId="4" fillId="0" borderId="0" xfId="26" applyFont="1" applyBorder="1">
      <alignment vertical="top"/>
    </xf>
    <xf numFmtId="167" fontId="1" fillId="0" borderId="0" xfId="9" applyFont="1" applyBorder="1">
      <alignment vertical="top"/>
    </xf>
    <xf numFmtId="165" fontId="0" fillId="0" borderId="3" xfId="0" applyBorder="1">
      <alignment vertical="top"/>
    </xf>
    <xf numFmtId="165" fontId="7" fillId="8" borderId="9" xfId="0" applyFont="1" applyFill="1" applyBorder="1" applyAlignment="1">
      <alignment horizontal="center" vertical="top"/>
    </xf>
    <xf numFmtId="165" fontId="14" fillId="6" borderId="0" xfId="18" applyFont="1" applyFill="1">
      <alignment vertical="top"/>
    </xf>
    <xf numFmtId="166" fontId="1" fillId="0" borderId="0" xfId="18" applyNumberFormat="1" applyFont="1" applyFill="1" applyBorder="1">
      <alignment vertical="top"/>
    </xf>
    <xf numFmtId="172" fontId="4" fillId="0" borderId="7" xfId="9" applyNumberFormat="1" applyFont="1" applyFill="1" applyBorder="1" applyAlignment="1">
      <alignment horizontal="right" vertical="top"/>
    </xf>
    <xf numFmtId="165" fontId="13" fillId="9" borderId="0" xfId="18" applyFont="1" applyFill="1">
      <alignment vertical="top"/>
    </xf>
    <xf numFmtId="165" fontId="1" fillId="8" borderId="7" xfId="18" applyFont="1" applyFill="1" applyBorder="1" applyAlignment="1">
      <alignment horizontal="center" vertical="top" wrapText="1"/>
    </xf>
    <xf numFmtId="165" fontId="39" fillId="0" borderId="0" xfId="22" applyFont="1" applyBorder="1">
      <alignment vertical="top"/>
    </xf>
    <xf numFmtId="176" fontId="1" fillId="0" borderId="0" xfId="26" applyNumberFormat="1" applyFont="1" applyFill="1">
      <alignment vertical="top"/>
    </xf>
    <xf numFmtId="166" fontId="1" fillId="0" borderId="0" xfId="18" applyNumberFormat="1" applyFont="1" applyFill="1" applyBorder="1" applyAlignment="1">
      <alignment horizontal="right" vertical="top"/>
    </xf>
    <xf numFmtId="164" fontId="1" fillId="0" borderId="0" xfId="0" applyNumberFormat="1" applyFont="1">
      <alignment vertical="top"/>
    </xf>
    <xf numFmtId="165" fontId="40" fillId="0" borderId="0" xfId="22" applyFont="1" applyBorder="1">
      <alignment vertical="top"/>
    </xf>
    <xf numFmtId="165" fontId="41" fillId="5" borderId="0" xfId="18" applyFont="1" applyFill="1">
      <alignment vertical="top"/>
    </xf>
    <xf numFmtId="172" fontId="4" fillId="0" borderId="0" xfId="9" applyNumberFormat="1" applyFont="1">
      <alignment vertical="top"/>
    </xf>
    <xf numFmtId="165" fontId="42" fillId="0" borderId="0" xfId="20" applyFont="1">
      <alignment vertical="top"/>
    </xf>
    <xf numFmtId="166" fontId="4" fillId="9" borderId="0" xfId="18" applyNumberFormat="1" applyFont="1" applyFill="1" applyAlignment="1">
      <alignment horizontal="right"/>
    </xf>
    <xf numFmtId="165" fontId="43" fillId="0" borderId="0" xfId="0" applyFont="1">
      <alignment vertical="top"/>
    </xf>
    <xf numFmtId="165" fontId="0" fillId="0" borderId="2" xfId="27" applyFont="1">
      <alignment vertical="top"/>
    </xf>
    <xf numFmtId="165" fontId="1" fillId="9" borderId="0" xfId="22" applyFont="1" applyFill="1">
      <alignment vertical="top"/>
    </xf>
    <xf numFmtId="165" fontId="1" fillId="0" borderId="0" xfId="22" applyFont="1" applyFill="1" applyBorder="1">
      <alignment vertical="top"/>
    </xf>
    <xf numFmtId="165" fontId="44" fillId="0" borderId="0" xfId="18" applyFont="1" applyFill="1">
      <alignment vertical="top"/>
    </xf>
    <xf numFmtId="165" fontId="45" fillId="0" borderId="0" xfId="20" applyFont="1">
      <alignment vertical="top"/>
    </xf>
    <xf numFmtId="167" fontId="1" fillId="0" borderId="11" xfId="9" applyFill="1" applyBorder="1" applyAlignment="1">
      <alignment horizontal="center" vertical="top"/>
    </xf>
    <xf numFmtId="166" fontId="14" fillId="9" borderId="0" xfId="18" applyNumberFormat="1" applyFont="1" applyFill="1" applyBorder="1">
      <alignment vertical="top"/>
    </xf>
    <xf numFmtId="165" fontId="46" fillId="0" borderId="0" xfId="0" applyFont="1">
      <alignment vertical="top"/>
    </xf>
    <xf numFmtId="169" fontId="4" fillId="0" borderId="0" xfId="26" applyFont="1" applyFill="1">
      <alignment vertical="top"/>
    </xf>
    <xf numFmtId="165" fontId="32" fillId="0" borderId="0" xfId="20" applyFont="1" applyAlignment="1">
      <alignment horizontal="left" vertical="top"/>
    </xf>
    <xf numFmtId="165" fontId="1" fillId="9" borderId="0" xfId="18" applyFont="1" applyFill="1" applyBorder="1" applyAlignment="1">
      <alignment horizontal="right" vertical="top"/>
    </xf>
    <xf numFmtId="165" fontId="1" fillId="0" borderId="0" xfId="20" applyFont="1" applyAlignment="1">
      <alignment horizontal="left" vertical="top" wrapText="1"/>
    </xf>
    <xf numFmtId="172" fontId="14" fillId="0" borderId="0" xfId="9" applyNumberFormat="1" applyFont="1" applyFill="1" applyBorder="1">
      <alignment vertical="top"/>
    </xf>
    <xf numFmtId="165" fontId="21" fillId="0" borderId="0" xfId="18" applyFont="1" applyFill="1">
      <alignment vertical="top"/>
    </xf>
    <xf numFmtId="175" fontId="37" fillId="0" borderId="0" xfId="18" applyNumberFormat="1" applyFont="1" applyFill="1">
      <alignment vertical="top"/>
    </xf>
    <xf numFmtId="165" fontId="26" fillId="12" borderId="7" xfId="22" applyFont="1" applyFill="1" applyBorder="1">
      <alignment vertical="top"/>
    </xf>
    <xf numFmtId="165" fontId="1" fillId="0" borderId="0" xfId="22" applyFill="1">
      <alignment vertical="top"/>
    </xf>
    <xf numFmtId="165" fontId="19" fillId="6" borderId="0" xfId="18" applyFont="1" applyFill="1">
      <alignment vertical="top"/>
    </xf>
    <xf numFmtId="165" fontId="14" fillId="0" borderId="0" xfId="20" applyFont="1" applyAlignment="1">
      <alignment vertical="top" wrapText="1"/>
    </xf>
    <xf numFmtId="166" fontId="18" fillId="0" borderId="0" xfId="18" applyNumberFormat="1" applyFont="1" applyBorder="1" applyAlignment="1">
      <alignment horizontal="left" vertical="top"/>
    </xf>
    <xf numFmtId="171" fontId="1" fillId="0" borderId="0" xfId="34" applyFont="1" applyAlignment="1">
      <alignment horizontal="center" vertical="top"/>
    </xf>
    <xf numFmtId="169" fontId="4" fillId="9" borderId="0" xfId="26" applyFont="1" applyFill="1">
      <alignment vertical="top"/>
    </xf>
    <xf numFmtId="165" fontId="4" fillId="9" borderId="0" xfId="18" applyFont="1" applyFill="1">
      <alignment vertical="top"/>
    </xf>
    <xf numFmtId="165" fontId="7" fillId="0" borderId="0" xfId="18" applyFont="1" applyFill="1">
      <alignment vertical="top"/>
    </xf>
    <xf numFmtId="167" fontId="4" fillId="0" borderId="0" xfId="9" applyFont="1">
      <alignment vertical="top"/>
    </xf>
    <xf numFmtId="165" fontId="1" fillId="0" borderId="5" xfId="18" applyBorder="1" applyAlignment="1">
      <alignment horizontal="right" vertical="top"/>
    </xf>
    <xf numFmtId="169" fontId="1" fillId="0" borderId="0" xfId="26" applyFont="1">
      <alignment vertical="top"/>
    </xf>
    <xf numFmtId="166" fontId="47" fillId="0" borderId="0" xfId="18" applyNumberFormat="1" applyFont="1" applyFill="1">
      <alignment vertical="top"/>
    </xf>
    <xf numFmtId="165" fontId="13" fillId="0" borderId="0" xfId="18" applyFont="1" applyFill="1">
      <alignment vertical="top"/>
    </xf>
    <xf numFmtId="165" fontId="21" fillId="0" borderId="0" xfId="22" applyFont="1">
      <alignment vertical="top"/>
    </xf>
    <xf numFmtId="165" fontId="14" fillId="9" borderId="0" xfId="18" applyFont="1" applyFill="1" applyBorder="1">
      <alignment vertical="top"/>
    </xf>
    <xf numFmtId="167" fontId="1" fillId="0" borderId="0" xfId="9" applyAlignment="1">
      <alignment horizontal="left" vertical="top"/>
    </xf>
    <xf numFmtId="171" fontId="48" fillId="0" borderId="7" xfId="34" applyFont="1" applyFill="1" applyBorder="1" applyAlignment="1">
      <alignment horizontal="center" vertical="top"/>
    </xf>
    <xf numFmtId="165" fontId="1" fillId="9" borderId="0" xfId="22" applyFill="1">
      <alignment vertical="top"/>
    </xf>
    <xf numFmtId="165" fontId="5" fillId="6" borderId="0" xfId="18" applyFont="1" applyFill="1">
      <alignment vertical="top"/>
    </xf>
    <xf numFmtId="165" fontId="49" fillId="0" borderId="0" xfId="0" applyFont="1">
      <alignment vertical="top"/>
    </xf>
    <xf numFmtId="172" fontId="1" fillId="0" borderId="0" xfId="9" applyNumberFormat="1" applyFont="1" applyFill="1" applyBorder="1">
      <alignment vertical="top"/>
    </xf>
    <xf numFmtId="169" fontId="21" fillId="0" borderId="0" xfId="26" applyFont="1">
      <alignment vertical="top"/>
    </xf>
    <xf numFmtId="166" fontId="14" fillId="0" borderId="0" xfId="18" applyNumberFormat="1" applyFont="1" applyFill="1" applyBorder="1">
      <alignment vertical="top"/>
    </xf>
    <xf numFmtId="167" fontId="14" fillId="0" borderId="0" xfId="9" applyFont="1">
      <alignment vertical="top"/>
    </xf>
    <xf numFmtId="165" fontId="22" fillId="0" borderId="0" xfId="18" applyFont="1" applyFill="1" applyBorder="1">
      <alignment vertical="top"/>
    </xf>
    <xf numFmtId="165" fontId="8" fillId="0" borderId="11" xfId="0" applyFont="1" applyBorder="1" applyAlignment="1">
      <alignment horizontal="center" vertical="top"/>
    </xf>
    <xf numFmtId="165" fontId="7" fillId="9" borderId="0" xfId="18" applyFont="1" applyFill="1">
      <alignment vertical="top"/>
    </xf>
    <xf numFmtId="166" fontId="7" fillId="0" borderId="0" xfId="5" applyFont="1">
      <alignment vertical="top"/>
    </xf>
    <xf numFmtId="165" fontId="50" fillId="5" borderId="0" xfId="18" applyFont="1" applyFill="1">
      <alignment vertical="top"/>
    </xf>
    <xf numFmtId="173" fontId="1" fillId="0" borderId="7" xfId="18" applyNumberFormat="1" applyFont="1" applyFill="1" applyBorder="1" applyAlignment="1">
      <alignment horizontal="center" vertical="top"/>
    </xf>
    <xf numFmtId="166" fontId="16" fillId="0" borderId="0" xfId="5" applyFont="1" applyFill="1">
      <alignment vertical="top"/>
    </xf>
    <xf numFmtId="166" fontId="1" fillId="9" borderId="0" xfId="18" applyNumberFormat="1" applyFont="1" applyFill="1" applyBorder="1" applyAlignment="1">
      <alignment horizontal="right" vertical="top"/>
    </xf>
    <xf numFmtId="165" fontId="14" fillId="0" borderId="5" xfId="18" applyFont="1" applyBorder="1">
      <alignment vertical="top"/>
    </xf>
    <xf numFmtId="168" fontId="0" fillId="0" borderId="0" xfId="12" applyFont="1">
      <alignment vertical="top"/>
    </xf>
    <xf numFmtId="165" fontId="4" fillId="9" borderId="0" xfId="22" applyFont="1" applyFill="1">
      <alignment vertical="top"/>
    </xf>
    <xf numFmtId="165" fontId="1" fillId="6" borderId="0" xfId="18" applyFont="1" applyFill="1" applyAlignment="1">
      <alignment horizontal="left" vertical="top"/>
    </xf>
    <xf numFmtId="165" fontId="7" fillId="8" borderId="7" xfId="0" applyFont="1" applyFill="1" applyBorder="1" applyAlignment="1">
      <alignment horizontal="center" vertical="top"/>
    </xf>
    <xf numFmtId="165" fontId="4" fillId="0" borderId="0" xfId="22" applyFont="1" applyBorder="1">
      <alignment vertical="top"/>
    </xf>
    <xf numFmtId="165" fontId="1" fillId="9" borderId="0" xfId="18" applyFont="1" applyFill="1" applyAlignment="1">
      <alignment horizontal="right" vertical="top"/>
    </xf>
  </cellXfs>
  <cellStyles count="35">
    <cellStyle name="Calcs" xfId="1" xr:uid="{00000000-0005-0000-0000-000000000000}"/>
    <cellStyle name="Calcs%" xfId="2" xr:uid="{00000000-0005-0000-0000-000001000000}"/>
    <cellStyle name="CalcsCurrency" xfId="3" xr:uid="{00000000-0005-0000-0000-000002000000}"/>
    <cellStyle name="CalcsDate" xfId="4" xr:uid="{00000000-0005-0000-0000-000003000000}"/>
    <cellStyle name="Comma 2" xfId="5" xr:uid="{00000000-0005-0000-0000-000004000000}"/>
    <cellStyle name="DateLong" xfId="6" xr:uid="{00000000-0005-0000-0000-000005000000}"/>
    <cellStyle name="DateLong 2" xfId="7" xr:uid="{00000000-0005-0000-0000-000006000000}"/>
    <cellStyle name="DateShort" xfId="8" xr:uid="{00000000-0005-0000-0000-000007000000}"/>
    <cellStyle name="DateShort 2" xfId="9" xr:uid="{00000000-0005-0000-0000-000008000000}"/>
    <cellStyle name="Factor" xfId="10" xr:uid="{00000000-0005-0000-0000-000009000000}"/>
    <cellStyle name="Factor 2" xfId="11" xr:uid="{00000000-0005-0000-0000-00000A000000}"/>
    <cellStyle name="Factor 3" xfId="12" xr:uid="{00000000-0005-0000-0000-00000B000000}"/>
    <cellStyle name="Hyperlink" xfId="13" builtinId="8"/>
    <cellStyle name="Input%" xfId="14" xr:uid="{00000000-0005-0000-0000-00000D000000}"/>
    <cellStyle name="InputCurrency" xfId="15" xr:uid="{00000000-0005-0000-0000-00000E000000}"/>
    <cellStyle name="InputDate" xfId="16" xr:uid="{00000000-0005-0000-0000-00000F000000}"/>
    <cellStyle name="InputStyle" xfId="17" xr:uid="{00000000-0005-0000-0000-000010000000}"/>
    <cellStyle name="Normal" xfId="0" builtinId="0" customBuiltin="1"/>
    <cellStyle name="Normal 2" xfId="18" xr:uid="{00000000-0005-0000-0000-000012000000}"/>
    <cellStyle name="Normal 3" xfId="19" xr:uid="{00000000-0005-0000-0000-000013000000}"/>
    <cellStyle name="Normal 4" xfId="20" xr:uid="{00000000-0005-0000-0000-000014000000}"/>
    <cellStyle name="Normal 5" xfId="21" xr:uid="{00000000-0005-0000-0000-000015000000}"/>
    <cellStyle name="Normal 6" xfId="22" xr:uid="{00000000-0005-0000-0000-000016000000}"/>
    <cellStyle name="Percent" xfId="23" builtinId="5" customBuiltin="1"/>
    <cellStyle name="Percent 2" xfId="24" xr:uid="{00000000-0005-0000-0000-000018000000}"/>
    <cellStyle name="Percent 3" xfId="25" xr:uid="{00000000-0005-0000-0000-000019000000}"/>
    <cellStyle name="Percent 4" xfId="26" xr:uid="{00000000-0005-0000-0000-00001A000000}"/>
    <cellStyle name="ReportSubTotal" xfId="27" xr:uid="{00000000-0005-0000-0000-00001B000000}"/>
    <cellStyle name="ReportTotal" xfId="28" xr:uid="{00000000-0005-0000-0000-00001C000000}"/>
    <cellStyle name="Result" xfId="29" xr:uid="{00000000-0005-0000-0000-00001D000000}"/>
    <cellStyle name="Result%" xfId="30" xr:uid="{00000000-0005-0000-0000-00001E000000}"/>
    <cellStyle name="ResultCurrency" xfId="31" xr:uid="{00000000-0005-0000-0000-00001F000000}"/>
    <cellStyle name="ResultDate" xfId="32" xr:uid="{00000000-0005-0000-0000-000020000000}"/>
    <cellStyle name="Year" xfId="33" xr:uid="{00000000-0005-0000-0000-000021000000}"/>
    <cellStyle name="Year 2" xfId="34" xr:uid="{00000000-0005-0000-0000-000022000000}"/>
  </cellStyles>
  <dxfs count="337">
    <dxf>
      <font>
        <color rgb="FFFFCC00"/>
      </font>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theme="0"/>
        </patternFill>
      </fill>
    </dxf>
    <dxf>
      <font>
        <color rgb="FFFFCC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dr:twoCellAnchor>
    <xdr:from>
      <xdr:col>0</xdr:col>
      <xdr:colOff>638175</xdr:colOff>
      <xdr:row>15</xdr:row>
      <xdr:rowOff>28575</xdr:rowOff>
    </xdr:from>
    <xdr:to>
      <xdr:col>8</xdr:col>
      <xdr:colOff>531050</xdr:colOff>
      <xdr:row>34</xdr:row>
      <xdr:rowOff>156129</xdr:rowOff>
    </xdr:to>
    <xdr:sp macro="" textlink="">
      <xdr:nvSpPr>
        <xdr:cNvPr id="2" name="TextBox 2">
          <a:extLst>
            <a:ext uri="{FF2B5EF4-FFF2-40B4-BE49-F238E27FC236}">
              <a16:creationId xmlns:a16="http://schemas.microsoft.com/office/drawing/2014/main" id="{00000000-0008-0000-0000-000002000000}"/>
            </a:ext>
          </a:extLst>
        </xdr:cNvPr>
        <xdr:cNvSpPr txBox="1"/>
      </xdr:nvSpPr>
      <xdr:spPr>
        <a:xfrm>
          <a:off x="638175" y="2734945"/>
          <a:ext cx="9350084" cy="3264454"/>
        </a:xfrm>
        <a:prstGeom prst="rect">
          <a:avLst/>
        </a:prstGeom>
        <a:noFill/>
        <a:ln>
          <a:noFill/>
        </a:ln>
      </xdr:spPr>
      <xdr:txBody>
        <a:bodyPr lIns="27432" tIns="22860" rIns="0" bIns="0" rtlCol="0"/>
        <a:lstStyle/>
        <a:p>
          <a:pPr algn="l"/>
          <a:r>
            <a:rPr lang="en-US" sz="1000" b="1">
              <a:solidFill>
                <a:srgbClr val="000000"/>
              </a:solidFill>
              <a:latin typeface="Circular Pro Book"/>
            </a:rPr>
            <a:t>Disclaimer</a:t>
          </a:r>
        </a:p>
        <a:p>
          <a:pPr algn="l"/>
          <a:endParaRPr lang="en-US" sz="900">
            <a:solidFill>
              <a:srgbClr val="000000"/>
            </a:solidFill>
            <a:latin typeface="Circular Pro Book"/>
          </a:endParaRPr>
        </a:p>
        <a:p>
          <a:pPr algn="l"/>
          <a:r>
            <a:rPr lang="en-US" sz="900">
              <a:solidFill>
                <a:srgbClr val="000000"/>
              </a:solidFill>
              <a:latin typeface="Circular Pro Book"/>
            </a:rPr>
            <a:t>This Financial Model (‘the Model’) has been constructed for a specific purpose and is not intended for distribution to third parties. Third parties who obtain copies of the Model should be aware of the following:</a:t>
          </a:r>
        </a:p>
        <a:p>
          <a:pPr algn="l"/>
          <a:endParaRPr lang="en-US" sz="900">
            <a:solidFill>
              <a:srgbClr val="000000"/>
            </a:solidFill>
            <a:latin typeface="Circular Pro Book"/>
          </a:endParaRPr>
        </a:p>
        <a:p>
          <a:pPr algn="l"/>
          <a:r>
            <a:rPr lang="en-US" sz="900">
              <a:solidFill>
                <a:srgbClr val="000000"/>
              </a:solidFill>
              <a:latin typeface="Circular Pro Book"/>
            </a:rPr>
            <a:t>-  the Model may not be suitable for purposes, other than the specific purpose for which it was designed, and the interests of third parties may not have been anticipated;</a:t>
          </a:r>
        </a:p>
        <a:p>
          <a:pPr algn="l"/>
          <a:endParaRPr lang="en-US" sz="900">
            <a:solidFill>
              <a:srgbClr val="000000"/>
            </a:solidFill>
            <a:latin typeface="Circular Pro Book"/>
          </a:endParaRPr>
        </a:p>
        <a:p>
          <a:pPr algn="l"/>
          <a:r>
            <a:rPr lang="en-US" sz="900">
              <a:solidFill>
                <a:srgbClr val="000000"/>
              </a:solidFill>
              <a:latin typeface="Circular Pro Book"/>
            </a:rPr>
            <a:t>-  the Model was not intended for use by third parties and may not be designed so that it can be readily operated in a correct manner by such parties;</a:t>
          </a:r>
        </a:p>
        <a:p>
          <a:pPr algn="l"/>
          <a:endParaRPr lang="en-US" sz="900">
            <a:solidFill>
              <a:srgbClr val="000000"/>
            </a:solidFill>
            <a:latin typeface="Circular Pro Book"/>
          </a:endParaRPr>
        </a:p>
        <a:p>
          <a:pPr algn="l"/>
          <a:r>
            <a:rPr lang="en-US" sz="900">
              <a:solidFill>
                <a:srgbClr val="000000"/>
              </a:solidFill>
              <a:latin typeface="Circular Pro Book"/>
            </a:rPr>
            <a:t>-  the Model may be development version and may not be complete or, in the event that development of the Model has concluded, material events may have occurred since completion, which are not reflected in the Model;</a:t>
          </a:r>
        </a:p>
        <a:p>
          <a:pPr algn="l"/>
          <a:endParaRPr lang="en-US" sz="900">
            <a:solidFill>
              <a:srgbClr val="000000"/>
            </a:solidFill>
            <a:latin typeface="Circular Pro Book"/>
          </a:endParaRPr>
        </a:p>
        <a:p>
          <a:pPr algn="l"/>
          <a:r>
            <a:rPr lang="en-US" sz="900">
              <a:solidFill>
                <a:srgbClr val="000000"/>
              </a:solidFill>
              <a:latin typeface="Circular Pro Book"/>
            </a:rPr>
            <a:t>-  the Model may not have been subject to independent testing and where it has been tested, this may not provide an appropriate degree of assurance for all possible uses of the Model.</a:t>
          </a:r>
        </a:p>
        <a:p>
          <a:pPr algn="l"/>
          <a:endParaRPr lang="en-US" sz="900">
            <a:solidFill>
              <a:srgbClr val="000000"/>
            </a:solidFill>
            <a:latin typeface="Circular Pro Book"/>
          </a:endParaRPr>
        </a:p>
        <a:p>
          <a:pPr algn="l"/>
          <a:r>
            <a:rPr lang="en-US" sz="900">
              <a:solidFill>
                <a:srgbClr val="000000"/>
              </a:solidFill>
              <a:latin typeface="Circular Pro Book"/>
            </a:rPr>
            <a:t>Accordingly, third party recipients of this Model use it entirely at their own risk and, in the absence of express written consent, no responsibility is taken or accepted for any losses which may result therefrom, including direct or indirect consequences of computer viruses.</a:t>
          </a:r>
        </a:p>
        <a:p>
          <a:pPr algn="l"/>
          <a:endParaRPr lang="en-US" sz="900" i="1">
            <a:solidFill>
              <a:srgbClr val="000000"/>
            </a:solidFill>
            <a:latin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customProperty" Target="../customProperty1.bin"/></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_rels/sheet5.xml.rels><?xml version="1.0" encoding="UTF-8" standalone="yes"?>
<Relationships xmlns="http://schemas.openxmlformats.org/package/2006/relationships"><Relationship Id="rId1" Type="http://schemas.openxmlformats.org/officeDocument/2006/relationships/customProperty" Target="../customProperty5.bin"/></Relationships>
</file>

<file path=xl/worksheets/_rels/sheet6.xml.rels><?xml version="1.0" encoding="UTF-8" standalone="yes"?>
<Relationships xmlns="http://schemas.openxmlformats.org/package/2006/relationships"><Relationship Id="rId3" Type="http://schemas.openxmlformats.org/officeDocument/2006/relationships/customProperty" Target="../customProperty8.bin"/><Relationship Id="rId2" Type="http://schemas.openxmlformats.org/officeDocument/2006/relationships/customProperty" Target="../customProperty7.bin"/><Relationship Id="rId1" Type="http://schemas.openxmlformats.org/officeDocument/2006/relationships/customProperty" Target="../customProperty6.bin"/></Relationships>
</file>

<file path=xl/worksheets/_rels/sheet7.xml.rels><?xml version="1.0" encoding="UTF-8" standalone="yes"?>
<Relationships xmlns="http://schemas.openxmlformats.org/package/2006/relationships"><Relationship Id="rId3" Type="http://schemas.openxmlformats.org/officeDocument/2006/relationships/customProperty" Target="../customProperty11.bin"/><Relationship Id="rId2" Type="http://schemas.openxmlformats.org/officeDocument/2006/relationships/customProperty" Target="../customProperty10.bin"/><Relationship Id="rId1" Type="http://schemas.openxmlformats.org/officeDocument/2006/relationships/customProperty" Target="../customProperty9.bin"/></Relationships>
</file>

<file path=xl/worksheets/_rels/sheet8.xml.rels><?xml version="1.0" encoding="UTF-8" standalone="yes"?>
<Relationships xmlns="http://schemas.openxmlformats.org/package/2006/relationships"><Relationship Id="rId3" Type="http://schemas.openxmlformats.org/officeDocument/2006/relationships/customProperty" Target="../customProperty14.bin"/><Relationship Id="rId2" Type="http://schemas.openxmlformats.org/officeDocument/2006/relationships/customProperty" Target="../customProperty13.bin"/><Relationship Id="rId1" Type="http://schemas.openxmlformats.org/officeDocument/2006/relationships/customProperty" Target="../customProperty12.bin"/></Relationships>
</file>

<file path=xl/worksheets/_rels/sheet9.xml.rels><?xml version="1.0" encoding="UTF-8" standalone="yes"?>
<Relationships xmlns="http://schemas.openxmlformats.org/package/2006/relationships"><Relationship Id="rId3" Type="http://schemas.openxmlformats.org/officeDocument/2006/relationships/customProperty" Target="../customProperty17.bin"/><Relationship Id="rId2" Type="http://schemas.openxmlformats.org/officeDocument/2006/relationships/customProperty" Target="../customProperty16.bin"/><Relationship Id="rId1" Type="http://schemas.openxmlformats.org/officeDocument/2006/relationships/customProperty" Target="../customProperty15.bin"/></Relationships>
</file>

<file path=xl/worksheets/_rels/sheet10.xml.rels><?xml version="1.0" encoding="UTF-8" standalone="yes"?>
<Relationships xmlns="http://schemas.openxmlformats.org/package/2006/relationships"><Relationship Id="rId3" Type="http://schemas.openxmlformats.org/officeDocument/2006/relationships/customProperty" Target="../customProperty20.bin"/><Relationship Id="rId2" Type="http://schemas.openxmlformats.org/officeDocument/2006/relationships/customProperty" Target="../customProperty19.bin"/><Relationship Id="rId1" Type="http://schemas.openxmlformats.org/officeDocument/2006/relationships/customProperty" Target="../customProperty18.bin"/></Relationships>
</file>

<file path=xl/worksheets/_rels/sheet11.xml.rels><?xml version="1.0" encoding="UTF-8" standalone="yes"?>
<Relationships xmlns="http://schemas.openxmlformats.org/package/2006/relationships"><Relationship Id="rId3" Type="http://schemas.openxmlformats.org/officeDocument/2006/relationships/customProperty" Target="../customProperty23.bin"/><Relationship Id="rId2" Type="http://schemas.openxmlformats.org/officeDocument/2006/relationships/customProperty" Target="../customProperty22.bin"/><Relationship Id="rId1" Type="http://schemas.openxmlformats.org/officeDocument/2006/relationships/customProperty" Target="../customProperty21.bin"/></Relationships>
</file>

<file path=xl/worksheets/_rels/sheet12.xml.rels><?xml version="1.0" encoding="UTF-8" standalone="yes"?>
<Relationships xmlns="http://schemas.openxmlformats.org/package/2006/relationships"><Relationship Id="rId3" Type="http://schemas.openxmlformats.org/officeDocument/2006/relationships/customProperty" Target="../customProperty26.bin"/><Relationship Id="rId2" Type="http://schemas.openxmlformats.org/officeDocument/2006/relationships/customProperty" Target="../customProperty25.bin"/><Relationship Id="rId1" Type="http://schemas.openxmlformats.org/officeDocument/2006/relationships/customProperty" Target="../customProperty24.bin"/></Relationships>
</file>

<file path=xl/worksheets/_rels/sheet13.xml.rels><?xml version="1.0" encoding="UTF-8" standalone="yes"?>
<Relationships xmlns="http://schemas.openxmlformats.org/package/2006/relationships"><Relationship Id="rId3" Type="http://schemas.openxmlformats.org/officeDocument/2006/relationships/customProperty" Target="../customProperty29.bin"/><Relationship Id="rId2" Type="http://schemas.openxmlformats.org/officeDocument/2006/relationships/customProperty" Target="../customProperty28.bin"/><Relationship Id="rId1" Type="http://schemas.openxmlformats.org/officeDocument/2006/relationships/customProperty" Target="../customProperty27.bin"/></Relationships>
</file>

<file path=xl/worksheets/_rels/sheet14.xml.rels><?xml version="1.0" encoding="UTF-8" standalone="yes"?>
<Relationships xmlns="http://schemas.openxmlformats.org/package/2006/relationships"><Relationship Id="rId3" Type="http://schemas.openxmlformats.org/officeDocument/2006/relationships/customProperty" Target="../customProperty32.bin"/><Relationship Id="rId2" Type="http://schemas.openxmlformats.org/officeDocument/2006/relationships/customProperty" Target="../customProperty31.bin"/><Relationship Id="rId1" Type="http://schemas.openxmlformats.org/officeDocument/2006/relationships/customProperty" Target="../customProperty30.bin"/></Relationships>
</file>

<file path=xl/worksheets/_rels/sheet15.xml.rels><?xml version="1.0" encoding="UTF-8" standalone="yes"?>
<Relationships xmlns="http://schemas.openxmlformats.org/package/2006/relationships"><Relationship Id="rId3" Type="http://schemas.openxmlformats.org/officeDocument/2006/relationships/customProperty" Target="../customProperty35.bin"/><Relationship Id="rId2" Type="http://schemas.openxmlformats.org/officeDocument/2006/relationships/customProperty" Target="../customProperty34.bin"/><Relationship Id="rId1" Type="http://schemas.openxmlformats.org/officeDocument/2006/relationships/customProperty" Target="../customProperty33.bin"/></Relationships>
</file>

<file path=xl/worksheets/_rels/sheet16.xml.rels><?xml version="1.0" encoding="UTF-8" standalone="yes"?>
<Relationships xmlns="http://schemas.openxmlformats.org/package/2006/relationships"><Relationship Id="rId3" Type="http://schemas.openxmlformats.org/officeDocument/2006/relationships/customProperty" Target="../customProperty38.bin"/><Relationship Id="rId2" Type="http://schemas.openxmlformats.org/officeDocument/2006/relationships/customProperty" Target="../customProperty37.bin"/><Relationship Id="rId1" Type="http://schemas.openxmlformats.org/officeDocument/2006/relationships/customProperty" Target="../customProperty36.bin"/></Relationships>
</file>

<file path=xl/worksheets/_rels/sheet17.xml.rels><?xml version="1.0" encoding="UTF-8" standalone="yes"?>
<Relationships xmlns="http://schemas.openxmlformats.org/package/2006/relationships"><Relationship Id="rId3" Type="http://schemas.openxmlformats.org/officeDocument/2006/relationships/customProperty" Target="../customProperty41.bin"/><Relationship Id="rId2" Type="http://schemas.openxmlformats.org/officeDocument/2006/relationships/customProperty" Target="../customProperty40.bin"/><Relationship Id="rId1" Type="http://schemas.openxmlformats.org/officeDocument/2006/relationships/customProperty" Target="../customProperty39.bin"/></Relationships>
</file>

<file path=xl/worksheets/_rels/sheet18.xml.rels><?xml version="1.0" encoding="UTF-8" standalone="yes"?>
<Relationships xmlns="http://schemas.openxmlformats.org/package/2006/relationships"><Relationship Id="rId3" Type="http://schemas.openxmlformats.org/officeDocument/2006/relationships/customProperty" Target="../customProperty44.bin"/><Relationship Id="rId2" Type="http://schemas.openxmlformats.org/officeDocument/2006/relationships/customProperty" Target="../customProperty43.bin"/><Relationship Id="rId1" Type="http://schemas.openxmlformats.org/officeDocument/2006/relationships/customProperty" Target="../customProperty42.bin"/></Relationships>
</file>

<file path=xl/worksheets/_rels/sheet19.xml.rels><?xml version="1.0" encoding="UTF-8" standalone="yes"?>
<Relationships xmlns="http://schemas.openxmlformats.org/package/2006/relationships"><Relationship Id="rId3" Type="http://schemas.openxmlformats.org/officeDocument/2006/relationships/customProperty" Target="../customProperty47.bin"/><Relationship Id="rId2" Type="http://schemas.openxmlformats.org/officeDocument/2006/relationships/customProperty" Target="../customProperty46.bin"/><Relationship Id="rId1" Type="http://schemas.openxmlformats.org/officeDocument/2006/relationships/customProperty" Target="../customProperty45.bin"/></Relationships>
</file>

<file path=xl/worksheets/_rels/sheet20.xml.rels><?xml version="1.0" encoding="UTF-8" standalone="yes"?>
<Relationships xmlns="http://schemas.openxmlformats.org/package/2006/relationships"><Relationship Id="rId3" Type="http://schemas.openxmlformats.org/officeDocument/2006/relationships/customProperty" Target="../customProperty50.bin"/><Relationship Id="rId2" Type="http://schemas.openxmlformats.org/officeDocument/2006/relationships/customProperty" Target="../customProperty49.bin"/><Relationship Id="rId1" Type="http://schemas.openxmlformats.org/officeDocument/2006/relationships/customProperty" Target="../customProperty48.bin"/></Relationships>
</file>

<file path=xl/worksheets/_rels/sheet21.xml.rels><?xml version="1.0" encoding="UTF-8" standalone="yes"?>
<Relationships xmlns="http://schemas.openxmlformats.org/package/2006/relationships"><Relationship Id="rId2" Type="http://schemas.openxmlformats.org/officeDocument/2006/relationships/customProperty" Target="../customProperty52.bin"/><Relationship Id="rId1" Type="http://schemas.openxmlformats.org/officeDocument/2006/relationships/customProperty" Target="../customProperty51.bin"/></Relationships>
</file>

<file path=xl/worksheets/_rels/sheet22.xml.rels><?xml version="1.0" encoding="UTF-8" standalone="yes"?>
<Relationships xmlns="http://schemas.openxmlformats.org/package/2006/relationships"><Relationship Id="rId2" Type="http://schemas.openxmlformats.org/officeDocument/2006/relationships/customProperty" Target="../customProperty54.bin"/><Relationship Id="rId1" Type="http://schemas.openxmlformats.org/officeDocument/2006/relationships/customProperty" Target="../customProperty53.bin"/></Relationships>
</file>

<file path=xl/worksheets/_rels/sheet23.xml.rels><?xml version="1.0" encoding="UTF-8" standalone="yes"?>
<Relationships xmlns="http://schemas.openxmlformats.org/package/2006/relationships"><Relationship Id="rId2" Type="http://schemas.openxmlformats.org/officeDocument/2006/relationships/customProperty" Target="../customProperty56.bin"/><Relationship Id="rId1" Type="http://schemas.openxmlformats.org/officeDocument/2006/relationships/customProperty" Target="../customProperty55.bin"/></Relationships>
</file>

<file path=xl/worksheets/_rels/sheet24.xml.rels><?xml version="1.0" encoding="UTF-8" standalone="yes"?>
<Relationships xmlns="http://schemas.openxmlformats.org/package/2006/relationships"><Relationship Id="rId2" Type="http://schemas.openxmlformats.org/officeDocument/2006/relationships/customProperty" Target="../customProperty58.bin"/><Relationship Id="rId1" Type="http://schemas.openxmlformats.org/officeDocument/2006/relationships/customProperty" Target="../customProperty57.bin"/></Relationships>
</file>

<file path=xl/worksheets/_rels/sheet25.xml.rels><?xml version="1.0" encoding="UTF-8" standalone="yes"?>
<Relationships xmlns="http://schemas.openxmlformats.org/package/2006/relationships"><Relationship Id="rId2" Type="http://schemas.openxmlformats.org/officeDocument/2006/relationships/customProperty" Target="../customProperty60.bin"/><Relationship Id="rId1" Type="http://schemas.openxmlformats.org/officeDocument/2006/relationships/customProperty" Target="../customProperty59.bin"/></Relationships>
</file>

<file path=xl/worksheets/_rels/sheet26.xml.rels><?xml version="1.0" encoding="UTF-8" standalone="yes"?>
<Relationships xmlns="http://schemas.openxmlformats.org/package/2006/relationships"><Relationship Id="rId2" Type="http://schemas.openxmlformats.org/officeDocument/2006/relationships/customProperty" Target="../customProperty62.bin"/><Relationship Id="rId1" Type="http://schemas.openxmlformats.org/officeDocument/2006/relationships/customProperty" Target="../customProperty61.bin"/></Relationships>
</file>

<file path=xl/worksheets/_rels/sheet27.xml.rels><?xml version="1.0" encoding="UTF-8" standalone="yes"?>
<Relationships xmlns="http://schemas.openxmlformats.org/package/2006/relationships"><Relationship Id="rId2" Type="http://schemas.openxmlformats.org/officeDocument/2006/relationships/customProperty" Target="../customProperty64.bin"/><Relationship Id="rId1" Type="http://schemas.openxmlformats.org/officeDocument/2006/relationships/customProperty" Target="../customProperty63.bin"/></Relationships>
</file>

<file path=xl/worksheets/_rels/sheet28.xml.rels><?xml version="1.0" encoding="UTF-8" standalone="yes"?>
<Relationships xmlns="http://schemas.openxmlformats.org/package/2006/relationships"><Relationship Id="rId2" Type="http://schemas.openxmlformats.org/officeDocument/2006/relationships/customProperty" Target="../customProperty66.bin"/><Relationship Id="rId1" Type="http://schemas.openxmlformats.org/officeDocument/2006/relationships/customProperty" Target="../customProperty65.bin"/></Relationships>
</file>

<file path=xl/worksheets/_rels/sheet29.xml.rels><?xml version="1.0" encoding="UTF-8" standalone="yes"?>
<Relationships xmlns="http://schemas.openxmlformats.org/package/2006/relationships"><Relationship Id="rId2" Type="http://schemas.openxmlformats.org/officeDocument/2006/relationships/customProperty" Target="../customProperty68.bin"/><Relationship Id="rId1" Type="http://schemas.openxmlformats.org/officeDocument/2006/relationships/customProperty" Target="../customProperty67.bin"/></Relationships>
</file>

<file path=xl/worksheets/_rels/sheet30.xml.rels><?xml version="1.0" encoding="UTF-8" standalone="yes"?>
<Relationships xmlns="http://schemas.openxmlformats.org/package/2006/relationships"><Relationship Id="rId2" Type="http://schemas.openxmlformats.org/officeDocument/2006/relationships/customProperty" Target="../customProperty70.bin"/><Relationship Id="rId1" Type="http://schemas.openxmlformats.org/officeDocument/2006/relationships/customProperty" Target="../customProperty69.bin"/></Relationships>
</file>

<file path=xl/worksheets/_rels/sheet31.xml.rels><?xml version="1.0" encoding="UTF-8" standalone="yes"?>
<Relationships xmlns="http://schemas.openxmlformats.org/package/2006/relationships"><Relationship Id="rId2" Type="http://schemas.openxmlformats.org/officeDocument/2006/relationships/customProperty" Target="../customProperty72.bin"/><Relationship Id="rId1" Type="http://schemas.openxmlformats.org/officeDocument/2006/relationships/customProperty" Target="../customProperty71.bin"/></Relationships>
</file>

<file path=xl/worksheets/_rels/sheet32.xml.rels><?xml version="1.0" encoding="UTF-8" standalone="yes"?>
<Relationships xmlns="http://schemas.openxmlformats.org/package/2006/relationships"><Relationship Id="rId2" Type="http://schemas.openxmlformats.org/officeDocument/2006/relationships/customProperty" Target="../customProperty74.bin"/><Relationship Id="rId1" Type="http://schemas.openxmlformats.org/officeDocument/2006/relationships/customProperty" Target="../customProperty73.bin"/></Relationships>
</file>

<file path=xl/worksheets/_rels/sheet33.xml.rels><?xml version="1.0" encoding="UTF-8" standalone="yes"?>
<Relationships xmlns="http://schemas.openxmlformats.org/package/2006/relationships"><Relationship Id="rId2" Type="http://schemas.openxmlformats.org/officeDocument/2006/relationships/customProperty" Target="../customProperty76.bin"/><Relationship Id="rId1" Type="http://schemas.openxmlformats.org/officeDocument/2006/relationships/customProperty" Target="../customProperty75.bin"/></Relationships>
</file>

<file path=xl/worksheets/_rels/sheet34.xml.rels><?xml version="1.0" encoding="UTF-8" standalone="yes"?>
<Relationships xmlns="http://schemas.openxmlformats.org/package/2006/relationships"><Relationship Id="rId2" Type="http://schemas.openxmlformats.org/officeDocument/2006/relationships/customProperty" Target="../customProperty78.bin"/><Relationship Id="rId1" Type="http://schemas.openxmlformats.org/officeDocument/2006/relationships/customProperty" Target="../customProperty77.bin"/></Relationships>
</file>

<file path=xl/worksheets/_rels/sheet35.xml.rels><?xml version="1.0" encoding="UTF-8" standalone="yes"?>
<Relationships xmlns="http://schemas.openxmlformats.org/package/2006/relationships"><Relationship Id="rId2" Type="http://schemas.openxmlformats.org/officeDocument/2006/relationships/customProperty" Target="../customProperty80.bin"/><Relationship Id="rId1" Type="http://schemas.openxmlformats.org/officeDocument/2006/relationships/customProperty" Target="../customProperty79.bin"/></Relationships>
</file>

<file path=xl/worksheets/_rels/sheet36.xml.rels><?xml version="1.0" encoding="UTF-8" standalone="yes"?>
<Relationships xmlns="http://schemas.openxmlformats.org/package/2006/relationships"><Relationship Id="rId2" Type="http://schemas.openxmlformats.org/officeDocument/2006/relationships/customProperty" Target="../customProperty82.bin"/><Relationship Id="rId1" Type="http://schemas.openxmlformats.org/officeDocument/2006/relationships/customProperty" Target="../customProperty81.bin"/></Relationships>
</file>

<file path=xl/worksheets/_rels/sheet37.xml.rels><?xml version="1.0" encoding="UTF-8" standalone="yes"?>
<Relationships xmlns="http://schemas.openxmlformats.org/package/2006/relationships"><Relationship Id="rId2" Type="http://schemas.openxmlformats.org/officeDocument/2006/relationships/customProperty" Target="../customProperty84.bin"/><Relationship Id="rId1" Type="http://schemas.openxmlformats.org/officeDocument/2006/relationships/customProperty" Target="../customProperty83.bin"/></Relationships>
</file>

<file path=xl/worksheets/_rels/sheet38.xml.rels><?xml version="1.0" encoding="UTF-8" standalone="yes"?>
<Relationships xmlns="http://schemas.openxmlformats.org/package/2006/relationships"><Relationship Id="rId2" Type="http://schemas.openxmlformats.org/officeDocument/2006/relationships/customProperty" Target="../customProperty86.bin"/><Relationship Id="rId1" Type="http://schemas.openxmlformats.org/officeDocument/2006/relationships/customProperty" Target="../customProperty85.bin"/></Relationships>
</file>

<file path=xl/worksheets/_rels/sheet39.xml.rels><?xml version="1.0" encoding="UTF-8" standalone="yes"?>
<Relationships xmlns="http://schemas.openxmlformats.org/package/2006/relationships"><Relationship Id="rId2" Type="http://schemas.openxmlformats.org/officeDocument/2006/relationships/customProperty" Target="../customProperty88.bin"/><Relationship Id="rId1" Type="http://schemas.openxmlformats.org/officeDocument/2006/relationships/customProperty" Target="../customProperty87.bin"/></Relationships>
</file>

<file path=xl/worksheets/_rels/sheet40.xml.rels><?xml version="1.0" encoding="UTF-8" standalone="yes"?>
<Relationships xmlns="http://schemas.openxmlformats.org/package/2006/relationships"><Relationship Id="rId2" Type="http://schemas.openxmlformats.org/officeDocument/2006/relationships/customProperty" Target="../customProperty90.bin"/><Relationship Id="rId1" Type="http://schemas.openxmlformats.org/officeDocument/2006/relationships/customProperty" Target="../customProperty89.bin"/></Relationships>
</file>

<file path=xl/worksheets/_rels/sheet41.xml.rels><?xml version="1.0" encoding="UTF-8" standalone="yes"?>
<Relationships xmlns="http://schemas.openxmlformats.org/package/2006/relationships"><Relationship Id="rId1" Type="http://schemas.openxmlformats.org/officeDocument/2006/relationships/customProperty" Target="../customProperty91.bin"/></Relationships>
</file>

<file path=xl/worksheets/_rels/sheet42.xml.rels><?xml version="1.0" encoding="UTF-8" standalone="yes"?>
<Relationships xmlns="http://schemas.openxmlformats.org/package/2006/relationships"><Relationship Id="rId1" Type="http://schemas.openxmlformats.org/officeDocument/2006/relationships/customProperty" Target="../customProperty92.bin"/></Relationships>
</file>

<file path=xl/worksheets/_rels/sheet43.xml.rels><?xml version="1.0" encoding="UTF-8" standalone="yes"?>
<Relationships xmlns="http://schemas.openxmlformats.org/package/2006/relationships"><Relationship Id="rId1" Type="http://schemas.openxmlformats.org/officeDocument/2006/relationships/customProperty" Target="../customProperty93.bin"/></Relationships>
</file>

<file path=xl/worksheets/_rels/sheet44.xml.rels><?xml version="1.0" encoding="UTF-8" standalone="yes"?>
<Relationships xmlns="http://schemas.openxmlformats.org/package/2006/relationships"><Relationship Id="rId1" Type="http://schemas.openxmlformats.org/officeDocument/2006/relationships/customProperty" Target="../customProperty9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59999389629810485"/>
    <outlinePr summaryBelow="0" summaryRight="0"/>
  </sheetPr>
  <dimension ref="A1:J41"/>
  <sheetViews>
    <sheetView showGridLines="0" tabSelected="1" workbookViewId="0"/>
  </sheetViews>
  <sheetFormatPr defaultColWidth="0" defaultRowHeight="12.75" customHeight="1" zeroHeight="1"/>
  <cols>
    <col min="1" max="1" width="11.6640625" style="166" customWidth="1"/>
    <col min="2" max="2" width="83.77734375" style="166" bestFit="1" customWidth="1"/>
    <col min="3" max="10" width="11.6640625" style="166" customWidth="1"/>
    <col min="11" max="14" width="11.6640625" style="166" hidden="1" customWidth="1"/>
    <col min="15" max="16384" width="11.6640625" style="166" hidden="1"/>
  </cols>
  <sheetData>
    <row r="1" spans="2:2" ht="12.5"/>
    <row r="2" spans="2:2" ht="12.5"/>
    <row r="3" spans="2:2" ht="12.5"/>
    <row r="4" spans="2:2" ht="12.5"/>
    <row r="5" spans="2:2" ht="23">
      <c r="B5" s="189" t="s">
        <v>127</v>
      </c>
    </row>
    <row r="6" spans="2:2" ht="12.5"/>
    <row r="7" spans="2:2" ht="12.5"/>
    <row r="8" spans="2:2" ht="12.5"/>
    <row r="9" spans="2:2" s="238" customFormat="1" ht="23">
      <c r="B9" s="189" t="s">
        <v>36</v>
      </c>
    </row>
    <row r="10" spans="2:2" ht="12.5"/>
    <row r="11" spans="2:2" ht="12.5">
      <c r="B11" s="287" t="s">
        <v>95</v>
      </c>
    </row>
    <row r="12" spans="2:2" ht="12.5">
      <c r="B12" s="287" t="s">
        <v>229</v>
      </c>
    </row>
    <row r="13" spans="2:2" ht="12.5">
      <c r="B13" s="287" t="s">
        <v>21</v>
      </c>
    </row>
    <row r="14" spans="2:2" ht="12.5"/>
    <row r="15" spans="2:2" ht="12.5"/>
    <row r="16" spans="2:2" ht="12.5"/>
    <row r="17" ht="12.5"/>
    <row r="18" ht="12.5"/>
    <row r="19" ht="12.5"/>
    <row r="20" ht="12.5"/>
    <row r="21" ht="12.5"/>
    <row r="22" ht="12.5"/>
    <row r="23" ht="12.5"/>
    <row r="24" ht="12.5"/>
    <row r="25" ht="12.5"/>
    <row r="26" ht="12.5"/>
    <row r="27" ht="12.5"/>
    <row r="28" ht="12.5"/>
    <row r="29" ht="12.5"/>
    <row r="30" ht="12.5"/>
    <row r="31" ht="12.5"/>
    <row r="32" ht="12.5"/>
    <row r="33" ht="12.5"/>
    <row r="34" ht="12.5"/>
    <row r="35" ht="12.5"/>
    <row r="36" ht="12.5"/>
    <row r="37" ht="12.5"/>
    <row r="38" ht="12.5"/>
    <row r="39" ht="12.5"/>
    <row r="40" ht="12.5"/>
    <row r="41" ht="12.5"/>
  </sheetData>
  <pageMargins left="0.7" right="0.7" top="0.75" bottom="0.75" header="0.3" footer="0.3"/>
  <customProperties>
    <customPr name="MMSheetType" r:id="rId1"/>
  </customPropertie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W138"/>
  <sheetViews>
    <sheetView showGridLines="0" workbookViewId="0"/>
  </sheetViews>
  <sheetFormatPr defaultColWidth="0" defaultRowHeight="10"/>
  <cols>
    <col min="1" max="1" width="36.77734375" style="130" customWidth="1"/>
    <col min="2" max="2" width="28.109375" style="130" customWidth="1"/>
    <col min="3" max="3" width="23.109375" style="130" customWidth="1"/>
    <col min="4" max="4" width="9.33203125" style="130" customWidth="1"/>
    <col min="5" max="26" width="9.33203125" style="130" hidden="1" customWidth="1"/>
    <col min="27" max="55" width="9.109375" style="130" hidden="1" customWidth="1"/>
    <col min="56" max="56" width="9.33203125" style="130" hidden="1" customWidth="1"/>
    <col min="57" max="16384" width="9.33203125" style="130" hidden="1"/>
  </cols>
  <sheetData>
    <row r="1" spans="1:55" ht="25">
      <c r="A1" s="48" t="str">
        <f ca="1" xml:space="preserve"> RIGHT(CELL("filename", A1), LEN(CELL("filename", A1)) - SEARCH("]", CELL("filename", A1)))</f>
        <v>Contents</v>
      </c>
    </row>
    <row r="5" spans="1:55" ht="18">
      <c r="A5" s="25" t="s">
        <v>73</v>
      </c>
      <c r="B5" s="187"/>
      <c r="C5" s="18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c r="BA5" s="27"/>
      <c r="BB5" s="27"/>
      <c r="BC5" s="27"/>
    </row>
    <row r="6" spans="1:55" ht="15.5">
      <c r="A6" s="183" t="str">
        <f>HYPERLINK("#TOCrepobxIncome_Statement_Year","1.Income Statement")</f>
        <v>1.Income Statement</v>
      </c>
      <c r="B6" s="110"/>
      <c r="C6" s="175"/>
    </row>
    <row r="7" spans="1:55" ht="15.5">
      <c r="A7" s="183"/>
      <c r="B7" s="110"/>
      <c r="C7" s="175"/>
    </row>
    <row r="8" spans="1:55" ht="15.5">
      <c r="A8" s="183" t="str">
        <f>HYPERLINK("#TOCrepobxBalance_Sheet_Year","2.Balance Sheet")</f>
        <v>2.Balance Sheet</v>
      </c>
      <c r="B8" s="110"/>
      <c r="C8" s="175"/>
    </row>
    <row r="9" spans="1:55" ht="15.5">
      <c r="A9" s="183"/>
      <c r="B9" s="110"/>
      <c r="C9" s="175"/>
    </row>
    <row r="10" spans="1:55" ht="15.5">
      <c r="A10" s="183" t="str">
        <f>HYPERLINK("#TOCrepobxCashflow_Year","3.Cashflow")</f>
        <v>3.Cashflow</v>
      </c>
      <c r="B10" s="110"/>
      <c r="C10" s="175"/>
    </row>
    <row r="11" spans="1:55" ht="15.5">
      <c r="A11" s="183"/>
      <c r="B11" s="110"/>
      <c r="C11" s="175"/>
    </row>
    <row r="12" spans="1:55" ht="15.5">
      <c r="A12" s="183" t="str">
        <f>HYPERLINK("#TOCrepobxInventory_Report_Year","4.Inventory Report")</f>
        <v>4.Inventory Report</v>
      </c>
      <c r="B12" s="110"/>
      <c r="C12" s="175"/>
    </row>
    <row r="13" spans="1:55" ht="15.5">
      <c r="A13" s="183"/>
      <c r="B13" s="110"/>
      <c r="C13" s="175"/>
    </row>
    <row r="14" spans="1:55" ht="15.5">
      <c r="A14" s="183" t="str">
        <f>HYPERLINK("#TOCrepobxMetrics_Report_Year","5.Metrics Report")</f>
        <v>5.Metrics Report</v>
      </c>
      <c r="B14" s="110"/>
      <c r="C14" s="175"/>
    </row>
    <row r="15" spans="1:55" ht="15.5">
      <c r="A15" s="183"/>
      <c r="B15" s="110"/>
      <c r="C15" s="175"/>
    </row>
    <row r="16" spans="1:55" ht="15.5">
      <c r="A16" s="183" t="str">
        <f>HYPERLINK("#TOCrepobxIncome_Statement_base_Month","6.Income Statement base")</f>
        <v>6.Income Statement base</v>
      </c>
      <c r="B16" s="110"/>
      <c r="C16" s="175"/>
    </row>
    <row r="17" spans="1:3" ht="15.5">
      <c r="A17" s="183"/>
      <c r="B17" s="110"/>
      <c r="C17" s="175"/>
    </row>
    <row r="18" spans="1:3" ht="15.5">
      <c r="A18" s="183" t="str">
        <f>HYPERLINK("#TOCrepobxIncome_Statement_base_1_Quarter","7.Income Statement base 1")</f>
        <v>7.Income Statement base 1</v>
      </c>
      <c r="B18" s="110"/>
      <c r="C18" s="175"/>
    </row>
    <row r="19" spans="1:3" ht="15.5">
      <c r="A19" s="183"/>
      <c r="B19" s="110"/>
      <c r="C19" s="175"/>
    </row>
    <row r="20" spans="1:3" ht="15.5">
      <c r="A20" s="183" t="str">
        <f>HYPERLINK("#TOCrepobxIncome_Statement_base_2_SemiAnnual","8.Income Statement base 2")</f>
        <v>8.Income Statement base 2</v>
      </c>
      <c r="B20" s="110"/>
      <c r="C20" s="175"/>
    </row>
    <row r="21" spans="1:3" ht="15.5">
      <c r="A21" s="183"/>
      <c r="B21" s="110"/>
      <c r="C21" s="175"/>
    </row>
    <row r="22" spans="1:3" ht="15.5">
      <c r="A22" s="183" t="str">
        <f>HYPERLINK("#TOCrepobxBalance_Sheet_base_Month","9.Balance Sheet base")</f>
        <v>9.Balance Sheet base</v>
      </c>
      <c r="B22" s="110"/>
      <c r="C22" s="175"/>
    </row>
    <row r="23" spans="1:3" ht="15.5">
      <c r="A23" s="183"/>
      <c r="B23" s="110"/>
      <c r="C23" s="175"/>
    </row>
    <row r="24" spans="1:3" ht="15.5">
      <c r="A24" s="183" t="str">
        <f>HYPERLINK("#TOCrepobxBalance_Sheet_base_1_Quarter","10.Balance Sheet base 1")</f>
        <v>10.Balance Sheet base 1</v>
      </c>
      <c r="B24" s="110"/>
      <c r="C24" s="175"/>
    </row>
    <row r="25" spans="1:3" ht="15.5">
      <c r="A25" s="183"/>
      <c r="B25" s="110"/>
      <c r="C25" s="175"/>
    </row>
    <row r="26" spans="1:3" ht="15.5">
      <c r="A26" s="183" t="str">
        <f>HYPERLINK("#TOCrepobxBalance_Sheet_base_2_SemiAnnual","11.Balance Sheet base 2")</f>
        <v>11.Balance Sheet base 2</v>
      </c>
      <c r="B26" s="110"/>
      <c r="C26" s="175"/>
    </row>
    <row r="27" spans="1:3" ht="15.5">
      <c r="A27" s="183"/>
      <c r="B27" s="110"/>
      <c r="C27" s="175"/>
    </row>
    <row r="28" spans="1:3" ht="15.5">
      <c r="A28" s="183" t="str">
        <f>HYPERLINK("#TOCrepobxCashflow_base_Month","12.Cashflow base")</f>
        <v>12.Cashflow base</v>
      </c>
      <c r="B28" s="110"/>
      <c r="C28" s="175"/>
    </row>
    <row r="29" spans="1:3" ht="15.5">
      <c r="A29" s="183"/>
      <c r="B29" s="110"/>
      <c r="C29" s="175"/>
    </row>
    <row r="30" spans="1:3" ht="15.5">
      <c r="A30" s="183" t="str">
        <f>HYPERLINK("#TOCrepobxCashflow_base_1_Quarter","13.Cashflow base 1")</f>
        <v>13.Cashflow base 1</v>
      </c>
      <c r="B30" s="110"/>
      <c r="C30" s="175"/>
    </row>
    <row r="31" spans="1:3" ht="15.5">
      <c r="A31" s="183"/>
      <c r="B31" s="110"/>
      <c r="C31" s="175"/>
    </row>
    <row r="32" spans="1:3" ht="15.5">
      <c r="A32" s="183" t="str">
        <f>HYPERLINK("#TOCrepobxCashflow_base_2_SemiAnnual","14.Cashflow base 2")</f>
        <v>14.Cashflow base 2</v>
      </c>
      <c r="B32" s="110"/>
      <c r="C32" s="175"/>
    </row>
    <row r="33" spans="1:101" ht="15.5">
      <c r="A33" s="183"/>
      <c r="B33" s="110"/>
      <c r="C33" s="175"/>
    </row>
    <row r="34" spans="1:101" ht="15.5">
      <c r="A34" s="183" t="str">
        <f>HYPERLINK("#TOCrepobxInventory_Report_base_Month","15.Inventory Report base")</f>
        <v>15.Inventory Report base</v>
      </c>
      <c r="B34" s="110"/>
      <c r="C34" s="175"/>
    </row>
    <row r="35" spans="1:101" ht="15.5">
      <c r="A35" s="183"/>
      <c r="B35" s="110"/>
      <c r="C35" s="175"/>
    </row>
    <row r="36" spans="1:101" ht="15.5">
      <c r="A36" s="183" t="str">
        <f>HYPERLINK("#TOCrepobxInventory_Report_base_1_Quarter","16.Inventory Report base 1")</f>
        <v>16.Inventory Report base 1</v>
      </c>
      <c r="B36" s="110"/>
      <c r="C36" s="175"/>
    </row>
    <row r="37" spans="1:101" ht="15.5">
      <c r="A37" s="183"/>
      <c r="B37" s="110"/>
      <c r="C37" s="175"/>
    </row>
    <row r="38" spans="1:101" ht="15.5">
      <c r="A38" s="183" t="str">
        <f>HYPERLINK("#TOCrepobxInventory_Report_base_2_SemiAnnual","17.Inventory Report base 2")</f>
        <v>17.Inventory Report base 2</v>
      </c>
      <c r="B38" s="110"/>
      <c r="C38" s="175"/>
    </row>
    <row r="39" spans="1:101" ht="15.5">
      <c r="A39" s="183"/>
      <c r="B39" s="110"/>
      <c r="C39" s="175"/>
    </row>
    <row r="40" spans="1:101" ht="15.5">
      <c r="A40" s="183" t="str">
        <f>HYPERLINK("#TOCrepobxMetrics_Report_base_Month","18.Metrics Report base")</f>
        <v>18.Metrics Report base</v>
      </c>
      <c r="B40" s="110"/>
      <c r="C40" s="175"/>
    </row>
    <row r="41" spans="1:101" ht="15.5">
      <c r="A41" s="183"/>
      <c r="B41" s="110"/>
      <c r="C41" s="175"/>
    </row>
    <row r="42" spans="1:101" ht="15.5">
      <c r="A42" s="183" t="str">
        <f>HYPERLINK("#TOCrepobxMetrics_Report_base_1_Quarter","19.Metrics Report base 1")</f>
        <v>19.Metrics Report base 1</v>
      </c>
      <c r="B42" s="110"/>
      <c r="C42" s="175"/>
    </row>
    <row r="43" spans="1:101" ht="15.5">
      <c r="A43" s="183"/>
      <c r="B43" s="110"/>
      <c r="C43" s="175"/>
    </row>
    <row r="44" spans="1:101" ht="15.5">
      <c r="A44" s="183" t="str">
        <f>HYPERLINK("#TOCrepobxMetrics_Report_base_2_SemiAnnual","20.Metrics Report base 2")</f>
        <v>20.Metrics Report base 2</v>
      </c>
      <c r="B44" s="110"/>
      <c r="C44" s="175"/>
    </row>
    <row r="45" spans="1:101" ht="15.5">
      <c r="A45" s="183"/>
      <c r="B45" s="110"/>
      <c r="C45" s="175"/>
    </row>
    <row r="46" spans="1:101" ht="15.5">
      <c r="A46" s="183"/>
      <c r="B46" s="110"/>
      <c r="C46" s="175"/>
    </row>
    <row r="47" spans="1:101" ht="18">
      <c r="A47" s="25" t="s">
        <v>203</v>
      </c>
      <c r="B47" s="25" t="s">
        <v>70</v>
      </c>
      <c r="C47" s="25" t="s">
        <v>98</v>
      </c>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c r="AJ47" s="25"/>
      <c r="AK47" s="25"/>
      <c r="AL47" s="25"/>
      <c r="AM47" s="25"/>
      <c r="AN47" s="25"/>
      <c r="AO47" s="25"/>
      <c r="AP47" s="25"/>
      <c r="AQ47" s="25"/>
      <c r="AR47" s="25"/>
      <c r="AS47" s="25"/>
      <c r="AT47" s="25"/>
      <c r="AU47" s="25"/>
      <c r="AV47" s="25"/>
      <c r="AW47" s="25"/>
      <c r="AX47" s="25"/>
      <c r="AY47" s="25"/>
      <c r="AZ47" s="25"/>
      <c r="BA47" s="25"/>
      <c r="BB47" s="25"/>
      <c r="BC47" s="25"/>
      <c r="BD47" s="25"/>
      <c r="BE47" s="25"/>
      <c r="BF47" s="25"/>
      <c r="BG47" s="25"/>
      <c r="BH47" s="25"/>
      <c r="BI47" s="25"/>
      <c r="BJ47" s="25"/>
      <c r="BK47" s="25"/>
      <c r="BL47" s="25"/>
      <c r="BM47" s="25"/>
      <c r="BN47" s="25"/>
      <c r="BO47" s="25"/>
      <c r="BP47" s="25"/>
      <c r="BQ47" s="25"/>
      <c r="BR47" s="25"/>
      <c r="BS47" s="25"/>
      <c r="BT47" s="25"/>
      <c r="BU47" s="25"/>
      <c r="BV47" s="25"/>
      <c r="BW47" s="25"/>
      <c r="BX47" s="25"/>
      <c r="BY47" s="25"/>
      <c r="BZ47" s="25"/>
      <c r="CA47" s="25"/>
      <c r="CB47" s="25"/>
      <c r="CC47" s="25"/>
      <c r="CD47" s="25"/>
      <c r="CE47" s="25"/>
      <c r="CF47" s="25"/>
      <c r="CG47" s="25"/>
      <c r="CH47" s="25"/>
      <c r="CI47" s="25"/>
      <c r="CJ47" s="25"/>
      <c r="CK47" s="25"/>
      <c r="CL47" s="25"/>
      <c r="CM47" s="25"/>
      <c r="CN47" s="25"/>
      <c r="CO47" s="25"/>
      <c r="CP47" s="25"/>
      <c r="CQ47" s="25"/>
      <c r="CR47" s="25"/>
      <c r="CS47" s="25"/>
      <c r="CT47" s="25"/>
      <c r="CU47" s="25"/>
      <c r="CV47" s="25"/>
      <c r="CW47" s="25"/>
    </row>
    <row r="48" spans="1:101" ht="15.5">
      <c r="A48" s="183" t="str">
        <f>HYPERLINK("#TOCobxUnallocated", "1.Unallocated")</f>
        <v>1.Unallocated</v>
      </c>
      <c r="B48" s="110"/>
      <c r="C48" s="175"/>
    </row>
    <row r="49" spans="1:3" ht="15.5">
      <c r="A49" s="183"/>
      <c r="B49" s="110"/>
      <c r="C49" s="175"/>
    </row>
    <row r="50" spans="1:3" ht="15.5">
      <c r="A50" s="183" t="str">
        <f>HYPERLINK("#TOCobxInputs", "2.Inputs")</f>
        <v>2.Inputs</v>
      </c>
      <c r="B50" s="110"/>
      <c r="C50" s="175"/>
    </row>
    <row r="51" spans="1:3" ht="15.5">
      <c r="A51" s="183"/>
      <c r="B51" s="110" t="str">
        <f>HYPERLINK("#TOCobxInputs.Model_Constants", "2.1.Model Constants")</f>
        <v>2.1.Model Constants</v>
      </c>
      <c r="C51" s="175"/>
    </row>
    <row r="52" spans="1:3" ht="15.5">
      <c r="A52" s="183"/>
      <c r="B52" s="110" t="str">
        <f>HYPERLINK("#TOCobxInputs.Customer_Orders", "2.2.Customer Orders")</f>
        <v>2.2.Customer Orders</v>
      </c>
      <c r="C52" s="175"/>
    </row>
    <row r="53" spans="1:3" ht="15.5">
      <c r="A53" s="183"/>
      <c r="B53" s="110" t="str">
        <f>HYPERLINK("#TOCobxInputs.Expense", "2.3.Expense")</f>
        <v>2.3.Expense</v>
      </c>
      <c r="C53" s="175"/>
    </row>
    <row r="54" spans="1:3" ht="15.5">
      <c r="A54" s="183"/>
      <c r="B54" s="110" t="str">
        <f>HYPERLINK("#TOCobxInputs.Supplier_orders", "2.4.Supplier orders")</f>
        <v>2.4.Supplier orders</v>
      </c>
      <c r="C54" s="175"/>
    </row>
    <row r="55" spans="1:3" ht="15.5">
      <c r="A55" s="183"/>
      <c r="B55" s="110" t="str">
        <f>HYPERLINK("#TOCobxInputs.Inventory", "2.5.Inventory")</f>
        <v>2.5.Inventory</v>
      </c>
      <c r="C55" s="175"/>
    </row>
    <row r="56" spans="1:3" ht="15.5">
      <c r="A56" s="183"/>
      <c r="B56" s="110" t="str">
        <f>HYPERLINK("#TOCobxInputs.Opening_Balances", "2.6.Opening Balances")</f>
        <v>2.6.Opening Balances</v>
      </c>
      <c r="C56" s="175"/>
    </row>
    <row r="57" spans="1:3" ht="15.5">
      <c r="A57" s="183"/>
      <c r="B57" s="110" t="str">
        <f>HYPERLINK("#TOCobxInputs.Debt", "2.7.Debt")</f>
        <v>2.7.Debt</v>
      </c>
      <c r="C57" s="175"/>
    </row>
    <row r="58" spans="1:3" ht="15.5">
      <c r="A58" s="183"/>
      <c r="B58" s="110"/>
      <c r="C58" s="175" t="str">
        <f>HYPERLINK("#TOCobxInputs.Debt.Invoice_Finance", "2.7.1.Invoice Finance")</f>
        <v>2.7.1.Invoice Finance</v>
      </c>
    </row>
    <row r="59" spans="1:3" ht="15.5">
      <c r="A59" s="183"/>
      <c r="B59" s="110"/>
      <c r="C59" s="175" t="str">
        <f>HYPERLINK("#TOCobxInputs.Debt.Trade_Finance", "2.7.2.Trade Finance")</f>
        <v>2.7.2.Trade Finance</v>
      </c>
    </row>
    <row r="60" spans="1:3" ht="15.5">
      <c r="A60" s="183"/>
      <c r="B60" s="110" t="str">
        <f>HYPERLINK("#TOCobxInputs.Equity", "2.8.Equity")</f>
        <v>2.8.Equity</v>
      </c>
      <c r="C60" s="175"/>
    </row>
    <row r="61" spans="1:3" ht="15.5">
      <c r="A61" s="183"/>
      <c r="B61" s="110"/>
      <c r="C61" s="175"/>
    </row>
    <row r="62" spans="1:3" ht="15.5">
      <c r="A62" s="183" t="str">
        <f>HYPERLINK("#TOCobxTime", "3.Time")</f>
        <v>3.Time</v>
      </c>
      <c r="B62" s="110"/>
      <c r="C62" s="175"/>
    </row>
    <row r="63" spans="1:3" ht="15.5">
      <c r="A63" s="183"/>
      <c r="B63" s="110" t="str">
        <f>HYPERLINK("#TOCobxTime.Headers", "3.1.Headers")</f>
        <v>3.1.Headers</v>
      </c>
      <c r="C63" s="175"/>
    </row>
    <row r="64" spans="1:3" ht="15.5">
      <c r="A64" s="183"/>
      <c r="B64" s="110" t="str">
        <f>HYPERLINK("#TOCobxTime.Customer_Order_Growth_index", "3.2.Customer Order Growth index")</f>
        <v>3.2.Customer Order Growth index</v>
      </c>
      <c r="C64" s="175"/>
    </row>
    <row r="65" spans="1:3" ht="15.5">
      <c r="A65" s="183"/>
      <c r="B65" s="110" t="str">
        <f>HYPERLINK("#TOCobxTime.Fixed_Operating_Cost_Growth_Rate_index", "3.3.Fixed Operating Cost Growth Rate index")</f>
        <v>3.3.Fixed Operating Cost Growth Rate index</v>
      </c>
      <c r="C65" s="175"/>
    </row>
    <row r="66" spans="1:3" ht="15.5">
      <c r="A66" s="183"/>
      <c r="B66" s="110" t="str">
        <f>HYPERLINK("#TOCobxTime.Invoice_Finance_Enabled_flag", "3.4.Invoice Finance Enabled flag")</f>
        <v>3.4.Invoice Finance Enabled flag</v>
      </c>
      <c r="C66" s="175"/>
    </row>
    <row r="67" spans="1:3" ht="15.5">
      <c r="A67" s="183"/>
      <c r="B67" s="110" t="str">
        <f>HYPERLINK("#TOCobxTime.Trade_finance_enabled_flag", "3.5.Trade finance enabled flag")</f>
        <v>3.5.Trade finance enabled flag</v>
      </c>
      <c r="C67" s="175"/>
    </row>
    <row r="68" spans="1:3" ht="15.5">
      <c r="A68" s="183"/>
      <c r="B68" s="110" t="str">
        <f>HYPERLINK("#TOCobxTime.Model_timelines", "3.6.Model timelines")</f>
        <v>3.6.Model timelines</v>
      </c>
      <c r="C68" s="175"/>
    </row>
    <row r="69" spans="1:3" ht="15.5">
      <c r="A69" s="183"/>
      <c r="B69" s="110"/>
      <c r="C69" s="175"/>
    </row>
    <row r="70" spans="1:3" ht="15.5">
      <c r="A70" s="183" t="str">
        <f>HYPERLINK("#TOCobxMetrics", "4.Metrics")</f>
        <v>4.Metrics</v>
      </c>
      <c r="B70" s="110"/>
      <c r="C70" s="175"/>
    </row>
    <row r="71" spans="1:3" ht="15.5">
      <c r="A71" s="183"/>
      <c r="B71" s="110"/>
      <c r="C71" s="175"/>
    </row>
    <row r="72" spans="1:3" ht="15.5">
      <c r="A72" s="183" t="str">
        <f>HYPERLINK("#TOCobxFinancials", "5.Financials")</f>
        <v>5.Financials</v>
      </c>
      <c r="B72" s="110"/>
      <c r="C72" s="175"/>
    </row>
    <row r="73" spans="1:3" ht="15.5">
      <c r="A73" s="183"/>
      <c r="B73" s="110"/>
      <c r="C73" s="175"/>
    </row>
    <row r="74" spans="1:3" ht="15.5">
      <c r="A74" s="183" t="str">
        <f>HYPERLINK("#TOCobxAssets", "6.Assets")</f>
        <v>6.Assets</v>
      </c>
      <c r="B74" s="110"/>
      <c r="C74" s="175"/>
    </row>
    <row r="75" spans="1:3" ht="15.5">
      <c r="A75" s="183"/>
      <c r="B75" s="110"/>
      <c r="C75" s="175"/>
    </row>
    <row r="76" spans="1:3" ht="15.5">
      <c r="A76" s="183" t="str">
        <f>HYPERLINK("#TOCobxEquity", "7.Equity")</f>
        <v>7.Equity</v>
      </c>
      <c r="B76" s="110"/>
      <c r="C76" s="175"/>
    </row>
    <row r="77" spans="1:3" ht="15.5">
      <c r="A77" s="183"/>
      <c r="B77" s="110"/>
      <c r="C77" s="175"/>
    </row>
    <row r="78" spans="1:3" ht="15.5">
      <c r="A78" s="183" t="str">
        <f>HYPERLINK("#TOCobxCustomers", "8.Customers")</f>
        <v>8.Customers</v>
      </c>
      <c r="B78" s="110"/>
      <c r="C78" s="175"/>
    </row>
    <row r="79" spans="1:3" ht="15.5">
      <c r="A79" s="183"/>
      <c r="B79" s="110"/>
      <c r="C79" s="175"/>
    </row>
    <row r="80" spans="1:3" ht="15.5">
      <c r="A80" s="183" t="str">
        <f>HYPERLINK("#TOCobxIncome", "9.Income")</f>
        <v>9.Income</v>
      </c>
      <c r="B80" s="110"/>
      <c r="C80" s="175"/>
    </row>
    <row r="81" spans="1:3" ht="15.5">
      <c r="A81" s="183"/>
      <c r="B81" s="110"/>
      <c r="C81" s="175"/>
    </row>
    <row r="82" spans="1:3" ht="15.5">
      <c r="A82" s="183" t="str">
        <f>HYPERLINK("#TOCobxInventory", "10.Inventory")</f>
        <v>10.Inventory</v>
      </c>
      <c r="B82" s="110"/>
      <c r="C82" s="175"/>
    </row>
    <row r="83" spans="1:3" ht="15.5">
      <c r="A83" s="183"/>
      <c r="B83" s="110"/>
      <c r="C83" s="175"/>
    </row>
    <row r="84" spans="1:3" ht="15.5">
      <c r="A84" s="183" t="str">
        <f>HYPERLINK("#TOCobxExpense", "11.Expense")</f>
        <v>11.Expense</v>
      </c>
      <c r="B84" s="110"/>
      <c r="C84" s="175"/>
    </row>
    <row r="85" spans="1:3" ht="15.5">
      <c r="A85" s="183"/>
      <c r="B85" s="110"/>
      <c r="C85" s="175"/>
    </row>
    <row r="86" spans="1:3" ht="15.5">
      <c r="A86" s="183" t="str">
        <f>HYPERLINK("#TOCobxWorking_Capital", "12.Working Capital")</f>
        <v>12.Working Capital</v>
      </c>
      <c r="B86" s="110"/>
      <c r="C86" s="175"/>
    </row>
    <row r="87" spans="1:3" ht="15.5">
      <c r="A87" s="250"/>
      <c r="B87" s="110"/>
      <c r="C87" s="175"/>
    </row>
    <row r="88" spans="1:3" ht="15.5">
      <c r="A88" s="250" t="str">
        <f>HYPERLINK("#TOCobxInvoice_finance", "13.Invoice finance")</f>
        <v>13.Invoice finance</v>
      </c>
      <c r="B88" s="110"/>
      <c r="C88" s="175"/>
    </row>
    <row r="89" spans="1:3" ht="15.5">
      <c r="A89" s="250"/>
      <c r="B89" s="110"/>
      <c r="C89" s="175"/>
    </row>
    <row r="90" spans="1:3" ht="15.5">
      <c r="A90" s="250" t="str">
        <f>HYPERLINK("#TOCobxSupply_Chain_finance", "14.Supply Chain finance")</f>
        <v>14.Supply Chain finance</v>
      </c>
      <c r="B90" s="110"/>
      <c r="C90" s="175"/>
    </row>
    <row r="91" spans="1:3" ht="15.5">
      <c r="A91" s="250"/>
      <c r="B91" s="110"/>
      <c r="C91" s="175"/>
    </row>
    <row r="92" spans="1:3" ht="15.5">
      <c r="A92" s="250"/>
      <c r="B92" s="110"/>
      <c r="C92" s="175"/>
    </row>
    <row r="93" spans="1:3" ht="15.5">
      <c r="A93" s="250" t="str">
        <f>HYPERLINK("#TOCobxModel_Checks_and_Alerts", "15.Model Checks and Alerts")</f>
        <v>15.Model Checks and Alerts</v>
      </c>
      <c r="B93" s="110"/>
      <c r="C93" s="175"/>
    </row>
    <row r="94" spans="1:3" ht="15.5">
      <c r="A94" s="250"/>
      <c r="B94" s="110" t="str">
        <f>HYPERLINK("#TOCobxModel_Checks_and_Alerts.Model_Checks", "15.1.Model Checks")</f>
        <v>15.1.Model Checks</v>
      </c>
      <c r="C94" s="175"/>
    </row>
    <row r="95" spans="1:3" ht="15.5">
      <c r="A95" s="250"/>
      <c r="B95" s="110"/>
      <c r="C95" s="175"/>
    </row>
    <row r="96" spans="1:3" ht="15.5">
      <c r="A96" s="250"/>
      <c r="B96" s="110"/>
      <c r="C96" s="175"/>
    </row>
    <row r="97" spans="1:3" ht="15.5">
      <c r="A97" s="250"/>
      <c r="B97" s="110"/>
      <c r="C97" s="175"/>
    </row>
    <row r="98" spans="1:3" ht="15.5">
      <c r="A98" s="250"/>
      <c r="B98" s="110"/>
      <c r="C98" s="175"/>
    </row>
    <row r="99" spans="1:3" ht="15.5">
      <c r="A99" s="250"/>
      <c r="B99" s="110"/>
      <c r="C99" s="175"/>
    </row>
    <row r="100" spans="1:3" ht="15.5">
      <c r="A100" s="250"/>
      <c r="B100" s="110"/>
      <c r="C100" s="175"/>
    </row>
    <row r="101" spans="1:3" ht="15.5">
      <c r="A101" s="250"/>
      <c r="B101" s="110"/>
      <c r="C101" s="175"/>
    </row>
    <row r="102" spans="1:3" ht="15.5">
      <c r="A102" s="250"/>
      <c r="B102" s="110"/>
      <c r="C102" s="175"/>
    </row>
    <row r="103" spans="1:3" ht="15.5">
      <c r="A103" s="250"/>
      <c r="B103" s="110"/>
      <c r="C103" s="175"/>
    </row>
    <row r="104" spans="1:3" ht="15.5">
      <c r="A104" s="250"/>
      <c r="B104" s="110"/>
      <c r="C104" s="175"/>
    </row>
    <row r="105" spans="1:3" ht="15.5">
      <c r="A105" s="250"/>
      <c r="B105" s="110"/>
      <c r="C105" s="175"/>
    </row>
    <row r="106" spans="1:3" ht="15.5">
      <c r="A106" s="250"/>
      <c r="B106" s="110"/>
      <c r="C106" s="175"/>
    </row>
    <row r="107" spans="1:3" ht="15.5">
      <c r="A107" s="250"/>
      <c r="B107" s="110"/>
      <c r="C107" s="175"/>
    </row>
    <row r="108" spans="1:3" ht="15.5">
      <c r="A108" s="250"/>
      <c r="B108" s="110"/>
      <c r="C108" s="175"/>
    </row>
    <row r="109" spans="1:3" ht="15.5">
      <c r="A109" s="250"/>
      <c r="B109" s="110"/>
      <c r="C109" s="175"/>
    </row>
    <row r="110" spans="1:3" ht="15.5">
      <c r="A110" s="250"/>
      <c r="B110" s="110"/>
      <c r="C110" s="175"/>
    </row>
    <row r="111" spans="1:3" ht="15.5">
      <c r="A111" s="250"/>
      <c r="B111" s="110"/>
      <c r="C111" s="175"/>
    </row>
    <row r="112" spans="1:3" ht="15.5">
      <c r="A112" s="250"/>
      <c r="B112" s="110"/>
      <c r="C112" s="175"/>
    </row>
    <row r="113" spans="1:3" ht="15.5">
      <c r="A113" s="250"/>
      <c r="B113" s="110"/>
      <c r="C113" s="175"/>
    </row>
    <row r="114" spans="1:3" ht="15.5">
      <c r="A114" s="250"/>
      <c r="B114" s="110"/>
      <c r="C114" s="175"/>
    </row>
    <row r="115" spans="1:3" ht="15.5">
      <c r="A115" s="250"/>
      <c r="B115" s="110"/>
      <c r="C115" s="175"/>
    </row>
    <row r="116" spans="1:3" ht="15.5">
      <c r="A116" s="250"/>
      <c r="B116" s="110"/>
      <c r="C116" s="175"/>
    </row>
    <row r="117" spans="1:3" ht="15.5">
      <c r="A117" s="250"/>
      <c r="B117" s="110"/>
      <c r="C117" s="175"/>
    </row>
    <row r="118" spans="1:3" ht="15.5">
      <c r="A118" s="250"/>
      <c r="B118" s="110"/>
      <c r="C118" s="175"/>
    </row>
    <row r="119" spans="1:3" ht="15.5">
      <c r="A119" s="250"/>
      <c r="B119" s="110"/>
      <c r="C119" s="175"/>
    </row>
    <row r="120" spans="1:3" ht="15.5">
      <c r="A120" s="250"/>
      <c r="B120" s="110"/>
      <c r="C120" s="175"/>
    </row>
    <row r="121" spans="1:3" ht="15.5">
      <c r="A121" s="250"/>
      <c r="B121" s="110"/>
      <c r="C121" s="175"/>
    </row>
    <row r="122" spans="1:3" ht="15.5">
      <c r="A122" s="250"/>
      <c r="B122" s="110"/>
      <c r="C122" s="175"/>
    </row>
    <row r="123" spans="1:3" ht="15.5">
      <c r="A123" s="250"/>
      <c r="B123" s="110"/>
      <c r="C123" s="175"/>
    </row>
    <row r="124" spans="1:3" ht="15.5">
      <c r="A124" s="250"/>
      <c r="B124" s="110"/>
      <c r="C124" s="175"/>
    </row>
    <row r="125" spans="1:3" ht="15.5">
      <c r="A125" s="250"/>
      <c r="B125" s="110"/>
      <c r="C125" s="175"/>
    </row>
    <row r="126" spans="1:3" ht="15.5">
      <c r="A126" s="250"/>
      <c r="B126" s="110"/>
      <c r="C126" s="175"/>
    </row>
    <row r="127" spans="1:3" ht="15.5">
      <c r="A127" s="250"/>
      <c r="B127" s="110"/>
      <c r="C127" s="175"/>
    </row>
    <row r="128" spans="1:3" ht="15.5">
      <c r="A128" s="250"/>
      <c r="B128" s="110"/>
      <c r="C128" s="175"/>
    </row>
    <row r="129" spans="1:3" ht="15.5">
      <c r="A129" s="250"/>
      <c r="B129" s="110"/>
      <c r="C129" s="175"/>
    </row>
    <row r="130" spans="1:3" ht="15.5">
      <c r="A130" s="250"/>
      <c r="B130" s="110"/>
      <c r="C130" s="175"/>
    </row>
    <row r="131" spans="1:3" ht="15.5">
      <c r="A131" s="250"/>
      <c r="B131" s="110"/>
      <c r="C131" s="175"/>
    </row>
    <row r="132" spans="1:3" ht="15.5">
      <c r="A132" s="250"/>
      <c r="B132" s="110"/>
      <c r="C132" s="175"/>
    </row>
    <row r="133" spans="1:3" ht="15.5">
      <c r="A133" s="250"/>
      <c r="B133" s="110"/>
      <c r="C133" s="175"/>
    </row>
    <row r="134" spans="1:3" ht="15.5">
      <c r="A134" s="250"/>
      <c r="B134" s="110"/>
      <c r="C134" s="175"/>
    </row>
    <row r="135" spans="1:3" ht="15.5">
      <c r="A135" s="250"/>
      <c r="B135" s="110"/>
      <c r="C135" s="175"/>
    </row>
    <row r="136" spans="1:3" ht="15.5">
      <c r="A136" s="250"/>
      <c r="B136" s="110"/>
      <c r="C136" s="175"/>
    </row>
    <row r="137" spans="1:3" ht="15.5">
      <c r="A137" s="250"/>
      <c r="B137" s="110"/>
      <c r="C137" s="110"/>
    </row>
    <row r="138" spans="1:3" ht="15.5">
      <c r="A138" s="250"/>
      <c r="B138" s="110"/>
      <c r="C138" s="110"/>
    </row>
  </sheetData>
  <pageMargins left="0.7" right="0.7" top="0.75" bottom="0.75" header="0.3" footer="0.3"/>
  <pageSetup orientation="portrait"/>
  <customProperties>
    <customPr name="MMSheetType" r:id="rId1"/>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99"/>
    <outlinePr summaryBelow="0" summaryRight="0"/>
  </sheetPr>
  <dimension ref="A1:W76"/>
  <sheetViews>
    <sheetView showGridLines="0" defaultGridColor="0" colorId="22" zoomScale="80" workbookViewId="0">
      <pane xSplit="10" ySplit="9" topLeftCell="K10" activePane="bottomRight" state="frozen"/>
      <selection pane="topRight" activeCell="K1" sqref="K1"/>
      <selection pane="bottomLeft" activeCell="A10" sqref="A10"/>
      <selection pane="bottomRight" activeCell="D1" sqref="D1:D1048576"/>
    </sheetView>
  </sheetViews>
  <sheetFormatPr defaultColWidth="0" defaultRowHeight="14.5" outlineLevelRow="1"/>
  <cols>
    <col min="1" max="1" width="1.77734375" style="247" customWidth="1"/>
    <col min="2" max="3" width="1.77734375" style="181" customWidth="1"/>
    <col min="4" max="4" width="1.77734375" style="252" customWidth="1"/>
    <col min="5" max="5" width="72.33203125" style="181" bestFit="1" customWidth="1"/>
    <col min="6" max="6" width="19.33203125" style="181" customWidth="1"/>
    <col min="7" max="8" width="47.33203125" style="96" customWidth="1"/>
    <col min="9" max="9" width="5.109375" style="240" customWidth="1"/>
    <col min="10" max="10" width="1.44140625" style="66" customWidth="1"/>
    <col min="11" max="13" width="19.33203125" style="96" customWidth="1"/>
    <col min="14" max="14" width="1.44140625" style="66" customWidth="1"/>
    <col min="15" max="18" width="14.77734375" style="96" bestFit="1" customWidth="1"/>
    <col min="19" max="24" width="11.44140625" style="96" hidden="1" customWidth="1"/>
    <col min="25" max="16384" width="11.44140625" style="96" hidden="1"/>
  </cols>
  <sheetData>
    <row r="1" spans="1:23" ht="25">
      <c r="A1" s="48" t="str">
        <f ca="1">RIGHT(CELL("filename", A1), LEN(CELL("filename", A1)) - SEARCH("]", CELL("filename", A1)))</f>
        <v>InpC</v>
      </c>
      <c r="B1" s="102"/>
      <c r="C1" s="149"/>
      <c r="D1" s="152"/>
      <c r="E1" s="81"/>
      <c r="F1" s="50" t="str">
        <f>HYPERLINK("#Contents!A1","Go to contents")</f>
        <v>Go to contents</v>
      </c>
      <c r="G1" s="81"/>
      <c r="H1" s="81"/>
      <c r="I1" s="81"/>
      <c r="J1" s="133"/>
      <c r="K1" s="81"/>
      <c r="L1" s="81"/>
      <c r="M1" s="81"/>
      <c r="N1" s="133"/>
    </row>
    <row r="2" spans="1:23" ht="36.75" customHeight="1">
      <c r="A2" s="6"/>
      <c r="B2" s="6"/>
      <c r="C2" s="282"/>
      <c r="D2" s="274"/>
      <c r="E2" s="124"/>
      <c r="F2" s="124"/>
      <c r="G2" s="124"/>
      <c r="H2" s="124"/>
      <c r="I2" s="102"/>
      <c r="J2" s="209"/>
      <c r="K2" s="143" t="str">
        <f>IF(K3 = $F3, "q", "")</f>
        <v>q</v>
      </c>
      <c r="L2" s="143" t="str">
        <f>IF(L3 = $F3, "q", "")</f>
        <v/>
      </c>
      <c r="M2" s="143" t="str">
        <f>IF(M3 = $F3, "q", "")</f>
        <v/>
      </c>
      <c r="N2" s="209"/>
    </row>
    <row r="3" spans="1:23" ht="14.25" customHeight="1">
      <c r="A3" s="102"/>
      <c r="B3" s="102"/>
      <c r="C3" s="149"/>
      <c r="D3" s="152"/>
      <c r="E3" s="6"/>
      <c r="F3" s="216" t="str">
        <f>INDEX(J3:S3,MATCH(F4,J4:S4,0))</f>
        <v>Base case 1</v>
      </c>
      <c r="G3" s="286"/>
      <c r="H3" s="6"/>
      <c r="I3" s="81"/>
      <c r="J3" s="180"/>
      <c r="K3" s="109" t="s">
        <v>187</v>
      </c>
      <c r="L3" s="109" t="s">
        <v>246</v>
      </c>
      <c r="M3" s="109" t="s">
        <v>56</v>
      </c>
      <c r="N3" s="180"/>
      <c r="O3" s="109" t="s">
        <v>245</v>
      </c>
      <c r="P3" s="109" t="s">
        <v>37</v>
      </c>
      <c r="Q3" s="109" t="s">
        <v>114</v>
      </c>
      <c r="R3" s="109" t="s">
        <v>188</v>
      </c>
    </row>
    <row r="4" spans="1:23">
      <c r="A4" s="164"/>
      <c r="B4" s="164"/>
      <c r="C4" s="261"/>
      <c r="D4" s="254"/>
      <c r="E4" s="15" t="s">
        <v>97</v>
      </c>
      <c r="F4" s="295">
        <v>1</v>
      </c>
      <c r="G4" s="15"/>
      <c r="H4" s="15"/>
      <c r="I4" s="275">
        <f>MATCH(F4, $J$4:$S$4, 0)</f>
        <v>2</v>
      </c>
      <c r="J4" s="113"/>
      <c r="K4" s="99">
        <v>1</v>
      </c>
      <c r="L4" s="99">
        <v>2</v>
      </c>
      <c r="M4" s="99">
        <v>3</v>
      </c>
      <c r="N4" s="113"/>
      <c r="O4" s="125">
        <v>4</v>
      </c>
      <c r="P4" s="125">
        <v>5</v>
      </c>
      <c r="Q4" s="125">
        <v>6</v>
      </c>
      <c r="R4" s="125">
        <v>7</v>
      </c>
    </row>
    <row r="5" spans="1:23">
      <c r="A5" s="164"/>
      <c r="B5" s="164"/>
      <c r="C5" s="261"/>
      <c r="D5" s="254"/>
      <c r="E5" s="15" t="s">
        <v>113</v>
      </c>
      <c r="F5" s="227">
        <v>1</v>
      </c>
      <c r="G5" s="15"/>
      <c r="H5" s="15"/>
      <c r="I5" s="275">
        <f>MATCH(F5, $J$4:$S$4, 0)</f>
        <v>2</v>
      </c>
      <c r="J5" s="113"/>
      <c r="K5" s="15"/>
      <c r="L5" s="15"/>
      <c r="M5" s="15"/>
      <c r="N5" s="113"/>
      <c r="O5" s="15"/>
      <c r="P5" s="15"/>
      <c r="Q5" s="15"/>
      <c r="R5" s="15"/>
    </row>
    <row r="6" spans="1:23">
      <c r="A6" s="164"/>
      <c r="B6" s="164"/>
      <c r="C6" s="261"/>
      <c r="D6" s="254"/>
      <c r="E6" s="15" t="s">
        <v>129</v>
      </c>
      <c r="F6" s="284">
        <f>INDEX(J6:S6,MATCH(F4,J4:S4,0))</f>
        <v>1</v>
      </c>
      <c r="G6" s="15"/>
      <c r="H6" s="15"/>
      <c r="I6" s="275">
        <f>MATCH(F6, $J$4:$S$4, 0)</f>
        <v>2</v>
      </c>
      <c r="J6" s="113"/>
      <c r="K6" s="99">
        <v>1</v>
      </c>
      <c r="L6" s="99">
        <v>2</v>
      </c>
      <c r="M6" s="99">
        <v>3</v>
      </c>
      <c r="N6" s="113"/>
      <c r="O6" s="99">
        <v>1</v>
      </c>
      <c r="P6" s="99">
        <v>1</v>
      </c>
      <c r="Q6" s="99">
        <v>2</v>
      </c>
      <c r="R6" s="99">
        <v>2</v>
      </c>
    </row>
    <row r="7" spans="1:23">
      <c r="A7" s="102"/>
      <c r="B7" s="102"/>
      <c r="C7" s="149"/>
      <c r="D7" s="152"/>
      <c r="E7" s="15" t="s">
        <v>55</v>
      </c>
      <c r="F7" s="222">
        <f>COUNTIF( $I$13:$I$76, "tu" )</f>
        <v>0</v>
      </c>
      <c r="G7" s="15"/>
      <c r="H7" s="15"/>
      <c r="J7" s="113"/>
      <c r="K7" s="150" t="str">
        <f>IF(K6 = $F$5, "Base case", "")</f>
        <v>Base case</v>
      </c>
      <c r="L7" s="150" t="str">
        <f>IF(L6 = $F$5, "Base case", "")</f>
        <v/>
      </c>
      <c r="M7" s="150" t="str">
        <f>IF(M6 = $F$5, "Base case", "")</f>
        <v/>
      </c>
      <c r="N7" s="113"/>
      <c r="O7" s="15"/>
      <c r="P7" s="15"/>
      <c r="Q7" s="15"/>
      <c r="R7" s="15"/>
    </row>
    <row r="8" spans="1:23">
      <c r="A8" s="102"/>
      <c r="B8" s="102"/>
      <c r="C8" s="149"/>
      <c r="D8" s="152"/>
      <c r="E8" s="96"/>
      <c r="F8" s="96"/>
      <c r="I8" s="263"/>
      <c r="J8" s="133"/>
      <c r="K8" s="81"/>
      <c r="L8" s="81"/>
      <c r="M8" s="81"/>
      <c r="N8" s="133"/>
    </row>
    <row r="9" spans="1:23">
      <c r="A9" s="102"/>
      <c r="B9" s="102"/>
      <c r="C9" s="149"/>
      <c r="D9" s="152"/>
      <c r="E9" s="81"/>
      <c r="F9" s="102" t="s">
        <v>201</v>
      </c>
      <c r="G9" s="102" t="s">
        <v>185</v>
      </c>
      <c r="H9" s="102" t="s">
        <v>72</v>
      </c>
      <c r="I9" s="107"/>
      <c r="J9" s="133"/>
      <c r="K9" s="81"/>
      <c r="L9" s="81"/>
      <c r="M9" s="81"/>
      <c r="N9" s="133"/>
    </row>
    <row r="10" spans="1:23">
      <c r="A10" s="102"/>
      <c r="B10" s="102"/>
      <c r="C10" s="149"/>
      <c r="D10" s="152"/>
      <c r="E10" s="81"/>
      <c r="F10" s="102"/>
      <c r="G10" s="102"/>
      <c r="H10" s="102"/>
      <c r="I10" s="107"/>
      <c r="J10" s="133"/>
      <c r="K10" s="81"/>
      <c r="L10" s="81"/>
      <c r="M10" s="81"/>
      <c r="N10" s="133"/>
    </row>
    <row r="11" spans="1:23">
      <c r="A11" s="102"/>
      <c r="B11" s="102"/>
      <c r="C11" s="149"/>
      <c r="D11" s="152"/>
      <c r="E11" s="81"/>
      <c r="F11" s="102"/>
      <c r="G11" s="102"/>
      <c r="H11" s="102"/>
      <c r="I11" s="107"/>
      <c r="J11" s="133"/>
      <c r="K11" s="81"/>
      <c r="L11" s="81"/>
      <c r="M11" s="81"/>
      <c r="N11" s="133"/>
    </row>
    <row r="12" spans="1:23">
      <c r="A12" s="102"/>
      <c r="B12" s="102"/>
      <c r="C12" s="149"/>
      <c r="D12" s="152"/>
      <c r="E12" s="81"/>
      <c r="F12" s="102"/>
      <c r="G12" s="102"/>
      <c r="H12" s="102"/>
      <c r="I12" s="107"/>
      <c r="J12" s="133"/>
      <c r="K12" s="81"/>
      <c r="L12" s="81"/>
      <c r="M12" s="81"/>
      <c r="N12" s="133"/>
    </row>
    <row r="13" spans="1:23">
      <c r="A13" s="102" t="s">
        <v>262</v>
      </c>
      <c r="B13" s="102"/>
      <c r="C13" s="149"/>
      <c r="D13" s="152"/>
      <c r="E13" s="81"/>
      <c r="F13" s="81"/>
      <c r="G13" s="81"/>
      <c r="H13" s="81"/>
      <c r="I13" s="107" t="str">
        <f>IF( INDEX(J13:S13, I$5) = "", IF( INDEX(J13:S13, I$4) = F13, "vw", "tu"), IF(INDEX(J13:S13, I$5) = F13, "vw", "tu"))</f>
        <v>vw</v>
      </c>
      <c r="J13" s="133"/>
      <c r="K13" s="81"/>
      <c r="L13" s="81"/>
      <c r="M13" s="81"/>
      <c r="N13" s="133"/>
      <c r="O13" s="53"/>
      <c r="P13" s="53"/>
      <c r="Q13" s="53"/>
      <c r="R13" s="53"/>
    </row>
    <row r="14" spans="1:23">
      <c r="A14" s="102"/>
      <c r="B14" s="102"/>
      <c r="C14" s="149"/>
      <c r="D14" s="152"/>
      <c r="E14" s="138" t="s">
        <v>204</v>
      </c>
      <c r="F14" s="108">
        <f t="shared" ref="F14:F22" si="0">IF(INDEX(J14:X14,$I$4)="",INDEX(J14:X14,$I$6),INDEX(J14:X14,$I$4))</f>
        <v>0.9</v>
      </c>
      <c r="G14" s="138" t="s">
        <v>169</v>
      </c>
      <c r="H14" s="138"/>
      <c r="I14" s="107" t="str">
        <f>IF( INDEX(J14:S14, I$5) = "", IF( INDEX(J14:S14, I$4) = F14, "vw", "tu"), IF(INDEX(J14:S14, I$5) = F14, "vw", "tu"))</f>
        <v>vw</v>
      </c>
      <c r="J14" s="195"/>
      <c r="K14" s="40">
        <v>0.9</v>
      </c>
      <c r="L14" s="40">
        <v>0.9</v>
      </c>
      <c r="M14" s="40">
        <v>0.9</v>
      </c>
      <c r="N14" s="195"/>
      <c r="O14" s="40">
        <v>0.9</v>
      </c>
      <c r="P14" s="40">
        <v>0.9</v>
      </c>
      <c r="Q14" s="40">
        <v>0.9</v>
      </c>
      <c r="R14" s="40">
        <v>0.9</v>
      </c>
      <c r="T14" s="53"/>
      <c r="U14" s="53"/>
      <c r="V14" s="53"/>
      <c r="W14" s="53"/>
    </row>
    <row r="15" spans="1:23">
      <c r="E15" s="65" t="s">
        <v>149</v>
      </c>
      <c r="F15" s="97">
        <f t="shared" si="0"/>
        <v>500</v>
      </c>
      <c r="G15" s="65" t="s">
        <v>99</v>
      </c>
      <c r="I15" s="107" t="str">
        <f>IF( INDEX(J15:S15, I$5) = "", IF( INDEX(J15:S15, I$4) = F15, "vw", "tu"), IF(INDEX(J15:S15, I$5) = F15, "vw", "tu"))</f>
        <v>vw</v>
      </c>
      <c r="K15" s="21">
        <v>500</v>
      </c>
      <c r="L15" s="21">
        <v>500</v>
      </c>
      <c r="M15" s="21"/>
      <c r="O15" s="21"/>
      <c r="P15" s="21"/>
      <c r="Q15" s="21"/>
      <c r="R15" s="21"/>
      <c r="T15" s="53"/>
      <c r="U15" s="53"/>
      <c r="V15" s="53"/>
      <c r="W15" s="53"/>
    </row>
    <row r="16" spans="1:23">
      <c r="E16" s="94" t="s">
        <v>57</v>
      </c>
      <c r="F16" s="108">
        <f t="shared" si="0"/>
        <v>1</v>
      </c>
      <c r="G16" s="94" t="s">
        <v>169</v>
      </c>
      <c r="H16" s="117"/>
      <c r="I16" s="107" t="str">
        <f>IF( INDEX(J16:S16, I$5) = "", IF( INDEX(J16:S16, I$4) = F16, "vw", "tu"), IF(INDEX(J16:S16, I$5) = F16, "vw", "tu"))</f>
        <v>vw</v>
      </c>
      <c r="J16" s="95"/>
      <c r="K16" s="40">
        <v>1</v>
      </c>
      <c r="L16" s="40">
        <v>1</v>
      </c>
      <c r="M16" s="40">
        <v>1</v>
      </c>
      <c r="N16" s="95"/>
      <c r="O16" s="40">
        <v>1</v>
      </c>
      <c r="P16" s="40">
        <v>1</v>
      </c>
      <c r="Q16" s="40">
        <v>1</v>
      </c>
      <c r="R16" s="40">
        <v>1</v>
      </c>
      <c r="T16" s="53"/>
      <c r="U16" s="53"/>
      <c r="V16" s="53"/>
      <c r="W16" s="53"/>
    </row>
    <row r="17" spans="1:23">
      <c r="E17" s="65" t="s">
        <v>170</v>
      </c>
      <c r="F17" s="97">
        <f t="shared" si="0"/>
        <v>1</v>
      </c>
      <c r="G17" s="65"/>
      <c r="I17" s="107" t="str">
        <f>IF( INDEX(J17:S17, I$5) = "", IF( INDEX(J17:S17, I$4) = F17, "vw", "tu"), IF(INDEX(J17:S17, I$5) = F17, "vw", "tu"))</f>
        <v>vw</v>
      </c>
      <c r="K17" s="21">
        <v>1</v>
      </c>
      <c r="L17" s="21">
        <v>1</v>
      </c>
      <c r="M17" s="21">
        <v>1</v>
      </c>
      <c r="O17" s="21">
        <v>1</v>
      </c>
      <c r="P17" s="21">
        <v>1</v>
      </c>
      <c r="Q17" s="21">
        <v>1</v>
      </c>
      <c r="R17" s="21">
        <v>1</v>
      </c>
      <c r="T17" s="53"/>
      <c r="U17" s="53"/>
      <c r="V17" s="53"/>
      <c r="W17" s="53"/>
    </row>
    <row r="18" spans="1:23">
      <c r="E18" s="65" t="s">
        <v>150</v>
      </c>
      <c r="F18" s="97">
        <f t="shared" si="0"/>
        <v>0</v>
      </c>
      <c r="G18" s="65" t="s">
        <v>99</v>
      </c>
      <c r="I18" s="107" t="str">
        <f>IF( INDEX(J18:S18, I$5) = "", IF( INDEX(J18:S18, I$4) = F18, "vw", "tu"), IF(INDEX(J18:S18, I$5) = F18, "vw", "tu"))</f>
        <v>vw</v>
      </c>
      <c r="K18" s="21">
        <v>0</v>
      </c>
      <c r="L18" s="21">
        <v>0</v>
      </c>
      <c r="M18" s="21">
        <v>0</v>
      </c>
      <c r="O18" s="21">
        <v>0</v>
      </c>
      <c r="P18" s="21">
        <v>0</v>
      </c>
      <c r="Q18" s="21">
        <v>0</v>
      </c>
      <c r="R18" s="21">
        <v>0</v>
      </c>
      <c r="T18" s="53"/>
      <c r="U18" s="53"/>
      <c r="V18" s="53"/>
      <c r="W18" s="53"/>
    </row>
    <row r="19" spans="1:23">
      <c r="E19" s="65" t="s">
        <v>248</v>
      </c>
      <c r="F19" s="97">
        <f t="shared" si="0"/>
        <v>2</v>
      </c>
      <c r="G19" s="65" t="s">
        <v>58</v>
      </c>
      <c r="I19" s="107" t="str">
        <f>IF( INDEX(J19:S19, I$5) = "", IF( INDEX(J19:S19, I$4) = F19, "vw", "tu"), IF(INDEX(J19:S19, I$5) = F19, "vw", "tu"))</f>
        <v>vw</v>
      </c>
      <c r="K19" s="21">
        <v>2</v>
      </c>
      <c r="L19" s="21"/>
      <c r="M19" s="21"/>
      <c r="O19" s="21"/>
      <c r="P19" s="21"/>
      <c r="Q19" s="21"/>
      <c r="R19" s="21"/>
      <c r="T19" s="53"/>
      <c r="U19" s="53"/>
      <c r="V19" s="53"/>
      <c r="W19" s="53"/>
    </row>
    <row r="20" spans="1:23">
      <c r="E20" s="65" t="s">
        <v>214</v>
      </c>
      <c r="F20" s="97">
        <f t="shared" si="0"/>
        <v>12</v>
      </c>
      <c r="G20" s="65" t="s">
        <v>205</v>
      </c>
      <c r="I20" s="107" t="str">
        <f>IF( INDEX(J20:S20, I$5) = "", IF( INDEX(J20:S20, I$4) = F20, "vw", "tu"), IF(INDEX(J20:S20, I$5) = F20, "vw", "tu"))</f>
        <v>vw</v>
      </c>
      <c r="K20" s="21">
        <v>12</v>
      </c>
      <c r="L20" s="21"/>
      <c r="M20" s="21"/>
      <c r="O20" s="21"/>
      <c r="P20" s="21"/>
      <c r="Q20" s="21"/>
      <c r="R20" s="21"/>
      <c r="T20" s="53"/>
      <c r="U20" s="53"/>
      <c r="V20" s="53"/>
      <c r="W20" s="53"/>
    </row>
    <row r="21" spans="1:23">
      <c r="E21" s="65" t="s">
        <v>215</v>
      </c>
      <c r="F21" s="97">
        <f t="shared" si="0"/>
        <v>24</v>
      </c>
      <c r="G21" s="65" t="s">
        <v>58</v>
      </c>
      <c r="I21" s="107" t="str">
        <f>IF( INDEX(J21:S21, I$5) = "", IF( INDEX(J21:S21, I$4) = F21, "vw", "tu"), IF(INDEX(J21:S21, I$5) = F21, "vw", "tu"))</f>
        <v>vw</v>
      </c>
      <c r="K21" s="21">
        <v>24</v>
      </c>
      <c r="L21" s="21"/>
      <c r="M21" s="21"/>
      <c r="O21" s="21"/>
      <c r="P21" s="21"/>
      <c r="Q21" s="21"/>
      <c r="R21" s="21"/>
      <c r="T21" s="53"/>
      <c r="U21" s="53"/>
      <c r="V21" s="53"/>
      <c r="W21" s="53"/>
    </row>
    <row r="22" spans="1:23">
      <c r="E22" s="65" t="s">
        <v>3</v>
      </c>
      <c r="F22" s="97">
        <f t="shared" si="0"/>
        <v>12</v>
      </c>
      <c r="G22" s="65" t="s">
        <v>58</v>
      </c>
      <c r="I22" s="107" t="str">
        <f>IF( INDEX(J22:S22, I$5) = "", IF( INDEX(J22:S22, I$4) = F22, "vw", "tu"), IF(INDEX(J22:S22, I$5) = F22, "vw", "tu"))</f>
        <v>vw</v>
      </c>
      <c r="K22" s="21">
        <v>12</v>
      </c>
      <c r="L22" s="21">
        <v>12</v>
      </c>
      <c r="M22" s="21">
        <v>12</v>
      </c>
      <c r="O22" s="21">
        <v>12</v>
      </c>
      <c r="P22" s="21">
        <v>12</v>
      </c>
      <c r="Q22" s="21">
        <v>12</v>
      </c>
      <c r="R22" s="21">
        <v>12</v>
      </c>
      <c r="T22" s="53"/>
      <c r="U22" s="53"/>
      <c r="V22" s="53"/>
      <c r="W22" s="53"/>
    </row>
    <row r="24" spans="1:23">
      <c r="A24" s="247" t="s">
        <v>131</v>
      </c>
    </row>
    <row r="25" spans="1:23">
      <c r="E25" s="65" t="s">
        <v>77</v>
      </c>
      <c r="F25" s="97">
        <f t="shared" ref="F25:F28" si="1">IF(INDEX(J25:X25,$I$4)="",INDEX(J25:X25,$I$6),INDEX(J25:X25,$I$4))</f>
        <v>25000</v>
      </c>
      <c r="G25" s="65" t="s">
        <v>205</v>
      </c>
      <c r="I25" s="107" t="str">
        <f>IF( INDEX(J25:S25, I$5) = "", IF( INDEX(J25:S25, I$4) = F25, "vw", "tu"), IF(INDEX(J25:S25, I$5) = F25, "vw", "tu"))</f>
        <v>vw</v>
      </c>
      <c r="K25" s="21">
        <v>25000</v>
      </c>
      <c r="L25" s="21">
        <v>25000</v>
      </c>
      <c r="M25" s="21">
        <v>25000</v>
      </c>
      <c r="O25" s="21">
        <v>25000</v>
      </c>
      <c r="P25" s="21">
        <v>25000</v>
      </c>
      <c r="Q25" s="21">
        <v>25000</v>
      </c>
      <c r="R25" s="21">
        <v>25000</v>
      </c>
      <c r="T25" s="53"/>
      <c r="U25" s="53"/>
      <c r="V25" s="53"/>
      <c r="W25" s="53"/>
    </row>
    <row r="26" spans="1:23">
      <c r="E26" s="94" t="s">
        <v>263</v>
      </c>
      <c r="F26" s="108">
        <f t="shared" si="1"/>
        <v>0.1</v>
      </c>
      <c r="G26" s="94" t="s">
        <v>169</v>
      </c>
      <c r="H26" s="117"/>
      <c r="I26" s="107" t="str">
        <f>IF( INDEX(J26:S26, I$5) = "", IF( INDEX(J26:S26, I$4) = F26, "vw", "tu"), IF(INDEX(J26:S26, I$5) = F26, "vw", "tu"))</f>
        <v>vw</v>
      </c>
      <c r="J26" s="95"/>
      <c r="K26" s="40">
        <v>0.1</v>
      </c>
      <c r="L26" s="40">
        <v>0.1</v>
      </c>
      <c r="M26" s="40">
        <v>0.1</v>
      </c>
      <c r="N26" s="95"/>
      <c r="O26" s="40">
        <v>0.1</v>
      </c>
      <c r="P26" s="40">
        <v>0.1</v>
      </c>
      <c r="Q26" s="40">
        <v>0.1</v>
      </c>
      <c r="R26" s="40">
        <v>0.1</v>
      </c>
      <c r="T26" s="53"/>
      <c r="U26" s="53"/>
      <c r="V26" s="53"/>
      <c r="W26" s="53"/>
    </row>
    <row r="27" spans="1:23">
      <c r="E27" s="65" t="s">
        <v>249</v>
      </c>
      <c r="F27" s="97">
        <f t="shared" si="1"/>
        <v>3</v>
      </c>
      <c r="G27" s="65" t="s">
        <v>58</v>
      </c>
      <c r="I27" s="107" t="str">
        <f>IF( INDEX(J27:S27, I$5) = "", IF( INDEX(J27:S27, I$4) = F27, "vw", "tu"), IF(INDEX(J27:S27, I$5) = F27, "vw", "tu"))</f>
        <v>vw</v>
      </c>
      <c r="K27" s="21">
        <v>3</v>
      </c>
      <c r="L27" s="21">
        <v>3</v>
      </c>
      <c r="M27" s="21">
        <v>3</v>
      </c>
      <c r="O27" s="21">
        <v>3</v>
      </c>
      <c r="P27" s="21">
        <v>3</v>
      </c>
      <c r="Q27" s="21">
        <v>3</v>
      </c>
      <c r="R27" s="21">
        <v>3</v>
      </c>
      <c r="T27" s="53"/>
      <c r="U27" s="53"/>
      <c r="V27" s="53"/>
      <c r="W27" s="53"/>
    </row>
    <row r="28" spans="1:23">
      <c r="E28" s="94" t="s">
        <v>250</v>
      </c>
      <c r="F28" s="108">
        <f t="shared" si="1"/>
        <v>0.05</v>
      </c>
      <c r="G28" s="94" t="s">
        <v>169</v>
      </c>
      <c r="H28" s="117"/>
      <c r="I28" s="107" t="str">
        <f>IF( INDEX(J28:S28, I$5) = "", IF( INDEX(J28:S28, I$4) = F28, "vw", "tu"), IF(INDEX(J28:S28, I$5) = F28, "vw", "tu"))</f>
        <v>vw</v>
      </c>
      <c r="J28" s="95"/>
      <c r="K28" s="40">
        <v>0.05</v>
      </c>
      <c r="L28" s="40">
        <v>0.05</v>
      </c>
      <c r="M28" s="40">
        <v>0.05</v>
      </c>
      <c r="N28" s="95"/>
      <c r="O28" s="40">
        <v>0.05</v>
      </c>
      <c r="P28" s="40">
        <v>0.05</v>
      </c>
      <c r="Q28" s="40">
        <v>0.05</v>
      </c>
      <c r="R28" s="40">
        <v>0.05</v>
      </c>
      <c r="T28" s="53"/>
      <c r="U28" s="53"/>
      <c r="V28" s="53"/>
      <c r="W28" s="53"/>
    </row>
    <row r="30" spans="1:23">
      <c r="A30" s="247" t="s">
        <v>23</v>
      </c>
    </row>
    <row r="31" spans="1:23">
      <c r="E31" s="65" t="s">
        <v>59</v>
      </c>
      <c r="F31" s="97">
        <f t="shared" ref="F31:F35" si="2">IF(INDEX(J31:X31,$I$4)="",INDEX(J31:X31,$I$6),INDEX(J31:X31,$I$4))</f>
        <v>1000</v>
      </c>
      <c r="G31" s="65" t="s">
        <v>99</v>
      </c>
      <c r="I31" s="107" t="str">
        <f>IF( INDEX(J31:S31, I$5) = "", IF( INDEX(J31:S31, I$4) = F31, "vw", "tu"), IF(INDEX(J31:S31, I$5) = F31, "vw", "tu"))</f>
        <v>vw</v>
      </c>
      <c r="K31" s="21">
        <v>1000</v>
      </c>
      <c r="L31" s="21">
        <v>1000</v>
      </c>
      <c r="M31" s="21">
        <v>1000</v>
      </c>
      <c r="O31" s="21">
        <v>1000</v>
      </c>
      <c r="P31" s="21">
        <v>1000</v>
      </c>
      <c r="Q31" s="21">
        <v>1000</v>
      </c>
      <c r="R31" s="21">
        <v>1000</v>
      </c>
      <c r="T31" s="53"/>
      <c r="U31" s="53"/>
      <c r="V31" s="53"/>
      <c r="W31" s="53"/>
    </row>
    <row r="32" spans="1:23">
      <c r="E32" s="94" t="s">
        <v>41</v>
      </c>
      <c r="F32" s="108">
        <f t="shared" si="2"/>
        <v>0.3</v>
      </c>
      <c r="G32" s="94" t="s">
        <v>169</v>
      </c>
      <c r="H32" s="117"/>
      <c r="I32" s="107" t="str">
        <f>IF( INDEX(J32:S32, I$5) = "", IF( INDEX(J32:S32, I$4) = F32, "vw", "tu"), IF(INDEX(J32:S32, I$5) = F32, "vw", "tu"))</f>
        <v>vw</v>
      </c>
      <c r="J32" s="95"/>
      <c r="K32" s="40">
        <v>0.3</v>
      </c>
      <c r="L32" s="40"/>
      <c r="M32" s="40"/>
      <c r="N32" s="95"/>
      <c r="O32" s="40"/>
      <c r="P32" s="40"/>
      <c r="Q32" s="40"/>
      <c r="R32" s="40"/>
      <c r="T32" s="53"/>
      <c r="U32" s="53"/>
      <c r="V32" s="53"/>
      <c r="W32" s="53"/>
    </row>
    <row r="33" spans="1:23">
      <c r="E33" s="65" t="s">
        <v>42</v>
      </c>
      <c r="F33" s="97">
        <f t="shared" si="2"/>
        <v>6</v>
      </c>
      <c r="G33" s="65" t="s">
        <v>58</v>
      </c>
      <c r="I33" s="107" t="str">
        <f>IF( INDEX(J33:S33, I$5) = "", IF( INDEX(J33:S33, I$4) = F33, "vw", "tu"), IF(INDEX(J33:S33, I$5) = F33, "vw", "tu"))</f>
        <v>vw</v>
      </c>
      <c r="K33" s="21">
        <v>6</v>
      </c>
      <c r="L33" s="21"/>
      <c r="M33" s="21"/>
      <c r="O33" s="21"/>
      <c r="P33" s="21"/>
      <c r="Q33" s="21"/>
      <c r="R33" s="21"/>
      <c r="T33" s="53"/>
      <c r="U33" s="53"/>
      <c r="V33" s="53"/>
      <c r="W33" s="53"/>
    </row>
    <row r="34" spans="1:23">
      <c r="E34" s="65" t="s">
        <v>171</v>
      </c>
      <c r="F34" s="97">
        <f t="shared" si="2"/>
        <v>35</v>
      </c>
      <c r="G34" s="65" t="s">
        <v>205</v>
      </c>
      <c r="I34" s="107" t="str">
        <f>IF( INDEX(J34:S34, I$5) = "", IF( INDEX(J34:S34, I$4) = F34, "vw", "tu"), IF(INDEX(J34:S34, I$5) = F34, "vw", "tu"))</f>
        <v>vw</v>
      </c>
      <c r="K34" s="21">
        <v>35</v>
      </c>
      <c r="L34" s="21"/>
      <c r="M34" s="21"/>
      <c r="O34" s="21"/>
      <c r="P34" s="21"/>
      <c r="Q34" s="21"/>
      <c r="R34" s="21"/>
      <c r="T34" s="53"/>
      <c r="U34" s="53"/>
      <c r="V34" s="53"/>
      <c r="W34" s="53"/>
    </row>
    <row r="35" spans="1:23">
      <c r="E35" s="65" t="s">
        <v>231</v>
      </c>
      <c r="F35" s="97">
        <f t="shared" si="2"/>
        <v>5000</v>
      </c>
      <c r="G35" s="65" t="s">
        <v>99</v>
      </c>
      <c r="I35" s="107" t="str">
        <f>IF( INDEX(J35:S35, I$5) = "", IF( INDEX(J35:S35, I$4) = F35, "vw", "tu"), IF(INDEX(J35:S35, I$5) = F35, "vw", "tu"))</f>
        <v>vw</v>
      </c>
      <c r="K35" s="21">
        <v>5000</v>
      </c>
      <c r="L35" s="21"/>
      <c r="M35" s="21"/>
      <c r="O35" s="21"/>
      <c r="P35" s="21"/>
      <c r="Q35" s="21"/>
      <c r="R35" s="21"/>
      <c r="T35" s="53"/>
      <c r="U35" s="53"/>
      <c r="V35" s="53"/>
      <c r="W35" s="53"/>
    </row>
    <row r="37" spans="1:23">
      <c r="A37" s="247" t="s">
        <v>172</v>
      </c>
    </row>
    <row r="38" spans="1:23">
      <c r="E38" s="65" t="s">
        <v>132</v>
      </c>
      <c r="F38" s="97">
        <f t="shared" ref="F38:F41" si="3">IF(INDEX(J38:X38,$I$4)="",INDEX(J38:X38,$I$6),INDEX(J38:X38,$I$4))</f>
        <v>24</v>
      </c>
      <c r="G38" s="65" t="s">
        <v>58</v>
      </c>
      <c r="I38" s="107" t="str">
        <f>IF( INDEX(J38:S38, I$5) = "", IF( INDEX(J38:S38, I$4) = F38, "vw", "tu"), IF(INDEX(J38:S38, I$5) = F38, "vw", "tu"))</f>
        <v>vw</v>
      </c>
      <c r="K38" s="21">
        <v>24</v>
      </c>
      <c r="L38" s="21"/>
      <c r="M38" s="21"/>
      <c r="O38" s="21"/>
      <c r="P38" s="21"/>
      <c r="Q38" s="21"/>
      <c r="R38" s="21"/>
      <c r="T38" s="53"/>
      <c r="U38" s="53"/>
      <c r="V38" s="53"/>
      <c r="W38" s="53"/>
    </row>
    <row r="39" spans="1:23">
      <c r="E39" s="65" t="s">
        <v>264</v>
      </c>
      <c r="F39" s="97">
        <f t="shared" si="3"/>
        <v>0</v>
      </c>
      <c r="G39" s="65" t="s">
        <v>99</v>
      </c>
      <c r="I39" s="107" t="str">
        <f>IF( INDEX(J39:S39, I$5) = "", IF( INDEX(J39:S39, I$4) = F39, "vw", "tu"), IF(INDEX(J39:S39, I$5) = F39, "vw", "tu"))</f>
        <v>vw</v>
      </c>
      <c r="K39" s="21"/>
      <c r="L39" s="21"/>
      <c r="M39" s="21"/>
      <c r="O39" s="21"/>
      <c r="P39" s="21"/>
      <c r="Q39" s="21"/>
      <c r="R39" s="21"/>
      <c r="T39" s="53"/>
      <c r="U39" s="53"/>
      <c r="V39" s="53"/>
      <c r="W39" s="53"/>
    </row>
    <row r="40" spans="1:23">
      <c r="E40" s="65" t="s">
        <v>232</v>
      </c>
      <c r="F40" s="97">
        <f t="shared" si="3"/>
        <v>0</v>
      </c>
      <c r="G40" s="65" t="s">
        <v>99</v>
      </c>
      <c r="I40" s="107" t="str">
        <f>IF( INDEX(J40:S40, I$5) = "", IF( INDEX(J40:S40, I$4) = F40, "vw", "tu"), IF(INDEX(J40:S40, I$5) = F40, "vw", "tu"))</f>
        <v>vw</v>
      </c>
      <c r="K40" s="21"/>
      <c r="L40" s="21"/>
      <c r="M40" s="21"/>
      <c r="O40" s="21"/>
      <c r="P40" s="21"/>
      <c r="Q40" s="21"/>
      <c r="R40" s="21"/>
      <c r="T40" s="53"/>
      <c r="U40" s="53"/>
      <c r="V40" s="53"/>
      <c r="W40" s="53"/>
    </row>
    <row r="41" spans="1:23">
      <c r="E41" s="65" t="s">
        <v>133</v>
      </c>
      <c r="F41" s="97">
        <f t="shared" si="3"/>
        <v>0</v>
      </c>
      <c r="G41" s="65" t="s">
        <v>99</v>
      </c>
      <c r="I41" s="107" t="str">
        <f>IF( INDEX(J41:S41, I$5) = "", IF( INDEX(J41:S41, I$4) = F41, "vw", "tu"), IF(INDEX(J41:S41, I$5) = F41, "vw", "tu"))</f>
        <v>vw</v>
      </c>
      <c r="K41" s="21"/>
      <c r="L41" s="21"/>
      <c r="M41" s="21"/>
      <c r="O41" s="21"/>
      <c r="P41" s="21"/>
      <c r="Q41" s="21"/>
      <c r="R41" s="21"/>
      <c r="T41" s="53"/>
      <c r="U41" s="53"/>
      <c r="V41" s="53"/>
      <c r="W41" s="53"/>
    </row>
    <row r="43" spans="1:23">
      <c r="A43" s="247" t="s">
        <v>78</v>
      </c>
    </row>
    <row r="44" spans="1:23">
      <c r="E44" s="65" t="s">
        <v>4</v>
      </c>
      <c r="F44" s="97">
        <f t="shared" ref="F44:F51" si="4">IF(INDEX(J44:X44,$I$4)="",INDEX(J44:X44,$I$6),INDEX(J44:X44,$I$4))</f>
        <v>0</v>
      </c>
      <c r="G44" s="65" t="s">
        <v>205</v>
      </c>
      <c r="I44" s="107" t="str">
        <f>IF( INDEX(J44:S44, I$5) = "", IF( INDEX(J44:S44, I$4) = F44, "vw", "tu"), IF(INDEX(J44:S44, I$5) = F44, "vw", "tu"))</f>
        <v>vw</v>
      </c>
      <c r="K44" s="21">
        <v>0</v>
      </c>
      <c r="L44" s="21">
        <v>0</v>
      </c>
      <c r="M44" s="21">
        <v>0</v>
      </c>
      <c r="O44" s="21">
        <v>0</v>
      </c>
      <c r="P44" s="21">
        <v>0</v>
      </c>
      <c r="Q44" s="21">
        <v>0</v>
      </c>
      <c r="R44" s="21">
        <v>0</v>
      </c>
      <c r="T44" s="53"/>
      <c r="U44" s="53"/>
      <c r="V44" s="53"/>
      <c r="W44" s="53"/>
    </row>
    <row r="45" spans="1:23">
      <c r="E45" s="65" t="s">
        <v>265</v>
      </c>
      <c r="F45" s="97">
        <f t="shared" si="4"/>
        <v>0</v>
      </c>
      <c r="G45" s="65" t="s">
        <v>205</v>
      </c>
      <c r="I45" s="107" t="str">
        <f>IF( INDEX(J45:S45, I$5) = "", IF( INDEX(J45:S45, I$4) = F45, "vw", "tu"), IF(INDEX(J45:S45, I$5) = F45, "vw", "tu"))</f>
        <v>vw</v>
      </c>
      <c r="K45" s="21">
        <v>0</v>
      </c>
      <c r="L45" s="21">
        <v>0</v>
      </c>
      <c r="M45" s="21">
        <v>0</v>
      </c>
      <c r="O45" s="21">
        <v>0</v>
      </c>
      <c r="P45" s="21">
        <v>0</v>
      </c>
      <c r="Q45" s="21">
        <v>0</v>
      </c>
      <c r="R45" s="21">
        <v>0</v>
      </c>
      <c r="T45" s="53"/>
      <c r="U45" s="53"/>
      <c r="V45" s="53"/>
      <c r="W45" s="53"/>
    </row>
    <row r="46" spans="1:23">
      <c r="E46" s="65" t="s">
        <v>134</v>
      </c>
      <c r="F46" s="97">
        <f t="shared" si="4"/>
        <v>0</v>
      </c>
      <c r="G46" s="65" t="s">
        <v>205</v>
      </c>
      <c r="I46" s="107" t="str">
        <f>IF( INDEX(J46:S46, I$5) = "", IF( INDEX(J46:S46, I$4) = F46, "vw", "tu"), IF(INDEX(J46:S46, I$5) = F46, "vw", "tu"))</f>
        <v>vw</v>
      </c>
      <c r="K46" s="21"/>
      <c r="L46" s="21"/>
      <c r="M46" s="21"/>
      <c r="O46" s="21"/>
      <c r="P46" s="21"/>
      <c r="Q46" s="21"/>
      <c r="R46" s="21"/>
      <c r="T46" s="53"/>
      <c r="U46" s="53"/>
      <c r="V46" s="53"/>
      <c r="W46" s="53"/>
    </row>
    <row r="47" spans="1:23">
      <c r="E47" s="65" t="s">
        <v>151</v>
      </c>
      <c r="F47" s="97">
        <f t="shared" si="4"/>
        <v>0</v>
      </c>
      <c r="G47" s="65" t="s">
        <v>205</v>
      </c>
      <c r="I47" s="107" t="str">
        <f>IF( INDEX(J47:S47, I$5) = "", IF( INDEX(J47:S47, I$4) = F47, "vw", "tu"), IF(INDEX(J47:S47, I$5) = F47, "vw", "tu"))</f>
        <v>vw</v>
      </c>
      <c r="K47" s="21">
        <v>0</v>
      </c>
      <c r="L47" s="21">
        <v>0</v>
      </c>
      <c r="M47" s="21">
        <v>0</v>
      </c>
      <c r="O47" s="21">
        <v>0</v>
      </c>
      <c r="P47" s="21">
        <v>0</v>
      </c>
      <c r="Q47" s="21">
        <v>0</v>
      </c>
      <c r="R47" s="21">
        <v>0</v>
      </c>
      <c r="T47" s="53"/>
      <c r="U47" s="53"/>
      <c r="V47" s="53"/>
      <c r="W47" s="53"/>
    </row>
    <row r="48" spans="1:23">
      <c r="E48" s="65" t="s">
        <v>5</v>
      </c>
      <c r="F48" s="97">
        <f t="shared" si="4"/>
        <v>0</v>
      </c>
      <c r="G48" s="65" t="s">
        <v>205</v>
      </c>
      <c r="I48" s="107" t="str">
        <f>IF( INDEX(J48:S48, I$5) = "", IF( INDEX(J48:S48, I$4) = F48, "vw", "tu"), IF(INDEX(J48:S48, I$5) = F48, "vw", "tu"))</f>
        <v>vw</v>
      </c>
      <c r="K48" s="21">
        <v>0</v>
      </c>
      <c r="L48" s="21">
        <v>0</v>
      </c>
      <c r="M48" s="21">
        <v>0</v>
      </c>
      <c r="O48" s="21">
        <v>0</v>
      </c>
      <c r="P48" s="21">
        <v>0</v>
      </c>
      <c r="Q48" s="21">
        <v>0</v>
      </c>
      <c r="R48" s="21">
        <v>0</v>
      </c>
      <c r="T48" s="53"/>
      <c r="U48" s="53"/>
      <c r="V48" s="53"/>
      <c r="W48" s="53"/>
    </row>
    <row r="49" spans="1:23">
      <c r="E49" s="65" t="s">
        <v>100</v>
      </c>
      <c r="F49" s="97">
        <f t="shared" si="4"/>
        <v>0</v>
      </c>
      <c r="G49" s="65" t="s">
        <v>205</v>
      </c>
      <c r="I49" s="107" t="str">
        <f>IF( INDEX(J49:S49, I$5) = "", IF( INDEX(J49:S49, I$4) = F49, "vw", "tu"), IF(INDEX(J49:S49, I$5) = F49, "vw", "tu"))</f>
        <v>vw</v>
      </c>
      <c r="K49" s="21">
        <v>0</v>
      </c>
      <c r="L49" s="21">
        <v>0</v>
      </c>
      <c r="M49" s="21">
        <v>0</v>
      </c>
      <c r="O49" s="21">
        <v>0</v>
      </c>
      <c r="P49" s="21">
        <v>0</v>
      </c>
      <c r="Q49" s="21">
        <v>0</v>
      </c>
      <c r="R49" s="21">
        <v>0</v>
      </c>
      <c r="T49" s="53"/>
      <c r="U49" s="53"/>
      <c r="V49" s="53"/>
      <c r="W49" s="53"/>
    </row>
    <row r="50" spans="1:23">
      <c r="E50" s="65" t="s">
        <v>190</v>
      </c>
      <c r="F50" s="97">
        <f t="shared" si="4"/>
        <v>0</v>
      </c>
      <c r="G50" s="65" t="s">
        <v>205</v>
      </c>
      <c r="I50" s="107" t="str">
        <f>IF( INDEX(J50:S50, I$5) = "", IF( INDEX(J50:S50, I$4) = F50, "vw", "tu"), IF(INDEX(J50:S50, I$5) = F50, "vw", "tu"))</f>
        <v>vw</v>
      </c>
      <c r="K50" s="21">
        <v>0</v>
      </c>
      <c r="L50" s="21">
        <v>0</v>
      </c>
      <c r="M50" s="21">
        <v>0</v>
      </c>
      <c r="O50" s="21">
        <v>0</v>
      </c>
      <c r="P50" s="21">
        <v>0</v>
      </c>
      <c r="Q50" s="21">
        <v>0</v>
      </c>
      <c r="R50" s="21">
        <v>0</v>
      </c>
      <c r="T50" s="53"/>
      <c r="U50" s="53"/>
      <c r="V50" s="53"/>
      <c r="W50" s="53"/>
    </row>
    <row r="51" spans="1:23">
      <c r="E51" s="65" t="s">
        <v>60</v>
      </c>
      <c r="F51" s="97">
        <f t="shared" si="4"/>
        <v>0</v>
      </c>
      <c r="G51" s="65" t="s">
        <v>205</v>
      </c>
      <c r="I51" s="107" t="str">
        <f>IF( INDEX(J51:S51, I$5) = "", IF( INDEX(J51:S51, I$4) = F51, "vw", "tu"), IF(INDEX(J51:S51, I$5) = F51, "vw", "tu"))</f>
        <v>vw</v>
      </c>
      <c r="K51" s="21">
        <v>0</v>
      </c>
      <c r="L51" s="21">
        <v>0</v>
      </c>
      <c r="M51" s="21">
        <v>0</v>
      </c>
      <c r="O51" s="21">
        <v>0</v>
      </c>
      <c r="P51" s="21">
        <v>0</v>
      </c>
      <c r="Q51" s="21">
        <v>0</v>
      </c>
      <c r="R51" s="21">
        <v>0</v>
      </c>
      <c r="T51" s="53"/>
      <c r="U51" s="53"/>
      <c r="V51" s="53"/>
      <c r="W51" s="53"/>
    </row>
    <row r="53" spans="1:23">
      <c r="A53" s="247" t="s">
        <v>118</v>
      </c>
    </row>
    <row r="54" spans="1:23">
      <c r="E54" s="65" t="s">
        <v>216</v>
      </c>
      <c r="F54" s="97">
        <f t="shared" ref="F54:F55" si="5">IF(INDEX(J54:X54,$I$4)="",INDEX(J54:X54,$I$6),INDEX(J54:X54,$I$4))</f>
        <v>30</v>
      </c>
      <c r="G54" s="65" t="s">
        <v>101</v>
      </c>
      <c r="I54" s="107" t="str">
        <f>IF( INDEX(J54:S54, I$5) = "", IF( INDEX(J54:S54, I$4) = F54, "vw", "tu"), IF(INDEX(J54:S54, I$5) = F54, "vw", "tu"))</f>
        <v>vw</v>
      </c>
      <c r="K54" s="21">
        <v>30</v>
      </c>
      <c r="L54" s="21">
        <v>30</v>
      </c>
      <c r="M54" s="21">
        <v>30</v>
      </c>
      <c r="O54" s="21">
        <v>30</v>
      </c>
      <c r="P54" s="21">
        <v>30</v>
      </c>
      <c r="Q54" s="21">
        <v>30</v>
      </c>
      <c r="R54" s="21">
        <v>30</v>
      </c>
      <c r="T54" s="53"/>
      <c r="U54" s="53"/>
      <c r="V54" s="53"/>
      <c r="W54" s="53"/>
    </row>
    <row r="55" spans="1:23">
      <c r="E55" s="65" t="s">
        <v>233</v>
      </c>
      <c r="F55" s="97">
        <f t="shared" si="5"/>
        <v>360</v>
      </c>
      <c r="G55" s="65" t="s">
        <v>101</v>
      </c>
      <c r="I55" s="107" t="str">
        <f>IF( INDEX(J55:S55, I$5) = "", IF( INDEX(J55:S55, I$4) = F55, "vw", "tu"), IF(INDEX(J55:S55, I$5) = F55, "vw", "tu"))</f>
        <v>vw</v>
      </c>
      <c r="K55" s="21">
        <v>360</v>
      </c>
      <c r="L55" s="21">
        <v>360</v>
      </c>
      <c r="M55" s="21">
        <v>360</v>
      </c>
      <c r="O55" s="21">
        <v>360</v>
      </c>
      <c r="P55" s="21">
        <v>360</v>
      </c>
      <c r="Q55" s="21">
        <v>360</v>
      </c>
      <c r="R55" s="21">
        <v>360</v>
      </c>
      <c r="T55" s="53"/>
      <c r="U55" s="53"/>
      <c r="V55" s="53"/>
      <c r="W55" s="53"/>
    </row>
    <row r="57" spans="1:23">
      <c r="B57" s="162" t="s">
        <v>6</v>
      </c>
    </row>
    <row r="58" spans="1:23">
      <c r="E58" s="121" t="s">
        <v>206</v>
      </c>
      <c r="F58" s="186">
        <f t="shared" ref="F58:F62" si="6">IF(INDEX(J58:X58,$I$4)="",INDEX(J58:X58,$I$6),INDEX(J58:X58,$I$4))</f>
        <v>0</v>
      </c>
      <c r="G58" s="121" t="s">
        <v>173</v>
      </c>
      <c r="H58" s="169"/>
      <c r="I58" s="107" t="str">
        <f>IF( INDEX(J58:S58, I$5) = "", IF( INDEX(J58:S58, I$4) = F58, "vw", "tu"), IF(INDEX(J58:S58, I$5) = F58, "vw", "tu"))</f>
        <v>vw</v>
      </c>
      <c r="J58" s="132"/>
      <c r="K58" s="85"/>
      <c r="L58" s="85"/>
      <c r="M58" s="85"/>
      <c r="N58" s="132"/>
      <c r="O58" s="85"/>
      <c r="P58" s="85"/>
      <c r="Q58" s="85"/>
      <c r="R58" s="85"/>
      <c r="T58" s="53"/>
      <c r="U58" s="53"/>
      <c r="V58" s="53"/>
      <c r="W58" s="53"/>
    </row>
    <row r="59" spans="1:23">
      <c r="E59" s="121" t="s">
        <v>43</v>
      </c>
      <c r="F59" s="186">
        <f t="shared" si="6"/>
        <v>0</v>
      </c>
      <c r="G59" s="121" t="s">
        <v>173</v>
      </c>
      <c r="H59" s="169"/>
      <c r="I59" s="107" t="str">
        <f>IF( INDEX(J59:S59, I$5) = "", IF( INDEX(J59:S59, I$4) = F59, "vw", "tu"), IF(INDEX(J59:S59, I$5) = F59, "vw", "tu"))</f>
        <v>vw</v>
      </c>
      <c r="J59" s="132"/>
      <c r="K59" s="85"/>
      <c r="L59" s="85"/>
      <c r="M59" s="85"/>
      <c r="N59" s="132"/>
      <c r="O59" s="85"/>
      <c r="P59" s="85"/>
      <c r="Q59" s="85"/>
      <c r="R59" s="85"/>
      <c r="T59" s="53"/>
      <c r="U59" s="53"/>
      <c r="V59" s="53"/>
      <c r="W59" s="53"/>
    </row>
    <row r="60" spans="1:23">
      <c r="E60" s="94" t="s">
        <v>251</v>
      </c>
      <c r="F60" s="108">
        <f t="shared" si="6"/>
        <v>0.9</v>
      </c>
      <c r="G60" s="94" t="s">
        <v>169</v>
      </c>
      <c r="H60" s="117"/>
      <c r="I60" s="107" t="str">
        <f>IF( INDEX(J60:S60, I$5) = "", IF( INDEX(J60:S60, I$4) = F60, "vw", "tu"), IF(INDEX(J60:S60, I$5) = F60, "vw", "tu"))</f>
        <v>vw</v>
      </c>
      <c r="J60" s="95"/>
      <c r="K60" s="40">
        <v>0.9</v>
      </c>
      <c r="L60" s="40">
        <v>0.9</v>
      </c>
      <c r="M60" s="40">
        <v>0.9</v>
      </c>
      <c r="N60" s="95"/>
      <c r="O60" s="40">
        <v>0.9</v>
      </c>
      <c r="P60" s="40">
        <v>0.9</v>
      </c>
      <c r="Q60" s="40">
        <v>0.9</v>
      </c>
      <c r="R60" s="40">
        <v>0.9</v>
      </c>
      <c r="T60" s="53"/>
      <c r="U60" s="53"/>
      <c r="V60" s="53"/>
      <c r="W60" s="53"/>
    </row>
    <row r="61" spans="1:23">
      <c r="E61" s="94" t="s">
        <v>24</v>
      </c>
      <c r="F61" s="108">
        <f t="shared" si="6"/>
        <v>0.1</v>
      </c>
      <c r="G61" s="94" t="s">
        <v>169</v>
      </c>
      <c r="H61" s="117"/>
      <c r="I61" s="107" t="str">
        <f>IF( INDEX(J61:S61, I$5) = "", IF( INDEX(J61:S61, I$4) = F61, "vw", "tu"), IF(INDEX(J61:S61, I$5) = F61, "vw", "tu"))</f>
        <v>vw</v>
      </c>
      <c r="J61" s="95"/>
      <c r="K61" s="40">
        <v>0.1</v>
      </c>
      <c r="L61" s="40">
        <v>0.1</v>
      </c>
      <c r="M61" s="40">
        <v>0.1</v>
      </c>
      <c r="N61" s="95"/>
      <c r="O61" s="40">
        <v>0.1</v>
      </c>
      <c r="P61" s="40">
        <v>0.1</v>
      </c>
      <c r="Q61" s="40">
        <v>0.1</v>
      </c>
      <c r="R61" s="40">
        <v>0.1</v>
      </c>
      <c r="T61" s="53"/>
      <c r="U61" s="53"/>
      <c r="V61" s="53"/>
      <c r="W61" s="53"/>
    </row>
    <row r="62" spans="1:23">
      <c r="E62" s="65" t="s">
        <v>174</v>
      </c>
      <c r="F62" s="97">
        <f t="shared" si="6"/>
        <v>0</v>
      </c>
      <c r="G62" s="65" t="s">
        <v>205</v>
      </c>
      <c r="I62" s="107" t="str">
        <f>IF( INDEX(J62:S62, I$5) = "", IF( INDEX(J62:S62, I$4) = F62, "vw", "tu"), IF(INDEX(J62:S62, I$5) = F62, "vw", "tu"))</f>
        <v>vw</v>
      </c>
      <c r="K62" s="21"/>
      <c r="L62" s="21"/>
      <c r="M62" s="21"/>
      <c r="O62" s="21"/>
      <c r="P62" s="21"/>
      <c r="Q62" s="21"/>
      <c r="R62" s="21"/>
      <c r="T62" s="53"/>
      <c r="U62" s="53"/>
      <c r="V62" s="53"/>
      <c r="W62" s="53"/>
    </row>
    <row r="64" spans="1:23">
      <c r="B64" s="162" t="s">
        <v>175</v>
      </c>
    </row>
    <row r="65" spans="1:23">
      <c r="E65" s="121" t="s">
        <v>61</v>
      </c>
      <c r="F65" s="186">
        <f t="shared" ref="F65:F69" si="7">IF(INDEX(J65:X65,$I$4)="",INDEX(J65:X65,$I$6),INDEX(J65:X65,$I$4))</f>
        <v>0</v>
      </c>
      <c r="G65" s="121" t="s">
        <v>173</v>
      </c>
      <c r="H65" s="169"/>
      <c r="I65" s="107" t="str">
        <f>IF( INDEX(J65:S65, I$5) = "", IF( INDEX(J65:S65, I$4) = F65, "vw", "tu"), IF(INDEX(J65:S65, I$5) = F65, "vw", "tu"))</f>
        <v>vw</v>
      </c>
      <c r="J65" s="132"/>
      <c r="K65" s="85"/>
      <c r="L65" s="85"/>
      <c r="M65" s="85"/>
      <c r="N65" s="132"/>
      <c r="O65" s="85"/>
      <c r="P65" s="85"/>
      <c r="Q65" s="85"/>
      <c r="R65" s="85"/>
      <c r="T65" s="53"/>
      <c r="U65" s="53"/>
      <c r="V65" s="53"/>
      <c r="W65" s="53"/>
    </row>
    <row r="66" spans="1:23">
      <c r="E66" s="121" t="s">
        <v>217</v>
      </c>
      <c r="F66" s="186">
        <f t="shared" si="7"/>
        <v>0</v>
      </c>
      <c r="G66" s="121" t="s">
        <v>173</v>
      </c>
      <c r="H66" s="169"/>
      <c r="I66" s="107" t="str">
        <f>IF( INDEX(J66:S66, I$5) = "", IF( INDEX(J66:S66, I$4) = F66, "vw", "tu"), IF(INDEX(J66:S66, I$5) = F66, "vw", "tu"))</f>
        <v>vw</v>
      </c>
      <c r="J66" s="132"/>
      <c r="K66" s="85"/>
      <c r="L66" s="85"/>
      <c r="M66" s="85"/>
      <c r="N66" s="132"/>
      <c r="O66" s="85"/>
      <c r="P66" s="85"/>
      <c r="Q66" s="85"/>
      <c r="R66" s="85"/>
      <c r="T66" s="53"/>
      <c r="U66" s="53"/>
      <c r="V66" s="53"/>
      <c r="W66" s="53"/>
    </row>
    <row r="67" spans="1:23">
      <c r="E67" s="65" t="s">
        <v>102</v>
      </c>
      <c r="F67" s="97">
        <f t="shared" si="7"/>
        <v>0</v>
      </c>
      <c r="G67" s="65" t="s">
        <v>205</v>
      </c>
      <c r="I67" s="107" t="str">
        <f>IF( INDEX(J67:S67, I$5) = "", IF( INDEX(J67:S67, I$4) = F67, "vw", "tu"), IF(INDEX(J67:S67, I$5) = F67, "vw", "tu"))</f>
        <v>vw</v>
      </c>
      <c r="K67" s="21">
        <v>0</v>
      </c>
      <c r="L67" s="21">
        <v>0</v>
      </c>
      <c r="M67" s="21">
        <v>0</v>
      </c>
      <c r="O67" s="21">
        <v>0</v>
      </c>
      <c r="P67" s="21">
        <v>0</v>
      </c>
      <c r="Q67" s="21">
        <v>0</v>
      </c>
      <c r="R67" s="21">
        <v>0</v>
      </c>
      <c r="T67" s="53"/>
      <c r="U67" s="53"/>
      <c r="V67" s="53"/>
      <c r="W67" s="53"/>
    </row>
    <row r="68" spans="1:23">
      <c r="E68" s="94" t="s">
        <v>152</v>
      </c>
      <c r="F68" s="108">
        <f t="shared" si="7"/>
        <v>0.08</v>
      </c>
      <c r="G68" s="94" t="s">
        <v>169</v>
      </c>
      <c r="H68" s="117"/>
      <c r="I68" s="107" t="str">
        <f>IF( INDEX(J68:S68, I$5) = "", IF( INDEX(J68:S68, I$4) = F68, "vw", "tu"), IF(INDEX(J68:S68, I$5) = F68, "vw", "tu"))</f>
        <v>vw</v>
      </c>
      <c r="J68" s="95"/>
      <c r="K68" s="40">
        <v>0.08</v>
      </c>
      <c r="L68" s="40">
        <v>0.08</v>
      </c>
      <c r="M68" s="40">
        <v>0.08</v>
      </c>
      <c r="N68" s="95"/>
      <c r="O68" s="40">
        <v>0.08</v>
      </c>
      <c r="P68" s="40">
        <v>0.08</v>
      </c>
      <c r="Q68" s="40">
        <v>0.08</v>
      </c>
      <c r="R68" s="40">
        <v>0.08</v>
      </c>
      <c r="T68" s="53"/>
      <c r="U68" s="53"/>
      <c r="V68" s="53"/>
      <c r="W68" s="53"/>
    </row>
    <row r="69" spans="1:23">
      <c r="E69" s="94" t="s">
        <v>234</v>
      </c>
      <c r="F69" s="108">
        <f t="shared" si="7"/>
        <v>0.8</v>
      </c>
      <c r="G69" s="94" t="s">
        <v>169</v>
      </c>
      <c r="H69" s="117"/>
      <c r="I69" s="107" t="str">
        <f>IF( INDEX(J69:S69, I$5) = "", IF( INDEX(J69:S69, I$4) = F69, "vw", "tu"), IF(INDEX(J69:S69, I$5) = F69, "vw", "tu"))</f>
        <v>vw</v>
      </c>
      <c r="J69" s="95"/>
      <c r="K69" s="40">
        <v>0.8</v>
      </c>
      <c r="L69" s="40">
        <v>0.8</v>
      </c>
      <c r="M69" s="40">
        <v>0.8</v>
      </c>
      <c r="N69" s="95"/>
      <c r="O69" s="40">
        <v>0.8</v>
      </c>
      <c r="P69" s="40">
        <v>0.8</v>
      </c>
      <c r="Q69" s="40">
        <v>0.8</v>
      </c>
      <c r="R69" s="40">
        <v>0.8</v>
      </c>
      <c r="T69" s="53"/>
      <c r="U69" s="53"/>
      <c r="V69" s="53"/>
      <c r="W69" s="53"/>
    </row>
    <row r="71" spans="1:23" outlineLevel="1">
      <c r="A71" s="247" t="s">
        <v>25</v>
      </c>
    </row>
    <row r="72" spans="1:23" outlineLevel="1">
      <c r="E72" s="65" t="s">
        <v>153</v>
      </c>
      <c r="F72" s="21">
        <v>1</v>
      </c>
      <c r="G72" s="65" t="s">
        <v>58</v>
      </c>
    </row>
    <row r="73" spans="1:23" outlineLevel="1">
      <c r="E73" s="65" t="s">
        <v>119</v>
      </c>
      <c r="F73" s="21">
        <v>4</v>
      </c>
      <c r="G73" s="65" t="s">
        <v>58</v>
      </c>
    </row>
    <row r="74" spans="1:23" outlineLevel="1">
      <c r="E74" s="121" t="s">
        <v>252</v>
      </c>
      <c r="F74" s="85">
        <v>45047</v>
      </c>
      <c r="G74" s="65" t="s">
        <v>173</v>
      </c>
    </row>
    <row r="75" spans="1:23" outlineLevel="1"/>
    <row r="76" spans="1:23" outlineLevel="1"/>
  </sheetData>
  <conditionalFormatting sqref="I9:I22 I25:I28 I31:I35 I38:I41 I44:I51 I54:I55 I58:I62 I65:I69">
    <cfRule type="cellIs" dxfId="336" priority="4" operator="equal">
      <formula>"tu"</formula>
    </cfRule>
  </conditionalFormatting>
  <conditionalFormatting sqref="O13:R13 T14:W22 T25:W28 T31:W35 T38:W41 T44:W51 T54:W55 T58:W62 T65:W69">
    <cfRule type="cellIs" dxfId="335" priority="1" operator="equal">
      <formula>""</formula>
    </cfRule>
  </conditionalFormatting>
  <printOptions verticalCentered="1" headings="1"/>
  <pageMargins left="0.74803149606299213" right="0.74803149606299213" top="0.98425196850393704" bottom="0.98425196850393704" header="0.51181102362204722" footer="0.51181102362204722"/>
  <pageSetup paperSize="9" scale="55" orientation="landscape" blackAndWhite="1" horizontalDpi="300" verticalDpi="300"/>
  <customProperties>
    <customPr name="MMSheetType" r:id="rId1"/>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99"/>
    <outlinePr summaryBelow="0" summaryRight="0"/>
  </sheetPr>
  <dimension ref="A1:BQ23"/>
  <sheetViews>
    <sheetView showGridLines="0"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outlineLevelRow="2"/>
  <cols>
    <col min="1" max="2" width="1.44140625" style="28" customWidth="1"/>
    <col min="3" max="3" width="1.44140625" style="58" customWidth="1"/>
    <col min="4" max="4" width="1.44140625" style="182" customWidth="1"/>
    <col min="5" max="5" width="27.109375" style="55" bestFit="1" customWidth="1"/>
    <col min="6" max="6" width="20.5546875" style="55" bestFit="1" customWidth="1"/>
    <col min="7" max="7" width="13.21875" style="55" bestFit="1" customWidth="1"/>
    <col min="8" max="8" width="7.6640625" style="55" bestFit="1" customWidth="1"/>
    <col min="9" max="9" width="3.44140625" style="55" customWidth="1"/>
    <col min="10" max="10" width="12.33203125" style="55" bestFit="1" customWidth="1"/>
    <col min="11" max="11" width="12.109375" style="55" bestFit="1" customWidth="1"/>
    <col min="12" max="12" width="11.21875" style="55" bestFit="1" customWidth="1"/>
    <col min="13" max="13" width="12.33203125" style="55" bestFit="1" customWidth="1"/>
    <col min="14" max="14" width="12.21875" style="55" bestFit="1" customWidth="1"/>
    <col min="15" max="15" width="11.77734375" style="55" bestFit="1" customWidth="1"/>
    <col min="16" max="16" width="12.33203125" style="55" bestFit="1" customWidth="1"/>
    <col min="17" max="17" width="12.21875" style="55" bestFit="1" customWidth="1"/>
    <col min="18" max="18" width="11.88671875" style="55" bestFit="1" customWidth="1"/>
    <col min="19" max="19" width="12.109375" style="55" bestFit="1" customWidth="1"/>
    <col min="20" max="20" width="12" style="55" bestFit="1" customWidth="1"/>
    <col min="21" max="21" width="11.77734375" style="55" bestFit="1" customWidth="1"/>
    <col min="22" max="22" width="12.33203125" style="55" bestFit="1" customWidth="1"/>
    <col min="23" max="23" width="12.109375" style="55" bestFit="1" customWidth="1"/>
    <col min="24" max="24" width="11.21875" style="55" bestFit="1" customWidth="1"/>
    <col min="25" max="25" width="12.33203125" style="55" bestFit="1" customWidth="1"/>
    <col min="26" max="26" width="12.21875" style="55" bestFit="1" customWidth="1"/>
    <col min="27" max="27" width="11.77734375" style="55" bestFit="1" customWidth="1"/>
    <col min="28" max="28" width="12.33203125" style="55" bestFit="1" customWidth="1"/>
    <col min="29" max="29" width="12.21875" style="55" bestFit="1" customWidth="1"/>
    <col min="30" max="30" width="11.88671875" style="55" bestFit="1" customWidth="1"/>
    <col min="31" max="31" width="12.109375" style="55" bestFit="1" customWidth="1"/>
    <col min="32" max="32" width="12" style="55" bestFit="1" customWidth="1"/>
    <col min="33" max="33" width="11.77734375" style="55" bestFit="1" customWidth="1"/>
    <col min="34" max="34" width="12.33203125" style="55" bestFit="1" customWidth="1"/>
    <col min="35" max="35" width="12.109375" style="55" bestFit="1" customWidth="1"/>
    <col min="36" max="36" width="11.21875" style="55" bestFit="1" customWidth="1"/>
    <col min="37" max="37" width="12.33203125" style="55" bestFit="1" customWidth="1"/>
    <col min="38" max="38" width="12.21875" style="55" bestFit="1" customWidth="1"/>
    <col min="39" max="39" width="11.77734375" style="55" bestFit="1" customWidth="1"/>
    <col min="40" max="40" width="12.33203125" style="55" bestFit="1" customWidth="1"/>
    <col min="41" max="41" width="12.21875" style="55" bestFit="1" customWidth="1"/>
    <col min="42" max="42" width="11.88671875" style="55" bestFit="1" customWidth="1"/>
    <col min="43" max="43" width="12.109375" style="55" bestFit="1" customWidth="1"/>
    <col min="44" max="44" width="12" style="55" bestFit="1" customWidth="1"/>
    <col min="45" max="45" width="11.77734375" style="55" bestFit="1" customWidth="1"/>
    <col min="46" max="46" width="12.33203125" style="55" bestFit="1" customWidth="1"/>
    <col min="47" max="47" width="12.109375" style="55" bestFit="1" customWidth="1"/>
    <col min="48" max="48" width="11.21875" style="55" bestFit="1" customWidth="1"/>
    <col min="49" max="49" width="12.33203125" style="55" bestFit="1" customWidth="1"/>
    <col min="50" max="50" width="12.21875" style="55" bestFit="1" customWidth="1"/>
    <col min="51" max="51" width="11.77734375" style="55" bestFit="1" customWidth="1"/>
    <col min="52" max="52" width="12.33203125" style="55" bestFit="1" customWidth="1"/>
    <col min="53" max="53" width="12.21875" style="55" bestFit="1" customWidth="1"/>
    <col min="54" max="54" width="11.88671875" style="55" bestFit="1" customWidth="1"/>
    <col min="55" max="55" width="12.109375" style="55" bestFit="1" customWidth="1"/>
    <col min="56" max="56" width="12" style="55" bestFit="1" customWidth="1"/>
    <col min="57" max="57" width="11.77734375" style="55" bestFit="1" customWidth="1"/>
    <col min="58" max="58" width="12.33203125" style="55" bestFit="1" customWidth="1"/>
    <col min="59" max="59" width="12.109375" style="55" bestFit="1" customWidth="1"/>
    <col min="60" max="60" width="11.21875" style="55" bestFit="1" customWidth="1"/>
    <col min="61" max="61" width="12.33203125" style="55" bestFit="1" customWidth="1"/>
    <col min="62" max="62" width="12.21875" style="55" bestFit="1" customWidth="1"/>
    <col min="63" max="63" width="11.77734375" style="55" bestFit="1" customWidth="1"/>
    <col min="64" max="64" width="12.33203125" style="55" bestFit="1" customWidth="1"/>
    <col min="65" max="65" width="12.21875" style="55" bestFit="1" customWidth="1"/>
    <col min="66" max="66" width="11.88671875" style="55" bestFit="1" customWidth="1"/>
    <col min="67" max="67" width="12.109375" style="55" bestFit="1" customWidth="1"/>
    <col min="68" max="68" width="12" style="55" bestFit="1" customWidth="1"/>
    <col min="69" max="69" width="11.77734375" style="55" bestFit="1" customWidth="1"/>
    <col min="70" max="70" width="15.109375" style="55" hidden="1" customWidth="1"/>
    <col min="71" max="16384" width="15.109375" style="55" hidden="1"/>
  </cols>
  <sheetData>
    <row r="1" spans="1:69" s="76" customFormat="1" ht="25">
      <c r="A1" s="48" t="str">
        <f ca="1">RIGHT(CELL("filename", A1), LEN(CELL("filename", A1)) - SEARCH("]", CELL("filename", A1)))</f>
        <v>InpS</v>
      </c>
      <c r="B1" s="78"/>
      <c r="C1" s="79"/>
      <c r="D1" s="203"/>
      <c r="F1" s="50" t="str">
        <f>HYPERLINK("#Contents!A1","Go to contents")</f>
        <v>Go to contents</v>
      </c>
      <c r="H1" s="57"/>
      <c r="J1" s="57"/>
    </row>
    <row r="2" spans="1:69" s="52" customFormat="1">
      <c r="A2" s="56"/>
      <c r="B2" s="56"/>
      <c r="C2" s="77"/>
      <c r="D2" s="196"/>
      <c r="E2" s="198" t="s">
        <v>260</v>
      </c>
      <c r="F2" s="49">
        <f ca="1">'Model Checks and Alerts'!F11</f>
        <v>1</v>
      </c>
      <c r="G2" s="51" t="s">
        <v>115</v>
      </c>
      <c r="H2" s="19"/>
      <c r="I2" s="19"/>
      <c r="J2" s="6">
        <f>Time!J$19</f>
        <v>45077</v>
      </c>
      <c r="K2" s="6">
        <f>Time!K$19</f>
        <v>45107</v>
      </c>
      <c r="L2" s="6">
        <f>Time!L$19</f>
        <v>45138</v>
      </c>
      <c r="M2" s="6">
        <f>Time!M$19</f>
        <v>45169</v>
      </c>
      <c r="N2" s="6">
        <f>Time!N$19</f>
        <v>45199</v>
      </c>
      <c r="O2" s="6">
        <f>Time!O$19</f>
        <v>45230</v>
      </c>
      <c r="P2" s="6">
        <f>Time!P$19</f>
        <v>45260</v>
      </c>
      <c r="Q2" s="6">
        <f>Time!Q$19</f>
        <v>45291</v>
      </c>
      <c r="R2" s="6">
        <f>Time!R$19</f>
        <v>45322</v>
      </c>
      <c r="S2" s="6">
        <f>Time!S$19</f>
        <v>45351</v>
      </c>
      <c r="T2" s="6">
        <f>Time!T$19</f>
        <v>45382</v>
      </c>
      <c r="U2" s="6">
        <f>Time!U$19</f>
        <v>45412</v>
      </c>
      <c r="V2" s="6">
        <f>Time!V$19</f>
        <v>45443</v>
      </c>
      <c r="W2" s="6">
        <f>Time!W$19</f>
        <v>45473</v>
      </c>
      <c r="X2" s="6">
        <f>Time!X$19</f>
        <v>45504</v>
      </c>
      <c r="Y2" s="6">
        <f>Time!Y$19</f>
        <v>45535</v>
      </c>
      <c r="Z2" s="6">
        <f>Time!Z$19</f>
        <v>45565</v>
      </c>
      <c r="AA2" s="6">
        <f>Time!AA$19</f>
        <v>45596</v>
      </c>
      <c r="AB2" s="6">
        <f>Time!AB$19</f>
        <v>45626</v>
      </c>
      <c r="AC2" s="6">
        <f>Time!AC$19</f>
        <v>45657</v>
      </c>
      <c r="AD2" s="6">
        <f>Time!AD$19</f>
        <v>45688</v>
      </c>
      <c r="AE2" s="6">
        <f>Time!AE$19</f>
        <v>45716</v>
      </c>
      <c r="AF2" s="6">
        <f>Time!AF$19</f>
        <v>45747</v>
      </c>
      <c r="AG2" s="6">
        <f>Time!AG$19</f>
        <v>45777</v>
      </c>
      <c r="AH2" s="6">
        <f>Time!AH$19</f>
        <v>45808</v>
      </c>
      <c r="AI2" s="6">
        <f>Time!AI$19</f>
        <v>45838</v>
      </c>
      <c r="AJ2" s="6">
        <f>Time!AJ$19</f>
        <v>45869</v>
      </c>
      <c r="AK2" s="6">
        <f>Time!AK$19</f>
        <v>45900</v>
      </c>
      <c r="AL2" s="6">
        <f>Time!AL$19</f>
        <v>45930</v>
      </c>
      <c r="AM2" s="6">
        <f>Time!AM$19</f>
        <v>45961</v>
      </c>
      <c r="AN2" s="6">
        <f>Time!AN$19</f>
        <v>45991</v>
      </c>
      <c r="AO2" s="6">
        <f>Time!AO$19</f>
        <v>46022</v>
      </c>
      <c r="AP2" s="6">
        <f>Time!AP$19</f>
        <v>46053</v>
      </c>
      <c r="AQ2" s="6">
        <f>Time!AQ$19</f>
        <v>46081</v>
      </c>
      <c r="AR2" s="6">
        <f>Time!AR$19</f>
        <v>46112</v>
      </c>
      <c r="AS2" s="6">
        <f>Time!AS$19</f>
        <v>46142</v>
      </c>
      <c r="AT2" s="6">
        <f>Time!AT$19</f>
        <v>46173</v>
      </c>
      <c r="AU2" s="6">
        <f>Time!AU$19</f>
        <v>46203</v>
      </c>
      <c r="AV2" s="6">
        <f>Time!AV$19</f>
        <v>46234</v>
      </c>
      <c r="AW2" s="6">
        <f>Time!AW$19</f>
        <v>46265</v>
      </c>
      <c r="AX2" s="6">
        <f>Time!AX$19</f>
        <v>46295</v>
      </c>
      <c r="AY2" s="6">
        <f>Time!AY$19</f>
        <v>46326</v>
      </c>
      <c r="AZ2" s="6">
        <f>Time!AZ$19</f>
        <v>46356</v>
      </c>
      <c r="BA2" s="6">
        <f>Time!BA$19</f>
        <v>46387</v>
      </c>
      <c r="BB2" s="6">
        <f>Time!BB$19</f>
        <v>46418</v>
      </c>
      <c r="BC2" s="6">
        <f>Time!BC$19</f>
        <v>46446</v>
      </c>
      <c r="BD2" s="6">
        <f>Time!BD$19</f>
        <v>46477</v>
      </c>
      <c r="BE2" s="6">
        <f>Time!BE$19</f>
        <v>46507</v>
      </c>
      <c r="BF2" s="6">
        <f>Time!BF$19</f>
        <v>46538</v>
      </c>
      <c r="BG2" s="6">
        <f>Time!BG$19</f>
        <v>46568</v>
      </c>
      <c r="BH2" s="6">
        <f>Time!BH$19</f>
        <v>46599</v>
      </c>
      <c r="BI2" s="6">
        <f>Time!BI$19</f>
        <v>46630</v>
      </c>
      <c r="BJ2" s="6">
        <f>Time!BJ$19</f>
        <v>46660</v>
      </c>
      <c r="BK2" s="6">
        <f>Time!BK$19</f>
        <v>46691</v>
      </c>
      <c r="BL2" s="6">
        <f>Time!BL$19</f>
        <v>46721</v>
      </c>
      <c r="BM2" s="6">
        <f>Time!BM$19</f>
        <v>46752</v>
      </c>
      <c r="BN2" s="6">
        <f>Time!BN$19</f>
        <v>46783</v>
      </c>
      <c r="BO2" s="6">
        <f>Time!BO$19</f>
        <v>46812</v>
      </c>
      <c r="BP2" s="6">
        <f>Time!BP$19</f>
        <v>46843</v>
      </c>
      <c r="BQ2" s="6">
        <f>Time!BQ$19</f>
        <v>46873</v>
      </c>
    </row>
    <row r="3" spans="1:69" s="52" customFormat="1">
      <c r="A3" s="56"/>
      <c r="B3" s="56"/>
      <c r="C3" s="77"/>
      <c r="D3" s="196"/>
      <c r="E3" s="15" t="s">
        <v>167</v>
      </c>
      <c r="F3" s="49"/>
      <c r="G3" s="51" t="s">
        <v>76</v>
      </c>
      <c r="H3" s="19"/>
      <c r="I3" s="19"/>
      <c r="J3" s="7" t="str">
        <f>Time!J$24</f>
        <v>Month1</v>
      </c>
      <c r="K3" s="7" t="str">
        <f>Time!K$24</f>
        <v>Month2</v>
      </c>
      <c r="L3" s="7" t="str">
        <f>Time!L$24</f>
        <v>Month3</v>
      </c>
      <c r="M3" s="7" t="str">
        <f>Time!M$24</f>
        <v>Month4</v>
      </c>
      <c r="N3" s="7" t="str">
        <f>Time!N$24</f>
        <v>Month5</v>
      </c>
      <c r="O3" s="7" t="str">
        <f>Time!O$24</f>
        <v>Month6</v>
      </c>
      <c r="P3" s="7" t="str">
        <f>Time!P$24</f>
        <v>Month7</v>
      </c>
      <c r="Q3" s="7" t="str">
        <f>Time!Q$24</f>
        <v>Month8</v>
      </c>
      <c r="R3" s="7" t="str">
        <f>Time!R$24</f>
        <v>Month9</v>
      </c>
      <c r="S3" s="7" t="str">
        <f>Time!S$24</f>
        <v>Month10</v>
      </c>
      <c r="T3" s="7" t="str">
        <f>Time!T$24</f>
        <v>Month11</v>
      </c>
      <c r="U3" s="7" t="str">
        <f>Time!U$24</f>
        <v>Month12</v>
      </c>
      <c r="V3" s="7" t="str">
        <f>Time!V$24</f>
        <v>Month13</v>
      </c>
      <c r="W3" s="7" t="str">
        <f>Time!W$24</f>
        <v>Month14</v>
      </c>
      <c r="X3" s="7" t="str">
        <f>Time!X$24</f>
        <v>Month15</v>
      </c>
      <c r="Y3" s="7" t="str">
        <f>Time!Y$24</f>
        <v>Month16</v>
      </c>
      <c r="Z3" s="7" t="str">
        <f>Time!Z$24</f>
        <v>Month17</v>
      </c>
      <c r="AA3" s="7" t="str">
        <f>Time!AA$24</f>
        <v>Month18</v>
      </c>
      <c r="AB3" s="7" t="str">
        <f>Time!AB$24</f>
        <v>Month19</v>
      </c>
      <c r="AC3" s="7" t="str">
        <f>Time!AC$24</f>
        <v>Month20</v>
      </c>
      <c r="AD3" s="7" t="str">
        <f>Time!AD$24</f>
        <v>Month21</v>
      </c>
      <c r="AE3" s="7" t="str">
        <f>Time!AE$24</f>
        <v>Month22</v>
      </c>
      <c r="AF3" s="7" t="str">
        <f>Time!AF$24</f>
        <v>Month23</v>
      </c>
      <c r="AG3" s="7" t="str">
        <f>Time!AG$24</f>
        <v>Month24</v>
      </c>
      <c r="AH3" s="7" t="str">
        <f>Time!AH$24</f>
        <v>Month25</v>
      </c>
      <c r="AI3" s="7" t="str">
        <f>Time!AI$24</f>
        <v>Month26</v>
      </c>
      <c r="AJ3" s="7" t="str">
        <f>Time!AJ$24</f>
        <v>Month27</v>
      </c>
      <c r="AK3" s="7" t="str">
        <f>Time!AK$24</f>
        <v>Month28</v>
      </c>
      <c r="AL3" s="7" t="str">
        <f>Time!AL$24</f>
        <v>Month29</v>
      </c>
      <c r="AM3" s="7" t="str">
        <f>Time!AM$24</f>
        <v>Month30</v>
      </c>
      <c r="AN3" s="7" t="str">
        <f>Time!AN$24</f>
        <v>Month31</v>
      </c>
      <c r="AO3" s="7" t="str">
        <f>Time!AO$24</f>
        <v>Month32</v>
      </c>
      <c r="AP3" s="7" t="str">
        <f>Time!AP$24</f>
        <v>Month33</v>
      </c>
      <c r="AQ3" s="7" t="str">
        <f>Time!AQ$24</f>
        <v>Month34</v>
      </c>
      <c r="AR3" s="7" t="str">
        <f>Time!AR$24</f>
        <v>Month35</v>
      </c>
      <c r="AS3" s="7" t="str">
        <f>Time!AS$24</f>
        <v>Month36</v>
      </c>
      <c r="AT3" s="7" t="str">
        <f>Time!AT$24</f>
        <v>Month37</v>
      </c>
      <c r="AU3" s="7" t="str">
        <f>Time!AU$24</f>
        <v>Month38</v>
      </c>
      <c r="AV3" s="7" t="str">
        <f>Time!AV$24</f>
        <v>Month39</v>
      </c>
      <c r="AW3" s="7" t="str">
        <f>Time!AW$24</f>
        <v>Month40</v>
      </c>
      <c r="AX3" s="7" t="str">
        <f>Time!AX$24</f>
        <v>Month41</v>
      </c>
      <c r="AY3" s="7" t="str">
        <f>Time!AY$24</f>
        <v>Month42</v>
      </c>
      <c r="AZ3" s="7" t="str">
        <f>Time!AZ$24</f>
        <v>Month43</v>
      </c>
      <c r="BA3" s="7" t="str">
        <f>Time!BA$24</f>
        <v>Month44</v>
      </c>
      <c r="BB3" s="7" t="str">
        <f>Time!BB$24</f>
        <v>Month45</v>
      </c>
      <c r="BC3" s="7" t="str">
        <f>Time!BC$24</f>
        <v>Month46</v>
      </c>
      <c r="BD3" s="7" t="str">
        <f>Time!BD$24</f>
        <v>Month47</v>
      </c>
      <c r="BE3" s="7" t="str">
        <f>Time!BE$24</f>
        <v>Month48</v>
      </c>
      <c r="BF3" s="7" t="str">
        <f>Time!BF$24</f>
        <v>Month49</v>
      </c>
      <c r="BG3" s="7" t="str">
        <f>Time!BG$24</f>
        <v>Month50</v>
      </c>
      <c r="BH3" s="7" t="str">
        <f>Time!BH$24</f>
        <v>Month51</v>
      </c>
      <c r="BI3" s="7" t="str">
        <f>Time!BI$24</f>
        <v>Month52</v>
      </c>
      <c r="BJ3" s="7" t="str">
        <f>Time!BJ$24</f>
        <v>Month53</v>
      </c>
      <c r="BK3" s="7" t="str">
        <f>Time!BK$24</f>
        <v>Month54</v>
      </c>
      <c r="BL3" s="7" t="str">
        <f>Time!BL$24</f>
        <v>Month55</v>
      </c>
      <c r="BM3" s="7" t="str">
        <f>Time!BM$24</f>
        <v>Month56</v>
      </c>
      <c r="BN3" s="7" t="str">
        <f>Time!BN$24</f>
        <v>Month57</v>
      </c>
      <c r="BO3" s="7" t="str">
        <f>Time!BO$24</f>
        <v>Month58</v>
      </c>
      <c r="BP3" s="7" t="str">
        <f>Time!BP$24</f>
        <v>Month59</v>
      </c>
      <c r="BQ3" s="7" t="str">
        <f>Time!BQ$24</f>
        <v>Month60</v>
      </c>
    </row>
    <row r="4" spans="1:69" s="52" customFormat="1">
      <c r="A4" s="56"/>
      <c r="B4" s="56"/>
      <c r="C4" s="77"/>
      <c r="D4" s="196"/>
      <c r="E4" s="26" t="s">
        <v>261</v>
      </c>
      <c r="F4" s="55"/>
      <c r="G4" s="55"/>
      <c r="H4" s="19"/>
      <c r="I4" s="19"/>
      <c r="J4" s="26">
        <f>Time!J$28</f>
        <v>1</v>
      </c>
      <c r="K4" s="26">
        <f>Time!K$28</f>
        <v>2</v>
      </c>
      <c r="L4" s="26">
        <f>Time!L$28</f>
        <v>3</v>
      </c>
      <c r="M4" s="26">
        <f>Time!M$28</f>
        <v>4</v>
      </c>
      <c r="N4" s="26">
        <f>Time!N$28</f>
        <v>5</v>
      </c>
      <c r="O4" s="26">
        <f>Time!O$28</f>
        <v>6</v>
      </c>
      <c r="P4" s="26">
        <f>Time!P$28</f>
        <v>7</v>
      </c>
      <c r="Q4" s="26">
        <f>Time!Q$28</f>
        <v>8</v>
      </c>
      <c r="R4" s="26">
        <f>Time!R$28</f>
        <v>9</v>
      </c>
      <c r="S4" s="26">
        <f>Time!S$28</f>
        <v>10</v>
      </c>
      <c r="T4" s="26">
        <f>Time!T$28</f>
        <v>11</v>
      </c>
      <c r="U4" s="26">
        <f>Time!U$28</f>
        <v>12</v>
      </c>
      <c r="V4" s="26">
        <f>Time!V$28</f>
        <v>13</v>
      </c>
      <c r="W4" s="26">
        <f>Time!W$28</f>
        <v>14</v>
      </c>
      <c r="X4" s="26">
        <f>Time!X$28</f>
        <v>15</v>
      </c>
      <c r="Y4" s="26">
        <f>Time!Y$28</f>
        <v>16</v>
      </c>
      <c r="Z4" s="26">
        <f>Time!Z$28</f>
        <v>17</v>
      </c>
      <c r="AA4" s="26">
        <f>Time!AA$28</f>
        <v>18</v>
      </c>
      <c r="AB4" s="26">
        <f>Time!AB$28</f>
        <v>19</v>
      </c>
      <c r="AC4" s="26">
        <f>Time!AC$28</f>
        <v>20</v>
      </c>
      <c r="AD4" s="26">
        <f>Time!AD$28</f>
        <v>21</v>
      </c>
      <c r="AE4" s="26">
        <f>Time!AE$28</f>
        <v>22</v>
      </c>
      <c r="AF4" s="26">
        <f>Time!AF$28</f>
        <v>23</v>
      </c>
      <c r="AG4" s="26">
        <f>Time!AG$28</f>
        <v>24</v>
      </c>
      <c r="AH4" s="26">
        <f>Time!AH$28</f>
        <v>25</v>
      </c>
      <c r="AI4" s="26">
        <f>Time!AI$28</f>
        <v>26</v>
      </c>
      <c r="AJ4" s="26">
        <f>Time!AJ$28</f>
        <v>27</v>
      </c>
      <c r="AK4" s="26">
        <f>Time!AK$28</f>
        <v>28</v>
      </c>
      <c r="AL4" s="26">
        <f>Time!AL$28</f>
        <v>29</v>
      </c>
      <c r="AM4" s="26">
        <f>Time!AM$28</f>
        <v>30</v>
      </c>
      <c r="AN4" s="26">
        <f>Time!AN$28</f>
        <v>31</v>
      </c>
      <c r="AO4" s="26">
        <f>Time!AO$28</f>
        <v>32</v>
      </c>
      <c r="AP4" s="26">
        <f>Time!AP$28</f>
        <v>33</v>
      </c>
      <c r="AQ4" s="26">
        <f>Time!AQ$28</f>
        <v>34</v>
      </c>
      <c r="AR4" s="26">
        <f>Time!AR$28</f>
        <v>35</v>
      </c>
      <c r="AS4" s="26">
        <f>Time!AS$28</f>
        <v>36</v>
      </c>
      <c r="AT4" s="26">
        <f>Time!AT$28</f>
        <v>37</v>
      </c>
      <c r="AU4" s="26">
        <f>Time!AU$28</f>
        <v>38</v>
      </c>
      <c r="AV4" s="26">
        <f>Time!AV$28</f>
        <v>39</v>
      </c>
      <c r="AW4" s="26">
        <f>Time!AW$28</f>
        <v>40</v>
      </c>
      <c r="AX4" s="26">
        <f>Time!AX$28</f>
        <v>41</v>
      </c>
      <c r="AY4" s="26">
        <f>Time!AY$28</f>
        <v>42</v>
      </c>
      <c r="AZ4" s="26">
        <f>Time!AZ$28</f>
        <v>43</v>
      </c>
      <c r="BA4" s="26">
        <f>Time!BA$28</f>
        <v>44</v>
      </c>
      <c r="BB4" s="26">
        <f>Time!BB$28</f>
        <v>45</v>
      </c>
      <c r="BC4" s="26">
        <f>Time!BC$28</f>
        <v>46</v>
      </c>
      <c r="BD4" s="26">
        <f>Time!BD$28</f>
        <v>47</v>
      </c>
      <c r="BE4" s="26">
        <f>Time!BE$28</f>
        <v>48</v>
      </c>
      <c r="BF4" s="26">
        <f>Time!BF$28</f>
        <v>49</v>
      </c>
      <c r="BG4" s="26">
        <f>Time!BG$28</f>
        <v>50</v>
      </c>
      <c r="BH4" s="26">
        <f>Time!BH$28</f>
        <v>51</v>
      </c>
      <c r="BI4" s="26">
        <f>Time!BI$28</f>
        <v>52</v>
      </c>
      <c r="BJ4" s="26">
        <f>Time!BJ$28</f>
        <v>53</v>
      </c>
      <c r="BK4" s="26">
        <f>Time!BK$28</f>
        <v>54</v>
      </c>
      <c r="BL4" s="26">
        <f>Time!BL$28</f>
        <v>55</v>
      </c>
      <c r="BM4" s="26">
        <f>Time!BM$28</f>
        <v>56</v>
      </c>
      <c r="BN4" s="26">
        <f>Time!BN$28</f>
        <v>57</v>
      </c>
      <c r="BO4" s="26">
        <f>Time!BO$28</f>
        <v>58</v>
      </c>
      <c r="BP4" s="26">
        <f>Time!BP$28</f>
        <v>59</v>
      </c>
      <c r="BQ4" s="26">
        <f>Time!BQ$28</f>
        <v>60</v>
      </c>
    </row>
    <row r="5" spans="1:69" s="52" customFormat="1">
      <c r="A5" s="56"/>
      <c r="B5" s="56"/>
      <c r="C5" s="77"/>
      <c r="D5" s="196"/>
      <c r="E5" s="15" t="s">
        <v>247</v>
      </c>
      <c r="F5" s="28" t="s">
        <v>201</v>
      </c>
      <c r="G5" s="28" t="s">
        <v>185</v>
      </c>
      <c r="H5" s="28" t="s">
        <v>166</v>
      </c>
      <c r="I5" s="19"/>
      <c r="J5" s="15"/>
      <c r="K5" s="15"/>
      <c r="L5" s="15"/>
      <c r="M5" s="15"/>
      <c r="N5" s="15"/>
      <c r="O5" s="15"/>
    </row>
    <row r="8" spans="1:69">
      <c r="A8" s="28" t="s">
        <v>191</v>
      </c>
    </row>
    <row r="10" spans="1:69" outlineLevel="1">
      <c r="A10" s="28" t="s">
        <v>79</v>
      </c>
    </row>
    <row r="11" spans="1:69" outlineLevel="1">
      <c r="E11" s="37" t="s">
        <v>62</v>
      </c>
      <c r="G11" s="37" t="s">
        <v>205</v>
      </c>
      <c r="H11" s="55">
        <f>SUM( J11:BQ11 )</f>
        <v>0</v>
      </c>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row>
    <row r="13" spans="1:69" outlineLevel="1">
      <c r="A13" s="28" t="s">
        <v>218</v>
      </c>
    </row>
    <row r="14" spans="1:69" s="144" customFormat="1" outlineLevel="1">
      <c r="A14" s="193"/>
      <c r="B14" s="193"/>
      <c r="C14" s="228"/>
      <c r="D14" s="294"/>
      <c r="E14" s="173" t="s">
        <v>120</v>
      </c>
      <c r="G14" s="173" t="s">
        <v>99</v>
      </c>
      <c r="H14" s="144">
        <f>SUM( J14:BQ14 )</f>
        <v>0</v>
      </c>
      <c r="J14" s="35"/>
      <c r="K14" s="35"/>
      <c r="L14" s="35"/>
      <c r="M14" s="35"/>
      <c r="N14" s="35"/>
      <c r="O14" s="35"/>
      <c r="P14" s="35"/>
      <c r="Q14" s="35"/>
      <c r="R14" s="35"/>
      <c r="S14" s="35"/>
      <c r="T14" s="35"/>
      <c r="U14" s="35"/>
      <c r="V14" s="35"/>
      <c r="W14" s="35"/>
      <c r="X14" s="35"/>
      <c r="Y14" s="35"/>
      <c r="Z14" s="35"/>
      <c r="AA14" s="35"/>
      <c r="AB14" s="35"/>
      <c r="AC14" s="35"/>
      <c r="AD14" s="35"/>
      <c r="AE14" s="35"/>
      <c r="AF14" s="35"/>
      <c r="AG14" s="35"/>
      <c r="AH14" s="35"/>
      <c r="AI14" s="35"/>
      <c r="AJ14" s="35"/>
      <c r="AK14" s="35"/>
      <c r="AL14" s="35"/>
      <c r="AM14" s="35"/>
      <c r="AN14" s="35"/>
      <c r="AO14" s="35"/>
      <c r="AP14" s="35"/>
      <c r="AQ14" s="35"/>
      <c r="AR14" s="35"/>
      <c r="AS14" s="35"/>
      <c r="AT14" s="35"/>
      <c r="AU14" s="35"/>
      <c r="AV14" s="35"/>
      <c r="AW14" s="35"/>
      <c r="AX14" s="35"/>
      <c r="AY14" s="35"/>
      <c r="AZ14" s="35"/>
      <c r="BA14" s="35"/>
      <c r="BB14" s="35"/>
      <c r="BC14" s="35"/>
      <c r="BD14" s="35"/>
      <c r="BE14" s="35"/>
      <c r="BF14" s="35"/>
      <c r="BG14" s="35"/>
      <c r="BH14" s="35"/>
      <c r="BI14" s="35"/>
      <c r="BJ14" s="35"/>
      <c r="BK14" s="35"/>
      <c r="BL14" s="35"/>
      <c r="BM14" s="35"/>
      <c r="BN14" s="35"/>
      <c r="BO14" s="35"/>
      <c r="BP14" s="35"/>
      <c r="BQ14" s="35"/>
    </row>
    <row r="15" spans="1:69" s="144" customFormat="1" outlineLevel="1">
      <c r="A15" s="193"/>
      <c r="B15" s="193"/>
      <c r="C15" s="228"/>
      <c r="D15" s="294"/>
      <c r="E15" s="173" t="s">
        <v>80</v>
      </c>
      <c r="G15" s="173" t="s">
        <v>205</v>
      </c>
      <c r="H15" s="144">
        <f>SUM( J15:BQ15 )</f>
        <v>0</v>
      </c>
      <c r="J15" s="35"/>
      <c r="K15" s="35"/>
      <c r="L15" s="35"/>
      <c r="M15" s="35"/>
      <c r="N15" s="35"/>
      <c r="O15" s="35"/>
      <c r="P15" s="35"/>
      <c r="Q15" s="35"/>
      <c r="R15" s="35"/>
      <c r="S15" s="35"/>
      <c r="T15" s="35"/>
      <c r="U15" s="35"/>
      <c r="V15" s="35"/>
      <c r="W15" s="35"/>
      <c r="X15" s="35"/>
      <c r="Y15" s="35"/>
      <c r="Z15" s="35"/>
      <c r="AA15" s="35"/>
      <c r="AB15" s="35"/>
      <c r="AC15" s="35"/>
      <c r="AD15" s="35"/>
      <c r="AE15" s="35"/>
      <c r="AF15" s="35"/>
      <c r="AG15" s="35"/>
      <c r="AH15" s="35"/>
      <c r="AI15" s="35"/>
      <c r="AJ15" s="35"/>
      <c r="AK15" s="35"/>
      <c r="AL15" s="35"/>
      <c r="AM15" s="35"/>
      <c r="AN15" s="35"/>
      <c r="AO15" s="35"/>
      <c r="AP15" s="35"/>
      <c r="AQ15" s="35"/>
      <c r="AR15" s="35"/>
      <c r="AS15" s="35"/>
      <c r="AT15" s="35"/>
      <c r="AU15" s="35"/>
      <c r="AV15" s="35"/>
      <c r="AW15" s="35"/>
      <c r="AX15" s="35"/>
      <c r="AY15" s="35"/>
      <c r="AZ15" s="35"/>
      <c r="BA15" s="35"/>
      <c r="BB15" s="35"/>
      <c r="BC15" s="35"/>
      <c r="BD15" s="35"/>
      <c r="BE15" s="35"/>
      <c r="BF15" s="35"/>
      <c r="BG15" s="35"/>
      <c r="BH15" s="35"/>
      <c r="BI15" s="35"/>
      <c r="BJ15" s="35"/>
      <c r="BK15" s="35"/>
      <c r="BL15" s="35"/>
      <c r="BM15" s="35"/>
      <c r="BN15" s="35"/>
      <c r="BO15" s="35"/>
      <c r="BP15" s="35"/>
      <c r="BQ15" s="35"/>
    </row>
    <row r="17" spans="1:69" outlineLevel="1">
      <c r="A17" s="28" t="s">
        <v>219</v>
      </c>
    </row>
    <row r="18" spans="1:69" outlineLevel="1"/>
    <row r="19" spans="1:69" outlineLevel="2">
      <c r="A19" s="28" t="s">
        <v>44</v>
      </c>
    </row>
    <row r="20" spans="1:69" s="277" customFormat="1" outlineLevel="2">
      <c r="A20" s="165"/>
      <c r="B20" s="165"/>
      <c r="C20" s="260"/>
      <c r="D20" s="218"/>
      <c r="E20" s="118" t="s">
        <v>7</v>
      </c>
      <c r="F20" s="118"/>
      <c r="G20" s="118" t="s">
        <v>173</v>
      </c>
      <c r="H20" s="118"/>
      <c r="I20" s="118"/>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c r="BL20" s="34"/>
      <c r="BM20" s="34"/>
      <c r="BN20" s="34"/>
      <c r="BO20" s="34"/>
      <c r="BP20" s="34"/>
      <c r="BQ20" s="34"/>
    </row>
    <row r="23" spans="1:69">
      <c r="B23" s="28" t="s">
        <v>210</v>
      </c>
    </row>
  </sheetData>
  <conditionalFormatting sqref="J3:BQ3">
    <cfRule type="cellIs" dxfId="334" priority="6" stopIfTrue="1" operator="equal">
      <formula>"Construction"</formula>
    </cfRule>
    <cfRule type="cellIs" dxfId="333" priority="7" stopIfTrue="1" operator="equal">
      <formula>"Operations"</formula>
    </cfRule>
  </conditionalFormatting>
  <conditionalFormatting sqref="J3:BQ3">
    <cfRule type="cellIs" dxfId="332" priority="5" operator="equal">
      <formula>"Fin Close"</formula>
    </cfRule>
  </conditionalFormatting>
  <conditionalFormatting sqref="J3:BQ3">
    <cfRule type="cellIs" dxfId="331" priority="3" operator="equal">
      <formula>"PPA ext."</formula>
    </cfRule>
    <cfRule type="cellIs" dxfId="330" priority="4" operator="equal">
      <formula>"Delay"</formula>
    </cfRule>
  </conditionalFormatting>
  <conditionalFormatting sqref="F2:F3">
    <cfRule type="cellIs" dxfId="329" priority="1" stopIfTrue="1" operator="notEqual">
      <formula>0</formula>
    </cfRule>
    <cfRule type="cellIs" dxfId="328" priority="2" stopIfTrue="1" operator="equal">
      <formula>""</formula>
    </cfRule>
  </conditionalFormatting>
  <printOptions headings="1"/>
  <pageMargins left="0.75" right="0.75" top="1" bottom="1" header="0.5" footer="0.5"/>
  <pageSetup paperSize="9" scale="55" orientation="landscape" blackAndWhite="1"/>
  <headerFooter>
    <oddHeader>&amp;LPROJECT [XXX]&amp;CSheet:&amp;A&amp;RSTRICTLY CONFIDENTIAL</oddHeader>
    <oddFooter>&amp;L&amp;F ( Printed on &amp;D at &amp;T )&amp;RPage &amp;P of &amp;N</oddFooter>
  </headerFooter>
  <customProperties>
    <customPr name="MMSheetType" r:id="rId1"/>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99"/>
    <outlinePr summaryBelow="0" summaryRight="0"/>
  </sheetPr>
  <dimension ref="A1:O5"/>
  <sheetViews>
    <sheetView showGridLines="0"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cols>
    <col min="1" max="2" width="1.44140625" style="28" customWidth="1"/>
    <col min="3" max="3" width="1.44140625" style="58" customWidth="1"/>
    <col min="4" max="4" width="1.44140625" style="182" customWidth="1"/>
    <col min="5" max="5" width="71.44140625" style="55" customWidth="1"/>
    <col min="6" max="6" width="16.33203125" style="55" customWidth="1"/>
    <col min="7" max="8" width="15.109375" style="55" customWidth="1"/>
    <col min="9" max="9" width="3.44140625" style="55" customWidth="1"/>
    <col min="10" max="15" width="15.109375" style="55" customWidth="1"/>
    <col min="16" max="16" width="15.109375" style="55" hidden="1" customWidth="1"/>
    <col min="17" max="16384" width="15.109375" style="55" hidden="1"/>
  </cols>
  <sheetData>
    <row r="1" spans="1:15" s="76" customFormat="1" ht="25">
      <c r="A1" s="48" t="str">
        <f ca="1" xml:space="preserve"> RIGHT(CELL("filename", A1), LEN(CELL("filename", A1)) - SEARCH("]", CELL("filename", A1)))</f>
        <v>InpT</v>
      </c>
      <c r="B1" s="78"/>
      <c r="C1" s="79"/>
      <c r="D1" s="203"/>
      <c r="F1" s="50" t="str">
        <f>HYPERLINK("#Contents!A1","Go to contents")</f>
        <v>Go to contents</v>
      </c>
      <c r="H1" s="57"/>
      <c r="J1" s="57"/>
    </row>
    <row r="2" spans="1:15" s="52" customFormat="1">
      <c r="A2" s="56"/>
      <c r="B2" s="56"/>
      <c r="C2" s="77"/>
      <c r="D2" s="196"/>
      <c r="E2" s="198" t="s">
        <v>260</v>
      </c>
      <c r="F2" s="49">
        <f ca="1" xml:space="preserve"> 'Model Checks and Alerts'!F11</f>
        <v>1</v>
      </c>
      <c r="G2" s="51" t="s">
        <v>115</v>
      </c>
      <c r="H2" s="19"/>
      <c r="I2" s="19"/>
      <c r="J2" s="6"/>
      <c r="K2" s="6"/>
      <c r="L2" s="6"/>
      <c r="M2" s="6"/>
      <c r="N2" s="6"/>
      <c r="O2" s="6"/>
    </row>
    <row r="3" spans="1:15" s="52" customFormat="1">
      <c r="A3" s="56"/>
      <c r="B3" s="56"/>
      <c r="C3" s="77"/>
      <c r="D3" s="196"/>
      <c r="E3" s="15" t="s">
        <v>167</v>
      </c>
      <c r="F3" s="49"/>
      <c r="G3" s="51" t="s">
        <v>76</v>
      </c>
      <c r="H3" s="19"/>
      <c r="I3" s="19"/>
      <c r="J3" s="7"/>
      <c r="K3" s="7"/>
      <c r="L3" s="7"/>
      <c r="M3" s="7"/>
      <c r="N3" s="7"/>
      <c r="O3" s="7"/>
    </row>
    <row r="4" spans="1:15" s="52" customFormat="1">
      <c r="A4" s="56"/>
      <c r="B4" s="56"/>
      <c r="C4" s="77"/>
      <c r="D4" s="196"/>
      <c r="E4" s="26" t="s">
        <v>261</v>
      </c>
      <c r="F4" s="55"/>
      <c r="G4" s="55"/>
      <c r="H4" s="19"/>
      <c r="I4" s="19"/>
      <c r="J4" s="26"/>
      <c r="K4" s="26"/>
      <c r="L4" s="26"/>
      <c r="M4" s="26"/>
      <c r="N4" s="26"/>
      <c r="O4" s="26"/>
    </row>
    <row r="5" spans="1:15" s="52" customFormat="1">
      <c r="A5" s="56"/>
      <c r="B5" s="56"/>
      <c r="C5" s="77"/>
      <c r="D5" s="196"/>
      <c r="E5" s="15" t="s">
        <v>247</v>
      </c>
      <c r="F5" s="28"/>
      <c r="G5" s="28" t="s">
        <v>185</v>
      </c>
      <c r="H5" s="28"/>
      <c r="I5" s="19"/>
      <c r="J5" s="15"/>
      <c r="K5" s="15"/>
      <c r="L5" s="15"/>
      <c r="M5" s="15"/>
      <c r="N5" s="15"/>
      <c r="O5" s="15"/>
    </row>
  </sheetData>
  <conditionalFormatting sqref="J3:O3">
    <cfRule type="cellIs" dxfId="327" priority="6" stopIfTrue="1" operator="equal">
      <formula>"Construction"</formula>
    </cfRule>
    <cfRule type="cellIs" dxfId="326" priority="7" stopIfTrue="1" operator="equal">
      <formula>"Operations"</formula>
    </cfRule>
  </conditionalFormatting>
  <conditionalFormatting sqref="J3:O3">
    <cfRule type="cellIs" dxfId="325" priority="5" operator="equal">
      <formula>"Fin Close"</formula>
    </cfRule>
  </conditionalFormatting>
  <conditionalFormatting sqref="J3:O3">
    <cfRule type="cellIs" dxfId="324" priority="3" operator="equal">
      <formula>"PPA ext."</formula>
    </cfRule>
    <cfRule type="cellIs" dxfId="323" priority="4" operator="equal">
      <formula>"Delay"</formula>
    </cfRule>
  </conditionalFormatting>
  <conditionalFormatting sqref="F2:F3">
    <cfRule type="cellIs" dxfId="322" priority="1" stopIfTrue="1" operator="notEqual">
      <formula>0</formula>
    </cfRule>
    <cfRule type="cellIs" dxfId="321" priority="2" stopIfTrue="1" operator="equal">
      <formula>""</formula>
    </cfRule>
  </conditionalFormatting>
  <printOptions headings="1"/>
  <pageMargins left="0.75" right="0.75" top="1" bottom="1" header="0.5" footer="0.5"/>
  <pageSetup paperSize="9" scale="55" orientation="landscape" blackAndWhite="1"/>
  <headerFooter>
    <oddHeader>&amp;LPROJECT [XXX]&amp;CSheet:&amp;A&amp;RSTRICTLY CONFIDENTIAL</oddHeader>
    <oddFooter>&amp;L&amp;F ( Printed on &amp;D at &amp;T )&amp;RPage &amp;P of &amp;N</oddFooter>
  </headerFooter>
  <customProperties>
    <customPr name="MMSheetType" r:id="rId1"/>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Q308"/>
  <sheetViews>
    <sheetView showGridLines="0"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outlineLevelRow="2"/>
  <cols>
    <col min="1" max="2" width="1.44140625" style="28" customWidth="1"/>
    <col min="3" max="3" width="1.44140625" style="58" customWidth="1"/>
    <col min="4" max="4" width="1.44140625" style="82" customWidth="1"/>
    <col min="5" max="5" width="70.77734375" style="55" bestFit="1" customWidth="1"/>
    <col min="6" max="6" width="20.5546875" style="55" bestFit="1" customWidth="1"/>
    <col min="7" max="7" width="13.21875" style="55" bestFit="1" customWidth="1"/>
    <col min="8" max="8" width="7.6640625" style="55" bestFit="1" customWidth="1"/>
    <col min="9" max="9" width="3.44140625" style="55" customWidth="1"/>
    <col min="10" max="10" width="12.33203125" style="55" bestFit="1" customWidth="1"/>
    <col min="11" max="11" width="12.109375" style="55" bestFit="1" customWidth="1"/>
    <col min="12" max="12" width="11.5546875" style="55" bestFit="1" customWidth="1"/>
    <col min="13" max="13" width="12.33203125" style="55" bestFit="1" customWidth="1"/>
    <col min="14" max="14" width="12.21875" style="55" bestFit="1" customWidth="1"/>
    <col min="15" max="15" width="11.77734375" style="55" bestFit="1" customWidth="1"/>
    <col min="16" max="16" width="12.33203125" style="55" bestFit="1" customWidth="1"/>
    <col min="17" max="17" width="12.21875" style="55" bestFit="1" customWidth="1"/>
    <col min="18" max="18" width="11.88671875" style="55" bestFit="1" customWidth="1"/>
    <col min="19" max="19" width="12.109375" style="55" bestFit="1" customWidth="1"/>
    <col min="20" max="20" width="12" style="55" bestFit="1" customWidth="1"/>
    <col min="21" max="21" width="11.77734375" style="55" bestFit="1" customWidth="1"/>
    <col min="22" max="22" width="12.33203125" style="55" bestFit="1" customWidth="1"/>
    <col min="23" max="23" width="12.109375" style="55" bestFit="1" customWidth="1"/>
    <col min="24" max="24" width="11.5546875" style="55" bestFit="1" customWidth="1"/>
    <col min="25" max="25" width="12.33203125" style="55" bestFit="1" customWidth="1"/>
    <col min="26" max="26" width="12.21875" style="55" bestFit="1" customWidth="1"/>
    <col min="27" max="27" width="11.77734375" style="55" bestFit="1" customWidth="1"/>
    <col min="28" max="28" width="12.33203125" style="55" bestFit="1" customWidth="1"/>
    <col min="29" max="29" width="12.21875" style="55" bestFit="1" customWidth="1"/>
    <col min="30" max="30" width="11.88671875" style="55" bestFit="1" customWidth="1"/>
    <col min="31" max="31" width="12.109375" style="55" bestFit="1" customWidth="1"/>
    <col min="32" max="32" width="12" style="55" bestFit="1" customWidth="1"/>
    <col min="33" max="33" width="11.77734375" style="55" bestFit="1" customWidth="1"/>
    <col min="34" max="34" width="12.33203125" style="55" bestFit="1" customWidth="1"/>
    <col min="35" max="35" width="12.109375" style="55" bestFit="1" customWidth="1"/>
    <col min="36" max="36" width="11.21875" style="55" bestFit="1" customWidth="1"/>
    <col min="37" max="37" width="12.33203125" style="55" bestFit="1" customWidth="1"/>
    <col min="38" max="38" width="12.21875" style="55" bestFit="1" customWidth="1"/>
    <col min="39" max="39" width="11.77734375" style="55" bestFit="1" customWidth="1"/>
    <col min="40" max="40" width="12.33203125" style="55" bestFit="1" customWidth="1"/>
    <col min="41" max="41" width="12.21875" style="55" bestFit="1" customWidth="1"/>
    <col min="42" max="42" width="11.88671875" style="55" bestFit="1" customWidth="1"/>
    <col min="43" max="43" width="12.109375" style="55" bestFit="1" customWidth="1"/>
    <col min="44" max="44" width="12" style="55" bestFit="1" customWidth="1"/>
    <col min="45" max="45" width="11.77734375" style="55" bestFit="1" customWidth="1"/>
    <col min="46" max="46" width="12.33203125" style="55" bestFit="1" customWidth="1"/>
    <col min="47" max="47" width="12.109375" style="55" bestFit="1" customWidth="1"/>
    <col min="48" max="48" width="11.21875" style="55" bestFit="1" customWidth="1"/>
    <col min="49" max="49" width="12.33203125" style="55" bestFit="1" customWidth="1"/>
    <col min="50" max="50" width="12.21875" style="55" bestFit="1" customWidth="1"/>
    <col min="51" max="51" width="11.77734375" style="55" bestFit="1" customWidth="1"/>
    <col min="52" max="52" width="12.33203125" style="55" bestFit="1" customWidth="1"/>
    <col min="53" max="53" width="12.21875" style="55" bestFit="1" customWidth="1"/>
    <col min="54" max="54" width="11.88671875" style="55" bestFit="1" customWidth="1"/>
    <col min="55" max="55" width="12.109375" style="55" bestFit="1" customWidth="1"/>
    <col min="56" max="56" width="12" style="55" bestFit="1" customWidth="1"/>
    <col min="57" max="57" width="11.77734375" style="55" bestFit="1" customWidth="1"/>
    <col min="58" max="58" width="12.33203125" style="55" bestFit="1" customWidth="1"/>
    <col min="59" max="59" width="12.109375" style="55" bestFit="1" customWidth="1"/>
    <col min="60" max="60" width="11.21875" style="55" bestFit="1" customWidth="1"/>
    <col min="61" max="61" width="12.33203125" style="55" bestFit="1" customWidth="1"/>
    <col min="62" max="62" width="12.21875" style="55" bestFit="1" customWidth="1"/>
    <col min="63" max="63" width="11.77734375" style="55" bestFit="1" customWidth="1"/>
    <col min="64" max="64" width="12.33203125" style="55" bestFit="1" customWidth="1"/>
    <col min="65" max="65" width="12.21875" style="55" bestFit="1" customWidth="1"/>
    <col min="66" max="66" width="11.88671875" style="55" bestFit="1" customWidth="1"/>
    <col min="67" max="67" width="12.109375" style="55" bestFit="1" customWidth="1"/>
    <col min="68" max="68" width="12" style="55" bestFit="1" customWidth="1"/>
    <col min="69" max="69" width="11.77734375" style="55" bestFit="1" customWidth="1"/>
    <col min="70" max="70" width="15.109375" style="55" hidden="1" customWidth="1"/>
    <col min="71" max="16384" width="15.109375" style="55" hidden="1"/>
  </cols>
  <sheetData>
    <row r="1" spans="1:69" s="76" customFormat="1" ht="25">
      <c r="A1" s="48" t="str">
        <f ca="1" xml:space="preserve"> RIGHT(CELL("filename", A1), LEN(CELL("filename", A1)) - SEARCH("]", CELL("filename", A1)))</f>
        <v>Time</v>
      </c>
      <c r="B1" s="78"/>
      <c r="C1" s="79"/>
      <c r="D1" s="83"/>
      <c r="F1" s="50" t="str">
        <f>HYPERLINK("#Contents!A1","Go to contents")</f>
        <v>Go to contents</v>
      </c>
      <c r="H1" s="57"/>
      <c r="J1" s="57"/>
    </row>
    <row r="2" spans="1:69" s="52" customFormat="1">
      <c r="A2" s="56"/>
      <c r="B2" s="56"/>
      <c r="C2" s="77"/>
      <c r="D2" s="80"/>
      <c r="E2" s="19" t="s">
        <v>260</v>
      </c>
      <c r="F2" s="49">
        <f ca="1" xml:space="preserve"> 'Model Checks and Alerts'!F11</f>
        <v>1</v>
      </c>
      <c r="G2" s="51" t="s">
        <v>115</v>
      </c>
      <c r="H2" s="19"/>
      <c r="I2" s="19"/>
      <c r="J2" s="6">
        <f t="shared" ref="J2:BQ2" si="0" xml:space="preserve"> J$19</f>
        <v>45077</v>
      </c>
      <c r="K2" s="6">
        <f t="shared" si="0"/>
        <v>45107</v>
      </c>
      <c r="L2" s="6">
        <f t="shared" si="0"/>
        <v>45138</v>
      </c>
      <c r="M2" s="6">
        <f t="shared" si="0"/>
        <v>45169</v>
      </c>
      <c r="N2" s="6">
        <f t="shared" si="0"/>
        <v>45199</v>
      </c>
      <c r="O2" s="6">
        <f t="shared" si="0"/>
        <v>45230</v>
      </c>
      <c r="P2" s="6">
        <f t="shared" si="0"/>
        <v>45260</v>
      </c>
      <c r="Q2" s="6">
        <f t="shared" si="0"/>
        <v>45291</v>
      </c>
      <c r="R2" s="6">
        <f t="shared" si="0"/>
        <v>45322</v>
      </c>
      <c r="S2" s="6">
        <f t="shared" si="0"/>
        <v>45351</v>
      </c>
      <c r="T2" s="6">
        <f t="shared" si="0"/>
        <v>45382</v>
      </c>
      <c r="U2" s="6">
        <f t="shared" si="0"/>
        <v>45412</v>
      </c>
      <c r="V2" s="6">
        <f t="shared" si="0"/>
        <v>45443</v>
      </c>
      <c r="W2" s="6">
        <f t="shared" si="0"/>
        <v>45473</v>
      </c>
      <c r="X2" s="6">
        <f t="shared" si="0"/>
        <v>45504</v>
      </c>
      <c r="Y2" s="6">
        <f t="shared" si="0"/>
        <v>45535</v>
      </c>
      <c r="Z2" s="6">
        <f t="shared" si="0"/>
        <v>45565</v>
      </c>
      <c r="AA2" s="6">
        <f t="shared" si="0"/>
        <v>45596</v>
      </c>
      <c r="AB2" s="6">
        <f t="shared" si="0"/>
        <v>45626</v>
      </c>
      <c r="AC2" s="6">
        <f t="shared" si="0"/>
        <v>45657</v>
      </c>
      <c r="AD2" s="6">
        <f t="shared" si="0"/>
        <v>45688</v>
      </c>
      <c r="AE2" s="6">
        <f t="shared" si="0"/>
        <v>45716</v>
      </c>
      <c r="AF2" s="6">
        <f t="shared" si="0"/>
        <v>45747</v>
      </c>
      <c r="AG2" s="6">
        <f t="shared" si="0"/>
        <v>45777</v>
      </c>
      <c r="AH2" s="6">
        <f t="shared" si="0"/>
        <v>45808</v>
      </c>
      <c r="AI2" s="6">
        <f t="shared" si="0"/>
        <v>45838</v>
      </c>
      <c r="AJ2" s="6">
        <f t="shared" si="0"/>
        <v>45869</v>
      </c>
      <c r="AK2" s="6">
        <f t="shared" si="0"/>
        <v>45900</v>
      </c>
      <c r="AL2" s="6">
        <f t="shared" si="0"/>
        <v>45930</v>
      </c>
      <c r="AM2" s="6">
        <f t="shared" si="0"/>
        <v>45961</v>
      </c>
      <c r="AN2" s="6">
        <f t="shared" si="0"/>
        <v>45991</v>
      </c>
      <c r="AO2" s="6">
        <f t="shared" si="0"/>
        <v>46022</v>
      </c>
      <c r="AP2" s="6">
        <f t="shared" si="0"/>
        <v>46053</v>
      </c>
      <c r="AQ2" s="6">
        <f t="shared" si="0"/>
        <v>46081</v>
      </c>
      <c r="AR2" s="6">
        <f t="shared" si="0"/>
        <v>46112</v>
      </c>
      <c r="AS2" s="6">
        <f t="shared" si="0"/>
        <v>46142</v>
      </c>
      <c r="AT2" s="6">
        <f t="shared" si="0"/>
        <v>46173</v>
      </c>
      <c r="AU2" s="6">
        <f t="shared" si="0"/>
        <v>46203</v>
      </c>
      <c r="AV2" s="6">
        <f t="shared" si="0"/>
        <v>46234</v>
      </c>
      <c r="AW2" s="6">
        <f t="shared" si="0"/>
        <v>46265</v>
      </c>
      <c r="AX2" s="6">
        <f t="shared" si="0"/>
        <v>46295</v>
      </c>
      <c r="AY2" s="6">
        <f t="shared" si="0"/>
        <v>46326</v>
      </c>
      <c r="AZ2" s="6">
        <f t="shared" si="0"/>
        <v>46356</v>
      </c>
      <c r="BA2" s="6">
        <f t="shared" si="0"/>
        <v>46387</v>
      </c>
      <c r="BB2" s="6">
        <f t="shared" si="0"/>
        <v>46418</v>
      </c>
      <c r="BC2" s="6">
        <f t="shared" si="0"/>
        <v>46446</v>
      </c>
      <c r="BD2" s="6">
        <f t="shared" si="0"/>
        <v>46477</v>
      </c>
      <c r="BE2" s="6">
        <f t="shared" si="0"/>
        <v>46507</v>
      </c>
      <c r="BF2" s="6">
        <f t="shared" si="0"/>
        <v>46538</v>
      </c>
      <c r="BG2" s="6">
        <f t="shared" si="0"/>
        <v>46568</v>
      </c>
      <c r="BH2" s="6">
        <f t="shared" si="0"/>
        <v>46599</v>
      </c>
      <c r="BI2" s="6">
        <f t="shared" si="0"/>
        <v>46630</v>
      </c>
      <c r="BJ2" s="6">
        <f t="shared" si="0"/>
        <v>46660</v>
      </c>
      <c r="BK2" s="6">
        <f t="shared" si="0"/>
        <v>46691</v>
      </c>
      <c r="BL2" s="6">
        <f t="shared" si="0"/>
        <v>46721</v>
      </c>
      <c r="BM2" s="6">
        <f t="shared" si="0"/>
        <v>46752</v>
      </c>
      <c r="BN2" s="6">
        <f t="shared" si="0"/>
        <v>46783</v>
      </c>
      <c r="BO2" s="6">
        <f t="shared" si="0"/>
        <v>46812</v>
      </c>
      <c r="BP2" s="6">
        <f t="shared" si="0"/>
        <v>46843</v>
      </c>
      <c r="BQ2" s="6">
        <f t="shared" si="0"/>
        <v>46873</v>
      </c>
    </row>
    <row r="3" spans="1:69" s="29" customFormat="1">
      <c r="A3" s="56"/>
      <c r="B3" s="56"/>
      <c r="C3" s="77"/>
      <c r="D3" s="80"/>
      <c r="E3" s="37" t="s">
        <v>167</v>
      </c>
      <c r="F3" s="49"/>
      <c r="G3" s="51" t="s">
        <v>76</v>
      </c>
      <c r="H3" s="19"/>
      <c r="I3" s="19"/>
      <c r="J3" s="7" t="str">
        <f t="shared" ref="J3:BQ3" si="1" xml:space="preserve"> J$24</f>
        <v>Month1</v>
      </c>
      <c r="K3" s="7" t="str">
        <f t="shared" si="1"/>
        <v>Month2</v>
      </c>
      <c r="L3" s="7" t="str">
        <f t="shared" si="1"/>
        <v>Month3</v>
      </c>
      <c r="M3" s="7" t="str">
        <f t="shared" si="1"/>
        <v>Month4</v>
      </c>
      <c r="N3" s="7" t="str">
        <f t="shared" si="1"/>
        <v>Month5</v>
      </c>
      <c r="O3" s="7" t="str">
        <f t="shared" si="1"/>
        <v>Month6</v>
      </c>
      <c r="P3" s="7" t="str">
        <f t="shared" si="1"/>
        <v>Month7</v>
      </c>
      <c r="Q3" s="7" t="str">
        <f t="shared" si="1"/>
        <v>Month8</v>
      </c>
      <c r="R3" s="7" t="str">
        <f t="shared" si="1"/>
        <v>Month9</v>
      </c>
      <c r="S3" s="7" t="str">
        <f t="shared" si="1"/>
        <v>Month10</v>
      </c>
      <c r="T3" s="7" t="str">
        <f t="shared" si="1"/>
        <v>Month11</v>
      </c>
      <c r="U3" s="7" t="str">
        <f t="shared" si="1"/>
        <v>Month12</v>
      </c>
      <c r="V3" s="7" t="str">
        <f t="shared" si="1"/>
        <v>Month13</v>
      </c>
      <c r="W3" s="7" t="str">
        <f t="shared" si="1"/>
        <v>Month14</v>
      </c>
      <c r="X3" s="7" t="str">
        <f t="shared" si="1"/>
        <v>Month15</v>
      </c>
      <c r="Y3" s="7" t="str">
        <f t="shared" si="1"/>
        <v>Month16</v>
      </c>
      <c r="Z3" s="7" t="str">
        <f t="shared" si="1"/>
        <v>Month17</v>
      </c>
      <c r="AA3" s="7" t="str">
        <f t="shared" si="1"/>
        <v>Month18</v>
      </c>
      <c r="AB3" s="7" t="str">
        <f t="shared" si="1"/>
        <v>Month19</v>
      </c>
      <c r="AC3" s="7" t="str">
        <f t="shared" si="1"/>
        <v>Month20</v>
      </c>
      <c r="AD3" s="7" t="str">
        <f t="shared" si="1"/>
        <v>Month21</v>
      </c>
      <c r="AE3" s="7" t="str">
        <f t="shared" si="1"/>
        <v>Month22</v>
      </c>
      <c r="AF3" s="7" t="str">
        <f t="shared" si="1"/>
        <v>Month23</v>
      </c>
      <c r="AG3" s="7" t="str">
        <f t="shared" si="1"/>
        <v>Month24</v>
      </c>
      <c r="AH3" s="7" t="str">
        <f t="shared" si="1"/>
        <v>Month25</v>
      </c>
      <c r="AI3" s="7" t="str">
        <f t="shared" si="1"/>
        <v>Month26</v>
      </c>
      <c r="AJ3" s="7" t="str">
        <f t="shared" si="1"/>
        <v>Month27</v>
      </c>
      <c r="AK3" s="7" t="str">
        <f t="shared" si="1"/>
        <v>Month28</v>
      </c>
      <c r="AL3" s="7" t="str">
        <f t="shared" si="1"/>
        <v>Month29</v>
      </c>
      <c r="AM3" s="7" t="str">
        <f t="shared" si="1"/>
        <v>Month30</v>
      </c>
      <c r="AN3" s="7" t="str">
        <f t="shared" si="1"/>
        <v>Month31</v>
      </c>
      <c r="AO3" s="7" t="str">
        <f t="shared" si="1"/>
        <v>Month32</v>
      </c>
      <c r="AP3" s="7" t="str">
        <f t="shared" si="1"/>
        <v>Month33</v>
      </c>
      <c r="AQ3" s="7" t="str">
        <f t="shared" si="1"/>
        <v>Month34</v>
      </c>
      <c r="AR3" s="7" t="str">
        <f t="shared" si="1"/>
        <v>Month35</v>
      </c>
      <c r="AS3" s="7" t="str">
        <f t="shared" si="1"/>
        <v>Month36</v>
      </c>
      <c r="AT3" s="7" t="str">
        <f t="shared" si="1"/>
        <v>Month37</v>
      </c>
      <c r="AU3" s="7" t="str">
        <f t="shared" si="1"/>
        <v>Month38</v>
      </c>
      <c r="AV3" s="7" t="str">
        <f t="shared" si="1"/>
        <v>Month39</v>
      </c>
      <c r="AW3" s="7" t="str">
        <f t="shared" si="1"/>
        <v>Month40</v>
      </c>
      <c r="AX3" s="7" t="str">
        <f t="shared" si="1"/>
        <v>Month41</v>
      </c>
      <c r="AY3" s="7" t="str">
        <f t="shared" si="1"/>
        <v>Month42</v>
      </c>
      <c r="AZ3" s="7" t="str">
        <f t="shared" si="1"/>
        <v>Month43</v>
      </c>
      <c r="BA3" s="7" t="str">
        <f t="shared" si="1"/>
        <v>Month44</v>
      </c>
      <c r="BB3" s="7" t="str">
        <f t="shared" si="1"/>
        <v>Month45</v>
      </c>
      <c r="BC3" s="7" t="str">
        <f t="shared" si="1"/>
        <v>Month46</v>
      </c>
      <c r="BD3" s="7" t="str">
        <f t="shared" si="1"/>
        <v>Month47</v>
      </c>
      <c r="BE3" s="7" t="str">
        <f t="shared" si="1"/>
        <v>Month48</v>
      </c>
      <c r="BF3" s="7" t="str">
        <f t="shared" si="1"/>
        <v>Month49</v>
      </c>
      <c r="BG3" s="7" t="str">
        <f t="shared" si="1"/>
        <v>Month50</v>
      </c>
      <c r="BH3" s="7" t="str">
        <f t="shared" si="1"/>
        <v>Month51</v>
      </c>
      <c r="BI3" s="7" t="str">
        <f t="shared" si="1"/>
        <v>Month52</v>
      </c>
      <c r="BJ3" s="7" t="str">
        <f t="shared" si="1"/>
        <v>Month53</v>
      </c>
      <c r="BK3" s="7" t="str">
        <f t="shared" si="1"/>
        <v>Month54</v>
      </c>
      <c r="BL3" s="7" t="str">
        <f t="shared" si="1"/>
        <v>Month55</v>
      </c>
      <c r="BM3" s="7" t="str">
        <f t="shared" si="1"/>
        <v>Month56</v>
      </c>
      <c r="BN3" s="7" t="str">
        <f t="shared" si="1"/>
        <v>Month57</v>
      </c>
      <c r="BO3" s="7" t="str">
        <f t="shared" si="1"/>
        <v>Month58</v>
      </c>
      <c r="BP3" s="7" t="str">
        <f t="shared" si="1"/>
        <v>Month59</v>
      </c>
      <c r="BQ3" s="7" t="str">
        <f t="shared" si="1"/>
        <v>Month60</v>
      </c>
    </row>
    <row r="4" spans="1:69" s="26" customFormat="1">
      <c r="A4" s="56"/>
      <c r="B4" s="56"/>
      <c r="C4" s="77"/>
      <c r="D4" s="80"/>
      <c r="E4" s="19" t="s">
        <v>261</v>
      </c>
      <c r="F4" s="28"/>
      <c r="G4" s="19"/>
      <c r="H4" s="19"/>
      <c r="I4" s="19"/>
      <c r="J4" s="26">
        <f t="shared" ref="J4:BQ4" si="2" xml:space="preserve"> J$28</f>
        <v>1</v>
      </c>
      <c r="K4" s="26">
        <f t="shared" si="2"/>
        <v>2</v>
      </c>
      <c r="L4" s="26">
        <f t="shared" si="2"/>
        <v>3</v>
      </c>
      <c r="M4" s="26">
        <f t="shared" si="2"/>
        <v>4</v>
      </c>
      <c r="N4" s="26">
        <f t="shared" si="2"/>
        <v>5</v>
      </c>
      <c r="O4" s="26">
        <f t="shared" si="2"/>
        <v>6</v>
      </c>
      <c r="P4" s="26">
        <f t="shared" si="2"/>
        <v>7</v>
      </c>
      <c r="Q4" s="26">
        <f t="shared" si="2"/>
        <v>8</v>
      </c>
      <c r="R4" s="26">
        <f t="shared" si="2"/>
        <v>9</v>
      </c>
      <c r="S4" s="26">
        <f t="shared" si="2"/>
        <v>10</v>
      </c>
      <c r="T4" s="26">
        <f t="shared" si="2"/>
        <v>11</v>
      </c>
      <c r="U4" s="26">
        <f t="shared" si="2"/>
        <v>12</v>
      </c>
      <c r="V4" s="26">
        <f t="shared" si="2"/>
        <v>13</v>
      </c>
      <c r="W4" s="26">
        <f t="shared" si="2"/>
        <v>14</v>
      </c>
      <c r="X4" s="26">
        <f t="shared" si="2"/>
        <v>15</v>
      </c>
      <c r="Y4" s="26">
        <f t="shared" si="2"/>
        <v>16</v>
      </c>
      <c r="Z4" s="26">
        <f t="shared" si="2"/>
        <v>17</v>
      </c>
      <c r="AA4" s="26">
        <f t="shared" si="2"/>
        <v>18</v>
      </c>
      <c r="AB4" s="26">
        <f t="shared" si="2"/>
        <v>19</v>
      </c>
      <c r="AC4" s="26">
        <f t="shared" si="2"/>
        <v>20</v>
      </c>
      <c r="AD4" s="26">
        <f t="shared" si="2"/>
        <v>21</v>
      </c>
      <c r="AE4" s="26">
        <f t="shared" si="2"/>
        <v>22</v>
      </c>
      <c r="AF4" s="26">
        <f t="shared" si="2"/>
        <v>23</v>
      </c>
      <c r="AG4" s="26">
        <f t="shared" si="2"/>
        <v>24</v>
      </c>
      <c r="AH4" s="26">
        <f t="shared" si="2"/>
        <v>25</v>
      </c>
      <c r="AI4" s="26">
        <f t="shared" si="2"/>
        <v>26</v>
      </c>
      <c r="AJ4" s="26">
        <f t="shared" si="2"/>
        <v>27</v>
      </c>
      <c r="AK4" s="26">
        <f t="shared" si="2"/>
        <v>28</v>
      </c>
      <c r="AL4" s="26">
        <f t="shared" si="2"/>
        <v>29</v>
      </c>
      <c r="AM4" s="26">
        <f t="shared" si="2"/>
        <v>30</v>
      </c>
      <c r="AN4" s="26">
        <f t="shared" si="2"/>
        <v>31</v>
      </c>
      <c r="AO4" s="26">
        <f t="shared" si="2"/>
        <v>32</v>
      </c>
      <c r="AP4" s="26">
        <f t="shared" si="2"/>
        <v>33</v>
      </c>
      <c r="AQ4" s="26">
        <f t="shared" si="2"/>
        <v>34</v>
      </c>
      <c r="AR4" s="26">
        <f t="shared" si="2"/>
        <v>35</v>
      </c>
      <c r="AS4" s="26">
        <f t="shared" si="2"/>
        <v>36</v>
      </c>
      <c r="AT4" s="26">
        <f t="shared" si="2"/>
        <v>37</v>
      </c>
      <c r="AU4" s="26">
        <f t="shared" si="2"/>
        <v>38</v>
      </c>
      <c r="AV4" s="26">
        <f t="shared" si="2"/>
        <v>39</v>
      </c>
      <c r="AW4" s="26">
        <f t="shared" si="2"/>
        <v>40</v>
      </c>
      <c r="AX4" s="26">
        <f t="shared" si="2"/>
        <v>41</v>
      </c>
      <c r="AY4" s="26">
        <f t="shared" si="2"/>
        <v>42</v>
      </c>
      <c r="AZ4" s="26">
        <f t="shared" si="2"/>
        <v>43</v>
      </c>
      <c r="BA4" s="26">
        <f t="shared" si="2"/>
        <v>44</v>
      </c>
      <c r="BB4" s="26">
        <f t="shared" si="2"/>
        <v>45</v>
      </c>
      <c r="BC4" s="26">
        <f t="shared" si="2"/>
        <v>46</v>
      </c>
      <c r="BD4" s="26">
        <f t="shared" si="2"/>
        <v>47</v>
      </c>
      <c r="BE4" s="26">
        <f t="shared" si="2"/>
        <v>48</v>
      </c>
      <c r="BF4" s="26">
        <f t="shared" si="2"/>
        <v>49</v>
      </c>
      <c r="BG4" s="26">
        <f t="shared" si="2"/>
        <v>50</v>
      </c>
      <c r="BH4" s="26">
        <f t="shared" si="2"/>
        <v>51</v>
      </c>
      <c r="BI4" s="26">
        <f t="shared" si="2"/>
        <v>52</v>
      </c>
      <c r="BJ4" s="26">
        <f t="shared" si="2"/>
        <v>53</v>
      </c>
      <c r="BK4" s="26">
        <f t="shared" si="2"/>
        <v>54</v>
      </c>
      <c r="BL4" s="26">
        <f t="shared" si="2"/>
        <v>55</v>
      </c>
      <c r="BM4" s="26">
        <f t="shared" si="2"/>
        <v>56</v>
      </c>
      <c r="BN4" s="26">
        <f t="shared" si="2"/>
        <v>57</v>
      </c>
      <c r="BO4" s="26">
        <f t="shared" si="2"/>
        <v>58</v>
      </c>
      <c r="BP4" s="26">
        <f t="shared" si="2"/>
        <v>59</v>
      </c>
      <c r="BQ4" s="26">
        <f t="shared" si="2"/>
        <v>60</v>
      </c>
    </row>
    <row r="5" spans="1:69" s="29" customFormat="1">
      <c r="A5" s="56"/>
      <c r="B5" s="56"/>
      <c r="C5" s="77"/>
      <c r="D5" s="80"/>
      <c r="E5" s="19" t="s">
        <v>247</v>
      </c>
      <c r="F5" s="28" t="s">
        <v>201</v>
      </c>
      <c r="G5" s="28" t="s">
        <v>185</v>
      </c>
      <c r="H5" s="28" t="s">
        <v>166</v>
      </c>
      <c r="I5" s="19"/>
      <c r="J5" s="15"/>
      <c r="K5" s="15"/>
      <c r="L5" s="15"/>
      <c r="M5" s="15"/>
      <c r="N5" s="15"/>
      <c r="O5" s="15"/>
    </row>
    <row r="6" spans="1:69" s="37" customFormat="1">
      <c r="A6" s="28"/>
      <c r="B6" s="28"/>
      <c r="C6" s="58"/>
      <c r="D6" s="84"/>
      <c r="F6" s="28"/>
      <c r="G6" s="28"/>
      <c r="H6" s="28"/>
    </row>
    <row r="8" spans="1:69">
      <c r="B8" s="28" t="s">
        <v>26</v>
      </c>
    </row>
    <row r="9" spans="1:69" outlineLevel="1">
      <c r="A9" s="18"/>
      <c r="B9" s="18"/>
      <c r="C9" s="31"/>
      <c r="D9" s="32"/>
      <c r="E9" s="42" t="str">
        <f xml:space="preserve">  InpC!E$74</f>
        <v>Start date</v>
      </c>
      <c r="F9" s="42">
        <f xml:space="preserve">  InpC!F$74</f>
        <v>45047</v>
      </c>
      <c r="G9" s="42" t="str">
        <f xml:space="preserve">  InpC!G$74</f>
        <v>date</v>
      </c>
      <c r="M9" s="8"/>
    </row>
    <row r="10" spans="1:69" outlineLevel="1">
      <c r="A10" s="18"/>
      <c r="B10" s="18"/>
      <c r="C10" s="31"/>
      <c r="D10" s="32"/>
      <c r="E10" s="5" t="str">
        <f xml:space="preserve">  InpC!E$72</f>
        <v>Months per period (Primary)</v>
      </c>
      <c r="F10" s="5">
        <f xml:space="preserve">  InpC!F$72</f>
        <v>1</v>
      </c>
      <c r="G10" s="5" t="str">
        <f xml:space="preserve">  InpC!G$72</f>
        <v>Months</v>
      </c>
      <c r="M10" s="2"/>
    </row>
    <row r="11" spans="1:69" outlineLevel="1">
      <c r="E11" s="4" t="str">
        <f t="shared" ref="E11:BQ11" si="3" xml:space="preserve">  E$28</f>
        <v>Period number</v>
      </c>
      <c r="F11" s="4">
        <f t="shared" si="3"/>
        <v>0</v>
      </c>
      <c r="G11" s="4" t="str">
        <f t="shared" si="3"/>
        <v>Counter</v>
      </c>
      <c r="H11" s="4">
        <f t="shared" si="3"/>
        <v>0</v>
      </c>
      <c r="I11" s="4">
        <f t="shared" si="3"/>
        <v>0</v>
      </c>
      <c r="J11" s="4">
        <f t="shared" si="3"/>
        <v>1</v>
      </c>
      <c r="K11" s="4">
        <f t="shared" si="3"/>
        <v>2</v>
      </c>
      <c r="L11" s="4">
        <f t="shared" si="3"/>
        <v>3</v>
      </c>
      <c r="M11" s="4">
        <f t="shared" si="3"/>
        <v>4</v>
      </c>
      <c r="N11" s="4">
        <f t="shared" si="3"/>
        <v>5</v>
      </c>
      <c r="O11" s="4">
        <f t="shared" si="3"/>
        <v>6</v>
      </c>
      <c r="P11" s="4">
        <f t="shared" si="3"/>
        <v>7</v>
      </c>
      <c r="Q11" s="4">
        <f t="shared" si="3"/>
        <v>8</v>
      </c>
      <c r="R11" s="4">
        <f t="shared" si="3"/>
        <v>9</v>
      </c>
      <c r="S11" s="4">
        <f t="shared" si="3"/>
        <v>10</v>
      </c>
      <c r="T11" s="4">
        <f t="shared" si="3"/>
        <v>11</v>
      </c>
      <c r="U11" s="4">
        <f t="shared" si="3"/>
        <v>12</v>
      </c>
      <c r="V11" s="4">
        <f t="shared" si="3"/>
        <v>13</v>
      </c>
      <c r="W11" s="4">
        <f t="shared" si="3"/>
        <v>14</v>
      </c>
      <c r="X11" s="4">
        <f t="shared" si="3"/>
        <v>15</v>
      </c>
      <c r="Y11" s="4">
        <f t="shared" si="3"/>
        <v>16</v>
      </c>
      <c r="Z11" s="4">
        <f t="shared" si="3"/>
        <v>17</v>
      </c>
      <c r="AA11" s="4">
        <f t="shared" si="3"/>
        <v>18</v>
      </c>
      <c r="AB11" s="4">
        <f t="shared" si="3"/>
        <v>19</v>
      </c>
      <c r="AC11" s="4">
        <f t="shared" si="3"/>
        <v>20</v>
      </c>
      <c r="AD11" s="4">
        <f t="shared" si="3"/>
        <v>21</v>
      </c>
      <c r="AE11" s="4">
        <f t="shared" si="3"/>
        <v>22</v>
      </c>
      <c r="AF11" s="4">
        <f t="shared" si="3"/>
        <v>23</v>
      </c>
      <c r="AG11" s="4">
        <f t="shared" si="3"/>
        <v>24</v>
      </c>
      <c r="AH11" s="4">
        <f t="shared" si="3"/>
        <v>25</v>
      </c>
      <c r="AI11" s="4">
        <f t="shared" si="3"/>
        <v>26</v>
      </c>
      <c r="AJ11" s="4">
        <f t="shared" si="3"/>
        <v>27</v>
      </c>
      <c r="AK11" s="4">
        <f t="shared" si="3"/>
        <v>28</v>
      </c>
      <c r="AL11" s="4">
        <f t="shared" si="3"/>
        <v>29</v>
      </c>
      <c r="AM11" s="4">
        <f t="shared" si="3"/>
        <v>30</v>
      </c>
      <c r="AN11" s="4">
        <f t="shared" si="3"/>
        <v>31</v>
      </c>
      <c r="AO11" s="4">
        <f t="shared" si="3"/>
        <v>32</v>
      </c>
      <c r="AP11" s="4">
        <f t="shared" si="3"/>
        <v>33</v>
      </c>
      <c r="AQ11" s="4">
        <f t="shared" si="3"/>
        <v>34</v>
      </c>
      <c r="AR11" s="4">
        <f t="shared" si="3"/>
        <v>35</v>
      </c>
      <c r="AS11" s="4">
        <f t="shared" si="3"/>
        <v>36</v>
      </c>
      <c r="AT11" s="4">
        <f t="shared" si="3"/>
        <v>37</v>
      </c>
      <c r="AU11" s="4">
        <f t="shared" si="3"/>
        <v>38</v>
      </c>
      <c r="AV11" s="4">
        <f t="shared" si="3"/>
        <v>39</v>
      </c>
      <c r="AW11" s="4">
        <f t="shared" si="3"/>
        <v>40</v>
      </c>
      <c r="AX11" s="4">
        <f t="shared" si="3"/>
        <v>41</v>
      </c>
      <c r="AY11" s="4">
        <f t="shared" si="3"/>
        <v>42</v>
      </c>
      <c r="AZ11" s="4">
        <f t="shared" si="3"/>
        <v>43</v>
      </c>
      <c r="BA11" s="4">
        <f t="shared" si="3"/>
        <v>44</v>
      </c>
      <c r="BB11" s="4">
        <f t="shared" si="3"/>
        <v>45</v>
      </c>
      <c r="BC11" s="4">
        <f t="shared" si="3"/>
        <v>46</v>
      </c>
      <c r="BD11" s="4">
        <f t="shared" si="3"/>
        <v>47</v>
      </c>
      <c r="BE11" s="4">
        <f t="shared" si="3"/>
        <v>48</v>
      </c>
      <c r="BF11" s="4">
        <f t="shared" si="3"/>
        <v>49</v>
      </c>
      <c r="BG11" s="4">
        <f t="shared" si="3"/>
        <v>50</v>
      </c>
      <c r="BH11" s="4">
        <f t="shared" si="3"/>
        <v>51</v>
      </c>
      <c r="BI11" s="4">
        <f t="shared" si="3"/>
        <v>52</v>
      </c>
      <c r="BJ11" s="4">
        <f t="shared" si="3"/>
        <v>53</v>
      </c>
      <c r="BK11" s="4">
        <f t="shared" si="3"/>
        <v>54</v>
      </c>
      <c r="BL11" s="4">
        <f t="shared" si="3"/>
        <v>55</v>
      </c>
      <c r="BM11" s="4">
        <f t="shared" si="3"/>
        <v>56</v>
      </c>
      <c r="BN11" s="4">
        <f t="shared" si="3"/>
        <v>57</v>
      </c>
      <c r="BO11" s="4">
        <f t="shared" si="3"/>
        <v>58</v>
      </c>
      <c r="BP11" s="4">
        <f t="shared" si="3"/>
        <v>59</v>
      </c>
      <c r="BQ11" s="4">
        <f t="shared" si="3"/>
        <v>60</v>
      </c>
    </row>
    <row r="12" spans="1:69" outlineLevel="1">
      <c r="E12" s="55" t="s">
        <v>26</v>
      </c>
      <c r="G12" s="55" t="s">
        <v>173</v>
      </c>
      <c r="J12" s="8">
        <f t="shared" ref="J12:BQ12" si="4" xml:space="preserve">  IF( J11 = 1, $F9, EDATE( I12, $F10 ) )</f>
        <v>45047</v>
      </c>
      <c r="K12" s="8">
        <f t="shared" si="4"/>
        <v>45078</v>
      </c>
      <c r="L12" s="8">
        <f t="shared" si="4"/>
        <v>45108</v>
      </c>
      <c r="M12" s="8">
        <f t="shared" si="4"/>
        <v>45139</v>
      </c>
      <c r="N12" s="8">
        <f t="shared" si="4"/>
        <v>45170</v>
      </c>
      <c r="O12" s="8">
        <f t="shared" si="4"/>
        <v>45200</v>
      </c>
      <c r="P12" s="8">
        <f t="shared" si="4"/>
        <v>45231</v>
      </c>
      <c r="Q12" s="8">
        <f t="shared" si="4"/>
        <v>45261</v>
      </c>
      <c r="R12" s="8">
        <f t="shared" si="4"/>
        <v>45292</v>
      </c>
      <c r="S12" s="8">
        <f t="shared" si="4"/>
        <v>45323</v>
      </c>
      <c r="T12" s="8">
        <f t="shared" si="4"/>
        <v>45352</v>
      </c>
      <c r="U12" s="8">
        <f t="shared" si="4"/>
        <v>45383</v>
      </c>
      <c r="V12" s="8">
        <f t="shared" si="4"/>
        <v>45413</v>
      </c>
      <c r="W12" s="8">
        <f t="shared" si="4"/>
        <v>45444</v>
      </c>
      <c r="X12" s="8">
        <f t="shared" si="4"/>
        <v>45474</v>
      </c>
      <c r="Y12" s="8">
        <f t="shared" si="4"/>
        <v>45505</v>
      </c>
      <c r="Z12" s="8">
        <f t="shared" si="4"/>
        <v>45536</v>
      </c>
      <c r="AA12" s="8">
        <f t="shared" si="4"/>
        <v>45566</v>
      </c>
      <c r="AB12" s="8">
        <f t="shared" si="4"/>
        <v>45597</v>
      </c>
      <c r="AC12" s="8">
        <f t="shared" si="4"/>
        <v>45627</v>
      </c>
      <c r="AD12" s="8">
        <f t="shared" si="4"/>
        <v>45658</v>
      </c>
      <c r="AE12" s="8">
        <f t="shared" si="4"/>
        <v>45689</v>
      </c>
      <c r="AF12" s="8">
        <f t="shared" si="4"/>
        <v>45717</v>
      </c>
      <c r="AG12" s="8">
        <f t="shared" si="4"/>
        <v>45748</v>
      </c>
      <c r="AH12" s="8">
        <f t="shared" si="4"/>
        <v>45778</v>
      </c>
      <c r="AI12" s="8">
        <f t="shared" si="4"/>
        <v>45809</v>
      </c>
      <c r="AJ12" s="8">
        <f t="shared" si="4"/>
        <v>45839</v>
      </c>
      <c r="AK12" s="8">
        <f t="shared" si="4"/>
        <v>45870</v>
      </c>
      <c r="AL12" s="8">
        <f t="shared" si="4"/>
        <v>45901</v>
      </c>
      <c r="AM12" s="8">
        <f t="shared" si="4"/>
        <v>45931</v>
      </c>
      <c r="AN12" s="8">
        <f t="shared" si="4"/>
        <v>45962</v>
      </c>
      <c r="AO12" s="8">
        <f t="shared" si="4"/>
        <v>45992</v>
      </c>
      <c r="AP12" s="8">
        <f t="shared" si="4"/>
        <v>46023</v>
      </c>
      <c r="AQ12" s="8">
        <f t="shared" si="4"/>
        <v>46054</v>
      </c>
      <c r="AR12" s="8">
        <f t="shared" si="4"/>
        <v>46082</v>
      </c>
      <c r="AS12" s="8">
        <f t="shared" si="4"/>
        <v>46113</v>
      </c>
      <c r="AT12" s="8">
        <f t="shared" si="4"/>
        <v>46143</v>
      </c>
      <c r="AU12" s="8">
        <f t="shared" si="4"/>
        <v>46174</v>
      </c>
      <c r="AV12" s="8">
        <f t="shared" si="4"/>
        <v>46204</v>
      </c>
      <c r="AW12" s="8">
        <f t="shared" si="4"/>
        <v>46235</v>
      </c>
      <c r="AX12" s="8">
        <f t="shared" si="4"/>
        <v>46266</v>
      </c>
      <c r="AY12" s="8">
        <f t="shared" si="4"/>
        <v>46296</v>
      </c>
      <c r="AZ12" s="8">
        <f t="shared" si="4"/>
        <v>46327</v>
      </c>
      <c r="BA12" s="8">
        <f t="shared" si="4"/>
        <v>46357</v>
      </c>
      <c r="BB12" s="8">
        <f t="shared" si="4"/>
        <v>46388</v>
      </c>
      <c r="BC12" s="8">
        <f t="shared" si="4"/>
        <v>46419</v>
      </c>
      <c r="BD12" s="8">
        <f t="shared" si="4"/>
        <v>46447</v>
      </c>
      <c r="BE12" s="8">
        <f t="shared" si="4"/>
        <v>46478</v>
      </c>
      <c r="BF12" s="8">
        <f t="shared" si="4"/>
        <v>46508</v>
      </c>
      <c r="BG12" s="8">
        <f t="shared" si="4"/>
        <v>46539</v>
      </c>
      <c r="BH12" s="8">
        <f t="shared" si="4"/>
        <v>46569</v>
      </c>
      <c r="BI12" s="8">
        <f t="shared" si="4"/>
        <v>46600</v>
      </c>
      <c r="BJ12" s="8">
        <f t="shared" si="4"/>
        <v>46631</v>
      </c>
      <c r="BK12" s="8">
        <f t="shared" si="4"/>
        <v>46661</v>
      </c>
      <c r="BL12" s="8">
        <f t="shared" si="4"/>
        <v>46692</v>
      </c>
      <c r="BM12" s="8">
        <f t="shared" si="4"/>
        <v>46722</v>
      </c>
      <c r="BN12" s="8">
        <f t="shared" si="4"/>
        <v>46753</v>
      </c>
      <c r="BO12" s="8">
        <f t="shared" si="4"/>
        <v>46784</v>
      </c>
      <c r="BP12" s="8">
        <f t="shared" si="4"/>
        <v>46813</v>
      </c>
      <c r="BQ12" s="8">
        <f t="shared" si="4"/>
        <v>46844</v>
      </c>
    </row>
    <row r="15" spans="1:69">
      <c r="A15" s="28" t="s">
        <v>135</v>
      </c>
    </row>
    <row r="16" spans="1:69" outlineLevel="1">
      <c r="B16" s="28" t="s">
        <v>260</v>
      </c>
    </row>
    <row r="17" spans="1:69" outlineLevel="2">
      <c r="A17" s="18"/>
      <c r="B17" s="18"/>
      <c r="C17" s="31"/>
      <c r="D17" s="32"/>
      <c r="E17" s="5" t="str">
        <f xml:space="preserve">  InpC!E$72</f>
        <v>Months per period (Primary)</v>
      </c>
      <c r="F17" s="5">
        <f xml:space="preserve">  InpC!F$72</f>
        <v>1</v>
      </c>
      <c r="G17" s="5" t="str">
        <f xml:space="preserve">  InpC!G$72</f>
        <v>Months</v>
      </c>
      <c r="M17" s="2"/>
    </row>
    <row r="18" spans="1:69" outlineLevel="2">
      <c r="E18" s="8" t="str">
        <f t="shared" ref="E18:BQ18" si="5" xml:space="preserve">  E$12</f>
        <v>Model period start</v>
      </c>
      <c r="F18" s="8">
        <f t="shared" si="5"/>
        <v>0</v>
      </c>
      <c r="G18" s="8" t="str">
        <f t="shared" si="5"/>
        <v>date</v>
      </c>
      <c r="H18" s="8">
        <f t="shared" si="5"/>
        <v>0</v>
      </c>
      <c r="I18" s="8">
        <f t="shared" si="5"/>
        <v>0</v>
      </c>
      <c r="J18" s="8">
        <f t="shared" si="5"/>
        <v>45047</v>
      </c>
      <c r="K18" s="8">
        <f t="shared" si="5"/>
        <v>45078</v>
      </c>
      <c r="L18" s="8">
        <f t="shared" si="5"/>
        <v>45108</v>
      </c>
      <c r="M18" s="8">
        <f t="shared" si="5"/>
        <v>45139</v>
      </c>
      <c r="N18" s="8">
        <f t="shared" si="5"/>
        <v>45170</v>
      </c>
      <c r="O18" s="8">
        <f t="shared" si="5"/>
        <v>45200</v>
      </c>
      <c r="P18" s="8">
        <f t="shared" si="5"/>
        <v>45231</v>
      </c>
      <c r="Q18" s="8">
        <f t="shared" si="5"/>
        <v>45261</v>
      </c>
      <c r="R18" s="8">
        <f t="shared" si="5"/>
        <v>45292</v>
      </c>
      <c r="S18" s="8">
        <f t="shared" si="5"/>
        <v>45323</v>
      </c>
      <c r="T18" s="8">
        <f t="shared" si="5"/>
        <v>45352</v>
      </c>
      <c r="U18" s="8">
        <f t="shared" si="5"/>
        <v>45383</v>
      </c>
      <c r="V18" s="8">
        <f t="shared" si="5"/>
        <v>45413</v>
      </c>
      <c r="W18" s="8">
        <f t="shared" si="5"/>
        <v>45444</v>
      </c>
      <c r="X18" s="8">
        <f t="shared" si="5"/>
        <v>45474</v>
      </c>
      <c r="Y18" s="8">
        <f t="shared" si="5"/>
        <v>45505</v>
      </c>
      <c r="Z18" s="8">
        <f t="shared" si="5"/>
        <v>45536</v>
      </c>
      <c r="AA18" s="8">
        <f t="shared" si="5"/>
        <v>45566</v>
      </c>
      <c r="AB18" s="8">
        <f t="shared" si="5"/>
        <v>45597</v>
      </c>
      <c r="AC18" s="8">
        <f t="shared" si="5"/>
        <v>45627</v>
      </c>
      <c r="AD18" s="8">
        <f t="shared" si="5"/>
        <v>45658</v>
      </c>
      <c r="AE18" s="8">
        <f t="shared" si="5"/>
        <v>45689</v>
      </c>
      <c r="AF18" s="8">
        <f t="shared" si="5"/>
        <v>45717</v>
      </c>
      <c r="AG18" s="8">
        <f t="shared" si="5"/>
        <v>45748</v>
      </c>
      <c r="AH18" s="8">
        <f t="shared" si="5"/>
        <v>45778</v>
      </c>
      <c r="AI18" s="8">
        <f t="shared" si="5"/>
        <v>45809</v>
      </c>
      <c r="AJ18" s="8">
        <f t="shared" si="5"/>
        <v>45839</v>
      </c>
      <c r="AK18" s="8">
        <f t="shared" si="5"/>
        <v>45870</v>
      </c>
      <c r="AL18" s="8">
        <f t="shared" si="5"/>
        <v>45901</v>
      </c>
      <c r="AM18" s="8">
        <f t="shared" si="5"/>
        <v>45931</v>
      </c>
      <c r="AN18" s="8">
        <f t="shared" si="5"/>
        <v>45962</v>
      </c>
      <c r="AO18" s="8">
        <f t="shared" si="5"/>
        <v>45992</v>
      </c>
      <c r="AP18" s="8">
        <f t="shared" si="5"/>
        <v>46023</v>
      </c>
      <c r="AQ18" s="8">
        <f t="shared" si="5"/>
        <v>46054</v>
      </c>
      <c r="AR18" s="8">
        <f t="shared" si="5"/>
        <v>46082</v>
      </c>
      <c r="AS18" s="8">
        <f t="shared" si="5"/>
        <v>46113</v>
      </c>
      <c r="AT18" s="8">
        <f t="shared" si="5"/>
        <v>46143</v>
      </c>
      <c r="AU18" s="8">
        <f t="shared" si="5"/>
        <v>46174</v>
      </c>
      <c r="AV18" s="8">
        <f t="shared" si="5"/>
        <v>46204</v>
      </c>
      <c r="AW18" s="8">
        <f t="shared" si="5"/>
        <v>46235</v>
      </c>
      <c r="AX18" s="8">
        <f t="shared" si="5"/>
        <v>46266</v>
      </c>
      <c r="AY18" s="8">
        <f t="shared" si="5"/>
        <v>46296</v>
      </c>
      <c r="AZ18" s="8">
        <f t="shared" si="5"/>
        <v>46327</v>
      </c>
      <c r="BA18" s="8">
        <f t="shared" si="5"/>
        <v>46357</v>
      </c>
      <c r="BB18" s="8">
        <f t="shared" si="5"/>
        <v>46388</v>
      </c>
      <c r="BC18" s="8">
        <f t="shared" si="5"/>
        <v>46419</v>
      </c>
      <c r="BD18" s="8">
        <f t="shared" si="5"/>
        <v>46447</v>
      </c>
      <c r="BE18" s="8">
        <f t="shared" si="5"/>
        <v>46478</v>
      </c>
      <c r="BF18" s="8">
        <f t="shared" si="5"/>
        <v>46508</v>
      </c>
      <c r="BG18" s="8">
        <f t="shared" si="5"/>
        <v>46539</v>
      </c>
      <c r="BH18" s="8">
        <f t="shared" si="5"/>
        <v>46569</v>
      </c>
      <c r="BI18" s="8">
        <f t="shared" si="5"/>
        <v>46600</v>
      </c>
      <c r="BJ18" s="8">
        <f t="shared" si="5"/>
        <v>46631</v>
      </c>
      <c r="BK18" s="8">
        <f t="shared" si="5"/>
        <v>46661</v>
      </c>
      <c r="BL18" s="8">
        <f t="shared" si="5"/>
        <v>46692</v>
      </c>
      <c r="BM18" s="8">
        <f t="shared" si="5"/>
        <v>46722</v>
      </c>
      <c r="BN18" s="8">
        <f t="shared" si="5"/>
        <v>46753</v>
      </c>
      <c r="BO18" s="8">
        <f t="shared" si="5"/>
        <v>46784</v>
      </c>
      <c r="BP18" s="8">
        <f t="shared" si="5"/>
        <v>46813</v>
      </c>
      <c r="BQ18" s="8">
        <f t="shared" si="5"/>
        <v>46844</v>
      </c>
    </row>
    <row r="19" spans="1:69" outlineLevel="2">
      <c r="A19" s="36"/>
      <c r="B19" s="36"/>
      <c r="C19" s="63"/>
      <c r="D19" s="61"/>
      <c r="E19" s="24" t="s">
        <v>260</v>
      </c>
      <c r="F19" s="24"/>
      <c r="G19" s="24" t="s">
        <v>173</v>
      </c>
      <c r="H19" s="24"/>
      <c r="I19" s="24"/>
      <c r="J19" s="14">
        <f t="shared" ref="J19:BQ19" si="6" xml:space="preserve">  EDATE( J18, $F17 ) - 1</f>
        <v>45077</v>
      </c>
      <c r="K19" s="14">
        <f t="shared" si="6"/>
        <v>45107</v>
      </c>
      <c r="L19" s="14">
        <f t="shared" si="6"/>
        <v>45138</v>
      </c>
      <c r="M19" s="14">
        <f t="shared" si="6"/>
        <v>45169</v>
      </c>
      <c r="N19" s="14">
        <f t="shared" si="6"/>
        <v>45199</v>
      </c>
      <c r="O19" s="14">
        <f t="shared" si="6"/>
        <v>45230</v>
      </c>
      <c r="P19" s="14">
        <f t="shared" si="6"/>
        <v>45260</v>
      </c>
      <c r="Q19" s="14">
        <f t="shared" si="6"/>
        <v>45291</v>
      </c>
      <c r="R19" s="14">
        <f t="shared" si="6"/>
        <v>45322</v>
      </c>
      <c r="S19" s="14">
        <f t="shared" si="6"/>
        <v>45351</v>
      </c>
      <c r="T19" s="14">
        <f t="shared" si="6"/>
        <v>45382</v>
      </c>
      <c r="U19" s="14">
        <f t="shared" si="6"/>
        <v>45412</v>
      </c>
      <c r="V19" s="14">
        <f t="shared" si="6"/>
        <v>45443</v>
      </c>
      <c r="W19" s="14">
        <f t="shared" si="6"/>
        <v>45473</v>
      </c>
      <c r="X19" s="14">
        <f t="shared" si="6"/>
        <v>45504</v>
      </c>
      <c r="Y19" s="14">
        <f t="shared" si="6"/>
        <v>45535</v>
      </c>
      <c r="Z19" s="14">
        <f t="shared" si="6"/>
        <v>45565</v>
      </c>
      <c r="AA19" s="14">
        <f t="shared" si="6"/>
        <v>45596</v>
      </c>
      <c r="AB19" s="14">
        <f t="shared" si="6"/>
        <v>45626</v>
      </c>
      <c r="AC19" s="14">
        <f t="shared" si="6"/>
        <v>45657</v>
      </c>
      <c r="AD19" s="14">
        <f t="shared" si="6"/>
        <v>45688</v>
      </c>
      <c r="AE19" s="14">
        <f t="shared" si="6"/>
        <v>45716</v>
      </c>
      <c r="AF19" s="14">
        <f t="shared" si="6"/>
        <v>45747</v>
      </c>
      <c r="AG19" s="14">
        <f t="shared" si="6"/>
        <v>45777</v>
      </c>
      <c r="AH19" s="14">
        <f t="shared" si="6"/>
        <v>45808</v>
      </c>
      <c r="AI19" s="14">
        <f t="shared" si="6"/>
        <v>45838</v>
      </c>
      <c r="AJ19" s="14">
        <f t="shared" si="6"/>
        <v>45869</v>
      </c>
      <c r="AK19" s="14">
        <f t="shared" si="6"/>
        <v>45900</v>
      </c>
      <c r="AL19" s="14">
        <f t="shared" si="6"/>
        <v>45930</v>
      </c>
      <c r="AM19" s="14">
        <f t="shared" si="6"/>
        <v>45961</v>
      </c>
      <c r="AN19" s="14">
        <f t="shared" si="6"/>
        <v>45991</v>
      </c>
      <c r="AO19" s="14">
        <f t="shared" si="6"/>
        <v>46022</v>
      </c>
      <c r="AP19" s="14">
        <f t="shared" si="6"/>
        <v>46053</v>
      </c>
      <c r="AQ19" s="14">
        <f t="shared" si="6"/>
        <v>46081</v>
      </c>
      <c r="AR19" s="14">
        <f t="shared" si="6"/>
        <v>46112</v>
      </c>
      <c r="AS19" s="14">
        <f t="shared" si="6"/>
        <v>46142</v>
      </c>
      <c r="AT19" s="14">
        <f t="shared" si="6"/>
        <v>46173</v>
      </c>
      <c r="AU19" s="14">
        <f t="shared" si="6"/>
        <v>46203</v>
      </c>
      <c r="AV19" s="14">
        <f t="shared" si="6"/>
        <v>46234</v>
      </c>
      <c r="AW19" s="14">
        <f t="shared" si="6"/>
        <v>46265</v>
      </c>
      <c r="AX19" s="14">
        <f t="shared" si="6"/>
        <v>46295</v>
      </c>
      <c r="AY19" s="14">
        <f t="shared" si="6"/>
        <v>46326</v>
      </c>
      <c r="AZ19" s="14">
        <f t="shared" si="6"/>
        <v>46356</v>
      </c>
      <c r="BA19" s="14">
        <f t="shared" si="6"/>
        <v>46387</v>
      </c>
      <c r="BB19" s="14">
        <f t="shared" si="6"/>
        <v>46418</v>
      </c>
      <c r="BC19" s="14">
        <f t="shared" si="6"/>
        <v>46446</v>
      </c>
      <c r="BD19" s="14">
        <f t="shared" si="6"/>
        <v>46477</v>
      </c>
      <c r="BE19" s="14">
        <f t="shared" si="6"/>
        <v>46507</v>
      </c>
      <c r="BF19" s="14">
        <f t="shared" si="6"/>
        <v>46538</v>
      </c>
      <c r="BG19" s="14">
        <f t="shared" si="6"/>
        <v>46568</v>
      </c>
      <c r="BH19" s="14">
        <f t="shared" si="6"/>
        <v>46599</v>
      </c>
      <c r="BI19" s="14">
        <f t="shared" si="6"/>
        <v>46630</v>
      </c>
      <c r="BJ19" s="14">
        <f t="shared" si="6"/>
        <v>46660</v>
      </c>
      <c r="BK19" s="14">
        <f t="shared" si="6"/>
        <v>46691</v>
      </c>
      <c r="BL19" s="14">
        <f t="shared" si="6"/>
        <v>46721</v>
      </c>
      <c r="BM19" s="14">
        <f t="shared" si="6"/>
        <v>46752</v>
      </c>
      <c r="BN19" s="14">
        <f t="shared" si="6"/>
        <v>46783</v>
      </c>
      <c r="BO19" s="14">
        <f t="shared" si="6"/>
        <v>46812</v>
      </c>
      <c r="BP19" s="14">
        <f t="shared" si="6"/>
        <v>46843</v>
      </c>
      <c r="BQ19" s="14">
        <f t="shared" si="6"/>
        <v>46873</v>
      </c>
    </row>
    <row r="20" spans="1:69" outlineLevel="1"/>
    <row r="21" spans="1:69" outlineLevel="1"/>
    <row r="22" spans="1:69" outlineLevel="1">
      <c r="B22" s="28" t="s">
        <v>167</v>
      </c>
    </row>
    <row r="23" spans="1:69" outlineLevel="2">
      <c r="E23" s="4" t="str">
        <f t="shared" ref="E23:BQ23" si="7" xml:space="preserve">  E$28</f>
        <v>Period number</v>
      </c>
      <c r="F23" s="4">
        <f t="shared" si="7"/>
        <v>0</v>
      </c>
      <c r="G23" s="4" t="str">
        <f t="shared" si="7"/>
        <v>Counter</v>
      </c>
      <c r="H23" s="4">
        <f t="shared" si="7"/>
        <v>0</v>
      </c>
      <c r="I23" s="4">
        <f t="shared" si="7"/>
        <v>0</v>
      </c>
      <c r="J23" s="4">
        <f t="shared" si="7"/>
        <v>1</v>
      </c>
      <c r="K23" s="4">
        <f t="shared" si="7"/>
        <v>2</v>
      </c>
      <c r="L23" s="4">
        <f t="shared" si="7"/>
        <v>3</v>
      </c>
      <c r="M23" s="4">
        <f t="shared" si="7"/>
        <v>4</v>
      </c>
      <c r="N23" s="4">
        <f t="shared" si="7"/>
        <v>5</v>
      </c>
      <c r="O23" s="4">
        <f t="shared" si="7"/>
        <v>6</v>
      </c>
      <c r="P23" s="4">
        <f t="shared" si="7"/>
        <v>7</v>
      </c>
      <c r="Q23" s="4">
        <f t="shared" si="7"/>
        <v>8</v>
      </c>
      <c r="R23" s="4">
        <f t="shared" si="7"/>
        <v>9</v>
      </c>
      <c r="S23" s="4">
        <f t="shared" si="7"/>
        <v>10</v>
      </c>
      <c r="T23" s="4">
        <f t="shared" si="7"/>
        <v>11</v>
      </c>
      <c r="U23" s="4">
        <f t="shared" si="7"/>
        <v>12</v>
      </c>
      <c r="V23" s="4">
        <f t="shared" si="7"/>
        <v>13</v>
      </c>
      <c r="W23" s="4">
        <f t="shared" si="7"/>
        <v>14</v>
      </c>
      <c r="X23" s="4">
        <f t="shared" si="7"/>
        <v>15</v>
      </c>
      <c r="Y23" s="4">
        <f t="shared" si="7"/>
        <v>16</v>
      </c>
      <c r="Z23" s="4">
        <f t="shared" si="7"/>
        <v>17</v>
      </c>
      <c r="AA23" s="4">
        <f t="shared" si="7"/>
        <v>18</v>
      </c>
      <c r="AB23" s="4">
        <f t="shared" si="7"/>
        <v>19</v>
      </c>
      <c r="AC23" s="4">
        <f t="shared" si="7"/>
        <v>20</v>
      </c>
      <c r="AD23" s="4">
        <f t="shared" si="7"/>
        <v>21</v>
      </c>
      <c r="AE23" s="4">
        <f t="shared" si="7"/>
        <v>22</v>
      </c>
      <c r="AF23" s="4">
        <f t="shared" si="7"/>
        <v>23</v>
      </c>
      <c r="AG23" s="4">
        <f t="shared" si="7"/>
        <v>24</v>
      </c>
      <c r="AH23" s="4">
        <f t="shared" si="7"/>
        <v>25</v>
      </c>
      <c r="AI23" s="4">
        <f t="shared" si="7"/>
        <v>26</v>
      </c>
      <c r="AJ23" s="4">
        <f t="shared" si="7"/>
        <v>27</v>
      </c>
      <c r="AK23" s="4">
        <f t="shared" si="7"/>
        <v>28</v>
      </c>
      <c r="AL23" s="4">
        <f t="shared" si="7"/>
        <v>29</v>
      </c>
      <c r="AM23" s="4">
        <f t="shared" si="7"/>
        <v>30</v>
      </c>
      <c r="AN23" s="4">
        <f t="shared" si="7"/>
        <v>31</v>
      </c>
      <c r="AO23" s="4">
        <f t="shared" si="7"/>
        <v>32</v>
      </c>
      <c r="AP23" s="4">
        <f t="shared" si="7"/>
        <v>33</v>
      </c>
      <c r="AQ23" s="4">
        <f t="shared" si="7"/>
        <v>34</v>
      </c>
      <c r="AR23" s="4">
        <f t="shared" si="7"/>
        <v>35</v>
      </c>
      <c r="AS23" s="4">
        <f t="shared" si="7"/>
        <v>36</v>
      </c>
      <c r="AT23" s="4">
        <f t="shared" si="7"/>
        <v>37</v>
      </c>
      <c r="AU23" s="4">
        <f t="shared" si="7"/>
        <v>38</v>
      </c>
      <c r="AV23" s="4">
        <f t="shared" si="7"/>
        <v>39</v>
      </c>
      <c r="AW23" s="4">
        <f t="shared" si="7"/>
        <v>40</v>
      </c>
      <c r="AX23" s="4">
        <f t="shared" si="7"/>
        <v>41</v>
      </c>
      <c r="AY23" s="4">
        <f t="shared" si="7"/>
        <v>42</v>
      </c>
      <c r="AZ23" s="4">
        <f t="shared" si="7"/>
        <v>43</v>
      </c>
      <c r="BA23" s="4">
        <f t="shared" si="7"/>
        <v>44</v>
      </c>
      <c r="BB23" s="4">
        <f t="shared" si="7"/>
        <v>45</v>
      </c>
      <c r="BC23" s="4">
        <f t="shared" si="7"/>
        <v>46</v>
      </c>
      <c r="BD23" s="4">
        <f t="shared" si="7"/>
        <v>47</v>
      </c>
      <c r="BE23" s="4">
        <f t="shared" si="7"/>
        <v>48</v>
      </c>
      <c r="BF23" s="4">
        <f t="shared" si="7"/>
        <v>49</v>
      </c>
      <c r="BG23" s="4">
        <f t="shared" si="7"/>
        <v>50</v>
      </c>
      <c r="BH23" s="4">
        <f t="shared" si="7"/>
        <v>51</v>
      </c>
      <c r="BI23" s="4">
        <f t="shared" si="7"/>
        <v>52</v>
      </c>
      <c r="BJ23" s="4">
        <f t="shared" si="7"/>
        <v>53</v>
      </c>
      <c r="BK23" s="4">
        <f t="shared" si="7"/>
        <v>54</v>
      </c>
      <c r="BL23" s="4">
        <f t="shared" si="7"/>
        <v>55</v>
      </c>
      <c r="BM23" s="4">
        <f t="shared" si="7"/>
        <v>56</v>
      </c>
      <c r="BN23" s="4">
        <f t="shared" si="7"/>
        <v>57</v>
      </c>
      <c r="BO23" s="4">
        <f t="shared" si="7"/>
        <v>58</v>
      </c>
      <c r="BP23" s="4">
        <f t="shared" si="7"/>
        <v>59</v>
      </c>
      <c r="BQ23" s="4">
        <f t="shared" si="7"/>
        <v>60</v>
      </c>
    </row>
    <row r="24" spans="1:69" outlineLevel="2">
      <c r="A24" s="36"/>
      <c r="B24" s="36"/>
      <c r="C24" s="63"/>
      <c r="D24" s="61"/>
      <c r="E24" s="24" t="s">
        <v>167</v>
      </c>
      <c r="F24" s="24"/>
      <c r="G24" s="24" t="s">
        <v>205</v>
      </c>
      <c r="H24" s="3">
        <f xml:space="preserve"> SUM( J24:BQ24 )</f>
        <v>0</v>
      </c>
      <c r="I24" s="24"/>
      <c r="J24" s="3" t="str">
        <f t="shared" ref="J24:BQ24" si="8" xml:space="preserve">  "Month" &amp; J23</f>
        <v>Month1</v>
      </c>
      <c r="K24" s="3" t="str">
        <f t="shared" si="8"/>
        <v>Month2</v>
      </c>
      <c r="L24" s="3" t="str">
        <f t="shared" si="8"/>
        <v>Month3</v>
      </c>
      <c r="M24" s="3" t="str">
        <f t="shared" si="8"/>
        <v>Month4</v>
      </c>
      <c r="N24" s="3" t="str">
        <f t="shared" si="8"/>
        <v>Month5</v>
      </c>
      <c r="O24" s="3" t="str">
        <f t="shared" si="8"/>
        <v>Month6</v>
      </c>
      <c r="P24" s="3" t="str">
        <f t="shared" si="8"/>
        <v>Month7</v>
      </c>
      <c r="Q24" s="3" t="str">
        <f t="shared" si="8"/>
        <v>Month8</v>
      </c>
      <c r="R24" s="3" t="str">
        <f t="shared" si="8"/>
        <v>Month9</v>
      </c>
      <c r="S24" s="3" t="str">
        <f t="shared" si="8"/>
        <v>Month10</v>
      </c>
      <c r="T24" s="3" t="str">
        <f t="shared" si="8"/>
        <v>Month11</v>
      </c>
      <c r="U24" s="3" t="str">
        <f t="shared" si="8"/>
        <v>Month12</v>
      </c>
      <c r="V24" s="3" t="str">
        <f t="shared" si="8"/>
        <v>Month13</v>
      </c>
      <c r="W24" s="3" t="str">
        <f t="shared" si="8"/>
        <v>Month14</v>
      </c>
      <c r="X24" s="3" t="str">
        <f t="shared" si="8"/>
        <v>Month15</v>
      </c>
      <c r="Y24" s="3" t="str">
        <f t="shared" si="8"/>
        <v>Month16</v>
      </c>
      <c r="Z24" s="3" t="str">
        <f t="shared" si="8"/>
        <v>Month17</v>
      </c>
      <c r="AA24" s="3" t="str">
        <f t="shared" si="8"/>
        <v>Month18</v>
      </c>
      <c r="AB24" s="3" t="str">
        <f t="shared" si="8"/>
        <v>Month19</v>
      </c>
      <c r="AC24" s="3" t="str">
        <f t="shared" si="8"/>
        <v>Month20</v>
      </c>
      <c r="AD24" s="3" t="str">
        <f t="shared" si="8"/>
        <v>Month21</v>
      </c>
      <c r="AE24" s="3" t="str">
        <f t="shared" si="8"/>
        <v>Month22</v>
      </c>
      <c r="AF24" s="3" t="str">
        <f t="shared" si="8"/>
        <v>Month23</v>
      </c>
      <c r="AG24" s="3" t="str">
        <f t="shared" si="8"/>
        <v>Month24</v>
      </c>
      <c r="AH24" s="3" t="str">
        <f t="shared" si="8"/>
        <v>Month25</v>
      </c>
      <c r="AI24" s="3" t="str">
        <f t="shared" si="8"/>
        <v>Month26</v>
      </c>
      <c r="AJ24" s="3" t="str">
        <f t="shared" si="8"/>
        <v>Month27</v>
      </c>
      <c r="AK24" s="3" t="str">
        <f t="shared" si="8"/>
        <v>Month28</v>
      </c>
      <c r="AL24" s="3" t="str">
        <f t="shared" si="8"/>
        <v>Month29</v>
      </c>
      <c r="AM24" s="3" t="str">
        <f t="shared" si="8"/>
        <v>Month30</v>
      </c>
      <c r="AN24" s="3" t="str">
        <f t="shared" si="8"/>
        <v>Month31</v>
      </c>
      <c r="AO24" s="3" t="str">
        <f t="shared" si="8"/>
        <v>Month32</v>
      </c>
      <c r="AP24" s="3" t="str">
        <f t="shared" si="8"/>
        <v>Month33</v>
      </c>
      <c r="AQ24" s="3" t="str">
        <f t="shared" si="8"/>
        <v>Month34</v>
      </c>
      <c r="AR24" s="3" t="str">
        <f t="shared" si="8"/>
        <v>Month35</v>
      </c>
      <c r="AS24" s="3" t="str">
        <f t="shared" si="8"/>
        <v>Month36</v>
      </c>
      <c r="AT24" s="3" t="str">
        <f t="shared" si="8"/>
        <v>Month37</v>
      </c>
      <c r="AU24" s="3" t="str">
        <f t="shared" si="8"/>
        <v>Month38</v>
      </c>
      <c r="AV24" s="3" t="str">
        <f t="shared" si="8"/>
        <v>Month39</v>
      </c>
      <c r="AW24" s="3" t="str">
        <f t="shared" si="8"/>
        <v>Month40</v>
      </c>
      <c r="AX24" s="3" t="str">
        <f t="shared" si="8"/>
        <v>Month41</v>
      </c>
      <c r="AY24" s="3" t="str">
        <f t="shared" si="8"/>
        <v>Month42</v>
      </c>
      <c r="AZ24" s="3" t="str">
        <f t="shared" si="8"/>
        <v>Month43</v>
      </c>
      <c r="BA24" s="3" t="str">
        <f t="shared" si="8"/>
        <v>Month44</v>
      </c>
      <c r="BB24" s="3" t="str">
        <f t="shared" si="8"/>
        <v>Month45</v>
      </c>
      <c r="BC24" s="3" t="str">
        <f t="shared" si="8"/>
        <v>Month46</v>
      </c>
      <c r="BD24" s="3" t="str">
        <f t="shared" si="8"/>
        <v>Month47</v>
      </c>
      <c r="BE24" s="3" t="str">
        <f t="shared" si="8"/>
        <v>Month48</v>
      </c>
      <c r="BF24" s="3" t="str">
        <f t="shared" si="8"/>
        <v>Month49</v>
      </c>
      <c r="BG24" s="3" t="str">
        <f t="shared" si="8"/>
        <v>Month50</v>
      </c>
      <c r="BH24" s="3" t="str">
        <f t="shared" si="8"/>
        <v>Month51</v>
      </c>
      <c r="BI24" s="3" t="str">
        <f t="shared" si="8"/>
        <v>Month52</v>
      </c>
      <c r="BJ24" s="3" t="str">
        <f t="shared" si="8"/>
        <v>Month53</v>
      </c>
      <c r="BK24" s="3" t="str">
        <f t="shared" si="8"/>
        <v>Month54</v>
      </c>
      <c r="BL24" s="3" t="str">
        <f t="shared" si="8"/>
        <v>Month55</v>
      </c>
      <c r="BM24" s="3" t="str">
        <f t="shared" si="8"/>
        <v>Month56</v>
      </c>
      <c r="BN24" s="3" t="str">
        <f t="shared" si="8"/>
        <v>Month57</v>
      </c>
      <c r="BO24" s="3" t="str">
        <f t="shared" si="8"/>
        <v>Month58</v>
      </c>
      <c r="BP24" s="3" t="str">
        <f t="shared" si="8"/>
        <v>Month59</v>
      </c>
      <c r="BQ24" s="3" t="str">
        <f t="shared" si="8"/>
        <v>Month60</v>
      </c>
    </row>
    <row r="25" spans="1:69" outlineLevel="1"/>
    <row r="26" spans="1:69" outlineLevel="1"/>
    <row r="27" spans="1:69" outlineLevel="1">
      <c r="B27" s="28" t="s">
        <v>247</v>
      </c>
    </row>
    <row r="28" spans="1:69" outlineLevel="1">
      <c r="A28" s="36"/>
      <c r="B28" s="36"/>
      <c r="C28" s="63"/>
      <c r="D28" s="61"/>
      <c r="E28" s="24" t="s">
        <v>247</v>
      </c>
      <c r="F28" s="24"/>
      <c r="G28" s="24" t="s">
        <v>223</v>
      </c>
      <c r="H28" s="24"/>
      <c r="I28" s="24"/>
      <c r="J28" s="13">
        <f t="shared" ref="J28:BQ28" si="9" xml:space="preserve">  I28 + 1</f>
        <v>1</v>
      </c>
      <c r="K28" s="13">
        <f t="shared" si="9"/>
        <v>2</v>
      </c>
      <c r="L28" s="13">
        <f t="shared" si="9"/>
        <v>3</v>
      </c>
      <c r="M28" s="13">
        <f t="shared" si="9"/>
        <v>4</v>
      </c>
      <c r="N28" s="13">
        <f t="shared" si="9"/>
        <v>5</v>
      </c>
      <c r="O28" s="13">
        <f t="shared" si="9"/>
        <v>6</v>
      </c>
      <c r="P28" s="13">
        <f t="shared" si="9"/>
        <v>7</v>
      </c>
      <c r="Q28" s="13">
        <f t="shared" si="9"/>
        <v>8</v>
      </c>
      <c r="R28" s="13">
        <f t="shared" si="9"/>
        <v>9</v>
      </c>
      <c r="S28" s="13">
        <f t="shared" si="9"/>
        <v>10</v>
      </c>
      <c r="T28" s="13">
        <f t="shared" si="9"/>
        <v>11</v>
      </c>
      <c r="U28" s="13">
        <f t="shared" si="9"/>
        <v>12</v>
      </c>
      <c r="V28" s="13">
        <f t="shared" si="9"/>
        <v>13</v>
      </c>
      <c r="W28" s="13">
        <f t="shared" si="9"/>
        <v>14</v>
      </c>
      <c r="X28" s="13">
        <f t="shared" si="9"/>
        <v>15</v>
      </c>
      <c r="Y28" s="13">
        <f t="shared" si="9"/>
        <v>16</v>
      </c>
      <c r="Z28" s="13">
        <f t="shared" si="9"/>
        <v>17</v>
      </c>
      <c r="AA28" s="13">
        <f t="shared" si="9"/>
        <v>18</v>
      </c>
      <c r="AB28" s="13">
        <f t="shared" si="9"/>
        <v>19</v>
      </c>
      <c r="AC28" s="13">
        <f t="shared" si="9"/>
        <v>20</v>
      </c>
      <c r="AD28" s="13">
        <f t="shared" si="9"/>
        <v>21</v>
      </c>
      <c r="AE28" s="13">
        <f t="shared" si="9"/>
        <v>22</v>
      </c>
      <c r="AF28" s="13">
        <f t="shared" si="9"/>
        <v>23</v>
      </c>
      <c r="AG28" s="13">
        <f t="shared" si="9"/>
        <v>24</v>
      </c>
      <c r="AH28" s="13">
        <f t="shared" si="9"/>
        <v>25</v>
      </c>
      <c r="AI28" s="13">
        <f t="shared" si="9"/>
        <v>26</v>
      </c>
      <c r="AJ28" s="13">
        <f t="shared" si="9"/>
        <v>27</v>
      </c>
      <c r="AK28" s="13">
        <f t="shared" si="9"/>
        <v>28</v>
      </c>
      <c r="AL28" s="13">
        <f t="shared" si="9"/>
        <v>29</v>
      </c>
      <c r="AM28" s="13">
        <f t="shared" si="9"/>
        <v>30</v>
      </c>
      <c r="AN28" s="13">
        <f t="shared" si="9"/>
        <v>31</v>
      </c>
      <c r="AO28" s="13">
        <f t="shared" si="9"/>
        <v>32</v>
      </c>
      <c r="AP28" s="13">
        <f t="shared" si="9"/>
        <v>33</v>
      </c>
      <c r="AQ28" s="13">
        <f t="shared" si="9"/>
        <v>34</v>
      </c>
      <c r="AR28" s="13">
        <f t="shared" si="9"/>
        <v>35</v>
      </c>
      <c r="AS28" s="13">
        <f t="shared" si="9"/>
        <v>36</v>
      </c>
      <c r="AT28" s="13">
        <f t="shared" si="9"/>
        <v>37</v>
      </c>
      <c r="AU28" s="13">
        <f t="shared" si="9"/>
        <v>38</v>
      </c>
      <c r="AV28" s="13">
        <f t="shared" si="9"/>
        <v>39</v>
      </c>
      <c r="AW28" s="13">
        <f t="shared" si="9"/>
        <v>40</v>
      </c>
      <c r="AX28" s="13">
        <f t="shared" si="9"/>
        <v>41</v>
      </c>
      <c r="AY28" s="13">
        <f t="shared" si="9"/>
        <v>42</v>
      </c>
      <c r="AZ28" s="13">
        <f t="shared" si="9"/>
        <v>43</v>
      </c>
      <c r="BA28" s="13">
        <f t="shared" si="9"/>
        <v>44</v>
      </c>
      <c r="BB28" s="13">
        <f t="shared" si="9"/>
        <v>45</v>
      </c>
      <c r="BC28" s="13">
        <f t="shared" si="9"/>
        <v>46</v>
      </c>
      <c r="BD28" s="13">
        <f t="shared" si="9"/>
        <v>47</v>
      </c>
      <c r="BE28" s="13">
        <f t="shared" si="9"/>
        <v>48</v>
      </c>
      <c r="BF28" s="13">
        <f t="shared" si="9"/>
        <v>49</v>
      </c>
      <c r="BG28" s="13">
        <f t="shared" si="9"/>
        <v>50</v>
      </c>
      <c r="BH28" s="13">
        <f t="shared" si="9"/>
        <v>51</v>
      </c>
      <c r="BI28" s="13">
        <f t="shared" si="9"/>
        <v>52</v>
      </c>
      <c r="BJ28" s="13">
        <f t="shared" si="9"/>
        <v>53</v>
      </c>
      <c r="BK28" s="13">
        <f t="shared" si="9"/>
        <v>54</v>
      </c>
      <c r="BL28" s="13">
        <f t="shared" si="9"/>
        <v>55</v>
      </c>
      <c r="BM28" s="13">
        <f t="shared" si="9"/>
        <v>56</v>
      </c>
      <c r="BN28" s="13">
        <f t="shared" si="9"/>
        <v>57</v>
      </c>
      <c r="BO28" s="13">
        <f t="shared" si="9"/>
        <v>58</v>
      </c>
      <c r="BP28" s="13">
        <f t="shared" si="9"/>
        <v>59</v>
      </c>
      <c r="BQ28" s="13">
        <f t="shared" si="9"/>
        <v>60</v>
      </c>
    </row>
    <row r="29" spans="1:69" outlineLevel="1"/>
    <row r="30" spans="1:69" outlineLevel="1"/>
    <row r="31" spans="1:69" outlineLevel="1">
      <c r="B31" s="28" t="s">
        <v>27</v>
      </c>
    </row>
    <row r="32" spans="1:69" outlineLevel="2">
      <c r="E32" s="8" t="str">
        <f t="shared" ref="E32:BQ32" si="10" xml:space="preserve">  E$19</f>
        <v>Model period end</v>
      </c>
      <c r="F32" s="8">
        <f t="shared" si="10"/>
        <v>0</v>
      </c>
      <c r="G32" s="8" t="str">
        <f t="shared" si="10"/>
        <v>date</v>
      </c>
      <c r="H32" s="8">
        <f t="shared" si="10"/>
        <v>0</v>
      </c>
      <c r="I32" s="8">
        <f t="shared" si="10"/>
        <v>0</v>
      </c>
      <c r="J32" s="8">
        <f t="shared" si="10"/>
        <v>45077</v>
      </c>
      <c r="K32" s="8">
        <f t="shared" si="10"/>
        <v>45107</v>
      </c>
      <c r="L32" s="8">
        <f t="shared" si="10"/>
        <v>45138</v>
      </c>
      <c r="M32" s="8">
        <f t="shared" si="10"/>
        <v>45169</v>
      </c>
      <c r="N32" s="8">
        <f t="shared" si="10"/>
        <v>45199</v>
      </c>
      <c r="O32" s="8">
        <f t="shared" si="10"/>
        <v>45230</v>
      </c>
      <c r="P32" s="8">
        <f t="shared" si="10"/>
        <v>45260</v>
      </c>
      <c r="Q32" s="8">
        <f t="shared" si="10"/>
        <v>45291</v>
      </c>
      <c r="R32" s="8">
        <f t="shared" si="10"/>
        <v>45322</v>
      </c>
      <c r="S32" s="8">
        <f t="shared" si="10"/>
        <v>45351</v>
      </c>
      <c r="T32" s="8">
        <f t="shared" si="10"/>
        <v>45382</v>
      </c>
      <c r="U32" s="8">
        <f t="shared" si="10"/>
        <v>45412</v>
      </c>
      <c r="V32" s="8">
        <f t="shared" si="10"/>
        <v>45443</v>
      </c>
      <c r="W32" s="8">
        <f t="shared" si="10"/>
        <v>45473</v>
      </c>
      <c r="X32" s="8">
        <f t="shared" si="10"/>
        <v>45504</v>
      </c>
      <c r="Y32" s="8">
        <f t="shared" si="10"/>
        <v>45535</v>
      </c>
      <c r="Z32" s="8">
        <f t="shared" si="10"/>
        <v>45565</v>
      </c>
      <c r="AA32" s="8">
        <f t="shared" si="10"/>
        <v>45596</v>
      </c>
      <c r="AB32" s="8">
        <f t="shared" si="10"/>
        <v>45626</v>
      </c>
      <c r="AC32" s="8">
        <f t="shared" si="10"/>
        <v>45657</v>
      </c>
      <c r="AD32" s="8">
        <f t="shared" si="10"/>
        <v>45688</v>
      </c>
      <c r="AE32" s="8">
        <f t="shared" si="10"/>
        <v>45716</v>
      </c>
      <c r="AF32" s="8">
        <f t="shared" si="10"/>
        <v>45747</v>
      </c>
      <c r="AG32" s="8">
        <f t="shared" si="10"/>
        <v>45777</v>
      </c>
      <c r="AH32" s="8">
        <f t="shared" si="10"/>
        <v>45808</v>
      </c>
      <c r="AI32" s="8">
        <f t="shared" si="10"/>
        <v>45838</v>
      </c>
      <c r="AJ32" s="8">
        <f t="shared" si="10"/>
        <v>45869</v>
      </c>
      <c r="AK32" s="8">
        <f t="shared" si="10"/>
        <v>45900</v>
      </c>
      <c r="AL32" s="8">
        <f t="shared" si="10"/>
        <v>45930</v>
      </c>
      <c r="AM32" s="8">
        <f t="shared" si="10"/>
        <v>45961</v>
      </c>
      <c r="AN32" s="8">
        <f t="shared" si="10"/>
        <v>45991</v>
      </c>
      <c r="AO32" s="8">
        <f t="shared" si="10"/>
        <v>46022</v>
      </c>
      <c r="AP32" s="8">
        <f t="shared" si="10"/>
        <v>46053</v>
      </c>
      <c r="AQ32" s="8">
        <f t="shared" si="10"/>
        <v>46081</v>
      </c>
      <c r="AR32" s="8">
        <f t="shared" si="10"/>
        <v>46112</v>
      </c>
      <c r="AS32" s="8">
        <f t="shared" si="10"/>
        <v>46142</v>
      </c>
      <c r="AT32" s="8">
        <f t="shared" si="10"/>
        <v>46173</v>
      </c>
      <c r="AU32" s="8">
        <f t="shared" si="10"/>
        <v>46203</v>
      </c>
      <c r="AV32" s="8">
        <f t="shared" si="10"/>
        <v>46234</v>
      </c>
      <c r="AW32" s="8">
        <f t="shared" si="10"/>
        <v>46265</v>
      </c>
      <c r="AX32" s="8">
        <f t="shared" si="10"/>
        <v>46295</v>
      </c>
      <c r="AY32" s="8">
        <f t="shared" si="10"/>
        <v>46326</v>
      </c>
      <c r="AZ32" s="8">
        <f t="shared" si="10"/>
        <v>46356</v>
      </c>
      <c r="BA32" s="8">
        <f t="shared" si="10"/>
        <v>46387</v>
      </c>
      <c r="BB32" s="8">
        <f t="shared" si="10"/>
        <v>46418</v>
      </c>
      <c r="BC32" s="8">
        <f t="shared" si="10"/>
        <v>46446</v>
      </c>
      <c r="BD32" s="8">
        <f t="shared" si="10"/>
        <v>46477</v>
      </c>
      <c r="BE32" s="8">
        <f t="shared" si="10"/>
        <v>46507</v>
      </c>
      <c r="BF32" s="8">
        <f t="shared" si="10"/>
        <v>46538</v>
      </c>
      <c r="BG32" s="8">
        <f t="shared" si="10"/>
        <v>46568</v>
      </c>
      <c r="BH32" s="8">
        <f t="shared" si="10"/>
        <v>46599</v>
      </c>
      <c r="BI32" s="8">
        <f t="shared" si="10"/>
        <v>46630</v>
      </c>
      <c r="BJ32" s="8">
        <f t="shared" si="10"/>
        <v>46660</v>
      </c>
      <c r="BK32" s="8">
        <f t="shared" si="10"/>
        <v>46691</v>
      </c>
      <c r="BL32" s="8">
        <f t="shared" si="10"/>
        <v>46721</v>
      </c>
      <c r="BM32" s="8">
        <f t="shared" si="10"/>
        <v>46752</v>
      </c>
      <c r="BN32" s="8">
        <f t="shared" si="10"/>
        <v>46783</v>
      </c>
      <c r="BO32" s="8">
        <f t="shared" si="10"/>
        <v>46812</v>
      </c>
      <c r="BP32" s="8">
        <f t="shared" si="10"/>
        <v>46843</v>
      </c>
      <c r="BQ32" s="8">
        <f t="shared" si="10"/>
        <v>46873</v>
      </c>
    </row>
    <row r="33" spans="1:69" outlineLevel="2">
      <c r="E33" s="4" t="str">
        <f t="shared" ref="E33:BQ33" si="11" xml:space="preserve">  E$28</f>
        <v>Period number</v>
      </c>
      <c r="F33" s="4">
        <f t="shared" si="11"/>
        <v>0</v>
      </c>
      <c r="G33" s="4" t="str">
        <f t="shared" si="11"/>
        <v>Counter</v>
      </c>
      <c r="H33" s="4">
        <f t="shared" si="11"/>
        <v>0</v>
      </c>
      <c r="I33" s="4">
        <f t="shared" si="11"/>
        <v>0</v>
      </c>
      <c r="J33" s="4">
        <f t="shared" si="11"/>
        <v>1</v>
      </c>
      <c r="K33" s="4">
        <f t="shared" si="11"/>
        <v>2</v>
      </c>
      <c r="L33" s="4">
        <f t="shared" si="11"/>
        <v>3</v>
      </c>
      <c r="M33" s="4">
        <f t="shared" si="11"/>
        <v>4</v>
      </c>
      <c r="N33" s="4">
        <f t="shared" si="11"/>
        <v>5</v>
      </c>
      <c r="O33" s="4">
        <f t="shared" si="11"/>
        <v>6</v>
      </c>
      <c r="P33" s="4">
        <f t="shared" si="11"/>
        <v>7</v>
      </c>
      <c r="Q33" s="4">
        <f t="shared" si="11"/>
        <v>8</v>
      </c>
      <c r="R33" s="4">
        <f t="shared" si="11"/>
        <v>9</v>
      </c>
      <c r="S33" s="4">
        <f t="shared" si="11"/>
        <v>10</v>
      </c>
      <c r="T33" s="4">
        <f t="shared" si="11"/>
        <v>11</v>
      </c>
      <c r="U33" s="4">
        <f t="shared" si="11"/>
        <v>12</v>
      </c>
      <c r="V33" s="4">
        <f t="shared" si="11"/>
        <v>13</v>
      </c>
      <c r="W33" s="4">
        <f t="shared" si="11"/>
        <v>14</v>
      </c>
      <c r="X33" s="4">
        <f t="shared" si="11"/>
        <v>15</v>
      </c>
      <c r="Y33" s="4">
        <f t="shared" si="11"/>
        <v>16</v>
      </c>
      <c r="Z33" s="4">
        <f t="shared" si="11"/>
        <v>17</v>
      </c>
      <c r="AA33" s="4">
        <f t="shared" si="11"/>
        <v>18</v>
      </c>
      <c r="AB33" s="4">
        <f t="shared" si="11"/>
        <v>19</v>
      </c>
      <c r="AC33" s="4">
        <f t="shared" si="11"/>
        <v>20</v>
      </c>
      <c r="AD33" s="4">
        <f t="shared" si="11"/>
        <v>21</v>
      </c>
      <c r="AE33" s="4">
        <f t="shared" si="11"/>
        <v>22</v>
      </c>
      <c r="AF33" s="4">
        <f t="shared" si="11"/>
        <v>23</v>
      </c>
      <c r="AG33" s="4">
        <f t="shared" si="11"/>
        <v>24</v>
      </c>
      <c r="AH33" s="4">
        <f t="shared" si="11"/>
        <v>25</v>
      </c>
      <c r="AI33" s="4">
        <f t="shared" si="11"/>
        <v>26</v>
      </c>
      <c r="AJ33" s="4">
        <f t="shared" si="11"/>
        <v>27</v>
      </c>
      <c r="AK33" s="4">
        <f t="shared" si="11"/>
        <v>28</v>
      </c>
      <c r="AL33" s="4">
        <f t="shared" si="11"/>
        <v>29</v>
      </c>
      <c r="AM33" s="4">
        <f t="shared" si="11"/>
        <v>30</v>
      </c>
      <c r="AN33" s="4">
        <f t="shared" si="11"/>
        <v>31</v>
      </c>
      <c r="AO33" s="4">
        <f t="shared" si="11"/>
        <v>32</v>
      </c>
      <c r="AP33" s="4">
        <f t="shared" si="11"/>
        <v>33</v>
      </c>
      <c r="AQ33" s="4">
        <f t="shared" si="11"/>
        <v>34</v>
      </c>
      <c r="AR33" s="4">
        <f t="shared" si="11"/>
        <v>35</v>
      </c>
      <c r="AS33" s="4">
        <f t="shared" si="11"/>
        <v>36</v>
      </c>
      <c r="AT33" s="4">
        <f t="shared" si="11"/>
        <v>37</v>
      </c>
      <c r="AU33" s="4">
        <f t="shared" si="11"/>
        <v>38</v>
      </c>
      <c r="AV33" s="4">
        <f t="shared" si="11"/>
        <v>39</v>
      </c>
      <c r="AW33" s="4">
        <f t="shared" si="11"/>
        <v>40</v>
      </c>
      <c r="AX33" s="4">
        <f t="shared" si="11"/>
        <v>41</v>
      </c>
      <c r="AY33" s="4">
        <f t="shared" si="11"/>
        <v>42</v>
      </c>
      <c r="AZ33" s="4">
        <f t="shared" si="11"/>
        <v>43</v>
      </c>
      <c r="BA33" s="4">
        <f t="shared" si="11"/>
        <v>44</v>
      </c>
      <c r="BB33" s="4">
        <f t="shared" si="11"/>
        <v>45</v>
      </c>
      <c r="BC33" s="4">
        <f t="shared" si="11"/>
        <v>46</v>
      </c>
      <c r="BD33" s="4">
        <f t="shared" si="11"/>
        <v>47</v>
      </c>
      <c r="BE33" s="4">
        <f t="shared" si="11"/>
        <v>48</v>
      </c>
      <c r="BF33" s="4">
        <f t="shared" si="11"/>
        <v>49</v>
      </c>
      <c r="BG33" s="4">
        <f t="shared" si="11"/>
        <v>50</v>
      </c>
      <c r="BH33" s="4">
        <f t="shared" si="11"/>
        <v>51</v>
      </c>
      <c r="BI33" s="4">
        <f t="shared" si="11"/>
        <v>52</v>
      </c>
      <c r="BJ33" s="4">
        <f t="shared" si="11"/>
        <v>53</v>
      </c>
      <c r="BK33" s="4">
        <f t="shared" si="11"/>
        <v>54</v>
      </c>
      <c r="BL33" s="4">
        <f t="shared" si="11"/>
        <v>55</v>
      </c>
      <c r="BM33" s="4">
        <f t="shared" si="11"/>
        <v>56</v>
      </c>
      <c r="BN33" s="4">
        <f t="shared" si="11"/>
        <v>57</v>
      </c>
      <c r="BO33" s="4">
        <f t="shared" si="11"/>
        <v>58</v>
      </c>
      <c r="BP33" s="4">
        <f t="shared" si="11"/>
        <v>59</v>
      </c>
      <c r="BQ33" s="4">
        <f t="shared" si="11"/>
        <v>60</v>
      </c>
    </row>
    <row r="34" spans="1:69" outlineLevel="2">
      <c r="E34" s="4" t="str">
        <f t="shared" ref="E34:BQ34" si="12" xml:space="preserve">  E$249</f>
        <v>Month to Year : period end flag</v>
      </c>
      <c r="F34" s="4">
        <f t="shared" si="12"/>
        <v>0</v>
      </c>
      <c r="G34" s="4" t="str">
        <f t="shared" si="12"/>
        <v>counter</v>
      </c>
      <c r="H34" s="4">
        <f t="shared" si="12"/>
        <v>0</v>
      </c>
      <c r="I34" s="4">
        <f t="shared" si="12"/>
        <v>0</v>
      </c>
      <c r="J34" s="4">
        <f t="shared" si="12"/>
        <v>0</v>
      </c>
      <c r="K34" s="4">
        <f t="shared" si="12"/>
        <v>0</v>
      </c>
      <c r="L34" s="4">
        <f t="shared" si="12"/>
        <v>0</v>
      </c>
      <c r="M34" s="4">
        <f t="shared" si="12"/>
        <v>0</v>
      </c>
      <c r="N34" s="4">
        <f t="shared" si="12"/>
        <v>0</v>
      </c>
      <c r="O34" s="4">
        <f t="shared" si="12"/>
        <v>0</v>
      </c>
      <c r="P34" s="4">
        <f t="shared" si="12"/>
        <v>0</v>
      </c>
      <c r="Q34" s="4">
        <f t="shared" si="12"/>
        <v>0</v>
      </c>
      <c r="R34" s="4">
        <f t="shared" si="12"/>
        <v>0</v>
      </c>
      <c r="S34" s="4">
        <f t="shared" si="12"/>
        <v>0</v>
      </c>
      <c r="T34" s="4">
        <f t="shared" si="12"/>
        <v>0</v>
      </c>
      <c r="U34" s="4">
        <f t="shared" si="12"/>
        <v>1</v>
      </c>
      <c r="V34" s="4">
        <f t="shared" si="12"/>
        <v>0</v>
      </c>
      <c r="W34" s="4">
        <f t="shared" si="12"/>
        <v>0</v>
      </c>
      <c r="X34" s="4">
        <f t="shared" si="12"/>
        <v>0</v>
      </c>
      <c r="Y34" s="4">
        <f t="shared" si="12"/>
        <v>0</v>
      </c>
      <c r="Z34" s="4">
        <f t="shared" si="12"/>
        <v>0</v>
      </c>
      <c r="AA34" s="4">
        <f t="shared" si="12"/>
        <v>0</v>
      </c>
      <c r="AB34" s="4">
        <f t="shared" si="12"/>
        <v>0</v>
      </c>
      <c r="AC34" s="4">
        <f t="shared" si="12"/>
        <v>0</v>
      </c>
      <c r="AD34" s="4">
        <f t="shared" si="12"/>
        <v>0</v>
      </c>
      <c r="AE34" s="4">
        <f t="shared" si="12"/>
        <v>0</v>
      </c>
      <c r="AF34" s="4">
        <f t="shared" si="12"/>
        <v>0</v>
      </c>
      <c r="AG34" s="4">
        <f t="shared" si="12"/>
        <v>2</v>
      </c>
      <c r="AH34" s="4">
        <f t="shared" si="12"/>
        <v>0</v>
      </c>
      <c r="AI34" s="4">
        <f t="shared" si="12"/>
        <v>0</v>
      </c>
      <c r="AJ34" s="4">
        <f t="shared" si="12"/>
        <v>0</v>
      </c>
      <c r="AK34" s="4">
        <f t="shared" si="12"/>
        <v>0</v>
      </c>
      <c r="AL34" s="4">
        <f t="shared" si="12"/>
        <v>0</v>
      </c>
      <c r="AM34" s="4">
        <f t="shared" si="12"/>
        <v>0</v>
      </c>
      <c r="AN34" s="4">
        <f t="shared" si="12"/>
        <v>0</v>
      </c>
      <c r="AO34" s="4">
        <f t="shared" si="12"/>
        <v>0</v>
      </c>
      <c r="AP34" s="4">
        <f t="shared" si="12"/>
        <v>0</v>
      </c>
      <c r="AQ34" s="4">
        <f t="shared" si="12"/>
        <v>0</v>
      </c>
      <c r="AR34" s="4">
        <f t="shared" si="12"/>
        <v>0</v>
      </c>
      <c r="AS34" s="4">
        <f t="shared" si="12"/>
        <v>3</v>
      </c>
      <c r="AT34" s="4">
        <f t="shared" si="12"/>
        <v>0</v>
      </c>
      <c r="AU34" s="4">
        <f t="shared" si="12"/>
        <v>0</v>
      </c>
      <c r="AV34" s="4">
        <f t="shared" si="12"/>
        <v>0</v>
      </c>
      <c r="AW34" s="4">
        <f t="shared" si="12"/>
        <v>0</v>
      </c>
      <c r="AX34" s="4">
        <f t="shared" si="12"/>
        <v>0</v>
      </c>
      <c r="AY34" s="4">
        <f t="shared" si="12"/>
        <v>0</v>
      </c>
      <c r="AZ34" s="4">
        <f t="shared" si="12"/>
        <v>0</v>
      </c>
      <c r="BA34" s="4">
        <f t="shared" si="12"/>
        <v>0</v>
      </c>
      <c r="BB34" s="4">
        <f t="shared" si="12"/>
        <v>0</v>
      </c>
      <c r="BC34" s="4">
        <f t="shared" si="12"/>
        <v>0</v>
      </c>
      <c r="BD34" s="4">
        <f t="shared" si="12"/>
        <v>0</v>
      </c>
      <c r="BE34" s="4">
        <f t="shared" si="12"/>
        <v>4</v>
      </c>
      <c r="BF34" s="4">
        <f t="shared" si="12"/>
        <v>0</v>
      </c>
      <c r="BG34" s="4">
        <f t="shared" si="12"/>
        <v>0</v>
      </c>
      <c r="BH34" s="4">
        <f t="shared" si="12"/>
        <v>0</v>
      </c>
      <c r="BI34" s="4">
        <f t="shared" si="12"/>
        <v>0</v>
      </c>
      <c r="BJ34" s="4">
        <f t="shared" si="12"/>
        <v>0</v>
      </c>
      <c r="BK34" s="4">
        <f t="shared" si="12"/>
        <v>0</v>
      </c>
      <c r="BL34" s="4">
        <f t="shared" si="12"/>
        <v>0</v>
      </c>
      <c r="BM34" s="4">
        <f t="shared" si="12"/>
        <v>0</v>
      </c>
      <c r="BN34" s="4">
        <f t="shared" si="12"/>
        <v>0</v>
      </c>
      <c r="BO34" s="4">
        <f t="shared" si="12"/>
        <v>0</v>
      </c>
      <c r="BP34" s="4">
        <f t="shared" si="12"/>
        <v>0</v>
      </c>
      <c r="BQ34" s="4">
        <f t="shared" si="12"/>
        <v>5</v>
      </c>
    </row>
    <row r="35" spans="1:69" outlineLevel="2">
      <c r="A35" s="36"/>
      <c r="B35" s="36"/>
      <c r="C35" s="63"/>
      <c r="D35" s="61"/>
      <c r="E35" s="24" t="s">
        <v>27</v>
      </c>
      <c r="F35" s="24"/>
      <c r="G35" s="24" t="s">
        <v>173</v>
      </c>
      <c r="H35" s="24"/>
      <c r="I35" s="24"/>
      <c r="J35" s="14">
        <f t="shared" ref="J35:BQ35" si="13" xml:space="preserve">  INDEX( $J32:$BQ32, MATCH( J33, $J34:$BQ34, 0 ) )</f>
        <v>45412</v>
      </c>
      <c r="K35" s="14">
        <f t="shared" si="13"/>
        <v>45777</v>
      </c>
      <c r="L35" s="14">
        <f t="shared" si="13"/>
        <v>46142</v>
      </c>
      <c r="M35" s="14">
        <f t="shared" si="13"/>
        <v>46507</v>
      </c>
      <c r="N35" s="14">
        <f t="shared" si="13"/>
        <v>46873</v>
      </c>
      <c r="O35" s="14" t="e">
        <f t="shared" si="13"/>
        <v>#N/A</v>
      </c>
      <c r="P35" s="14" t="e">
        <f t="shared" si="13"/>
        <v>#N/A</v>
      </c>
      <c r="Q35" s="14" t="e">
        <f t="shared" si="13"/>
        <v>#N/A</v>
      </c>
      <c r="R35" s="14" t="e">
        <f t="shared" si="13"/>
        <v>#N/A</v>
      </c>
      <c r="S35" s="14" t="e">
        <f t="shared" si="13"/>
        <v>#N/A</v>
      </c>
      <c r="T35" s="14" t="e">
        <f t="shared" si="13"/>
        <v>#N/A</v>
      </c>
      <c r="U35" s="14" t="e">
        <f t="shared" si="13"/>
        <v>#N/A</v>
      </c>
      <c r="V35" s="14" t="e">
        <f t="shared" si="13"/>
        <v>#N/A</v>
      </c>
      <c r="W35" s="14" t="e">
        <f t="shared" si="13"/>
        <v>#N/A</v>
      </c>
      <c r="X35" s="14" t="e">
        <f t="shared" si="13"/>
        <v>#N/A</v>
      </c>
      <c r="Y35" s="14" t="e">
        <f t="shared" si="13"/>
        <v>#N/A</v>
      </c>
      <c r="Z35" s="14" t="e">
        <f t="shared" si="13"/>
        <v>#N/A</v>
      </c>
      <c r="AA35" s="14" t="e">
        <f t="shared" si="13"/>
        <v>#N/A</v>
      </c>
      <c r="AB35" s="14" t="e">
        <f t="shared" si="13"/>
        <v>#N/A</v>
      </c>
      <c r="AC35" s="14" t="e">
        <f t="shared" si="13"/>
        <v>#N/A</v>
      </c>
      <c r="AD35" s="14" t="e">
        <f t="shared" si="13"/>
        <v>#N/A</v>
      </c>
      <c r="AE35" s="14" t="e">
        <f t="shared" si="13"/>
        <v>#N/A</v>
      </c>
      <c r="AF35" s="14" t="e">
        <f t="shared" si="13"/>
        <v>#N/A</v>
      </c>
      <c r="AG35" s="14" t="e">
        <f t="shared" si="13"/>
        <v>#N/A</v>
      </c>
      <c r="AH35" s="14" t="e">
        <f t="shared" si="13"/>
        <v>#N/A</v>
      </c>
      <c r="AI35" s="14" t="e">
        <f t="shared" si="13"/>
        <v>#N/A</v>
      </c>
      <c r="AJ35" s="14" t="e">
        <f t="shared" si="13"/>
        <v>#N/A</v>
      </c>
      <c r="AK35" s="14" t="e">
        <f t="shared" si="13"/>
        <v>#N/A</v>
      </c>
      <c r="AL35" s="14" t="e">
        <f t="shared" si="13"/>
        <v>#N/A</v>
      </c>
      <c r="AM35" s="14" t="e">
        <f t="shared" si="13"/>
        <v>#N/A</v>
      </c>
      <c r="AN35" s="14" t="e">
        <f t="shared" si="13"/>
        <v>#N/A</v>
      </c>
      <c r="AO35" s="14" t="e">
        <f t="shared" si="13"/>
        <v>#N/A</v>
      </c>
      <c r="AP35" s="14" t="e">
        <f t="shared" si="13"/>
        <v>#N/A</v>
      </c>
      <c r="AQ35" s="14" t="e">
        <f t="shared" si="13"/>
        <v>#N/A</v>
      </c>
      <c r="AR35" s="14" t="e">
        <f t="shared" si="13"/>
        <v>#N/A</v>
      </c>
      <c r="AS35" s="14" t="e">
        <f t="shared" si="13"/>
        <v>#N/A</v>
      </c>
      <c r="AT35" s="14" t="e">
        <f t="shared" si="13"/>
        <v>#N/A</v>
      </c>
      <c r="AU35" s="14" t="e">
        <f t="shared" si="13"/>
        <v>#N/A</v>
      </c>
      <c r="AV35" s="14" t="e">
        <f t="shared" si="13"/>
        <v>#N/A</v>
      </c>
      <c r="AW35" s="14" t="e">
        <f t="shared" si="13"/>
        <v>#N/A</v>
      </c>
      <c r="AX35" s="14" t="e">
        <f t="shared" si="13"/>
        <v>#N/A</v>
      </c>
      <c r="AY35" s="14" t="e">
        <f t="shared" si="13"/>
        <v>#N/A</v>
      </c>
      <c r="AZ35" s="14" t="e">
        <f t="shared" si="13"/>
        <v>#N/A</v>
      </c>
      <c r="BA35" s="14" t="e">
        <f t="shared" si="13"/>
        <v>#N/A</v>
      </c>
      <c r="BB35" s="14" t="e">
        <f t="shared" si="13"/>
        <v>#N/A</v>
      </c>
      <c r="BC35" s="14" t="e">
        <f t="shared" si="13"/>
        <v>#N/A</v>
      </c>
      <c r="BD35" s="14" t="e">
        <f t="shared" si="13"/>
        <v>#N/A</v>
      </c>
      <c r="BE35" s="14" t="e">
        <f t="shared" si="13"/>
        <v>#N/A</v>
      </c>
      <c r="BF35" s="14" t="e">
        <f t="shared" si="13"/>
        <v>#N/A</v>
      </c>
      <c r="BG35" s="14" t="e">
        <f t="shared" si="13"/>
        <v>#N/A</v>
      </c>
      <c r="BH35" s="14" t="e">
        <f t="shared" si="13"/>
        <v>#N/A</v>
      </c>
      <c r="BI35" s="14" t="e">
        <f t="shared" si="13"/>
        <v>#N/A</v>
      </c>
      <c r="BJ35" s="14" t="e">
        <f t="shared" si="13"/>
        <v>#N/A</v>
      </c>
      <c r="BK35" s="14" t="e">
        <f t="shared" si="13"/>
        <v>#N/A</v>
      </c>
      <c r="BL35" s="14" t="e">
        <f t="shared" si="13"/>
        <v>#N/A</v>
      </c>
      <c r="BM35" s="14" t="e">
        <f t="shared" si="13"/>
        <v>#N/A</v>
      </c>
      <c r="BN35" s="14" t="e">
        <f t="shared" si="13"/>
        <v>#N/A</v>
      </c>
      <c r="BO35" s="14" t="e">
        <f t="shared" si="13"/>
        <v>#N/A</v>
      </c>
      <c r="BP35" s="14" t="e">
        <f t="shared" si="13"/>
        <v>#N/A</v>
      </c>
      <c r="BQ35" s="14" t="e">
        <f t="shared" si="13"/>
        <v>#N/A</v>
      </c>
    </row>
    <row r="36" spans="1:69" outlineLevel="1"/>
    <row r="37" spans="1:69" outlineLevel="1"/>
    <row r="38" spans="1:69" outlineLevel="1">
      <c r="B38" s="28" t="s">
        <v>8</v>
      </c>
    </row>
    <row r="39" spans="1:69" outlineLevel="2">
      <c r="E39" s="2" t="str">
        <f t="shared" ref="E39:BQ39" si="14" xml:space="preserve">  E$24</f>
        <v>Timeline label</v>
      </c>
      <c r="F39" s="2">
        <f t="shared" si="14"/>
        <v>0</v>
      </c>
      <c r="G39" s="2" t="str">
        <f t="shared" si="14"/>
        <v>GBP</v>
      </c>
      <c r="H39" s="2">
        <f t="shared" si="14"/>
        <v>0</v>
      </c>
      <c r="I39" s="2">
        <f t="shared" si="14"/>
        <v>0</v>
      </c>
      <c r="J39" s="2" t="str">
        <f t="shared" si="14"/>
        <v>Month1</v>
      </c>
      <c r="K39" s="2" t="str">
        <f t="shared" si="14"/>
        <v>Month2</v>
      </c>
      <c r="L39" s="2" t="str">
        <f t="shared" si="14"/>
        <v>Month3</v>
      </c>
      <c r="M39" s="2" t="str">
        <f t="shared" si="14"/>
        <v>Month4</v>
      </c>
      <c r="N39" s="2" t="str">
        <f t="shared" si="14"/>
        <v>Month5</v>
      </c>
      <c r="O39" s="2" t="str">
        <f t="shared" si="14"/>
        <v>Month6</v>
      </c>
      <c r="P39" s="2" t="str">
        <f t="shared" si="14"/>
        <v>Month7</v>
      </c>
      <c r="Q39" s="2" t="str">
        <f t="shared" si="14"/>
        <v>Month8</v>
      </c>
      <c r="R39" s="2" t="str">
        <f t="shared" si="14"/>
        <v>Month9</v>
      </c>
      <c r="S39" s="2" t="str">
        <f t="shared" si="14"/>
        <v>Month10</v>
      </c>
      <c r="T39" s="2" t="str">
        <f t="shared" si="14"/>
        <v>Month11</v>
      </c>
      <c r="U39" s="2" t="str">
        <f t="shared" si="14"/>
        <v>Month12</v>
      </c>
      <c r="V39" s="2" t="str">
        <f t="shared" si="14"/>
        <v>Month13</v>
      </c>
      <c r="W39" s="2" t="str">
        <f t="shared" si="14"/>
        <v>Month14</v>
      </c>
      <c r="X39" s="2" t="str">
        <f t="shared" si="14"/>
        <v>Month15</v>
      </c>
      <c r="Y39" s="2" t="str">
        <f t="shared" si="14"/>
        <v>Month16</v>
      </c>
      <c r="Z39" s="2" t="str">
        <f t="shared" si="14"/>
        <v>Month17</v>
      </c>
      <c r="AA39" s="2" t="str">
        <f t="shared" si="14"/>
        <v>Month18</v>
      </c>
      <c r="AB39" s="2" t="str">
        <f t="shared" si="14"/>
        <v>Month19</v>
      </c>
      <c r="AC39" s="2" t="str">
        <f t="shared" si="14"/>
        <v>Month20</v>
      </c>
      <c r="AD39" s="2" t="str">
        <f t="shared" si="14"/>
        <v>Month21</v>
      </c>
      <c r="AE39" s="2" t="str">
        <f t="shared" si="14"/>
        <v>Month22</v>
      </c>
      <c r="AF39" s="2" t="str">
        <f t="shared" si="14"/>
        <v>Month23</v>
      </c>
      <c r="AG39" s="2" t="str">
        <f t="shared" si="14"/>
        <v>Month24</v>
      </c>
      <c r="AH39" s="2" t="str">
        <f t="shared" si="14"/>
        <v>Month25</v>
      </c>
      <c r="AI39" s="2" t="str">
        <f t="shared" si="14"/>
        <v>Month26</v>
      </c>
      <c r="AJ39" s="2" t="str">
        <f t="shared" si="14"/>
        <v>Month27</v>
      </c>
      <c r="AK39" s="2" t="str">
        <f t="shared" si="14"/>
        <v>Month28</v>
      </c>
      <c r="AL39" s="2" t="str">
        <f t="shared" si="14"/>
        <v>Month29</v>
      </c>
      <c r="AM39" s="2" t="str">
        <f t="shared" si="14"/>
        <v>Month30</v>
      </c>
      <c r="AN39" s="2" t="str">
        <f t="shared" si="14"/>
        <v>Month31</v>
      </c>
      <c r="AO39" s="2" t="str">
        <f t="shared" si="14"/>
        <v>Month32</v>
      </c>
      <c r="AP39" s="2" t="str">
        <f t="shared" si="14"/>
        <v>Month33</v>
      </c>
      <c r="AQ39" s="2" t="str">
        <f t="shared" si="14"/>
        <v>Month34</v>
      </c>
      <c r="AR39" s="2" t="str">
        <f t="shared" si="14"/>
        <v>Month35</v>
      </c>
      <c r="AS39" s="2" t="str">
        <f t="shared" si="14"/>
        <v>Month36</v>
      </c>
      <c r="AT39" s="2" t="str">
        <f t="shared" si="14"/>
        <v>Month37</v>
      </c>
      <c r="AU39" s="2" t="str">
        <f t="shared" si="14"/>
        <v>Month38</v>
      </c>
      <c r="AV39" s="2" t="str">
        <f t="shared" si="14"/>
        <v>Month39</v>
      </c>
      <c r="AW39" s="2" t="str">
        <f t="shared" si="14"/>
        <v>Month40</v>
      </c>
      <c r="AX39" s="2" t="str">
        <f t="shared" si="14"/>
        <v>Month41</v>
      </c>
      <c r="AY39" s="2" t="str">
        <f t="shared" si="14"/>
        <v>Month42</v>
      </c>
      <c r="AZ39" s="2" t="str">
        <f t="shared" si="14"/>
        <v>Month43</v>
      </c>
      <c r="BA39" s="2" t="str">
        <f t="shared" si="14"/>
        <v>Month44</v>
      </c>
      <c r="BB39" s="2" t="str">
        <f t="shared" si="14"/>
        <v>Month45</v>
      </c>
      <c r="BC39" s="2" t="str">
        <f t="shared" si="14"/>
        <v>Month46</v>
      </c>
      <c r="BD39" s="2" t="str">
        <f t="shared" si="14"/>
        <v>Month47</v>
      </c>
      <c r="BE39" s="2" t="str">
        <f t="shared" si="14"/>
        <v>Month48</v>
      </c>
      <c r="BF39" s="2" t="str">
        <f t="shared" si="14"/>
        <v>Month49</v>
      </c>
      <c r="BG39" s="2" t="str">
        <f t="shared" si="14"/>
        <v>Month50</v>
      </c>
      <c r="BH39" s="2" t="str">
        <f t="shared" si="14"/>
        <v>Month51</v>
      </c>
      <c r="BI39" s="2" t="str">
        <f t="shared" si="14"/>
        <v>Month52</v>
      </c>
      <c r="BJ39" s="2" t="str">
        <f t="shared" si="14"/>
        <v>Month53</v>
      </c>
      <c r="BK39" s="2" t="str">
        <f t="shared" si="14"/>
        <v>Month54</v>
      </c>
      <c r="BL39" s="2" t="str">
        <f t="shared" si="14"/>
        <v>Month55</v>
      </c>
      <c r="BM39" s="2" t="str">
        <f t="shared" si="14"/>
        <v>Month56</v>
      </c>
      <c r="BN39" s="2" t="str">
        <f t="shared" si="14"/>
        <v>Month57</v>
      </c>
      <c r="BO39" s="2" t="str">
        <f t="shared" si="14"/>
        <v>Month58</v>
      </c>
      <c r="BP39" s="2" t="str">
        <f t="shared" si="14"/>
        <v>Month59</v>
      </c>
      <c r="BQ39" s="2" t="str">
        <f t="shared" si="14"/>
        <v>Month60</v>
      </c>
    </row>
    <row r="40" spans="1:69" outlineLevel="2">
      <c r="E40" s="4" t="str">
        <f t="shared" ref="E40:BQ40" si="15" xml:space="preserve">  E$28</f>
        <v>Period number</v>
      </c>
      <c r="F40" s="4">
        <f t="shared" si="15"/>
        <v>0</v>
      </c>
      <c r="G40" s="4" t="str">
        <f t="shared" si="15"/>
        <v>Counter</v>
      </c>
      <c r="H40" s="4">
        <f t="shared" si="15"/>
        <v>0</v>
      </c>
      <c r="I40" s="4">
        <f t="shared" si="15"/>
        <v>0</v>
      </c>
      <c r="J40" s="4">
        <f t="shared" si="15"/>
        <v>1</v>
      </c>
      <c r="K40" s="4">
        <f t="shared" si="15"/>
        <v>2</v>
      </c>
      <c r="L40" s="4">
        <f t="shared" si="15"/>
        <v>3</v>
      </c>
      <c r="M40" s="4">
        <f t="shared" si="15"/>
        <v>4</v>
      </c>
      <c r="N40" s="4">
        <f t="shared" si="15"/>
        <v>5</v>
      </c>
      <c r="O40" s="4">
        <f t="shared" si="15"/>
        <v>6</v>
      </c>
      <c r="P40" s="4">
        <f t="shared" si="15"/>
        <v>7</v>
      </c>
      <c r="Q40" s="4">
        <f t="shared" si="15"/>
        <v>8</v>
      </c>
      <c r="R40" s="4">
        <f t="shared" si="15"/>
        <v>9</v>
      </c>
      <c r="S40" s="4">
        <f t="shared" si="15"/>
        <v>10</v>
      </c>
      <c r="T40" s="4">
        <f t="shared" si="15"/>
        <v>11</v>
      </c>
      <c r="U40" s="4">
        <f t="shared" si="15"/>
        <v>12</v>
      </c>
      <c r="V40" s="4">
        <f t="shared" si="15"/>
        <v>13</v>
      </c>
      <c r="W40" s="4">
        <f t="shared" si="15"/>
        <v>14</v>
      </c>
      <c r="X40" s="4">
        <f t="shared" si="15"/>
        <v>15</v>
      </c>
      <c r="Y40" s="4">
        <f t="shared" si="15"/>
        <v>16</v>
      </c>
      <c r="Z40" s="4">
        <f t="shared" si="15"/>
        <v>17</v>
      </c>
      <c r="AA40" s="4">
        <f t="shared" si="15"/>
        <v>18</v>
      </c>
      <c r="AB40" s="4">
        <f t="shared" si="15"/>
        <v>19</v>
      </c>
      <c r="AC40" s="4">
        <f t="shared" si="15"/>
        <v>20</v>
      </c>
      <c r="AD40" s="4">
        <f t="shared" si="15"/>
        <v>21</v>
      </c>
      <c r="AE40" s="4">
        <f t="shared" si="15"/>
        <v>22</v>
      </c>
      <c r="AF40" s="4">
        <f t="shared" si="15"/>
        <v>23</v>
      </c>
      <c r="AG40" s="4">
        <f t="shared" si="15"/>
        <v>24</v>
      </c>
      <c r="AH40" s="4">
        <f t="shared" si="15"/>
        <v>25</v>
      </c>
      <c r="AI40" s="4">
        <f t="shared" si="15"/>
        <v>26</v>
      </c>
      <c r="AJ40" s="4">
        <f t="shared" si="15"/>
        <v>27</v>
      </c>
      <c r="AK40" s="4">
        <f t="shared" si="15"/>
        <v>28</v>
      </c>
      <c r="AL40" s="4">
        <f t="shared" si="15"/>
        <v>29</v>
      </c>
      <c r="AM40" s="4">
        <f t="shared" si="15"/>
        <v>30</v>
      </c>
      <c r="AN40" s="4">
        <f t="shared" si="15"/>
        <v>31</v>
      </c>
      <c r="AO40" s="4">
        <f t="shared" si="15"/>
        <v>32</v>
      </c>
      <c r="AP40" s="4">
        <f t="shared" si="15"/>
        <v>33</v>
      </c>
      <c r="AQ40" s="4">
        <f t="shared" si="15"/>
        <v>34</v>
      </c>
      <c r="AR40" s="4">
        <f t="shared" si="15"/>
        <v>35</v>
      </c>
      <c r="AS40" s="4">
        <f t="shared" si="15"/>
        <v>36</v>
      </c>
      <c r="AT40" s="4">
        <f t="shared" si="15"/>
        <v>37</v>
      </c>
      <c r="AU40" s="4">
        <f t="shared" si="15"/>
        <v>38</v>
      </c>
      <c r="AV40" s="4">
        <f t="shared" si="15"/>
        <v>39</v>
      </c>
      <c r="AW40" s="4">
        <f t="shared" si="15"/>
        <v>40</v>
      </c>
      <c r="AX40" s="4">
        <f t="shared" si="15"/>
        <v>41</v>
      </c>
      <c r="AY40" s="4">
        <f t="shared" si="15"/>
        <v>42</v>
      </c>
      <c r="AZ40" s="4">
        <f t="shared" si="15"/>
        <v>43</v>
      </c>
      <c r="BA40" s="4">
        <f t="shared" si="15"/>
        <v>44</v>
      </c>
      <c r="BB40" s="4">
        <f t="shared" si="15"/>
        <v>45</v>
      </c>
      <c r="BC40" s="4">
        <f t="shared" si="15"/>
        <v>46</v>
      </c>
      <c r="BD40" s="4">
        <f t="shared" si="15"/>
        <v>47</v>
      </c>
      <c r="BE40" s="4">
        <f t="shared" si="15"/>
        <v>48</v>
      </c>
      <c r="BF40" s="4">
        <f t="shared" si="15"/>
        <v>49</v>
      </c>
      <c r="BG40" s="4">
        <f t="shared" si="15"/>
        <v>50</v>
      </c>
      <c r="BH40" s="4">
        <f t="shared" si="15"/>
        <v>51</v>
      </c>
      <c r="BI40" s="4">
        <f t="shared" si="15"/>
        <v>52</v>
      </c>
      <c r="BJ40" s="4">
        <f t="shared" si="15"/>
        <v>53</v>
      </c>
      <c r="BK40" s="4">
        <f t="shared" si="15"/>
        <v>54</v>
      </c>
      <c r="BL40" s="4">
        <f t="shared" si="15"/>
        <v>55</v>
      </c>
      <c r="BM40" s="4">
        <f t="shared" si="15"/>
        <v>56</v>
      </c>
      <c r="BN40" s="4">
        <f t="shared" si="15"/>
        <v>57</v>
      </c>
      <c r="BO40" s="4">
        <f t="shared" si="15"/>
        <v>58</v>
      </c>
      <c r="BP40" s="4">
        <f t="shared" si="15"/>
        <v>59</v>
      </c>
      <c r="BQ40" s="4">
        <f t="shared" si="15"/>
        <v>60</v>
      </c>
    </row>
    <row r="41" spans="1:69" outlineLevel="2">
      <c r="E41" s="4" t="str">
        <f t="shared" ref="E41:BQ41" si="16" xml:space="preserve">  E$249</f>
        <v>Month to Year : period end flag</v>
      </c>
      <c r="F41" s="4">
        <f t="shared" si="16"/>
        <v>0</v>
      </c>
      <c r="G41" s="4" t="str">
        <f t="shared" si="16"/>
        <v>counter</v>
      </c>
      <c r="H41" s="4">
        <f t="shared" si="16"/>
        <v>0</v>
      </c>
      <c r="I41" s="4">
        <f t="shared" si="16"/>
        <v>0</v>
      </c>
      <c r="J41" s="4">
        <f t="shared" si="16"/>
        <v>0</v>
      </c>
      <c r="K41" s="4">
        <f t="shared" si="16"/>
        <v>0</v>
      </c>
      <c r="L41" s="4">
        <f t="shared" si="16"/>
        <v>0</v>
      </c>
      <c r="M41" s="4">
        <f t="shared" si="16"/>
        <v>0</v>
      </c>
      <c r="N41" s="4">
        <f t="shared" si="16"/>
        <v>0</v>
      </c>
      <c r="O41" s="4">
        <f t="shared" si="16"/>
        <v>0</v>
      </c>
      <c r="P41" s="4">
        <f t="shared" si="16"/>
        <v>0</v>
      </c>
      <c r="Q41" s="4">
        <f t="shared" si="16"/>
        <v>0</v>
      </c>
      <c r="R41" s="4">
        <f t="shared" si="16"/>
        <v>0</v>
      </c>
      <c r="S41" s="4">
        <f t="shared" si="16"/>
        <v>0</v>
      </c>
      <c r="T41" s="4">
        <f t="shared" si="16"/>
        <v>0</v>
      </c>
      <c r="U41" s="4">
        <f t="shared" si="16"/>
        <v>1</v>
      </c>
      <c r="V41" s="4">
        <f t="shared" si="16"/>
        <v>0</v>
      </c>
      <c r="W41" s="4">
        <f t="shared" si="16"/>
        <v>0</v>
      </c>
      <c r="X41" s="4">
        <f t="shared" si="16"/>
        <v>0</v>
      </c>
      <c r="Y41" s="4">
        <f t="shared" si="16"/>
        <v>0</v>
      </c>
      <c r="Z41" s="4">
        <f t="shared" si="16"/>
        <v>0</v>
      </c>
      <c r="AA41" s="4">
        <f t="shared" si="16"/>
        <v>0</v>
      </c>
      <c r="AB41" s="4">
        <f t="shared" si="16"/>
        <v>0</v>
      </c>
      <c r="AC41" s="4">
        <f t="shared" si="16"/>
        <v>0</v>
      </c>
      <c r="AD41" s="4">
        <f t="shared" si="16"/>
        <v>0</v>
      </c>
      <c r="AE41" s="4">
        <f t="shared" si="16"/>
        <v>0</v>
      </c>
      <c r="AF41" s="4">
        <f t="shared" si="16"/>
        <v>0</v>
      </c>
      <c r="AG41" s="4">
        <f t="shared" si="16"/>
        <v>2</v>
      </c>
      <c r="AH41" s="4">
        <f t="shared" si="16"/>
        <v>0</v>
      </c>
      <c r="AI41" s="4">
        <f t="shared" si="16"/>
        <v>0</v>
      </c>
      <c r="AJ41" s="4">
        <f t="shared" si="16"/>
        <v>0</v>
      </c>
      <c r="AK41" s="4">
        <f t="shared" si="16"/>
        <v>0</v>
      </c>
      <c r="AL41" s="4">
        <f t="shared" si="16"/>
        <v>0</v>
      </c>
      <c r="AM41" s="4">
        <f t="shared" si="16"/>
        <v>0</v>
      </c>
      <c r="AN41" s="4">
        <f t="shared" si="16"/>
        <v>0</v>
      </c>
      <c r="AO41" s="4">
        <f t="shared" si="16"/>
        <v>0</v>
      </c>
      <c r="AP41" s="4">
        <f t="shared" si="16"/>
        <v>0</v>
      </c>
      <c r="AQ41" s="4">
        <f t="shared" si="16"/>
        <v>0</v>
      </c>
      <c r="AR41" s="4">
        <f t="shared" si="16"/>
        <v>0</v>
      </c>
      <c r="AS41" s="4">
        <f t="shared" si="16"/>
        <v>3</v>
      </c>
      <c r="AT41" s="4">
        <f t="shared" si="16"/>
        <v>0</v>
      </c>
      <c r="AU41" s="4">
        <f t="shared" si="16"/>
        <v>0</v>
      </c>
      <c r="AV41" s="4">
        <f t="shared" si="16"/>
        <v>0</v>
      </c>
      <c r="AW41" s="4">
        <f t="shared" si="16"/>
        <v>0</v>
      </c>
      <c r="AX41" s="4">
        <f t="shared" si="16"/>
        <v>0</v>
      </c>
      <c r="AY41" s="4">
        <f t="shared" si="16"/>
        <v>0</v>
      </c>
      <c r="AZ41" s="4">
        <f t="shared" si="16"/>
        <v>0</v>
      </c>
      <c r="BA41" s="4">
        <f t="shared" si="16"/>
        <v>0</v>
      </c>
      <c r="BB41" s="4">
        <f t="shared" si="16"/>
        <v>0</v>
      </c>
      <c r="BC41" s="4">
        <f t="shared" si="16"/>
        <v>0</v>
      </c>
      <c r="BD41" s="4">
        <f t="shared" si="16"/>
        <v>0</v>
      </c>
      <c r="BE41" s="4">
        <f t="shared" si="16"/>
        <v>4</v>
      </c>
      <c r="BF41" s="4">
        <f t="shared" si="16"/>
        <v>0</v>
      </c>
      <c r="BG41" s="4">
        <f t="shared" si="16"/>
        <v>0</v>
      </c>
      <c r="BH41" s="4">
        <f t="shared" si="16"/>
        <v>0</v>
      </c>
      <c r="BI41" s="4">
        <f t="shared" si="16"/>
        <v>0</v>
      </c>
      <c r="BJ41" s="4">
        <f t="shared" si="16"/>
        <v>0</v>
      </c>
      <c r="BK41" s="4">
        <f t="shared" si="16"/>
        <v>0</v>
      </c>
      <c r="BL41" s="4">
        <f t="shared" si="16"/>
        <v>0</v>
      </c>
      <c r="BM41" s="4">
        <f t="shared" si="16"/>
        <v>0</v>
      </c>
      <c r="BN41" s="4">
        <f t="shared" si="16"/>
        <v>0</v>
      </c>
      <c r="BO41" s="4">
        <f t="shared" si="16"/>
        <v>0</v>
      </c>
      <c r="BP41" s="4">
        <f t="shared" si="16"/>
        <v>0</v>
      </c>
      <c r="BQ41" s="4">
        <f t="shared" si="16"/>
        <v>5</v>
      </c>
    </row>
    <row r="42" spans="1:69" outlineLevel="2">
      <c r="A42" s="36"/>
      <c r="B42" s="36"/>
      <c r="C42" s="63"/>
      <c r="D42" s="61"/>
      <c r="E42" s="24" t="s">
        <v>8</v>
      </c>
      <c r="F42" s="24"/>
      <c r="G42" s="24" t="s">
        <v>205</v>
      </c>
      <c r="H42" s="3" t="e">
        <f xml:space="preserve"> SUM( J42:BQ42 )</f>
        <v>#N/A</v>
      </c>
      <c r="I42" s="24"/>
      <c r="J42" s="3" t="str">
        <f t="shared" ref="J42:BQ42" si="17" xml:space="preserve">  INDEX( $J39:$BQ39, MATCH( J40, $J41:$BQ41, 0 ) )</f>
        <v>Month12</v>
      </c>
      <c r="K42" s="3" t="str">
        <f t="shared" si="17"/>
        <v>Month24</v>
      </c>
      <c r="L42" s="3" t="str">
        <f t="shared" si="17"/>
        <v>Month36</v>
      </c>
      <c r="M42" s="3" t="str">
        <f t="shared" si="17"/>
        <v>Month48</v>
      </c>
      <c r="N42" s="3" t="str">
        <f t="shared" si="17"/>
        <v>Month60</v>
      </c>
      <c r="O42" s="3" t="e">
        <f t="shared" si="17"/>
        <v>#N/A</v>
      </c>
      <c r="P42" s="3" t="e">
        <f t="shared" si="17"/>
        <v>#N/A</v>
      </c>
      <c r="Q42" s="3" t="e">
        <f t="shared" si="17"/>
        <v>#N/A</v>
      </c>
      <c r="R42" s="3" t="e">
        <f t="shared" si="17"/>
        <v>#N/A</v>
      </c>
      <c r="S42" s="3" t="e">
        <f t="shared" si="17"/>
        <v>#N/A</v>
      </c>
      <c r="T42" s="3" t="e">
        <f t="shared" si="17"/>
        <v>#N/A</v>
      </c>
      <c r="U42" s="3" t="e">
        <f t="shared" si="17"/>
        <v>#N/A</v>
      </c>
      <c r="V42" s="3" t="e">
        <f t="shared" si="17"/>
        <v>#N/A</v>
      </c>
      <c r="W42" s="3" t="e">
        <f t="shared" si="17"/>
        <v>#N/A</v>
      </c>
      <c r="X42" s="3" t="e">
        <f t="shared" si="17"/>
        <v>#N/A</v>
      </c>
      <c r="Y42" s="3" t="e">
        <f t="shared" si="17"/>
        <v>#N/A</v>
      </c>
      <c r="Z42" s="3" t="e">
        <f t="shared" si="17"/>
        <v>#N/A</v>
      </c>
      <c r="AA42" s="3" t="e">
        <f t="shared" si="17"/>
        <v>#N/A</v>
      </c>
      <c r="AB42" s="3" t="e">
        <f t="shared" si="17"/>
        <v>#N/A</v>
      </c>
      <c r="AC42" s="3" t="e">
        <f t="shared" si="17"/>
        <v>#N/A</v>
      </c>
      <c r="AD42" s="3" t="e">
        <f t="shared" si="17"/>
        <v>#N/A</v>
      </c>
      <c r="AE42" s="3" t="e">
        <f t="shared" si="17"/>
        <v>#N/A</v>
      </c>
      <c r="AF42" s="3" t="e">
        <f t="shared" si="17"/>
        <v>#N/A</v>
      </c>
      <c r="AG42" s="3" t="e">
        <f t="shared" si="17"/>
        <v>#N/A</v>
      </c>
      <c r="AH42" s="3" t="e">
        <f t="shared" si="17"/>
        <v>#N/A</v>
      </c>
      <c r="AI42" s="3" t="e">
        <f t="shared" si="17"/>
        <v>#N/A</v>
      </c>
      <c r="AJ42" s="3" t="e">
        <f t="shared" si="17"/>
        <v>#N/A</v>
      </c>
      <c r="AK42" s="3" t="e">
        <f t="shared" si="17"/>
        <v>#N/A</v>
      </c>
      <c r="AL42" s="3" t="e">
        <f t="shared" si="17"/>
        <v>#N/A</v>
      </c>
      <c r="AM42" s="3" t="e">
        <f t="shared" si="17"/>
        <v>#N/A</v>
      </c>
      <c r="AN42" s="3" t="e">
        <f t="shared" si="17"/>
        <v>#N/A</v>
      </c>
      <c r="AO42" s="3" t="e">
        <f t="shared" si="17"/>
        <v>#N/A</v>
      </c>
      <c r="AP42" s="3" t="e">
        <f t="shared" si="17"/>
        <v>#N/A</v>
      </c>
      <c r="AQ42" s="3" t="e">
        <f t="shared" si="17"/>
        <v>#N/A</v>
      </c>
      <c r="AR42" s="3" t="e">
        <f t="shared" si="17"/>
        <v>#N/A</v>
      </c>
      <c r="AS42" s="3" t="e">
        <f t="shared" si="17"/>
        <v>#N/A</v>
      </c>
      <c r="AT42" s="3" t="e">
        <f t="shared" si="17"/>
        <v>#N/A</v>
      </c>
      <c r="AU42" s="3" t="e">
        <f t="shared" si="17"/>
        <v>#N/A</v>
      </c>
      <c r="AV42" s="3" t="e">
        <f t="shared" si="17"/>
        <v>#N/A</v>
      </c>
      <c r="AW42" s="3" t="e">
        <f t="shared" si="17"/>
        <v>#N/A</v>
      </c>
      <c r="AX42" s="3" t="e">
        <f t="shared" si="17"/>
        <v>#N/A</v>
      </c>
      <c r="AY42" s="3" t="e">
        <f t="shared" si="17"/>
        <v>#N/A</v>
      </c>
      <c r="AZ42" s="3" t="e">
        <f t="shared" si="17"/>
        <v>#N/A</v>
      </c>
      <c r="BA42" s="3" t="e">
        <f t="shared" si="17"/>
        <v>#N/A</v>
      </c>
      <c r="BB42" s="3" t="e">
        <f t="shared" si="17"/>
        <v>#N/A</v>
      </c>
      <c r="BC42" s="3" t="e">
        <f t="shared" si="17"/>
        <v>#N/A</v>
      </c>
      <c r="BD42" s="3" t="e">
        <f t="shared" si="17"/>
        <v>#N/A</v>
      </c>
      <c r="BE42" s="3" t="e">
        <f t="shared" si="17"/>
        <v>#N/A</v>
      </c>
      <c r="BF42" s="3" t="e">
        <f t="shared" si="17"/>
        <v>#N/A</v>
      </c>
      <c r="BG42" s="3" t="e">
        <f t="shared" si="17"/>
        <v>#N/A</v>
      </c>
      <c r="BH42" s="3" t="e">
        <f t="shared" si="17"/>
        <v>#N/A</v>
      </c>
      <c r="BI42" s="3" t="e">
        <f t="shared" si="17"/>
        <v>#N/A</v>
      </c>
      <c r="BJ42" s="3" t="e">
        <f t="shared" si="17"/>
        <v>#N/A</v>
      </c>
      <c r="BK42" s="3" t="e">
        <f t="shared" si="17"/>
        <v>#N/A</v>
      </c>
      <c r="BL42" s="3" t="e">
        <f t="shared" si="17"/>
        <v>#N/A</v>
      </c>
      <c r="BM42" s="3" t="e">
        <f t="shared" si="17"/>
        <v>#N/A</v>
      </c>
      <c r="BN42" s="3" t="e">
        <f t="shared" si="17"/>
        <v>#N/A</v>
      </c>
      <c r="BO42" s="3" t="e">
        <f t="shared" si="17"/>
        <v>#N/A</v>
      </c>
      <c r="BP42" s="3" t="e">
        <f t="shared" si="17"/>
        <v>#N/A</v>
      </c>
      <c r="BQ42" s="3" t="e">
        <f t="shared" si="17"/>
        <v>#N/A</v>
      </c>
    </row>
    <row r="43" spans="1:69" outlineLevel="1"/>
    <row r="44" spans="1:69" outlineLevel="1"/>
    <row r="45" spans="1:69" outlineLevel="1">
      <c r="B45" s="28" t="s">
        <v>192</v>
      </c>
    </row>
    <row r="46" spans="1:69" outlineLevel="2">
      <c r="E46" s="4" t="str">
        <f t="shared" ref="E46:BQ46" si="18" xml:space="preserve">  E$28</f>
        <v>Period number</v>
      </c>
      <c r="F46" s="4">
        <f t="shared" si="18"/>
        <v>0</v>
      </c>
      <c r="G46" s="4" t="str">
        <f t="shared" si="18"/>
        <v>Counter</v>
      </c>
      <c r="H46" s="4">
        <f t="shared" si="18"/>
        <v>0</v>
      </c>
      <c r="I46" s="4">
        <f t="shared" si="18"/>
        <v>0</v>
      </c>
      <c r="J46" s="4">
        <f t="shared" si="18"/>
        <v>1</v>
      </c>
      <c r="K46" s="4">
        <f t="shared" si="18"/>
        <v>2</v>
      </c>
      <c r="L46" s="4">
        <f t="shared" si="18"/>
        <v>3</v>
      </c>
      <c r="M46" s="4">
        <f t="shared" si="18"/>
        <v>4</v>
      </c>
      <c r="N46" s="4">
        <f t="shared" si="18"/>
        <v>5</v>
      </c>
      <c r="O46" s="4">
        <f t="shared" si="18"/>
        <v>6</v>
      </c>
      <c r="P46" s="4">
        <f t="shared" si="18"/>
        <v>7</v>
      </c>
      <c r="Q46" s="4">
        <f t="shared" si="18"/>
        <v>8</v>
      </c>
      <c r="R46" s="4">
        <f t="shared" si="18"/>
        <v>9</v>
      </c>
      <c r="S46" s="4">
        <f t="shared" si="18"/>
        <v>10</v>
      </c>
      <c r="T46" s="4">
        <f t="shared" si="18"/>
        <v>11</v>
      </c>
      <c r="U46" s="4">
        <f t="shared" si="18"/>
        <v>12</v>
      </c>
      <c r="V46" s="4">
        <f t="shared" si="18"/>
        <v>13</v>
      </c>
      <c r="W46" s="4">
        <f t="shared" si="18"/>
        <v>14</v>
      </c>
      <c r="X46" s="4">
        <f t="shared" si="18"/>
        <v>15</v>
      </c>
      <c r="Y46" s="4">
        <f t="shared" si="18"/>
        <v>16</v>
      </c>
      <c r="Z46" s="4">
        <f t="shared" si="18"/>
        <v>17</v>
      </c>
      <c r="AA46" s="4">
        <f t="shared" si="18"/>
        <v>18</v>
      </c>
      <c r="AB46" s="4">
        <f t="shared" si="18"/>
        <v>19</v>
      </c>
      <c r="AC46" s="4">
        <f t="shared" si="18"/>
        <v>20</v>
      </c>
      <c r="AD46" s="4">
        <f t="shared" si="18"/>
        <v>21</v>
      </c>
      <c r="AE46" s="4">
        <f t="shared" si="18"/>
        <v>22</v>
      </c>
      <c r="AF46" s="4">
        <f t="shared" si="18"/>
        <v>23</v>
      </c>
      <c r="AG46" s="4">
        <f t="shared" si="18"/>
        <v>24</v>
      </c>
      <c r="AH46" s="4">
        <f t="shared" si="18"/>
        <v>25</v>
      </c>
      <c r="AI46" s="4">
        <f t="shared" si="18"/>
        <v>26</v>
      </c>
      <c r="AJ46" s="4">
        <f t="shared" si="18"/>
        <v>27</v>
      </c>
      <c r="AK46" s="4">
        <f t="shared" si="18"/>
        <v>28</v>
      </c>
      <c r="AL46" s="4">
        <f t="shared" si="18"/>
        <v>29</v>
      </c>
      <c r="AM46" s="4">
        <f t="shared" si="18"/>
        <v>30</v>
      </c>
      <c r="AN46" s="4">
        <f t="shared" si="18"/>
        <v>31</v>
      </c>
      <c r="AO46" s="4">
        <f t="shared" si="18"/>
        <v>32</v>
      </c>
      <c r="AP46" s="4">
        <f t="shared" si="18"/>
        <v>33</v>
      </c>
      <c r="AQ46" s="4">
        <f t="shared" si="18"/>
        <v>34</v>
      </c>
      <c r="AR46" s="4">
        <f t="shared" si="18"/>
        <v>35</v>
      </c>
      <c r="AS46" s="4">
        <f t="shared" si="18"/>
        <v>36</v>
      </c>
      <c r="AT46" s="4">
        <f t="shared" si="18"/>
        <v>37</v>
      </c>
      <c r="AU46" s="4">
        <f t="shared" si="18"/>
        <v>38</v>
      </c>
      <c r="AV46" s="4">
        <f t="shared" si="18"/>
        <v>39</v>
      </c>
      <c r="AW46" s="4">
        <f t="shared" si="18"/>
        <v>40</v>
      </c>
      <c r="AX46" s="4">
        <f t="shared" si="18"/>
        <v>41</v>
      </c>
      <c r="AY46" s="4">
        <f t="shared" si="18"/>
        <v>42</v>
      </c>
      <c r="AZ46" s="4">
        <f t="shared" si="18"/>
        <v>43</v>
      </c>
      <c r="BA46" s="4">
        <f t="shared" si="18"/>
        <v>44</v>
      </c>
      <c r="BB46" s="4">
        <f t="shared" si="18"/>
        <v>45</v>
      </c>
      <c r="BC46" s="4">
        <f t="shared" si="18"/>
        <v>46</v>
      </c>
      <c r="BD46" s="4">
        <f t="shared" si="18"/>
        <v>47</v>
      </c>
      <c r="BE46" s="4">
        <f t="shared" si="18"/>
        <v>48</v>
      </c>
      <c r="BF46" s="4">
        <f t="shared" si="18"/>
        <v>49</v>
      </c>
      <c r="BG46" s="4">
        <f t="shared" si="18"/>
        <v>50</v>
      </c>
      <c r="BH46" s="4">
        <f t="shared" si="18"/>
        <v>51</v>
      </c>
      <c r="BI46" s="4">
        <f t="shared" si="18"/>
        <v>52</v>
      </c>
      <c r="BJ46" s="4">
        <f t="shared" si="18"/>
        <v>53</v>
      </c>
      <c r="BK46" s="4">
        <f t="shared" si="18"/>
        <v>54</v>
      </c>
      <c r="BL46" s="4">
        <f t="shared" si="18"/>
        <v>55</v>
      </c>
      <c r="BM46" s="4">
        <f t="shared" si="18"/>
        <v>56</v>
      </c>
      <c r="BN46" s="4">
        <f t="shared" si="18"/>
        <v>57</v>
      </c>
      <c r="BO46" s="4">
        <f t="shared" si="18"/>
        <v>58</v>
      </c>
      <c r="BP46" s="4">
        <f t="shared" si="18"/>
        <v>59</v>
      </c>
      <c r="BQ46" s="4">
        <f t="shared" si="18"/>
        <v>60</v>
      </c>
    </row>
    <row r="47" spans="1:69" outlineLevel="2">
      <c r="E47" s="4" t="str">
        <f t="shared" ref="E47:BQ47" si="19" xml:space="preserve">  E$249</f>
        <v>Month to Year : period end flag</v>
      </c>
      <c r="F47" s="4">
        <f t="shared" si="19"/>
        <v>0</v>
      </c>
      <c r="G47" s="4" t="str">
        <f t="shared" si="19"/>
        <v>counter</v>
      </c>
      <c r="H47" s="4">
        <f t="shared" si="19"/>
        <v>0</v>
      </c>
      <c r="I47" s="4">
        <f t="shared" si="19"/>
        <v>0</v>
      </c>
      <c r="J47" s="4">
        <f t="shared" si="19"/>
        <v>0</v>
      </c>
      <c r="K47" s="4">
        <f t="shared" si="19"/>
        <v>0</v>
      </c>
      <c r="L47" s="4">
        <f t="shared" si="19"/>
        <v>0</v>
      </c>
      <c r="M47" s="4">
        <f t="shared" si="19"/>
        <v>0</v>
      </c>
      <c r="N47" s="4">
        <f t="shared" si="19"/>
        <v>0</v>
      </c>
      <c r="O47" s="4">
        <f t="shared" si="19"/>
        <v>0</v>
      </c>
      <c r="P47" s="4">
        <f t="shared" si="19"/>
        <v>0</v>
      </c>
      <c r="Q47" s="4">
        <f t="shared" si="19"/>
        <v>0</v>
      </c>
      <c r="R47" s="4">
        <f t="shared" si="19"/>
        <v>0</v>
      </c>
      <c r="S47" s="4">
        <f t="shared" si="19"/>
        <v>0</v>
      </c>
      <c r="T47" s="4">
        <f t="shared" si="19"/>
        <v>0</v>
      </c>
      <c r="U47" s="4">
        <f t="shared" si="19"/>
        <v>1</v>
      </c>
      <c r="V47" s="4">
        <f t="shared" si="19"/>
        <v>0</v>
      </c>
      <c r="W47" s="4">
        <f t="shared" si="19"/>
        <v>0</v>
      </c>
      <c r="X47" s="4">
        <f t="shared" si="19"/>
        <v>0</v>
      </c>
      <c r="Y47" s="4">
        <f t="shared" si="19"/>
        <v>0</v>
      </c>
      <c r="Z47" s="4">
        <f t="shared" si="19"/>
        <v>0</v>
      </c>
      <c r="AA47" s="4">
        <f t="shared" si="19"/>
        <v>0</v>
      </c>
      <c r="AB47" s="4">
        <f t="shared" si="19"/>
        <v>0</v>
      </c>
      <c r="AC47" s="4">
        <f t="shared" si="19"/>
        <v>0</v>
      </c>
      <c r="AD47" s="4">
        <f t="shared" si="19"/>
        <v>0</v>
      </c>
      <c r="AE47" s="4">
        <f t="shared" si="19"/>
        <v>0</v>
      </c>
      <c r="AF47" s="4">
        <f t="shared" si="19"/>
        <v>0</v>
      </c>
      <c r="AG47" s="4">
        <f t="shared" si="19"/>
        <v>2</v>
      </c>
      <c r="AH47" s="4">
        <f t="shared" si="19"/>
        <v>0</v>
      </c>
      <c r="AI47" s="4">
        <f t="shared" si="19"/>
        <v>0</v>
      </c>
      <c r="AJ47" s="4">
        <f t="shared" si="19"/>
        <v>0</v>
      </c>
      <c r="AK47" s="4">
        <f t="shared" si="19"/>
        <v>0</v>
      </c>
      <c r="AL47" s="4">
        <f t="shared" si="19"/>
        <v>0</v>
      </c>
      <c r="AM47" s="4">
        <f t="shared" si="19"/>
        <v>0</v>
      </c>
      <c r="AN47" s="4">
        <f t="shared" si="19"/>
        <v>0</v>
      </c>
      <c r="AO47" s="4">
        <f t="shared" si="19"/>
        <v>0</v>
      </c>
      <c r="AP47" s="4">
        <f t="shared" si="19"/>
        <v>0</v>
      </c>
      <c r="AQ47" s="4">
        <f t="shared" si="19"/>
        <v>0</v>
      </c>
      <c r="AR47" s="4">
        <f t="shared" si="19"/>
        <v>0</v>
      </c>
      <c r="AS47" s="4">
        <f t="shared" si="19"/>
        <v>3</v>
      </c>
      <c r="AT47" s="4">
        <f t="shared" si="19"/>
        <v>0</v>
      </c>
      <c r="AU47" s="4">
        <f t="shared" si="19"/>
        <v>0</v>
      </c>
      <c r="AV47" s="4">
        <f t="shared" si="19"/>
        <v>0</v>
      </c>
      <c r="AW47" s="4">
        <f t="shared" si="19"/>
        <v>0</v>
      </c>
      <c r="AX47" s="4">
        <f t="shared" si="19"/>
        <v>0</v>
      </c>
      <c r="AY47" s="4">
        <f t="shared" si="19"/>
        <v>0</v>
      </c>
      <c r="AZ47" s="4">
        <f t="shared" si="19"/>
        <v>0</v>
      </c>
      <c r="BA47" s="4">
        <f t="shared" si="19"/>
        <v>0</v>
      </c>
      <c r="BB47" s="4">
        <f t="shared" si="19"/>
        <v>0</v>
      </c>
      <c r="BC47" s="4">
        <f t="shared" si="19"/>
        <v>0</v>
      </c>
      <c r="BD47" s="4">
        <f t="shared" si="19"/>
        <v>0</v>
      </c>
      <c r="BE47" s="4">
        <f t="shared" si="19"/>
        <v>4</v>
      </c>
      <c r="BF47" s="4">
        <f t="shared" si="19"/>
        <v>0</v>
      </c>
      <c r="BG47" s="4">
        <f t="shared" si="19"/>
        <v>0</v>
      </c>
      <c r="BH47" s="4">
        <f t="shared" si="19"/>
        <v>0</v>
      </c>
      <c r="BI47" s="4">
        <f t="shared" si="19"/>
        <v>0</v>
      </c>
      <c r="BJ47" s="4">
        <f t="shared" si="19"/>
        <v>0</v>
      </c>
      <c r="BK47" s="4">
        <f t="shared" si="19"/>
        <v>0</v>
      </c>
      <c r="BL47" s="4">
        <f t="shared" si="19"/>
        <v>0</v>
      </c>
      <c r="BM47" s="4">
        <f t="shared" si="19"/>
        <v>0</v>
      </c>
      <c r="BN47" s="4">
        <f t="shared" si="19"/>
        <v>0</v>
      </c>
      <c r="BO47" s="4">
        <f t="shared" si="19"/>
        <v>0</v>
      </c>
      <c r="BP47" s="4">
        <f t="shared" si="19"/>
        <v>0</v>
      </c>
      <c r="BQ47" s="4">
        <f t="shared" si="19"/>
        <v>5</v>
      </c>
    </row>
    <row r="48" spans="1:69" outlineLevel="2">
      <c r="A48" s="36"/>
      <c r="B48" s="36"/>
      <c r="C48" s="63"/>
      <c r="D48" s="61"/>
      <c r="E48" s="24" t="s">
        <v>192</v>
      </c>
      <c r="F48" s="24"/>
      <c r="G48" s="24" t="s">
        <v>223</v>
      </c>
      <c r="H48" s="24"/>
      <c r="I48" s="24"/>
      <c r="J48" s="13">
        <f t="shared" ref="J48:BQ48" si="20" xml:space="preserve">  INDEX( $J46:$BQ46, MATCH( J46, $J47:$BQ47, 0 ) )</f>
        <v>12</v>
      </c>
      <c r="K48" s="13">
        <f t="shared" si="20"/>
        <v>24</v>
      </c>
      <c r="L48" s="13">
        <f t="shared" si="20"/>
        <v>36</v>
      </c>
      <c r="M48" s="13">
        <f t="shared" si="20"/>
        <v>48</v>
      </c>
      <c r="N48" s="13">
        <f t="shared" si="20"/>
        <v>60</v>
      </c>
      <c r="O48" s="13" t="e">
        <f t="shared" si="20"/>
        <v>#N/A</v>
      </c>
      <c r="P48" s="13" t="e">
        <f t="shared" si="20"/>
        <v>#N/A</v>
      </c>
      <c r="Q48" s="13" t="e">
        <f t="shared" si="20"/>
        <v>#N/A</v>
      </c>
      <c r="R48" s="13" t="e">
        <f t="shared" si="20"/>
        <v>#N/A</v>
      </c>
      <c r="S48" s="13" t="e">
        <f t="shared" si="20"/>
        <v>#N/A</v>
      </c>
      <c r="T48" s="13" t="e">
        <f t="shared" si="20"/>
        <v>#N/A</v>
      </c>
      <c r="U48" s="13" t="e">
        <f t="shared" si="20"/>
        <v>#N/A</v>
      </c>
      <c r="V48" s="13" t="e">
        <f t="shared" si="20"/>
        <v>#N/A</v>
      </c>
      <c r="W48" s="13" t="e">
        <f t="shared" si="20"/>
        <v>#N/A</v>
      </c>
      <c r="X48" s="13" t="e">
        <f t="shared" si="20"/>
        <v>#N/A</v>
      </c>
      <c r="Y48" s="13" t="e">
        <f t="shared" si="20"/>
        <v>#N/A</v>
      </c>
      <c r="Z48" s="13" t="e">
        <f t="shared" si="20"/>
        <v>#N/A</v>
      </c>
      <c r="AA48" s="13" t="e">
        <f t="shared" si="20"/>
        <v>#N/A</v>
      </c>
      <c r="AB48" s="13" t="e">
        <f t="shared" si="20"/>
        <v>#N/A</v>
      </c>
      <c r="AC48" s="13" t="e">
        <f t="shared" si="20"/>
        <v>#N/A</v>
      </c>
      <c r="AD48" s="13" t="e">
        <f t="shared" si="20"/>
        <v>#N/A</v>
      </c>
      <c r="AE48" s="13" t="e">
        <f t="shared" si="20"/>
        <v>#N/A</v>
      </c>
      <c r="AF48" s="13" t="e">
        <f t="shared" si="20"/>
        <v>#N/A</v>
      </c>
      <c r="AG48" s="13" t="e">
        <f t="shared" si="20"/>
        <v>#N/A</v>
      </c>
      <c r="AH48" s="13" t="e">
        <f t="shared" si="20"/>
        <v>#N/A</v>
      </c>
      <c r="AI48" s="13" t="e">
        <f t="shared" si="20"/>
        <v>#N/A</v>
      </c>
      <c r="AJ48" s="13" t="e">
        <f t="shared" si="20"/>
        <v>#N/A</v>
      </c>
      <c r="AK48" s="13" t="e">
        <f t="shared" si="20"/>
        <v>#N/A</v>
      </c>
      <c r="AL48" s="13" t="e">
        <f t="shared" si="20"/>
        <v>#N/A</v>
      </c>
      <c r="AM48" s="13" t="e">
        <f t="shared" si="20"/>
        <v>#N/A</v>
      </c>
      <c r="AN48" s="13" t="e">
        <f t="shared" si="20"/>
        <v>#N/A</v>
      </c>
      <c r="AO48" s="13" t="e">
        <f t="shared" si="20"/>
        <v>#N/A</v>
      </c>
      <c r="AP48" s="13" t="e">
        <f t="shared" si="20"/>
        <v>#N/A</v>
      </c>
      <c r="AQ48" s="13" t="e">
        <f t="shared" si="20"/>
        <v>#N/A</v>
      </c>
      <c r="AR48" s="13" t="e">
        <f t="shared" si="20"/>
        <v>#N/A</v>
      </c>
      <c r="AS48" s="13" t="e">
        <f t="shared" si="20"/>
        <v>#N/A</v>
      </c>
      <c r="AT48" s="13" t="e">
        <f t="shared" si="20"/>
        <v>#N/A</v>
      </c>
      <c r="AU48" s="13" t="e">
        <f t="shared" si="20"/>
        <v>#N/A</v>
      </c>
      <c r="AV48" s="13" t="e">
        <f t="shared" si="20"/>
        <v>#N/A</v>
      </c>
      <c r="AW48" s="13" t="e">
        <f t="shared" si="20"/>
        <v>#N/A</v>
      </c>
      <c r="AX48" s="13" t="e">
        <f t="shared" si="20"/>
        <v>#N/A</v>
      </c>
      <c r="AY48" s="13" t="e">
        <f t="shared" si="20"/>
        <v>#N/A</v>
      </c>
      <c r="AZ48" s="13" t="e">
        <f t="shared" si="20"/>
        <v>#N/A</v>
      </c>
      <c r="BA48" s="13" t="e">
        <f t="shared" si="20"/>
        <v>#N/A</v>
      </c>
      <c r="BB48" s="13" t="e">
        <f t="shared" si="20"/>
        <v>#N/A</v>
      </c>
      <c r="BC48" s="13" t="e">
        <f t="shared" si="20"/>
        <v>#N/A</v>
      </c>
      <c r="BD48" s="13" t="e">
        <f t="shared" si="20"/>
        <v>#N/A</v>
      </c>
      <c r="BE48" s="13" t="e">
        <f t="shared" si="20"/>
        <v>#N/A</v>
      </c>
      <c r="BF48" s="13" t="e">
        <f t="shared" si="20"/>
        <v>#N/A</v>
      </c>
      <c r="BG48" s="13" t="e">
        <f t="shared" si="20"/>
        <v>#N/A</v>
      </c>
      <c r="BH48" s="13" t="e">
        <f t="shared" si="20"/>
        <v>#N/A</v>
      </c>
      <c r="BI48" s="13" t="e">
        <f t="shared" si="20"/>
        <v>#N/A</v>
      </c>
      <c r="BJ48" s="13" t="e">
        <f t="shared" si="20"/>
        <v>#N/A</v>
      </c>
      <c r="BK48" s="13" t="e">
        <f t="shared" si="20"/>
        <v>#N/A</v>
      </c>
      <c r="BL48" s="13" t="e">
        <f t="shared" si="20"/>
        <v>#N/A</v>
      </c>
      <c r="BM48" s="13" t="e">
        <f t="shared" si="20"/>
        <v>#N/A</v>
      </c>
      <c r="BN48" s="13" t="e">
        <f t="shared" si="20"/>
        <v>#N/A</v>
      </c>
      <c r="BO48" s="13" t="e">
        <f t="shared" si="20"/>
        <v>#N/A</v>
      </c>
      <c r="BP48" s="13" t="e">
        <f t="shared" si="20"/>
        <v>#N/A</v>
      </c>
      <c r="BQ48" s="13" t="e">
        <f t="shared" si="20"/>
        <v>#N/A</v>
      </c>
    </row>
    <row r="49" spans="1:69" outlineLevel="1"/>
    <row r="50" spans="1:69" outlineLevel="1"/>
    <row r="51" spans="1:69" outlineLevel="1">
      <c r="B51" s="28" t="s">
        <v>103</v>
      </c>
    </row>
    <row r="52" spans="1:69" outlineLevel="2">
      <c r="E52" s="8" t="str">
        <f t="shared" ref="E52:BQ52" si="21" xml:space="preserve">  E$19</f>
        <v>Model period end</v>
      </c>
      <c r="F52" s="8">
        <f t="shared" si="21"/>
        <v>0</v>
      </c>
      <c r="G52" s="8" t="str">
        <f t="shared" si="21"/>
        <v>date</v>
      </c>
      <c r="H52" s="8">
        <f t="shared" si="21"/>
        <v>0</v>
      </c>
      <c r="I52" s="8">
        <f t="shared" si="21"/>
        <v>0</v>
      </c>
      <c r="J52" s="8">
        <f t="shared" si="21"/>
        <v>45077</v>
      </c>
      <c r="K52" s="8">
        <f t="shared" si="21"/>
        <v>45107</v>
      </c>
      <c r="L52" s="8">
        <f t="shared" si="21"/>
        <v>45138</v>
      </c>
      <c r="M52" s="8">
        <f t="shared" si="21"/>
        <v>45169</v>
      </c>
      <c r="N52" s="8">
        <f t="shared" si="21"/>
        <v>45199</v>
      </c>
      <c r="O52" s="8">
        <f t="shared" si="21"/>
        <v>45230</v>
      </c>
      <c r="P52" s="8">
        <f t="shared" si="21"/>
        <v>45260</v>
      </c>
      <c r="Q52" s="8">
        <f t="shared" si="21"/>
        <v>45291</v>
      </c>
      <c r="R52" s="8">
        <f t="shared" si="21"/>
        <v>45322</v>
      </c>
      <c r="S52" s="8">
        <f t="shared" si="21"/>
        <v>45351</v>
      </c>
      <c r="T52" s="8">
        <f t="shared" si="21"/>
        <v>45382</v>
      </c>
      <c r="U52" s="8">
        <f t="shared" si="21"/>
        <v>45412</v>
      </c>
      <c r="V52" s="8">
        <f t="shared" si="21"/>
        <v>45443</v>
      </c>
      <c r="W52" s="8">
        <f t="shared" si="21"/>
        <v>45473</v>
      </c>
      <c r="X52" s="8">
        <f t="shared" si="21"/>
        <v>45504</v>
      </c>
      <c r="Y52" s="8">
        <f t="shared" si="21"/>
        <v>45535</v>
      </c>
      <c r="Z52" s="8">
        <f t="shared" si="21"/>
        <v>45565</v>
      </c>
      <c r="AA52" s="8">
        <f t="shared" si="21"/>
        <v>45596</v>
      </c>
      <c r="AB52" s="8">
        <f t="shared" si="21"/>
        <v>45626</v>
      </c>
      <c r="AC52" s="8">
        <f t="shared" si="21"/>
        <v>45657</v>
      </c>
      <c r="AD52" s="8">
        <f t="shared" si="21"/>
        <v>45688</v>
      </c>
      <c r="AE52" s="8">
        <f t="shared" si="21"/>
        <v>45716</v>
      </c>
      <c r="AF52" s="8">
        <f t="shared" si="21"/>
        <v>45747</v>
      </c>
      <c r="AG52" s="8">
        <f t="shared" si="21"/>
        <v>45777</v>
      </c>
      <c r="AH52" s="8">
        <f t="shared" si="21"/>
        <v>45808</v>
      </c>
      <c r="AI52" s="8">
        <f t="shared" si="21"/>
        <v>45838</v>
      </c>
      <c r="AJ52" s="8">
        <f t="shared" si="21"/>
        <v>45869</v>
      </c>
      <c r="AK52" s="8">
        <f t="shared" si="21"/>
        <v>45900</v>
      </c>
      <c r="AL52" s="8">
        <f t="shared" si="21"/>
        <v>45930</v>
      </c>
      <c r="AM52" s="8">
        <f t="shared" si="21"/>
        <v>45961</v>
      </c>
      <c r="AN52" s="8">
        <f t="shared" si="21"/>
        <v>45991</v>
      </c>
      <c r="AO52" s="8">
        <f t="shared" si="21"/>
        <v>46022</v>
      </c>
      <c r="AP52" s="8">
        <f t="shared" si="21"/>
        <v>46053</v>
      </c>
      <c r="AQ52" s="8">
        <f t="shared" si="21"/>
        <v>46081</v>
      </c>
      <c r="AR52" s="8">
        <f t="shared" si="21"/>
        <v>46112</v>
      </c>
      <c r="AS52" s="8">
        <f t="shared" si="21"/>
        <v>46142</v>
      </c>
      <c r="AT52" s="8">
        <f t="shared" si="21"/>
        <v>46173</v>
      </c>
      <c r="AU52" s="8">
        <f t="shared" si="21"/>
        <v>46203</v>
      </c>
      <c r="AV52" s="8">
        <f t="shared" si="21"/>
        <v>46234</v>
      </c>
      <c r="AW52" s="8">
        <f t="shared" si="21"/>
        <v>46265</v>
      </c>
      <c r="AX52" s="8">
        <f t="shared" si="21"/>
        <v>46295</v>
      </c>
      <c r="AY52" s="8">
        <f t="shared" si="21"/>
        <v>46326</v>
      </c>
      <c r="AZ52" s="8">
        <f t="shared" si="21"/>
        <v>46356</v>
      </c>
      <c r="BA52" s="8">
        <f t="shared" si="21"/>
        <v>46387</v>
      </c>
      <c r="BB52" s="8">
        <f t="shared" si="21"/>
        <v>46418</v>
      </c>
      <c r="BC52" s="8">
        <f t="shared" si="21"/>
        <v>46446</v>
      </c>
      <c r="BD52" s="8">
        <f t="shared" si="21"/>
        <v>46477</v>
      </c>
      <c r="BE52" s="8">
        <f t="shared" si="21"/>
        <v>46507</v>
      </c>
      <c r="BF52" s="8">
        <f t="shared" si="21"/>
        <v>46538</v>
      </c>
      <c r="BG52" s="8">
        <f t="shared" si="21"/>
        <v>46568</v>
      </c>
      <c r="BH52" s="8">
        <f t="shared" si="21"/>
        <v>46599</v>
      </c>
      <c r="BI52" s="8">
        <f t="shared" si="21"/>
        <v>46630</v>
      </c>
      <c r="BJ52" s="8">
        <f t="shared" si="21"/>
        <v>46660</v>
      </c>
      <c r="BK52" s="8">
        <f t="shared" si="21"/>
        <v>46691</v>
      </c>
      <c r="BL52" s="8">
        <f t="shared" si="21"/>
        <v>46721</v>
      </c>
      <c r="BM52" s="8">
        <f t="shared" si="21"/>
        <v>46752</v>
      </c>
      <c r="BN52" s="8">
        <f t="shared" si="21"/>
        <v>46783</v>
      </c>
      <c r="BO52" s="8">
        <f t="shared" si="21"/>
        <v>46812</v>
      </c>
      <c r="BP52" s="8">
        <f t="shared" si="21"/>
        <v>46843</v>
      </c>
      <c r="BQ52" s="8">
        <f t="shared" si="21"/>
        <v>46873</v>
      </c>
    </row>
    <row r="53" spans="1:69" outlineLevel="2">
      <c r="E53" s="4" t="str">
        <f t="shared" ref="E53:BQ53" si="22" xml:space="preserve">  E$28</f>
        <v>Period number</v>
      </c>
      <c r="F53" s="4">
        <f t="shared" si="22"/>
        <v>0</v>
      </c>
      <c r="G53" s="4" t="str">
        <f t="shared" si="22"/>
        <v>Counter</v>
      </c>
      <c r="H53" s="4">
        <f t="shared" si="22"/>
        <v>0</v>
      </c>
      <c r="I53" s="4">
        <f t="shared" si="22"/>
        <v>0</v>
      </c>
      <c r="J53" s="4">
        <f t="shared" si="22"/>
        <v>1</v>
      </c>
      <c r="K53" s="4">
        <f t="shared" si="22"/>
        <v>2</v>
      </c>
      <c r="L53" s="4">
        <f t="shared" si="22"/>
        <v>3</v>
      </c>
      <c r="M53" s="4">
        <f t="shared" si="22"/>
        <v>4</v>
      </c>
      <c r="N53" s="4">
        <f t="shared" si="22"/>
        <v>5</v>
      </c>
      <c r="O53" s="4">
        <f t="shared" si="22"/>
        <v>6</v>
      </c>
      <c r="P53" s="4">
        <f t="shared" si="22"/>
        <v>7</v>
      </c>
      <c r="Q53" s="4">
        <f t="shared" si="22"/>
        <v>8</v>
      </c>
      <c r="R53" s="4">
        <f t="shared" si="22"/>
        <v>9</v>
      </c>
      <c r="S53" s="4">
        <f t="shared" si="22"/>
        <v>10</v>
      </c>
      <c r="T53" s="4">
        <f t="shared" si="22"/>
        <v>11</v>
      </c>
      <c r="U53" s="4">
        <f t="shared" si="22"/>
        <v>12</v>
      </c>
      <c r="V53" s="4">
        <f t="shared" si="22"/>
        <v>13</v>
      </c>
      <c r="W53" s="4">
        <f t="shared" si="22"/>
        <v>14</v>
      </c>
      <c r="X53" s="4">
        <f t="shared" si="22"/>
        <v>15</v>
      </c>
      <c r="Y53" s="4">
        <f t="shared" si="22"/>
        <v>16</v>
      </c>
      <c r="Z53" s="4">
        <f t="shared" si="22"/>
        <v>17</v>
      </c>
      <c r="AA53" s="4">
        <f t="shared" si="22"/>
        <v>18</v>
      </c>
      <c r="AB53" s="4">
        <f t="shared" si="22"/>
        <v>19</v>
      </c>
      <c r="AC53" s="4">
        <f t="shared" si="22"/>
        <v>20</v>
      </c>
      <c r="AD53" s="4">
        <f t="shared" si="22"/>
        <v>21</v>
      </c>
      <c r="AE53" s="4">
        <f t="shared" si="22"/>
        <v>22</v>
      </c>
      <c r="AF53" s="4">
        <f t="shared" si="22"/>
        <v>23</v>
      </c>
      <c r="AG53" s="4">
        <f t="shared" si="22"/>
        <v>24</v>
      </c>
      <c r="AH53" s="4">
        <f t="shared" si="22"/>
        <v>25</v>
      </c>
      <c r="AI53" s="4">
        <f t="shared" si="22"/>
        <v>26</v>
      </c>
      <c r="AJ53" s="4">
        <f t="shared" si="22"/>
        <v>27</v>
      </c>
      <c r="AK53" s="4">
        <f t="shared" si="22"/>
        <v>28</v>
      </c>
      <c r="AL53" s="4">
        <f t="shared" si="22"/>
        <v>29</v>
      </c>
      <c r="AM53" s="4">
        <f t="shared" si="22"/>
        <v>30</v>
      </c>
      <c r="AN53" s="4">
        <f t="shared" si="22"/>
        <v>31</v>
      </c>
      <c r="AO53" s="4">
        <f t="shared" si="22"/>
        <v>32</v>
      </c>
      <c r="AP53" s="4">
        <f t="shared" si="22"/>
        <v>33</v>
      </c>
      <c r="AQ53" s="4">
        <f t="shared" si="22"/>
        <v>34</v>
      </c>
      <c r="AR53" s="4">
        <f t="shared" si="22"/>
        <v>35</v>
      </c>
      <c r="AS53" s="4">
        <f t="shared" si="22"/>
        <v>36</v>
      </c>
      <c r="AT53" s="4">
        <f t="shared" si="22"/>
        <v>37</v>
      </c>
      <c r="AU53" s="4">
        <f t="shared" si="22"/>
        <v>38</v>
      </c>
      <c r="AV53" s="4">
        <f t="shared" si="22"/>
        <v>39</v>
      </c>
      <c r="AW53" s="4">
        <f t="shared" si="22"/>
        <v>40</v>
      </c>
      <c r="AX53" s="4">
        <f t="shared" si="22"/>
        <v>41</v>
      </c>
      <c r="AY53" s="4">
        <f t="shared" si="22"/>
        <v>42</v>
      </c>
      <c r="AZ53" s="4">
        <f t="shared" si="22"/>
        <v>43</v>
      </c>
      <c r="BA53" s="4">
        <f t="shared" si="22"/>
        <v>44</v>
      </c>
      <c r="BB53" s="4">
        <f t="shared" si="22"/>
        <v>45</v>
      </c>
      <c r="BC53" s="4">
        <f t="shared" si="22"/>
        <v>46</v>
      </c>
      <c r="BD53" s="4">
        <f t="shared" si="22"/>
        <v>47</v>
      </c>
      <c r="BE53" s="4">
        <f t="shared" si="22"/>
        <v>48</v>
      </c>
      <c r="BF53" s="4">
        <f t="shared" si="22"/>
        <v>49</v>
      </c>
      <c r="BG53" s="4">
        <f t="shared" si="22"/>
        <v>50</v>
      </c>
      <c r="BH53" s="4">
        <f t="shared" si="22"/>
        <v>51</v>
      </c>
      <c r="BI53" s="4">
        <f t="shared" si="22"/>
        <v>52</v>
      </c>
      <c r="BJ53" s="4">
        <f t="shared" si="22"/>
        <v>53</v>
      </c>
      <c r="BK53" s="4">
        <f t="shared" si="22"/>
        <v>54</v>
      </c>
      <c r="BL53" s="4">
        <f t="shared" si="22"/>
        <v>55</v>
      </c>
      <c r="BM53" s="4">
        <f t="shared" si="22"/>
        <v>56</v>
      </c>
      <c r="BN53" s="4">
        <f t="shared" si="22"/>
        <v>57</v>
      </c>
      <c r="BO53" s="4">
        <f t="shared" si="22"/>
        <v>58</v>
      </c>
      <c r="BP53" s="4">
        <f t="shared" si="22"/>
        <v>59</v>
      </c>
      <c r="BQ53" s="4">
        <f t="shared" si="22"/>
        <v>60</v>
      </c>
    </row>
    <row r="54" spans="1:69" outlineLevel="2">
      <c r="E54" s="4" t="str">
        <f t="shared" ref="E54:BQ54" si="23" xml:space="preserve">  E$268</f>
        <v>Month to Year (financial year) : period end flag</v>
      </c>
      <c r="F54" s="4">
        <f t="shared" si="23"/>
        <v>0</v>
      </c>
      <c r="G54" s="4" t="str">
        <f t="shared" si="23"/>
        <v>counter</v>
      </c>
      <c r="H54" s="4">
        <f t="shared" si="23"/>
        <v>0</v>
      </c>
      <c r="I54" s="4">
        <f t="shared" si="23"/>
        <v>0</v>
      </c>
      <c r="J54" s="4">
        <f t="shared" si="23"/>
        <v>0</v>
      </c>
      <c r="K54" s="4">
        <f t="shared" si="23"/>
        <v>0</v>
      </c>
      <c r="L54" s="4">
        <f t="shared" si="23"/>
        <v>0</v>
      </c>
      <c r="M54" s="4">
        <f t="shared" si="23"/>
        <v>0</v>
      </c>
      <c r="N54" s="4">
        <f t="shared" si="23"/>
        <v>0</v>
      </c>
      <c r="O54" s="4">
        <f t="shared" si="23"/>
        <v>0</v>
      </c>
      <c r="P54" s="4">
        <f t="shared" si="23"/>
        <v>0</v>
      </c>
      <c r="Q54" s="4">
        <f t="shared" si="23"/>
        <v>0</v>
      </c>
      <c r="R54" s="4">
        <f t="shared" si="23"/>
        <v>0</v>
      </c>
      <c r="S54" s="4">
        <f t="shared" si="23"/>
        <v>0</v>
      </c>
      <c r="T54" s="4">
        <f t="shared" si="23"/>
        <v>0</v>
      </c>
      <c r="U54" s="4">
        <f t="shared" si="23"/>
        <v>1</v>
      </c>
      <c r="V54" s="4">
        <f t="shared" si="23"/>
        <v>0</v>
      </c>
      <c r="W54" s="4">
        <f t="shared" si="23"/>
        <v>0</v>
      </c>
      <c r="X54" s="4">
        <f t="shared" si="23"/>
        <v>0</v>
      </c>
      <c r="Y54" s="4">
        <f t="shared" si="23"/>
        <v>0</v>
      </c>
      <c r="Z54" s="4">
        <f t="shared" si="23"/>
        <v>0</v>
      </c>
      <c r="AA54" s="4">
        <f t="shared" si="23"/>
        <v>0</v>
      </c>
      <c r="AB54" s="4">
        <f t="shared" si="23"/>
        <v>0</v>
      </c>
      <c r="AC54" s="4">
        <f t="shared" si="23"/>
        <v>0</v>
      </c>
      <c r="AD54" s="4">
        <f t="shared" si="23"/>
        <v>0</v>
      </c>
      <c r="AE54" s="4">
        <f t="shared" si="23"/>
        <v>0</v>
      </c>
      <c r="AF54" s="4">
        <f t="shared" si="23"/>
        <v>0</v>
      </c>
      <c r="AG54" s="4">
        <f t="shared" si="23"/>
        <v>2</v>
      </c>
      <c r="AH54" s="4">
        <f t="shared" si="23"/>
        <v>0</v>
      </c>
      <c r="AI54" s="4">
        <f t="shared" si="23"/>
        <v>0</v>
      </c>
      <c r="AJ54" s="4">
        <f t="shared" si="23"/>
        <v>0</v>
      </c>
      <c r="AK54" s="4">
        <f t="shared" si="23"/>
        <v>0</v>
      </c>
      <c r="AL54" s="4">
        <f t="shared" si="23"/>
        <v>0</v>
      </c>
      <c r="AM54" s="4">
        <f t="shared" si="23"/>
        <v>0</v>
      </c>
      <c r="AN54" s="4">
        <f t="shared" si="23"/>
        <v>0</v>
      </c>
      <c r="AO54" s="4">
        <f t="shared" si="23"/>
        <v>0</v>
      </c>
      <c r="AP54" s="4">
        <f t="shared" si="23"/>
        <v>0</v>
      </c>
      <c r="AQ54" s="4">
        <f t="shared" si="23"/>
        <v>0</v>
      </c>
      <c r="AR54" s="4">
        <f t="shared" si="23"/>
        <v>0</v>
      </c>
      <c r="AS54" s="4">
        <f t="shared" si="23"/>
        <v>3</v>
      </c>
      <c r="AT54" s="4">
        <f t="shared" si="23"/>
        <v>0</v>
      </c>
      <c r="AU54" s="4">
        <f t="shared" si="23"/>
        <v>0</v>
      </c>
      <c r="AV54" s="4">
        <f t="shared" si="23"/>
        <v>0</v>
      </c>
      <c r="AW54" s="4">
        <f t="shared" si="23"/>
        <v>0</v>
      </c>
      <c r="AX54" s="4">
        <f t="shared" si="23"/>
        <v>0</v>
      </c>
      <c r="AY54" s="4">
        <f t="shared" si="23"/>
        <v>0</v>
      </c>
      <c r="AZ54" s="4">
        <f t="shared" si="23"/>
        <v>0</v>
      </c>
      <c r="BA54" s="4">
        <f t="shared" si="23"/>
        <v>0</v>
      </c>
      <c r="BB54" s="4">
        <f t="shared" si="23"/>
        <v>0</v>
      </c>
      <c r="BC54" s="4">
        <f t="shared" si="23"/>
        <v>0</v>
      </c>
      <c r="BD54" s="4">
        <f t="shared" si="23"/>
        <v>0</v>
      </c>
      <c r="BE54" s="4">
        <f t="shared" si="23"/>
        <v>4</v>
      </c>
      <c r="BF54" s="4">
        <f t="shared" si="23"/>
        <v>0</v>
      </c>
      <c r="BG54" s="4">
        <f t="shared" si="23"/>
        <v>0</v>
      </c>
      <c r="BH54" s="4">
        <f t="shared" si="23"/>
        <v>0</v>
      </c>
      <c r="BI54" s="4">
        <f t="shared" si="23"/>
        <v>0</v>
      </c>
      <c r="BJ54" s="4">
        <f t="shared" si="23"/>
        <v>0</v>
      </c>
      <c r="BK54" s="4">
        <f t="shared" si="23"/>
        <v>0</v>
      </c>
      <c r="BL54" s="4">
        <f t="shared" si="23"/>
        <v>0</v>
      </c>
      <c r="BM54" s="4">
        <f t="shared" si="23"/>
        <v>0</v>
      </c>
      <c r="BN54" s="4">
        <f t="shared" si="23"/>
        <v>0</v>
      </c>
      <c r="BO54" s="4">
        <f t="shared" si="23"/>
        <v>0</v>
      </c>
      <c r="BP54" s="4">
        <f t="shared" si="23"/>
        <v>0</v>
      </c>
      <c r="BQ54" s="4">
        <f t="shared" si="23"/>
        <v>5</v>
      </c>
    </row>
    <row r="55" spans="1:69" outlineLevel="2">
      <c r="A55" s="36"/>
      <c r="B55" s="36"/>
      <c r="C55" s="63"/>
      <c r="D55" s="61"/>
      <c r="E55" s="24" t="s">
        <v>103</v>
      </c>
      <c r="F55" s="24"/>
      <c r="G55" s="24" t="s">
        <v>173</v>
      </c>
      <c r="H55" s="24"/>
      <c r="I55" s="24"/>
      <c r="J55" s="14">
        <f t="shared" ref="J55:BQ55" si="24" xml:space="preserve">  INDEX( $J52:$BQ52, MATCH( J53, $J54:$BQ54, 0 ) )</f>
        <v>45412</v>
      </c>
      <c r="K55" s="14">
        <f t="shared" si="24"/>
        <v>45777</v>
      </c>
      <c r="L55" s="14">
        <f t="shared" si="24"/>
        <v>46142</v>
      </c>
      <c r="M55" s="14">
        <f t="shared" si="24"/>
        <v>46507</v>
      </c>
      <c r="N55" s="14">
        <f t="shared" si="24"/>
        <v>46873</v>
      </c>
      <c r="O55" s="14" t="e">
        <f t="shared" si="24"/>
        <v>#N/A</v>
      </c>
      <c r="P55" s="14" t="e">
        <f t="shared" si="24"/>
        <v>#N/A</v>
      </c>
      <c r="Q55" s="14" t="e">
        <f t="shared" si="24"/>
        <v>#N/A</v>
      </c>
      <c r="R55" s="14" t="e">
        <f t="shared" si="24"/>
        <v>#N/A</v>
      </c>
      <c r="S55" s="14" t="e">
        <f t="shared" si="24"/>
        <v>#N/A</v>
      </c>
      <c r="T55" s="14" t="e">
        <f t="shared" si="24"/>
        <v>#N/A</v>
      </c>
      <c r="U55" s="14" t="e">
        <f t="shared" si="24"/>
        <v>#N/A</v>
      </c>
      <c r="V55" s="14" t="e">
        <f t="shared" si="24"/>
        <v>#N/A</v>
      </c>
      <c r="W55" s="14" t="e">
        <f t="shared" si="24"/>
        <v>#N/A</v>
      </c>
      <c r="X55" s="14" t="e">
        <f t="shared" si="24"/>
        <v>#N/A</v>
      </c>
      <c r="Y55" s="14" t="e">
        <f t="shared" si="24"/>
        <v>#N/A</v>
      </c>
      <c r="Z55" s="14" t="e">
        <f t="shared" si="24"/>
        <v>#N/A</v>
      </c>
      <c r="AA55" s="14" t="e">
        <f t="shared" si="24"/>
        <v>#N/A</v>
      </c>
      <c r="AB55" s="14" t="e">
        <f t="shared" si="24"/>
        <v>#N/A</v>
      </c>
      <c r="AC55" s="14" t="e">
        <f t="shared" si="24"/>
        <v>#N/A</v>
      </c>
      <c r="AD55" s="14" t="e">
        <f t="shared" si="24"/>
        <v>#N/A</v>
      </c>
      <c r="AE55" s="14" t="e">
        <f t="shared" si="24"/>
        <v>#N/A</v>
      </c>
      <c r="AF55" s="14" t="e">
        <f t="shared" si="24"/>
        <v>#N/A</v>
      </c>
      <c r="AG55" s="14" t="e">
        <f t="shared" si="24"/>
        <v>#N/A</v>
      </c>
      <c r="AH55" s="14" t="e">
        <f t="shared" si="24"/>
        <v>#N/A</v>
      </c>
      <c r="AI55" s="14" t="e">
        <f t="shared" si="24"/>
        <v>#N/A</v>
      </c>
      <c r="AJ55" s="14" t="e">
        <f t="shared" si="24"/>
        <v>#N/A</v>
      </c>
      <c r="AK55" s="14" t="e">
        <f t="shared" si="24"/>
        <v>#N/A</v>
      </c>
      <c r="AL55" s="14" t="e">
        <f t="shared" si="24"/>
        <v>#N/A</v>
      </c>
      <c r="AM55" s="14" t="e">
        <f t="shared" si="24"/>
        <v>#N/A</v>
      </c>
      <c r="AN55" s="14" t="e">
        <f t="shared" si="24"/>
        <v>#N/A</v>
      </c>
      <c r="AO55" s="14" t="e">
        <f t="shared" si="24"/>
        <v>#N/A</v>
      </c>
      <c r="AP55" s="14" t="e">
        <f t="shared" si="24"/>
        <v>#N/A</v>
      </c>
      <c r="AQ55" s="14" t="e">
        <f t="shared" si="24"/>
        <v>#N/A</v>
      </c>
      <c r="AR55" s="14" t="e">
        <f t="shared" si="24"/>
        <v>#N/A</v>
      </c>
      <c r="AS55" s="14" t="e">
        <f t="shared" si="24"/>
        <v>#N/A</v>
      </c>
      <c r="AT55" s="14" t="e">
        <f t="shared" si="24"/>
        <v>#N/A</v>
      </c>
      <c r="AU55" s="14" t="e">
        <f t="shared" si="24"/>
        <v>#N/A</v>
      </c>
      <c r="AV55" s="14" t="e">
        <f t="shared" si="24"/>
        <v>#N/A</v>
      </c>
      <c r="AW55" s="14" t="e">
        <f t="shared" si="24"/>
        <v>#N/A</v>
      </c>
      <c r="AX55" s="14" t="e">
        <f t="shared" si="24"/>
        <v>#N/A</v>
      </c>
      <c r="AY55" s="14" t="e">
        <f t="shared" si="24"/>
        <v>#N/A</v>
      </c>
      <c r="AZ55" s="14" t="e">
        <f t="shared" si="24"/>
        <v>#N/A</v>
      </c>
      <c r="BA55" s="14" t="e">
        <f t="shared" si="24"/>
        <v>#N/A</v>
      </c>
      <c r="BB55" s="14" t="e">
        <f t="shared" si="24"/>
        <v>#N/A</v>
      </c>
      <c r="BC55" s="14" t="e">
        <f t="shared" si="24"/>
        <v>#N/A</v>
      </c>
      <c r="BD55" s="14" t="e">
        <f t="shared" si="24"/>
        <v>#N/A</v>
      </c>
      <c r="BE55" s="14" t="e">
        <f t="shared" si="24"/>
        <v>#N/A</v>
      </c>
      <c r="BF55" s="14" t="e">
        <f t="shared" si="24"/>
        <v>#N/A</v>
      </c>
      <c r="BG55" s="14" t="e">
        <f t="shared" si="24"/>
        <v>#N/A</v>
      </c>
      <c r="BH55" s="14" t="e">
        <f t="shared" si="24"/>
        <v>#N/A</v>
      </c>
      <c r="BI55" s="14" t="e">
        <f t="shared" si="24"/>
        <v>#N/A</v>
      </c>
      <c r="BJ55" s="14" t="e">
        <f t="shared" si="24"/>
        <v>#N/A</v>
      </c>
      <c r="BK55" s="14" t="e">
        <f t="shared" si="24"/>
        <v>#N/A</v>
      </c>
      <c r="BL55" s="14" t="e">
        <f t="shared" si="24"/>
        <v>#N/A</v>
      </c>
      <c r="BM55" s="14" t="e">
        <f t="shared" si="24"/>
        <v>#N/A</v>
      </c>
      <c r="BN55" s="14" t="e">
        <f t="shared" si="24"/>
        <v>#N/A</v>
      </c>
      <c r="BO55" s="14" t="e">
        <f t="shared" si="24"/>
        <v>#N/A</v>
      </c>
      <c r="BP55" s="14" t="e">
        <f t="shared" si="24"/>
        <v>#N/A</v>
      </c>
      <c r="BQ55" s="14" t="e">
        <f t="shared" si="24"/>
        <v>#N/A</v>
      </c>
    </row>
    <row r="56" spans="1:69" outlineLevel="1"/>
    <row r="57" spans="1:69" outlineLevel="1"/>
    <row r="58" spans="1:69" outlineLevel="1">
      <c r="B58" s="28" t="s">
        <v>154</v>
      </c>
    </row>
    <row r="59" spans="1:69" outlineLevel="2">
      <c r="E59" s="2" t="str">
        <f t="shared" ref="E59:BQ59" si="25" xml:space="preserve">  E$24</f>
        <v>Timeline label</v>
      </c>
      <c r="F59" s="2">
        <f t="shared" si="25"/>
        <v>0</v>
      </c>
      <c r="G59" s="2" t="str">
        <f t="shared" si="25"/>
        <v>GBP</v>
      </c>
      <c r="H59" s="2">
        <f t="shared" si="25"/>
        <v>0</v>
      </c>
      <c r="I59" s="2">
        <f t="shared" si="25"/>
        <v>0</v>
      </c>
      <c r="J59" s="2" t="str">
        <f t="shared" si="25"/>
        <v>Month1</v>
      </c>
      <c r="K59" s="2" t="str">
        <f t="shared" si="25"/>
        <v>Month2</v>
      </c>
      <c r="L59" s="2" t="str">
        <f t="shared" si="25"/>
        <v>Month3</v>
      </c>
      <c r="M59" s="2" t="str">
        <f t="shared" si="25"/>
        <v>Month4</v>
      </c>
      <c r="N59" s="2" t="str">
        <f t="shared" si="25"/>
        <v>Month5</v>
      </c>
      <c r="O59" s="2" t="str">
        <f t="shared" si="25"/>
        <v>Month6</v>
      </c>
      <c r="P59" s="2" t="str">
        <f t="shared" si="25"/>
        <v>Month7</v>
      </c>
      <c r="Q59" s="2" t="str">
        <f t="shared" si="25"/>
        <v>Month8</v>
      </c>
      <c r="R59" s="2" t="str">
        <f t="shared" si="25"/>
        <v>Month9</v>
      </c>
      <c r="S59" s="2" t="str">
        <f t="shared" si="25"/>
        <v>Month10</v>
      </c>
      <c r="T59" s="2" t="str">
        <f t="shared" si="25"/>
        <v>Month11</v>
      </c>
      <c r="U59" s="2" t="str">
        <f t="shared" si="25"/>
        <v>Month12</v>
      </c>
      <c r="V59" s="2" t="str">
        <f t="shared" si="25"/>
        <v>Month13</v>
      </c>
      <c r="W59" s="2" t="str">
        <f t="shared" si="25"/>
        <v>Month14</v>
      </c>
      <c r="X59" s="2" t="str">
        <f t="shared" si="25"/>
        <v>Month15</v>
      </c>
      <c r="Y59" s="2" t="str">
        <f t="shared" si="25"/>
        <v>Month16</v>
      </c>
      <c r="Z59" s="2" t="str">
        <f t="shared" si="25"/>
        <v>Month17</v>
      </c>
      <c r="AA59" s="2" t="str">
        <f t="shared" si="25"/>
        <v>Month18</v>
      </c>
      <c r="AB59" s="2" t="str">
        <f t="shared" si="25"/>
        <v>Month19</v>
      </c>
      <c r="AC59" s="2" t="str">
        <f t="shared" si="25"/>
        <v>Month20</v>
      </c>
      <c r="AD59" s="2" t="str">
        <f t="shared" si="25"/>
        <v>Month21</v>
      </c>
      <c r="AE59" s="2" t="str">
        <f t="shared" si="25"/>
        <v>Month22</v>
      </c>
      <c r="AF59" s="2" t="str">
        <f t="shared" si="25"/>
        <v>Month23</v>
      </c>
      <c r="AG59" s="2" t="str">
        <f t="shared" si="25"/>
        <v>Month24</v>
      </c>
      <c r="AH59" s="2" t="str">
        <f t="shared" si="25"/>
        <v>Month25</v>
      </c>
      <c r="AI59" s="2" t="str">
        <f t="shared" si="25"/>
        <v>Month26</v>
      </c>
      <c r="AJ59" s="2" t="str">
        <f t="shared" si="25"/>
        <v>Month27</v>
      </c>
      <c r="AK59" s="2" t="str">
        <f t="shared" si="25"/>
        <v>Month28</v>
      </c>
      <c r="AL59" s="2" t="str">
        <f t="shared" si="25"/>
        <v>Month29</v>
      </c>
      <c r="AM59" s="2" t="str">
        <f t="shared" si="25"/>
        <v>Month30</v>
      </c>
      <c r="AN59" s="2" t="str">
        <f t="shared" si="25"/>
        <v>Month31</v>
      </c>
      <c r="AO59" s="2" t="str">
        <f t="shared" si="25"/>
        <v>Month32</v>
      </c>
      <c r="AP59" s="2" t="str">
        <f t="shared" si="25"/>
        <v>Month33</v>
      </c>
      <c r="AQ59" s="2" t="str">
        <f t="shared" si="25"/>
        <v>Month34</v>
      </c>
      <c r="AR59" s="2" t="str">
        <f t="shared" si="25"/>
        <v>Month35</v>
      </c>
      <c r="AS59" s="2" t="str">
        <f t="shared" si="25"/>
        <v>Month36</v>
      </c>
      <c r="AT59" s="2" t="str">
        <f t="shared" si="25"/>
        <v>Month37</v>
      </c>
      <c r="AU59" s="2" t="str">
        <f t="shared" si="25"/>
        <v>Month38</v>
      </c>
      <c r="AV59" s="2" t="str">
        <f t="shared" si="25"/>
        <v>Month39</v>
      </c>
      <c r="AW59" s="2" t="str">
        <f t="shared" si="25"/>
        <v>Month40</v>
      </c>
      <c r="AX59" s="2" t="str">
        <f t="shared" si="25"/>
        <v>Month41</v>
      </c>
      <c r="AY59" s="2" t="str">
        <f t="shared" si="25"/>
        <v>Month42</v>
      </c>
      <c r="AZ59" s="2" t="str">
        <f t="shared" si="25"/>
        <v>Month43</v>
      </c>
      <c r="BA59" s="2" t="str">
        <f t="shared" si="25"/>
        <v>Month44</v>
      </c>
      <c r="BB59" s="2" t="str">
        <f t="shared" si="25"/>
        <v>Month45</v>
      </c>
      <c r="BC59" s="2" t="str">
        <f t="shared" si="25"/>
        <v>Month46</v>
      </c>
      <c r="BD59" s="2" t="str">
        <f t="shared" si="25"/>
        <v>Month47</v>
      </c>
      <c r="BE59" s="2" t="str">
        <f t="shared" si="25"/>
        <v>Month48</v>
      </c>
      <c r="BF59" s="2" t="str">
        <f t="shared" si="25"/>
        <v>Month49</v>
      </c>
      <c r="BG59" s="2" t="str">
        <f t="shared" si="25"/>
        <v>Month50</v>
      </c>
      <c r="BH59" s="2" t="str">
        <f t="shared" si="25"/>
        <v>Month51</v>
      </c>
      <c r="BI59" s="2" t="str">
        <f t="shared" si="25"/>
        <v>Month52</v>
      </c>
      <c r="BJ59" s="2" t="str">
        <f t="shared" si="25"/>
        <v>Month53</v>
      </c>
      <c r="BK59" s="2" t="str">
        <f t="shared" si="25"/>
        <v>Month54</v>
      </c>
      <c r="BL59" s="2" t="str">
        <f t="shared" si="25"/>
        <v>Month55</v>
      </c>
      <c r="BM59" s="2" t="str">
        <f t="shared" si="25"/>
        <v>Month56</v>
      </c>
      <c r="BN59" s="2" t="str">
        <f t="shared" si="25"/>
        <v>Month57</v>
      </c>
      <c r="BO59" s="2" t="str">
        <f t="shared" si="25"/>
        <v>Month58</v>
      </c>
      <c r="BP59" s="2" t="str">
        <f t="shared" si="25"/>
        <v>Month59</v>
      </c>
      <c r="BQ59" s="2" t="str">
        <f t="shared" si="25"/>
        <v>Month60</v>
      </c>
    </row>
    <row r="60" spans="1:69" outlineLevel="2">
      <c r="E60" s="4" t="str">
        <f t="shared" ref="E60:BQ60" si="26" xml:space="preserve">  E$28</f>
        <v>Period number</v>
      </c>
      <c r="F60" s="4">
        <f t="shared" si="26"/>
        <v>0</v>
      </c>
      <c r="G60" s="4" t="str">
        <f t="shared" si="26"/>
        <v>Counter</v>
      </c>
      <c r="H60" s="4">
        <f t="shared" si="26"/>
        <v>0</v>
      </c>
      <c r="I60" s="4">
        <f t="shared" si="26"/>
        <v>0</v>
      </c>
      <c r="J60" s="4">
        <f t="shared" si="26"/>
        <v>1</v>
      </c>
      <c r="K60" s="4">
        <f t="shared" si="26"/>
        <v>2</v>
      </c>
      <c r="L60" s="4">
        <f t="shared" si="26"/>
        <v>3</v>
      </c>
      <c r="M60" s="4">
        <f t="shared" si="26"/>
        <v>4</v>
      </c>
      <c r="N60" s="4">
        <f t="shared" si="26"/>
        <v>5</v>
      </c>
      <c r="O60" s="4">
        <f t="shared" si="26"/>
        <v>6</v>
      </c>
      <c r="P60" s="4">
        <f t="shared" si="26"/>
        <v>7</v>
      </c>
      <c r="Q60" s="4">
        <f t="shared" si="26"/>
        <v>8</v>
      </c>
      <c r="R60" s="4">
        <f t="shared" si="26"/>
        <v>9</v>
      </c>
      <c r="S60" s="4">
        <f t="shared" si="26"/>
        <v>10</v>
      </c>
      <c r="T60" s="4">
        <f t="shared" si="26"/>
        <v>11</v>
      </c>
      <c r="U60" s="4">
        <f t="shared" si="26"/>
        <v>12</v>
      </c>
      <c r="V60" s="4">
        <f t="shared" si="26"/>
        <v>13</v>
      </c>
      <c r="W60" s="4">
        <f t="shared" si="26"/>
        <v>14</v>
      </c>
      <c r="X60" s="4">
        <f t="shared" si="26"/>
        <v>15</v>
      </c>
      <c r="Y60" s="4">
        <f t="shared" si="26"/>
        <v>16</v>
      </c>
      <c r="Z60" s="4">
        <f t="shared" si="26"/>
        <v>17</v>
      </c>
      <c r="AA60" s="4">
        <f t="shared" si="26"/>
        <v>18</v>
      </c>
      <c r="AB60" s="4">
        <f t="shared" si="26"/>
        <v>19</v>
      </c>
      <c r="AC60" s="4">
        <f t="shared" si="26"/>
        <v>20</v>
      </c>
      <c r="AD60" s="4">
        <f t="shared" si="26"/>
        <v>21</v>
      </c>
      <c r="AE60" s="4">
        <f t="shared" si="26"/>
        <v>22</v>
      </c>
      <c r="AF60" s="4">
        <f t="shared" si="26"/>
        <v>23</v>
      </c>
      <c r="AG60" s="4">
        <f t="shared" si="26"/>
        <v>24</v>
      </c>
      <c r="AH60" s="4">
        <f t="shared" si="26"/>
        <v>25</v>
      </c>
      <c r="AI60" s="4">
        <f t="shared" si="26"/>
        <v>26</v>
      </c>
      <c r="AJ60" s="4">
        <f t="shared" si="26"/>
        <v>27</v>
      </c>
      <c r="AK60" s="4">
        <f t="shared" si="26"/>
        <v>28</v>
      </c>
      <c r="AL60" s="4">
        <f t="shared" si="26"/>
        <v>29</v>
      </c>
      <c r="AM60" s="4">
        <f t="shared" si="26"/>
        <v>30</v>
      </c>
      <c r="AN60" s="4">
        <f t="shared" si="26"/>
        <v>31</v>
      </c>
      <c r="AO60" s="4">
        <f t="shared" si="26"/>
        <v>32</v>
      </c>
      <c r="AP60" s="4">
        <f t="shared" si="26"/>
        <v>33</v>
      </c>
      <c r="AQ60" s="4">
        <f t="shared" si="26"/>
        <v>34</v>
      </c>
      <c r="AR60" s="4">
        <f t="shared" si="26"/>
        <v>35</v>
      </c>
      <c r="AS60" s="4">
        <f t="shared" si="26"/>
        <v>36</v>
      </c>
      <c r="AT60" s="4">
        <f t="shared" si="26"/>
        <v>37</v>
      </c>
      <c r="AU60" s="4">
        <f t="shared" si="26"/>
        <v>38</v>
      </c>
      <c r="AV60" s="4">
        <f t="shared" si="26"/>
        <v>39</v>
      </c>
      <c r="AW60" s="4">
        <f t="shared" si="26"/>
        <v>40</v>
      </c>
      <c r="AX60" s="4">
        <f t="shared" si="26"/>
        <v>41</v>
      </c>
      <c r="AY60" s="4">
        <f t="shared" si="26"/>
        <v>42</v>
      </c>
      <c r="AZ60" s="4">
        <f t="shared" si="26"/>
        <v>43</v>
      </c>
      <c r="BA60" s="4">
        <f t="shared" si="26"/>
        <v>44</v>
      </c>
      <c r="BB60" s="4">
        <f t="shared" si="26"/>
        <v>45</v>
      </c>
      <c r="BC60" s="4">
        <f t="shared" si="26"/>
        <v>46</v>
      </c>
      <c r="BD60" s="4">
        <f t="shared" si="26"/>
        <v>47</v>
      </c>
      <c r="BE60" s="4">
        <f t="shared" si="26"/>
        <v>48</v>
      </c>
      <c r="BF60" s="4">
        <f t="shared" si="26"/>
        <v>49</v>
      </c>
      <c r="BG60" s="4">
        <f t="shared" si="26"/>
        <v>50</v>
      </c>
      <c r="BH60" s="4">
        <f t="shared" si="26"/>
        <v>51</v>
      </c>
      <c r="BI60" s="4">
        <f t="shared" si="26"/>
        <v>52</v>
      </c>
      <c r="BJ60" s="4">
        <f t="shared" si="26"/>
        <v>53</v>
      </c>
      <c r="BK60" s="4">
        <f t="shared" si="26"/>
        <v>54</v>
      </c>
      <c r="BL60" s="4">
        <f t="shared" si="26"/>
        <v>55</v>
      </c>
      <c r="BM60" s="4">
        <f t="shared" si="26"/>
        <v>56</v>
      </c>
      <c r="BN60" s="4">
        <f t="shared" si="26"/>
        <v>57</v>
      </c>
      <c r="BO60" s="4">
        <f t="shared" si="26"/>
        <v>58</v>
      </c>
      <c r="BP60" s="4">
        <f t="shared" si="26"/>
        <v>59</v>
      </c>
      <c r="BQ60" s="4">
        <f t="shared" si="26"/>
        <v>60</v>
      </c>
    </row>
    <row r="61" spans="1:69" outlineLevel="2">
      <c r="E61" s="4" t="str">
        <f t="shared" ref="E61:BQ61" si="27" xml:space="preserve">  E$268</f>
        <v>Month to Year (financial year) : period end flag</v>
      </c>
      <c r="F61" s="4">
        <f t="shared" si="27"/>
        <v>0</v>
      </c>
      <c r="G61" s="4" t="str">
        <f t="shared" si="27"/>
        <v>counter</v>
      </c>
      <c r="H61" s="4">
        <f t="shared" si="27"/>
        <v>0</v>
      </c>
      <c r="I61" s="4">
        <f t="shared" si="27"/>
        <v>0</v>
      </c>
      <c r="J61" s="4">
        <f t="shared" si="27"/>
        <v>0</v>
      </c>
      <c r="K61" s="4">
        <f t="shared" si="27"/>
        <v>0</v>
      </c>
      <c r="L61" s="4">
        <f t="shared" si="27"/>
        <v>0</v>
      </c>
      <c r="M61" s="4">
        <f t="shared" si="27"/>
        <v>0</v>
      </c>
      <c r="N61" s="4">
        <f t="shared" si="27"/>
        <v>0</v>
      </c>
      <c r="O61" s="4">
        <f t="shared" si="27"/>
        <v>0</v>
      </c>
      <c r="P61" s="4">
        <f t="shared" si="27"/>
        <v>0</v>
      </c>
      <c r="Q61" s="4">
        <f t="shared" si="27"/>
        <v>0</v>
      </c>
      <c r="R61" s="4">
        <f t="shared" si="27"/>
        <v>0</v>
      </c>
      <c r="S61" s="4">
        <f t="shared" si="27"/>
        <v>0</v>
      </c>
      <c r="T61" s="4">
        <f t="shared" si="27"/>
        <v>0</v>
      </c>
      <c r="U61" s="4">
        <f t="shared" si="27"/>
        <v>1</v>
      </c>
      <c r="V61" s="4">
        <f t="shared" si="27"/>
        <v>0</v>
      </c>
      <c r="W61" s="4">
        <f t="shared" si="27"/>
        <v>0</v>
      </c>
      <c r="X61" s="4">
        <f t="shared" si="27"/>
        <v>0</v>
      </c>
      <c r="Y61" s="4">
        <f t="shared" si="27"/>
        <v>0</v>
      </c>
      <c r="Z61" s="4">
        <f t="shared" si="27"/>
        <v>0</v>
      </c>
      <c r="AA61" s="4">
        <f t="shared" si="27"/>
        <v>0</v>
      </c>
      <c r="AB61" s="4">
        <f t="shared" si="27"/>
        <v>0</v>
      </c>
      <c r="AC61" s="4">
        <f t="shared" si="27"/>
        <v>0</v>
      </c>
      <c r="AD61" s="4">
        <f t="shared" si="27"/>
        <v>0</v>
      </c>
      <c r="AE61" s="4">
        <f t="shared" si="27"/>
        <v>0</v>
      </c>
      <c r="AF61" s="4">
        <f t="shared" si="27"/>
        <v>0</v>
      </c>
      <c r="AG61" s="4">
        <f t="shared" si="27"/>
        <v>2</v>
      </c>
      <c r="AH61" s="4">
        <f t="shared" si="27"/>
        <v>0</v>
      </c>
      <c r="AI61" s="4">
        <f t="shared" si="27"/>
        <v>0</v>
      </c>
      <c r="AJ61" s="4">
        <f t="shared" si="27"/>
        <v>0</v>
      </c>
      <c r="AK61" s="4">
        <f t="shared" si="27"/>
        <v>0</v>
      </c>
      <c r="AL61" s="4">
        <f t="shared" si="27"/>
        <v>0</v>
      </c>
      <c r="AM61" s="4">
        <f t="shared" si="27"/>
        <v>0</v>
      </c>
      <c r="AN61" s="4">
        <f t="shared" si="27"/>
        <v>0</v>
      </c>
      <c r="AO61" s="4">
        <f t="shared" si="27"/>
        <v>0</v>
      </c>
      <c r="AP61" s="4">
        <f t="shared" si="27"/>
        <v>0</v>
      </c>
      <c r="AQ61" s="4">
        <f t="shared" si="27"/>
        <v>0</v>
      </c>
      <c r="AR61" s="4">
        <f t="shared" si="27"/>
        <v>0</v>
      </c>
      <c r="AS61" s="4">
        <f t="shared" si="27"/>
        <v>3</v>
      </c>
      <c r="AT61" s="4">
        <f t="shared" si="27"/>
        <v>0</v>
      </c>
      <c r="AU61" s="4">
        <f t="shared" si="27"/>
        <v>0</v>
      </c>
      <c r="AV61" s="4">
        <f t="shared" si="27"/>
        <v>0</v>
      </c>
      <c r="AW61" s="4">
        <f t="shared" si="27"/>
        <v>0</v>
      </c>
      <c r="AX61" s="4">
        <f t="shared" si="27"/>
        <v>0</v>
      </c>
      <c r="AY61" s="4">
        <f t="shared" si="27"/>
        <v>0</v>
      </c>
      <c r="AZ61" s="4">
        <f t="shared" si="27"/>
        <v>0</v>
      </c>
      <c r="BA61" s="4">
        <f t="shared" si="27"/>
        <v>0</v>
      </c>
      <c r="BB61" s="4">
        <f t="shared" si="27"/>
        <v>0</v>
      </c>
      <c r="BC61" s="4">
        <f t="shared" si="27"/>
        <v>0</v>
      </c>
      <c r="BD61" s="4">
        <f t="shared" si="27"/>
        <v>0</v>
      </c>
      <c r="BE61" s="4">
        <f t="shared" si="27"/>
        <v>4</v>
      </c>
      <c r="BF61" s="4">
        <f t="shared" si="27"/>
        <v>0</v>
      </c>
      <c r="BG61" s="4">
        <f t="shared" si="27"/>
        <v>0</v>
      </c>
      <c r="BH61" s="4">
        <f t="shared" si="27"/>
        <v>0</v>
      </c>
      <c r="BI61" s="4">
        <f t="shared" si="27"/>
        <v>0</v>
      </c>
      <c r="BJ61" s="4">
        <f t="shared" si="27"/>
        <v>0</v>
      </c>
      <c r="BK61" s="4">
        <f t="shared" si="27"/>
        <v>0</v>
      </c>
      <c r="BL61" s="4">
        <f t="shared" si="27"/>
        <v>0</v>
      </c>
      <c r="BM61" s="4">
        <f t="shared" si="27"/>
        <v>0</v>
      </c>
      <c r="BN61" s="4">
        <f t="shared" si="27"/>
        <v>0</v>
      </c>
      <c r="BO61" s="4">
        <f t="shared" si="27"/>
        <v>0</v>
      </c>
      <c r="BP61" s="4">
        <f t="shared" si="27"/>
        <v>0</v>
      </c>
      <c r="BQ61" s="4">
        <f t="shared" si="27"/>
        <v>5</v>
      </c>
    </row>
    <row r="62" spans="1:69" outlineLevel="2">
      <c r="A62" s="36"/>
      <c r="B62" s="36"/>
      <c r="C62" s="63"/>
      <c r="D62" s="61"/>
      <c r="E62" s="24" t="s">
        <v>154</v>
      </c>
      <c r="F62" s="24"/>
      <c r="G62" s="24" t="s">
        <v>205</v>
      </c>
      <c r="H62" s="3" t="e">
        <f xml:space="preserve"> SUM( J62:BQ62 )</f>
        <v>#N/A</v>
      </c>
      <c r="I62" s="24"/>
      <c r="J62" s="3" t="str">
        <f t="shared" ref="J62:BQ62" si="28" xml:space="preserve">  INDEX( $J59:$BQ59, MATCH( J60, $J61:$BQ61, 0 ) )</f>
        <v>Month12</v>
      </c>
      <c r="K62" s="3" t="str">
        <f t="shared" si="28"/>
        <v>Month24</v>
      </c>
      <c r="L62" s="3" t="str">
        <f t="shared" si="28"/>
        <v>Month36</v>
      </c>
      <c r="M62" s="3" t="str">
        <f t="shared" si="28"/>
        <v>Month48</v>
      </c>
      <c r="N62" s="3" t="str">
        <f t="shared" si="28"/>
        <v>Month60</v>
      </c>
      <c r="O62" s="3" t="e">
        <f t="shared" si="28"/>
        <v>#N/A</v>
      </c>
      <c r="P62" s="3" t="e">
        <f t="shared" si="28"/>
        <v>#N/A</v>
      </c>
      <c r="Q62" s="3" t="e">
        <f t="shared" si="28"/>
        <v>#N/A</v>
      </c>
      <c r="R62" s="3" t="e">
        <f t="shared" si="28"/>
        <v>#N/A</v>
      </c>
      <c r="S62" s="3" t="e">
        <f t="shared" si="28"/>
        <v>#N/A</v>
      </c>
      <c r="T62" s="3" t="e">
        <f t="shared" si="28"/>
        <v>#N/A</v>
      </c>
      <c r="U62" s="3" t="e">
        <f t="shared" si="28"/>
        <v>#N/A</v>
      </c>
      <c r="V62" s="3" t="e">
        <f t="shared" si="28"/>
        <v>#N/A</v>
      </c>
      <c r="W62" s="3" t="e">
        <f t="shared" si="28"/>
        <v>#N/A</v>
      </c>
      <c r="X62" s="3" t="e">
        <f t="shared" si="28"/>
        <v>#N/A</v>
      </c>
      <c r="Y62" s="3" t="e">
        <f t="shared" si="28"/>
        <v>#N/A</v>
      </c>
      <c r="Z62" s="3" t="e">
        <f t="shared" si="28"/>
        <v>#N/A</v>
      </c>
      <c r="AA62" s="3" t="e">
        <f t="shared" si="28"/>
        <v>#N/A</v>
      </c>
      <c r="AB62" s="3" t="e">
        <f t="shared" si="28"/>
        <v>#N/A</v>
      </c>
      <c r="AC62" s="3" t="e">
        <f t="shared" si="28"/>
        <v>#N/A</v>
      </c>
      <c r="AD62" s="3" t="e">
        <f t="shared" si="28"/>
        <v>#N/A</v>
      </c>
      <c r="AE62" s="3" t="e">
        <f t="shared" si="28"/>
        <v>#N/A</v>
      </c>
      <c r="AF62" s="3" t="e">
        <f t="shared" si="28"/>
        <v>#N/A</v>
      </c>
      <c r="AG62" s="3" t="e">
        <f t="shared" si="28"/>
        <v>#N/A</v>
      </c>
      <c r="AH62" s="3" t="e">
        <f t="shared" si="28"/>
        <v>#N/A</v>
      </c>
      <c r="AI62" s="3" t="e">
        <f t="shared" si="28"/>
        <v>#N/A</v>
      </c>
      <c r="AJ62" s="3" t="e">
        <f t="shared" si="28"/>
        <v>#N/A</v>
      </c>
      <c r="AK62" s="3" t="e">
        <f t="shared" si="28"/>
        <v>#N/A</v>
      </c>
      <c r="AL62" s="3" t="e">
        <f t="shared" si="28"/>
        <v>#N/A</v>
      </c>
      <c r="AM62" s="3" t="e">
        <f t="shared" si="28"/>
        <v>#N/A</v>
      </c>
      <c r="AN62" s="3" t="e">
        <f t="shared" si="28"/>
        <v>#N/A</v>
      </c>
      <c r="AO62" s="3" t="e">
        <f t="shared" si="28"/>
        <v>#N/A</v>
      </c>
      <c r="AP62" s="3" t="e">
        <f t="shared" si="28"/>
        <v>#N/A</v>
      </c>
      <c r="AQ62" s="3" t="e">
        <f t="shared" si="28"/>
        <v>#N/A</v>
      </c>
      <c r="AR62" s="3" t="e">
        <f t="shared" si="28"/>
        <v>#N/A</v>
      </c>
      <c r="AS62" s="3" t="e">
        <f t="shared" si="28"/>
        <v>#N/A</v>
      </c>
      <c r="AT62" s="3" t="e">
        <f t="shared" si="28"/>
        <v>#N/A</v>
      </c>
      <c r="AU62" s="3" t="e">
        <f t="shared" si="28"/>
        <v>#N/A</v>
      </c>
      <c r="AV62" s="3" t="e">
        <f t="shared" si="28"/>
        <v>#N/A</v>
      </c>
      <c r="AW62" s="3" t="e">
        <f t="shared" si="28"/>
        <v>#N/A</v>
      </c>
      <c r="AX62" s="3" t="e">
        <f t="shared" si="28"/>
        <v>#N/A</v>
      </c>
      <c r="AY62" s="3" t="e">
        <f t="shared" si="28"/>
        <v>#N/A</v>
      </c>
      <c r="AZ62" s="3" t="e">
        <f t="shared" si="28"/>
        <v>#N/A</v>
      </c>
      <c r="BA62" s="3" t="e">
        <f t="shared" si="28"/>
        <v>#N/A</v>
      </c>
      <c r="BB62" s="3" t="e">
        <f t="shared" si="28"/>
        <v>#N/A</v>
      </c>
      <c r="BC62" s="3" t="e">
        <f t="shared" si="28"/>
        <v>#N/A</v>
      </c>
      <c r="BD62" s="3" t="e">
        <f t="shared" si="28"/>
        <v>#N/A</v>
      </c>
      <c r="BE62" s="3" t="e">
        <f t="shared" si="28"/>
        <v>#N/A</v>
      </c>
      <c r="BF62" s="3" t="e">
        <f t="shared" si="28"/>
        <v>#N/A</v>
      </c>
      <c r="BG62" s="3" t="e">
        <f t="shared" si="28"/>
        <v>#N/A</v>
      </c>
      <c r="BH62" s="3" t="e">
        <f t="shared" si="28"/>
        <v>#N/A</v>
      </c>
      <c r="BI62" s="3" t="e">
        <f t="shared" si="28"/>
        <v>#N/A</v>
      </c>
      <c r="BJ62" s="3" t="e">
        <f t="shared" si="28"/>
        <v>#N/A</v>
      </c>
      <c r="BK62" s="3" t="e">
        <f t="shared" si="28"/>
        <v>#N/A</v>
      </c>
      <c r="BL62" s="3" t="e">
        <f t="shared" si="28"/>
        <v>#N/A</v>
      </c>
      <c r="BM62" s="3" t="e">
        <f t="shared" si="28"/>
        <v>#N/A</v>
      </c>
      <c r="BN62" s="3" t="e">
        <f t="shared" si="28"/>
        <v>#N/A</v>
      </c>
      <c r="BO62" s="3" t="e">
        <f t="shared" si="28"/>
        <v>#N/A</v>
      </c>
      <c r="BP62" s="3" t="e">
        <f t="shared" si="28"/>
        <v>#N/A</v>
      </c>
      <c r="BQ62" s="3" t="e">
        <f t="shared" si="28"/>
        <v>#N/A</v>
      </c>
    </row>
    <row r="63" spans="1:69" outlineLevel="1"/>
    <row r="64" spans="1:69" outlineLevel="1"/>
    <row r="65" spans="1:69" outlineLevel="1">
      <c r="B65" s="28" t="s">
        <v>45</v>
      </c>
    </row>
    <row r="66" spans="1:69" outlineLevel="2">
      <c r="E66" s="4" t="str">
        <f t="shared" ref="E66:BQ66" si="29" xml:space="preserve">  E$28</f>
        <v>Period number</v>
      </c>
      <c r="F66" s="4">
        <f t="shared" si="29"/>
        <v>0</v>
      </c>
      <c r="G66" s="4" t="str">
        <f t="shared" si="29"/>
        <v>Counter</v>
      </c>
      <c r="H66" s="4">
        <f t="shared" si="29"/>
        <v>0</v>
      </c>
      <c r="I66" s="4">
        <f t="shared" si="29"/>
        <v>0</v>
      </c>
      <c r="J66" s="4">
        <f t="shared" si="29"/>
        <v>1</v>
      </c>
      <c r="K66" s="4">
        <f t="shared" si="29"/>
        <v>2</v>
      </c>
      <c r="L66" s="4">
        <f t="shared" si="29"/>
        <v>3</v>
      </c>
      <c r="M66" s="4">
        <f t="shared" si="29"/>
        <v>4</v>
      </c>
      <c r="N66" s="4">
        <f t="shared" si="29"/>
        <v>5</v>
      </c>
      <c r="O66" s="4">
        <f t="shared" si="29"/>
        <v>6</v>
      </c>
      <c r="P66" s="4">
        <f t="shared" si="29"/>
        <v>7</v>
      </c>
      <c r="Q66" s="4">
        <f t="shared" si="29"/>
        <v>8</v>
      </c>
      <c r="R66" s="4">
        <f t="shared" si="29"/>
        <v>9</v>
      </c>
      <c r="S66" s="4">
        <f t="shared" si="29"/>
        <v>10</v>
      </c>
      <c r="T66" s="4">
        <f t="shared" si="29"/>
        <v>11</v>
      </c>
      <c r="U66" s="4">
        <f t="shared" si="29"/>
        <v>12</v>
      </c>
      <c r="V66" s="4">
        <f t="shared" si="29"/>
        <v>13</v>
      </c>
      <c r="W66" s="4">
        <f t="shared" si="29"/>
        <v>14</v>
      </c>
      <c r="X66" s="4">
        <f t="shared" si="29"/>
        <v>15</v>
      </c>
      <c r="Y66" s="4">
        <f t="shared" si="29"/>
        <v>16</v>
      </c>
      <c r="Z66" s="4">
        <f t="shared" si="29"/>
        <v>17</v>
      </c>
      <c r="AA66" s="4">
        <f t="shared" si="29"/>
        <v>18</v>
      </c>
      <c r="AB66" s="4">
        <f t="shared" si="29"/>
        <v>19</v>
      </c>
      <c r="AC66" s="4">
        <f t="shared" si="29"/>
        <v>20</v>
      </c>
      <c r="AD66" s="4">
        <f t="shared" si="29"/>
        <v>21</v>
      </c>
      <c r="AE66" s="4">
        <f t="shared" si="29"/>
        <v>22</v>
      </c>
      <c r="AF66" s="4">
        <f t="shared" si="29"/>
        <v>23</v>
      </c>
      <c r="AG66" s="4">
        <f t="shared" si="29"/>
        <v>24</v>
      </c>
      <c r="AH66" s="4">
        <f t="shared" si="29"/>
        <v>25</v>
      </c>
      <c r="AI66" s="4">
        <f t="shared" si="29"/>
        <v>26</v>
      </c>
      <c r="AJ66" s="4">
        <f t="shared" si="29"/>
        <v>27</v>
      </c>
      <c r="AK66" s="4">
        <f t="shared" si="29"/>
        <v>28</v>
      </c>
      <c r="AL66" s="4">
        <f t="shared" si="29"/>
        <v>29</v>
      </c>
      <c r="AM66" s="4">
        <f t="shared" si="29"/>
        <v>30</v>
      </c>
      <c r="AN66" s="4">
        <f t="shared" si="29"/>
        <v>31</v>
      </c>
      <c r="AO66" s="4">
        <f t="shared" si="29"/>
        <v>32</v>
      </c>
      <c r="AP66" s="4">
        <f t="shared" si="29"/>
        <v>33</v>
      </c>
      <c r="AQ66" s="4">
        <f t="shared" si="29"/>
        <v>34</v>
      </c>
      <c r="AR66" s="4">
        <f t="shared" si="29"/>
        <v>35</v>
      </c>
      <c r="AS66" s="4">
        <f t="shared" si="29"/>
        <v>36</v>
      </c>
      <c r="AT66" s="4">
        <f t="shared" si="29"/>
        <v>37</v>
      </c>
      <c r="AU66" s="4">
        <f t="shared" si="29"/>
        <v>38</v>
      </c>
      <c r="AV66" s="4">
        <f t="shared" si="29"/>
        <v>39</v>
      </c>
      <c r="AW66" s="4">
        <f t="shared" si="29"/>
        <v>40</v>
      </c>
      <c r="AX66" s="4">
        <f t="shared" si="29"/>
        <v>41</v>
      </c>
      <c r="AY66" s="4">
        <f t="shared" si="29"/>
        <v>42</v>
      </c>
      <c r="AZ66" s="4">
        <f t="shared" si="29"/>
        <v>43</v>
      </c>
      <c r="BA66" s="4">
        <f t="shared" si="29"/>
        <v>44</v>
      </c>
      <c r="BB66" s="4">
        <f t="shared" si="29"/>
        <v>45</v>
      </c>
      <c r="BC66" s="4">
        <f t="shared" si="29"/>
        <v>46</v>
      </c>
      <c r="BD66" s="4">
        <f t="shared" si="29"/>
        <v>47</v>
      </c>
      <c r="BE66" s="4">
        <f t="shared" si="29"/>
        <v>48</v>
      </c>
      <c r="BF66" s="4">
        <f t="shared" si="29"/>
        <v>49</v>
      </c>
      <c r="BG66" s="4">
        <f t="shared" si="29"/>
        <v>50</v>
      </c>
      <c r="BH66" s="4">
        <f t="shared" si="29"/>
        <v>51</v>
      </c>
      <c r="BI66" s="4">
        <f t="shared" si="29"/>
        <v>52</v>
      </c>
      <c r="BJ66" s="4">
        <f t="shared" si="29"/>
        <v>53</v>
      </c>
      <c r="BK66" s="4">
        <f t="shared" si="29"/>
        <v>54</v>
      </c>
      <c r="BL66" s="4">
        <f t="shared" si="29"/>
        <v>55</v>
      </c>
      <c r="BM66" s="4">
        <f t="shared" si="29"/>
        <v>56</v>
      </c>
      <c r="BN66" s="4">
        <f t="shared" si="29"/>
        <v>57</v>
      </c>
      <c r="BO66" s="4">
        <f t="shared" si="29"/>
        <v>58</v>
      </c>
      <c r="BP66" s="4">
        <f t="shared" si="29"/>
        <v>59</v>
      </c>
      <c r="BQ66" s="4">
        <f t="shared" si="29"/>
        <v>60</v>
      </c>
    </row>
    <row r="67" spans="1:69" outlineLevel="2">
      <c r="E67" s="4" t="str">
        <f t="shared" ref="E67:BQ67" si="30" xml:space="preserve">  E$268</f>
        <v>Month to Year (financial year) : period end flag</v>
      </c>
      <c r="F67" s="4">
        <f t="shared" si="30"/>
        <v>0</v>
      </c>
      <c r="G67" s="4" t="str">
        <f t="shared" si="30"/>
        <v>counter</v>
      </c>
      <c r="H67" s="4">
        <f t="shared" si="30"/>
        <v>0</v>
      </c>
      <c r="I67" s="4">
        <f t="shared" si="30"/>
        <v>0</v>
      </c>
      <c r="J67" s="4">
        <f t="shared" si="30"/>
        <v>0</v>
      </c>
      <c r="K67" s="4">
        <f t="shared" si="30"/>
        <v>0</v>
      </c>
      <c r="L67" s="4">
        <f t="shared" si="30"/>
        <v>0</v>
      </c>
      <c r="M67" s="4">
        <f t="shared" si="30"/>
        <v>0</v>
      </c>
      <c r="N67" s="4">
        <f t="shared" si="30"/>
        <v>0</v>
      </c>
      <c r="O67" s="4">
        <f t="shared" si="30"/>
        <v>0</v>
      </c>
      <c r="P67" s="4">
        <f t="shared" si="30"/>
        <v>0</v>
      </c>
      <c r="Q67" s="4">
        <f t="shared" si="30"/>
        <v>0</v>
      </c>
      <c r="R67" s="4">
        <f t="shared" si="30"/>
        <v>0</v>
      </c>
      <c r="S67" s="4">
        <f t="shared" si="30"/>
        <v>0</v>
      </c>
      <c r="T67" s="4">
        <f t="shared" si="30"/>
        <v>0</v>
      </c>
      <c r="U67" s="4">
        <f t="shared" si="30"/>
        <v>1</v>
      </c>
      <c r="V67" s="4">
        <f t="shared" si="30"/>
        <v>0</v>
      </c>
      <c r="W67" s="4">
        <f t="shared" si="30"/>
        <v>0</v>
      </c>
      <c r="X67" s="4">
        <f t="shared" si="30"/>
        <v>0</v>
      </c>
      <c r="Y67" s="4">
        <f t="shared" si="30"/>
        <v>0</v>
      </c>
      <c r="Z67" s="4">
        <f t="shared" si="30"/>
        <v>0</v>
      </c>
      <c r="AA67" s="4">
        <f t="shared" si="30"/>
        <v>0</v>
      </c>
      <c r="AB67" s="4">
        <f t="shared" si="30"/>
        <v>0</v>
      </c>
      <c r="AC67" s="4">
        <f t="shared" si="30"/>
        <v>0</v>
      </c>
      <c r="AD67" s="4">
        <f t="shared" si="30"/>
        <v>0</v>
      </c>
      <c r="AE67" s="4">
        <f t="shared" si="30"/>
        <v>0</v>
      </c>
      <c r="AF67" s="4">
        <f t="shared" si="30"/>
        <v>0</v>
      </c>
      <c r="AG67" s="4">
        <f t="shared" si="30"/>
        <v>2</v>
      </c>
      <c r="AH67" s="4">
        <f t="shared" si="30"/>
        <v>0</v>
      </c>
      <c r="AI67" s="4">
        <f t="shared" si="30"/>
        <v>0</v>
      </c>
      <c r="AJ67" s="4">
        <f t="shared" si="30"/>
        <v>0</v>
      </c>
      <c r="AK67" s="4">
        <f t="shared" si="30"/>
        <v>0</v>
      </c>
      <c r="AL67" s="4">
        <f t="shared" si="30"/>
        <v>0</v>
      </c>
      <c r="AM67" s="4">
        <f t="shared" si="30"/>
        <v>0</v>
      </c>
      <c r="AN67" s="4">
        <f t="shared" si="30"/>
        <v>0</v>
      </c>
      <c r="AO67" s="4">
        <f t="shared" si="30"/>
        <v>0</v>
      </c>
      <c r="AP67" s="4">
        <f t="shared" si="30"/>
        <v>0</v>
      </c>
      <c r="AQ67" s="4">
        <f t="shared" si="30"/>
        <v>0</v>
      </c>
      <c r="AR67" s="4">
        <f t="shared" si="30"/>
        <v>0</v>
      </c>
      <c r="AS67" s="4">
        <f t="shared" si="30"/>
        <v>3</v>
      </c>
      <c r="AT67" s="4">
        <f t="shared" si="30"/>
        <v>0</v>
      </c>
      <c r="AU67" s="4">
        <f t="shared" si="30"/>
        <v>0</v>
      </c>
      <c r="AV67" s="4">
        <f t="shared" si="30"/>
        <v>0</v>
      </c>
      <c r="AW67" s="4">
        <f t="shared" si="30"/>
        <v>0</v>
      </c>
      <c r="AX67" s="4">
        <f t="shared" si="30"/>
        <v>0</v>
      </c>
      <c r="AY67" s="4">
        <f t="shared" si="30"/>
        <v>0</v>
      </c>
      <c r="AZ67" s="4">
        <f t="shared" si="30"/>
        <v>0</v>
      </c>
      <c r="BA67" s="4">
        <f t="shared" si="30"/>
        <v>0</v>
      </c>
      <c r="BB67" s="4">
        <f t="shared" si="30"/>
        <v>0</v>
      </c>
      <c r="BC67" s="4">
        <f t="shared" si="30"/>
        <v>0</v>
      </c>
      <c r="BD67" s="4">
        <f t="shared" si="30"/>
        <v>0</v>
      </c>
      <c r="BE67" s="4">
        <f t="shared" si="30"/>
        <v>4</v>
      </c>
      <c r="BF67" s="4">
        <f t="shared" si="30"/>
        <v>0</v>
      </c>
      <c r="BG67" s="4">
        <f t="shared" si="30"/>
        <v>0</v>
      </c>
      <c r="BH67" s="4">
        <f t="shared" si="30"/>
        <v>0</v>
      </c>
      <c r="BI67" s="4">
        <f t="shared" si="30"/>
        <v>0</v>
      </c>
      <c r="BJ67" s="4">
        <f t="shared" si="30"/>
        <v>0</v>
      </c>
      <c r="BK67" s="4">
        <f t="shared" si="30"/>
        <v>0</v>
      </c>
      <c r="BL67" s="4">
        <f t="shared" si="30"/>
        <v>0</v>
      </c>
      <c r="BM67" s="4">
        <f t="shared" si="30"/>
        <v>0</v>
      </c>
      <c r="BN67" s="4">
        <f t="shared" si="30"/>
        <v>0</v>
      </c>
      <c r="BO67" s="4">
        <f t="shared" si="30"/>
        <v>0</v>
      </c>
      <c r="BP67" s="4">
        <f t="shared" si="30"/>
        <v>0</v>
      </c>
      <c r="BQ67" s="4">
        <f t="shared" si="30"/>
        <v>5</v>
      </c>
    </row>
    <row r="68" spans="1:69" outlineLevel="2">
      <c r="A68" s="36"/>
      <c r="B68" s="36"/>
      <c r="C68" s="63"/>
      <c r="D68" s="61"/>
      <c r="E68" s="24" t="s">
        <v>45</v>
      </c>
      <c r="F68" s="24"/>
      <c r="G68" s="24" t="s">
        <v>223</v>
      </c>
      <c r="H68" s="24"/>
      <c r="I68" s="24"/>
      <c r="J68" s="13">
        <f t="shared" ref="J68:BQ68" si="31" xml:space="preserve">  INDEX( $J66:$BQ66, MATCH( J66, $J67:$BQ67, 0 ) )</f>
        <v>12</v>
      </c>
      <c r="K68" s="13">
        <f t="shared" si="31"/>
        <v>24</v>
      </c>
      <c r="L68" s="13">
        <f t="shared" si="31"/>
        <v>36</v>
      </c>
      <c r="M68" s="13">
        <f t="shared" si="31"/>
        <v>48</v>
      </c>
      <c r="N68" s="13">
        <f t="shared" si="31"/>
        <v>60</v>
      </c>
      <c r="O68" s="13" t="e">
        <f t="shared" si="31"/>
        <v>#N/A</v>
      </c>
      <c r="P68" s="13" t="e">
        <f t="shared" si="31"/>
        <v>#N/A</v>
      </c>
      <c r="Q68" s="13" t="e">
        <f t="shared" si="31"/>
        <v>#N/A</v>
      </c>
      <c r="R68" s="13" t="e">
        <f t="shared" si="31"/>
        <v>#N/A</v>
      </c>
      <c r="S68" s="13" t="e">
        <f t="shared" si="31"/>
        <v>#N/A</v>
      </c>
      <c r="T68" s="13" t="e">
        <f t="shared" si="31"/>
        <v>#N/A</v>
      </c>
      <c r="U68" s="13" t="e">
        <f t="shared" si="31"/>
        <v>#N/A</v>
      </c>
      <c r="V68" s="13" t="e">
        <f t="shared" si="31"/>
        <v>#N/A</v>
      </c>
      <c r="W68" s="13" t="e">
        <f t="shared" si="31"/>
        <v>#N/A</v>
      </c>
      <c r="X68" s="13" t="e">
        <f t="shared" si="31"/>
        <v>#N/A</v>
      </c>
      <c r="Y68" s="13" t="e">
        <f t="shared" si="31"/>
        <v>#N/A</v>
      </c>
      <c r="Z68" s="13" t="e">
        <f t="shared" si="31"/>
        <v>#N/A</v>
      </c>
      <c r="AA68" s="13" t="e">
        <f t="shared" si="31"/>
        <v>#N/A</v>
      </c>
      <c r="AB68" s="13" t="e">
        <f t="shared" si="31"/>
        <v>#N/A</v>
      </c>
      <c r="AC68" s="13" t="e">
        <f t="shared" si="31"/>
        <v>#N/A</v>
      </c>
      <c r="AD68" s="13" t="e">
        <f t="shared" si="31"/>
        <v>#N/A</v>
      </c>
      <c r="AE68" s="13" t="e">
        <f t="shared" si="31"/>
        <v>#N/A</v>
      </c>
      <c r="AF68" s="13" t="e">
        <f t="shared" si="31"/>
        <v>#N/A</v>
      </c>
      <c r="AG68" s="13" t="e">
        <f t="shared" si="31"/>
        <v>#N/A</v>
      </c>
      <c r="AH68" s="13" t="e">
        <f t="shared" si="31"/>
        <v>#N/A</v>
      </c>
      <c r="AI68" s="13" t="e">
        <f t="shared" si="31"/>
        <v>#N/A</v>
      </c>
      <c r="AJ68" s="13" t="e">
        <f t="shared" si="31"/>
        <v>#N/A</v>
      </c>
      <c r="AK68" s="13" t="e">
        <f t="shared" si="31"/>
        <v>#N/A</v>
      </c>
      <c r="AL68" s="13" t="e">
        <f t="shared" si="31"/>
        <v>#N/A</v>
      </c>
      <c r="AM68" s="13" t="e">
        <f t="shared" si="31"/>
        <v>#N/A</v>
      </c>
      <c r="AN68" s="13" t="e">
        <f t="shared" si="31"/>
        <v>#N/A</v>
      </c>
      <c r="AO68" s="13" t="e">
        <f t="shared" si="31"/>
        <v>#N/A</v>
      </c>
      <c r="AP68" s="13" t="e">
        <f t="shared" si="31"/>
        <v>#N/A</v>
      </c>
      <c r="AQ68" s="13" t="e">
        <f t="shared" si="31"/>
        <v>#N/A</v>
      </c>
      <c r="AR68" s="13" t="e">
        <f t="shared" si="31"/>
        <v>#N/A</v>
      </c>
      <c r="AS68" s="13" t="e">
        <f t="shared" si="31"/>
        <v>#N/A</v>
      </c>
      <c r="AT68" s="13" t="e">
        <f t="shared" si="31"/>
        <v>#N/A</v>
      </c>
      <c r="AU68" s="13" t="e">
        <f t="shared" si="31"/>
        <v>#N/A</v>
      </c>
      <c r="AV68" s="13" t="e">
        <f t="shared" si="31"/>
        <v>#N/A</v>
      </c>
      <c r="AW68" s="13" t="e">
        <f t="shared" si="31"/>
        <v>#N/A</v>
      </c>
      <c r="AX68" s="13" t="e">
        <f t="shared" si="31"/>
        <v>#N/A</v>
      </c>
      <c r="AY68" s="13" t="e">
        <f t="shared" si="31"/>
        <v>#N/A</v>
      </c>
      <c r="AZ68" s="13" t="e">
        <f t="shared" si="31"/>
        <v>#N/A</v>
      </c>
      <c r="BA68" s="13" t="e">
        <f t="shared" si="31"/>
        <v>#N/A</v>
      </c>
      <c r="BB68" s="13" t="e">
        <f t="shared" si="31"/>
        <v>#N/A</v>
      </c>
      <c r="BC68" s="13" t="e">
        <f t="shared" si="31"/>
        <v>#N/A</v>
      </c>
      <c r="BD68" s="13" t="e">
        <f t="shared" si="31"/>
        <v>#N/A</v>
      </c>
      <c r="BE68" s="13" t="e">
        <f t="shared" si="31"/>
        <v>#N/A</v>
      </c>
      <c r="BF68" s="13" t="e">
        <f t="shared" si="31"/>
        <v>#N/A</v>
      </c>
      <c r="BG68" s="13" t="e">
        <f t="shared" si="31"/>
        <v>#N/A</v>
      </c>
      <c r="BH68" s="13" t="e">
        <f t="shared" si="31"/>
        <v>#N/A</v>
      </c>
      <c r="BI68" s="13" t="e">
        <f t="shared" si="31"/>
        <v>#N/A</v>
      </c>
      <c r="BJ68" s="13" t="e">
        <f t="shared" si="31"/>
        <v>#N/A</v>
      </c>
      <c r="BK68" s="13" t="e">
        <f t="shared" si="31"/>
        <v>#N/A</v>
      </c>
      <c r="BL68" s="13" t="e">
        <f t="shared" si="31"/>
        <v>#N/A</v>
      </c>
      <c r="BM68" s="13" t="e">
        <f t="shared" si="31"/>
        <v>#N/A</v>
      </c>
      <c r="BN68" s="13" t="e">
        <f t="shared" si="31"/>
        <v>#N/A</v>
      </c>
      <c r="BO68" s="13" t="e">
        <f t="shared" si="31"/>
        <v>#N/A</v>
      </c>
      <c r="BP68" s="13" t="e">
        <f t="shared" si="31"/>
        <v>#N/A</v>
      </c>
      <c r="BQ68" s="13" t="e">
        <f t="shared" si="31"/>
        <v>#N/A</v>
      </c>
    </row>
    <row r="69" spans="1:69" outlineLevel="1"/>
    <row r="70" spans="1:69" outlineLevel="1"/>
    <row r="71" spans="1:69" outlineLevel="1">
      <c r="B71" s="28" t="s">
        <v>155</v>
      </c>
    </row>
    <row r="72" spans="1:69" outlineLevel="2">
      <c r="E72" s="8" t="str">
        <f t="shared" ref="E72:BQ72" si="32" xml:space="preserve">  E$19</f>
        <v>Model period end</v>
      </c>
      <c r="F72" s="8">
        <f t="shared" si="32"/>
        <v>0</v>
      </c>
      <c r="G72" s="8" t="str">
        <f t="shared" si="32"/>
        <v>date</v>
      </c>
      <c r="H72" s="8">
        <f t="shared" si="32"/>
        <v>0</v>
      </c>
      <c r="I72" s="8">
        <f t="shared" si="32"/>
        <v>0</v>
      </c>
      <c r="J72" s="8">
        <f t="shared" si="32"/>
        <v>45077</v>
      </c>
      <c r="K72" s="8">
        <f t="shared" si="32"/>
        <v>45107</v>
      </c>
      <c r="L72" s="8">
        <f t="shared" si="32"/>
        <v>45138</v>
      </c>
      <c r="M72" s="8">
        <f t="shared" si="32"/>
        <v>45169</v>
      </c>
      <c r="N72" s="8">
        <f t="shared" si="32"/>
        <v>45199</v>
      </c>
      <c r="O72" s="8">
        <f t="shared" si="32"/>
        <v>45230</v>
      </c>
      <c r="P72" s="8">
        <f t="shared" si="32"/>
        <v>45260</v>
      </c>
      <c r="Q72" s="8">
        <f t="shared" si="32"/>
        <v>45291</v>
      </c>
      <c r="R72" s="8">
        <f t="shared" si="32"/>
        <v>45322</v>
      </c>
      <c r="S72" s="8">
        <f t="shared" si="32"/>
        <v>45351</v>
      </c>
      <c r="T72" s="8">
        <f t="shared" si="32"/>
        <v>45382</v>
      </c>
      <c r="U72" s="8">
        <f t="shared" si="32"/>
        <v>45412</v>
      </c>
      <c r="V72" s="8">
        <f t="shared" si="32"/>
        <v>45443</v>
      </c>
      <c r="W72" s="8">
        <f t="shared" si="32"/>
        <v>45473</v>
      </c>
      <c r="X72" s="8">
        <f t="shared" si="32"/>
        <v>45504</v>
      </c>
      <c r="Y72" s="8">
        <f t="shared" si="32"/>
        <v>45535</v>
      </c>
      <c r="Z72" s="8">
        <f t="shared" si="32"/>
        <v>45565</v>
      </c>
      <c r="AA72" s="8">
        <f t="shared" si="32"/>
        <v>45596</v>
      </c>
      <c r="AB72" s="8">
        <f t="shared" si="32"/>
        <v>45626</v>
      </c>
      <c r="AC72" s="8">
        <f t="shared" si="32"/>
        <v>45657</v>
      </c>
      <c r="AD72" s="8">
        <f t="shared" si="32"/>
        <v>45688</v>
      </c>
      <c r="AE72" s="8">
        <f t="shared" si="32"/>
        <v>45716</v>
      </c>
      <c r="AF72" s="8">
        <f t="shared" si="32"/>
        <v>45747</v>
      </c>
      <c r="AG72" s="8">
        <f t="shared" si="32"/>
        <v>45777</v>
      </c>
      <c r="AH72" s="8">
        <f t="shared" si="32"/>
        <v>45808</v>
      </c>
      <c r="AI72" s="8">
        <f t="shared" si="32"/>
        <v>45838</v>
      </c>
      <c r="AJ72" s="8">
        <f t="shared" si="32"/>
        <v>45869</v>
      </c>
      <c r="AK72" s="8">
        <f t="shared" si="32"/>
        <v>45900</v>
      </c>
      <c r="AL72" s="8">
        <f t="shared" si="32"/>
        <v>45930</v>
      </c>
      <c r="AM72" s="8">
        <f t="shared" si="32"/>
        <v>45961</v>
      </c>
      <c r="AN72" s="8">
        <f t="shared" si="32"/>
        <v>45991</v>
      </c>
      <c r="AO72" s="8">
        <f t="shared" si="32"/>
        <v>46022</v>
      </c>
      <c r="AP72" s="8">
        <f t="shared" si="32"/>
        <v>46053</v>
      </c>
      <c r="AQ72" s="8">
        <f t="shared" si="32"/>
        <v>46081</v>
      </c>
      <c r="AR72" s="8">
        <f t="shared" si="32"/>
        <v>46112</v>
      </c>
      <c r="AS72" s="8">
        <f t="shared" si="32"/>
        <v>46142</v>
      </c>
      <c r="AT72" s="8">
        <f t="shared" si="32"/>
        <v>46173</v>
      </c>
      <c r="AU72" s="8">
        <f t="shared" si="32"/>
        <v>46203</v>
      </c>
      <c r="AV72" s="8">
        <f t="shared" si="32"/>
        <v>46234</v>
      </c>
      <c r="AW72" s="8">
        <f t="shared" si="32"/>
        <v>46265</v>
      </c>
      <c r="AX72" s="8">
        <f t="shared" si="32"/>
        <v>46295</v>
      </c>
      <c r="AY72" s="8">
        <f t="shared" si="32"/>
        <v>46326</v>
      </c>
      <c r="AZ72" s="8">
        <f t="shared" si="32"/>
        <v>46356</v>
      </c>
      <c r="BA72" s="8">
        <f t="shared" si="32"/>
        <v>46387</v>
      </c>
      <c r="BB72" s="8">
        <f t="shared" si="32"/>
        <v>46418</v>
      </c>
      <c r="BC72" s="8">
        <f t="shared" si="32"/>
        <v>46446</v>
      </c>
      <c r="BD72" s="8">
        <f t="shared" si="32"/>
        <v>46477</v>
      </c>
      <c r="BE72" s="8">
        <f t="shared" si="32"/>
        <v>46507</v>
      </c>
      <c r="BF72" s="8">
        <f t="shared" si="32"/>
        <v>46538</v>
      </c>
      <c r="BG72" s="8">
        <f t="shared" si="32"/>
        <v>46568</v>
      </c>
      <c r="BH72" s="8">
        <f t="shared" si="32"/>
        <v>46599</v>
      </c>
      <c r="BI72" s="8">
        <f t="shared" si="32"/>
        <v>46630</v>
      </c>
      <c r="BJ72" s="8">
        <f t="shared" si="32"/>
        <v>46660</v>
      </c>
      <c r="BK72" s="8">
        <f t="shared" si="32"/>
        <v>46691</v>
      </c>
      <c r="BL72" s="8">
        <f t="shared" si="32"/>
        <v>46721</v>
      </c>
      <c r="BM72" s="8">
        <f t="shared" si="32"/>
        <v>46752</v>
      </c>
      <c r="BN72" s="8">
        <f t="shared" si="32"/>
        <v>46783</v>
      </c>
      <c r="BO72" s="8">
        <f t="shared" si="32"/>
        <v>46812</v>
      </c>
      <c r="BP72" s="8">
        <f t="shared" si="32"/>
        <v>46843</v>
      </c>
      <c r="BQ72" s="8">
        <f t="shared" si="32"/>
        <v>46873</v>
      </c>
    </row>
    <row r="73" spans="1:69" outlineLevel="2">
      <c r="E73" s="4" t="str">
        <f t="shared" ref="E73:BQ73" si="33" xml:space="preserve">  E$28</f>
        <v>Period number</v>
      </c>
      <c r="F73" s="4">
        <f t="shared" si="33"/>
        <v>0</v>
      </c>
      <c r="G73" s="4" t="str">
        <f t="shared" si="33"/>
        <v>Counter</v>
      </c>
      <c r="H73" s="4">
        <f t="shared" si="33"/>
        <v>0</v>
      </c>
      <c r="I73" s="4">
        <f t="shared" si="33"/>
        <v>0</v>
      </c>
      <c r="J73" s="4">
        <f t="shared" si="33"/>
        <v>1</v>
      </c>
      <c r="K73" s="4">
        <f t="shared" si="33"/>
        <v>2</v>
      </c>
      <c r="L73" s="4">
        <f t="shared" si="33"/>
        <v>3</v>
      </c>
      <c r="M73" s="4">
        <f t="shared" si="33"/>
        <v>4</v>
      </c>
      <c r="N73" s="4">
        <f t="shared" si="33"/>
        <v>5</v>
      </c>
      <c r="O73" s="4">
        <f t="shared" si="33"/>
        <v>6</v>
      </c>
      <c r="P73" s="4">
        <f t="shared" si="33"/>
        <v>7</v>
      </c>
      <c r="Q73" s="4">
        <f t="shared" si="33"/>
        <v>8</v>
      </c>
      <c r="R73" s="4">
        <f t="shared" si="33"/>
        <v>9</v>
      </c>
      <c r="S73" s="4">
        <f t="shared" si="33"/>
        <v>10</v>
      </c>
      <c r="T73" s="4">
        <f t="shared" si="33"/>
        <v>11</v>
      </c>
      <c r="U73" s="4">
        <f t="shared" si="33"/>
        <v>12</v>
      </c>
      <c r="V73" s="4">
        <f t="shared" si="33"/>
        <v>13</v>
      </c>
      <c r="W73" s="4">
        <f t="shared" si="33"/>
        <v>14</v>
      </c>
      <c r="X73" s="4">
        <f t="shared" si="33"/>
        <v>15</v>
      </c>
      <c r="Y73" s="4">
        <f t="shared" si="33"/>
        <v>16</v>
      </c>
      <c r="Z73" s="4">
        <f t="shared" si="33"/>
        <v>17</v>
      </c>
      <c r="AA73" s="4">
        <f t="shared" si="33"/>
        <v>18</v>
      </c>
      <c r="AB73" s="4">
        <f t="shared" si="33"/>
        <v>19</v>
      </c>
      <c r="AC73" s="4">
        <f t="shared" si="33"/>
        <v>20</v>
      </c>
      <c r="AD73" s="4">
        <f t="shared" si="33"/>
        <v>21</v>
      </c>
      <c r="AE73" s="4">
        <f t="shared" si="33"/>
        <v>22</v>
      </c>
      <c r="AF73" s="4">
        <f t="shared" si="33"/>
        <v>23</v>
      </c>
      <c r="AG73" s="4">
        <f t="shared" si="33"/>
        <v>24</v>
      </c>
      <c r="AH73" s="4">
        <f t="shared" si="33"/>
        <v>25</v>
      </c>
      <c r="AI73" s="4">
        <f t="shared" si="33"/>
        <v>26</v>
      </c>
      <c r="AJ73" s="4">
        <f t="shared" si="33"/>
        <v>27</v>
      </c>
      <c r="AK73" s="4">
        <f t="shared" si="33"/>
        <v>28</v>
      </c>
      <c r="AL73" s="4">
        <f t="shared" si="33"/>
        <v>29</v>
      </c>
      <c r="AM73" s="4">
        <f t="shared" si="33"/>
        <v>30</v>
      </c>
      <c r="AN73" s="4">
        <f t="shared" si="33"/>
        <v>31</v>
      </c>
      <c r="AO73" s="4">
        <f t="shared" si="33"/>
        <v>32</v>
      </c>
      <c r="AP73" s="4">
        <f t="shared" si="33"/>
        <v>33</v>
      </c>
      <c r="AQ73" s="4">
        <f t="shared" si="33"/>
        <v>34</v>
      </c>
      <c r="AR73" s="4">
        <f t="shared" si="33"/>
        <v>35</v>
      </c>
      <c r="AS73" s="4">
        <f t="shared" si="33"/>
        <v>36</v>
      </c>
      <c r="AT73" s="4">
        <f t="shared" si="33"/>
        <v>37</v>
      </c>
      <c r="AU73" s="4">
        <f t="shared" si="33"/>
        <v>38</v>
      </c>
      <c r="AV73" s="4">
        <f t="shared" si="33"/>
        <v>39</v>
      </c>
      <c r="AW73" s="4">
        <f t="shared" si="33"/>
        <v>40</v>
      </c>
      <c r="AX73" s="4">
        <f t="shared" si="33"/>
        <v>41</v>
      </c>
      <c r="AY73" s="4">
        <f t="shared" si="33"/>
        <v>42</v>
      </c>
      <c r="AZ73" s="4">
        <f t="shared" si="33"/>
        <v>43</v>
      </c>
      <c r="BA73" s="4">
        <f t="shared" si="33"/>
        <v>44</v>
      </c>
      <c r="BB73" s="4">
        <f t="shared" si="33"/>
        <v>45</v>
      </c>
      <c r="BC73" s="4">
        <f t="shared" si="33"/>
        <v>46</v>
      </c>
      <c r="BD73" s="4">
        <f t="shared" si="33"/>
        <v>47</v>
      </c>
      <c r="BE73" s="4">
        <f t="shared" si="33"/>
        <v>48</v>
      </c>
      <c r="BF73" s="4">
        <f t="shared" si="33"/>
        <v>49</v>
      </c>
      <c r="BG73" s="4">
        <f t="shared" si="33"/>
        <v>50</v>
      </c>
      <c r="BH73" s="4">
        <f t="shared" si="33"/>
        <v>51</v>
      </c>
      <c r="BI73" s="4">
        <f t="shared" si="33"/>
        <v>52</v>
      </c>
      <c r="BJ73" s="4">
        <f t="shared" si="33"/>
        <v>53</v>
      </c>
      <c r="BK73" s="4">
        <f t="shared" si="33"/>
        <v>54</v>
      </c>
      <c r="BL73" s="4">
        <f t="shared" si="33"/>
        <v>55</v>
      </c>
      <c r="BM73" s="4">
        <f t="shared" si="33"/>
        <v>56</v>
      </c>
      <c r="BN73" s="4">
        <f t="shared" si="33"/>
        <v>57</v>
      </c>
      <c r="BO73" s="4">
        <f t="shared" si="33"/>
        <v>58</v>
      </c>
      <c r="BP73" s="4">
        <f t="shared" si="33"/>
        <v>59</v>
      </c>
      <c r="BQ73" s="4">
        <f t="shared" si="33"/>
        <v>60</v>
      </c>
    </row>
    <row r="74" spans="1:69" outlineLevel="2">
      <c r="E74" s="4" t="str">
        <f t="shared" ref="E74:BQ74" si="34" xml:space="preserve">  E$284</f>
        <v>Month to Quarter : period end flag</v>
      </c>
      <c r="F74" s="4">
        <f t="shared" si="34"/>
        <v>0</v>
      </c>
      <c r="G74" s="4" t="str">
        <f t="shared" si="34"/>
        <v>counter</v>
      </c>
      <c r="H74" s="4">
        <f t="shared" si="34"/>
        <v>0</v>
      </c>
      <c r="I74" s="4">
        <f t="shared" si="34"/>
        <v>0</v>
      </c>
      <c r="J74" s="4">
        <f t="shared" si="34"/>
        <v>0</v>
      </c>
      <c r="K74" s="4">
        <f t="shared" si="34"/>
        <v>0</v>
      </c>
      <c r="L74" s="4">
        <f t="shared" si="34"/>
        <v>1</v>
      </c>
      <c r="M74" s="4">
        <f t="shared" si="34"/>
        <v>0</v>
      </c>
      <c r="N74" s="4">
        <f t="shared" si="34"/>
        <v>0</v>
      </c>
      <c r="O74" s="4">
        <f t="shared" si="34"/>
        <v>2</v>
      </c>
      <c r="P74" s="4">
        <f t="shared" si="34"/>
        <v>0</v>
      </c>
      <c r="Q74" s="4">
        <f t="shared" si="34"/>
        <v>0</v>
      </c>
      <c r="R74" s="4">
        <f t="shared" si="34"/>
        <v>3</v>
      </c>
      <c r="S74" s="4">
        <f t="shared" si="34"/>
        <v>0</v>
      </c>
      <c r="T74" s="4">
        <f t="shared" si="34"/>
        <v>0</v>
      </c>
      <c r="U74" s="4">
        <f t="shared" si="34"/>
        <v>4</v>
      </c>
      <c r="V74" s="4">
        <f t="shared" si="34"/>
        <v>0</v>
      </c>
      <c r="W74" s="4">
        <f t="shared" si="34"/>
        <v>0</v>
      </c>
      <c r="X74" s="4">
        <f t="shared" si="34"/>
        <v>5</v>
      </c>
      <c r="Y74" s="4">
        <f t="shared" si="34"/>
        <v>0</v>
      </c>
      <c r="Z74" s="4">
        <f t="shared" si="34"/>
        <v>0</v>
      </c>
      <c r="AA74" s="4">
        <f t="shared" si="34"/>
        <v>6</v>
      </c>
      <c r="AB74" s="4">
        <f t="shared" si="34"/>
        <v>0</v>
      </c>
      <c r="AC74" s="4">
        <f t="shared" si="34"/>
        <v>0</v>
      </c>
      <c r="AD74" s="4">
        <f t="shared" si="34"/>
        <v>7</v>
      </c>
      <c r="AE74" s="4">
        <f t="shared" si="34"/>
        <v>0</v>
      </c>
      <c r="AF74" s="4">
        <f t="shared" si="34"/>
        <v>0</v>
      </c>
      <c r="AG74" s="4">
        <f t="shared" si="34"/>
        <v>8</v>
      </c>
      <c r="AH74" s="4">
        <f t="shared" si="34"/>
        <v>0</v>
      </c>
      <c r="AI74" s="4">
        <f t="shared" si="34"/>
        <v>0</v>
      </c>
      <c r="AJ74" s="4">
        <f t="shared" si="34"/>
        <v>9</v>
      </c>
      <c r="AK74" s="4">
        <f t="shared" si="34"/>
        <v>0</v>
      </c>
      <c r="AL74" s="4">
        <f t="shared" si="34"/>
        <v>0</v>
      </c>
      <c r="AM74" s="4">
        <f t="shared" si="34"/>
        <v>10</v>
      </c>
      <c r="AN74" s="4">
        <f t="shared" si="34"/>
        <v>0</v>
      </c>
      <c r="AO74" s="4">
        <f t="shared" si="34"/>
        <v>0</v>
      </c>
      <c r="AP74" s="4">
        <f t="shared" si="34"/>
        <v>11</v>
      </c>
      <c r="AQ74" s="4">
        <f t="shared" si="34"/>
        <v>0</v>
      </c>
      <c r="AR74" s="4">
        <f t="shared" si="34"/>
        <v>0</v>
      </c>
      <c r="AS74" s="4">
        <f t="shared" si="34"/>
        <v>12</v>
      </c>
      <c r="AT74" s="4">
        <f t="shared" si="34"/>
        <v>0</v>
      </c>
      <c r="AU74" s="4">
        <f t="shared" si="34"/>
        <v>0</v>
      </c>
      <c r="AV74" s="4">
        <f t="shared" si="34"/>
        <v>13</v>
      </c>
      <c r="AW74" s="4">
        <f t="shared" si="34"/>
        <v>0</v>
      </c>
      <c r="AX74" s="4">
        <f t="shared" si="34"/>
        <v>0</v>
      </c>
      <c r="AY74" s="4">
        <f t="shared" si="34"/>
        <v>14</v>
      </c>
      <c r="AZ74" s="4">
        <f t="shared" si="34"/>
        <v>0</v>
      </c>
      <c r="BA74" s="4">
        <f t="shared" si="34"/>
        <v>0</v>
      </c>
      <c r="BB74" s="4">
        <f t="shared" si="34"/>
        <v>15</v>
      </c>
      <c r="BC74" s="4">
        <f t="shared" si="34"/>
        <v>0</v>
      </c>
      <c r="BD74" s="4">
        <f t="shared" si="34"/>
        <v>0</v>
      </c>
      <c r="BE74" s="4">
        <f t="shared" si="34"/>
        <v>16</v>
      </c>
      <c r="BF74" s="4">
        <f t="shared" si="34"/>
        <v>0</v>
      </c>
      <c r="BG74" s="4">
        <f t="shared" si="34"/>
        <v>0</v>
      </c>
      <c r="BH74" s="4">
        <f t="shared" si="34"/>
        <v>17</v>
      </c>
      <c r="BI74" s="4">
        <f t="shared" si="34"/>
        <v>0</v>
      </c>
      <c r="BJ74" s="4">
        <f t="shared" si="34"/>
        <v>0</v>
      </c>
      <c r="BK74" s="4">
        <f t="shared" si="34"/>
        <v>18</v>
      </c>
      <c r="BL74" s="4">
        <f t="shared" si="34"/>
        <v>0</v>
      </c>
      <c r="BM74" s="4">
        <f t="shared" si="34"/>
        <v>0</v>
      </c>
      <c r="BN74" s="4">
        <f t="shared" si="34"/>
        <v>19</v>
      </c>
      <c r="BO74" s="4">
        <f t="shared" si="34"/>
        <v>0</v>
      </c>
      <c r="BP74" s="4">
        <f t="shared" si="34"/>
        <v>0</v>
      </c>
      <c r="BQ74" s="4">
        <f t="shared" si="34"/>
        <v>20</v>
      </c>
    </row>
    <row r="75" spans="1:69" outlineLevel="2">
      <c r="A75" s="36"/>
      <c r="B75" s="36"/>
      <c r="C75" s="63"/>
      <c r="D75" s="61"/>
      <c r="E75" s="24" t="s">
        <v>155</v>
      </c>
      <c r="F75" s="24"/>
      <c r="G75" s="24" t="s">
        <v>173</v>
      </c>
      <c r="H75" s="24"/>
      <c r="I75" s="24"/>
      <c r="J75" s="14">
        <f t="shared" ref="J75:BQ75" si="35" xml:space="preserve">  INDEX( $J72:$BQ72, MATCH( J73, $J74:$BQ74, 0 ) )</f>
        <v>45138</v>
      </c>
      <c r="K75" s="14">
        <f t="shared" si="35"/>
        <v>45230</v>
      </c>
      <c r="L75" s="14">
        <f t="shared" si="35"/>
        <v>45322</v>
      </c>
      <c r="M75" s="14">
        <f t="shared" si="35"/>
        <v>45412</v>
      </c>
      <c r="N75" s="14">
        <f t="shared" si="35"/>
        <v>45504</v>
      </c>
      <c r="O75" s="14">
        <f t="shared" si="35"/>
        <v>45596</v>
      </c>
      <c r="P75" s="14">
        <f t="shared" si="35"/>
        <v>45688</v>
      </c>
      <c r="Q75" s="14">
        <f t="shared" si="35"/>
        <v>45777</v>
      </c>
      <c r="R75" s="14">
        <f t="shared" si="35"/>
        <v>45869</v>
      </c>
      <c r="S75" s="14">
        <f t="shared" si="35"/>
        <v>45961</v>
      </c>
      <c r="T75" s="14">
        <f t="shared" si="35"/>
        <v>46053</v>
      </c>
      <c r="U75" s="14">
        <f t="shared" si="35"/>
        <v>46142</v>
      </c>
      <c r="V75" s="14">
        <f t="shared" si="35"/>
        <v>46234</v>
      </c>
      <c r="W75" s="14">
        <f t="shared" si="35"/>
        <v>46326</v>
      </c>
      <c r="X75" s="14">
        <f t="shared" si="35"/>
        <v>46418</v>
      </c>
      <c r="Y75" s="14">
        <f t="shared" si="35"/>
        <v>46507</v>
      </c>
      <c r="Z75" s="14">
        <f t="shared" si="35"/>
        <v>46599</v>
      </c>
      <c r="AA75" s="14">
        <f t="shared" si="35"/>
        <v>46691</v>
      </c>
      <c r="AB75" s="14">
        <f t="shared" si="35"/>
        <v>46783</v>
      </c>
      <c r="AC75" s="14">
        <f t="shared" si="35"/>
        <v>46873</v>
      </c>
      <c r="AD75" s="14" t="e">
        <f t="shared" si="35"/>
        <v>#N/A</v>
      </c>
      <c r="AE75" s="14" t="e">
        <f t="shared" si="35"/>
        <v>#N/A</v>
      </c>
      <c r="AF75" s="14" t="e">
        <f t="shared" si="35"/>
        <v>#N/A</v>
      </c>
      <c r="AG75" s="14" t="e">
        <f t="shared" si="35"/>
        <v>#N/A</v>
      </c>
      <c r="AH75" s="14" t="e">
        <f t="shared" si="35"/>
        <v>#N/A</v>
      </c>
      <c r="AI75" s="14" t="e">
        <f t="shared" si="35"/>
        <v>#N/A</v>
      </c>
      <c r="AJ75" s="14" t="e">
        <f t="shared" si="35"/>
        <v>#N/A</v>
      </c>
      <c r="AK75" s="14" t="e">
        <f t="shared" si="35"/>
        <v>#N/A</v>
      </c>
      <c r="AL75" s="14" t="e">
        <f t="shared" si="35"/>
        <v>#N/A</v>
      </c>
      <c r="AM75" s="14" t="e">
        <f t="shared" si="35"/>
        <v>#N/A</v>
      </c>
      <c r="AN75" s="14" t="e">
        <f t="shared" si="35"/>
        <v>#N/A</v>
      </c>
      <c r="AO75" s="14" t="e">
        <f t="shared" si="35"/>
        <v>#N/A</v>
      </c>
      <c r="AP75" s="14" t="e">
        <f t="shared" si="35"/>
        <v>#N/A</v>
      </c>
      <c r="AQ75" s="14" t="e">
        <f t="shared" si="35"/>
        <v>#N/A</v>
      </c>
      <c r="AR75" s="14" t="e">
        <f t="shared" si="35"/>
        <v>#N/A</v>
      </c>
      <c r="AS75" s="14" t="e">
        <f t="shared" si="35"/>
        <v>#N/A</v>
      </c>
      <c r="AT75" s="14" t="e">
        <f t="shared" si="35"/>
        <v>#N/A</v>
      </c>
      <c r="AU75" s="14" t="e">
        <f t="shared" si="35"/>
        <v>#N/A</v>
      </c>
      <c r="AV75" s="14" t="e">
        <f t="shared" si="35"/>
        <v>#N/A</v>
      </c>
      <c r="AW75" s="14" t="e">
        <f t="shared" si="35"/>
        <v>#N/A</v>
      </c>
      <c r="AX75" s="14" t="e">
        <f t="shared" si="35"/>
        <v>#N/A</v>
      </c>
      <c r="AY75" s="14" t="e">
        <f t="shared" si="35"/>
        <v>#N/A</v>
      </c>
      <c r="AZ75" s="14" t="e">
        <f t="shared" si="35"/>
        <v>#N/A</v>
      </c>
      <c r="BA75" s="14" t="e">
        <f t="shared" si="35"/>
        <v>#N/A</v>
      </c>
      <c r="BB75" s="14" t="e">
        <f t="shared" si="35"/>
        <v>#N/A</v>
      </c>
      <c r="BC75" s="14" t="e">
        <f t="shared" si="35"/>
        <v>#N/A</v>
      </c>
      <c r="BD75" s="14" t="e">
        <f t="shared" si="35"/>
        <v>#N/A</v>
      </c>
      <c r="BE75" s="14" t="e">
        <f t="shared" si="35"/>
        <v>#N/A</v>
      </c>
      <c r="BF75" s="14" t="e">
        <f t="shared" si="35"/>
        <v>#N/A</v>
      </c>
      <c r="BG75" s="14" t="e">
        <f t="shared" si="35"/>
        <v>#N/A</v>
      </c>
      <c r="BH75" s="14" t="e">
        <f t="shared" si="35"/>
        <v>#N/A</v>
      </c>
      <c r="BI75" s="14" t="e">
        <f t="shared" si="35"/>
        <v>#N/A</v>
      </c>
      <c r="BJ75" s="14" t="e">
        <f t="shared" si="35"/>
        <v>#N/A</v>
      </c>
      <c r="BK75" s="14" t="e">
        <f t="shared" si="35"/>
        <v>#N/A</v>
      </c>
      <c r="BL75" s="14" t="e">
        <f t="shared" si="35"/>
        <v>#N/A</v>
      </c>
      <c r="BM75" s="14" t="e">
        <f t="shared" si="35"/>
        <v>#N/A</v>
      </c>
      <c r="BN75" s="14" t="e">
        <f t="shared" si="35"/>
        <v>#N/A</v>
      </c>
      <c r="BO75" s="14" t="e">
        <f t="shared" si="35"/>
        <v>#N/A</v>
      </c>
      <c r="BP75" s="14" t="e">
        <f t="shared" si="35"/>
        <v>#N/A</v>
      </c>
      <c r="BQ75" s="14" t="e">
        <f t="shared" si="35"/>
        <v>#N/A</v>
      </c>
    </row>
    <row r="76" spans="1:69" outlineLevel="1"/>
    <row r="77" spans="1:69" outlineLevel="1"/>
    <row r="78" spans="1:69" outlineLevel="1">
      <c r="B78" s="28" t="s">
        <v>136</v>
      </c>
    </row>
    <row r="79" spans="1:69" outlineLevel="2">
      <c r="E79" s="2" t="str">
        <f t="shared" ref="E79:BQ79" si="36" xml:space="preserve">  E$24</f>
        <v>Timeline label</v>
      </c>
      <c r="F79" s="2">
        <f t="shared" si="36"/>
        <v>0</v>
      </c>
      <c r="G79" s="2" t="str">
        <f t="shared" si="36"/>
        <v>GBP</v>
      </c>
      <c r="H79" s="2">
        <f t="shared" si="36"/>
        <v>0</v>
      </c>
      <c r="I79" s="2">
        <f t="shared" si="36"/>
        <v>0</v>
      </c>
      <c r="J79" s="2" t="str">
        <f t="shared" si="36"/>
        <v>Month1</v>
      </c>
      <c r="K79" s="2" t="str">
        <f t="shared" si="36"/>
        <v>Month2</v>
      </c>
      <c r="L79" s="2" t="str">
        <f t="shared" si="36"/>
        <v>Month3</v>
      </c>
      <c r="M79" s="2" t="str">
        <f t="shared" si="36"/>
        <v>Month4</v>
      </c>
      <c r="N79" s="2" t="str">
        <f t="shared" si="36"/>
        <v>Month5</v>
      </c>
      <c r="O79" s="2" t="str">
        <f t="shared" si="36"/>
        <v>Month6</v>
      </c>
      <c r="P79" s="2" t="str">
        <f t="shared" si="36"/>
        <v>Month7</v>
      </c>
      <c r="Q79" s="2" t="str">
        <f t="shared" si="36"/>
        <v>Month8</v>
      </c>
      <c r="R79" s="2" t="str">
        <f t="shared" si="36"/>
        <v>Month9</v>
      </c>
      <c r="S79" s="2" t="str">
        <f t="shared" si="36"/>
        <v>Month10</v>
      </c>
      <c r="T79" s="2" t="str">
        <f t="shared" si="36"/>
        <v>Month11</v>
      </c>
      <c r="U79" s="2" t="str">
        <f t="shared" si="36"/>
        <v>Month12</v>
      </c>
      <c r="V79" s="2" t="str">
        <f t="shared" si="36"/>
        <v>Month13</v>
      </c>
      <c r="W79" s="2" t="str">
        <f t="shared" si="36"/>
        <v>Month14</v>
      </c>
      <c r="X79" s="2" t="str">
        <f t="shared" si="36"/>
        <v>Month15</v>
      </c>
      <c r="Y79" s="2" t="str">
        <f t="shared" si="36"/>
        <v>Month16</v>
      </c>
      <c r="Z79" s="2" t="str">
        <f t="shared" si="36"/>
        <v>Month17</v>
      </c>
      <c r="AA79" s="2" t="str">
        <f t="shared" si="36"/>
        <v>Month18</v>
      </c>
      <c r="AB79" s="2" t="str">
        <f t="shared" si="36"/>
        <v>Month19</v>
      </c>
      <c r="AC79" s="2" t="str">
        <f t="shared" si="36"/>
        <v>Month20</v>
      </c>
      <c r="AD79" s="2" t="str">
        <f t="shared" si="36"/>
        <v>Month21</v>
      </c>
      <c r="AE79" s="2" t="str">
        <f t="shared" si="36"/>
        <v>Month22</v>
      </c>
      <c r="AF79" s="2" t="str">
        <f t="shared" si="36"/>
        <v>Month23</v>
      </c>
      <c r="AG79" s="2" t="str">
        <f t="shared" si="36"/>
        <v>Month24</v>
      </c>
      <c r="AH79" s="2" t="str">
        <f t="shared" si="36"/>
        <v>Month25</v>
      </c>
      <c r="AI79" s="2" t="str">
        <f t="shared" si="36"/>
        <v>Month26</v>
      </c>
      <c r="AJ79" s="2" t="str">
        <f t="shared" si="36"/>
        <v>Month27</v>
      </c>
      <c r="AK79" s="2" t="str">
        <f t="shared" si="36"/>
        <v>Month28</v>
      </c>
      <c r="AL79" s="2" t="str">
        <f t="shared" si="36"/>
        <v>Month29</v>
      </c>
      <c r="AM79" s="2" t="str">
        <f t="shared" si="36"/>
        <v>Month30</v>
      </c>
      <c r="AN79" s="2" t="str">
        <f t="shared" si="36"/>
        <v>Month31</v>
      </c>
      <c r="AO79" s="2" t="str">
        <f t="shared" si="36"/>
        <v>Month32</v>
      </c>
      <c r="AP79" s="2" t="str">
        <f t="shared" si="36"/>
        <v>Month33</v>
      </c>
      <c r="AQ79" s="2" t="str">
        <f t="shared" si="36"/>
        <v>Month34</v>
      </c>
      <c r="AR79" s="2" t="str">
        <f t="shared" si="36"/>
        <v>Month35</v>
      </c>
      <c r="AS79" s="2" t="str">
        <f t="shared" si="36"/>
        <v>Month36</v>
      </c>
      <c r="AT79" s="2" t="str">
        <f t="shared" si="36"/>
        <v>Month37</v>
      </c>
      <c r="AU79" s="2" t="str">
        <f t="shared" si="36"/>
        <v>Month38</v>
      </c>
      <c r="AV79" s="2" t="str">
        <f t="shared" si="36"/>
        <v>Month39</v>
      </c>
      <c r="AW79" s="2" t="str">
        <f t="shared" si="36"/>
        <v>Month40</v>
      </c>
      <c r="AX79" s="2" t="str">
        <f t="shared" si="36"/>
        <v>Month41</v>
      </c>
      <c r="AY79" s="2" t="str">
        <f t="shared" si="36"/>
        <v>Month42</v>
      </c>
      <c r="AZ79" s="2" t="str">
        <f t="shared" si="36"/>
        <v>Month43</v>
      </c>
      <c r="BA79" s="2" t="str">
        <f t="shared" si="36"/>
        <v>Month44</v>
      </c>
      <c r="BB79" s="2" t="str">
        <f t="shared" si="36"/>
        <v>Month45</v>
      </c>
      <c r="BC79" s="2" t="str">
        <f t="shared" si="36"/>
        <v>Month46</v>
      </c>
      <c r="BD79" s="2" t="str">
        <f t="shared" si="36"/>
        <v>Month47</v>
      </c>
      <c r="BE79" s="2" t="str">
        <f t="shared" si="36"/>
        <v>Month48</v>
      </c>
      <c r="BF79" s="2" t="str">
        <f t="shared" si="36"/>
        <v>Month49</v>
      </c>
      <c r="BG79" s="2" t="str">
        <f t="shared" si="36"/>
        <v>Month50</v>
      </c>
      <c r="BH79" s="2" t="str">
        <f t="shared" si="36"/>
        <v>Month51</v>
      </c>
      <c r="BI79" s="2" t="str">
        <f t="shared" si="36"/>
        <v>Month52</v>
      </c>
      <c r="BJ79" s="2" t="str">
        <f t="shared" si="36"/>
        <v>Month53</v>
      </c>
      <c r="BK79" s="2" t="str">
        <f t="shared" si="36"/>
        <v>Month54</v>
      </c>
      <c r="BL79" s="2" t="str">
        <f t="shared" si="36"/>
        <v>Month55</v>
      </c>
      <c r="BM79" s="2" t="str">
        <f t="shared" si="36"/>
        <v>Month56</v>
      </c>
      <c r="BN79" s="2" t="str">
        <f t="shared" si="36"/>
        <v>Month57</v>
      </c>
      <c r="BO79" s="2" t="str">
        <f t="shared" si="36"/>
        <v>Month58</v>
      </c>
      <c r="BP79" s="2" t="str">
        <f t="shared" si="36"/>
        <v>Month59</v>
      </c>
      <c r="BQ79" s="2" t="str">
        <f t="shared" si="36"/>
        <v>Month60</v>
      </c>
    </row>
    <row r="80" spans="1:69" outlineLevel="2">
      <c r="E80" s="4" t="str">
        <f t="shared" ref="E80:BQ80" si="37" xml:space="preserve">  E$28</f>
        <v>Period number</v>
      </c>
      <c r="F80" s="4">
        <f t="shared" si="37"/>
        <v>0</v>
      </c>
      <c r="G80" s="4" t="str">
        <f t="shared" si="37"/>
        <v>Counter</v>
      </c>
      <c r="H80" s="4">
        <f t="shared" si="37"/>
        <v>0</v>
      </c>
      <c r="I80" s="4">
        <f t="shared" si="37"/>
        <v>0</v>
      </c>
      <c r="J80" s="4">
        <f t="shared" si="37"/>
        <v>1</v>
      </c>
      <c r="K80" s="4">
        <f t="shared" si="37"/>
        <v>2</v>
      </c>
      <c r="L80" s="4">
        <f t="shared" si="37"/>
        <v>3</v>
      </c>
      <c r="M80" s="4">
        <f t="shared" si="37"/>
        <v>4</v>
      </c>
      <c r="N80" s="4">
        <f t="shared" si="37"/>
        <v>5</v>
      </c>
      <c r="O80" s="4">
        <f t="shared" si="37"/>
        <v>6</v>
      </c>
      <c r="P80" s="4">
        <f t="shared" si="37"/>
        <v>7</v>
      </c>
      <c r="Q80" s="4">
        <f t="shared" si="37"/>
        <v>8</v>
      </c>
      <c r="R80" s="4">
        <f t="shared" si="37"/>
        <v>9</v>
      </c>
      <c r="S80" s="4">
        <f t="shared" si="37"/>
        <v>10</v>
      </c>
      <c r="T80" s="4">
        <f t="shared" si="37"/>
        <v>11</v>
      </c>
      <c r="U80" s="4">
        <f t="shared" si="37"/>
        <v>12</v>
      </c>
      <c r="V80" s="4">
        <f t="shared" si="37"/>
        <v>13</v>
      </c>
      <c r="W80" s="4">
        <f t="shared" si="37"/>
        <v>14</v>
      </c>
      <c r="X80" s="4">
        <f t="shared" si="37"/>
        <v>15</v>
      </c>
      <c r="Y80" s="4">
        <f t="shared" si="37"/>
        <v>16</v>
      </c>
      <c r="Z80" s="4">
        <f t="shared" si="37"/>
        <v>17</v>
      </c>
      <c r="AA80" s="4">
        <f t="shared" si="37"/>
        <v>18</v>
      </c>
      <c r="AB80" s="4">
        <f t="shared" si="37"/>
        <v>19</v>
      </c>
      <c r="AC80" s="4">
        <f t="shared" si="37"/>
        <v>20</v>
      </c>
      <c r="AD80" s="4">
        <f t="shared" si="37"/>
        <v>21</v>
      </c>
      <c r="AE80" s="4">
        <f t="shared" si="37"/>
        <v>22</v>
      </c>
      <c r="AF80" s="4">
        <f t="shared" si="37"/>
        <v>23</v>
      </c>
      <c r="AG80" s="4">
        <f t="shared" si="37"/>
        <v>24</v>
      </c>
      <c r="AH80" s="4">
        <f t="shared" si="37"/>
        <v>25</v>
      </c>
      <c r="AI80" s="4">
        <f t="shared" si="37"/>
        <v>26</v>
      </c>
      <c r="AJ80" s="4">
        <f t="shared" si="37"/>
        <v>27</v>
      </c>
      <c r="AK80" s="4">
        <f t="shared" si="37"/>
        <v>28</v>
      </c>
      <c r="AL80" s="4">
        <f t="shared" si="37"/>
        <v>29</v>
      </c>
      <c r="AM80" s="4">
        <f t="shared" si="37"/>
        <v>30</v>
      </c>
      <c r="AN80" s="4">
        <f t="shared" si="37"/>
        <v>31</v>
      </c>
      <c r="AO80" s="4">
        <f t="shared" si="37"/>
        <v>32</v>
      </c>
      <c r="AP80" s="4">
        <f t="shared" si="37"/>
        <v>33</v>
      </c>
      <c r="AQ80" s="4">
        <f t="shared" si="37"/>
        <v>34</v>
      </c>
      <c r="AR80" s="4">
        <f t="shared" si="37"/>
        <v>35</v>
      </c>
      <c r="AS80" s="4">
        <f t="shared" si="37"/>
        <v>36</v>
      </c>
      <c r="AT80" s="4">
        <f t="shared" si="37"/>
        <v>37</v>
      </c>
      <c r="AU80" s="4">
        <f t="shared" si="37"/>
        <v>38</v>
      </c>
      <c r="AV80" s="4">
        <f t="shared" si="37"/>
        <v>39</v>
      </c>
      <c r="AW80" s="4">
        <f t="shared" si="37"/>
        <v>40</v>
      </c>
      <c r="AX80" s="4">
        <f t="shared" si="37"/>
        <v>41</v>
      </c>
      <c r="AY80" s="4">
        <f t="shared" si="37"/>
        <v>42</v>
      </c>
      <c r="AZ80" s="4">
        <f t="shared" si="37"/>
        <v>43</v>
      </c>
      <c r="BA80" s="4">
        <f t="shared" si="37"/>
        <v>44</v>
      </c>
      <c r="BB80" s="4">
        <f t="shared" si="37"/>
        <v>45</v>
      </c>
      <c r="BC80" s="4">
        <f t="shared" si="37"/>
        <v>46</v>
      </c>
      <c r="BD80" s="4">
        <f t="shared" si="37"/>
        <v>47</v>
      </c>
      <c r="BE80" s="4">
        <f t="shared" si="37"/>
        <v>48</v>
      </c>
      <c r="BF80" s="4">
        <f t="shared" si="37"/>
        <v>49</v>
      </c>
      <c r="BG80" s="4">
        <f t="shared" si="37"/>
        <v>50</v>
      </c>
      <c r="BH80" s="4">
        <f t="shared" si="37"/>
        <v>51</v>
      </c>
      <c r="BI80" s="4">
        <f t="shared" si="37"/>
        <v>52</v>
      </c>
      <c r="BJ80" s="4">
        <f t="shared" si="37"/>
        <v>53</v>
      </c>
      <c r="BK80" s="4">
        <f t="shared" si="37"/>
        <v>54</v>
      </c>
      <c r="BL80" s="4">
        <f t="shared" si="37"/>
        <v>55</v>
      </c>
      <c r="BM80" s="4">
        <f t="shared" si="37"/>
        <v>56</v>
      </c>
      <c r="BN80" s="4">
        <f t="shared" si="37"/>
        <v>57</v>
      </c>
      <c r="BO80" s="4">
        <f t="shared" si="37"/>
        <v>58</v>
      </c>
      <c r="BP80" s="4">
        <f t="shared" si="37"/>
        <v>59</v>
      </c>
      <c r="BQ80" s="4">
        <f t="shared" si="37"/>
        <v>60</v>
      </c>
    </row>
    <row r="81" spans="1:69" outlineLevel="2">
      <c r="E81" s="4" t="str">
        <f t="shared" ref="E81:BQ81" si="38" xml:space="preserve">  E$284</f>
        <v>Month to Quarter : period end flag</v>
      </c>
      <c r="F81" s="4">
        <f t="shared" si="38"/>
        <v>0</v>
      </c>
      <c r="G81" s="4" t="str">
        <f t="shared" si="38"/>
        <v>counter</v>
      </c>
      <c r="H81" s="4">
        <f t="shared" si="38"/>
        <v>0</v>
      </c>
      <c r="I81" s="4">
        <f t="shared" si="38"/>
        <v>0</v>
      </c>
      <c r="J81" s="4">
        <f t="shared" si="38"/>
        <v>0</v>
      </c>
      <c r="K81" s="4">
        <f t="shared" si="38"/>
        <v>0</v>
      </c>
      <c r="L81" s="4">
        <f t="shared" si="38"/>
        <v>1</v>
      </c>
      <c r="M81" s="4">
        <f t="shared" si="38"/>
        <v>0</v>
      </c>
      <c r="N81" s="4">
        <f t="shared" si="38"/>
        <v>0</v>
      </c>
      <c r="O81" s="4">
        <f t="shared" si="38"/>
        <v>2</v>
      </c>
      <c r="P81" s="4">
        <f t="shared" si="38"/>
        <v>0</v>
      </c>
      <c r="Q81" s="4">
        <f t="shared" si="38"/>
        <v>0</v>
      </c>
      <c r="R81" s="4">
        <f t="shared" si="38"/>
        <v>3</v>
      </c>
      <c r="S81" s="4">
        <f t="shared" si="38"/>
        <v>0</v>
      </c>
      <c r="T81" s="4">
        <f t="shared" si="38"/>
        <v>0</v>
      </c>
      <c r="U81" s="4">
        <f t="shared" si="38"/>
        <v>4</v>
      </c>
      <c r="V81" s="4">
        <f t="shared" si="38"/>
        <v>0</v>
      </c>
      <c r="W81" s="4">
        <f t="shared" si="38"/>
        <v>0</v>
      </c>
      <c r="X81" s="4">
        <f t="shared" si="38"/>
        <v>5</v>
      </c>
      <c r="Y81" s="4">
        <f t="shared" si="38"/>
        <v>0</v>
      </c>
      <c r="Z81" s="4">
        <f t="shared" si="38"/>
        <v>0</v>
      </c>
      <c r="AA81" s="4">
        <f t="shared" si="38"/>
        <v>6</v>
      </c>
      <c r="AB81" s="4">
        <f t="shared" si="38"/>
        <v>0</v>
      </c>
      <c r="AC81" s="4">
        <f t="shared" si="38"/>
        <v>0</v>
      </c>
      <c r="AD81" s="4">
        <f t="shared" si="38"/>
        <v>7</v>
      </c>
      <c r="AE81" s="4">
        <f t="shared" si="38"/>
        <v>0</v>
      </c>
      <c r="AF81" s="4">
        <f t="shared" si="38"/>
        <v>0</v>
      </c>
      <c r="AG81" s="4">
        <f t="shared" si="38"/>
        <v>8</v>
      </c>
      <c r="AH81" s="4">
        <f t="shared" si="38"/>
        <v>0</v>
      </c>
      <c r="AI81" s="4">
        <f t="shared" si="38"/>
        <v>0</v>
      </c>
      <c r="AJ81" s="4">
        <f t="shared" si="38"/>
        <v>9</v>
      </c>
      <c r="AK81" s="4">
        <f t="shared" si="38"/>
        <v>0</v>
      </c>
      <c r="AL81" s="4">
        <f t="shared" si="38"/>
        <v>0</v>
      </c>
      <c r="AM81" s="4">
        <f t="shared" si="38"/>
        <v>10</v>
      </c>
      <c r="AN81" s="4">
        <f t="shared" si="38"/>
        <v>0</v>
      </c>
      <c r="AO81" s="4">
        <f t="shared" si="38"/>
        <v>0</v>
      </c>
      <c r="AP81" s="4">
        <f t="shared" si="38"/>
        <v>11</v>
      </c>
      <c r="AQ81" s="4">
        <f t="shared" si="38"/>
        <v>0</v>
      </c>
      <c r="AR81" s="4">
        <f t="shared" si="38"/>
        <v>0</v>
      </c>
      <c r="AS81" s="4">
        <f t="shared" si="38"/>
        <v>12</v>
      </c>
      <c r="AT81" s="4">
        <f t="shared" si="38"/>
        <v>0</v>
      </c>
      <c r="AU81" s="4">
        <f t="shared" si="38"/>
        <v>0</v>
      </c>
      <c r="AV81" s="4">
        <f t="shared" si="38"/>
        <v>13</v>
      </c>
      <c r="AW81" s="4">
        <f t="shared" si="38"/>
        <v>0</v>
      </c>
      <c r="AX81" s="4">
        <f t="shared" si="38"/>
        <v>0</v>
      </c>
      <c r="AY81" s="4">
        <f t="shared" si="38"/>
        <v>14</v>
      </c>
      <c r="AZ81" s="4">
        <f t="shared" si="38"/>
        <v>0</v>
      </c>
      <c r="BA81" s="4">
        <f t="shared" si="38"/>
        <v>0</v>
      </c>
      <c r="BB81" s="4">
        <f t="shared" si="38"/>
        <v>15</v>
      </c>
      <c r="BC81" s="4">
        <f t="shared" si="38"/>
        <v>0</v>
      </c>
      <c r="BD81" s="4">
        <f t="shared" si="38"/>
        <v>0</v>
      </c>
      <c r="BE81" s="4">
        <f t="shared" si="38"/>
        <v>16</v>
      </c>
      <c r="BF81" s="4">
        <f t="shared" si="38"/>
        <v>0</v>
      </c>
      <c r="BG81" s="4">
        <f t="shared" si="38"/>
        <v>0</v>
      </c>
      <c r="BH81" s="4">
        <f t="shared" si="38"/>
        <v>17</v>
      </c>
      <c r="BI81" s="4">
        <f t="shared" si="38"/>
        <v>0</v>
      </c>
      <c r="BJ81" s="4">
        <f t="shared" si="38"/>
        <v>0</v>
      </c>
      <c r="BK81" s="4">
        <f t="shared" si="38"/>
        <v>18</v>
      </c>
      <c r="BL81" s="4">
        <f t="shared" si="38"/>
        <v>0</v>
      </c>
      <c r="BM81" s="4">
        <f t="shared" si="38"/>
        <v>0</v>
      </c>
      <c r="BN81" s="4">
        <f t="shared" si="38"/>
        <v>19</v>
      </c>
      <c r="BO81" s="4">
        <f t="shared" si="38"/>
        <v>0</v>
      </c>
      <c r="BP81" s="4">
        <f t="shared" si="38"/>
        <v>0</v>
      </c>
      <c r="BQ81" s="4">
        <f t="shared" si="38"/>
        <v>20</v>
      </c>
    </row>
    <row r="82" spans="1:69" outlineLevel="2">
      <c r="A82" s="36"/>
      <c r="B82" s="36"/>
      <c r="C82" s="63"/>
      <c r="D82" s="61"/>
      <c r="E82" s="24" t="s">
        <v>136</v>
      </c>
      <c r="F82" s="24"/>
      <c r="G82" s="24" t="s">
        <v>205</v>
      </c>
      <c r="H82" s="3" t="e">
        <f xml:space="preserve"> SUM( J82:BQ82 )</f>
        <v>#N/A</v>
      </c>
      <c r="I82" s="24"/>
      <c r="J82" s="3" t="str">
        <f t="shared" ref="J82:BQ82" si="39" xml:space="preserve">  INDEX( $J79:$BQ79, MATCH( J80, $J81:$BQ81, 0 ) )</f>
        <v>Month3</v>
      </c>
      <c r="K82" s="3" t="str">
        <f t="shared" si="39"/>
        <v>Month6</v>
      </c>
      <c r="L82" s="3" t="str">
        <f t="shared" si="39"/>
        <v>Month9</v>
      </c>
      <c r="M82" s="3" t="str">
        <f t="shared" si="39"/>
        <v>Month12</v>
      </c>
      <c r="N82" s="3" t="str">
        <f t="shared" si="39"/>
        <v>Month15</v>
      </c>
      <c r="O82" s="3" t="str">
        <f t="shared" si="39"/>
        <v>Month18</v>
      </c>
      <c r="P82" s="3" t="str">
        <f t="shared" si="39"/>
        <v>Month21</v>
      </c>
      <c r="Q82" s="3" t="str">
        <f t="shared" si="39"/>
        <v>Month24</v>
      </c>
      <c r="R82" s="3" t="str">
        <f t="shared" si="39"/>
        <v>Month27</v>
      </c>
      <c r="S82" s="3" t="str">
        <f t="shared" si="39"/>
        <v>Month30</v>
      </c>
      <c r="T82" s="3" t="str">
        <f t="shared" si="39"/>
        <v>Month33</v>
      </c>
      <c r="U82" s="3" t="str">
        <f t="shared" si="39"/>
        <v>Month36</v>
      </c>
      <c r="V82" s="3" t="str">
        <f t="shared" si="39"/>
        <v>Month39</v>
      </c>
      <c r="W82" s="3" t="str">
        <f t="shared" si="39"/>
        <v>Month42</v>
      </c>
      <c r="X82" s="3" t="str">
        <f t="shared" si="39"/>
        <v>Month45</v>
      </c>
      <c r="Y82" s="3" t="str">
        <f t="shared" si="39"/>
        <v>Month48</v>
      </c>
      <c r="Z82" s="3" t="str">
        <f t="shared" si="39"/>
        <v>Month51</v>
      </c>
      <c r="AA82" s="3" t="str">
        <f t="shared" si="39"/>
        <v>Month54</v>
      </c>
      <c r="AB82" s="3" t="str">
        <f t="shared" si="39"/>
        <v>Month57</v>
      </c>
      <c r="AC82" s="3" t="str">
        <f t="shared" si="39"/>
        <v>Month60</v>
      </c>
      <c r="AD82" s="3" t="e">
        <f t="shared" si="39"/>
        <v>#N/A</v>
      </c>
      <c r="AE82" s="3" t="e">
        <f t="shared" si="39"/>
        <v>#N/A</v>
      </c>
      <c r="AF82" s="3" t="e">
        <f t="shared" si="39"/>
        <v>#N/A</v>
      </c>
      <c r="AG82" s="3" t="e">
        <f t="shared" si="39"/>
        <v>#N/A</v>
      </c>
      <c r="AH82" s="3" t="e">
        <f t="shared" si="39"/>
        <v>#N/A</v>
      </c>
      <c r="AI82" s="3" t="e">
        <f t="shared" si="39"/>
        <v>#N/A</v>
      </c>
      <c r="AJ82" s="3" t="e">
        <f t="shared" si="39"/>
        <v>#N/A</v>
      </c>
      <c r="AK82" s="3" t="e">
        <f t="shared" si="39"/>
        <v>#N/A</v>
      </c>
      <c r="AL82" s="3" t="e">
        <f t="shared" si="39"/>
        <v>#N/A</v>
      </c>
      <c r="AM82" s="3" t="e">
        <f t="shared" si="39"/>
        <v>#N/A</v>
      </c>
      <c r="AN82" s="3" t="e">
        <f t="shared" si="39"/>
        <v>#N/A</v>
      </c>
      <c r="AO82" s="3" t="e">
        <f t="shared" si="39"/>
        <v>#N/A</v>
      </c>
      <c r="AP82" s="3" t="e">
        <f t="shared" si="39"/>
        <v>#N/A</v>
      </c>
      <c r="AQ82" s="3" t="e">
        <f t="shared" si="39"/>
        <v>#N/A</v>
      </c>
      <c r="AR82" s="3" t="e">
        <f t="shared" si="39"/>
        <v>#N/A</v>
      </c>
      <c r="AS82" s="3" t="e">
        <f t="shared" si="39"/>
        <v>#N/A</v>
      </c>
      <c r="AT82" s="3" t="e">
        <f t="shared" si="39"/>
        <v>#N/A</v>
      </c>
      <c r="AU82" s="3" t="e">
        <f t="shared" si="39"/>
        <v>#N/A</v>
      </c>
      <c r="AV82" s="3" t="e">
        <f t="shared" si="39"/>
        <v>#N/A</v>
      </c>
      <c r="AW82" s="3" t="e">
        <f t="shared" si="39"/>
        <v>#N/A</v>
      </c>
      <c r="AX82" s="3" t="e">
        <f t="shared" si="39"/>
        <v>#N/A</v>
      </c>
      <c r="AY82" s="3" t="e">
        <f t="shared" si="39"/>
        <v>#N/A</v>
      </c>
      <c r="AZ82" s="3" t="e">
        <f t="shared" si="39"/>
        <v>#N/A</v>
      </c>
      <c r="BA82" s="3" t="e">
        <f t="shared" si="39"/>
        <v>#N/A</v>
      </c>
      <c r="BB82" s="3" t="e">
        <f t="shared" si="39"/>
        <v>#N/A</v>
      </c>
      <c r="BC82" s="3" t="e">
        <f t="shared" si="39"/>
        <v>#N/A</v>
      </c>
      <c r="BD82" s="3" t="e">
        <f t="shared" si="39"/>
        <v>#N/A</v>
      </c>
      <c r="BE82" s="3" t="e">
        <f t="shared" si="39"/>
        <v>#N/A</v>
      </c>
      <c r="BF82" s="3" t="e">
        <f t="shared" si="39"/>
        <v>#N/A</v>
      </c>
      <c r="BG82" s="3" t="e">
        <f t="shared" si="39"/>
        <v>#N/A</v>
      </c>
      <c r="BH82" s="3" t="e">
        <f t="shared" si="39"/>
        <v>#N/A</v>
      </c>
      <c r="BI82" s="3" t="e">
        <f t="shared" si="39"/>
        <v>#N/A</v>
      </c>
      <c r="BJ82" s="3" t="e">
        <f t="shared" si="39"/>
        <v>#N/A</v>
      </c>
      <c r="BK82" s="3" t="e">
        <f t="shared" si="39"/>
        <v>#N/A</v>
      </c>
      <c r="BL82" s="3" t="e">
        <f t="shared" si="39"/>
        <v>#N/A</v>
      </c>
      <c r="BM82" s="3" t="e">
        <f t="shared" si="39"/>
        <v>#N/A</v>
      </c>
      <c r="BN82" s="3" t="e">
        <f t="shared" si="39"/>
        <v>#N/A</v>
      </c>
      <c r="BO82" s="3" t="e">
        <f t="shared" si="39"/>
        <v>#N/A</v>
      </c>
      <c r="BP82" s="3" t="e">
        <f t="shared" si="39"/>
        <v>#N/A</v>
      </c>
      <c r="BQ82" s="3" t="e">
        <f t="shared" si="39"/>
        <v>#N/A</v>
      </c>
    </row>
    <row r="83" spans="1:69" outlineLevel="1"/>
    <row r="84" spans="1:69" outlineLevel="1"/>
    <row r="85" spans="1:69" outlineLevel="1">
      <c r="B85" s="28" t="s">
        <v>266</v>
      </c>
    </row>
    <row r="86" spans="1:69" outlineLevel="2">
      <c r="E86" s="4" t="str">
        <f t="shared" ref="E86:BQ86" si="40" xml:space="preserve">  E$28</f>
        <v>Period number</v>
      </c>
      <c r="F86" s="4">
        <f t="shared" si="40"/>
        <v>0</v>
      </c>
      <c r="G86" s="4" t="str">
        <f t="shared" si="40"/>
        <v>Counter</v>
      </c>
      <c r="H86" s="4">
        <f t="shared" si="40"/>
        <v>0</v>
      </c>
      <c r="I86" s="4">
        <f t="shared" si="40"/>
        <v>0</v>
      </c>
      <c r="J86" s="4">
        <f t="shared" si="40"/>
        <v>1</v>
      </c>
      <c r="K86" s="4">
        <f t="shared" si="40"/>
        <v>2</v>
      </c>
      <c r="L86" s="4">
        <f t="shared" si="40"/>
        <v>3</v>
      </c>
      <c r="M86" s="4">
        <f t="shared" si="40"/>
        <v>4</v>
      </c>
      <c r="N86" s="4">
        <f t="shared" si="40"/>
        <v>5</v>
      </c>
      <c r="O86" s="4">
        <f t="shared" si="40"/>
        <v>6</v>
      </c>
      <c r="P86" s="4">
        <f t="shared" si="40"/>
        <v>7</v>
      </c>
      <c r="Q86" s="4">
        <f t="shared" si="40"/>
        <v>8</v>
      </c>
      <c r="R86" s="4">
        <f t="shared" si="40"/>
        <v>9</v>
      </c>
      <c r="S86" s="4">
        <f t="shared" si="40"/>
        <v>10</v>
      </c>
      <c r="T86" s="4">
        <f t="shared" si="40"/>
        <v>11</v>
      </c>
      <c r="U86" s="4">
        <f t="shared" si="40"/>
        <v>12</v>
      </c>
      <c r="V86" s="4">
        <f t="shared" si="40"/>
        <v>13</v>
      </c>
      <c r="W86" s="4">
        <f t="shared" si="40"/>
        <v>14</v>
      </c>
      <c r="X86" s="4">
        <f t="shared" si="40"/>
        <v>15</v>
      </c>
      <c r="Y86" s="4">
        <f t="shared" si="40"/>
        <v>16</v>
      </c>
      <c r="Z86" s="4">
        <f t="shared" si="40"/>
        <v>17</v>
      </c>
      <c r="AA86" s="4">
        <f t="shared" si="40"/>
        <v>18</v>
      </c>
      <c r="AB86" s="4">
        <f t="shared" si="40"/>
        <v>19</v>
      </c>
      <c r="AC86" s="4">
        <f t="shared" si="40"/>
        <v>20</v>
      </c>
      <c r="AD86" s="4">
        <f t="shared" si="40"/>
        <v>21</v>
      </c>
      <c r="AE86" s="4">
        <f t="shared" si="40"/>
        <v>22</v>
      </c>
      <c r="AF86" s="4">
        <f t="shared" si="40"/>
        <v>23</v>
      </c>
      <c r="AG86" s="4">
        <f t="shared" si="40"/>
        <v>24</v>
      </c>
      <c r="AH86" s="4">
        <f t="shared" si="40"/>
        <v>25</v>
      </c>
      <c r="AI86" s="4">
        <f t="shared" si="40"/>
        <v>26</v>
      </c>
      <c r="AJ86" s="4">
        <f t="shared" si="40"/>
        <v>27</v>
      </c>
      <c r="AK86" s="4">
        <f t="shared" si="40"/>
        <v>28</v>
      </c>
      <c r="AL86" s="4">
        <f t="shared" si="40"/>
        <v>29</v>
      </c>
      <c r="AM86" s="4">
        <f t="shared" si="40"/>
        <v>30</v>
      </c>
      <c r="AN86" s="4">
        <f t="shared" si="40"/>
        <v>31</v>
      </c>
      <c r="AO86" s="4">
        <f t="shared" si="40"/>
        <v>32</v>
      </c>
      <c r="AP86" s="4">
        <f t="shared" si="40"/>
        <v>33</v>
      </c>
      <c r="AQ86" s="4">
        <f t="shared" si="40"/>
        <v>34</v>
      </c>
      <c r="AR86" s="4">
        <f t="shared" si="40"/>
        <v>35</v>
      </c>
      <c r="AS86" s="4">
        <f t="shared" si="40"/>
        <v>36</v>
      </c>
      <c r="AT86" s="4">
        <f t="shared" si="40"/>
        <v>37</v>
      </c>
      <c r="AU86" s="4">
        <f t="shared" si="40"/>
        <v>38</v>
      </c>
      <c r="AV86" s="4">
        <f t="shared" si="40"/>
        <v>39</v>
      </c>
      <c r="AW86" s="4">
        <f t="shared" si="40"/>
        <v>40</v>
      </c>
      <c r="AX86" s="4">
        <f t="shared" si="40"/>
        <v>41</v>
      </c>
      <c r="AY86" s="4">
        <f t="shared" si="40"/>
        <v>42</v>
      </c>
      <c r="AZ86" s="4">
        <f t="shared" si="40"/>
        <v>43</v>
      </c>
      <c r="BA86" s="4">
        <f t="shared" si="40"/>
        <v>44</v>
      </c>
      <c r="BB86" s="4">
        <f t="shared" si="40"/>
        <v>45</v>
      </c>
      <c r="BC86" s="4">
        <f t="shared" si="40"/>
        <v>46</v>
      </c>
      <c r="BD86" s="4">
        <f t="shared" si="40"/>
        <v>47</v>
      </c>
      <c r="BE86" s="4">
        <f t="shared" si="40"/>
        <v>48</v>
      </c>
      <c r="BF86" s="4">
        <f t="shared" si="40"/>
        <v>49</v>
      </c>
      <c r="BG86" s="4">
        <f t="shared" si="40"/>
        <v>50</v>
      </c>
      <c r="BH86" s="4">
        <f t="shared" si="40"/>
        <v>51</v>
      </c>
      <c r="BI86" s="4">
        <f t="shared" si="40"/>
        <v>52</v>
      </c>
      <c r="BJ86" s="4">
        <f t="shared" si="40"/>
        <v>53</v>
      </c>
      <c r="BK86" s="4">
        <f t="shared" si="40"/>
        <v>54</v>
      </c>
      <c r="BL86" s="4">
        <f t="shared" si="40"/>
        <v>55</v>
      </c>
      <c r="BM86" s="4">
        <f t="shared" si="40"/>
        <v>56</v>
      </c>
      <c r="BN86" s="4">
        <f t="shared" si="40"/>
        <v>57</v>
      </c>
      <c r="BO86" s="4">
        <f t="shared" si="40"/>
        <v>58</v>
      </c>
      <c r="BP86" s="4">
        <f t="shared" si="40"/>
        <v>59</v>
      </c>
      <c r="BQ86" s="4">
        <f t="shared" si="40"/>
        <v>60</v>
      </c>
    </row>
    <row r="87" spans="1:69" outlineLevel="2">
      <c r="E87" s="4" t="str">
        <f t="shared" ref="E87:BQ87" si="41" xml:space="preserve">  E$284</f>
        <v>Month to Quarter : period end flag</v>
      </c>
      <c r="F87" s="4">
        <f t="shared" si="41"/>
        <v>0</v>
      </c>
      <c r="G87" s="4" t="str">
        <f t="shared" si="41"/>
        <v>counter</v>
      </c>
      <c r="H87" s="4">
        <f t="shared" si="41"/>
        <v>0</v>
      </c>
      <c r="I87" s="4">
        <f t="shared" si="41"/>
        <v>0</v>
      </c>
      <c r="J87" s="4">
        <f t="shared" si="41"/>
        <v>0</v>
      </c>
      <c r="K87" s="4">
        <f t="shared" si="41"/>
        <v>0</v>
      </c>
      <c r="L87" s="4">
        <f t="shared" si="41"/>
        <v>1</v>
      </c>
      <c r="M87" s="4">
        <f t="shared" si="41"/>
        <v>0</v>
      </c>
      <c r="N87" s="4">
        <f t="shared" si="41"/>
        <v>0</v>
      </c>
      <c r="O87" s="4">
        <f t="shared" si="41"/>
        <v>2</v>
      </c>
      <c r="P87" s="4">
        <f t="shared" si="41"/>
        <v>0</v>
      </c>
      <c r="Q87" s="4">
        <f t="shared" si="41"/>
        <v>0</v>
      </c>
      <c r="R87" s="4">
        <f t="shared" si="41"/>
        <v>3</v>
      </c>
      <c r="S87" s="4">
        <f t="shared" si="41"/>
        <v>0</v>
      </c>
      <c r="T87" s="4">
        <f t="shared" si="41"/>
        <v>0</v>
      </c>
      <c r="U87" s="4">
        <f t="shared" si="41"/>
        <v>4</v>
      </c>
      <c r="V87" s="4">
        <f t="shared" si="41"/>
        <v>0</v>
      </c>
      <c r="W87" s="4">
        <f t="shared" si="41"/>
        <v>0</v>
      </c>
      <c r="X87" s="4">
        <f t="shared" si="41"/>
        <v>5</v>
      </c>
      <c r="Y87" s="4">
        <f t="shared" si="41"/>
        <v>0</v>
      </c>
      <c r="Z87" s="4">
        <f t="shared" si="41"/>
        <v>0</v>
      </c>
      <c r="AA87" s="4">
        <f t="shared" si="41"/>
        <v>6</v>
      </c>
      <c r="AB87" s="4">
        <f t="shared" si="41"/>
        <v>0</v>
      </c>
      <c r="AC87" s="4">
        <f t="shared" si="41"/>
        <v>0</v>
      </c>
      <c r="AD87" s="4">
        <f t="shared" si="41"/>
        <v>7</v>
      </c>
      <c r="AE87" s="4">
        <f t="shared" si="41"/>
        <v>0</v>
      </c>
      <c r="AF87" s="4">
        <f t="shared" si="41"/>
        <v>0</v>
      </c>
      <c r="AG87" s="4">
        <f t="shared" si="41"/>
        <v>8</v>
      </c>
      <c r="AH87" s="4">
        <f t="shared" si="41"/>
        <v>0</v>
      </c>
      <c r="AI87" s="4">
        <f t="shared" si="41"/>
        <v>0</v>
      </c>
      <c r="AJ87" s="4">
        <f t="shared" si="41"/>
        <v>9</v>
      </c>
      <c r="AK87" s="4">
        <f t="shared" si="41"/>
        <v>0</v>
      </c>
      <c r="AL87" s="4">
        <f t="shared" si="41"/>
        <v>0</v>
      </c>
      <c r="AM87" s="4">
        <f t="shared" si="41"/>
        <v>10</v>
      </c>
      <c r="AN87" s="4">
        <f t="shared" si="41"/>
        <v>0</v>
      </c>
      <c r="AO87" s="4">
        <f t="shared" si="41"/>
        <v>0</v>
      </c>
      <c r="AP87" s="4">
        <f t="shared" si="41"/>
        <v>11</v>
      </c>
      <c r="AQ87" s="4">
        <f t="shared" si="41"/>
        <v>0</v>
      </c>
      <c r="AR87" s="4">
        <f t="shared" si="41"/>
        <v>0</v>
      </c>
      <c r="AS87" s="4">
        <f t="shared" si="41"/>
        <v>12</v>
      </c>
      <c r="AT87" s="4">
        <f t="shared" si="41"/>
        <v>0</v>
      </c>
      <c r="AU87" s="4">
        <f t="shared" si="41"/>
        <v>0</v>
      </c>
      <c r="AV87" s="4">
        <f t="shared" si="41"/>
        <v>13</v>
      </c>
      <c r="AW87" s="4">
        <f t="shared" si="41"/>
        <v>0</v>
      </c>
      <c r="AX87" s="4">
        <f t="shared" si="41"/>
        <v>0</v>
      </c>
      <c r="AY87" s="4">
        <f t="shared" si="41"/>
        <v>14</v>
      </c>
      <c r="AZ87" s="4">
        <f t="shared" si="41"/>
        <v>0</v>
      </c>
      <c r="BA87" s="4">
        <f t="shared" si="41"/>
        <v>0</v>
      </c>
      <c r="BB87" s="4">
        <f t="shared" si="41"/>
        <v>15</v>
      </c>
      <c r="BC87" s="4">
        <f t="shared" si="41"/>
        <v>0</v>
      </c>
      <c r="BD87" s="4">
        <f t="shared" si="41"/>
        <v>0</v>
      </c>
      <c r="BE87" s="4">
        <f t="shared" si="41"/>
        <v>16</v>
      </c>
      <c r="BF87" s="4">
        <f t="shared" si="41"/>
        <v>0</v>
      </c>
      <c r="BG87" s="4">
        <f t="shared" si="41"/>
        <v>0</v>
      </c>
      <c r="BH87" s="4">
        <f t="shared" si="41"/>
        <v>17</v>
      </c>
      <c r="BI87" s="4">
        <f t="shared" si="41"/>
        <v>0</v>
      </c>
      <c r="BJ87" s="4">
        <f t="shared" si="41"/>
        <v>0</v>
      </c>
      <c r="BK87" s="4">
        <f t="shared" si="41"/>
        <v>18</v>
      </c>
      <c r="BL87" s="4">
        <f t="shared" si="41"/>
        <v>0</v>
      </c>
      <c r="BM87" s="4">
        <f t="shared" si="41"/>
        <v>0</v>
      </c>
      <c r="BN87" s="4">
        <f t="shared" si="41"/>
        <v>19</v>
      </c>
      <c r="BO87" s="4">
        <f t="shared" si="41"/>
        <v>0</v>
      </c>
      <c r="BP87" s="4">
        <f t="shared" si="41"/>
        <v>0</v>
      </c>
      <c r="BQ87" s="4">
        <f t="shared" si="41"/>
        <v>20</v>
      </c>
    </row>
    <row r="88" spans="1:69" outlineLevel="2">
      <c r="A88" s="36"/>
      <c r="B88" s="36"/>
      <c r="C88" s="63"/>
      <c r="D88" s="61"/>
      <c r="E88" s="24" t="s">
        <v>266</v>
      </c>
      <c r="F88" s="24"/>
      <c r="G88" s="24" t="s">
        <v>223</v>
      </c>
      <c r="H88" s="24"/>
      <c r="I88" s="24"/>
      <c r="J88" s="13">
        <f t="shared" ref="J88:BQ88" si="42" xml:space="preserve">  INDEX( $J86:$BQ86, MATCH( J86, $J87:$BQ87, 0 ) )</f>
        <v>3</v>
      </c>
      <c r="K88" s="13">
        <f t="shared" si="42"/>
        <v>6</v>
      </c>
      <c r="L88" s="13">
        <f t="shared" si="42"/>
        <v>9</v>
      </c>
      <c r="M88" s="13">
        <f t="shared" si="42"/>
        <v>12</v>
      </c>
      <c r="N88" s="13">
        <f t="shared" si="42"/>
        <v>15</v>
      </c>
      <c r="O88" s="13">
        <f t="shared" si="42"/>
        <v>18</v>
      </c>
      <c r="P88" s="13">
        <f t="shared" si="42"/>
        <v>21</v>
      </c>
      <c r="Q88" s="13">
        <f t="shared" si="42"/>
        <v>24</v>
      </c>
      <c r="R88" s="13">
        <f t="shared" si="42"/>
        <v>27</v>
      </c>
      <c r="S88" s="13">
        <f t="shared" si="42"/>
        <v>30</v>
      </c>
      <c r="T88" s="13">
        <f t="shared" si="42"/>
        <v>33</v>
      </c>
      <c r="U88" s="13">
        <f t="shared" si="42"/>
        <v>36</v>
      </c>
      <c r="V88" s="13">
        <f t="shared" si="42"/>
        <v>39</v>
      </c>
      <c r="W88" s="13">
        <f t="shared" si="42"/>
        <v>42</v>
      </c>
      <c r="X88" s="13">
        <f t="shared" si="42"/>
        <v>45</v>
      </c>
      <c r="Y88" s="13">
        <f t="shared" si="42"/>
        <v>48</v>
      </c>
      <c r="Z88" s="13">
        <f t="shared" si="42"/>
        <v>51</v>
      </c>
      <c r="AA88" s="13">
        <f t="shared" si="42"/>
        <v>54</v>
      </c>
      <c r="AB88" s="13">
        <f t="shared" si="42"/>
        <v>57</v>
      </c>
      <c r="AC88" s="13">
        <f t="shared" si="42"/>
        <v>60</v>
      </c>
      <c r="AD88" s="13" t="e">
        <f t="shared" si="42"/>
        <v>#N/A</v>
      </c>
      <c r="AE88" s="13" t="e">
        <f t="shared" si="42"/>
        <v>#N/A</v>
      </c>
      <c r="AF88" s="13" t="e">
        <f t="shared" si="42"/>
        <v>#N/A</v>
      </c>
      <c r="AG88" s="13" t="e">
        <f t="shared" si="42"/>
        <v>#N/A</v>
      </c>
      <c r="AH88" s="13" t="e">
        <f t="shared" si="42"/>
        <v>#N/A</v>
      </c>
      <c r="AI88" s="13" t="e">
        <f t="shared" si="42"/>
        <v>#N/A</v>
      </c>
      <c r="AJ88" s="13" t="e">
        <f t="shared" si="42"/>
        <v>#N/A</v>
      </c>
      <c r="AK88" s="13" t="e">
        <f t="shared" si="42"/>
        <v>#N/A</v>
      </c>
      <c r="AL88" s="13" t="e">
        <f t="shared" si="42"/>
        <v>#N/A</v>
      </c>
      <c r="AM88" s="13" t="e">
        <f t="shared" si="42"/>
        <v>#N/A</v>
      </c>
      <c r="AN88" s="13" t="e">
        <f t="shared" si="42"/>
        <v>#N/A</v>
      </c>
      <c r="AO88" s="13" t="e">
        <f t="shared" si="42"/>
        <v>#N/A</v>
      </c>
      <c r="AP88" s="13" t="e">
        <f t="shared" si="42"/>
        <v>#N/A</v>
      </c>
      <c r="AQ88" s="13" t="e">
        <f t="shared" si="42"/>
        <v>#N/A</v>
      </c>
      <c r="AR88" s="13" t="e">
        <f t="shared" si="42"/>
        <v>#N/A</v>
      </c>
      <c r="AS88" s="13" t="e">
        <f t="shared" si="42"/>
        <v>#N/A</v>
      </c>
      <c r="AT88" s="13" t="e">
        <f t="shared" si="42"/>
        <v>#N/A</v>
      </c>
      <c r="AU88" s="13" t="e">
        <f t="shared" si="42"/>
        <v>#N/A</v>
      </c>
      <c r="AV88" s="13" t="e">
        <f t="shared" si="42"/>
        <v>#N/A</v>
      </c>
      <c r="AW88" s="13" t="e">
        <f t="shared" si="42"/>
        <v>#N/A</v>
      </c>
      <c r="AX88" s="13" t="e">
        <f t="shared" si="42"/>
        <v>#N/A</v>
      </c>
      <c r="AY88" s="13" t="e">
        <f t="shared" si="42"/>
        <v>#N/A</v>
      </c>
      <c r="AZ88" s="13" t="e">
        <f t="shared" si="42"/>
        <v>#N/A</v>
      </c>
      <c r="BA88" s="13" t="e">
        <f t="shared" si="42"/>
        <v>#N/A</v>
      </c>
      <c r="BB88" s="13" t="e">
        <f t="shared" si="42"/>
        <v>#N/A</v>
      </c>
      <c r="BC88" s="13" t="e">
        <f t="shared" si="42"/>
        <v>#N/A</v>
      </c>
      <c r="BD88" s="13" t="e">
        <f t="shared" si="42"/>
        <v>#N/A</v>
      </c>
      <c r="BE88" s="13" t="e">
        <f t="shared" si="42"/>
        <v>#N/A</v>
      </c>
      <c r="BF88" s="13" t="e">
        <f t="shared" si="42"/>
        <v>#N/A</v>
      </c>
      <c r="BG88" s="13" t="e">
        <f t="shared" si="42"/>
        <v>#N/A</v>
      </c>
      <c r="BH88" s="13" t="e">
        <f t="shared" si="42"/>
        <v>#N/A</v>
      </c>
      <c r="BI88" s="13" t="e">
        <f t="shared" si="42"/>
        <v>#N/A</v>
      </c>
      <c r="BJ88" s="13" t="e">
        <f t="shared" si="42"/>
        <v>#N/A</v>
      </c>
      <c r="BK88" s="13" t="e">
        <f t="shared" si="42"/>
        <v>#N/A</v>
      </c>
      <c r="BL88" s="13" t="e">
        <f t="shared" si="42"/>
        <v>#N/A</v>
      </c>
      <c r="BM88" s="13" t="e">
        <f t="shared" si="42"/>
        <v>#N/A</v>
      </c>
      <c r="BN88" s="13" t="e">
        <f t="shared" si="42"/>
        <v>#N/A</v>
      </c>
      <c r="BO88" s="13" t="e">
        <f t="shared" si="42"/>
        <v>#N/A</v>
      </c>
      <c r="BP88" s="13" t="e">
        <f t="shared" si="42"/>
        <v>#N/A</v>
      </c>
      <c r="BQ88" s="13" t="e">
        <f t="shared" si="42"/>
        <v>#N/A</v>
      </c>
    </row>
    <row r="89" spans="1:69" outlineLevel="1"/>
    <row r="90" spans="1:69" outlineLevel="1"/>
    <row r="91" spans="1:69" outlineLevel="1">
      <c r="B91" s="28" t="s">
        <v>156</v>
      </c>
    </row>
    <row r="92" spans="1:69" outlineLevel="2">
      <c r="E92" s="8" t="str">
        <f t="shared" ref="E92:BQ92" si="43" xml:space="preserve">  E$19</f>
        <v>Model period end</v>
      </c>
      <c r="F92" s="8">
        <f t="shared" si="43"/>
        <v>0</v>
      </c>
      <c r="G92" s="8" t="str">
        <f t="shared" si="43"/>
        <v>date</v>
      </c>
      <c r="H92" s="8">
        <f t="shared" si="43"/>
        <v>0</v>
      </c>
      <c r="I92" s="8">
        <f t="shared" si="43"/>
        <v>0</v>
      </c>
      <c r="J92" s="8">
        <f t="shared" si="43"/>
        <v>45077</v>
      </c>
      <c r="K92" s="8">
        <f t="shared" si="43"/>
        <v>45107</v>
      </c>
      <c r="L92" s="8">
        <f t="shared" si="43"/>
        <v>45138</v>
      </c>
      <c r="M92" s="8">
        <f t="shared" si="43"/>
        <v>45169</v>
      </c>
      <c r="N92" s="8">
        <f t="shared" si="43"/>
        <v>45199</v>
      </c>
      <c r="O92" s="8">
        <f t="shared" si="43"/>
        <v>45230</v>
      </c>
      <c r="P92" s="8">
        <f t="shared" si="43"/>
        <v>45260</v>
      </c>
      <c r="Q92" s="8">
        <f t="shared" si="43"/>
        <v>45291</v>
      </c>
      <c r="R92" s="8">
        <f t="shared" si="43"/>
        <v>45322</v>
      </c>
      <c r="S92" s="8">
        <f t="shared" si="43"/>
        <v>45351</v>
      </c>
      <c r="T92" s="8">
        <f t="shared" si="43"/>
        <v>45382</v>
      </c>
      <c r="U92" s="8">
        <f t="shared" si="43"/>
        <v>45412</v>
      </c>
      <c r="V92" s="8">
        <f t="shared" si="43"/>
        <v>45443</v>
      </c>
      <c r="W92" s="8">
        <f t="shared" si="43"/>
        <v>45473</v>
      </c>
      <c r="X92" s="8">
        <f t="shared" si="43"/>
        <v>45504</v>
      </c>
      <c r="Y92" s="8">
        <f t="shared" si="43"/>
        <v>45535</v>
      </c>
      <c r="Z92" s="8">
        <f t="shared" si="43"/>
        <v>45565</v>
      </c>
      <c r="AA92" s="8">
        <f t="shared" si="43"/>
        <v>45596</v>
      </c>
      <c r="AB92" s="8">
        <f t="shared" si="43"/>
        <v>45626</v>
      </c>
      <c r="AC92" s="8">
        <f t="shared" si="43"/>
        <v>45657</v>
      </c>
      <c r="AD92" s="8">
        <f t="shared" si="43"/>
        <v>45688</v>
      </c>
      <c r="AE92" s="8">
        <f t="shared" si="43"/>
        <v>45716</v>
      </c>
      <c r="AF92" s="8">
        <f t="shared" si="43"/>
        <v>45747</v>
      </c>
      <c r="AG92" s="8">
        <f t="shared" si="43"/>
        <v>45777</v>
      </c>
      <c r="AH92" s="8">
        <f t="shared" si="43"/>
        <v>45808</v>
      </c>
      <c r="AI92" s="8">
        <f t="shared" si="43"/>
        <v>45838</v>
      </c>
      <c r="AJ92" s="8">
        <f t="shared" si="43"/>
        <v>45869</v>
      </c>
      <c r="AK92" s="8">
        <f t="shared" si="43"/>
        <v>45900</v>
      </c>
      <c r="AL92" s="8">
        <f t="shared" si="43"/>
        <v>45930</v>
      </c>
      <c r="AM92" s="8">
        <f t="shared" si="43"/>
        <v>45961</v>
      </c>
      <c r="AN92" s="8">
        <f t="shared" si="43"/>
        <v>45991</v>
      </c>
      <c r="AO92" s="8">
        <f t="shared" si="43"/>
        <v>46022</v>
      </c>
      <c r="AP92" s="8">
        <f t="shared" si="43"/>
        <v>46053</v>
      </c>
      <c r="AQ92" s="8">
        <f t="shared" si="43"/>
        <v>46081</v>
      </c>
      <c r="AR92" s="8">
        <f t="shared" si="43"/>
        <v>46112</v>
      </c>
      <c r="AS92" s="8">
        <f t="shared" si="43"/>
        <v>46142</v>
      </c>
      <c r="AT92" s="8">
        <f t="shared" si="43"/>
        <v>46173</v>
      </c>
      <c r="AU92" s="8">
        <f t="shared" si="43"/>
        <v>46203</v>
      </c>
      <c r="AV92" s="8">
        <f t="shared" si="43"/>
        <v>46234</v>
      </c>
      <c r="AW92" s="8">
        <f t="shared" si="43"/>
        <v>46265</v>
      </c>
      <c r="AX92" s="8">
        <f t="shared" si="43"/>
        <v>46295</v>
      </c>
      <c r="AY92" s="8">
        <f t="shared" si="43"/>
        <v>46326</v>
      </c>
      <c r="AZ92" s="8">
        <f t="shared" si="43"/>
        <v>46356</v>
      </c>
      <c r="BA92" s="8">
        <f t="shared" si="43"/>
        <v>46387</v>
      </c>
      <c r="BB92" s="8">
        <f t="shared" si="43"/>
        <v>46418</v>
      </c>
      <c r="BC92" s="8">
        <f t="shared" si="43"/>
        <v>46446</v>
      </c>
      <c r="BD92" s="8">
        <f t="shared" si="43"/>
        <v>46477</v>
      </c>
      <c r="BE92" s="8">
        <f t="shared" si="43"/>
        <v>46507</v>
      </c>
      <c r="BF92" s="8">
        <f t="shared" si="43"/>
        <v>46538</v>
      </c>
      <c r="BG92" s="8">
        <f t="shared" si="43"/>
        <v>46568</v>
      </c>
      <c r="BH92" s="8">
        <f t="shared" si="43"/>
        <v>46599</v>
      </c>
      <c r="BI92" s="8">
        <f t="shared" si="43"/>
        <v>46630</v>
      </c>
      <c r="BJ92" s="8">
        <f t="shared" si="43"/>
        <v>46660</v>
      </c>
      <c r="BK92" s="8">
        <f t="shared" si="43"/>
        <v>46691</v>
      </c>
      <c r="BL92" s="8">
        <f t="shared" si="43"/>
        <v>46721</v>
      </c>
      <c r="BM92" s="8">
        <f t="shared" si="43"/>
        <v>46752</v>
      </c>
      <c r="BN92" s="8">
        <f t="shared" si="43"/>
        <v>46783</v>
      </c>
      <c r="BO92" s="8">
        <f t="shared" si="43"/>
        <v>46812</v>
      </c>
      <c r="BP92" s="8">
        <f t="shared" si="43"/>
        <v>46843</v>
      </c>
      <c r="BQ92" s="8">
        <f t="shared" si="43"/>
        <v>46873</v>
      </c>
    </row>
    <row r="93" spans="1:69" outlineLevel="2">
      <c r="E93" s="4" t="str">
        <f t="shared" ref="E93:BQ93" si="44" xml:space="preserve">  E$28</f>
        <v>Period number</v>
      </c>
      <c r="F93" s="4">
        <f t="shared" si="44"/>
        <v>0</v>
      </c>
      <c r="G93" s="4" t="str">
        <f t="shared" si="44"/>
        <v>Counter</v>
      </c>
      <c r="H93" s="4">
        <f t="shared" si="44"/>
        <v>0</v>
      </c>
      <c r="I93" s="4">
        <f t="shared" si="44"/>
        <v>0</v>
      </c>
      <c r="J93" s="4">
        <f t="shared" si="44"/>
        <v>1</v>
      </c>
      <c r="K93" s="4">
        <f t="shared" si="44"/>
        <v>2</v>
      </c>
      <c r="L93" s="4">
        <f t="shared" si="44"/>
        <v>3</v>
      </c>
      <c r="M93" s="4">
        <f t="shared" si="44"/>
        <v>4</v>
      </c>
      <c r="N93" s="4">
        <f t="shared" si="44"/>
        <v>5</v>
      </c>
      <c r="O93" s="4">
        <f t="shared" si="44"/>
        <v>6</v>
      </c>
      <c r="P93" s="4">
        <f t="shared" si="44"/>
        <v>7</v>
      </c>
      <c r="Q93" s="4">
        <f t="shared" si="44"/>
        <v>8</v>
      </c>
      <c r="R93" s="4">
        <f t="shared" si="44"/>
        <v>9</v>
      </c>
      <c r="S93" s="4">
        <f t="shared" si="44"/>
        <v>10</v>
      </c>
      <c r="T93" s="4">
        <f t="shared" si="44"/>
        <v>11</v>
      </c>
      <c r="U93" s="4">
        <f t="shared" si="44"/>
        <v>12</v>
      </c>
      <c r="V93" s="4">
        <f t="shared" si="44"/>
        <v>13</v>
      </c>
      <c r="W93" s="4">
        <f t="shared" si="44"/>
        <v>14</v>
      </c>
      <c r="X93" s="4">
        <f t="shared" si="44"/>
        <v>15</v>
      </c>
      <c r="Y93" s="4">
        <f t="shared" si="44"/>
        <v>16</v>
      </c>
      <c r="Z93" s="4">
        <f t="shared" si="44"/>
        <v>17</v>
      </c>
      <c r="AA93" s="4">
        <f t="shared" si="44"/>
        <v>18</v>
      </c>
      <c r="AB93" s="4">
        <f t="shared" si="44"/>
        <v>19</v>
      </c>
      <c r="AC93" s="4">
        <f t="shared" si="44"/>
        <v>20</v>
      </c>
      <c r="AD93" s="4">
        <f t="shared" si="44"/>
        <v>21</v>
      </c>
      <c r="AE93" s="4">
        <f t="shared" si="44"/>
        <v>22</v>
      </c>
      <c r="AF93" s="4">
        <f t="shared" si="44"/>
        <v>23</v>
      </c>
      <c r="AG93" s="4">
        <f t="shared" si="44"/>
        <v>24</v>
      </c>
      <c r="AH93" s="4">
        <f t="shared" si="44"/>
        <v>25</v>
      </c>
      <c r="AI93" s="4">
        <f t="shared" si="44"/>
        <v>26</v>
      </c>
      <c r="AJ93" s="4">
        <f t="shared" si="44"/>
        <v>27</v>
      </c>
      <c r="AK93" s="4">
        <f t="shared" si="44"/>
        <v>28</v>
      </c>
      <c r="AL93" s="4">
        <f t="shared" si="44"/>
        <v>29</v>
      </c>
      <c r="AM93" s="4">
        <f t="shared" si="44"/>
        <v>30</v>
      </c>
      <c r="AN93" s="4">
        <f t="shared" si="44"/>
        <v>31</v>
      </c>
      <c r="AO93" s="4">
        <f t="shared" si="44"/>
        <v>32</v>
      </c>
      <c r="AP93" s="4">
        <f t="shared" si="44"/>
        <v>33</v>
      </c>
      <c r="AQ93" s="4">
        <f t="shared" si="44"/>
        <v>34</v>
      </c>
      <c r="AR93" s="4">
        <f t="shared" si="44"/>
        <v>35</v>
      </c>
      <c r="AS93" s="4">
        <f t="shared" si="44"/>
        <v>36</v>
      </c>
      <c r="AT93" s="4">
        <f t="shared" si="44"/>
        <v>37</v>
      </c>
      <c r="AU93" s="4">
        <f t="shared" si="44"/>
        <v>38</v>
      </c>
      <c r="AV93" s="4">
        <f t="shared" si="44"/>
        <v>39</v>
      </c>
      <c r="AW93" s="4">
        <f t="shared" si="44"/>
        <v>40</v>
      </c>
      <c r="AX93" s="4">
        <f t="shared" si="44"/>
        <v>41</v>
      </c>
      <c r="AY93" s="4">
        <f t="shared" si="44"/>
        <v>42</v>
      </c>
      <c r="AZ93" s="4">
        <f t="shared" si="44"/>
        <v>43</v>
      </c>
      <c r="BA93" s="4">
        <f t="shared" si="44"/>
        <v>44</v>
      </c>
      <c r="BB93" s="4">
        <f t="shared" si="44"/>
        <v>45</v>
      </c>
      <c r="BC93" s="4">
        <f t="shared" si="44"/>
        <v>46</v>
      </c>
      <c r="BD93" s="4">
        <f t="shared" si="44"/>
        <v>47</v>
      </c>
      <c r="BE93" s="4">
        <f t="shared" si="44"/>
        <v>48</v>
      </c>
      <c r="BF93" s="4">
        <f t="shared" si="44"/>
        <v>49</v>
      </c>
      <c r="BG93" s="4">
        <f t="shared" si="44"/>
        <v>50</v>
      </c>
      <c r="BH93" s="4">
        <f t="shared" si="44"/>
        <v>51</v>
      </c>
      <c r="BI93" s="4">
        <f t="shared" si="44"/>
        <v>52</v>
      </c>
      <c r="BJ93" s="4">
        <f t="shared" si="44"/>
        <v>53</v>
      </c>
      <c r="BK93" s="4">
        <f t="shared" si="44"/>
        <v>54</v>
      </c>
      <c r="BL93" s="4">
        <f t="shared" si="44"/>
        <v>55</v>
      </c>
      <c r="BM93" s="4">
        <f t="shared" si="44"/>
        <v>56</v>
      </c>
      <c r="BN93" s="4">
        <f t="shared" si="44"/>
        <v>57</v>
      </c>
      <c r="BO93" s="4">
        <f t="shared" si="44"/>
        <v>58</v>
      </c>
      <c r="BP93" s="4">
        <f t="shared" si="44"/>
        <v>59</v>
      </c>
      <c r="BQ93" s="4">
        <f t="shared" si="44"/>
        <v>60</v>
      </c>
    </row>
    <row r="94" spans="1:69" outlineLevel="2">
      <c r="E94" s="4" t="str">
        <f t="shared" ref="E94:BQ94" si="45" xml:space="preserve">  E$299</f>
        <v>Month to SemiAnnual : period end flag</v>
      </c>
      <c r="F94" s="4">
        <f t="shared" si="45"/>
        <v>0</v>
      </c>
      <c r="G94" s="4" t="str">
        <f t="shared" si="45"/>
        <v>counter</v>
      </c>
      <c r="H94" s="4">
        <f t="shared" si="45"/>
        <v>0</v>
      </c>
      <c r="I94" s="4">
        <f t="shared" si="45"/>
        <v>0</v>
      </c>
      <c r="J94" s="4">
        <f t="shared" si="45"/>
        <v>0</v>
      </c>
      <c r="K94" s="4">
        <f t="shared" si="45"/>
        <v>0</v>
      </c>
      <c r="L94" s="4">
        <f t="shared" si="45"/>
        <v>0</v>
      </c>
      <c r="M94" s="4">
        <f t="shared" si="45"/>
        <v>0</v>
      </c>
      <c r="N94" s="4">
        <f t="shared" si="45"/>
        <v>0</v>
      </c>
      <c r="O94" s="4">
        <f t="shared" si="45"/>
        <v>1</v>
      </c>
      <c r="P94" s="4">
        <f t="shared" si="45"/>
        <v>0</v>
      </c>
      <c r="Q94" s="4">
        <f t="shared" si="45"/>
        <v>0</v>
      </c>
      <c r="R94" s="4">
        <f t="shared" si="45"/>
        <v>0</v>
      </c>
      <c r="S94" s="4">
        <f t="shared" si="45"/>
        <v>0</v>
      </c>
      <c r="T94" s="4">
        <f t="shared" si="45"/>
        <v>0</v>
      </c>
      <c r="U94" s="4">
        <f t="shared" si="45"/>
        <v>2</v>
      </c>
      <c r="V94" s="4">
        <f t="shared" si="45"/>
        <v>0</v>
      </c>
      <c r="W94" s="4">
        <f t="shared" si="45"/>
        <v>0</v>
      </c>
      <c r="X94" s="4">
        <f t="shared" si="45"/>
        <v>0</v>
      </c>
      <c r="Y94" s="4">
        <f t="shared" si="45"/>
        <v>0</v>
      </c>
      <c r="Z94" s="4">
        <f t="shared" si="45"/>
        <v>0</v>
      </c>
      <c r="AA94" s="4">
        <f t="shared" si="45"/>
        <v>3</v>
      </c>
      <c r="AB94" s="4">
        <f t="shared" si="45"/>
        <v>0</v>
      </c>
      <c r="AC94" s="4">
        <f t="shared" si="45"/>
        <v>0</v>
      </c>
      <c r="AD94" s="4">
        <f t="shared" si="45"/>
        <v>0</v>
      </c>
      <c r="AE94" s="4">
        <f t="shared" si="45"/>
        <v>0</v>
      </c>
      <c r="AF94" s="4">
        <f t="shared" si="45"/>
        <v>0</v>
      </c>
      <c r="AG94" s="4">
        <f t="shared" si="45"/>
        <v>4</v>
      </c>
      <c r="AH94" s="4">
        <f t="shared" si="45"/>
        <v>0</v>
      </c>
      <c r="AI94" s="4">
        <f t="shared" si="45"/>
        <v>0</v>
      </c>
      <c r="AJ94" s="4">
        <f t="shared" si="45"/>
        <v>0</v>
      </c>
      <c r="AK94" s="4">
        <f t="shared" si="45"/>
        <v>0</v>
      </c>
      <c r="AL94" s="4">
        <f t="shared" si="45"/>
        <v>0</v>
      </c>
      <c r="AM94" s="4">
        <f t="shared" si="45"/>
        <v>5</v>
      </c>
      <c r="AN94" s="4">
        <f t="shared" si="45"/>
        <v>0</v>
      </c>
      <c r="AO94" s="4">
        <f t="shared" si="45"/>
        <v>0</v>
      </c>
      <c r="AP94" s="4">
        <f t="shared" si="45"/>
        <v>0</v>
      </c>
      <c r="AQ94" s="4">
        <f t="shared" si="45"/>
        <v>0</v>
      </c>
      <c r="AR94" s="4">
        <f t="shared" si="45"/>
        <v>0</v>
      </c>
      <c r="AS94" s="4">
        <f t="shared" si="45"/>
        <v>6</v>
      </c>
      <c r="AT94" s="4">
        <f t="shared" si="45"/>
        <v>0</v>
      </c>
      <c r="AU94" s="4">
        <f t="shared" si="45"/>
        <v>0</v>
      </c>
      <c r="AV94" s="4">
        <f t="shared" si="45"/>
        <v>0</v>
      </c>
      <c r="AW94" s="4">
        <f t="shared" si="45"/>
        <v>0</v>
      </c>
      <c r="AX94" s="4">
        <f t="shared" si="45"/>
        <v>0</v>
      </c>
      <c r="AY94" s="4">
        <f t="shared" si="45"/>
        <v>7</v>
      </c>
      <c r="AZ94" s="4">
        <f t="shared" si="45"/>
        <v>0</v>
      </c>
      <c r="BA94" s="4">
        <f t="shared" si="45"/>
        <v>0</v>
      </c>
      <c r="BB94" s="4">
        <f t="shared" si="45"/>
        <v>0</v>
      </c>
      <c r="BC94" s="4">
        <f t="shared" si="45"/>
        <v>0</v>
      </c>
      <c r="BD94" s="4">
        <f t="shared" si="45"/>
        <v>0</v>
      </c>
      <c r="BE94" s="4">
        <f t="shared" si="45"/>
        <v>8</v>
      </c>
      <c r="BF94" s="4">
        <f t="shared" si="45"/>
        <v>0</v>
      </c>
      <c r="BG94" s="4">
        <f t="shared" si="45"/>
        <v>0</v>
      </c>
      <c r="BH94" s="4">
        <f t="shared" si="45"/>
        <v>0</v>
      </c>
      <c r="BI94" s="4">
        <f t="shared" si="45"/>
        <v>0</v>
      </c>
      <c r="BJ94" s="4">
        <f t="shared" si="45"/>
        <v>0</v>
      </c>
      <c r="BK94" s="4">
        <f t="shared" si="45"/>
        <v>9</v>
      </c>
      <c r="BL94" s="4">
        <f t="shared" si="45"/>
        <v>0</v>
      </c>
      <c r="BM94" s="4">
        <f t="shared" si="45"/>
        <v>0</v>
      </c>
      <c r="BN94" s="4">
        <f t="shared" si="45"/>
        <v>0</v>
      </c>
      <c r="BO94" s="4">
        <f t="shared" si="45"/>
        <v>0</v>
      </c>
      <c r="BP94" s="4">
        <f t="shared" si="45"/>
        <v>0</v>
      </c>
      <c r="BQ94" s="4">
        <f t="shared" si="45"/>
        <v>10</v>
      </c>
    </row>
    <row r="95" spans="1:69" outlineLevel="2">
      <c r="A95" s="36"/>
      <c r="B95" s="36"/>
      <c r="C95" s="63"/>
      <c r="D95" s="61"/>
      <c r="E95" s="24" t="s">
        <v>156</v>
      </c>
      <c r="F95" s="24"/>
      <c r="G95" s="24" t="s">
        <v>173</v>
      </c>
      <c r="H95" s="24"/>
      <c r="I95" s="24"/>
      <c r="J95" s="14">
        <f t="shared" ref="J95:BQ95" si="46" xml:space="preserve">  INDEX( $J92:$BQ92, MATCH( J93, $J94:$BQ94, 0 ) )</f>
        <v>45230</v>
      </c>
      <c r="K95" s="14">
        <f t="shared" si="46"/>
        <v>45412</v>
      </c>
      <c r="L95" s="14">
        <f t="shared" si="46"/>
        <v>45596</v>
      </c>
      <c r="M95" s="14">
        <f t="shared" si="46"/>
        <v>45777</v>
      </c>
      <c r="N95" s="14">
        <f t="shared" si="46"/>
        <v>45961</v>
      </c>
      <c r="O95" s="14">
        <f t="shared" si="46"/>
        <v>46142</v>
      </c>
      <c r="P95" s="14">
        <f t="shared" si="46"/>
        <v>46326</v>
      </c>
      <c r="Q95" s="14">
        <f t="shared" si="46"/>
        <v>46507</v>
      </c>
      <c r="R95" s="14">
        <f t="shared" si="46"/>
        <v>46691</v>
      </c>
      <c r="S95" s="14">
        <f t="shared" si="46"/>
        <v>46873</v>
      </c>
      <c r="T95" s="14" t="e">
        <f t="shared" si="46"/>
        <v>#N/A</v>
      </c>
      <c r="U95" s="14" t="e">
        <f t="shared" si="46"/>
        <v>#N/A</v>
      </c>
      <c r="V95" s="14" t="e">
        <f t="shared" si="46"/>
        <v>#N/A</v>
      </c>
      <c r="W95" s="14" t="e">
        <f t="shared" si="46"/>
        <v>#N/A</v>
      </c>
      <c r="X95" s="14" t="e">
        <f t="shared" si="46"/>
        <v>#N/A</v>
      </c>
      <c r="Y95" s="14" t="e">
        <f t="shared" si="46"/>
        <v>#N/A</v>
      </c>
      <c r="Z95" s="14" t="e">
        <f t="shared" si="46"/>
        <v>#N/A</v>
      </c>
      <c r="AA95" s="14" t="e">
        <f t="shared" si="46"/>
        <v>#N/A</v>
      </c>
      <c r="AB95" s="14" t="e">
        <f t="shared" si="46"/>
        <v>#N/A</v>
      </c>
      <c r="AC95" s="14" t="e">
        <f t="shared" si="46"/>
        <v>#N/A</v>
      </c>
      <c r="AD95" s="14" t="e">
        <f t="shared" si="46"/>
        <v>#N/A</v>
      </c>
      <c r="AE95" s="14" t="e">
        <f t="shared" si="46"/>
        <v>#N/A</v>
      </c>
      <c r="AF95" s="14" t="e">
        <f t="shared" si="46"/>
        <v>#N/A</v>
      </c>
      <c r="AG95" s="14" t="e">
        <f t="shared" si="46"/>
        <v>#N/A</v>
      </c>
      <c r="AH95" s="14" t="e">
        <f t="shared" si="46"/>
        <v>#N/A</v>
      </c>
      <c r="AI95" s="14" t="e">
        <f t="shared" si="46"/>
        <v>#N/A</v>
      </c>
      <c r="AJ95" s="14" t="e">
        <f t="shared" si="46"/>
        <v>#N/A</v>
      </c>
      <c r="AK95" s="14" t="e">
        <f t="shared" si="46"/>
        <v>#N/A</v>
      </c>
      <c r="AL95" s="14" t="e">
        <f t="shared" si="46"/>
        <v>#N/A</v>
      </c>
      <c r="AM95" s="14" t="e">
        <f t="shared" si="46"/>
        <v>#N/A</v>
      </c>
      <c r="AN95" s="14" t="e">
        <f t="shared" si="46"/>
        <v>#N/A</v>
      </c>
      <c r="AO95" s="14" t="e">
        <f t="shared" si="46"/>
        <v>#N/A</v>
      </c>
      <c r="AP95" s="14" t="e">
        <f t="shared" si="46"/>
        <v>#N/A</v>
      </c>
      <c r="AQ95" s="14" t="e">
        <f t="shared" si="46"/>
        <v>#N/A</v>
      </c>
      <c r="AR95" s="14" t="e">
        <f t="shared" si="46"/>
        <v>#N/A</v>
      </c>
      <c r="AS95" s="14" t="e">
        <f t="shared" si="46"/>
        <v>#N/A</v>
      </c>
      <c r="AT95" s="14" t="e">
        <f t="shared" si="46"/>
        <v>#N/A</v>
      </c>
      <c r="AU95" s="14" t="e">
        <f t="shared" si="46"/>
        <v>#N/A</v>
      </c>
      <c r="AV95" s="14" t="e">
        <f t="shared" si="46"/>
        <v>#N/A</v>
      </c>
      <c r="AW95" s="14" t="e">
        <f t="shared" si="46"/>
        <v>#N/A</v>
      </c>
      <c r="AX95" s="14" t="e">
        <f t="shared" si="46"/>
        <v>#N/A</v>
      </c>
      <c r="AY95" s="14" t="e">
        <f t="shared" si="46"/>
        <v>#N/A</v>
      </c>
      <c r="AZ95" s="14" t="e">
        <f t="shared" si="46"/>
        <v>#N/A</v>
      </c>
      <c r="BA95" s="14" t="e">
        <f t="shared" si="46"/>
        <v>#N/A</v>
      </c>
      <c r="BB95" s="14" t="e">
        <f t="shared" si="46"/>
        <v>#N/A</v>
      </c>
      <c r="BC95" s="14" t="e">
        <f t="shared" si="46"/>
        <v>#N/A</v>
      </c>
      <c r="BD95" s="14" t="e">
        <f t="shared" si="46"/>
        <v>#N/A</v>
      </c>
      <c r="BE95" s="14" t="e">
        <f t="shared" si="46"/>
        <v>#N/A</v>
      </c>
      <c r="BF95" s="14" t="e">
        <f t="shared" si="46"/>
        <v>#N/A</v>
      </c>
      <c r="BG95" s="14" t="e">
        <f t="shared" si="46"/>
        <v>#N/A</v>
      </c>
      <c r="BH95" s="14" t="e">
        <f t="shared" si="46"/>
        <v>#N/A</v>
      </c>
      <c r="BI95" s="14" t="e">
        <f t="shared" si="46"/>
        <v>#N/A</v>
      </c>
      <c r="BJ95" s="14" t="e">
        <f t="shared" si="46"/>
        <v>#N/A</v>
      </c>
      <c r="BK95" s="14" t="e">
        <f t="shared" si="46"/>
        <v>#N/A</v>
      </c>
      <c r="BL95" s="14" t="e">
        <f t="shared" si="46"/>
        <v>#N/A</v>
      </c>
      <c r="BM95" s="14" t="e">
        <f t="shared" si="46"/>
        <v>#N/A</v>
      </c>
      <c r="BN95" s="14" t="e">
        <f t="shared" si="46"/>
        <v>#N/A</v>
      </c>
      <c r="BO95" s="14" t="e">
        <f t="shared" si="46"/>
        <v>#N/A</v>
      </c>
      <c r="BP95" s="14" t="e">
        <f t="shared" si="46"/>
        <v>#N/A</v>
      </c>
      <c r="BQ95" s="14" t="e">
        <f t="shared" si="46"/>
        <v>#N/A</v>
      </c>
    </row>
    <row r="96" spans="1:69" outlineLevel="1"/>
    <row r="97" spans="1:69" outlineLevel="1"/>
    <row r="98" spans="1:69" outlineLevel="1">
      <c r="B98" s="28" t="s">
        <v>137</v>
      </c>
    </row>
    <row r="99" spans="1:69" outlineLevel="2">
      <c r="E99" s="2" t="str">
        <f t="shared" ref="E99:BQ99" si="47" xml:space="preserve">  E$24</f>
        <v>Timeline label</v>
      </c>
      <c r="F99" s="2">
        <f t="shared" si="47"/>
        <v>0</v>
      </c>
      <c r="G99" s="2" t="str">
        <f t="shared" si="47"/>
        <v>GBP</v>
      </c>
      <c r="H99" s="2">
        <f t="shared" si="47"/>
        <v>0</v>
      </c>
      <c r="I99" s="2">
        <f t="shared" si="47"/>
        <v>0</v>
      </c>
      <c r="J99" s="2" t="str">
        <f t="shared" si="47"/>
        <v>Month1</v>
      </c>
      <c r="K99" s="2" t="str">
        <f t="shared" si="47"/>
        <v>Month2</v>
      </c>
      <c r="L99" s="2" t="str">
        <f t="shared" si="47"/>
        <v>Month3</v>
      </c>
      <c r="M99" s="2" t="str">
        <f t="shared" si="47"/>
        <v>Month4</v>
      </c>
      <c r="N99" s="2" t="str">
        <f t="shared" si="47"/>
        <v>Month5</v>
      </c>
      <c r="O99" s="2" t="str">
        <f t="shared" si="47"/>
        <v>Month6</v>
      </c>
      <c r="P99" s="2" t="str">
        <f t="shared" si="47"/>
        <v>Month7</v>
      </c>
      <c r="Q99" s="2" t="str">
        <f t="shared" si="47"/>
        <v>Month8</v>
      </c>
      <c r="R99" s="2" t="str">
        <f t="shared" si="47"/>
        <v>Month9</v>
      </c>
      <c r="S99" s="2" t="str">
        <f t="shared" si="47"/>
        <v>Month10</v>
      </c>
      <c r="T99" s="2" t="str">
        <f t="shared" si="47"/>
        <v>Month11</v>
      </c>
      <c r="U99" s="2" t="str">
        <f t="shared" si="47"/>
        <v>Month12</v>
      </c>
      <c r="V99" s="2" t="str">
        <f t="shared" si="47"/>
        <v>Month13</v>
      </c>
      <c r="W99" s="2" t="str">
        <f t="shared" si="47"/>
        <v>Month14</v>
      </c>
      <c r="X99" s="2" t="str">
        <f t="shared" si="47"/>
        <v>Month15</v>
      </c>
      <c r="Y99" s="2" t="str">
        <f t="shared" si="47"/>
        <v>Month16</v>
      </c>
      <c r="Z99" s="2" t="str">
        <f t="shared" si="47"/>
        <v>Month17</v>
      </c>
      <c r="AA99" s="2" t="str">
        <f t="shared" si="47"/>
        <v>Month18</v>
      </c>
      <c r="AB99" s="2" t="str">
        <f t="shared" si="47"/>
        <v>Month19</v>
      </c>
      <c r="AC99" s="2" t="str">
        <f t="shared" si="47"/>
        <v>Month20</v>
      </c>
      <c r="AD99" s="2" t="str">
        <f t="shared" si="47"/>
        <v>Month21</v>
      </c>
      <c r="AE99" s="2" t="str">
        <f t="shared" si="47"/>
        <v>Month22</v>
      </c>
      <c r="AF99" s="2" t="str">
        <f t="shared" si="47"/>
        <v>Month23</v>
      </c>
      <c r="AG99" s="2" t="str">
        <f t="shared" si="47"/>
        <v>Month24</v>
      </c>
      <c r="AH99" s="2" t="str">
        <f t="shared" si="47"/>
        <v>Month25</v>
      </c>
      <c r="AI99" s="2" t="str">
        <f t="shared" si="47"/>
        <v>Month26</v>
      </c>
      <c r="AJ99" s="2" t="str">
        <f t="shared" si="47"/>
        <v>Month27</v>
      </c>
      <c r="AK99" s="2" t="str">
        <f t="shared" si="47"/>
        <v>Month28</v>
      </c>
      <c r="AL99" s="2" t="str">
        <f t="shared" si="47"/>
        <v>Month29</v>
      </c>
      <c r="AM99" s="2" t="str">
        <f t="shared" si="47"/>
        <v>Month30</v>
      </c>
      <c r="AN99" s="2" t="str">
        <f t="shared" si="47"/>
        <v>Month31</v>
      </c>
      <c r="AO99" s="2" t="str">
        <f t="shared" si="47"/>
        <v>Month32</v>
      </c>
      <c r="AP99" s="2" t="str">
        <f t="shared" si="47"/>
        <v>Month33</v>
      </c>
      <c r="AQ99" s="2" t="str">
        <f t="shared" si="47"/>
        <v>Month34</v>
      </c>
      <c r="AR99" s="2" t="str">
        <f t="shared" si="47"/>
        <v>Month35</v>
      </c>
      <c r="AS99" s="2" t="str">
        <f t="shared" si="47"/>
        <v>Month36</v>
      </c>
      <c r="AT99" s="2" t="str">
        <f t="shared" si="47"/>
        <v>Month37</v>
      </c>
      <c r="AU99" s="2" t="str">
        <f t="shared" si="47"/>
        <v>Month38</v>
      </c>
      <c r="AV99" s="2" t="str">
        <f t="shared" si="47"/>
        <v>Month39</v>
      </c>
      <c r="AW99" s="2" t="str">
        <f t="shared" si="47"/>
        <v>Month40</v>
      </c>
      <c r="AX99" s="2" t="str">
        <f t="shared" si="47"/>
        <v>Month41</v>
      </c>
      <c r="AY99" s="2" t="str">
        <f t="shared" si="47"/>
        <v>Month42</v>
      </c>
      <c r="AZ99" s="2" t="str">
        <f t="shared" si="47"/>
        <v>Month43</v>
      </c>
      <c r="BA99" s="2" t="str">
        <f t="shared" si="47"/>
        <v>Month44</v>
      </c>
      <c r="BB99" s="2" t="str">
        <f t="shared" si="47"/>
        <v>Month45</v>
      </c>
      <c r="BC99" s="2" t="str">
        <f t="shared" si="47"/>
        <v>Month46</v>
      </c>
      <c r="BD99" s="2" t="str">
        <f t="shared" si="47"/>
        <v>Month47</v>
      </c>
      <c r="BE99" s="2" t="str">
        <f t="shared" si="47"/>
        <v>Month48</v>
      </c>
      <c r="BF99" s="2" t="str">
        <f t="shared" si="47"/>
        <v>Month49</v>
      </c>
      <c r="BG99" s="2" t="str">
        <f t="shared" si="47"/>
        <v>Month50</v>
      </c>
      <c r="BH99" s="2" t="str">
        <f t="shared" si="47"/>
        <v>Month51</v>
      </c>
      <c r="BI99" s="2" t="str">
        <f t="shared" si="47"/>
        <v>Month52</v>
      </c>
      <c r="BJ99" s="2" t="str">
        <f t="shared" si="47"/>
        <v>Month53</v>
      </c>
      <c r="BK99" s="2" t="str">
        <f t="shared" si="47"/>
        <v>Month54</v>
      </c>
      <c r="BL99" s="2" t="str">
        <f t="shared" si="47"/>
        <v>Month55</v>
      </c>
      <c r="BM99" s="2" t="str">
        <f t="shared" si="47"/>
        <v>Month56</v>
      </c>
      <c r="BN99" s="2" t="str">
        <f t="shared" si="47"/>
        <v>Month57</v>
      </c>
      <c r="BO99" s="2" t="str">
        <f t="shared" si="47"/>
        <v>Month58</v>
      </c>
      <c r="BP99" s="2" t="str">
        <f t="shared" si="47"/>
        <v>Month59</v>
      </c>
      <c r="BQ99" s="2" t="str">
        <f t="shared" si="47"/>
        <v>Month60</v>
      </c>
    </row>
    <row r="100" spans="1:69" outlineLevel="2">
      <c r="E100" s="4" t="str">
        <f t="shared" ref="E100:BQ100" si="48" xml:space="preserve">  E$28</f>
        <v>Period number</v>
      </c>
      <c r="F100" s="4">
        <f t="shared" si="48"/>
        <v>0</v>
      </c>
      <c r="G100" s="4" t="str">
        <f t="shared" si="48"/>
        <v>Counter</v>
      </c>
      <c r="H100" s="4">
        <f t="shared" si="48"/>
        <v>0</v>
      </c>
      <c r="I100" s="4">
        <f t="shared" si="48"/>
        <v>0</v>
      </c>
      <c r="J100" s="4">
        <f t="shared" si="48"/>
        <v>1</v>
      </c>
      <c r="K100" s="4">
        <f t="shared" si="48"/>
        <v>2</v>
      </c>
      <c r="L100" s="4">
        <f t="shared" si="48"/>
        <v>3</v>
      </c>
      <c r="M100" s="4">
        <f t="shared" si="48"/>
        <v>4</v>
      </c>
      <c r="N100" s="4">
        <f t="shared" si="48"/>
        <v>5</v>
      </c>
      <c r="O100" s="4">
        <f t="shared" si="48"/>
        <v>6</v>
      </c>
      <c r="P100" s="4">
        <f t="shared" si="48"/>
        <v>7</v>
      </c>
      <c r="Q100" s="4">
        <f t="shared" si="48"/>
        <v>8</v>
      </c>
      <c r="R100" s="4">
        <f t="shared" si="48"/>
        <v>9</v>
      </c>
      <c r="S100" s="4">
        <f t="shared" si="48"/>
        <v>10</v>
      </c>
      <c r="T100" s="4">
        <f t="shared" si="48"/>
        <v>11</v>
      </c>
      <c r="U100" s="4">
        <f t="shared" si="48"/>
        <v>12</v>
      </c>
      <c r="V100" s="4">
        <f t="shared" si="48"/>
        <v>13</v>
      </c>
      <c r="W100" s="4">
        <f t="shared" si="48"/>
        <v>14</v>
      </c>
      <c r="X100" s="4">
        <f t="shared" si="48"/>
        <v>15</v>
      </c>
      <c r="Y100" s="4">
        <f t="shared" si="48"/>
        <v>16</v>
      </c>
      <c r="Z100" s="4">
        <f t="shared" si="48"/>
        <v>17</v>
      </c>
      <c r="AA100" s="4">
        <f t="shared" si="48"/>
        <v>18</v>
      </c>
      <c r="AB100" s="4">
        <f t="shared" si="48"/>
        <v>19</v>
      </c>
      <c r="AC100" s="4">
        <f t="shared" si="48"/>
        <v>20</v>
      </c>
      <c r="AD100" s="4">
        <f t="shared" si="48"/>
        <v>21</v>
      </c>
      <c r="AE100" s="4">
        <f t="shared" si="48"/>
        <v>22</v>
      </c>
      <c r="AF100" s="4">
        <f t="shared" si="48"/>
        <v>23</v>
      </c>
      <c r="AG100" s="4">
        <f t="shared" si="48"/>
        <v>24</v>
      </c>
      <c r="AH100" s="4">
        <f t="shared" si="48"/>
        <v>25</v>
      </c>
      <c r="AI100" s="4">
        <f t="shared" si="48"/>
        <v>26</v>
      </c>
      <c r="AJ100" s="4">
        <f t="shared" si="48"/>
        <v>27</v>
      </c>
      <c r="AK100" s="4">
        <f t="shared" si="48"/>
        <v>28</v>
      </c>
      <c r="AL100" s="4">
        <f t="shared" si="48"/>
        <v>29</v>
      </c>
      <c r="AM100" s="4">
        <f t="shared" si="48"/>
        <v>30</v>
      </c>
      <c r="AN100" s="4">
        <f t="shared" si="48"/>
        <v>31</v>
      </c>
      <c r="AO100" s="4">
        <f t="shared" si="48"/>
        <v>32</v>
      </c>
      <c r="AP100" s="4">
        <f t="shared" si="48"/>
        <v>33</v>
      </c>
      <c r="AQ100" s="4">
        <f t="shared" si="48"/>
        <v>34</v>
      </c>
      <c r="AR100" s="4">
        <f t="shared" si="48"/>
        <v>35</v>
      </c>
      <c r="AS100" s="4">
        <f t="shared" si="48"/>
        <v>36</v>
      </c>
      <c r="AT100" s="4">
        <f t="shared" si="48"/>
        <v>37</v>
      </c>
      <c r="AU100" s="4">
        <f t="shared" si="48"/>
        <v>38</v>
      </c>
      <c r="AV100" s="4">
        <f t="shared" si="48"/>
        <v>39</v>
      </c>
      <c r="AW100" s="4">
        <f t="shared" si="48"/>
        <v>40</v>
      </c>
      <c r="AX100" s="4">
        <f t="shared" si="48"/>
        <v>41</v>
      </c>
      <c r="AY100" s="4">
        <f t="shared" si="48"/>
        <v>42</v>
      </c>
      <c r="AZ100" s="4">
        <f t="shared" si="48"/>
        <v>43</v>
      </c>
      <c r="BA100" s="4">
        <f t="shared" si="48"/>
        <v>44</v>
      </c>
      <c r="BB100" s="4">
        <f t="shared" si="48"/>
        <v>45</v>
      </c>
      <c r="BC100" s="4">
        <f t="shared" si="48"/>
        <v>46</v>
      </c>
      <c r="BD100" s="4">
        <f t="shared" si="48"/>
        <v>47</v>
      </c>
      <c r="BE100" s="4">
        <f t="shared" si="48"/>
        <v>48</v>
      </c>
      <c r="BF100" s="4">
        <f t="shared" si="48"/>
        <v>49</v>
      </c>
      <c r="BG100" s="4">
        <f t="shared" si="48"/>
        <v>50</v>
      </c>
      <c r="BH100" s="4">
        <f t="shared" si="48"/>
        <v>51</v>
      </c>
      <c r="BI100" s="4">
        <f t="shared" si="48"/>
        <v>52</v>
      </c>
      <c r="BJ100" s="4">
        <f t="shared" si="48"/>
        <v>53</v>
      </c>
      <c r="BK100" s="4">
        <f t="shared" si="48"/>
        <v>54</v>
      </c>
      <c r="BL100" s="4">
        <f t="shared" si="48"/>
        <v>55</v>
      </c>
      <c r="BM100" s="4">
        <f t="shared" si="48"/>
        <v>56</v>
      </c>
      <c r="BN100" s="4">
        <f t="shared" si="48"/>
        <v>57</v>
      </c>
      <c r="BO100" s="4">
        <f t="shared" si="48"/>
        <v>58</v>
      </c>
      <c r="BP100" s="4">
        <f t="shared" si="48"/>
        <v>59</v>
      </c>
      <c r="BQ100" s="4">
        <f t="shared" si="48"/>
        <v>60</v>
      </c>
    </row>
    <row r="101" spans="1:69" outlineLevel="2">
      <c r="E101" s="4" t="str">
        <f t="shared" ref="E101:BQ101" si="49" xml:space="preserve">  E$299</f>
        <v>Month to SemiAnnual : period end flag</v>
      </c>
      <c r="F101" s="4">
        <f t="shared" si="49"/>
        <v>0</v>
      </c>
      <c r="G101" s="4" t="str">
        <f t="shared" si="49"/>
        <v>counter</v>
      </c>
      <c r="H101" s="4">
        <f t="shared" si="49"/>
        <v>0</v>
      </c>
      <c r="I101" s="4">
        <f t="shared" si="49"/>
        <v>0</v>
      </c>
      <c r="J101" s="4">
        <f t="shared" si="49"/>
        <v>0</v>
      </c>
      <c r="K101" s="4">
        <f t="shared" si="49"/>
        <v>0</v>
      </c>
      <c r="L101" s="4">
        <f t="shared" si="49"/>
        <v>0</v>
      </c>
      <c r="M101" s="4">
        <f t="shared" si="49"/>
        <v>0</v>
      </c>
      <c r="N101" s="4">
        <f t="shared" si="49"/>
        <v>0</v>
      </c>
      <c r="O101" s="4">
        <f t="shared" si="49"/>
        <v>1</v>
      </c>
      <c r="P101" s="4">
        <f t="shared" si="49"/>
        <v>0</v>
      </c>
      <c r="Q101" s="4">
        <f t="shared" si="49"/>
        <v>0</v>
      </c>
      <c r="R101" s="4">
        <f t="shared" si="49"/>
        <v>0</v>
      </c>
      <c r="S101" s="4">
        <f t="shared" si="49"/>
        <v>0</v>
      </c>
      <c r="T101" s="4">
        <f t="shared" si="49"/>
        <v>0</v>
      </c>
      <c r="U101" s="4">
        <f t="shared" si="49"/>
        <v>2</v>
      </c>
      <c r="V101" s="4">
        <f t="shared" si="49"/>
        <v>0</v>
      </c>
      <c r="W101" s="4">
        <f t="shared" si="49"/>
        <v>0</v>
      </c>
      <c r="X101" s="4">
        <f t="shared" si="49"/>
        <v>0</v>
      </c>
      <c r="Y101" s="4">
        <f t="shared" si="49"/>
        <v>0</v>
      </c>
      <c r="Z101" s="4">
        <f t="shared" si="49"/>
        <v>0</v>
      </c>
      <c r="AA101" s="4">
        <f t="shared" si="49"/>
        <v>3</v>
      </c>
      <c r="AB101" s="4">
        <f t="shared" si="49"/>
        <v>0</v>
      </c>
      <c r="AC101" s="4">
        <f t="shared" si="49"/>
        <v>0</v>
      </c>
      <c r="AD101" s="4">
        <f t="shared" si="49"/>
        <v>0</v>
      </c>
      <c r="AE101" s="4">
        <f t="shared" si="49"/>
        <v>0</v>
      </c>
      <c r="AF101" s="4">
        <f t="shared" si="49"/>
        <v>0</v>
      </c>
      <c r="AG101" s="4">
        <f t="shared" si="49"/>
        <v>4</v>
      </c>
      <c r="AH101" s="4">
        <f t="shared" si="49"/>
        <v>0</v>
      </c>
      <c r="AI101" s="4">
        <f t="shared" si="49"/>
        <v>0</v>
      </c>
      <c r="AJ101" s="4">
        <f t="shared" si="49"/>
        <v>0</v>
      </c>
      <c r="AK101" s="4">
        <f t="shared" si="49"/>
        <v>0</v>
      </c>
      <c r="AL101" s="4">
        <f t="shared" si="49"/>
        <v>0</v>
      </c>
      <c r="AM101" s="4">
        <f t="shared" si="49"/>
        <v>5</v>
      </c>
      <c r="AN101" s="4">
        <f t="shared" si="49"/>
        <v>0</v>
      </c>
      <c r="AO101" s="4">
        <f t="shared" si="49"/>
        <v>0</v>
      </c>
      <c r="AP101" s="4">
        <f t="shared" si="49"/>
        <v>0</v>
      </c>
      <c r="AQ101" s="4">
        <f t="shared" si="49"/>
        <v>0</v>
      </c>
      <c r="AR101" s="4">
        <f t="shared" si="49"/>
        <v>0</v>
      </c>
      <c r="AS101" s="4">
        <f t="shared" si="49"/>
        <v>6</v>
      </c>
      <c r="AT101" s="4">
        <f t="shared" si="49"/>
        <v>0</v>
      </c>
      <c r="AU101" s="4">
        <f t="shared" si="49"/>
        <v>0</v>
      </c>
      <c r="AV101" s="4">
        <f t="shared" si="49"/>
        <v>0</v>
      </c>
      <c r="AW101" s="4">
        <f t="shared" si="49"/>
        <v>0</v>
      </c>
      <c r="AX101" s="4">
        <f t="shared" si="49"/>
        <v>0</v>
      </c>
      <c r="AY101" s="4">
        <f t="shared" si="49"/>
        <v>7</v>
      </c>
      <c r="AZ101" s="4">
        <f t="shared" si="49"/>
        <v>0</v>
      </c>
      <c r="BA101" s="4">
        <f t="shared" si="49"/>
        <v>0</v>
      </c>
      <c r="BB101" s="4">
        <f t="shared" si="49"/>
        <v>0</v>
      </c>
      <c r="BC101" s="4">
        <f t="shared" si="49"/>
        <v>0</v>
      </c>
      <c r="BD101" s="4">
        <f t="shared" si="49"/>
        <v>0</v>
      </c>
      <c r="BE101" s="4">
        <f t="shared" si="49"/>
        <v>8</v>
      </c>
      <c r="BF101" s="4">
        <f t="shared" si="49"/>
        <v>0</v>
      </c>
      <c r="BG101" s="4">
        <f t="shared" si="49"/>
        <v>0</v>
      </c>
      <c r="BH101" s="4">
        <f t="shared" si="49"/>
        <v>0</v>
      </c>
      <c r="BI101" s="4">
        <f t="shared" si="49"/>
        <v>0</v>
      </c>
      <c r="BJ101" s="4">
        <f t="shared" si="49"/>
        <v>0</v>
      </c>
      <c r="BK101" s="4">
        <f t="shared" si="49"/>
        <v>9</v>
      </c>
      <c r="BL101" s="4">
        <f t="shared" si="49"/>
        <v>0</v>
      </c>
      <c r="BM101" s="4">
        <f t="shared" si="49"/>
        <v>0</v>
      </c>
      <c r="BN101" s="4">
        <f t="shared" si="49"/>
        <v>0</v>
      </c>
      <c r="BO101" s="4">
        <f t="shared" si="49"/>
        <v>0</v>
      </c>
      <c r="BP101" s="4">
        <f t="shared" si="49"/>
        <v>0</v>
      </c>
      <c r="BQ101" s="4">
        <f t="shared" si="49"/>
        <v>10</v>
      </c>
    </row>
    <row r="102" spans="1:69" outlineLevel="2">
      <c r="A102" s="36"/>
      <c r="B102" s="36"/>
      <c r="C102" s="63"/>
      <c r="D102" s="61"/>
      <c r="E102" s="24" t="s">
        <v>137</v>
      </c>
      <c r="F102" s="24"/>
      <c r="G102" s="24" t="s">
        <v>205</v>
      </c>
      <c r="H102" s="3" t="e">
        <f xml:space="preserve"> SUM( J102:BQ102 )</f>
        <v>#N/A</v>
      </c>
      <c r="I102" s="24"/>
      <c r="J102" s="3" t="str">
        <f t="shared" ref="J102:BQ102" si="50" xml:space="preserve">  INDEX( $J99:$BQ99, MATCH( J100, $J101:$BQ101, 0 ) )</f>
        <v>Month6</v>
      </c>
      <c r="K102" s="3" t="str">
        <f t="shared" si="50"/>
        <v>Month12</v>
      </c>
      <c r="L102" s="3" t="str">
        <f t="shared" si="50"/>
        <v>Month18</v>
      </c>
      <c r="M102" s="3" t="str">
        <f t="shared" si="50"/>
        <v>Month24</v>
      </c>
      <c r="N102" s="3" t="str">
        <f t="shared" si="50"/>
        <v>Month30</v>
      </c>
      <c r="O102" s="3" t="str">
        <f t="shared" si="50"/>
        <v>Month36</v>
      </c>
      <c r="P102" s="3" t="str">
        <f t="shared" si="50"/>
        <v>Month42</v>
      </c>
      <c r="Q102" s="3" t="str">
        <f t="shared" si="50"/>
        <v>Month48</v>
      </c>
      <c r="R102" s="3" t="str">
        <f t="shared" si="50"/>
        <v>Month54</v>
      </c>
      <c r="S102" s="3" t="str">
        <f t="shared" si="50"/>
        <v>Month60</v>
      </c>
      <c r="T102" s="3" t="e">
        <f t="shared" si="50"/>
        <v>#N/A</v>
      </c>
      <c r="U102" s="3" t="e">
        <f t="shared" si="50"/>
        <v>#N/A</v>
      </c>
      <c r="V102" s="3" t="e">
        <f t="shared" si="50"/>
        <v>#N/A</v>
      </c>
      <c r="W102" s="3" t="e">
        <f t="shared" si="50"/>
        <v>#N/A</v>
      </c>
      <c r="X102" s="3" t="e">
        <f t="shared" si="50"/>
        <v>#N/A</v>
      </c>
      <c r="Y102" s="3" t="e">
        <f t="shared" si="50"/>
        <v>#N/A</v>
      </c>
      <c r="Z102" s="3" t="e">
        <f t="shared" si="50"/>
        <v>#N/A</v>
      </c>
      <c r="AA102" s="3" t="e">
        <f t="shared" si="50"/>
        <v>#N/A</v>
      </c>
      <c r="AB102" s="3" t="e">
        <f t="shared" si="50"/>
        <v>#N/A</v>
      </c>
      <c r="AC102" s="3" t="e">
        <f t="shared" si="50"/>
        <v>#N/A</v>
      </c>
      <c r="AD102" s="3" t="e">
        <f t="shared" si="50"/>
        <v>#N/A</v>
      </c>
      <c r="AE102" s="3" t="e">
        <f t="shared" si="50"/>
        <v>#N/A</v>
      </c>
      <c r="AF102" s="3" t="e">
        <f t="shared" si="50"/>
        <v>#N/A</v>
      </c>
      <c r="AG102" s="3" t="e">
        <f t="shared" si="50"/>
        <v>#N/A</v>
      </c>
      <c r="AH102" s="3" t="e">
        <f t="shared" si="50"/>
        <v>#N/A</v>
      </c>
      <c r="AI102" s="3" t="e">
        <f t="shared" si="50"/>
        <v>#N/A</v>
      </c>
      <c r="AJ102" s="3" t="e">
        <f t="shared" si="50"/>
        <v>#N/A</v>
      </c>
      <c r="AK102" s="3" t="e">
        <f t="shared" si="50"/>
        <v>#N/A</v>
      </c>
      <c r="AL102" s="3" t="e">
        <f t="shared" si="50"/>
        <v>#N/A</v>
      </c>
      <c r="AM102" s="3" t="e">
        <f t="shared" si="50"/>
        <v>#N/A</v>
      </c>
      <c r="AN102" s="3" t="e">
        <f t="shared" si="50"/>
        <v>#N/A</v>
      </c>
      <c r="AO102" s="3" t="e">
        <f t="shared" si="50"/>
        <v>#N/A</v>
      </c>
      <c r="AP102" s="3" t="e">
        <f t="shared" si="50"/>
        <v>#N/A</v>
      </c>
      <c r="AQ102" s="3" t="e">
        <f t="shared" si="50"/>
        <v>#N/A</v>
      </c>
      <c r="AR102" s="3" t="e">
        <f t="shared" si="50"/>
        <v>#N/A</v>
      </c>
      <c r="AS102" s="3" t="e">
        <f t="shared" si="50"/>
        <v>#N/A</v>
      </c>
      <c r="AT102" s="3" t="e">
        <f t="shared" si="50"/>
        <v>#N/A</v>
      </c>
      <c r="AU102" s="3" t="e">
        <f t="shared" si="50"/>
        <v>#N/A</v>
      </c>
      <c r="AV102" s="3" t="e">
        <f t="shared" si="50"/>
        <v>#N/A</v>
      </c>
      <c r="AW102" s="3" t="e">
        <f t="shared" si="50"/>
        <v>#N/A</v>
      </c>
      <c r="AX102" s="3" t="e">
        <f t="shared" si="50"/>
        <v>#N/A</v>
      </c>
      <c r="AY102" s="3" t="e">
        <f t="shared" si="50"/>
        <v>#N/A</v>
      </c>
      <c r="AZ102" s="3" t="e">
        <f t="shared" si="50"/>
        <v>#N/A</v>
      </c>
      <c r="BA102" s="3" t="e">
        <f t="shared" si="50"/>
        <v>#N/A</v>
      </c>
      <c r="BB102" s="3" t="e">
        <f t="shared" si="50"/>
        <v>#N/A</v>
      </c>
      <c r="BC102" s="3" t="e">
        <f t="shared" si="50"/>
        <v>#N/A</v>
      </c>
      <c r="BD102" s="3" t="e">
        <f t="shared" si="50"/>
        <v>#N/A</v>
      </c>
      <c r="BE102" s="3" t="e">
        <f t="shared" si="50"/>
        <v>#N/A</v>
      </c>
      <c r="BF102" s="3" t="e">
        <f t="shared" si="50"/>
        <v>#N/A</v>
      </c>
      <c r="BG102" s="3" t="e">
        <f t="shared" si="50"/>
        <v>#N/A</v>
      </c>
      <c r="BH102" s="3" t="e">
        <f t="shared" si="50"/>
        <v>#N/A</v>
      </c>
      <c r="BI102" s="3" t="e">
        <f t="shared" si="50"/>
        <v>#N/A</v>
      </c>
      <c r="BJ102" s="3" t="e">
        <f t="shared" si="50"/>
        <v>#N/A</v>
      </c>
      <c r="BK102" s="3" t="e">
        <f t="shared" si="50"/>
        <v>#N/A</v>
      </c>
      <c r="BL102" s="3" t="e">
        <f t="shared" si="50"/>
        <v>#N/A</v>
      </c>
      <c r="BM102" s="3" t="e">
        <f t="shared" si="50"/>
        <v>#N/A</v>
      </c>
      <c r="BN102" s="3" t="e">
        <f t="shared" si="50"/>
        <v>#N/A</v>
      </c>
      <c r="BO102" s="3" t="e">
        <f t="shared" si="50"/>
        <v>#N/A</v>
      </c>
      <c r="BP102" s="3" t="e">
        <f t="shared" si="50"/>
        <v>#N/A</v>
      </c>
      <c r="BQ102" s="3" t="e">
        <f t="shared" si="50"/>
        <v>#N/A</v>
      </c>
    </row>
    <row r="103" spans="1:69" outlineLevel="1"/>
    <row r="104" spans="1:69" outlineLevel="1"/>
    <row r="105" spans="1:69" outlineLevel="1">
      <c r="B105" s="28" t="s">
        <v>193</v>
      </c>
    </row>
    <row r="106" spans="1:69" outlineLevel="2">
      <c r="E106" s="4" t="str">
        <f t="shared" ref="E106:BQ106" si="51" xml:space="preserve">  E$28</f>
        <v>Period number</v>
      </c>
      <c r="F106" s="4">
        <f t="shared" si="51"/>
        <v>0</v>
      </c>
      <c r="G106" s="4" t="str">
        <f t="shared" si="51"/>
        <v>Counter</v>
      </c>
      <c r="H106" s="4">
        <f t="shared" si="51"/>
        <v>0</v>
      </c>
      <c r="I106" s="4">
        <f t="shared" si="51"/>
        <v>0</v>
      </c>
      <c r="J106" s="4">
        <f t="shared" si="51"/>
        <v>1</v>
      </c>
      <c r="K106" s="4">
        <f t="shared" si="51"/>
        <v>2</v>
      </c>
      <c r="L106" s="4">
        <f t="shared" si="51"/>
        <v>3</v>
      </c>
      <c r="M106" s="4">
        <f t="shared" si="51"/>
        <v>4</v>
      </c>
      <c r="N106" s="4">
        <f t="shared" si="51"/>
        <v>5</v>
      </c>
      <c r="O106" s="4">
        <f t="shared" si="51"/>
        <v>6</v>
      </c>
      <c r="P106" s="4">
        <f t="shared" si="51"/>
        <v>7</v>
      </c>
      <c r="Q106" s="4">
        <f t="shared" si="51"/>
        <v>8</v>
      </c>
      <c r="R106" s="4">
        <f t="shared" si="51"/>
        <v>9</v>
      </c>
      <c r="S106" s="4">
        <f t="shared" si="51"/>
        <v>10</v>
      </c>
      <c r="T106" s="4">
        <f t="shared" si="51"/>
        <v>11</v>
      </c>
      <c r="U106" s="4">
        <f t="shared" si="51"/>
        <v>12</v>
      </c>
      <c r="V106" s="4">
        <f t="shared" si="51"/>
        <v>13</v>
      </c>
      <c r="W106" s="4">
        <f t="shared" si="51"/>
        <v>14</v>
      </c>
      <c r="X106" s="4">
        <f t="shared" si="51"/>
        <v>15</v>
      </c>
      <c r="Y106" s="4">
        <f t="shared" si="51"/>
        <v>16</v>
      </c>
      <c r="Z106" s="4">
        <f t="shared" si="51"/>
        <v>17</v>
      </c>
      <c r="AA106" s="4">
        <f t="shared" si="51"/>
        <v>18</v>
      </c>
      <c r="AB106" s="4">
        <f t="shared" si="51"/>
        <v>19</v>
      </c>
      <c r="AC106" s="4">
        <f t="shared" si="51"/>
        <v>20</v>
      </c>
      <c r="AD106" s="4">
        <f t="shared" si="51"/>
        <v>21</v>
      </c>
      <c r="AE106" s="4">
        <f t="shared" si="51"/>
        <v>22</v>
      </c>
      <c r="AF106" s="4">
        <f t="shared" si="51"/>
        <v>23</v>
      </c>
      <c r="AG106" s="4">
        <f t="shared" si="51"/>
        <v>24</v>
      </c>
      <c r="AH106" s="4">
        <f t="shared" si="51"/>
        <v>25</v>
      </c>
      <c r="AI106" s="4">
        <f t="shared" si="51"/>
        <v>26</v>
      </c>
      <c r="AJ106" s="4">
        <f t="shared" si="51"/>
        <v>27</v>
      </c>
      <c r="AK106" s="4">
        <f t="shared" si="51"/>
        <v>28</v>
      </c>
      <c r="AL106" s="4">
        <f t="shared" si="51"/>
        <v>29</v>
      </c>
      <c r="AM106" s="4">
        <f t="shared" si="51"/>
        <v>30</v>
      </c>
      <c r="AN106" s="4">
        <f t="shared" si="51"/>
        <v>31</v>
      </c>
      <c r="AO106" s="4">
        <f t="shared" si="51"/>
        <v>32</v>
      </c>
      <c r="AP106" s="4">
        <f t="shared" si="51"/>
        <v>33</v>
      </c>
      <c r="AQ106" s="4">
        <f t="shared" si="51"/>
        <v>34</v>
      </c>
      <c r="AR106" s="4">
        <f t="shared" si="51"/>
        <v>35</v>
      </c>
      <c r="AS106" s="4">
        <f t="shared" si="51"/>
        <v>36</v>
      </c>
      <c r="AT106" s="4">
        <f t="shared" si="51"/>
        <v>37</v>
      </c>
      <c r="AU106" s="4">
        <f t="shared" si="51"/>
        <v>38</v>
      </c>
      <c r="AV106" s="4">
        <f t="shared" si="51"/>
        <v>39</v>
      </c>
      <c r="AW106" s="4">
        <f t="shared" si="51"/>
        <v>40</v>
      </c>
      <c r="AX106" s="4">
        <f t="shared" si="51"/>
        <v>41</v>
      </c>
      <c r="AY106" s="4">
        <f t="shared" si="51"/>
        <v>42</v>
      </c>
      <c r="AZ106" s="4">
        <f t="shared" si="51"/>
        <v>43</v>
      </c>
      <c r="BA106" s="4">
        <f t="shared" si="51"/>
        <v>44</v>
      </c>
      <c r="BB106" s="4">
        <f t="shared" si="51"/>
        <v>45</v>
      </c>
      <c r="BC106" s="4">
        <f t="shared" si="51"/>
        <v>46</v>
      </c>
      <c r="BD106" s="4">
        <f t="shared" si="51"/>
        <v>47</v>
      </c>
      <c r="BE106" s="4">
        <f t="shared" si="51"/>
        <v>48</v>
      </c>
      <c r="BF106" s="4">
        <f t="shared" si="51"/>
        <v>49</v>
      </c>
      <c r="BG106" s="4">
        <f t="shared" si="51"/>
        <v>50</v>
      </c>
      <c r="BH106" s="4">
        <f t="shared" si="51"/>
        <v>51</v>
      </c>
      <c r="BI106" s="4">
        <f t="shared" si="51"/>
        <v>52</v>
      </c>
      <c r="BJ106" s="4">
        <f t="shared" si="51"/>
        <v>53</v>
      </c>
      <c r="BK106" s="4">
        <f t="shared" si="51"/>
        <v>54</v>
      </c>
      <c r="BL106" s="4">
        <f t="shared" si="51"/>
        <v>55</v>
      </c>
      <c r="BM106" s="4">
        <f t="shared" si="51"/>
        <v>56</v>
      </c>
      <c r="BN106" s="4">
        <f t="shared" si="51"/>
        <v>57</v>
      </c>
      <c r="BO106" s="4">
        <f t="shared" si="51"/>
        <v>58</v>
      </c>
      <c r="BP106" s="4">
        <f t="shared" si="51"/>
        <v>59</v>
      </c>
      <c r="BQ106" s="4">
        <f t="shared" si="51"/>
        <v>60</v>
      </c>
    </row>
    <row r="107" spans="1:69" outlineLevel="2">
      <c r="E107" s="4" t="str">
        <f t="shared" ref="E107:BQ107" si="52" xml:space="preserve">  E$299</f>
        <v>Month to SemiAnnual : period end flag</v>
      </c>
      <c r="F107" s="4">
        <f t="shared" si="52"/>
        <v>0</v>
      </c>
      <c r="G107" s="4" t="str">
        <f t="shared" si="52"/>
        <v>counter</v>
      </c>
      <c r="H107" s="4">
        <f t="shared" si="52"/>
        <v>0</v>
      </c>
      <c r="I107" s="4">
        <f t="shared" si="52"/>
        <v>0</v>
      </c>
      <c r="J107" s="4">
        <f t="shared" si="52"/>
        <v>0</v>
      </c>
      <c r="K107" s="4">
        <f t="shared" si="52"/>
        <v>0</v>
      </c>
      <c r="L107" s="4">
        <f t="shared" si="52"/>
        <v>0</v>
      </c>
      <c r="M107" s="4">
        <f t="shared" si="52"/>
        <v>0</v>
      </c>
      <c r="N107" s="4">
        <f t="shared" si="52"/>
        <v>0</v>
      </c>
      <c r="O107" s="4">
        <f t="shared" si="52"/>
        <v>1</v>
      </c>
      <c r="P107" s="4">
        <f t="shared" si="52"/>
        <v>0</v>
      </c>
      <c r="Q107" s="4">
        <f t="shared" si="52"/>
        <v>0</v>
      </c>
      <c r="R107" s="4">
        <f t="shared" si="52"/>
        <v>0</v>
      </c>
      <c r="S107" s="4">
        <f t="shared" si="52"/>
        <v>0</v>
      </c>
      <c r="T107" s="4">
        <f t="shared" si="52"/>
        <v>0</v>
      </c>
      <c r="U107" s="4">
        <f t="shared" si="52"/>
        <v>2</v>
      </c>
      <c r="V107" s="4">
        <f t="shared" si="52"/>
        <v>0</v>
      </c>
      <c r="W107" s="4">
        <f t="shared" si="52"/>
        <v>0</v>
      </c>
      <c r="X107" s="4">
        <f t="shared" si="52"/>
        <v>0</v>
      </c>
      <c r="Y107" s="4">
        <f t="shared" si="52"/>
        <v>0</v>
      </c>
      <c r="Z107" s="4">
        <f t="shared" si="52"/>
        <v>0</v>
      </c>
      <c r="AA107" s="4">
        <f t="shared" si="52"/>
        <v>3</v>
      </c>
      <c r="AB107" s="4">
        <f t="shared" si="52"/>
        <v>0</v>
      </c>
      <c r="AC107" s="4">
        <f t="shared" si="52"/>
        <v>0</v>
      </c>
      <c r="AD107" s="4">
        <f t="shared" si="52"/>
        <v>0</v>
      </c>
      <c r="AE107" s="4">
        <f t="shared" si="52"/>
        <v>0</v>
      </c>
      <c r="AF107" s="4">
        <f t="shared" si="52"/>
        <v>0</v>
      </c>
      <c r="AG107" s="4">
        <f t="shared" si="52"/>
        <v>4</v>
      </c>
      <c r="AH107" s="4">
        <f t="shared" si="52"/>
        <v>0</v>
      </c>
      <c r="AI107" s="4">
        <f t="shared" si="52"/>
        <v>0</v>
      </c>
      <c r="AJ107" s="4">
        <f t="shared" si="52"/>
        <v>0</v>
      </c>
      <c r="AK107" s="4">
        <f t="shared" si="52"/>
        <v>0</v>
      </c>
      <c r="AL107" s="4">
        <f t="shared" si="52"/>
        <v>0</v>
      </c>
      <c r="AM107" s="4">
        <f t="shared" si="52"/>
        <v>5</v>
      </c>
      <c r="AN107" s="4">
        <f t="shared" si="52"/>
        <v>0</v>
      </c>
      <c r="AO107" s="4">
        <f t="shared" si="52"/>
        <v>0</v>
      </c>
      <c r="AP107" s="4">
        <f t="shared" si="52"/>
        <v>0</v>
      </c>
      <c r="AQ107" s="4">
        <f t="shared" si="52"/>
        <v>0</v>
      </c>
      <c r="AR107" s="4">
        <f t="shared" si="52"/>
        <v>0</v>
      </c>
      <c r="AS107" s="4">
        <f t="shared" si="52"/>
        <v>6</v>
      </c>
      <c r="AT107" s="4">
        <f t="shared" si="52"/>
        <v>0</v>
      </c>
      <c r="AU107" s="4">
        <f t="shared" si="52"/>
        <v>0</v>
      </c>
      <c r="AV107" s="4">
        <f t="shared" si="52"/>
        <v>0</v>
      </c>
      <c r="AW107" s="4">
        <f t="shared" si="52"/>
        <v>0</v>
      </c>
      <c r="AX107" s="4">
        <f t="shared" si="52"/>
        <v>0</v>
      </c>
      <c r="AY107" s="4">
        <f t="shared" si="52"/>
        <v>7</v>
      </c>
      <c r="AZ107" s="4">
        <f t="shared" si="52"/>
        <v>0</v>
      </c>
      <c r="BA107" s="4">
        <f t="shared" si="52"/>
        <v>0</v>
      </c>
      <c r="BB107" s="4">
        <f t="shared" si="52"/>
        <v>0</v>
      </c>
      <c r="BC107" s="4">
        <f t="shared" si="52"/>
        <v>0</v>
      </c>
      <c r="BD107" s="4">
        <f t="shared" si="52"/>
        <v>0</v>
      </c>
      <c r="BE107" s="4">
        <f t="shared" si="52"/>
        <v>8</v>
      </c>
      <c r="BF107" s="4">
        <f t="shared" si="52"/>
        <v>0</v>
      </c>
      <c r="BG107" s="4">
        <f t="shared" si="52"/>
        <v>0</v>
      </c>
      <c r="BH107" s="4">
        <f t="shared" si="52"/>
        <v>0</v>
      </c>
      <c r="BI107" s="4">
        <f t="shared" si="52"/>
        <v>0</v>
      </c>
      <c r="BJ107" s="4">
        <f t="shared" si="52"/>
        <v>0</v>
      </c>
      <c r="BK107" s="4">
        <f t="shared" si="52"/>
        <v>9</v>
      </c>
      <c r="BL107" s="4">
        <f t="shared" si="52"/>
        <v>0</v>
      </c>
      <c r="BM107" s="4">
        <f t="shared" si="52"/>
        <v>0</v>
      </c>
      <c r="BN107" s="4">
        <f t="shared" si="52"/>
        <v>0</v>
      </c>
      <c r="BO107" s="4">
        <f t="shared" si="52"/>
        <v>0</v>
      </c>
      <c r="BP107" s="4">
        <f t="shared" si="52"/>
        <v>0</v>
      </c>
      <c r="BQ107" s="4">
        <f t="shared" si="52"/>
        <v>10</v>
      </c>
    </row>
    <row r="108" spans="1:69" outlineLevel="2">
      <c r="A108" s="36"/>
      <c r="B108" s="36"/>
      <c r="C108" s="63"/>
      <c r="D108" s="61"/>
      <c r="E108" s="24" t="s">
        <v>193</v>
      </c>
      <c r="F108" s="24"/>
      <c r="G108" s="24" t="s">
        <v>223</v>
      </c>
      <c r="H108" s="24"/>
      <c r="I108" s="24"/>
      <c r="J108" s="13">
        <f t="shared" ref="J108:BQ108" si="53" xml:space="preserve">  INDEX( $J106:$BQ106, MATCH( J106, $J107:$BQ107, 0 ) )</f>
        <v>6</v>
      </c>
      <c r="K108" s="13">
        <f t="shared" si="53"/>
        <v>12</v>
      </c>
      <c r="L108" s="13">
        <f t="shared" si="53"/>
        <v>18</v>
      </c>
      <c r="M108" s="13">
        <f t="shared" si="53"/>
        <v>24</v>
      </c>
      <c r="N108" s="13">
        <f t="shared" si="53"/>
        <v>30</v>
      </c>
      <c r="O108" s="13">
        <f t="shared" si="53"/>
        <v>36</v>
      </c>
      <c r="P108" s="13">
        <f t="shared" si="53"/>
        <v>42</v>
      </c>
      <c r="Q108" s="13">
        <f t="shared" si="53"/>
        <v>48</v>
      </c>
      <c r="R108" s="13">
        <f t="shared" si="53"/>
        <v>54</v>
      </c>
      <c r="S108" s="13">
        <f t="shared" si="53"/>
        <v>60</v>
      </c>
      <c r="T108" s="13" t="e">
        <f t="shared" si="53"/>
        <v>#N/A</v>
      </c>
      <c r="U108" s="13" t="e">
        <f t="shared" si="53"/>
        <v>#N/A</v>
      </c>
      <c r="V108" s="13" t="e">
        <f t="shared" si="53"/>
        <v>#N/A</v>
      </c>
      <c r="W108" s="13" t="e">
        <f t="shared" si="53"/>
        <v>#N/A</v>
      </c>
      <c r="X108" s="13" t="e">
        <f t="shared" si="53"/>
        <v>#N/A</v>
      </c>
      <c r="Y108" s="13" t="e">
        <f t="shared" si="53"/>
        <v>#N/A</v>
      </c>
      <c r="Z108" s="13" t="e">
        <f t="shared" si="53"/>
        <v>#N/A</v>
      </c>
      <c r="AA108" s="13" t="e">
        <f t="shared" si="53"/>
        <v>#N/A</v>
      </c>
      <c r="AB108" s="13" t="e">
        <f t="shared" si="53"/>
        <v>#N/A</v>
      </c>
      <c r="AC108" s="13" t="e">
        <f t="shared" si="53"/>
        <v>#N/A</v>
      </c>
      <c r="AD108" s="13" t="e">
        <f t="shared" si="53"/>
        <v>#N/A</v>
      </c>
      <c r="AE108" s="13" t="e">
        <f t="shared" si="53"/>
        <v>#N/A</v>
      </c>
      <c r="AF108" s="13" t="e">
        <f t="shared" si="53"/>
        <v>#N/A</v>
      </c>
      <c r="AG108" s="13" t="e">
        <f t="shared" si="53"/>
        <v>#N/A</v>
      </c>
      <c r="AH108" s="13" t="e">
        <f t="shared" si="53"/>
        <v>#N/A</v>
      </c>
      <c r="AI108" s="13" t="e">
        <f t="shared" si="53"/>
        <v>#N/A</v>
      </c>
      <c r="AJ108" s="13" t="e">
        <f t="shared" si="53"/>
        <v>#N/A</v>
      </c>
      <c r="AK108" s="13" t="e">
        <f t="shared" si="53"/>
        <v>#N/A</v>
      </c>
      <c r="AL108" s="13" t="e">
        <f t="shared" si="53"/>
        <v>#N/A</v>
      </c>
      <c r="AM108" s="13" t="e">
        <f t="shared" si="53"/>
        <v>#N/A</v>
      </c>
      <c r="AN108" s="13" t="e">
        <f t="shared" si="53"/>
        <v>#N/A</v>
      </c>
      <c r="AO108" s="13" t="e">
        <f t="shared" si="53"/>
        <v>#N/A</v>
      </c>
      <c r="AP108" s="13" t="e">
        <f t="shared" si="53"/>
        <v>#N/A</v>
      </c>
      <c r="AQ108" s="13" t="e">
        <f t="shared" si="53"/>
        <v>#N/A</v>
      </c>
      <c r="AR108" s="13" t="e">
        <f t="shared" si="53"/>
        <v>#N/A</v>
      </c>
      <c r="AS108" s="13" t="e">
        <f t="shared" si="53"/>
        <v>#N/A</v>
      </c>
      <c r="AT108" s="13" t="e">
        <f t="shared" si="53"/>
        <v>#N/A</v>
      </c>
      <c r="AU108" s="13" t="e">
        <f t="shared" si="53"/>
        <v>#N/A</v>
      </c>
      <c r="AV108" s="13" t="e">
        <f t="shared" si="53"/>
        <v>#N/A</v>
      </c>
      <c r="AW108" s="13" t="e">
        <f t="shared" si="53"/>
        <v>#N/A</v>
      </c>
      <c r="AX108" s="13" t="e">
        <f t="shared" si="53"/>
        <v>#N/A</v>
      </c>
      <c r="AY108" s="13" t="e">
        <f t="shared" si="53"/>
        <v>#N/A</v>
      </c>
      <c r="AZ108" s="13" t="e">
        <f t="shared" si="53"/>
        <v>#N/A</v>
      </c>
      <c r="BA108" s="13" t="e">
        <f t="shared" si="53"/>
        <v>#N/A</v>
      </c>
      <c r="BB108" s="13" t="e">
        <f t="shared" si="53"/>
        <v>#N/A</v>
      </c>
      <c r="BC108" s="13" t="e">
        <f t="shared" si="53"/>
        <v>#N/A</v>
      </c>
      <c r="BD108" s="13" t="e">
        <f t="shared" si="53"/>
        <v>#N/A</v>
      </c>
      <c r="BE108" s="13" t="e">
        <f t="shared" si="53"/>
        <v>#N/A</v>
      </c>
      <c r="BF108" s="13" t="e">
        <f t="shared" si="53"/>
        <v>#N/A</v>
      </c>
      <c r="BG108" s="13" t="e">
        <f t="shared" si="53"/>
        <v>#N/A</v>
      </c>
      <c r="BH108" s="13" t="e">
        <f t="shared" si="53"/>
        <v>#N/A</v>
      </c>
      <c r="BI108" s="13" t="e">
        <f t="shared" si="53"/>
        <v>#N/A</v>
      </c>
      <c r="BJ108" s="13" t="e">
        <f t="shared" si="53"/>
        <v>#N/A</v>
      </c>
      <c r="BK108" s="13" t="e">
        <f t="shared" si="53"/>
        <v>#N/A</v>
      </c>
      <c r="BL108" s="13" t="e">
        <f t="shared" si="53"/>
        <v>#N/A</v>
      </c>
      <c r="BM108" s="13" t="e">
        <f t="shared" si="53"/>
        <v>#N/A</v>
      </c>
      <c r="BN108" s="13" t="e">
        <f t="shared" si="53"/>
        <v>#N/A</v>
      </c>
      <c r="BO108" s="13" t="e">
        <f t="shared" si="53"/>
        <v>#N/A</v>
      </c>
      <c r="BP108" s="13" t="e">
        <f t="shared" si="53"/>
        <v>#N/A</v>
      </c>
      <c r="BQ108" s="13" t="e">
        <f t="shared" si="53"/>
        <v>#N/A</v>
      </c>
    </row>
    <row r="109" spans="1:69" outlineLevel="1"/>
    <row r="111" spans="1:69">
      <c r="A111" s="28" t="s">
        <v>121</v>
      </c>
    </row>
    <row r="112" spans="1:69" outlineLevel="1">
      <c r="B112" s="28" t="s">
        <v>194</v>
      </c>
    </row>
    <row r="113" spans="1:69" outlineLevel="2">
      <c r="A113" s="18"/>
      <c r="B113" s="18"/>
      <c r="C113" s="31"/>
      <c r="D113" s="32"/>
      <c r="E113" s="42" t="str">
        <f xml:space="preserve">  InpC!E$74</f>
        <v>Start date</v>
      </c>
      <c r="F113" s="42">
        <f xml:space="preserve">  InpC!F$74</f>
        <v>45047</v>
      </c>
      <c r="G113" s="42" t="str">
        <f xml:space="preserve">  InpC!G$74</f>
        <v>date</v>
      </c>
      <c r="M113" s="8"/>
    </row>
    <row r="114" spans="1:69" outlineLevel="2">
      <c r="E114" s="8" t="str">
        <f t="shared" ref="E114:BQ114" si="54" xml:space="preserve">  E$19</f>
        <v>Model period end</v>
      </c>
      <c r="F114" s="8">
        <f t="shared" si="54"/>
        <v>0</v>
      </c>
      <c r="G114" s="8" t="str">
        <f t="shared" si="54"/>
        <v>date</v>
      </c>
      <c r="H114" s="8">
        <f t="shared" si="54"/>
        <v>0</v>
      </c>
      <c r="I114" s="8">
        <f t="shared" si="54"/>
        <v>0</v>
      </c>
      <c r="J114" s="8">
        <f t="shared" si="54"/>
        <v>45077</v>
      </c>
      <c r="K114" s="8">
        <f t="shared" si="54"/>
        <v>45107</v>
      </c>
      <c r="L114" s="8">
        <f t="shared" si="54"/>
        <v>45138</v>
      </c>
      <c r="M114" s="8">
        <f t="shared" si="54"/>
        <v>45169</v>
      </c>
      <c r="N114" s="8">
        <f t="shared" si="54"/>
        <v>45199</v>
      </c>
      <c r="O114" s="8">
        <f t="shared" si="54"/>
        <v>45230</v>
      </c>
      <c r="P114" s="8">
        <f t="shared" si="54"/>
        <v>45260</v>
      </c>
      <c r="Q114" s="8">
        <f t="shared" si="54"/>
        <v>45291</v>
      </c>
      <c r="R114" s="8">
        <f t="shared" si="54"/>
        <v>45322</v>
      </c>
      <c r="S114" s="8">
        <f t="shared" si="54"/>
        <v>45351</v>
      </c>
      <c r="T114" s="8">
        <f t="shared" si="54"/>
        <v>45382</v>
      </c>
      <c r="U114" s="8">
        <f t="shared" si="54"/>
        <v>45412</v>
      </c>
      <c r="V114" s="8">
        <f t="shared" si="54"/>
        <v>45443</v>
      </c>
      <c r="W114" s="8">
        <f t="shared" si="54"/>
        <v>45473</v>
      </c>
      <c r="X114" s="8">
        <f t="shared" si="54"/>
        <v>45504</v>
      </c>
      <c r="Y114" s="8">
        <f t="shared" si="54"/>
        <v>45535</v>
      </c>
      <c r="Z114" s="8">
        <f t="shared" si="54"/>
        <v>45565</v>
      </c>
      <c r="AA114" s="8">
        <f t="shared" si="54"/>
        <v>45596</v>
      </c>
      <c r="AB114" s="8">
        <f t="shared" si="54"/>
        <v>45626</v>
      </c>
      <c r="AC114" s="8">
        <f t="shared" si="54"/>
        <v>45657</v>
      </c>
      <c r="AD114" s="8">
        <f t="shared" si="54"/>
        <v>45688</v>
      </c>
      <c r="AE114" s="8">
        <f t="shared" si="54"/>
        <v>45716</v>
      </c>
      <c r="AF114" s="8">
        <f t="shared" si="54"/>
        <v>45747</v>
      </c>
      <c r="AG114" s="8">
        <f t="shared" si="54"/>
        <v>45777</v>
      </c>
      <c r="AH114" s="8">
        <f t="shared" si="54"/>
        <v>45808</v>
      </c>
      <c r="AI114" s="8">
        <f t="shared" si="54"/>
        <v>45838</v>
      </c>
      <c r="AJ114" s="8">
        <f t="shared" si="54"/>
        <v>45869</v>
      </c>
      <c r="AK114" s="8">
        <f t="shared" si="54"/>
        <v>45900</v>
      </c>
      <c r="AL114" s="8">
        <f t="shared" si="54"/>
        <v>45930</v>
      </c>
      <c r="AM114" s="8">
        <f t="shared" si="54"/>
        <v>45961</v>
      </c>
      <c r="AN114" s="8">
        <f t="shared" si="54"/>
        <v>45991</v>
      </c>
      <c r="AO114" s="8">
        <f t="shared" si="54"/>
        <v>46022</v>
      </c>
      <c r="AP114" s="8">
        <f t="shared" si="54"/>
        <v>46053</v>
      </c>
      <c r="AQ114" s="8">
        <f t="shared" si="54"/>
        <v>46081</v>
      </c>
      <c r="AR114" s="8">
        <f t="shared" si="54"/>
        <v>46112</v>
      </c>
      <c r="AS114" s="8">
        <f t="shared" si="54"/>
        <v>46142</v>
      </c>
      <c r="AT114" s="8">
        <f t="shared" si="54"/>
        <v>46173</v>
      </c>
      <c r="AU114" s="8">
        <f t="shared" si="54"/>
        <v>46203</v>
      </c>
      <c r="AV114" s="8">
        <f t="shared" si="54"/>
        <v>46234</v>
      </c>
      <c r="AW114" s="8">
        <f t="shared" si="54"/>
        <v>46265</v>
      </c>
      <c r="AX114" s="8">
        <f t="shared" si="54"/>
        <v>46295</v>
      </c>
      <c r="AY114" s="8">
        <f t="shared" si="54"/>
        <v>46326</v>
      </c>
      <c r="AZ114" s="8">
        <f t="shared" si="54"/>
        <v>46356</v>
      </c>
      <c r="BA114" s="8">
        <f t="shared" si="54"/>
        <v>46387</v>
      </c>
      <c r="BB114" s="8">
        <f t="shared" si="54"/>
        <v>46418</v>
      </c>
      <c r="BC114" s="8">
        <f t="shared" si="54"/>
        <v>46446</v>
      </c>
      <c r="BD114" s="8">
        <f t="shared" si="54"/>
        <v>46477</v>
      </c>
      <c r="BE114" s="8">
        <f t="shared" si="54"/>
        <v>46507</v>
      </c>
      <c r="BF114" s="8">
        <f t="shared" si="54"/>
        <v>46538</v>
      </c>
      <c r="BG114" s="8">
        <f t="shared" si="54"/>
        <v>46568</v>
      </c>
      <c r="BH114" s="8">
        <f t="shared" si="54"/>
        <v>46599</v>
      </c>
      <c r="BI114" s="8">
        <f t="shared" si="54"/>
        <v>46630</v>
      </c>
      <c r="BJ114" s="8">
        <f t="shared" si="54"/>
        <v>46660</v>
      </c>
      <c r="BK114" s="8">
        <f t="shared" si="54"/>
        <v>46691</v>
      </c>
      <c r="BL114" s="8">
        <f t="shared" si="54"/>
        <v>46721</v>
      </c>
      <c r="BM114" s="8">
        <f t="shared" si="54"/>
        <v>46752</v>
      </c>
      <c r="BN114" s="8">
        <f t="shared" si="54"/>
        <v>46783</v>
      </c>
      <c r="BO114" s="8">
        <f t="shared" si="54"/>
        <v>46812</v>
      </c>
      <c r="BP114" s="8">
        <f t="shared" si="54"/>
        <v>46843</v>
      </c>
      <c r="BQ114" s="8">
        <f t="shared" si="54"/>
        <v>46873</v>
      </c>
    </row>
    <row r="115" spans="1:69" outlineLevel="2">
      <c r="E115" s="55" t="s">
        <v>194</v>
      </c>
      <c r="G115" s="55" t="s">
        <v>19</v>
      </c>
      <c r="H115" s="2">
        <f xml:space="preserve"> SUM( J115:BQ115 )</f>
        <v>60</v>
      </c>
      <c r="J115" s="2">
        <f t="shared" ref="J115:BQ115" si="55" xml:space="preserve">  IF( $F113 &lt; J114, 1, 0 )</f>
        <v>1</v>
      </c>
      <c r="K115" s="2">
        <f t="shared" si="55"/>
        <v>1</v>
      </c>
      <c r="L115" s="2">
        <f t="shared" si="55"/>
        <v>1</v>
      </c>
      <c r="M115" s="2">
        <f t="shared" si="55"/>
        <v>1</v>
      </c>
      <c r="N115" s="2">
        <f t="shared" si="55"/>
        <v>1</v>
      </c>
      <c r="O115" s="2">
        <f t="shared" si="55"/>
        <v>1</v>
      </c>
      <c r="P115" s="2">
        <f t="shared" si="55"/>
        <v>1</v>
      </c>
      <c r="Q115" s="2">
        <f t="shared" si="55"/>
        <v>1</v>
      </c>
      <c r="R115" s="2">
        <f t="shared" si="55"/>
        <v>1</v>
      </c>
      <c r="S115" s="2">
        <f t="shared" si="55"/>
        <v>1</v>
      </c>
      <c r="T115" s="2">
        <f t="shared" si="55"/>
        <v>1</v>
      </c>
      <c r="U115" s="2">
        <f t="shared" si="55"/>
        <v>1</v>
      </c>
      <c r="V115" s="2">
        <f t="shared" si="55"/>
        <v>1</v>
      </c>
      <c r="W115" s="2">
        <f t="shared" si="55"/>
        <v>1</v>
      </c>
      <c r="X115" s="2">
        <f t="shared" si="55"/>
        <v>1</v>
      </c>
      <c r="Y115" s="2">
        <f t="shared" si="55"/>
        <v>1</v>
      </c>
      <c r="Z115" s="2">
        <f t="shared" si="55"/>
        <v>1</v>
      </c>
      <c r="AA115" s="2">
        <f t="shared" si="55"/>
        <v>1</v>
      </c>
      <c r="AB115" s="2">
        <f t="shared" si="55"/>
        <v>1</v>
      </c>
      <c r="AC115" s="2">
        <f t="shared" si="55"/>
        <v>1</v>
      </c>
      <c r="AD115" s="2">
        <f t="shared" si="55"/>
        <v>1</v>
      </c>
      <c r="AE115" s="2">
        <f t="shared" si="55"/>
        <v>1</v>
      </c>
      <c r="AF115" s="2">
        <f t="shared" si="55"/>
        <v>1</v>
      </c>
      <c r="AG115" s="2">
        <f t="shared" si="55"/>
        <v>1</v>
      </c>
      <c r="AH115" s="2">
        <f t="shared" si="55"/>
        <v>1</v>
      </c>
      <c r="AI115" s="2">
        <f t="shared" si="55"/>
        <v>1</v>
      </c>
      <c r="AJ115" s="2">
        <f t="shared" si="55"/>
        <v>1</v>
      </c>
      <c r="AK115" s="2">
        <f t="shared" si="55"/>
        <v>1</v>
      </c>
      <c r="AL115" s="2">
        <f t="shared" si="55"/>
        <v>1</v>
      </c>
      <c r="AM115" s="2">
        <f t="shared" si="55"/>
        <v>1</v>
      </c>
      <c r="AN115" s="2">
        <f t="shared" si="55"/>
        <v>1</v>
      </c>
      <c r="AO115" s="2">
        <f t="shared" si="55"/>
        <v>1</v>
      </c>
      <c r="AP115" s="2">
        <f t="shared" si="55"/>
        <v>1</v>
      </c>
      <c r="AQ115" s="2">
        <f t="shared" si="55"/>
        <v>1</v>
      </c>
      <c r="AR115" s="2">
        <f t="shared" si="55"/>
        <v>1</v>
      </c>
      <c r="AS115" s="2">
        <f t="shared" si="55"/>
        <v>1</v>
      </c>
      <c r="AT115" s="2">
        <f t="shared" si="55"/>
        <v>1</v>
      </c>
      <c r="AU115" s="2">
        <f t="shared" si="55"/>
        <v>1</v>
      </c>
      <c r="AV115" s="2">
        <f t="shared" si="55"/>
        <v>1</v>
      </c>
      <c r="AW115" s="2">
        <f t="shared" si="55"/>
        <v>1</v>
      </c>
      <c r="AX115" s="2">
        <f t="shared" si="55"/>
        <v>1</v>
      </c>
      <c r="AY115" s="2">
        <f t="shared" si="55"/>
        <v>1</v>
      </c>
      <c r="AZ115" s="2">
        <f t="shared" si="55"/>
        <v>1</v>
      </c>
      <c r="BA115" s="2">
        <f t="shared" si="55"/>
        <v>1</v>
      </c>
      <c r="BB115" s="2">
        <f t="shared" si="55"/>
        <v>1</v>
      </c>
      <c r="BC115" s="2">
        <f t="shared" si="55"/>
        <v>1</v>
      </c>
      <c r="BD115" s="2">
        <f t="shared" si="55"/>
        <v>1</v>
      </c>
      <c r="BE115" s="2">
        <f t="shared" si="55"/>
        <v>1</v>
      </c>
      <c r="BF115" s="2">
        <f t="shared" si="55"/>
        <v>1</v>
      </c>
      <c r="BG115" s="2">
        <f t="shared" si="55"/>
        <v>1</v>
      </c>
      <c r="BH115" s="2">
        <f t="shared" si="55"/>
        <v>1</v>
      </c>
      <c r="BI115" s="2">
        <f t="shared" si="55"/>
        <v>1</v>
      </c>
      <c r="BJ115" s="2">
        <f t="shared" si="55"/>
        <v>1</v>
      </c>
      <c r="BK115" s="2">
        <f t="shared" si="55"/>
        <v>1</v>
      </c>
      <c r="BL115" s="2">
        <f t="shared" si="55"/>
        <v>1</v>
      </c>
      <c r="BM115" s="2">
        <f t="shared" si="55"/>
        <v>1</v>
      </c>
      <c r="BN115" s="2">
        <f t="shared" si="55"/>
        <v>1</v>
      </c>
      <c r="BO115" s="2">
        <f t="shared" si="55"/>
        <v>1</v>
      </c>
      <c r="BP115" s="2">
        <f t="shared" si="55"/>
        <v>1</v>
      </c>
      <c r="BQ115" s="2">
        <f t="shared" si="55"/>
        <v>1</v>
      </c>
    </row>
    <row r="116" spans="1:69" outlineLevel="1"/>
    <row r="117" spans="1:69" outlineLevel="1"/>
    <row r="118" spans="1:69" outlineLevel="1">
      <c r="B118" s="28" t="s">
        <v>235</v>
      </c>
    </row>
    <row r="119" spans="1:69" outlineLevel="2">
      <c r="A119" s="18"/>
      <c r="B119" s="18"/>
      <c r="C119" s="31"/>
      <c r="D119" s="32"/>
      <c r="E119" s="42" t="str">
        <f xml:space="preserve">  InpC!E$74</f>
        <v>Start date</v>
      </c>
      <c r="F119" s="42">
        <f xml:space="preserve">  InpC!F$74</f>
        <v>45047</v>
      </c>
      <c r="G119" s="42" t="str">
        <f xml:space="preserve">  InpC!G$74</f>
        <v>date</v>
      </c>
      <c r="M119" s="8"/>
    </row>
    <row r="120" spans="1:69" outlineLevel="2">
      <c r="E120" s="8" t="str">
        <f t="shared" ref="E120:BQ120" si="56" xml:space="preserve">  E$19</f>
        <v>Model period end</v>
      </c>
      <c r="F120" s="8">
        <f t="shared" si="56"/>
        <v>0</v>
      </c>
      <c r="G120" s="8" t="str">
        <f t="shared" si="56"/>
        <v>date</v>
      </c>
      <c r="H120" s="8">
        <f t="shared" si="56"/>
        <v>0</v>
      </c>
      <c r="I120" s="8">
        <f t="shared" si="56"/>
        <v>0</v>
      </c>
      <c r="J120" s="8">
        <f t="shared" si="56"/>
        <v>45077</v>
      </c>
      <c r="K120" s="8">
        <f t="shared" si="56"/>
        <v>45107</v>
      </c>
      <c r="L120" s="8">
        <f t="shared" si="56"/>
        <v>45138</v>
      </c>
      <c r="M120" s="8">
        <f t="shared" si="56"/>
        <v>45169</v>
      </c>
      <c r="N120" s="8">
        <f t="shared" si="56"/>
        <v>45199</v>
      </c>
      <c r="O120" s="8">
        <f t="shared" si="56"/>
        <v>45230</v>
      </c>
      <c r="P120" s="8">
        <f t="shared" si="56"/>
        <v>45260</v>
      </c>
      <c r="Q120" s="8">
        <f t="shared" si="56"/>
        <v>45291</v>
      </c>
      <c r="R120" s="8">
        <f t="shared" si="56"/>
        <v>45322</v>
      </c>
      <c r="S120" s="8">
        <f t="shared" si="56"/>
        <v>45351</v>
      </c>
      <c r="T120" s="8">
        <f t="shared" si="56"/>
        <v>45382</v>
      </c>
      <c r="U120" s="8">
        <f t="shared" si="56"/>
        <v>45412</v>
      </c>
      <c r="V120" s="8">
        <f t="shared" si="56"/>
        <v>45443</v>
      </c>
      <c r="W120" s="8">
        <f t="shared" si="56"/>
        <v>45473</v>
      </c>
      <c r="X120" s="8">
        <f t="shared" si="56"/>
        <v>45504</v>
      </c>
      <c r="Y120" s="8">
        <f t="shared" si="56"/>
        <v>45535</v>
      </c>
      <c r="Z120" s="8">
        <f t="shared" si="56"/>
        <v>45565</v>
      </c>
      <c r="AA120" s="8">
        <f t="shared" si="56"/>
        <v>45596</v>
      </c>
      <c r="AB120" s="8">
        <f t="shared" si="56"/>
        <v>45626</v>
      </c>
      <c r="AC120" s="8">
        <f t="shared" si="56"/>
        <v>45657</v>
      </c>
      <c r="AD120" s="8">
        <f t="shared" si="56"/>
        <v>45688</v>
      </c>
      <c r="AE120" s="8">
        <f t="shared" si="56"/>
        <v>45716</v>
      </c>
      <c r="AF120" s="8">
        <f t="shared" si="56"/>
        <v>45747</v>
      </c>
      <c r="AG120" s="8">
        <f t="shared" si="56"/>
        <v>45777</v>
      </c>
      <c r="AH120" s="8">
        <f t="shared" si="56"/>
        <v>45808</v>
      </c>
      <c r="AI120" s="8">
        <f t="shared" si="56"/>
        <v>45838</v>
      </c>
      <c r="AJ120" s="8">
        <f t="shared" si="56"/>
        <v>45869</v>
      </c>
      <c r="AK120" s="8">
        <f t="shared" si="56"/>
        <v>45900</v>
      </c>
      <c r="AL120" s="8">
        <f t="shared" si="56"/>
        <v>45930</v>
      </c>
      <c r="AM120" s="8">
        <f t="shared" si="56"/>
        <v>45961</v>
      </c>
      <c r="AN120" s="8">
        <f t="shared" si="56"/>
        <v>45991</v>
      </c>
      <c r="AO120" s="8">
        <f t="shared" si="56"/>
        <v>46022</v>
      </c>
      <c r="AP120" s="8">
        <f t="shared" si="56"/>
        <v>46053</v>
      </c>
      <c r="AQ120" s="8">
        <f t="shared" si="56"/>
        <v>46081</v>
      </c>
      <c r="AR120" s="8">
        <f t="shared" si="56"/>
        <v>46112</v>
      </c>
      <c r="AS120" s="8">
        <f t="shared" si="56"/>
        <v>46142</v>
      </c>
      <c r="AT120" s="8">
        <f t="shared" si="56"/>
        <v>46173</v>
      </c>
      <c r="AU120" s="8">
        <f t="shared" si="56"/>
        <v>46203</v>
      </c>
      <c r="AV120" s="8">
        <f t="shared" si="56"/>
        <v>46234</v>
      </c>
      <c r="AW120" s="8">
        <f t="shared" si="56"/>
        <v>46265</v>
      </c>
      <c r="AX120" s="8">
        <f t="shared" si="56"/>
        <v>46295</v>
      </c>
      <c r="AY120" s="8">
        <f t="shared" si="56"/>
        <v>46326</v>
      </c>
      <c r="AZ120" s="8">
        <f t="shared" si="56"/>
        <v>46356</v>
      </c>
      <c r="BA120" s="8">
        <f t="shared" si="56"/>
        <v>46387</v>
      </c>
      <c r="BB120" s="8">
        <f t="shared" si="56"/>
        <v>46418</v>
      </c>
      <c r="BC120" s="8">
        <f t="shared" si="56"/>
        <v>46446</v>
      </c>
      <c r="BD120" s="8">
        <f t="shared" si="56"/>
        <v>46477</v>
      </c>
      <c r="BE120" s="8">
        <f t="shared" si="56"/>
        <v>46507</v>
      </c>
      <c r="BF120" s="8">
        <f t="shared" si="56"/>
        <v>46538</v>
      </c>
      <c r="BG120" s="8">
        <f t="shared" si="56"/>
        <v>46568</v>
      </c>
      <c r="BH120" s="8">
        <f t="shared" si="56"/>
        <v>46599</v>
      </c>
      <c r="BI120" s="8">
        <f t="shared" si="56"/>
        <v>46630</v>
      </c>
      <c r="BJ120" s="8">
        <f t="shared" si="56"/>
        <v>46660</v>
      </c>
      <c r="BK120" s="8">
        <f t="shared" si="56"/>
        <v>46691</v>
      </c>
      <c r="BL120" s="8">
        <f t="shared" si="56"/>
        <v>46721</v>
      </c>
      <c r="BM120" s="8">
        <f t="shared" si="56"/>
        <v>46752</v>
      </c>
      <c r="BN120" s="8">
        <f t="shared" si="56"/>
        <v>46783</v>
      </c>
      <c r="BO120" s="8">
        <f t="shared" si="56"/>
        <v>46812</v>
      </c>
      <c r="BP120" s="8">
        <f t="shared" si="56"/>
        <v>46843</v>
      </c>
      <c r="BQ120" s="8">
        <f t="shared" si="56"/>
        <v>46873</v>
      </c>
    </row>
    <row r="121" spans="1:69" outlineLevel="2">
      <c r="E121" s="8" t="str">
        <f t="shared" ref="E121:BQ121" si="57" xml:space="preserve">  E$12</f>
        <v>Model period start</v>
      </c>
      <c r="F121" s="8">
        <f t="shared" si="57"/>
        <v>0</v>
      </c>
      <c r="G121" s="8" t="str">
        <f t="shared" si="57"/>
        <v>date</v>
      </c>
      <c r="H121" s="8">
        <f t="shared" si="57"/>
        <v>0</v>
      </c>
      <c r="I121" s="8">
        <f t="shared" si="57"/>
        <v>0</v>
      </c>
      <c r="J121" s="8">
        <f t="shared" si="57"/>
        <v>45047</v>
      </c>
      <c r="K121" s="8">
        <f t="shared" si="57"/>
        <v>45078</v>
      </c>
      <c r="L121" s="8">
        <f t="shared" si="57"/>
        <v>45108</v>
      </c>
      <c r="M121" s="8">
        <f t="shared" si="57"/>
        <v>45139</v>
      </c>
      <c r="N121" s="8">
        <f t="shared" si="57"/>
        <v>45170</v>
      </c>
      <c r="O121" s="8">
        <f t="shared" si="57"/>
        <v>45200</v>
      </c>
      <c r="P121" s="8">
        <f t="shared" si="57"/>
        <v>45231</v>
      </c>
      <c r="Q121" s="8">
        <f t="shared" si="57"/>
        <v>45261</v>
      </c>
      <c r="R121" s="8">
        <f t="shared" si="57"/>
        <v>45292</v>
      </c>
      <c r="S121" s="8">
        <f t="shared" si="57"/>
        <v>45323</v>
      </c>
      <c r="T121" s="8">
        <f t="shared" si="57"/>
        <v>45352</v>
      </c>
      <c r="U121" s="8">
        <f t="shared" si="57"/>
        <v>45383</v>
      </c>
      <c r="V121" s="8">
        <f t="shared" si="57"/>
        <v>45413</v>
      </c>
      <c r="W121" s="8">
        <f t="shared" si="57"/>
        <v>45444</v>
      </c>
      <c r="X121" s="8">
        <f t="shared" si="57"/>
        <v>45474</v>
      </c>
      <c r="Y121" s="8">
        <f t="shared" si="57"/>
        <v>45505</v>
      </c>
      <c r="Z121" s="8">
        <f t="shared" si="57"/>
        <v>45536</v>
      </c>
      <c r="AA121" s="8">
        <f t="shared" si="57"/>
        <v>45566</v>
      </c>
      <c r="AB121" s="8">
        <f t="shared" si="57"/>
        <v>45597</v>
      </c>
      <c r="AC121" s="8">
        <f t="shared" si="57"/>
        <v>45627</v>
      </c>
      <c r="AD121" s="8">
        <f t="shared" si="57"/>
        <v>45658</v>
      </c>
      <c r="AE121" s="8">
        <f t="shared" si="57"/>
        <v>45689</v>
      </c>
      <c r="AF121" s="8">
        <f t="shared" si="57"/>
        <v>45717</v>
      </c>
      <c r="AG121" s="8">
        <f t="shared" si="57"/>
        <v>45748</v>
      </c>
      <c r="AH121" s="8">
        <f t="shared" si="57"/>
        <v>45778</v>
      </c>
      <c r="AI121" s="8">
        <f t="shared" si="57"/>
        <v>45809</v>
      </c>
      <c r="AJ121" s="8">
        <f t="shared" si="57"/>
        <v>45839</v>
      </c>
      <c r="AK121" s="8">
        <f t="shared" si="57"/>
        <v>45870</v>
      </c>
      <c r="AL121" s="8">
        <f t="shared" si="57"/>
        <v>45901</v>
      </c>
      <c r="AM121" s="8">
        <f t="shared" si="57"/>
        <v>45931</v>
      </c>
      <c r="AN121" s="8">
        <f t="shared" si="57"/>
        <v>45962</v>
      </c>
      <c r="AO121" s="8">
        <f t="shared" si="57"/>
        <v>45992</v>
      </c>
      <c r="AP121" s="8">
        <f t="shared" si="57"/>
        <v>46023</v>
      </c>
      <c r="AQ121" s="8">
        <f t="shared" si="57"/>
        <v>46054</v>
      </c>
      <c r="AR121" s="8">
        <f t="shared" si="57"/>
        <v>46082</v>
      </c>
      <c r="AS121" s="8">
        <f t="shared" si="57"/>
        <v>46113</v>
      </c>
      <c r="AT121" s="8">
        <f t="shared" si="57"/>
        <v>46143</v>
      </c>
      <c r="AU121" s="8">
        <f t="shared" si="57"/>
        <v>46174</v>
      </c>
      <c r="AV121" s="8">
        <f t="shared" si="57"/>
        <v>46204</v>
      </c>
      <c r="AW121" s="8">
        <f t="shared" si="57"/>
        <v>46235</v>
      </c>
      <c r="AX121" s="8">
        <f t="shared" si="57"/>
        <v>46266</v>
      </c>
      <c r="AY121" s="8">
        <f t="shared" si="57"/>
        <v>46296</v>
      </c>
      <c r="AZ121" s="8">
        <f t="shared" si="57"/>
        <v>46327</v>
      </c>
      <c r="BA121" s="8">
        <f t="shared" si="57"/>
        <v>46357</v>
      </c>
      <c r="BB121" s="8">
        <f t="shared" si="57"/>
        <v>46388</v>
      </c>
      <c r="BC121" s="8">
        <f t="shared" si="57"/>
        <v>46419</v>
      </c>
      <c r="BD121" s="8">
        <f t="shared" si="57"/>
        <v>46447</v>
      </c>
      <c r="BE121" s="8">
        <f t="shared" si="57"/>
        <v>46478</v>
      </c>
      <c r="BF121" s="8">
        <f t="shared" si="57"/>
        <v>46508</v>
      </c>
      <c r="BG121" s="8">
        <f t="shared" si="57"/>
        <v>46539</v>
      </c>
      <c r="BH121" s="8">
        <f t="shared" si="57"/>
        <v>46569</v>
      </c>
      <c r="BI121" s="8">
        <f t="shared" si="57"/>
        <v>46600</v>
      </c>
      <c r="BJ121" s="8">
        <f t="shared" si="57"/>
        <v>46631</v>
      </c>
      <c r="BK121" s="8">
        <f t="shared" si="57"/>
        <v>46661</v>
      </c>
      <c r="BL121" s="8">
        <f t="shared" si="57"/>
        <v>46692</v>
      </c>
      <c r="BM121" s="8">
        <f t="shared" si="57"/>
        <v>46722</v>
      </c>
      <c r="BN121" s="8">
        <f t="shared" si="57"/>
        <v>46753</v>
      </c>
      <c r="BO121" s="8">
        <f t="shared" si="57"/>
        <v>46784</v>
      </c>
      <c r="BP121" s="8">
        <f t="shared" si="57"/>
        <v>46813</v>
      </c>
      <c r="BQ121" s="8">
        <f t="shared" si="57"/>
        <v>46844</v>
      </c>
    </row>
    <row r="122" spans="1:69" outlineLevel="2">
      <c r="E122" s="55" t="s">
        <v>235</v>
      </c>
      <c r="G122" s="55" t="s">
        <v>19</v>
      </c>
      <c r="H122" s="2">
        <f xml:space="preserve"> SUM( J122:BQ122 )</f>
        <v>1</v>
      </c>
      <c r="J122" s="2">
        <f t="shared" ref="J122:BQ122" si="58" xml:space="preserve">  IF( AND( J120 &gt;= $F119, J121 &lt;= $F119 ), 1, 0 )</f>
        <v>1</v>
      </c>
      <c r="K122" s="2">
        <f t="shared" si="58"/>
        <v>0</v>
      </c>
      <c r="L122" s="2">
        <f t="shared" si="58"/>
        <v>0</v>
      </c>
      <c r="M122" s="2">
        <f t="shared" si="58"/>
        <v>0</v>
      </c>
      <c r="N122" s="2">
        <f t="shared" si="58"/>
        <v>0</v>
      </c>
      <c r="O122" s="2">
        <f t="shared" si="58"/>
        <v>0</v>
      </c>
      <c r="P122" s="2">
        <f t="shared" si="58"/>
        <v>0</v>
      </c>
      <c r="Q122" s="2">
        <f t="shared" si="58"/>
        <v>0</v>
      </c>
      <c r="R122" s="2">
        <f t="shared" si="58"/>
        <v>0</v>
      </c>
      <c r="S122" s="2">
        <f t="shared" si="58"/>
        <v>0</v>
      </c>
      <c r="T122" s="2">
        <f t="shared" si="58"/>
        <v>0</v>
      </c>
      <c r="U122" s="2">
        <f t="shared" si="58"/>
        <v>0</v>
      </c>
      <c r="V122" s="2">
        <f t="shared" si="58"/>
        <v>0</v>
      </c>
      <c r="W122" s="2">
        <f t="shared" si="58"/>
        <v>0</v>
      </c>
      <c r="X122" s="2">
        <f t="shared" si="58"/>
        <v>0</v>
      </c>
      <c r="Y122" s="2">
        <f t="shared" si="58"/>
        <v>0</v>
      </c>
      <c r="Z122" s="2">
        <f t="shared" si="58"/>
        <v>0</v>
      </c>
      <c r="AA122" s="2">
        <f t="shared" si="58"/>
        <v>0</v>
      </c>
      <c r="AB122" s="2">
        <f t="shared" si="58"/>
        <v>0</v>
      </c>
      <c r="AC122" s="2">
        <f t="shared" si="58"/>
        <v>0</v>
      </c>
      <c r="AD122" s="2">
        <f t="shared" si="58"/>
        <v>0</v>
      </c>
      <c r="AE122" s="2">
        <f t="shared" si="58"/>
        <v>0</v>
      </c>
      <c r="AF122" s="2">
        <f t="shared" si="58"/>
        <v>0</v>
      </c>
      <c r="AG122" s="2">
        <f t="shared" si="58"/>
        <v>0</v>
      </c>
      <c r="AH122" s="2">
        <f t="shared" si="58"/>
        <v>0</v>
      </c>
      <c r="AI122" s="2">
        <f t="shared" si="58"/>
        <v>0</v>
      </c>
      <c r="AJ122" s="2">
        <f t="shared" si="58"/>
        <v>0</v>
      </c>
      <c r="AK122" s="2">
        <f t="shared" si="58"/>
        <v>0</v>
      </c>
      <c r="AL122" s="2">
        <f t="shared" si="58"/>
        <v>0</v>
      </c>
      <c r="AM122" s="2">
        <f t="shared" si="58"/>
        <v>0</v>
      </c>
      <c r="AN122" s="2">
        <f t="shared" si="58"/>
        <v>0</v>
      </c>
      <c r="AO122" s="2">
        <f t="shared" si="58"/>
        <v>0</v>
      </c>
      <c r="AP122" s="2">
        <f t="shared" si="58"/>
        <v>0</v>
      </c>
      <c r="AQ122" s="2">
        <f t="shared" si="58"/>
        <v>0</v>
      </c>
      <c r="AR122" s="2">
        <f t="shared" si="58"/>
        <v>0</v>
      </c>
      <c r="AS122" s="2">
        <f t="shared" si="58"/>
        <v>0</v>
      </c>
      <c r="AT122" s="2">
        <f t="shared" si="58"/>
        <v>0</v>
      </c>
      <c r="AU122" s="2">
        <f t="shared" si="58"/>
        <v>0</v>
      </c>
      <c r="AV122" s="2">
        <f t="shared" si="58"/>
        <v>0</v>
      </c>
      <c r="AW122" s="2">
        <f t="shared" si="58"/>
        <v>0</v>
      </c>
      <c r="AX122" s="2">
        <f t="shared" si="58"/>
        <v>0</v>
      </c>
      <c r="AY122" s="2">
        <f t="shared" si="58"/>
        <v>0</v>
      </c>
      <c r="AZ122" s="2">
        <f t="shared" si="58"/>
        <v>0</v>
      </c>
      <c r="BA122" s="2">
        <f t="shared" si="58"/>
        <v>0</v>
      </c>
      <c r="BB122" s="2">
        <f t="shared" si="58"/>
        <v>0</v>
      </c>
      <c r="BC122" s="2">
        <f t="shared" si="58"/>
        <v>0</v>
      </c>
      <c r="BD122" s="2">
        <f t="shared" si="58"/>
        <v>0</v>
      </c>
      <c r="BE122" s="2">
        <f t="shared" si="58"/>
        <v>0</v>
      </c>
      <c r="BF122" s="2">
        <f t="shared" si="58"/>
        <v>0</v>
      </c>
      <c r="BG122" s="2">
        <f t="shared" si="58"/>
        <v>0</v>
      </c>
      <c r="BH122" s="2">
        <f t="shared" si="58"/>
        <v>0</v>
      </c>
      <c r="BI122" s="2">
        <f t="shared" si="58"/>
        <v>0</v>
      </c>
      <c r="BJ122" s="2">
        <f t="shared" si="58"/>
        <v>0</v>
      </c>
      <c r="BK122" s="2">
        <f t="shared" si="58"/>
        <v>0</v>
      </c>
      <c r="BL122" s="2">
        <f t="shared" si="58"/>
        <v>0</v>
      </c>
      <c r="BM122" s="2">
        <f t="shared" si="58"/>
        <v>0</v>
      </c>
      <c r="BN122" s="2">
        <f t="shared" si="58"/>
        <v>0</v>
      </c>
      <c r="BO122" s="2">
        <f t="shared" si="58"/>
        <v>0</v>
      </c>
      <c r="BP122" s="2">
        <f t="shared" si="58"/>
        <v>0</v>
      </c>
      <c r="BQ122" s="2">
        <f t="shared" si="58"/>
        <v>0</v>
      </c>
    </row>
    <row r="123" spans="1:69" outlineLevel="1"/>
    <row r="124" spans="1:69" outlineLevel="1"/>
    <row r="125" spans="1:69" outlineLevel="1">
      <c r="B125" s="28" t="s">
        <v>81</v>
      </c>
    </row>
    <row r="126" spans="1:69" outlineLevel="2">
      <c r="E126" s="4" t="str">
        <f t="shared" ref="E126:BQ126" si="59" xml:space="preserve">  E$28</f>
        <v>Period number</v>
      </c>
      <c r="F126" s="4">
        <f t="shared" si="59"/>
        <v>0</v>
      </c>
      <c r="G126" s="4" t="str">
        <f t="shared" si="59"/>
        <v>Counter</v>
      </c>
      <c r="H126" s="4">
        <f t="shared" si="59"/>
        <v>0</v>
      </c>
      <c r="I126" s="4">
        <f t="shared" si="59"/>
        <v>0</v>
      </c>
      <c r="J126" s="4">
        <f t="shared" si="59"/>
        <v>1</v>
      </c>
      <c r="K126" s="4">
        <f t="shared" si="59"/>
        <v>2</v>
      </c>
      <c r="L126" s="4">
        <f t="shared" si="59"/>
        <v>3</v>
      </c>
      <c r="M126" s="4">
        <f t="shared" si="59"/>
        <v>4</v>
      </c>
      <c r="N126" s="4">
        <f t="shared" si="59"/>
        <v>5</v>
      </c>
      <c r="O126" s="4">
        <f t="shared" si="59"/>
        <v>6</v>
      </c>
      <c r="P126" s="4">
        <f t="shared" si="59"/>
        <v>7</v>
      </c>
      <c r="Q126" s="4">
        <f t="shared" si="59"/>
        <v>8</v>
      </c>
      <c r="R126" s="4">
        <f t="shared" si="59"/>
        <v>9</v>
      </c>
      <c r="S126" s="4">
        <f t="shared" si="59"/>
        <v>10</v>
      </c>
      <c r="T126" s="4">
        <f t="shared" si="59"/>
        <v>11</v>
      </c>
      <c r="U126" s="4">
        <f t="shared" si="59"/>
        <v>12</v>
      </c>
      <c r="V126" s="4">
        <f t="shared" si="59"/>
        <v>13</v>
      </c>
      <c r="W126" s="4">
        <f t="shared" si="59"/>
        <v>14</v>
      </c>
      <c r="X126" s="4">
        <f t="shared" si="59"/>
        <v>15</v>
      </c>
      <c r="Y126" s="4">
        <f t="shared" si="59"/>
        <v>16</v>
      </c>
      <c r="Z126" s="4">
        <f t="shared" si="59"/>
        <v>17</v>
      </c>
      <c r="AA126" s="4">
        <f t="shared" si="59"/>
        <v>18</v>
      </c>
      <c r="AB126" s="4">
        <f t="shared" si="59"/>
        <v>19</v>
      </c>
      <c r="AC126" s="4">
        <f t="shared" si="59"/>
        <v>20</v>
      </c>
      <c r="AD126" s="4">
        <f t="shared" si="59"/>
        <v>21</v>
      </c>
      <c r="AE126" s="4">
        <f t="shared" si="59"/>
        <v>22</v>
      </c>
      <c r="AF126" s="4">
        <f t="shared" si="59"/>
        <v>23</v>
      </c>
      <c r="AG126" s="4">
        <f t="shared" si="59"/>
        <v>24</v>
      </c>
      <c r="AH126" s="4">
        <f t="shared" si="59"/>
        <v>25</v>
      </c>
      <c r="AI126" s="4">
        <f t="shared" si="59"/>
        <v>26</v>
      </c>
      <c r="AJ126" s="4">
        <f t="shared" si="59"/>
        <v>27</v>
      </c>
      <c r="AK126" s="4">
        <f t="shared" si="59"/>
        <v>28</v>
      </c>
      <c r="AL126" s="4">
        <f t="shared" si="59"/>
        <v>29</v>
      </c>
      <c r="AM126" s="4">
        <f t="shared" si="59"/>
        <v>30</v>
      </c>
      <c r="AN126" s="4">
        <f t="shared" si="59"/>
        <v>31</v>
      </c>
      <c r="AO126" s="4">
        <f t="shared" si="59"/>
        <v>32</v>
      </c>
      <c r="AP126" s="4">
        <f t="shared" si="59"/>
        <v>33</v>
      </c>
      <c r="AQ126" s="4">
        <f t="shared" si="59"/>
        <v>34</v>
      </c>
      <c r="AR126" s="4">
        <f t="shared" si="59"/>
        <v>35</v>
      </c>
      <c r="AS126" s="4">
        <f t="shared" si="59"/>
        <v>36</v>
      </c>
      <c r="AT126" s="4">
        <f t="shared" si="59"/>
        <v>37</v>
      </c>
      <c r="AU126" s="4">
        <f t="shared" si="59"/>
        <v>38</v>
      </c>
      <c r="AV126" s="4">
        <f t="shared" si="59"/>
        <v>39</v>
      </c>
      <c r="AW126" s="4">
        <f t="shared" si="59"/>
        <v>40</v>
      </c>
      <c r="AX126" s="4">
        <f t="shared" si="59"/>
        <v>41</v>
      </c>
      <c r="AY126" s="4">
        <f t="shared" si="59"/>
        <v>42</v>
      </c>
      <c r="AZ126" s="4">
        <f t="shared" si="59"/>
        <v>43</v>
      </c>
      <c r="BA126" s="4">
        <f t="shared" si="59"/>
        <v>44</v>
      </c>
      <c r="BB126" s="4">
        <f t="shared" si="59"/>
        <v>45</v>
      </c>
      <c r="BC126" s="4">
        <f t="shared" si="59"/>
        <v>46</v>
      </c>
      <c r="BD126" s="4">
        <f t="shared" si="59"/>
        <v>47</v>
      </c>
      <c r="BE126" s="4">
        <f t="shared" si="59"/>
        <v>48</v>
      </c>
      <c r="BF126" s="4">
        <f t="shared" si="59"/>
        <v>49</v>
      </c>
      <c r="BG126" s="4">
        <f t="shared" si="59"/>
        <v>50</v>
      </c>
      <c r="BH126" s="4">
        <f t="shared" si="59"/>
        <v>51</v>
      </c>
      <c r="BI126" s="4">
        <f t="shared" si="59"/>
        <v>52</v>
      </c>
      <c r="BJ126" s="4">
        <f t="shared" si="59"/>
        <v>53</v>
      </c>
      <c r="BK126" s="4">
        <f t="shared" si="59"/>
        <v>54</v>
      </c>
      <c r="BL126" s="4">
        <f t="shared" si="59"/>
        <v>55</v>
      </c>
      <c r="BM126" s="4">
        <f t="shared" si="59"/>
        <v>56</v>
      </c>
      <c r="BN126" s="4">
        <f t="shared" si="59"/>
        <v>57</v>
      </c>
      <c r="BO126" s="4">
        <f t="shared" si="59"/>
        <v>58</v>
      </c>
      <c r="BP126" s="4">
        <f t="shared" si="59"/>
        <v>59</v>
      </c>
      <c r="BQ126" s="4">
        <f t="shared" si="59"/>
        <v>60</v>
      </c>
    </row>
    <row r="127" spans="1:69" outlineLevel="2">
      <c r="E127" s="2" t="str">
        <f t="shared" ref="E127:BQ127" si="60" xml:space="preserve">  E$122</f>
        <v>First Customer Order Growth escalation flag</v>
      </c>
      <c r="F127" s="2">
        <f t="shared" si="60"/>
        <v>0</v>
      </c>
      <c r="G127" s="2" t="str">
        <f t="shared" si="60"/>
        <v>flag</v>
      </c>
      <c r="H127" s="2">
        <f t="shared" si="60"/>
        <v>1</v>
      </c>
      <c r="I127" s="2">
        <f t="shared" si="60"/>
        <v>0</v>
      </c>
      <c r="J127" s="2">
        <f t="shared" si="60"/>
        <v>1</v>
      </c>
      <c r="K127" s="2">
        <f t="shared" si="60"/>
        <v>0</v>
      </c>
      <c r="L127" s="2">
        <f t="shared" si="60"/>
        <v>0</v>
      </c>
      <c r="M127" s="2">
        <f t="shared" si="60"/>
        <v>0</v>
      </c>
      <c r="N127" s="2">
        <f t="shared" si="60"/>
        <v>0</v>
      </c>
      <c r="O127" s="2">
        <f t="shared" si="60"/>
        <v>0</v>
      </c>
      <c r="P127" s="2">
        <f t="shared" si="60"/>
        <v>0</v>
      </c>
      <c r="Q127" s="2">
        <f t="shared" si="60"/>
        <v>0</v>
      </c>
      <c r="R127" s="2">
        <f t="shared" si="60"/>
        <v>0</v>
      </c>
      <c r="S127" s="2">
        <f t="shared" si="60"/>
        <v>0</v>
      </c>
      <c r="T127" s="2">
        <f t="shared" si="60"/>
        <v>0</v>
      </c>
      <c r="U127" s="2">
        <f t="shared" si="60"/>
        <v>0</v>
      </c>
      <c r="V127" s="2">
        <f t="shared" si="60"/>
        <v>0</v>
      </c>
      <c r="W127" s="2">
        <f t="shared" si="60"/>
        <v>0</v>
      </c>
      <c r="X127" s="2">
        <f t="shared" si="60"/>
        <v>0</v>
      </c>
      <c r="Y127" s="2">
        <f t="shared" si="60"/>
        <v>0</v>
      </c>
      <c r="Z127" s="2">
        <f t="shared" si="60"/>
        <v>0</v>
      </c>
      <c r="AA127" s="2">
        <f t="shared" si="60"/>
        <v>0</v>
      </c>
      <c r="AB127" s="2">
        <f t="shared" si="60"/>
        <v>0</v>
      </c>
      <c r="AC127" s="2">
        <f t="shared" si="60"/>
        <v>0</v>
      </c>
      <c r="AD127" s="2">
        <f t="shared" si="60"/>
        <v>0</v>
      </c>
      <c r="AE127" s="2">
        <f t="shared" si="60"/>
        <v>0</v>
      </c>
      <c r="AF127" s="2">
        <f t="shared" si="60"/>
        <v>0</v>
      </c>
      <c r="AG127" s="2">
        <f t="shared" si="60"/>
        <v>0</v>
      </c>
      <c r="AH127" s="2">
        <f t="shared" si="60"/>
        <v>0</v>
      </c>
      <c r="AI127" s="2">
        <f t="shared" si="60"/>
        <v>0</v>
      </c>
      <c r="AJ127" s="2">
        <f t="shared" si="60"/>
        <v>0</v>
      </c>
      <c r="AK127" s="2">
        <f t="shared" si="60"/>
        <v>0</v>
      </c>
      <c r="AL127" s="2">
        <f t="shared" si="60"/>
        <v>0</v>
      </c>
      <c r="AM127" s="2">
        <f t="shared" si="60"/>
        <v>0</v>
      </c>
      <c r="AN127" s="2">
        <f t="shared" si="60"/>
        <v>0</v>
      </c>
      <c r="AO127" s="2">
        <f t="shared" si="60"/>
        <v>0</v>
      </c>
      <c r="AP127" s="2">
        <f t="shared" si="60"/>
        <v>0</v>
      </c>
      <c r="AQ127" s="2">
        <f t="shared" si="60"/>
        <v>0</v>
      </c>
      <c r="AR127" s="2">
        <f t="shared" si="60"/>
        <v>0</v>
      </c>
      <c r="AS127" s="2">
        <f t="shared" si="60"/>
        <v>0</v>
      </c>
      <c r="AT127" s="2">
        <f t="shared" si="60"/>
        <v>0</v>
      </c>
      <c r="AU127" s="2">
        <f t="shared" si="60"/>
        <v>0</v>
      </c>
      <c r="AV127" s="2">
        <f t="shared" si="60"/>
        <v>0</v>
      </c>
      <c r="AW127" s="2">
        <f t="shared" si="60"/>
        <v>0</v>
      </c>
      <c r="AX127" s="2">
        <f t="shared" si="60"/>
        <v>0</v>
      </c>
      <c r="AY127" s="2">
        <f t="shared" si="60"/>
        <v>0</v>
      </c>
      <c r="AZ127" s="2">
        <f t="shared" si="60"/>
        <v>0</v>
      </c>
      <c r="BA127" s="2">
        <f t="shared" si="60"/>
        <v>0</v>
      </c>
      <c r="BB127" s="2">
        <f t="shared" si="60"/>
        <v>0</v>
      </c>
      <c r="BC127" s="2">
        <f t="shared" si="60"/>
        <v>0</v>
      </c>
      <c r="BD127" s="2">
        <f t="shared" si="60"/>
        <v>0</v>
      </c>
      <c r="BE127" s="2">
        <f t="shared" si="60"/>
        <v>0</v>
      </c>
      <c r="BF127" s="2">
        <f t="shared" si="60"/>
        <v>0</v>
      </c>
      <c r="BG127" s="2">
        <f t="shared" si="60"/>
        <v>0</v>
      </c>
      <c r="BH127" s="2">
        <f t="shared" si="60"/>
        <v>0</v>
      </c>
      <c r="BI127" s="2">
        <f t="shared" si="60"/>
        <v>0</v>
      </c>
      <c r="BJ127" s="2">
        <f t="shared" si="60"/>
        <v>0</v>
      </c>
      <c r="BK127" s="2">
        <f t="shared" si="60"/>
        <v>0</v>
      </c>
      <c r="BL127" s="2">
        <f t="shared" si="60"/>
        <v>0</v>
      </c>
      <c r="BM127" s="2">
        <f t="shared" si="60"/>
        <v>0</v>
      </c>
      <c r="BN127" s="2">
        <f t="shared" si="60"/>
        <v>0</v>
      </c>
      <c r="BO127" s="2">
        <f t="shared" si="60"/>
        <v>0</v>
      </c>
      <c r="BP127" s="2">
        <f t="shared" si="60"/>
        <v>0</v>
      </c>
      <c r="BQ127" s="2">
        <f t="shared" si="60"/>
        <v>0</v>
      </c>
    </row>
    <row r="128" spans="1:69" outlineLevel="2">
      <c r="E128" s="55" t="s">
        <v>81</v>
      </c>
      <c r="H128" s="2">
        <f xml:space="preserve"> SUM( J128:BQ128 )</f>
        <v>1</v>
      </c>
      <c r="J128" s="2">
        <f t="shared" ref="J128:BQ128" si="61" xml:space="preserve">  J126 * J127</f>
        <v>1</v>
      </c>
      <c r="K128" s="2">
        <f t="shared" si="61"/>
        <v>0</v>
      </c>
      <c r="L128" s="2">
        <f t="shared" si="61"/>
        <v>0</v>
      </c>
      <c r="M128" s="2">
        <f t="shared" si="61"/>
        <v>0</v>
      </c>
      <c r="N128" s="2">
        <f t="shared" si="61"/>
        <v>0</v>
      </c>
      <c r="O128" s="2">
        <f t="shared" si="61"/>
        <v>0</v>
      </c>
      <c r="P128" s="2">
        <f t="shared" si="61"/>
        <v>0</v>
      </c>
      <c r="Q128" s="2">
        <f t="shared" si="61"/>
        <v>0</v>
      </c>
      <c r="R128" s="2">
        <f t="shared" si="61"/>
        <v>0</v>
      </c>
      <c r="S128" s="2">
        <f t="shared" si="61"/>
        <v>0</v>
      </c>
      <c r="T128" s="2">
        <f t="shared" si="61"/>
        <v>0</v>
      </c>
      <c r="U128" s="2">
        <f t="shared" si="61"/>
        <v>0</v>
      </c>
      <c r="V128" s="2">
        <f t="shared" si="61"/>
        <v>0</v>
      </c>
      <c r="W128" s="2">
        <f t="shared" si="61"/>
        <v>0</v>
      </c>
      <c r="X128" s="2">
        <f t="shared" si="61"/>
        <v>0</v>
      </c>
      <c r="Y128" s="2">
        <f t="shared" si="61"/>
        <v>0</v>
      </c>
      <c r="Z128" s="2">
        <f t="shared" si="61"/>
        <v>0</v>
      </c>
      <c r="AA128" s="2">
        <f t="shared" si="61"/>
        <v>0</v>
      </c>
      <c r="AB128" s="2">
        <f t="shared" si="61"/>
        <v>0</v>
      </c>
      <c r="AC128" s="2">
        <f t="shared" si="61"/>
        <v>0</v>
      </c>
      <c r="AD128" s="2">
        <f t="shared" si="61"/>
        <v>0</v>
      </c>
      <c r="AE128" s="2">
        <f t="shared" si="61"/>
        <v>0</v>
      </c>
      <c r="AF128" s="2">
        <f t="shared" si="61"/>
        <v>0</v>
      </c>
      <c r="AG128" s="2">
        <f t="shared" si="61"/>
        <v>0</v>
      </c>
      <c r="AH128" s="2">
        <f t="shared" si="61"/>
        <v>0</v>
      </c>
      <c r="AI128" s="2">
        <f t="shared" si="61"/>
        <v>0</v>
      </c>
      <c r="AJ128" s="2">
        <f t="shared" si="61"/>
        <v>0</v>
      </c>
      <c r="AK128" s="2">
        <f t="shared" si="61"/>
        <v>0</v>
      </c>
      <c r="AL128" s="2">
        <f t="shared" si="61"/>
        <v>0</v>
      </c>
      <c r="AM128" s="2">
        <f t="shared" si="61"/>
        <v>0</v>
      </c>
      <c r="AN128" s="2">
        <f t="shared" si="61"/>
        <v>0</v>
      </c>
      <c r="AO128" s="2">
        <f t="shared" si="61"/>
        <v>0</v>
      </c>
      <c r="AP128" s="2">
        <f t="shared" si="61"/>
        <v>0</v>
      </c>
      <c r="AQ128" s="2">
        <f t="shared" si="61"/>
        <v>0</v>
      </c>
      <c r="AR128" s="2">
        <f t="shared" si="61"/>
        <v>0</v>
      </c>
      <c r="AS128" s="2">
        <f t="shared" si="61"/>
        <v>0</v>
      </c>
      <c r="AT128" s="2">
        <f t="shared" si="61"/>
        <v>0</v>
      </c>
      <c r="AU128" s="2">
        <f t="shared" si="61"/>
        <v>0</v>
      </c>
      <c r="AV128" s="2">
        <f t="shared" si="61"/>
        <v>0</v>
      </c>
      <c r="AW128" s="2">
        <f t="shared" si="61"/>
        <v>0</v>
      </c>
      <c r="AX128" s="2">
        <f t="shared" si="61"/>
        <v>0</v>
      </c>
      <c r="AY128" s="2">
        <f t="shared" si="61"/>
        <v>0</v>
      </c>
      <c r="AZ128" s="2">
        <f t="shared" si="61"/>
        <v>0</v>
      </c>
      <c r="BA128" s="2">
        <f t="shared" si="61"/>
        <v>0</v>
      </c>
      <c r="BB128" s="2">
        <f t="shared" si="61"/>
        <v>0</v>
      </c>
      <c r="BC128" s="2">
        <f t="shared" si="61"/>
        <v>0</v>
      </c>
      <c r="BD128" s="2">
        <f t="shared" si="61"/>
        <v>0</v>
      </c>
      <c r="BE128" s="2">
        <f t="shared" si="61"/>
        <v>0</v>
      </c>
      <c r="BF128" s="2">
        <f t="shared" si="61"/>
        <v>0</v>
      </c>
      <c r="BG128" s="2">
        <f t="shared" si="61"/>
        <v>0</v>
      </c>
      <c r="BH128" s="2">
        <f t="shared" si="61"/>
        <v>0</v>
      </c>
      <c r="BI128" s="2">
        <f t="shared" si="61"/>
        <v>0</v>
      </c>
      <c r="BJ128" s="2">
        <f t="shared" si="61"/>
        <v>0</v>
      </c>
      <c r="BK128" s="2">
        <f t="shared" si="61"/>
        <v>0</v>
      </c>
      <c r="BL128" s="2">
        <f t="shared" si="61"/>
        <v>0</v>
      </c>
      <c r="BM128" s="2">
        <f t="shared" si="61"/>
        <v>0</v>
      </c>
      <c r="BN128" s="2">
        <f t="shared" si="61"/>
        <v>0</v>
      </c>
      <c r="BO128" s="2">
        <f t="shared" si="61"/>
        <v>0</v>
      </c>
      <c r="BP128" s="2">
        <f t="shared" si="61"/>
        <v>0</v>
      </c>
      <c r="BQ128" s="2">
        <f t="shared" si="61"/>
        <v>0</v>
      </c>
    </row>
    <row r="129" spans="1:69" outlineLevel="1"/>
    <row r="130" spans="1:69" outlineLevel="1"/>
    <row r="131" spans="1:69" outlineLevel="1">
      <c r="B131" s="28" t="s">
        <v>82</v>
      </c>
    </row>
    <row r="132" spans="1:69" outlineLevel="2">
      <c r="E132" s="2" t="str">
        <f t="shared" ref="E132:BQ132" si="62" xml:space="preserve">  E$128</f>
        <v>First Customer Order Growth escalation period</v>
      </c>
      <c r="F132" s="2">
        <f t="shared" si="62"/>
        <v>0</v>
      </c>
      <c r="G132" s="2">
        <f t="shared" si="62"/>
        <v>0</v>
      </c>
      <c r="H132" s="2">
        <f t="shared" si="62"/>
        <v>1</v>
      </c>
      <c r="I132" s="2">
        <f t="shared" si="62"/>
        <v>0</v>
      </c>
      <c r="J132" s="2">
        <f t="shared" si="62"/>
        <v>1</v>
      </c>
      <c r="K132" s="2">
        <f t="shared" si="62"/>
        <v>0</v>
      </c>
      <c r="L132" s="2">
        <f t="shared" si="62"/>
        <v>0</v>
      </c>
      <c r="M132" s="2">
        <f t="shared" si="62"/>
        <v>0</v>
      </c>
      <c r="N132" s="2">
        <f t="shared" si="62"/>
        <v>0</v>
      </c>
      <c r="O132" s="2">
        <f t="shared" si="62"/>
        <v>0</v>
      </c>
      <c r="P132" s="2">
        <f t="shared" si="62"/>
        <v>0</v>
      </c>
      <c r="Q132" s="2">
        <f t="shared" si="62"/>
        <v>0</v>
      </c>
      <c r="R132" s="2">
        <f t="shared" si="62"/>
        <v>0</v>
      </c>
      <c r="S132" s="2">
        <f t="shared" si="62"/>
        <v>0</v>
      </c>
      <c r="T132" s="2">
        <f t="shared" si="62"/>
        <v>0</v>
      </c>
      <c r="U132" s="2">
        <f t="shared" si="62"/>
        <v>0</v>
      </c>
      <c r="V132" s="2">
        <f t="shared" si="62"/>
        <v>0</v>
      </c>
      <c r="W132" s="2">
        <f t="shared" si="62"/>
        <v>0</v>
      </c>
      <c r="X132" s="2">
        <f t="shared" si="62"/>
        <v>0</v>
      </c>
      <c r="Y132" s="2">
        <f t="shared" si="62"/>
        <v>0</v>
      </c>
      <c r="Z132" s="2">
        <f t="shared" si="62"/>
        <v>0</v>
      </c>
      <c r="AA132" s="2">
        <f t="shared" si="62"/>
        <v>0</v>
      </c>
      <c r="AB132" s="2">
        <f t="shared" si="62"/>
        <v>0</v>
      </c>
      <c r="AC132" s="2">
        <f t="shared" si="62"/>
        <v>0</v>
      </c>
      <c r="AD132" s="2">
        <f t="shared" si="62"/>
        <v>0</v>
      </c>
      <c r="AE132" s="2">
        <f t="shared" si="62"/>
        <v>0</v>
      </c>
      <c r="AF132" s="2">
        <f t="shared" si="62"/>
        <v>0</v>
      </c>
      <c r="AG132" s="2">
        <f t="shared" si="62"/>
        <v>0</v>
      </c>
      <c r="AH132" s="2">
        <f t="shared" si="62"/>
        <v>0</v>
      </c>
      <c r="AI132" s="2">
        <f t="shared" si="62"/>
        <v>0</v>
      </c>
      <c r="AJ132" s="2">
        <f t="shared" si="62"/>
        <v>0</v>
      </c>
      <c r="AK132" s="2">
        <f t="shared" si="62"/>
        <v>0</v>
      </c>
      <c r="AL132" s="2">
        <f t="shared" si="62"/>
        <v>0</v>
      </c>
      <c r="AM132" s="2">
        <f t="shared" si="62"/>
        <v>0</v>
      </c>
      <c r="AN132" s="2">
        <f t="shared" si="62"/>
        <v>0</v>
      </c>
      <c r="AO132" s="2">
        <f t="shared" si="62"/>
        <v>0</v>
      </c>
      <c r="AP132" s="2">
        <f t="shared" si="62"/>
        <v>0</v>
      </c>
      <c r="AQ132" s="2">
        <f t="shared" si="62"/>
        <v>0</v>
      </c>
      <c r="AR132" s="2">
        <f t="shared" si="62"/>
        <v>0</v>
      </c>
      <c r="AS132" s="2">
        <f t="shared" si="62"/>
        <v>0</v>
      </c>
      <c r="AT132" s="2">
        <f t="shared" si="62"/>
        <v>0</v>
      </c>
      <c r="AU132" s="2">
        <f t="shared" si="62"/>
        <v>0</v>
      </c>
      <c r="AV132" s="2">
        <f t="shared" si="62"/>
        <v>0</v>
      </c>
      <c r="AW132" s="2">
        <f t="shared" si="62"/>
        <v>0</v>
      </c>
      <c r="AX132" s="2">
        <f t="shared" si="62"/>
        <v>0</v>
      </c>
      <c r="AY132" s="2">
        <f t="shared" si="62"/>
        <v>0</v>
      </c>
      <c r="AZ132" s="2">
        <f t="shared" si="62"/>
        <v>0</v>
      </c>
      <c r="BA132" s="2">
        <f t="shared" si="62"/>
        <v>0</v>
      </c>
      <c r="BB132" s="2">
        <f t="shared" si="62"/>
        <v>0</v>
      </c>
      <c r="BC132" s="2">
        <f t="shared" si="62"/>
        <v>0</v>
      </c>
      <c r="BD132" s="2">
        <f t="shared" si="62"/>
        <v>0</v>
      </c>
      <c r="BE132" s="2">
        <f t="shared" si="62"/>
        <v>0</v>
      </c>
      <c r="BF132" s="2">
        <f t="shared" si="62"/>
        <v>0</v>
      </c>
      <c r="BG132" s="2">
        <f t="shared" si="62"/>
        <v>0</v>
      </c>
      <c r="BH132" s="2">
        <f t="shared" si="62"/>
        <v>0</v>
      </c>
      <c r="BI132" s="2">
        <f t="shared" si="62"/>
        <v>0</v>
      </c>
      <c r="BJ132" s="2">
        <f t="shared" si="62"/>
        <v>0</v>
      </c>
      <c r="BK132" s="2">
        <f t="shared" si="62"/>
        <v>0</v>
      </c>
      <c r="BL132" s="2">
        <f t="shared" si="62"/>
        <v>0</v>
      </c>
      <c r="BM132" s="2">
        <f t="shared" si="62"/>
        <v>0</v>
      </c>
      <c r="BN132" s="2">
        <f t="shared" si="62"/>
        <v>0</v>
      </c>
      <c r="BO132" s="2">
        <f t="shared" si="62"/>
        <v>0</v>
      </c>
      <c r="BP132" s="2">
        <f t="shared" si="62"/>
        <v>0</v>
      </c>
      <c r="BQ132" s="2">
        <f t="shared" si="62"/>
        <v>0</v>
      </c>
    </row>
    <row r="133" spans="1:69" outlineLevel="2">
      <c r="E133" s="55" t="s">
        <v>82</v>
      </c>
      <c r="F133" s="2">
        <f xml:space="preserve">  SUM( $J132:$BQ132 )</f>
        <v>1</v>
      </c>
      <c r="M133" s="2"/>
    </row>
    <row r="134" spans="1:69" outlineLevel="1"/>
    <row r="135" spans="1:69" outlineLevel="1"/>
    <row r="136" spans="1:69" outlineLevel="1">
      <c r="B136" s="28" t="s">
        <v>157</v>
      </c>
    </row>
    <row r="137" spans="1:69" outlineLevel="2">
      <c r="E137" s="2" t="str">
        <f t="shared" ref="E137:G137" si="63" xml:space="preserve">  E$133</f>
        <v>Period of first Customer Order Growth escalation</v>
      </c>
      <c r="F137" s="2">
        <f t="shared" si="63"/>
        <v>1</v>
      </c>
      <c r="G137" s="2">
        <f t="shared" si="63"/>
        <v>0</v>
      </c>
      <c r="M137" s="2"/>
    </row>
    <row r="138" spans="1:69" outlineLevel="2">
      <c r="A138" s="18"/>
      <c r="B138" s="18"/>
      <c r="C138" s="31"/>
      <c r="D138" s="32"/>
      <c r="E138" s="5" t="str">
        <f xml:space="preserve">  InpC!E$17</f>
        <v>Customer Order Growth escalation frequency</v>
      </c>
      <c r="F138" s="5">
        <f xml:space="preserve">  InpC!F$17</f>
        <v>1</v>
      </c>
      <c r="G138" s="5">
        <f xml:space="preserve">  InpC!G$17</f>
        <v>0</v>
      </c>
      <c r="M138" s="2"/>
    </row>
    <row r="139" spans="1:69" outlineLevel="2">
      <c r="A139" s="18"/>
      <c r="B139" s="18"/>
      <c r="C139" s="31"/>
      <c r="D139" s="32"/>
      <c r="E139" s="5" t="str">
        <f xml:space="preserve">  InpC!E$72</f>
        <v>Months per period (Primary)</v>
      </c>
      <c r="F139" s="5">
        <f xml:space="preserve">  InpC!F$72</f>
        <v>1</v>
      </c>
      <c r="G139" s="5" t="str">
        <f xml:space="preserve">  InpC!G$72</f>
        <v>Months</v>
      </c>
      <c r="M139" s="2"/>
    </row>
    <row r="140" spans="1:69" outlineLevel="2">
      <c r="E140" s="4" t="str">
        <f t="shared" ref="E140:BQ140" si="64" xml:space="preserve">  E$28</f>
        <v>Period number</v>
      </c>
      <c r="F140" s="4">
        <f t="shared" si="64"/>
        <v>0</v>
      </c>
      <c r="G140" s="4" t="str">
        <f t="shared" si="64"/>
        <v>Counter</v>
      </c>
      <c r="H140" s="4">
        <f t="shared" si="64"/>
        <v>0</v>
      </c>
      <c r="I140" s="4">
        <f t="shared" si="64"/>
        <v>0</v>
      </c>
      <c r="J140" s="4">
        <f t="shared" si="64"/>
        <v>1</v>
      </c>
      <c r="K140" s="4">
        <f t="shared" si="64"/>
        <v>2</v>
      </c>
      <c r="L140" s="4">
        <f t="shared" si="64"/>
        <v>3</v>
      </c>
      <c r="M140" s="4">
        <f t="shared" si="64"/>
        <v>4</v>
      </c>
      <c r="N140" s="4">
        <f t="shared" si="64"/>
        <v>5</v>
      </c>
      <c r="O140" s="4">
        <f t="shared" si="64"/>
        <v>6</v>
      </c>
      <c r="P140" s="4">
        <f t="shared" si="64"/>
        <v>7</v>
      </c>
      <c r="Q140" s="4">
        <f t="shared" si="64"/>
        <v>8</v>
      </c>
      <c r="R140" s="4">
        <f t="shared" si="64"/>
        <v>9</v>
      </c>
      <c r="S140" s="4">
        <f t="shared" si="64"/>
        <v>10</v>
      </c>
      <c r="T140" s="4">
        <f t="shared" si="64"/>
        <v>11</v>
      </c>
      <c r="U140" s="4">
        <f t="shared" si="64"/>
        <v>12</v>
      </c>
      <c r="V140" s="4">
        <f t="shared" si="64"/>
        <v>13</v>
      </c>
      <c r="W140" s="4">
        <f t="shared" si="64"/>
        <v>14</v>
      </c>
      <c r="X140" s="4">
        <f t="shared" si="64"/>
        <v>15</v>
      </c>
      <c r="Y140" s="4">
        <f t="shared" si="64"/>
        <v>16</v>
      </c>
      <c r="Z140" s="4">
        <f t="shared" si="64"/>
        <v>17</v>
      </c>
      <c r="AA140" s="4">
        <f t="shared" si="64"/>
        <v>18</v>
      </c>
      <c r="AB140" s="4">
        <f t="shared" si="64"/>
        <v>19</v>
      </c>
      <c r="AC140" s="4">
        <f t="shared" si="64"/>
        <v>20</v>
      </c>
      <c r="AD140" s="4">
        <f t="shared" si="64"/>
        <v>21</v>
      </c>
      <c r="AE140" s="4">
        <f t="shared" si="64"/>
        <v>22</v>
      </c>
      <c r="AF140" s="4">
        <f t="shared" si="64"/>
        <v>23</v>
      </c>
      <c r="AG140" s="4">
        <f t="shared" si="64"/>
        <v>24</v>
      </c>
      <c r="AH140" s="4">
        <f t="shared" si="64"/>
        <v>25</v>
      </c>
      <c r="AI140" s="4">
        <f t="shared" si="64"/>
        <v>26</v>
      </c>
      <c r="AJ140" s="4">
        <f t="shared" si="64"/>
        <v>27</v>
      </c>
      <c r="AK140" s="4">
        <f t="shared" si="64"/>
        <v>28</v>
      </c>
      <c r="AL140" s="4">
        <f t="shared" si="64"/>
        <v>29</v>
      </c>
      <c r="AM140" s="4">
        <f t="shared" si="64"/>
        <v>30</v>
      </c>
      <c r="AN140" s="4">
        <f t="shared" si="64"/>
        <v>31</v>
      </c>
      <c r="AO140" s="4">
        <f t="shared" si="64"/>
        <v>32</v>
      </c>
      <c r="AP140" s="4">
        <f t="shared" si="64"/>
        <v>33</v>
      </c>
      <c r="AQ140" s="4">
        <f t="shared" si="64"/>
        <v>34</v>
      </c>
      <c r="AR140" s="4">
        <f t="shared" si="64"/>
        <v>35</v>
      </c>
      <c r="AS140" s="4">
        <f t="shared" si="64"/>
        <v>36</v>
      </c>
      <c r="AT140" s="4">
        <f t="shared" si="64"/>
        <v>37</v>
      </c>
      <c r="AU140" s="4">
        <f t="shared" si="64"/>
        <v>38</v>
      </c>
      <c r="AV140" s="4">
        <f t="shared" si="64"/>
        <v>39</v>
      </c>
      <c r="AW140" s="4">
        <f t="shared" si="64"/>
        <v>40</v>
      </c>
      <c r="AX140" s="4">
        <f t="shared" si="64"/>
        <v>41</v>
      </c>
      <c r="AY140" s="4">
        <f t="shared" si="64"/>
        <v>42</v>
      </c>
      <c r="AZ140" s="4">
        <f t="shared" si="64"/>
        <v>43</v>
      </c>
      <c r="BA140" s="4">
        <f t="shared" si="64"/>
        <v>44</v>
      </c>
      <c r="BB140" s="4">
        <f t="shared" si="64"/>
        <v>45</v>
      </c>
      <c r="BC140" s="4">
        <f t="shared" si="64"/>
        <v>46</v>
      </c>
      <c r="BD140" s="4">
        <f t="shared" si="64"/>
        <v>47</v>
      </c>
      <c r="BE140" s="4">
        <f t="shared" si="64"/>
        <v>48</v>
      </c>
      <c r="BF140" s="4">
        <f t="shared" si="64"/>
        <v>49</v>
      </c>
      <c r="BG140" s="4">
        <f t="shared" si="64"/>
        <v>50</v>
      </c>
      <c r="BH140" s="4">
        <f t="shared" si="64"/>
        <v>51</v>
      </c>
      <c r="BI140" s="4">
        <f t="shared" si="64"/>
        <v>52</v>
      </c>
      <c r="BJ140" s="4">
        <f t="shared" si="64"/>
        <v>53</v>
      </c>
      <c r="BK140" s="4">
        <f t="shared" si="64"/>
        <v>54</v>
      </c>
      <c r="BL140" s="4">
        <f t="shared" si="64"/>
        <v>55</v>
      </c>
      <c r="BM140" s="4">
        <f t="shared" si="64"/>
        <v>56</v>
      </c>
      <c r="BN140" s="4">
        <f t="shared" si="64"/>
        <v>57</v>
      </c>
      <c r="BO140" s="4">
        <f t="shared" si="64"/>
        <v>58</v>
      </c>
      <c r="BP140" s="4">
        <f t="shared" si="64"/>
        <v>59</v>
      </c>
      <c r="BQ140" s="4">
        <f t="shared" si="64"/>
        <v>60</v>
      </c>
    </row>
    <row r="141" spans="1:69" outlineLevel="2">
      <c r="E141" s="2" t="str">
        <f t="shared" ref="E141:BQ141" si="65" xml:space="preserve">  E$115</f>
        <v>Customer Order Growth escalation duration flag</v>
      </c>
      <c r="F141" s="2">
        <f t="shared" si="65"/>
        <v>0</v>
      </c>
      <c r="G141" s="2" t="str">
        <f t="shared" si="65"/>
        <v>flag</v>
      </c>
      <c r="H141" s="2">
        <f t="shared" si="65"/>
        <v>60</v>
      </c>
      <c r="I141" s="2">
        <f t="shared" si="65"/>
        <v>0</v>
      </c>
      <c r="J141" s="2">
        <f t="shared" si="65"/>
        <v>1</v>
      </c>
      <c r="K141" s="2">
        <f t="shared" si="65"/>
        <v>1</v>
      </c>
      <c r="L141" s="2">
        <f t="shared" si="65"/>
        <v>1</v>
      </c>
      <c r="M141" s="2">
        <f t="shared" si="65"/>
        <v>1</v>
      </c>
      <c r="N141" s="2">
        <f t="shared" si="65"/>
        <v>1</v>
      </c>
      <c r="O141" s="2">
        <f t="shared" si="65"/>
        <v>1</v>
      </c>
      <c r="P141" s="2">
        <f t="shared" si="65"/>
        <v>1</v>
      </c>
      <c r="Q141" s="2">
        <f t="shared" si="65"/>
        <v>1</v>
      </c>
      <c r="R141" s="2">
        <f t="shared" si="65"/>
        <v>1</v>
      </c>
      <c r="S141" s="2">
        <f t="shared" si="65"/>
        <v>1</v>
      </c>
      <c r="T141" s="2">
        <f t="shared" si="65"/>
        <v>1</v>
      </c>
      <c r="U141" s="2">
        <f t="shared" si="65"/>
        <v>1</v>
      </c>
      <c r="V141" s="2">
        <f t="shared" si="65"/>
        <v>1</v>
      </c>
      <c r="W141" s="2">
        <f t="shared" si="65"/>
        <v>1</v>
      </c>
      <c r="X141" s="2">
        <f t="shared" si="65"/>
        <v>1</v>
      </c>
      <c r="Y141" s="2">
        <f t="shared" si="65"/>
        <v>1</v>
      </c>
      <c r="Z141" s="2">
        <f t="shared" si="65"/>
        <v>1</v>
      </c>
      <c r="AA141" s="2">
        <f t="shared" si="65"/>
        <v>1</v>
      </c>
      <c r="AB141" s="2">
        <f t="shared" si="65"/>
        <v>1</v>
      </c>
      <c r="AC141" s="2">
        <f t="shared" si="65"/>
        <v>1</v>
      </c>
      <c r="AD141" s="2">
        <f t="shared" si="65"/>
        <v>1</v>
      </c>
      <c r="AE141" s="2">
        <f t="shared" si="65"/>
        <v>1</v>
      </c>
      <c r="AF141" s="2">
        <f t="shared" si="65"/>
        <v>1</v>
      </c>
      <c r="AG141" s="2">
        <f t="shared" si="65"/>
        <v>1</v>
      </c>
      <c r="AH141" s="2">
        <f t="shared" si="65"/>
        <v>1</v>
      </c>
      <c r="AI141" s="2">
        <f t="shared" si="65"/>
        <v>1</v>
      </c>
      <c r="AJ141" s="2">
        <f t="shared" si="65"/>
        <v>1</v>
      </c>
      <c r="AK141" s="2">
        <f t="shared" si="65"/>
        <v>1</v>
      </c>
      <c r="AL141" s="2">
        <f t="shared" si="65"/>
        <v>1</v>
      </c>
      <c r="AM141" s="2">
        <f t="shared" si="65"/>
        <v>1</v>
      </c>
      <c r="AN141" s="2">
        <f t="shared" si="65"/>
        <v>1</v>
      </c>
      <c r="AO141" s="2">
        <f t="shared" si="65"/>
        <v>1</v>
      </c>
      <c r="AP141" s="2">
        <f t="shared" si="65"/>
        <v>1</v>
      </c>
      <c r="AQ141" s="2">
        <f t="shared" si="65"/>
        <v>1</v>
      </c>
      <c r="AR141" s="2">
        <f t="shared" si="65"/>
        <v>1</v>
      </c>
      <c r="AS141" s="2">
        <f t="shared" si="65"/>
        <v>1</v>
      </c>
      <c r="AT141" s="2">
        <f t="shared" si="65"/>
        <v>1</v>
      </c>
      <c r="AU141" s="2">
        <f t="shared" si="65"/>
        <v>1</v>
      </c>
      <c r="AV141" s="2">
        <f t="shared" si="65"/>
        <v>1</v>
      </c>
      <c r="AW141" s="2">
        <f t="shared" si="65"/>
        <v>1</v>
      </c>
      <c r="AX141" s="2">
        <f t="shared" si="65"/>
        <v>1</v>
      </c>
      <c r="AY141" s="2">
        <f t="shared" si="65"/>
        <v>1</v>
      </c>
      <c r="AZ141" s="2">
        <f t="shared" si="65"/>
        <v>1</v>
      </c>
      <c r="BA141" s="2">
        <f t="shared" si="65"/>
        <v>1</v>
      </c>
      <c r="BB141" s="2">
        <f t="shared" si="65"/>
        <v>1</v>
      </c>
      <c r="BC141" s="2">
        <f t="shared" si="65"/>
        <v>1</v>
      </c>
      <c r="BD141" s="2">
        <f t="shared" si="65"/>
        <v>1</v>
      </c>
      <c r="BE141" s="2">
        <f t="shared" si="65"/>
        <v>1</v>
      </c>
      <c r="BF141" s="2">
        <f t="shared" si="65"/>
        <v>1</v>
      </c>
      <c r="BG141" s="2">
        <f t="shared" si="65"/>
        <v>1</v>
      </c>
      <c r="BH141" s="2">
        <f t="shared" si="65"/>
        <v>1</v>
      </c>
      <c r="BI141" s="2">
        <f t="shared" si="65"/>
        <v>1</v>
      </c>
      <c r="BJ141" s="2">
        <f t="shared" si="65"/>
        <v>1</v>
      </c>
      <c r="BK141" s="2">
        <f t="shared" si="65"/>
        <v>1</v>
      </c>
      <c r="BL141" s="2">
        <f t="shared" si="65"/>
        <v>1</v>
      </c>
      <c r="BM141" s="2">
        <f t="shared" si="65"/>
        <v>1</v>
      </c>
      <c r="BN141" s="2">
        <f t="shared" si="65"/>
        <v>1</v>
      </c>
      <c r="BO141" s="2">
        <f t="shared" si="65"/>
        <v>1</v>
      </c>
      <c r="BP141" s="2">
        <f t="shared" si="65"/>
        <v>1</v>
      </c>
      <c r="BQ141" s="2">
        <f t="shared" si="65"/>
        <v>1</v>
      </c>
    </row>
    <row r="142" spans="1:69" outlineLevel="2">
      <c r="E142" s="55" t="s">
        <v>157</v>
      </c>
      <c r="G142" s="55" t="s">
        <v>19</v>
      </c>
      <c r="H142" s="2">
        <f xml:space="preserve"> SUM( J142:BQ142 )</f>
        <v>60</v>
      </c>
      <c r="J142" s="2">
        <f t="shared" ref="J142:BQ142" si="66" xml:space="preserve">  IF( MOD( J140 - $F137, $F138 / $F139 ) = 0, 1, 0 ) * J141</f>
        <v>1</v>
      </c>
      <c r="K142" s="2">
        <f t="shared" si="66"/>
        <v>1</v>
      </c>
      <c r="L142" s="2">
        <f t="shared" si="66"/>
        <v>1</v>
      </c>
      <c r="M142" s="2">
        <f t="shared" si="66"/>
        <v>1</v>
      </c>
      <c r="N142" s="2">
        <f t="shared" si="66"/>
        <v>1</v>
      </c>
      <c r="O142" s="2">
        <f t="shared" si="66"/>
        <v>1</v>
      </c>
      <c r="P142" s="2">
        <f t="shared" si="66"/>
        <v>1</v>
      </c>
      <c r="Q142" s="2">
        <f t="shared" si="66"/>
        <v>1</v>
      </c>
      <c r="R142" s="2">
        <f t="shared" si="66"/>
        <v>1</v>
      </c>
      <c r="S142" s="2">
        <f t="shared" si="66"/>
        <v>1</v>
      </c>
      <c r="T142" s="2">
        <f t="shared" si="66"/>
        <v>1</v>
      </c>
      <c r="U142" s="2">
        <f t="shared" si="66"/>
        <v>1</v>
      </c>
      <c r="V142" s="2">
        <f t="shared" si="66"/>
        <v>1</v>
      </c>
      <c r="W142" s="2">
        <f t="shared" si="66"/>
        <v>1</v>
      </c>
      <c r="X142" s="2">
        <f t="shared" si="66"/>
        <v>1</v>
      </c>
      <c r="Y142" s="2">
        <f t="shared" si="66"/>
        <v>1</v>
      </c>
      <c r="Z142" s="2">
        <f t="shared" si="66"/>
        <v>1</v>
      </c>
      <c r="AA142" s="2">
        <f t="shared" si="66"/>
        <v>1</v>
      </c>
      <c r="AB142" s="2">
        <f t="shared" si="66"/>
        <v>1</v>
      </c>
      <c r="AC142" s="2">
        <f t="shared" si="66"/>
        <v>1</v>
      </c>
      <c r="AD142" s="2">
        <f t="shared" si="66"/>
        <v>1</v>
      </c>
      <c r="AE142" s="2">
        <f t="shared" si="66"/>
        <v>1</v>
      </c>
      <c r="AF142" s="2">
        <f t="shared" si="66"/>
        <v>1</v>
      </c>
      <c r="AG142" s="2">
        <f t="shared" si="66"/>
        <v>1</v>
      </c>
      <c r="AH142" s="2">
        <f t="shared" si="66"/>
        <v>1</v>
      </c>
      <c r="AI142" s="2">
        <f t="shared" si="66"/>
        <v>1</v>
      </c>
      <c r="AJ142" s="2">
        <f t="shared" si="66"/>
        <v>1</v>
      </c>
      <c r="AK142" s="2">
        <f t="shared" si="66"/>
        <v>1</v>
      </c>
      <c r="AL142" s="2">
        <f t="shared" si="66"/>
        <v>1</v>
      </c>
      <c r="AM142" s="2">
        <f t="shared" si="66"/>
        <v>1</v>
      </c>
      <c r="AN142" s="2">
        <f t="shared" si="66"/>
        <v>1</v>
      </c>
      <c r="AO142" s="2">
        <f t="shared" si="66"/>
        <v>1</v>
      </c>
      <c r="AP142" s="2">
        <f t="shared" si="66"/>
        <v>1</v>
      </c>
      <c r="AQ142" s="2">
        <f t="shared" si="66"/>
        <v>1</v>
      </c>
      <c r="AR142" s="2">
        <f t="shared" si="66"/>
        <v>1</v>
      </c>
      <c r="AS142" s="2">
        <f t="shared" si="66"/>
        <v>1</v>
      </c>
      <c r="AT142" s="2">
        <f t="shared" si="66"/>
        <v>1</v>
      </c>
      <c r="AU142" s="2">
        <f t="shared" si="66"/>
        <v>1</v>
      </c>
      <c r="AV142" s="2">
        <f t="shared" si="66"/>
        <v>1</v>
      </c>
      <c r="AW142" s="2">
        <f t="shared" si="66"/>
        <v>1</v>
      </c>
      <c r="AX142" s="2">
        <f t="shared" si="66"/>
        <v>1</v>
      </c>
      <c r="AY142" s="2">
        <f t="shared" si="66"/>
        <v>1</v>
      </c>
      <c r="AZ142" s="2">
        <f t="shared" si="66"/>
        <v>1</v>
      </c>
      <c r="BA142" s="2">
        <f t="shared" si="66"/>
        <v>1</v>
      </c>
      <c r="BB142" s="2">
        <f t="shared" si="66"/>
        <v>1</v>
      </c>
      <c r="BC142" s="2">
        <f t="shared" si="66"/>
        <v>1</v>
      </c>
      <c r="BD142" s="2">
        <f t="shared" si="66"/>
        <v>1</v>
      </c>
      <c r="BE142" s="2">
        <f t="shared" si="66"/>
        <v>1</v>
      </c>
      <c r="BF142" s="2">
        <f t="shared" si="66"/>
        <v>1</v>
      </c>
      <c r="BG142" s="2">
        <f t="shared" si="66"/>
        <v>1</v>
      </c>
      <c r="BH142" s="2">
        <f t="shared" si="66"/>
        <v>1</v>
      </c>
      <c r="BI142" s="2">
        <f t="shared" si="66"/>
        <v>1</v>
      </c>
      <c r="BJ142" s="2">
        <f t="shared" si="66"/>
        <v>1</v>
      </c>
      <c r="BK142" s="2">
        <f t="shared" si="66"/>
        <v>1</v>
      </c>
      <c r="BL142" s="2">
        <f t="shared" si="66"/>
        <v>1</v>
      </c>
      <c r="BM142" s="2">
        <f t="shared" si="66"/>
        <v>1</v>
      </c>
      <c r="BN142" s="2">
        <f t="shared" si="66"/>
        <v>1</v>
      </c>
      <c r="BO142" s="2">
        <f t="shared" si="66"/>
        <v>1</v>
      </c>
      <c r="BP142" s="2">
        <f t="shared" si="66"/>
        <v>1</v>
      </c>
      <c r="BQ142" s="2">
        <f t="shared" si="66"/>
        <v>1</v>
      </c>
    </row>
    <row r="143" spans="1:69" outlineLevel="1"/>
    <row r="144" spans="1:69" outlineLevel="1"/>
    <row r="145" spans="1:69" outlineLevel="1">
      <c r="B145" s="28" t="s">
        <v>83</v>
      </c>
    </row>
    <row r="146" spans="1:69" outlineLevel="2">
      <c r="A146" s="18"/>
      <c r="B146" s="18"/>
      <c r="C146" s="31"/>
      <c r="D146" s="32"/>
      <c r="E146" s="42" t="str">
        <f xml:space="preserve">  InpC!E$74</f>
        <v>Start date</v>
      </c>
      <c r="F146" s="42">
        <f xml:space="preserve">  InpC!F$74</f>
        <v>45047</v>
      </c>
      <c r="G146" s="42" t="str">
        <f xml:space="preserve">  InpC!G$74</f>
        <v>date</v>
      </c>
      <c r="M146" s="8"/>
    </row>
    <row r="147" spans="1:69" outlineLevel="2">
      <c r="E147" s="8" t="str">
        <f t="shared" ref="E147:BQ147" si="67" xml:space="preserve">  E$19</f>
        <v>Model period end</v>
      </c>
      <c r="F147" s="8">
        <f t="shared" si="67"/>
        <v>0</v>
      </c>
      <c r="G147" s="8" t="str">
        <f t="shared" si="67"/>
        <v>date</v>
      </c>
      <c r="H147" s="8">
        <f t="shared" si="67"/>
        <v>0</v>
      </c>
      <c r="I147" s="8">
        <f t="shared" si="67"/>
        <v>0</v>
      </c>
      <c r="J147" s="8">
        <f t="shared" si="67"/>
        <v>45077</v>
      </c>
      <c r="K147" s="8">
        <f t="shared" si="67"/>
        <v>45107</v>
      </c>
      <c r="L147" s="8">
        <f t="shared" si="67"/>
        <v>45138</v>
      </c>
      <c r="M147" s="8">
        <f t="shared" si="67"/>
        <v>45169</v>
      </c>
      <c r="N147" s="8">
        <f t="shared" si="67"/>
        <v>45199</v>
      </c>
      <c r="O147" s="8">
        <f t="shared" si="67"/>
        <v>45230</v>
      </c>
      <c r="P147" s="8">
        <f t="shared" si="67"/>
        <v>45260</v>
      </c>
      <c r="Q147" s="8">
        <f t="shared" si="67"/>
        <v>45291</v>
      </c>
      <c r="R147" s="8">
        <f t="shared" si="67"/>
        <v>45322</v>
      </c>
      <c r="S147" s="8">
        <f t="shared" si="67"/>
        <v>45351</v>
      </c>
      <c r="T147" s="8">
        <f t="shared" si="67"/>
        <v>45382</v>
      </c>
      <c r="U147" s="8">
        <f t="shared" si="67"/>
        <v>45412</v>
      </c>
      <c r="V147" s="8">
        <f t="shared" si="67"/>
        <v>45443</v>
      </c>
      <c r="W147" s="8">
        <f t="shared" si="67"/>
        <v>45473</v>
      </c>
      <c r="X147" s="8">
        <f t="shared" si="67"/>
        <v>45504</v>
      </c>
      <c r="Y147" s="8">
        <f t="shared" si="67"/>
        <v>45535</v>
      </c>
      <c r="Z147" s="8">
        <f t="shared" si="67"/>
        <v>45565</v>
      </c>
      <c r="AA147" s="8">
        <f t="shared" si="67"/>
        <v>45596</v>
      </c>
      <c r="AB147" s="8">
        <f t="shared" si="67"/>
        <v>45626</v>
      </c>
      <c r="AC147" s="8">
        <f t="shared" si="67"/>
        <v>45657</v>
      </c>
      <c r="AD147" s="8">
        <f t="shared" si="67"/>
        <v>45688</v>
      </c>
      <c r="AE147" s="8">
        <f t="shared" si="67"/>
        <v>45716</v>
      </c>
      <c r="AF147" s="8">
        <f t="shared" si="67"/>
        <v>45747</v>
      </c>
      <c r="AG147" s="8">
        <f t="shared" si="67"/>
        <v>45777</v>
      </c>
      <c r="AH147" s="8">
        <f t="shared" si="67"/>
        <v>45808</v>
      </c>
      <c r="AI147" s="8">
        <f t="shared" si="67"/>
        <v>45838</v>
      </c>
      <c r="AJ147" s="8">
        <f t="shared" si="67"/>
        <v>45869</v>
      </c>
      <c r="AK147" s="8">
        <f t="shared" si="67"/>
        <v>45900</v>
      </c>
      <c r="AL147" s="8">
        <f t="shared" si="67"/>
        <v>45930</v>
      </c>
      <c r="AM147" s="8">
        <f t="shared" si="67"/>
        <v>45961</v>
      </c>
      <c r="AN147" s="8">
        <f t="shared" si="67"/>
        <v>45991</v>
      </c>
      <c r="AO147" s="8">
        <f t="shared" si="67"/>
        <v>46022</v>
      </c>
      <c r="AP147" s="8">
        <f t="shared" si="67"/>
        <v>46053</v>
      </c>
      <c r="AQ147" s="8">
        <f t="shared" si="67"/>
        <v>46081</v>
      </c>
      <c r="AR147" s="8">
        <f t="shared" si="67"/>
        <v>46112</v>
      </c>
      <c r="AS147" s="8">
        <f t="shared" si="67"/>
        <v>46142</v>
      </c>
      <c r="AT147" s="8">
        <f t="shared" si="67"/>
        <v>46173</v>
      </c>
      <c r="AU147" s="8">
        <f t="shared" si="67"/>
        <v>46203</v>
      </c>
      <c r="AV147" s="8">
        <f t="shared" si="67"/>
        <v>46234</v>
      </c>
      <c r="AW147" s="8">
        <f t="shared" si="67"/>
        <v>46265</v>
      </c>
      <c r="AX147" s="8">
        <f t="shared" si="67"/>
        <v>46295</v>
      </c>
      <c r="AY147" s="8">
        <f t="shared" si="67"/>
        <v>46326</v>
      </c>
      <c r="AZ147" s="8">
        <f t="shared" si="67"/>
        <v>46356</v>
      </c>
      <c r="BA147" s="8">
        <f t="shared" si="67"/>
        <v>46387</v>
      </c>
      <c r="BB147" s="8">
        <f t="shared" si="67"/>
        <v>46418</v>
      </c>
      <c r="BC147" s="8">
        <f t="shared" si="67"/>
        <v>46446</v>
      </c>
      <c r="BD147" s="8">
        <f t="shared" si="67"/>
        <v>46477</v>
      </c>
      <c r="BE147" s="8">
        <f t="shared" si="67"/>
        <v>46507</v>
      </c>
      <c r="BF147" s="8">
        <f t="shared" si="67"/>
        <v>46538</v>
      </c>
      <c r="BG147" s="8">
        <f t="shared" si="67"/>
        <v>46568</v>
      </c>
      <c r="BH147" s="8">
        <f t="shared" si="67"/>
        <v>46599</v>
      </c>
      <c r="BI147" s="8">
        <f t="shared" si="67"/>
        <v>46630</v>
      </c>
      <c r="BJ147" s="8">
        <f t="shared" si="67"/>
        <v>46660</v>
      </c>
      <c r="BK147" s="8">
        <f t="shared" si="67"/>
        <v>46691</v>
      </c>
      <c r="BL147" s="8">
        <f t="shared" si="67"/>
        <v>46721</v>
      </c>
      <c r="BM147" s="8">
        <f t="shared" si="67"/>
        <v>46752</v>
      </c>
      <c r="BN147" s="8">
        <f t="shared" si="67"/>
        <v>46783</v>
      </c>
      <c r="BO147" s="8">
        <f t="shared" si="67"/>
        <v>46812</v>
      </c>
      <c r="BP147" s="8">
        <f t="shared" si="67"/>
        <v>46843</v>
      </c>
      <c r="BQ147" s="8">
        <f t="shared" si="67"/>
        <v>46873</v>
      </c>
    </row>
    <row r="148" spans="1:69" outlineLevel="2">
      <c r="E148" s="2" t="str">
        <f t="shared" ref="E148:BQ148" si="68" xml:space="preserve">  E$142</f>
        <v>Customer Order Growth escalation step up frequency flag</v>
      </c>
      <c r="F148" s="2">
        <f t="shared" si="68"/>
        <v>0</v>
      </c>
      <c r="G148" s="2" t="str">
        <f t="shared" si="68"/>
        <v>flag</v>
      </c>
      <c r="H148" s="2">
        <f t="shared" si="68"/>
        <v>60</v>
      </c>
      <c r="I148" s="2">
        <f t="shared" si="68"/>
        <v>0</v>
      </c>
      <c r="J148" s="2">
        <f t="shared" si="68"/>
        <v>1</v>
      </c>
      <c r="K148" s="2">
        <f t="shared" si="68"/>
        <v>1</v>
      </c>
      <c r="L148" s="2">
        <f t="shared" si="68"/>
        <v>1</v>
      </c>
      <c r="M148" s="2">
        <f t="shared" si="68"/>
        <v>1</v>
      </c>
      <c r="N148" s="2">
        <f t="shared" si="68"/>
        <v>1</v>
      </c>
      <c r="O148" s="2">
        <f t="shared" si="68"/>
        <v>1</v>
      </c>
      <c r="P148" s="2">
        <f t="shared" si="68"/>
        <v>1</v>
      </c>
      <c r="Q148" s="2">
        <f t="shared" si="68"/>
        <v>1</v>
      </c>
      <c r="R148" s="2">
        <f t="shared" si="68"/>
        <v>1</v>
      </c>
      <c r="S148" s="2">
        <f t="shared" si="68"/>
        <v>1</v>
      </c>
      <c r="T148" s="2">
        <f t="shared" si="68"/>
        <v>1</v>
      </c>
      <c r="U148" s="2">
        <f t="shared" si="68"/>
        <v>1</v>
      </c>
      <c r="V148" s="2">
        <f t="shared" si="68"/>
        <v>1</v>
      </c>
      <c r="W148" s="2">
        <f t="shared" si="68"/>
        <v>1</v>
      </c>
      <c r="X148" s="2">
        <f t="shared" si="68"/>
        <v>1</v>
      </c>
      <c r="Y148" s="2">
        <f t="shared" si="68"/>
        <v>1</v>
      </c>
      <c r="Z148" s="2">
        <f t="shared" si="68"/>
        <v>1</v>
      </c>
      <c r="AA148" s="2">
        <f t="shared" si="68"/>
        <v>1</v>
      </c>
      <c r="AB148" s="2">
        <f t="shared" si="68"/>
        <v>1</v>
      </c>
      <c r="AC148" s="2">
        <f t="shared" si="68"/>
        <v>1</v>
      </c>
      <c r="AD148" s="2">
        <f t="shared" si="68"/>
        <v>1</v>
      </c>
      <c r="AE148" s="2">
        <f t="shared" si="68"/>
        <v>1</v>
      </c>
      <c r="AF148" s="2">
        <f t="shared" si="68"/>
        <v>1</v>
      </c>
      <c r="AG148" s="2">
        <f t="shared" si="68"/>
        <v>1</v>
      </c>
      <c r="AH148" s="2">
        <f t="shared" si="68"/>
        <v>1</v>
      </c>
      <c r="AI148" s="2">
        <f t="shared" si="68"/>
        <v>1</v>
      </c>
      <c r="AJ148" s="2">
        <f t="shared" si="68"/>
        <v>1</v>
      </c>
      <c r="AK148" s="2">
        <f t="shared" si="68"/>
        <v>1</v>
      </c>
      <c r="AL148" s="2">
        <f t="shared" si="68"/>
        <v>1</v>
      </c>
      <c r="AM148" s="2">
        <f t="shared" si="68"/>
        <v>1</v>
      </c>
      <c r="AN148" s="2">
        <f t="shared" si="68"/>
        <v>1</v>
      </c>
      <c r="AO148" s="2">
        <f t="shared" si="68"/>
        <v>1</v>
      </c>
      <c r="AP148" s="2">
        <f t="shared" si="68"/>
        <v>1</v>
      </c>
      <c r="AQ148" s="2">
        <f t="shared" si="68"/>
        <v>1</v>
      </c>
      <c r="AR148" s="2">
        <f t="shared" si="68"/>
        <v>1</v>
      </c>
      <c r="AS148" s="2">
        <f t="shared" si="68"/>
        <v>1</v>
      </c>
      <c r="AT148" s="2">
        <f t="shared" si="68"/>
        <v>1</v>
      </c>
      <c r="AU148" s="2">
        <f t="shared" si="68"/>
        <v>1</v>
      </c>
      <c r="AV148" s="2">
        <f t="shared" si="68"/>
        <v>1</v>
      </c>
      <c r="AW148" s="2">
        <f t="shared" si="68"/>
        <v>1</v>
      </c>
      <c r="AX148" s="2">
        <f t="shared" si="68"/>
        <v>1</v>
      </c>
      <c r="AY148" s="2">
        <f t="shared" si="68"/>
        <v>1</v>
      </c>
      <c r="AZ148" s="2">
        <f t="shared" si="68"/>
        <v>1</v>
      </c>
      <c r="BA148" s="2">
        <f t="shared" si="68"/>
        <v>1</v>
      </c>
      <c r="BB148" s="2">
        <f t="shared" si="68"/>
        <v>1</v>
      </c>
      <c r="BC148" s="2">
        <f t="shared" si="68"/>
        <v>1</v>
      </c>
      <c r="BD148" s="2">
        <f t="shared" si="68"/>
        <v>1</v>
      </c>
      <c r="BE148" s="2">
        <f t="shared" si="68"/>
        <v>1</v>
      </c>
      <c r="BF148" s="2">
        <f t="shared" si="68"/>
        <v>1</v>
      </c>
      <c r="BG148" s="2">
        <f t="shared" si="68"/>
        <v>1</v>
      </c>
      <c r="BH148" s="2">
        <f t="shared" si="68"/>
        <v>1</v>
      </c>
      <c r="BI148" s="2">
        <f t="shared" si="68"/>
        <v>1</v>
      </c>
      <c r="BJ148" s="2">
        <f t="shared" si="68"/>
        <v>1</v>
      </c>
      <c r="BK148" s="2">
        <f t="shared" si="68"/>
        <v>1</v>
      </c>
      <c r="BL148" s="2">
        <f t="shared" si="68"/>
        <v>1</v>
      </c>
      <c r="BM148" s="2">
        <f t="shared" si="68"/>
        <v>1</v>
      </c>
      <c r="BN148" s="2">
        <f t="shared" si="68"/>
        <v>1</v>
      </c>
      <c r="BO148" s="2">
        <f t="shared" si="68"/>
        <v>1</v>
      </c>
      <c r="BP148" s="2">
        <f t="shared" si="68"/>
        <v>1</v>
      </c>
      <c r="BQ148" s="2">
        <f t="shared" si="68"/>
        <v>1</v>
      </c>
    </row>
    <row r="149" spans="1:69" outlineLevel="2">
      <c r="E149" s="55" t="s">
        <v>83</v>
      </c>
      <c r="G149" s="55" t="s">
        <v>173</v>
      </c>
      <c r="J149" s="8">
        <f t="shared" ref="J149:BQ149" si="69" xml:space="preserve">  DATE( YEAR( J147 ), MONTH( J147 ), DAY( $F146 ) ) * J148</f>
        <v>45047</v>
      </c>
      <c r="K149" s="8">
        <f t="shared" si="69"/>
        <v>45078</v>
      </c>
      <c r="L149" s="8">
        <f t="shared" si="69"/>
        <v>45108</v>
      </c>
      <c r="M149" s="8">
        <f t="shared" si="69"/>
        <v>45139</v>
      </c>
      <c r="N149" s="8">
        <f t="shared" si="69"/>
        <v>45170</v>
      </c>
      <c r="O149" s="8">
        <f t="shared" si="69"/>
        <v>45200</v>
      </c>
      <c r="P149" s="8">
        <f t="shared" si="69"/>
        <v>45231</v>
      </c>
      <c r="Q149" s="8">
        <f t="shared" si="69"/>
        <v>45261</v>
      </c>
      <c r="R149" s="8">
        <f t="shared" si="69"/>
        <v>45292</v>
      </c>
      <c r="S149" s="8">
        <f t="shared" si="69"/>
        <v>45323</v>
      </c>
      <c r="T149" s="8">
        <f t="shared" si="69"/>
        <v>45352</v>
      </c>
      <c r="U149" s="8">
        <f t="shared" si="69"/>
        <v>45383</v>
      </c>
      <c r="V149" s="8">
        <f t="shared" si="69"/>
        <v>45413</v>
      </c>
      <c r="W149" s="8">
        <f t="shared" si="69"/>
        <v>45444</v>
      </c>
      <c r="X149" s="8">
        <f t="shared" si="69"/>
        <v>45474</v>
      </c>
      <c r="Y149" s="8">
        <f t="shared" si="69"/>
        <v>45505</v>
      </c>
      <c r="Z149" s="8">
        <f t="shared" si="69"/>
        <v>45536</v>
      </c>
      <c r="AA149" s="8">
        <f t="shared" si="69"/>
        <v>45566</v>
      </c>
      <c r="AB149" s="8">
        <f t="shared" si="69"/>
        <v>45597</v>
      </c>
      <c r="AC149" s="8">
        <f t="shared" si="69"/>
        <v>45627</v>
      </c>
      <c r="AD149" s="8">
        <f t="shared" si="69"/>
        <v>45658</v>
      </c>
      <c r="AE149" s="8">
        <f t="shared" si="69"/>
        <v>45689</v>
      </c>
      <c r="AF149" s="8">
        <f t="shared" si="69"/>
        <v>45717</v>
      </c>
      <c r="AG149" s="8">
        <f t="shared" si="69"/>
        <v>45748</v>
      </c>
      <c r="AH149" s="8">
        <f t="shared" si="69"/>
        <v>45778</v>
      </c>
      <c r="AI149" s="8">
        <f t="shared" si="69"/>
        <v>45809</v>
      </c>
      <c r="AJ149" s="8">
        <f t="shared" si="69"/>
        <v>45839</v>
      </c>
      <c r="AK149" s="8">
        <f t="shared" si="69"/>
        <v>45870</v>
      </c>
      <c r="AL149" s="8">
        <f t="shared" si="69"/>
        <v>45901</v>
      </c>
      <c r="AM149" s="8">
        <f t="shared" si="69"/>
        <v>45931</v>
      </c>
      <c r="AN149" s="8">
        <f t="shared" si="69"/>
        <v>45962</v>
      </c>
      <c r="AO149" s="8">
        <f t="shared" si="69"/>
        <v>45992</v>
      </c>
      <c r="AP149" s="8">
        <f t="shared" si="69"/>
        <v>46023</v>
      </c>
      <c r="AQ149" s="8">
        <f t="shared" si="69"/>
        <v>46054</v>
      </c>
      <c r="AR149" s="8">
        <f t="shared" si="69"/>
        <v>46082</v>
      </c>
      <c r="AS149" s="8">
        <f t="shared" si="69"/>
        <v>46113</v>
      </c>
      <c r="AT149" s="8">
        <f t="shared" si="69"/>
        <v>46143</v>
      </c>
      <c r="AU149" s="8">
        <f t="shared" si="69"/>
        <v>46174</v>
      </c>
      <c r="AV149" s="8">
        <f t="shared" si="69"/>
        <v>46204</v>
      </c>
      <c r="AW149" s="8">
        <f t="shared" si="69"/>
        <v>46235</v>
      </c>
      <c r="AX149" s="8">
        <f t="shared" si="69"/>
        <v>46266</v>
      </c>
      <c r="AY149" s="8">
        <f t="shared" si="69"/>
        <v>46296</v>
      </c>
      <c r="AZ149" s="8">
        <f t="shared" si="69"/>
        <v>46327</v>
      </c>
      <c r="BA149" s="8">
        <f t="shared" si="69"/>
        <v>46357</v>
      </c>
      <c r="BB149" s="8">
        <f t="shared" si="69"/>
        <v>46388</v>
      </c>
      <c r="BC149" s="8">
        <f t="shared" si="69"/>
        <v>46419</v>
      </c>
      <c r="BD149" s="8">
        <f t="shared" si="69"/>
        <v>46447</v>
      </c>
      <c r="BE149" s="8">
        <f t="shared" si="69"/>
        <v>46478</v>
      </c>
      <c r="BF149" s="8">
        <f t="shared" si="69"/>
        <v>46508</v>
      </c>
      <c r="BG149" s="8">
        <f t="shared" si="69"/>
        <v>46539</v>
      </c>
      <c r="BH149" s="8">
        <f t="shared" si="69"/>
        <v>46569</v>
      </c>
      <c r="BI149" s="8">
        <f t="shared" si="69"/>
        <v>46600</v>
      </c>
      <c r="BJ149" s="8">
        <f t="shared" si="69"/>
        <v>46631</v>
      </c>
      <c r="BK149" s="8">
        <f t="shared" si="69"/>
        <v>46661</v>
      </c>
      <c r="BL149" s="8">
        <f t="shared" si="69"/>
        <v>46692</v>
      </c>
      <c r="BM149" s="8">
        <f t="shared" si="69"/>
        <v>46722</v>
      </c>
      <c r="BN149" s="8">
        <f t="shared" si="69"/>
        <v>46753</v>
      </c>
      <c r="BO149" s="8">
        <f t="shared" si="69"/>
        <v>46784</v>
      </c>
      <c r="BP149" s="8">
        <f t="shared" si="69"/>
        <v>46813</v>
      </c>
      <c r="BQ149" s="8">
        <f t="shared" si="69"/>
        <v>46844</v>
      </c>
    </row>
    <row r="150" spans="1:69" outlineLevel="1"/>
    <row r="151" spans="1:69" outlineLevel="1"/>
    <row r="152" spans="1:69" outlineLevel="1">
      <c r="B152" s="28" t="s">
        <v>84</v>
      </c>
    </row>
    <row r="153" spans="1:69" outlineLevel="2">
      <c r="A153" s="18"/>
      <c r="B153" s="18"/>
      <c r="C153" s="31"/>
      <c r="D153" s="32"/>
      <c r="E153" s="42" t="str">
        <f xml:space="preserve">  InpC!E$74</f>
        <v>Start date</v>
      </c>
      <c r="F153" s="42">
        <f xml:space="preserve">  InpC!F$74</f>
        <v>45047</v>
      </c>
      <c r="G153" s="42" t="str">
        <f xml:space="preserve">  InpC!G$74</f>
        <v>date</v>
      </c>
      <c r="M153" s="8"/>
    </row>
    <row r="154" spans="1:69" outlineLevel="2">
      <c r="E154" s="8" t="str">
        <f t="shared" ref="E154:BQ154" si="70" xml:space="preserve">  E$149</f>
        <v>Day in period Customer Order Growth escalation occurs</v>
      </c>
      <c r="F154" s="8">
        <f t="shared" si="70"/>
        <v>0</v>
      </c>
      <c r="G154" s="8" t="str">
        <f t="shared" si="70"/>
        <v>date</v>
      </c>
      <c r="H154" s="8">
        <f t="shared" si="70"/>
        <v>0</v>
      </c>
      <c r="I154" s="8">
        <f t="shared" si="70"/>
        <v>0</v>
      </c>
      <c r="J154" s="8">
        <f t="shared" si="70"/>
        <v>45047</v>
      </c>
      <c r="K154" s="8">
        <f t="shared" si="70"/>
        <v>45078</v>
      </c>
      <c r="L154" s="8">
        <f t="shared" si="70"/>
        <v>45108</v>
      </c>
      <c r="M154" s="8">
        <f t="shared" si="70"/>
        <v>45139</v>
      </c>
      <c r="N154" s="8">
        <f t="shared" si="70"/>
        <v>45170</v>
      </c>
      <c r="O154" s="8">
        <f t="shared" si="70"/>
        <v>45200</v>
      </c>
      <c r="P154" s="8">
        <f t="shared" si="70"/>
        <v>45231</v>
      </c>
      <c r="Q154" s="8">
        <f t="shared" si="70"/>
        <v>45261</v>
      </c>
      <c r="R154" s="8">
        <f t="shared" si="70"/>
        <v>45292</v>
      </c>
      <c r="S154" s="8">
        <f t="shared" si="70"/>
        <v>45323</v>
      </c>
      <c r="T154" s="8">
        <f t="shared" si="70"/>
        <v>45352</v>
      </c>
      <c r="U154" s="8">
        <f t="shared" si="70"/>
        <v>45383</v>
      </c>
      <c r="V154" s="8">
        <f t="shared" si="70"/>
        <v>45413</v>
      </c>
      <c r="W154" s="8">
        <f t="shared" si="70"/>
        <v>45444</v>
      </c>
      <c r="X154" s="8">
        <f t="shared" si="70"/>
        <v>45474</v>
      </c>
      <c r="Y154" s="8">
        <f t="shared" si="70"/>
        <v>45505</v>
      </c>
      <c r="Z154" s="8">
        <f t="shared" si="70"/>
        <v>45536</v>
      </c>
      <c r="AA154" s="8">
        <f t="shared" si="70"/>
        <v>45566</v>
      </c>
      <c r="AB154" s="8">
        <f t="shared" si="70"/>
        <v>45597</v>
      </c>
      <c r="AC154" s="8">
        <f t="shared" si="70"/>
        <v>45627</v>
      </c>
      <c r="AD154" s="8">
        <f t="shared" si="70"/>
        <v>45658</v>
      </c>
      <c r="AE154" s="8">
        <f t="shared" si="70"/>
        <v>45689</v>
      </c>
      <c r="AF154" s="8">
        <f t="shared" si="70"/>
        <v>45717</v>
      </c>
      <c r="AG154" s="8">
        <f t="shared" si="70"/>
        <v>45748</v>
      </c>
      <c r="AH154" s="8">
        <f t="shared" si="70"/>
        <v>45778</v>
      </c>
      <c r="AI154" s="8">
        <f t="shared" si="70"/>
        <v>45809</v>
      </c>
      <c r="AJ154" s="8">
        <f t="shared" si="70"/>
        <v>45839</v>
      </c>
      <c r="AK154" s="8">
        <f t="shared" si="70"/>
        <v>45870</v>
      </c>
      <c r="AL154" s="8">
        <f t="shared" si="70"/>
        <v>45901</v>
      </c>
      <c r="AM154" s="8">
        <f t="shared" si="70"/>
        <v>45931</v>
      </c>
      <c r="AN154" s="8">
        <f t="shared" si="70"/>
        <v>45962</v>
      </c>
      <c r="AO154" s="8">
        <f t="shared" si="70"/>
        <v>45992</v>
      </c>
      <c r="AP154" s="8">
        <f t="shared" si="70"/>
        <v>46023</v>
      </c>
      <c r="AQ154" s="8">
        <f t="shared" si="70"/>
        <v>46054</v>
      </c>
      <c r="AR154" s="8">
        <f t="shared" si="70"/>
        <v>46082</v>
      </c>
      <c r="AS154" s="8">
        <f t="shared" si="70"/>
        <v>46113</v>
      </c>
      <c r="AT154" s="8">
        <f t="shared" si="70"/>
        <v>46143</v>
      </c>
      <c r="AU154" s="8">
        <f t="shared" si="70"/>
        <v>46174</v>
      </c>
      <c r="AV154" s="8">
        <f t="shared" si="70"/>
        <v>46204</v>
      </c>
      <c r="AW154" s="8">
        <f t="shared" si="70"/>
        <v>46235</v>
      </c>
      <c r="AX154" s="8">
        <f t="shared" si="70"/>
        <v>46266</v>
      </c>
      <c r="AY154" s="8">
        <f t="shared" si="70"/>
        <v>46296</v>
      </c>
      <c r="AZ154" s="8">
        <f t="shared" si="70"/>
        <v>46327</v>
      </c>
      <c r="BA154" s="8">
        <f t="shared" si="70"/>
        <v>46357</v>
      </c>
      <c r="BB154" s="8">
        <f t="shared" si="70"/>
        <v>46388</v>
      </c>
      <c r="BC154" s="8">
        <f t="shared" si="70"/>
        <v>46419</v>
      </c>
      <c r="BD154" s="8">
        <f t="shared" si="70"/>
        <v>46447</v>
      </c>
      <c r="BE154" s="8">
        <f t="shared" si="70"/>
        <v>46478</v>
      </c>
      <c r="BF154" s="8">
        <f t="shared" si="70"/>
        <v>46508</v>
      </c>
      <c r="BG154" s="8">
        <f t="shared" si="70"/>
        <v>46539</v>
      </c>
      <c r="BH154" s="8">
        <f t="shared" si="70"/>
        <v>46569</v>
      </c>
      <c r="BI154" s="8">
        <f t="shared" si="70"/>
        <v>46600</v>
      </c>
      <c r="BJ154" s="8">
        <f t="shared" si="70"/>
        <v>46631</v>
      </c>
      <c r="BK154" s="8">
        <f t="shared" si="70"/>
        <v>46661</v>
      </c>
      <c r="BL154" s="8">
        <f t="shared" si="70"/>
        <v>46692</v>
      </c>
      <c r="BM154" s="8">
        <f t="shared" si="70"/>
        <v>46722</v>
      </c>
      <c r="BN154" s="8">
        <f t="shared" si="70"/>
        <v>46753</v>
      </c>
      <c r="BO154" s="8">
        <f t="shared" si="70"/>
        <v>46784</v>
      </c>
      <c r="BP154" s="8">
        <f t="shared" si="70"/>
        <v>46813</v>
      </c>
      <c r="BQ154" s="8">
        <f t="shared" si="70"/>
        <v>46844</v>
      </c>
    </row>
    <row r="155" spans="1:69" outlineLevel="2">
      <c r="E155" s="2" t="str">
        <f t="shared" ref="E155:BQ155" si="71" xml:space="preserve">  E$142</f>
        <v>Customer Order Growth escalation step up frequency flag</v>
      </c>
      <c r="F155" s="2">
        <f t="shared" si="71"/>
        <v>0</v>
      </c>
      <c r="G155" s="2" t="str">
        <f t="shared" si="71"/>
        <v>flag</v>
      </c>
      <c r="H155" s="2">
        <f t="shared" si="71"/>
        <v>60</v>
      </c>
      <c r="I155" s="2">
        <f t="shared" si="71"/>
        <v>0</v>
      </c>
      <c r="J155" s="2">
        <f t="shared" si="71"/>
        <v>1</v>
      </c>
      <c r="K155" s="2">
        <f t="shared" si="71"/>
        <v>1</v>
      </c>
      <c r="L155" s="2">
        <f t="shared" si="71"/>
        <v>1</v>
      </c>
      <c r="M155" s="2">
        <f t="shared" si="71"/>
        <v>1</v>
      </c>
      <c r="N155" s="2">
        <f t="shared" si="71"/>
        <v>1</v>
      </c>
      <c r="O155" s="2">
        <f t="shared" si="71"/>
        <v>1</v>
      </c>
      <c r="P155" s="2">
        <f t="shared" si="71"/>
        <v>1</v>
      </c>
      <c r="Q155" s="2">
        <f t="shared" si="71"/>
        <v>1</v>
      </c>
      <c r="R155" s="2">
        <f t="shared" si="71"/>
        <v>1</v>
      </c>
      <c r="S155" s="2">
        <f t="shared" si="71"/>
        <v>1</v>
      </c>
      <c r="T155" s="2">
        <f t="shared" si="71"/>
        <v>1</v>
      </c>
      <c r="U155" s="2">
        <f t="shared" si="71"/>
        <v>1</v>
      </c>
      <c r="V155" s="2">
        <f t="shared" si="71"/>
        <v>1</v>
      </c>
      <c r="W155" s="2">
        <f t="shared" si="71"/>
        <v>1</v>
      </c>
      <c r="X155" s="2">
        <f t="shared" si="71"/>
        <v>1</v>
      </c>
      <c r="Y155" s="2">
        <f t="shared" si="71"/>
        <v>1</v>
      </c>
      <c r="Z155" s="2">
        <f t="shared" si="71"/>
        <v>1</v>
      </c>
      <c r="AA155" s="2">
        <f t="shared" si="71"/>
        <v>1</v>
      </c>
      <c r="AB155" s="2">
        <f t="shared" si="71"/>
        <v>1</v>
      </c>
      <c r="AC155" s="2">
        <f t="shared" si="71"/>
        <v>1</v>
      </c>
      <c r="AD155" s="2">
        <f t="shared" si="71"/>
        <v>1</v>
      </c>
      <c r="AE155" s="2">
        <f t="shared" si="71"/>
        <v>1</v>
      </c>
      <c r="AF155" s="2">
        <f t="shared" si="71"/>
        <v>1</v>
      </c>
      <c r="AG155" s="2">
        <f t="shared" si="71"/>
        <v>1</v>
      </c>
      <c r="AH155" s="2">
        <f t="shared" si="71"/>
        <v>1</v>
      </c>
      <c r="AI155" s="2">
        <f t="shared" si="71"/>
        <v>1</v>
      </c>
      <c r="AJ155" s="2">
        <f t="shared" si="71"/>
        <v>1</v>
      </c>
      <c r="AK155" s="2">
        <f t="shared" si="71"/>
        <v>1</v>
      </c>
      <c r="AL155" s="2">
        <f t="shared" si="71"/>
        <v>1</v>
      </c>
      <c r="AM155" s="2">
        <f t="shared" si="71"/>
        <v>1</v>
      </c>
      <c r="AN155" s="2">
        <f t="shared" si="71"/>
        <v>1</v>
      </c>
      <c r="AO155" s="2">
        <f t="shared" si="71"/>
        <v>1</v>
      </c>
      <c r="AP155" s="2">
        <f t="shared" si="71"/>
        <v>1</v>
      </c>
      <c r="AQ155" s="2">
        <f t="shared" si="71"/>
        <v>1</v>
      </c>
      <c r="AR155" s="2">
        <f t="shared" si="71"/>
        <v>1</v>
      </c>
      <c r="AS155" s="2">
        <f t="shared" si="71"/>
        <v>1</v>
      </c>
      <c r="AT155" s="2">
        <f t="shared" si="71"/>
        <v>1</v>
      </c>
      <c r="AU155" s="2">
        <f t="shared" si="71"/>
        <v>1</v>
      </c>
      <c r="AV155" s="2">
        <f t="shared" si="71"/>
        <v>1</v>
      </c>
      <c r="AW155" s="2">
        <f t="shared" si="71"/>
        <v>1</v>
      </c>
      <c r="AX155" s="2">
        <f t="shared" si="71"/>
        <v>1</v>
      </c>
      <c r="AY155" s="2">
        <f t="shared" si="71"/>
        <v>1</v>
      </c>
      <c r="AZ155" s="2">
        <f t="shared" si="71"/>
        <v>1</v>
      </c>
      <c r="BA155" s="2">
        <f t="shared" si="71"/>
        <v>1</v>
      </c>
      <c r="BB155" s="2">
        <f t="shared" si="71"/>
        <v>1</v>
      </c>
      <c r="BC155" s="2">
        <f t="shared" si="71"/>
        <v>1</v>
      </c>
      <c r="BD155" s="2">
        <f t="shared" si="71"/>
        <v>1</v>
      </c>
      <c r="BE155" s="2">
        <f t="shared" si="71"/>
        <v>1</v>
      </c>
      <c r="BF155" s="2">
        <f t="shared" si="71"/>
        <v>1</v>
      </c>
      <c r="BG155" s="2">
        <f t="shared" si="71"/>
        <v>1</v>
      </c>
      <c r="BH155" s="2">
        <f t="shared" si="71"/>
        <v>1</v>
      </c>
      <c r="BI155" s="2">
        <f t="shared" si="71"/>
        <v>1</v>
      </c>
      <c r="BJ155" s="2">
        <f t="shared" si="71"/>
        <v>1</v>
      </c>
      <c r="BK155" s="2">
        <f t="shared" si="71"/>
        <v>1</v>
      </c>
      <c r="BL155" s="2">
        <f t="shared" si="71"/>
        <v>1</v>
      </c>
      <c r="BM155" s="2">
        <f t="shared" si="71"/>
        <v>1</v>
      </c>
      <c r="BN155" s="2">
        <f t="shared" si="71"/>
        <v>1</v>
      </c>
      <c r="BO155" s="2">
        <f t="shared" si="71"/>
        <v>1</v>
      </c>
      <c r="BP155" s="2">
        <f t="shared" si="71"/>
        <v>1</v>
      </c>
      <c r="BQ155" s="2">
        <f t="shared" si="71"/>
        <v>1</v>
      </c>
    </row>
    <row r="156" spans="1:69" outlineLevel="2">
      <c r="E156" s="55" t="s">
        <v>84</v>
      </c>
      <c r="H156" s="2">
        <f xml:space="preserve"> SUM( J156:BQ156 )</f>
        <v>147.67225785730801</v>
      </c>
      <c r="J156" s="2">
        <f t="shared" ref="J156:BQ156" si="72" xml:space="preserve">  YEARFRAC( $F153, J154, 1 ) * J155</f>
        <v>0</v>
      </c>
      <c r="K156" s="2">
        <f t="shared" si="72"/>
        <v>8.4931506849315067E-2</v>
      </c>
      <c r="L156" s="2">
        <f t="shared" si="72"/>
        <v>0.16712328767123288</v>
      </c>
      <c r="M156" s="2">
        <f t="shared" si="72"/>
        <v>0.25205479452054796</v>
      </c>
      <c r="N156" s="2">
        <f t="shared" si="72"/>
        <v>0.33698630136986302</v>
      </c>
      <c r="O156" s="2">
        <f t="shared" si="72"/>
        <v>0.41917808219178082</v>
      </c>
      <c r="P156" s="2">
        <f t="shared" si="72"/>
        <v>0.50410958904109593</v>
      </c>
      <c r="Q156" s="2">
        <f t="shared" si="72"/>
        <v>0.58630136986301373</v>
      </c>
      <c r="R156" s="2">
        <f t="shared" si="72"/>
        <v>0.67123287671232879</v>
      </c>
      <c r="S156" s="2">
        <f t="shared" si="72"/>
        <v>0.75616438356164384</v>
      </c>
      <c r="T156" s="2">
        <f t="shared" si="72"/>
        <v>0.83333333333333337</v>
      </c>
      <c r="U156" s="2">
        <f t="shared" si="72"/>
        <v>0.91803278688524592</v>
      </c>
      <c r="V156" s="2">
        <f t="shared" si="72"/>
        <v>1</v>
      </c>
      <c r="W156" s="2">
        <f t="shared" si="72"/>
        <v>1.0861833105335157</v>
      </c>
      <c r="X156" s="2">
        <f t="shared" si="72"/>
        <v>1.1682626538987688</v>
      </c>
      <c r="Y156" s="2">
        <f t="shared" si="72"/>
        <v>1.2530779753761969</v>
      </c>
      <c r="Z156" s="2">
        <f t="shared" si="72"/>
        <v>1.3378932968536252</v>
      </c>
      <c r="AA156" s="2">
        <f t="shared" si="72"/>
        <v>1.4199726402188781</v>
      </c>
      <c r="AB156" s="2">
        <f t="shared" si="72"/>
        <v>1.5047879616963065</v>
      </c>
      <c r="AC156" s="2">
        <f t="shared" si="72"/>
        <v>1.5868673050615596</v>
      </c>
      <c r="AD156" s="2">
        <f t="shared" si="72"/>
        <v>1.6724452554744527</v>
      </c>
      <c r="AE156" s="2">
        <f t="shared" si="72"/>
        <v>1.7572992700729928</v>
      </c>
      <c r="AF156" s="2">
        <f t="shared" si="72"/>
        <v>1.8339416058394162</v>
      </c>
      <c r="AG156" s="2">
        <f t="shared" si="72"/>
        <v>1.9187956204379564</v>
      </c>
      <c r="AH156" s="2">
        <f t="shared" si="72"/>
        <v>2.0009124087591244</v>
      </c>
      <c r="AI156" s="2">
        <f t="shared" si="72"/>
        <v>2.0857664233576645</v>
      </c>
      <c r="AJ156" s="2">
        <f t="shared" si="72"/>
        <v>2.167883211678832</v>
      </c>
      <c r="AK156" s="2">
        <f t="shared" si="72"/>
        <v>2.2527372262773722</v>
      </c>
      <c r="AL156" s="2">
        <f t="shared" si="72"/>
        <v>2.3375912408759127</v>
      </c>
      <c r="AM156" s="2">
        <f t="shared" si="72"/>
        <v>2.4197080291970803</v>
      </c>
      <c r="AN156" s="2">
        <f t="shared" si="72"/>
        <v>2.5045620437956204</v>
      </c>
      <c r="AO156" s="2">
        <f t="shared" si="72"/>
        <v>2.5866788321167884</v>
      </c>
      <c r="AP156" s="2">
        <f t="shared" si="72"/>
        <v>2.6721423682409307</v>
      </c>
      <c r="AQ156" s="2">
        <f t="shared" si="72"/>
        <v>2.7570157426420261</v>
      </c>
      <c r="AR156" s="2">
        <f t="shared" si="72"/>
        <v>2.8336755646817249</v>
      </c>
      <c r="AS156" s="2">
        <f t="shared" si="72"/>
        <v>2.9185489390828199</v>
      </c>
      <c r="AT156" s="2">
        <f t="shared" si="72"/>
        <v>3.0006844626967832</v>
      </c>
      <c r="AU156" s="2">
        <f t="shared" si="72"/>
        <v>3.0855578370978782</v>
      </c>
      <c r="AV156" s="2">
        <f t="shared" si="72"/>
        <v>3.1676933607118412</v>
      </c>
      <c r="AW156" s="2">
        <f t="shared" si="72"/>
        <v>3.2525667351129361</v>
      </c>
      <c r="AX156" s="2">
        <f t="shared" si="72"/>
        <v>3.3374401095140316</v>
      </c>
      <c r="AY156" s="2">
        <f t="shared" si="72"/>
        <v>3.4195756331279945</v>
      </c>
      <c r="AZ156" s="2">
        <f t="shared" si="72"/>
        <v>3.5044490075290895</v>
      </c>
      <c r="BA156" s="2">
        <f t="shared" si="72"/>
        <v>3.5865845311430529</v>
      </c>
      <c r="BB156" s="2">
        <f t="shared" si="72"/>
        <v>3.6719605695509312</v>
      </c>
      <c r="BC156" s="2">
        <f t="shared" si="72"/>
        <v>3.7568455640744798</v>
      </c>
      <c r="BD156" s="2">
        <f t="shared" si="72"/>
        <v>3.833515881708653</v>
      </c>
      <c r="BE156" s="2">
        <f t="shared" si="72"/>
        <v>3.9184008762322016</v>
      </c>
      <c r="BF156" s="2">
        <f t="shared" si="72"/>
        <v>4.0005476451259581</v>
      </c>
      <c r="BG156" s="2">
        <f t="shared" si="72"/>
        <v>4.0854326396495075</v>
      </c>
      <c r="BH156" s="2">
        <f t="shared" si="72"/>
        <v>4.167579408543264</v>
      </c>
      <c r="BI156" s="2">
        <f t="shared" si="72"/>
        <v>4.2524644030668126</v>
      </c>
      <c r="BJ156" s="2">
        <f t="shared" si="72"/>
        <v>4.3373493975903612</v>
      </c>
      <c r="BK156" s="2">
        <f t="shared" si="72"/>
        <v>4.4194961664841186</v>
      </c>
      <c r="BL156" s="2">
        <f t="shared" si="72"/>
        <v>4.5043811610076672</v>
      </c>
      <c r="BM156" s="2">
        <f t="shared" si="72"/>
        <v>4.5865279299014237</v>
      </c>
      <c r="BN156" s="2">
        <f t="shared" si="72"/>
        <v>4.6697080291970803</v>
      </c>
      <c r="BO156" s="2">
        <f t="shared" si="72"/>
        <v>4.7545620437956204</v>
      </c>
      <c r="BP156" s="2">
        <f t="shared" si="72"/>
        <v>4.8339416058394162</v>
      </c>
      <c r="BQ156" s="2">
        <f t="shared" si="72"/>
        <v>4.9187956204379564</v>
      </c>
    </row>
    <row r="157" spans="1:69" outlineLevel="1"/>
    <row r="158" spans="1:69" outlineLevel="1"/>
    <row r="159" spans="1:69" outlineLevel="1">
      <c r="B159" s="28" t="s">
        <v>138</v>
      </c>
    </row>
    <row r="160" spans="1:69" outlineLevel="2">
      <c r="A160" s="18"/>
      <c r="B160" s="18"/>
      <c r="C160" s="31"/>
      <c r="D160" s="32"/>
      <c r="E160" s="62" t="str">
        <f xml:space="preserve">  InpC!E$16</f>
        <v>Customer Order Growth annual start escalation rate</v>
      </c>
      <c r="F160" s="62">
        <f xml:space="preserve">  InpC!F$16</f>
        <v>1</v>
      </c>
      <c r="G160" s="62" t="str">
        <f xml:space="preserve">  InpC!G$16</f>
        <v>%</v>
      </c>
      <c r="M160" s="73"/>
    </row>
    <row r="161" spans="1:69" outlineLevel="2">
      <c r="E161" s="2" t="str">
        <f t="shared" ref="E161:BQ161" si="73" xml:space="preserve">  E$156</f>
        <v>years since Customer Order Growth base date</v>
      </c>
      <c r="F161" s="2">
        <f t="shared" si="73"/>
        <v>0</v>
      </c>
      <c r="G161" s="2">
        <f t="shared" si="73"/>
        <v>0</v>
      </c>
      <c r="H161" s="2">
        <f t="shared" si="73"/>
        <v>147.67225785730801</v>
      </c>
      <c r="I161" s="2">
        <f t="shared" si="73"/>
        <v>0</v>
      </c>
      <c r="J161" s="2">
        <f t="shared" si="73"/>
        <v>0</v>
      </c>
      <c r="K161" s="2">
        <f t="shared" si="73"/>
        <v>8.4931506849315067E-2</v>
      </c>
      <c r="L161" s="2">
        <f t="shared" si="73"/>
        <v>0.16712328767123288</v>
      </c>
      <c r="M161" s="2">
        <f t="shared" si="73"/>
        <v>0.25205479452054796</v>
      </c>
      <c r="N161" s="2">
        <f t="shared" si="73"/>
        <v>0.33698630136986302</v>
      </c>
      <c r="O161" s="2">
        <f t="shared" si="73"/>
        <v>0.41917808219178082</v>
      </c>
      <c r="P161" s="2">
        <f t="shared" si="73"/>
        <v>0.50410958904109593</v>
      </c>
      <c r="Q161" s="2">
        <f t="shared" si="73"/>
        <v>0.58630136986301373</v>
      </c>
      <c r="R161" s="2">
        <f t="shared" si="73"/>
        <v>0.67123287671232879</v>
      </c>
      <c r="S161" s="2">
        <f t="shared" si="73"/>
        <v>0.75616438356164384</v>
      </c>
      <c r="T161" s="2">
        <f t="shared" si="73"/>
        <v>0.83333333333333337</v>
      </c>
      <c r="U161" s="2">
        <f t="shared" si="73"/>
        <v>0.91803278688524592</v>
      </c>
      <c r="V161" s="2">
        <f t="shared" si="73"/>
        <v>1</v>
      </c>
      <c r="W161" s="2">
        <f t="shared" si="73"/>
        <v>1.0861833105335157</v>
      </c>
      <c r="X161" s="2">
        <f t="shared" si="73"/>
        <v>1.1682626538987688</v>
      </c>
      <c r="Y161" s="2">
        <f t="shared" si="73"/>
        <v>1.2530779753761969</v>
      </c>
      <c r="Z161" s="2">
        <f t="shared" si="73"/>
        <v>1.3378932968536252</v>
      </c>
      <c r="AA161" s="2">
        <f t="shared" si="73"/>
        <v>1.4199726402188781</v>
      </c>
      <c r="AB161" s="2">
        <f t="shared" si="73"/>
        <v>1.5047879616963065</v>
      </c>
      <c r="AC161" s="2">
        <f t="shared" si="73"/>
        <v>1.5868673050615596</v>
      </c>
      <c r="AD161" s="2">
        <f t="shared" si="73"/>
        <v>1.6724452554744527</v>
      </c>
      <c r="AE161" s="2">
        <f t="shared" si="73"/>
        <v>1.7572992700729928</v>
      </c>
      <c r="AF161" s="2">
        <f t="shared" si="73"/>
        <v>1.8339416058394162</v>
      </c>
      <c r="AG161" s="2">
        <f t="shared" si="73"/>
        <v>1.9187956204379564</v>
      </c>
      <c r="AH161" s="2">
        <f t="shared" si="73"/>
        <v>2.0009124087591244</v>
      </c>
      <c r="AI161" s="2">
        <f t="shared" si="73"/>
        <v>2.0857664233576645</v>
      </c>
      <c r="AJ161" s="2">
        <f t="shared" si="73"/>
        <v>2.167883211678832</v>
      </c>
      <c r="AK161" s="2">
        <f t="shared" si="73"/>
        <v>2.2527372262773722</v>
      </c>
      <c r="AL161" s="2">
        <f t="shared" si="73"/>
        <v>2.3375912408759127</v>
      </c>
      <c r="AM161" s="2">
        <f t="shared" si="73"/>
        <v>2.4197080291970803</v>
      </c>
      <c r="AN161" s="2">
        <f t="shared" si="73"/>
        <v>2.5045620437956204</v>
      </c>
      <c r="AO161" s="2">
        <f t="shared" si="73"/>
        <v>2.5866788321167884</v>
      </c>
      <c r="AP161" s="2">
        <f t="shared" si="73"/>
        <v>2.6721423682409307</v>
      </c>
      <c r="AQ161" s="2">
        <f t="shared" si="73"/>
        <v>2.7570157426420261</v>
      </c>
      <c r="AR161" s="2">
        <f t="shared" si="73"/>
        <v>2.8336755646817249</v>
      </c>
      <c r="AS161" s="2">
        <f t="shared" si="73"/>
        <v>2.9185489390828199</v>
      </c>
      <c r="AT161" s="2">
        <f t="shared" si="73"/>
        <v>3.0006844626967832</v>
      </c>
      <c r="AU161" s="2">
        <f t="shared" si="73"/>
        <v>3.0855578370978782</v>
      </c>
      <c r="AV161" s="2">
        <f t="shared" si="73"/>
        <v>3.1676933607118412</v>
      </c>
      <c r="AW161" s="2">
        <f t="shared" si="73"/>
        <v>3.2525667351129361</v>
      </c>
      <c r="AX161" s="2">
        <f t="shared" si="73"/>
        <v>3.3374401095140316</v>
      </c>
      <c r="AY161" s="2">
        <f t="shared" si="73"/>
        <v>3.4195756331279945</v>
      </c>
      <c r="AZ161" s="2">
        <f t="shared" si="73"/>
        <v>3.5044490075290895</v>
      </c>
      <c r="BA161" s="2">
        <f t="shared" si="73"/>
        <v>3.5865845311430529</v>
      </c>
      <c r="BB161" s="2">
        <f t="shared" si="73"/>
        <v>3.6719605695509312</v>
      </c>
      <c r="BC161" s="2">
        <f t="shared" si="73"/>
        <v>3.7568455640744798</v>
      </c>
      <c r="BD161" s="2">
        <f t="shared" si="73"/>
        <v>3.833515881708653</v>
      </c>
      <c r="BE161" s="2">
        <f t="shared" si="73"/>
        <v>3.9184008762322016</v>
      </c>
      <c r="BF161" s="2">
        <f t="shared" si="73"/>
        <v>4.0005476451259581</v>
      </c>
      <c r="BG161" s="2">
        <f t="shared" si="73"/>
        <v>4.0854326396495075</v>
      </c>
      <c r="BH161" s="2">
        <f t="shared" si="73"/>
        <v>4.167579408543264</v>
      </c>
      <c r="BI161" s="2">
        <f t="shared" si="73"/>
        <v>4.2524644030668126</v>
      </c>
      <c r="BJ161" s="2">
        <f t="shared" si="73"/>
        <v>4.3373493975903612</v>
      </c>
      <c r="BK161" s="2">
        <f t="shared" si="73"/>
        <v>4.4194961664841186</v>
      </c>
      <c r="BL161" s="2">
        <f t="shared" si="73"/>
        <v>4.5043811610076672</v>
      </c>
      <c r="BM161" s="2">
        <f t="shared" si="73"/>
        <v>4.5865279299014237</v>
      </c>
      <c r="BN161" s="2">
        <f t="shared" si="73"/>
        <v>4.6697080291970803</v>
      </c>
      <c r="BO161" s="2">
        <f t="shared" si="73"/>
        <v>4.7545620437956204</v>
      </c>
      <c r="BP161" s="2">
        <f t="shared" si="73"/>
        <v>4.8339416058394162</v>
      </c>
      <c r="BQ161" s="2">
        <f t="shared" si="73"/>
        <v>4.9187956204379564</v>
      </c>
    </row>
    <row r="162" spans="1:69" outlineLevel="2">
      <c r="E162" s="2" t="str">
        <f t="shared" ref="E162:BQ162" si="74" xml:space="preserve">  E$115</f>
        <v>Customer Order Growth escalation duration flag</v>
      </c>
      <c r="F162" s="2">
        <f t="shared" si="74"/>
        <v>0</v>
      </c>
      <c r="G162" s="2" t="str">
        <f t="shared" si="74"/>
        <v>flag</v>
      </c>
      <c r="H162" s="2">
        <f t="shared" si="74"/>
        <v>60</v>
      </c>
      <c r="I162" s="2">
        <f t="shared" si="74"/>
        <v>0</v>
      </c>
      <c r="J162" s="2">
        <f t="shared" si="74"/>
        <v>1</v>
      </c>
      <c r="K162" s="2">
        <f t="shared" si="74"/>
        <v>1</v>
      </c>
      <c r="L162" s="2">
        <f t="shared" si="74"/>
        <v>1</v>
      </c>
      <c r="M162" s="2">
        <f t="shared" si="74"/>
        <v>1</v>
      </c>
      <c r="N162" s="2">
        <f t="shared" si="74"/>
        <v>1</v>
      </c>
      <c r="O162" s="2">
        <f t="shared" si="74"/>
        <v>1</v>
      </c>
      <c r="P162" s="2">
        <f t="shared" si="74"/>
        <v>1</v>
      </c>
      <c r="Q162" s="2">
        <f t="shared" si="74"/>
        <v>1</v>
      </c>
      <c r="R162" s="2">
        <f t="shared" si="74"/>
        <v>1</v>
      </c>
      <c r="S162" s="2">
        <f t="shared" si="74"/>
        <v>1</v>
      </c>
      <c r="T162" s="2">
        <f t="shared" si="74"/>
        <v>1</v>
      </c>
      <c r="U162" s="2">
        <f t="shared" si="74"/>
        <v>1</v>
      </c>
      <c r="V162" s="2">
        <f t="shared" si="74"/>
        <v>1</v>
      </c>
      <c r="W162" s="2">
        <f t="shared" si="74"/>
        <v>1</v>
      </c>
      <c r="X162" s="2">
        <f t="shared" si="74"/>
        <v>1</v>
      </c>
      <c r="Y162" s="2">
        <f t="shared" si="74"/>
        <v>1</v>
      </c>
      <c r="Z162" s="2">
        <f t="shared" si="74"/>
        <v>1</v>
      </c>
      <c r="AA162" s="2">
        <f t="shared" si="74"/>
        <v>1</v>
      </c>
      <c r="AB162" s="2">
        <f t="shared" si="74"/>
        <v>1</v>
      </c>
      <c r="AC162" s="2">
        <f t="shared" si="74"/>
        <v>1</v>
      </c>
      <c r="AD162" s="2">
        <f t="shared" si="74"/>
        <v>1</v>
      </c>
      <c r="AE162" s="2">
        <f t="shared" si="74"/>
        <v>1</v>
      </c>
      <c r="AF162" s="2">
        <f t="shared" si="74"/>
        <v>1</v>
      </c>
      <c r="AG162" s="2">
        <f t="shared" si="74"/>
        <v>1</v>
      </c>
      <c r="AH162" s="2">
        <f t="shared" si="74"/>
        <v>1</v>
      </c>
      <c r="AI162" s="2">
        <f t="shared" si="74"/>
        <v>1</v>
      </c>
      <c r="AJ162" s="2">
        <f t="shared" si="74"/>
        <v>1</v>
      </c>
      <c r="AK162" s="2">
        <f t="shared" si="74"/>
        <v>1</v>
      </c>
      <c r="AL162" s="2">
        <f t="shared" si="74"/>
        <v>1</v>
      </c>
      <c r="AM162" s="2">
        <f t="shared" si="74"/>
        <v>1</v>
      </c>
      <c r="AN162" s="2">
        <f t="shared" si="74"/>
        <v>1</v>
      </c>
      <c r="AO162" s="2">
        <f t="shared" si="74"/>
        <v>1</v>
      </c>
      <c r="AP162" s="2">
        <f t="shared" si="74"/>
        <v>1</v>
      </c>
      <c r="AQ162" s="2">
        <f t="shared" si="74"/>
        <v>1</v>
      </c>
      <c r="AR162" s="2">
        <f t="shared" si="74"/>
        <v>1</v>
      </c>
      <c r="AS162" s="2">
        <f t="shared" si="74"/>
        <v>1</v>
      </c>
      <c r="AT162" s="2">
        <f t="shared" si="74"/>
        <v>1</v>
      </c>
      <c r="AU162" s="2">
        <f t="shared" si="74"/>
        <v>1</v>
      </c>
      <c r="AV162" s="2">
        <f t="shared" si="74"/>
        <v>1</v>
      </c>
      <c r="AW162" s="2">
        <f t="shared" si="74"/>
        <v>1</v>
      </c>
      <c r="AX162" s="2">
        <f t="shared" si="74"/>
        <v>1</v>
      </c>
      <c r="AY162" s="2">
        <f t="shared" si="74"/>
        <v>1</v>
      </c>
      <c r="AZ162" s="2">
        <f t="shared" si="74"/>
        <v>1</v>
      </c>
      <c r="BA162" s="2">
        <f t="shared" si="74"/>
        <v>1</v>
      </c>
      <c r="BB162" s="2">
        <f t="shared" si="74"/>
        <v>1</v>
      </c>
      <c r="BC162" s="2">
        <f t="shared" si="74"/>
        <v>1</v>
      </c>
      <c r="BD162" s="2">
        <f t="shared" si="74"/>
        <v>1</v>
      </c>
      <c r="BE162" s="2">
        <f t="shared" si="74"/>
        <v>1</v>
      </c>
      <c r="BF162" s="2">
        <f t="shared" si="74"/>
        <v>1</v>
      </c>
      <c r="BG162" s="2">
        <f t="shared" si="74"/>
        <v>1</v>
      </c>
      <c r="BH162" s="2">
        <f t="shared" si="74"/>
        <v>1</v>
      </c>
      <c r="BI162" s="2">
        <f t="shared" si="74"/>
        <v>1</v>
      </c>
      <c r="BJ162" s="2">
        <f t="shared" si="74"/>
        <v>1</v>
      </c>
      <c r="BK162" s="2">
        <f t="shared" si="74"/>
        <v>1</v>
      </c>
      <c r="BL162" s="2">
        <f t="shared" si="74"/>
        <v>1</v>
      </c>
      <c r="BM162" s="2">
        <f t="shared" si="74"/>
        <v>1</v>
      </c>
      <c r="BN162" s="2">
        <f t="shared" si="74"/>
        <v>1</v>
      </c>
      <c r="BO162" s="2">
        <f t="shared" si="74"/>
        <v>1</v>
      </c>
      <c r="BP162" s="2">
        <f t="shared" si="74"/>
        <v>1</v>
      </c>
      <c r="BQ162" s="2">
        <f t="shared" si="74"/>
        <v>1</v>
      </c>
    </row>
    <row r="163" spans="1:69" outlineLevel="2">
      <c r="E163" s="2" t="str">
        <f t="shared" ref="E163:BQ163" si="75" xml:space="preserve">  E$142</f>
        <v>Customer Order Growth escalation step up frequency flag</v>
      </c>
      <c r="F163" s="2">
        <f t="shared" si="75"/>
        <v>0</v>
      </c>
      <c r="G163" s="2" t="str">
        <f t="shared" si="75"/>
        <v>flag</v>
      </c>
      <c r="H163" s="2">
        <f t="shared" si="75"/>
        <v>60</v>
      </c>
      <c r="I163" s="2">
        <f t="shared" si="75"/>
        <v>0</v>
      </c>
      <c r="J163" s="2">
        <f t="shared" si="75"/>
        <v>1</v>
      </c>
      <c r="K163" s="2">
        <f t="shared" si="75"/>
        <v>1</v>
      </c>
      <c r="L163" s="2">
        <f t="shared" si="75"/>
        <v>1</v>
      </c>
      <c r="M163" s="2">
        <f t="shared" si="75"/>
        <v>1</v>
      </c>
      <c r="N163" s="2">
        <f t="shared" si="75"/>
        <v>1</v>
      </c>
      <c r="O163" s="2">
        <f t="shared" si="75"/>
        <v>1</v>
      </c>
      <c r="P163" s="2">
        <f t="shared" si="75"/>
        <v>1</v>
      </c>
      <c r="Q163" s="2">
        <f t="shared" si="75"/>
        <v>1</v>
      </c>
      <c r="R163" s="2">
        <f t="shared" si="75"/>
        <v>1</v>
      </c>
      <c r="S163" s="2">
        <f t="shared" si="75"/>
        <v>1</v>
      </c>
      <c r="T163" s="2">
        <f t="shared" si="75"/>
        <v>1</v>
      </c>
      <c r="U163" s="2">
        <f t="shared" si="75"/>
        <v>1</v>
      </c>
      <c r="V163" s="2">
        <f t="shared" si="75"/>
        <v>1</v>
      </c>
      <c r="W163" s="2">
        <f t="shared" si="75"/>
        <v>1</v>
      </c>
      <c r="X163" s="2">
        <f t="shared" si="75"/>
        <v>1</v>
      </c>
      <c r="Y163" s="2">
        <f t="shared" si="75"/>
        <v>1</v>
      </c>
      <c r="Z163" s="2">
        <f t="shared" si="75"/>
        <v>1</v>
      </c>
      <c r="AA163" s="2">
        <f t="shared" si="75"/>
        <v>1</v>
      </c>
      <c r="AB163" s="2">
        <f t="shared" si="75"/>
        <v>1</v>
      </c>
      <c r="AC163" s="2">
        <f t="shared" si="75"/>
        <v>1</v>
      </c>
      <c r="AD163" s="2">
        <f t="shared" si="75"/>
        <v>1</v>
      </c>
      <c r="AE163" s="2">
        <f t="shared" si="75"/>
        <v>1</v>
      </c>
      <c r="AF163" s="2">
        <f t="shared" si="75"/>
        <v>1</v>
      </c>
      <c r="AG163" s="2">
        <f t="shared" si="75"/>
        <v>1</v>
      </c>
      <c r="AH163" s="2">
        <f t="shared" si="75"/>
        <v>1</v>
      </c>
      <c r="AI163" s="2">
        <f t="shared" si="75"/>
        <v>1</v>
      </c>
      <c r="AJ163" s="2">
        <f t="shared" si="75"/>
        <v>1</v>
      </c>
      <c r="AK163" s="2">
        <f t="shared" si="75"/>
        <v>1</v>
      </c>
      <c r="AL163" s="2">
        <f t="shared" si="75"/>
        <v>1</v>
      </c>
      <c r="AM163" s="2">
        <f t="shared" si="75"/>
        <v>1</v>
      </c>
      <c r="AN163" s="2">
        <f t="shared" si="75"/>
        <v>1</v>
      </c>
      <c r="AO163" s="2">
        <f t="shared" si="75"/>
        <v>1</v>
      </c>
      <c r="AP163" s="2">
        <f t="shared" si="75"/>
        <v>1</v>
      </c>
      <c r="AQ163" s="2">
        <f t="shared" si="75"/>
        <v>1</v>
      </c>
      <c r="AR163" s="2">
        <f t="shared" si="75"/>
        <v>1</v>
      </c>
      <c r="AS163" s="2">
        <f t="shared" si="75"/>
        <v>1</v>
      </c>
      <c r="AT163" s="2">
        <f t="shared" si="75"/>
        <v>1</v>
      </c>
      <c r="AU163" s="2">
        <f t="shared" si="75"/>
        <v>1</v>
      </c>
      <c r="AV163" s="2">
        <f t="shared" si="75"/>
        <v>1</v>
      </c>
      <c r="AW163" s="2">
        <f t="shared" si="75"/>
        <v>1</v>
      </c>
      <c r="AX163" s="2">
        <f t="shared" si="75"/>
        <v>1</v>
      </c>
      <c r="AY163" s="2">
        <f t="shared" si="75"/>
        <v>1</v>
      </c>
      <c r="AZ163" s="2">
        <f t="shared" si="75"/>
        <v>1</v>
      </c>
      <c r="BA163" s="2">
        <f t="shared" si="75"/>
        <v>1</v>
      </c>
      <c r="BB163" s="2">
        <f t="shared" si="75"/>
        <v>1</v>
      </c>
      <c r="BC163" s="2">
        <f t="shared" si="75"/>
        <v>1</v>
      </c>
      <c r="BD163" s="2">
        <f t="shared" si="75"/>
        <v>1</v>
      </c>
      <c r="BE163" s="2">
        <f t="shared" si="75"/>
        <v>1</v>
      </c>
      <c r="BF163" s="2">
        <f t="shared" si="75"/>
        <v>1</v>
      </c>
      <c r="BG163" s="2">
        <f t="shared" si="75"/>
        <v>1</v>
      </c>
      <c r="BH163" s="2">
        <f t="shared" si="75"/>
        <v>1</v>
      </c>
      <c r="BI163" s="2">
        <f t="shared" si="75"/>
        <v>1</v>
      </c>
      <c r="BJ163" s="2">
        <f t="shared" si="75"/>
        <v>1</v>
      </c>
      <c r="BK163" s="2">
        <f t="shared" si="75"/>
        <v>1</v>
      </c>
      <c r="BL163" s="2">
        <f t="shared" si="75"/>
        <v>1</v>
      </c>
      <c r="BM163" s="2">
        <f t="shared" si="75"/>
        <v>1</v>
      </c>
      <c r="BN163" s="2">
        <f t="shared" si="75"/>
        <v>1</v>
      </c>
      <c r="BO163" s="2">
        <f t="shared" si="75"/>
        <v>1</v>
      </c>
      <c r="BP163" s="2">
        <f t="shared" si="75"/>
        <v>1</v>
      </c>
      <c r="BQ163" s="2">
        <f t="shared" si="75"/>
        <v>1</v>
      </c>
    </row>
    <row r="164" spans="1:69" outlineLevel="2">
      <c r="A164" s="36"/>
      <c r="B164" s="36"/>
      <c r="C164" s="63"/>
      <c r="D164" s="61"/>
      <c r="E164" s="24" t="s">
        <v>138</v>
      </c>
      <c r="F164" s="24"/>
      <c r="G164" s="24" t="s">
        <v>33</v>
      </c>
      <c r="H164" s="24"/>
      <c r="I164" s="24"/>
      <c r="J164" s="23">
        <f t="shared" ref="J164:BQ164" si="76" xml:space="preserve">  IF( J162 = 0, 1, IF( J163 = 1, ( 1 + $F160 ) ^ J161, I164 ) )</f>
        <v>1</v>
      </c>
      <c r="K164" s="23">
        <f t="shared" si="76"/>
        <v>1.0606373855281319</v>
      </c>
      <c r="L164" s="23">
        <f t="shared" si="76"/>
        <v>1.1228173700183663</v>
      </c>
      <c r="M164" s="23">
        <f t="shared" si="76"/>
        <v>1.1909020797618532</v>
      </c>
      <c r="N164" s="23">
        <f t="shared" si="76"/>
        <v>1.2631152682986266</v>
      </c>
      <c r="O164" s="23">
        <f t="shared" si="76"/>
        <v>1.3371655411476067</v>
      </c>
      <c r="P164" s="23">
        <f t="shared" si="76"/>
        <v>1.4182477635811073</v>
      </c>
      <c r="Q164" s="23">
        <f t="shared" si="76"/>
        <v>1.5013926961905415</v>
      </c>
      <c r="R164" s="23">
        <f t="shared" si="76"/>
        <v>1.5924332239385688</v>
      </c>
      <c r="S164" s="23">
        <f t="shared" si="76"/>
        <v>1.6889942112663376</v>
      </c>
      <c r="T164" s="23">
        <f t="shared" si="76"/>
        <v>1.7817974362806785</v>
      </c>
      <c r="U164" s="23">
        <f t="shared" si="76"/>
        <v>1.8895370233838522</v>
      </c>
      <c r="V164" s="23">
        <f t="shared" si="76"/>
        <v>2</v>
      </c>
      <c r="W164" s="23">
        <f t="shared" si="76"/>
        <v>2.123116166406207</v>
      </c>
      <c r="X164" s="23">
        <f t="shared" si="76"/>
        <v>2.2474089271664077</v>
      </c>
      <c r="Y164" s="23">
        <f t="shared" si="76"/>
        <v>2.3834939697312532</v>
      </c>
      <c r="Z164" s="23">
        <f t="shared" si="76"/>
        <v>2.5278192299912496</v>
      </c>
      <c r="AA164" s="23">
        <f t="shared" si="76"/>
        <v>2.6758043641867868</v>
      </c>
      <c r="AB164" s="23">
        <f t="shared" si="76"/>
        <v>2.8378295952846591</v>
      </c>
      <c r="AC164" s="23">
        <f t="shared" si="76"/>
        <v>3.0039635452521662</v>
      </c>
      <c r="AD164" s="23">
        <f t="shared" si="76"/>
        <v>3.1875439973292665</v>
      </c>
      <c r="AE164" s="23">
        <f t="shared" si="76"/>
        <v>3.3806467402188143</v>
      </c>
      <c r="AF164" s="23">
        <f t="shared" si="76"/>
        <v>3.565097680673023</v>
      </c>
      <c r="AG164" s="23">
        <f t="shared" si="76"/>
        <v>3.7810727829410813</v>
      </c>
      <c r="AH164" s="23">
        <f t="shared" si="76"/>
        <v>4.002530534348697</v>
      </c>
      <c r="AI164" s="23">
        <f t="shared" si="76"/>
        <v>4.245005501072133</v>
      </c>
      <c r="AJ164" s="23">
        <f t="shared" si="76"/>
        <v>4.4936358308615398</v>
      </c>
      <c r="AK164" s="23">
        <f t="shared" si="76"/>
        <v>4.7658621609806406</v>
      </c>
      <c r="AL164" s="23">
        <f t="shared" si="76"/>
        <v>5.0545800755537291</v>
      </c>
      <c r="AM164" s="23">
        <f t="shared" si="76"/>
        <v>5.3506272563676252</v>
      </c>
      <c r="AN164" s="23">
        <f t="shared" si="76"/>
        <v>5.674770483959108</v>
      </c>
      <c r="AO164" s="23">
        <f t="shared" si="76"/>
        <v>6.0071422692370309</v>
      </c>
      <c r="AP164" s="23">
        <f t="shared" si="76"/>
        <v>6.3737497145436315</v>
      </c>
      <c r="AQ164" s="23">
        <f t="shared" si="76"/>
        <v>6.7599648394172203</v>
      </c>
      <c r="AR164" s="23">
        <f t="shared" si="76"/>
        <v>7.1288806340588637</v>
      </c>
      <c r="AS164" s="23">
        <f t="shared" si="76"/>
        <v>7.5608526517252477</v>
      </c>
      <c r="AT164" s="23">
        <f t="shared" si="76"/>
        <v>8.003796367598353</v>
      </c>
      <c r="AU164" s="23">
        <f t="shared" si="76"/>
        <v>8.4887835967832839</v>
      </c>
      <c r="AV164" s="23">
        <f t="shared" si="76"/>
        <v>8.9860890625555676</v>
      </c>
      <c r="AW164" s="23">
        <f t="shared" si="76"/>
        <v>9.5305979725149506</v>
      </c>
      <c r="AX164" s="23">
        <f t="shared" si="76"/>
        <v>10.108101208588977</v>
      </c>
      <c r="AY164" s="23">
        <f t="shared" si="76"/>
        <v>10.700272504075359</v>
      </c>
      <c r="AZ164" s="23">
        <f t="shared" si="76"/>
        <v>11.348651757486126</v>
      </c>
      <c r="BA164" s="23">
        <f t="shared" si="76"/>
        <v>12.013499256989205</v>
      </c>
      <c r="BB164" s="23">
        <f t="shared" si="76"/>
        <v>12.745893176469126</v>
      </c>
      <c r="BC164" s="23">
        <f t="shared" si="76"/>
        <v>13.518334978287017</v>
      </c>
      <c r="BD164" s="23">
        <f t="shared" si="76"/>
        <v>14.256183252216472</v>
      </c>
      <c r="BE164" s="23">
        <f t="shared" si="76"/>
        <v>15.120153452336938</v>
      </c>
      <c r="BF164" s="23">
        <f t="shared" si="76"/>
        <v>16.006074731707191</v>
      </c>
      <c r="BG164" s="23">
        <f t="shared" si="76"/>
        <v>16.976093939824924</v>
      </c>
      <c r="BH164" s="23">
        <f t="shared" si="76"/>
        <v>17.970758637460968</v>
      </c>
      <c r="BI164" s="23">
        <f t="shared" si="76"/>
        <v>19.059843960063692</v>
      </c>
      <c r="BJ164" s="23">
        <f t="shared" si="76"/>
        <v>20.214931328759011</v>
      </c>
      <c r="BK164" s="23">
        <f t="shared" si="76"/>
        <v>21.399366254079712</v>
      </c>
      <c r="BL164" s="23">
        <f t="shared" si="76"/>
        <v>22.696236139791509</v>
      </c>
      <c r="BM164" s="23">
        <f t="shared" si="76"/>
        <v>24.026055881451988</v>
      </c>
      <c r="BN164" s="23">
        <f t="shared" si="76"/>
        <v>25.452016011999472</v>
      </c>
      <c r="BO164" s="23">
        <f t="shared" si="76"/>
        <v>26.993909742126416</v>
      </c>
      <c r="BP164" s="23">
        <f t="shared" si="76"/>
        <v>28.520781445384184</v>
      </c>
      <c r="BQ164" s="23">
        <f t="shared" si="76"/>
        <v>30.248582263528654</v>
      </c>
    </row>
    <row r="165" spans="1:69" outlineLevel="1"/>
    <row r="167" spans="1:69">
      <c r="A167" s="28" t="s">
        <v>195</v>
      </c>
    </row>
    <row r="168" spans="1:69" outlineLevel="1">
      <c r="B168" s="28" t="s">
        <v>85</v>
      </c>
    </row>
    <row r="169" spans="1:69" outlineLevel="2">
      <c r="A169" s="18"/>
      <c r="B169" s="18"/>
      <c r="C169" s="31"/>
      <c r="D169" s="32"/>
      <c r="E169" s="42" t="str">
        <f xml:space="preserve">  InpC!E$74</f>
        <v>Start date</v>
      </c>
      <c r="F169" s="42">
        <f xml:space="preserve">  InpC!F$74</f>
        <v>45047</v>
      </c>
      <c r="G169" s="42" t="str">
        <f xml:space="preserve">  InpC!G$74</f>
        <v>date</v>
      </c>
      <c r="M169" s="8"/>
    </row>
    <row r="170" spans="1:69" outlineLevel="2">
      <c r="E170" s="8" t="str">
        <f t="shared" ref="E170:BQ170" si="77" xml:space="preserve">  E$19</f>
        <v>Model period end</v>
      </c>
      <c r="F170" s="8">
        <f t="shared" si="77"/>
        <v>0</v>
      </c>
      <c r="G170" s="8" t="str">
        <f t="shared" si="77"/>
        <v>date</v>
      </c>
      <c r="H170" s="8">
        <f t="shared" si="77"/>
        <v>0</v>
      </c>
      <c r="I170" s="8">
        <f t="shared" si="77"/>
        <v>0</v>
      </c>
      <c r="J170" s="8">
        <f t="shared" si="77"/>
        <v>45077</v>
      </c>
      <c r="K170" s="8">
        <f t="shared" si="77"/>
        <v>45107</v>
      </c>
      <c r="L170" s="8">
        <f t="shared" si="77"/>
        <v>45138</v>
      </c>
      <c r="M170" s="8">
        <f t="shared" si="77"/>
        <v>45169</v>
      </c>
      <c r="N170" s="8">
        <f t="shared" si="77"/>
        <v>45199</v>
      </c>
      <c r="O170" s="8">
        <f t="shared" si="77"/>
        <v>45230</v>
      </c>
      <c r="P170" s="8">
        <f t="shared" si="77"/>
        <v>45260</v>
      </c>
      <c r="Q170" s="8">
        <f t="shared" si="77"/>
        <v>45291</v>
      </c>
      <c r="R170" s="8">
        <f t="shared" si="77"/>
        <v>45322</v>
      </c>
      <c r="S170" s="8">
        <f t="shared" si="77"/>
        <v>45351</v>
      </c>
      <c r="T170" s="8">
        <f t="shared" si="77"/>
        <v>45382</v>
      </c>
      <c r="U170" s="8">
        <f t="shared" si="77"/>
        <v>45412</v>
      </c>
      <c r="V170" s="8">
        <f t="shared" si="77"/>
        <v>45443</v>
      </c>
      <c r="W170" s="8">
        <f t="shared" si="77"/>
        <v>45473</v>
      </c>
      <c r="X170" s="8">
        <f t="shared" si="77"/>
        <v>45504</v>
      </c>
      <c r="Y170" s="8">
        <f t="shared" si="77"/>
        <v>45535</v>
      </c>
      <c r="Z170" s="8">
        <f t="shared" si="77"/>
        <v>45565</v>
      </c>
      <c r="AA170" s="8">
        <f t="shared" si="77"/>
        <v>45596</v>
      </c>
      <c r="AB170" s="8">
        <f t="shared" si="77"/>
        <v>45626</v>
      </c>
      <c r="AC170" s="8">
        <f t="shared" si="77"/>
        <v>45657</v>
      </c>
      <c r="AD170" s="8">
        <f t="shared" si="77"/>
        <v>45688</v>
      </c>
      <c r="AE170" s="8">
        <f t="shared" si="77"/>
        <v>45716</v>
      </c>
      <c r="AF170" s="8">
        <f t="shared" si="77"/>
        <v>45747</v>
      </c>
      <c r="AG170" s="8">
        <f t="shared" si="77"/>
        <v>45777</v>
      </c>
      <c r="AH170" s="8">
        <f t="shared" si="77"/>
        <v>45808</v>
      </c>
      <c r="AI170" s="8">
        <f t="shared" si="77"/>
        <v>45838</v>
      </c>
      <c r="AJ170" s="8">
        <f t="shared" si="77"/>
        <v>45869</v>
      </c>
      <c r="AK170" s="8">
        <f t="shared" si="77"/>
        <v>45900</v>
      </c>
      <c r="AL170" s="8">
        <f t="shared" si="77"/>
        <v>45930</v>
      </c>
      <c r="AM170" s="8">
        <f t="shared" si="77"/>
        <v>45961</v>
      </c>
      <c r="AN170" s="8">
        <f t="shared" si="77"/>
        <v>45991</v>
      </c>
      <c r="AO170" s="8">
        <f t="shared" si="77"/>
        <v>46022</v>
      </c>
      <c r="AP170" s="8">
        <f t="shared" si="77"/>
        <v>46053</v>
      </c>
      <c r="AQ170" s="8">
        <f t="shared" si="77"/>
        <v>46081</v>
      </c>
      <c r="AR170" s="8">
        <f t="shared" si="77"/>
        <v>46112</v>
      </c>
      <c r="AS170" s="8">
        <f t="shared" si="77"/>
        <v>46142</v>
      </c>
      <c r="AT170" s="8">
        <f t="shared" si="77"/>
        <v>46173</v>
      </c>
      <c r="AU170" s="8">
        <f t="shared" si="77"/>
        <v>46203</v>
      </c>
      <c r="AV170" s="8">
        <f t="shared" si="77"/>
        <v>46234</v>
      </c>
      <c r="AW170" s="8">
        <f t="shared" si="77"/>
        <v>46265</v>
      </c>
      <c r="AX170" s="8">
        <f t="shared" si="77"/>
        <v>46295</v>
      </c>
      <c r="AY170" s="8">
        <f t="shared" si="77"/>
        <v>46326</v>
      </c>
      <c r="AZ170" s="8">
        <f t="shared" si="77"/>
        <v>46356</v>
      </c>
      <c r="BA170" s="8">
        <f t="shared" si="77"/>
        <v>46387</v>
      </c>
      <c r="BB170" s="8">
        <f t="shared" si="77"/>
        <v>46418</v>
      </c>
      <c r="BC170" s="8">
        <f t="shared" si="77"/>
        <v>46446</v>
      </c>
      <c r="BD170" s="8">
        <f t="shared" si="77"/>
        <v>46477</v>
      </c>
      <c r="BE170" s="8">
        <f t="shared" si="77"/>
        <v>46507</v>
      </c>
      <c r="BF170" s="8">
        <f t="shared" si="77"/>
        <v>46538</v>
      </c>
      <c r="BG170" s="8">
        <f t="shared" si="77"/>
        <v>46568</v>
      </c>
      <c r="BH170" s="8">
        <f t="shared" si="77"/>
        <v>46599</v>
      </c>
      <c r="BI170" s="8">
        <f t="shared" si="77"/>
        <v>46630</v>
      </c>
      <c r="BJ170" s="8">
        <f t="shared" si="77"/>
        <v>46660</v>
      </c>
      <c r="BK170" s="8">
        <f t="shared" si="77"/>
        <v>46691</v>
      </c>
      <c r="BL170" s="8">
        <f t="shared" si="77"/>
        <v>46721</v>
      </c>
      <c r="BM170" s="8">
        <f t="shared" si="77"/>
        <v>46752</v>
      </c>
      <c r="BN170" s="8">
        <f t="shared" si="77"/>
        <v>46783</v>
      </c>
      <c r="BO170" s="8">
        <f t="shared" si="77"/>
        <v>46812</v>
      </c>
      <c r="BP170" s="8">
        <f t="shared" si="77"/>
        <v>46843</v>
      </c>
      <c r="BQ170" s="8">
        <f t="shared" si="77"/>
        <v>46873</v>
      </c>
    </row>
    <row r="171" spans="1:69" outlineLevel="2">
      <c r="E171" s="55" t="s">
        <v>85</v>
      </c>
      <c r="G171" s="55" t="s">
        <v>19</v>
      </c>
      <c r="H171" s="2">
        <f xml:space="preserve"> SUM( J171:BQ171 )</f>
        <v>60</v>
      </c>
      <c r="J171" s="2">
        <f t="shared" ref="J171:BQ171" si="78" xml:space="preserve">  IF( $F169 &lt; J170, 1, 0 )</f>
        <v>1</v>
      </c>
      <c r="K171" s="2">
        <f t="shared" si="78"/>
        <v>1</v>
      </c>
      <c r="L171" s="2">
        <f t="shared" si="78"/>
        <v>1</v>
      </c>
      <c r="M171" s="2">
        <f t="shared" si="78"/>
        <v>1</v>
      </c>
      <c r="N171" s="2">
        <f t="shared" si="78"/>
        <v>1</v>
      </c>
      <c r="O171" s="2">
        <f t="shared" si="78"/>
        <v>1</v>
      </c>
      <c r="P171" s="2">
        <f t="shared" si="78"/>
        <v>1</v>
      </c>
      <c r="Q171" s="2">
        <f t="shared" si="78"/>
        <v>1</v>
      </c>
      <c r="R171" s="2">
        <f t="shared" si="78"/>
        <v>1</v>
      </c>
      <c r="S171" s="2">
        <f t="shared" si="78"/>
        <v>1</v>
      </c>
      <c r="T171" s="2">
        <f t="shared" si="78"/>
        <v>1</v>
      </c>
      <c r="U171" s="2">
        <f t="shared" si="78"/>
        <v>1</v>
      </c>
      <c r="V171" s="2">
        <f t="shared" si="78"/>
        <v>1</v>
      </c>
      <c r="W171" s="2">
        <f t="shared" si="78"/>
        <v>1</v>
      </c>
      <c r="X171" s="2">
        <f t="shared" si="78"/>
        <v>1</v>
      </c>
      <c r="Y171" s="2">
        <f t="shared" si="78"/>
        <v>1</v>
      </c>
      <c r="Z171" s="2">
        <f t="shared" si="78"/>
        <v>1</v>
      </c>
      <c r="AA171" s="2">
        <f t="shared" si="78"/>
        <v>1</v>
      </c>
      <c r="AB171" s="2">
        <f t="shared" si="78"/>
        <v>1</v>
      </c>
      <c r="AC171" s="2">
        <f t="shared" si="78"/>
        <v>1</v>
      </c>
      <c r="AD171" s="2">
        <f t="shared" si="78"/>
        <v>1</v>
      </c>
      <c r="AE171" s="2">
        <f t="shared" si="78"/>
        <v>1</v>
      </c>
      <c r="AF171" s="2">
        <f t="shared" si="78"/>
        <v>1</v>
      </c>
      <c r="AG171" s="2">
        <f t="shared" si="78"/>
        <v>1</v>
      </c>
      <c r="AH171" s="2">
        <f t="shared" si="78"/>
        <v>1</v>
      </c>
      <c r="AI171" s="2">
        <f t="shared" si="78"/>
        <v>1</v>
      </c>
      <c r="AJ171" s="2">
        <f t="shared" si="78"/>
        <v>1</v>
      </c>
      <c r="AK171" s="2">
        <f t="shared" si="78"/>
        <v>1</v>
      </c>
      <c r="AL171" s="2">
        <f t="shared" si="78"/>
        <v>1</v>
      </c>
      <c r="AM171" s="2">
        <f t="shared" si="78"/>
        <v>1</v>
      </c>
      <c r="AN171" s="2">
        <f t="shared" si="78"/>
        <v>1</v>
      </c>
      <c r="AO171" s="2">
        <f t="shared" si="78"/>
        <v>1</v>
      </c>
      <c r="AP171" s="2">
        <f t="shared" si="78"/>
        <v>1</v>
      </c>
      <c r="AQ171" s="2">
        <f t="shared" si="78"/>
        <v>1</v>
      </c>
      <c r="AR171" s="2">
        <f t="shared" si="78"/>
        <v>1</v>
      </c>
      <c r="AS171" s="2">
        <f t="shared" si="78"/>
        <v>1</v>
      </c>
      <c r="AT171" s="2">
        <f t="shared" si="78"/>
        <v>1</v>
      </c>
      <c r="AU171" s="2">
        <f t="shared" si="78"/>
        <v>1</v>
      </c>
      <c r="AV171" s="2">
        <f t="shared" si="78"/>
        <v>1</v>
      </c>
      <c r="AW171" s="2">
        <f t="shared" si="78"/>
        <v>1</v>
      </c>
      <c r="AX171" s="2">
        <f t="shared" si="78"/>
        <v>1</v>
      </c>
      <c r="AY171" s="2">
        <f t="shared" si="78"/>
        <v>1</v>
      </c>
      <c r="AZ171" s="2">
        <f t="shared" si="78"/>
        <v>1</v>
      </c>
      <c r="BA171" s="2">
        <f t="shared" si="78"/>
        <v>1</v>
      </c>
      <c r="BB171" s="2">
        <f t="shared" si="78"/>
        <v>1</v>
      </c>
      <c r="BC171" s="2">
        <f t="shared" si="78"/>
        <v>1</v>
      </c>
      <c r="BD171" s="2">
        <f t="shared" si="78"/>
        <v>1</v>
      </c>
      <c r="BE171" s="2">
        <f t="shared" si="78"/>
        <v>1</v>
      </c>
      <c r="BF171" s="2">
        <f t="shared" si="78"/>
        <v>1</v>
      </c>
      <c r="BG171" s="2">
        <f t="shared" si="78"/>
        <v>1</v>
      </c>
      <c r="BH171" s="2">
        <f t="shared" si="78"/>
        <v>1</v>
      </c>
      <c r="BI171" s="2">
        <f t="shared" si="78"/>
        <v>1</v>
      </c>
      <c r="BJ171" s="2">
        <f t="shared" si="78"/>
        <v>1</v>
      </c>
      <c r="BK171" s="2">
        <f t="shared" si="78"/>
        <v>1</v>
      </c>
      <c r="BL171" s="2">
        <f t="shared" si="78"/>
        <v>1</v>
      </c>
      <c r="BM171" s="2">
        <f t="shared" si="78"/>
        <v>1</v>
      </c>
      <c r="BN171" s="2">
        <f t="shared" si="78"/>
        <v>1</v>
      </c>
      <c r="BO171" s="2">
        <f t="shared" si="78"/>
        <v>1</v>
      </c>
      <c r="BP171" s="2">
        <f t="shared" si="78"/>
        <v>1</v>
      </c>
      <c r="BQ171" s="2">
        <f t="shared" si="78"/>
        <v>1</v>
      </c>
    </row>
    <row r="172" spans="1:69" outlineLevel="1"/>
    <row r="173" spans="1:69" outlineLevel="1"/>
    <row r="174" spans="1:69" outlineLevel="1">
      <c r="B174" s="28" t="s">
        <v>236</v>
      </c>
    </row>
    <row r="175" spans="1:69" outlineLevel="2">
      <c r="A175" s="18"/>
      <c r="B175" s="18"/>
      <c r="C175" s="31"/>
      <c r="D175" s="32"/>
      <c r="E175" s="42" t="str">
        <f xml:space="preserve">  InpC!E$74</f>
        <v>Start date</v>
      </c>
      <c r="F175" s="42">
        <f xml:space="preserve">  InpC!F$74</f>
        <v>45047</v>
      </c>
      <c r="G175" s="42" t="str">
        <f xml:space="preserve">  InpC!G$74</f>
        <v>date</v>
      </c>
      <c r="M175" s="8"/>
    </row>
    <row r="176" spans="1:69" outlineLevel="2">
      <c r="E176" s="8" t="str">
        <f t="shared" ref="E176:BQ176" si="79" xml:space="preserve">  E$19</f>
        <v>Model period end</v>
      </c>
      <c r="F176" s="8">
        <f t="shared" si="79"/>
        <v>0</v>
      </c>
      <c r="G176" s="8" t="str">
        <f t="shared" si="79"/>
        <v>date</v>
      </c>
      <c r="H176" s="8">
        <f t="shared" si="79"/>
        <v>0</v>
      </c>
      <c r="I176" s="8">
        <f t="shared" si="79"/>
        <v>0</v>
      </c>
      <c r="J176" s="8">
        <f t="shared" si="79"/>
        <v>45077</v>
      </c>
      <c r="K176" s="8">
        <f t="shared" si="79"/>
        <v>45107</v>
      </c>
      <c r="L176" s="8">
        <f t="shared" si="79"/>
        <v>45138</v>
      </c>
      <c r="M176" s="8">
        <f t="shared" si="79"/>
        <v>45169</v>
      </c>
      <c r="N176" s="8">
        <f t="shared" si="79"/>
        <v>45199</v>
      </c>
      <c r="O176" s="8">
        <f t="shared" si="79"/>
        <v>45230</v>
      </c>
      <c r="P176" s="8">
        <f t="shared" si="79"/>
        <v>45260</v>
      </c>
      <c r="Q176" s="8">
        <f t="shared" si="79"/>
        <v>45291</v>
      </c>
      <c r="R176" s="8">
        <f t="shared" si="79"/>
        <v>45322</v>
      </c>
      <c r="S176" s="8">
        <f t="shared" si="79"/>
        <v>45351</v>
      </c>
      <c r="T176" s="8">
        <f t="shared" si="79"/>
        <v>45382</v>
      </c>
      <c r="U176" s="8">
        <f t="shared" si="79"/>
        <v>45412</v>
      </c>
      <c r="V176" s="8">
        <f t="shared" si="79"/>
        <v>45443</v>
      </c>
      <c r="W176" s="8">
        <f t="shared" si="79"/>
        <v>45473</v>
      </c>
      <c r="X176" s="8">
        <f t="shared" si="79"/>
        <v>45504</v>
      </c>
      <c r="Y176" s="8">
        <f t="shared" si="79"/>
        <v>45535</v>
      </c>
      <c r="Z176" s="8">
        <f t="shared" si="79"/>
        <v>45565</v>
      </c>
      <c r="AA176" s="8">
        <f t="shared" si="79"/>
        <v>45596</v>
      </c>
      <c r="AB176" s="8">
        <f t="shared" si="79"/>
        <v>45626</v>
      </c>
      <c r="AC176" s="8">
        <f t="shared" si="79"/>
        <v>45657</v>
      </c>
      <c r="AD176" s="8">
        <f t="shared" si="79"/>
        <v>45688</v>
      </c>
      <c r="AE176" s="8">
        <f t="shared" si="79"/>
        <v>45716</v>
      </c>
      <c r="AF176" s="8">
        <f t="shared" si="79"/>
        <v>45747</v>
      </c>
      <c r="AG176" s="8">
        <f t="shared" si="79"/>
        <v>45777</v>
      </c>
      <c r="AH176" s="8">
        <f t="shared" si="79"/>
        <v>45808</v>
      </c>
      <c r="AI176" s="8">
        <f t="shared" si="79"/>
        <v>45838</v>
      </c>
      <c r="AJ176" s="8">
        <f t="shared" si="79"/>
        <v>45869</v>
      </c>
      <c r="AK176" s="8">
        <f t="shared" si="79"/>
        <v>45900</v>
      </c>
      <c r="AL176" s="8">
        <f t="shared" si="79"/>
        <v>45930</v>
      </c>
      <c r="AM176" s="8">
        <f t="shared" si="79"/>
        <v>45961</v>
      </c>
      <c r="AN176" s="8">
        <f t="shared" si="79"/>
        <v>45991</v>
      </c>
      <c r="AO176" s="8">
        <f t="shared" si="79"/>
        <v>46022</v>
      </c>
      <c r="AP176" s="8">
        <f t="shared" si="79"/>
        <v>46053</v>
      </c>
      <c r="AQ176" s="8">
        <f t="shared" si="79"/>
        <v>46081</v>
      </c>
      <c r="AR176" s="8">
        <f t="shared" si="79"/>
        <v>46112</v>
      </c>
      <c r="AS176" s="8">
        <f t="shared" si="79"/>
        <v>46142</v>
      </c>
      <c r="AT176" s="8">
        <f t="shared" si="79"/>
        <v>46173</v>
      </c>
      <c r="AU176" s="8">
        <f t="shared" si="79"/>
        <v>46203</v>
      </c>
      <c r="AV176" s="8">
        <f t="shared" si="79"/>
        <v>46234</v>
      </c>
      <c r="AW176" s="8">
        <f t="shared" si="79"/>
        <v>46265</v>
      </c>
      <c r="AX176" s="8">
        <f t="shared" si="79"/>
        <v>46295</v>
      </c>
      <c r="AY176" s="8">
        <f t="shared" si="79"/>
        <v>46326</v>
      </c>
      <c r="AZ176" s="8">
        <f t="shared" si="79"/>
        <v>46356</v>
      </c>
      <c r="BA176" s="8">
        <f t="shared" si="79"/>
        <v>46387</v>
      </c>
      <c r="BB176" s="8">
        <f t="shared" si="79"/>
        <v>46418</v>
      </c>
      <c r="BC176" s="8">
        <f t="shared" si="79"/>
        <v>46446</v>
      </c>
      <c r="BD176" s="8">
        <f t="shared" si="79"/>
        <v>46477</v>
      </c>
      <c r="BE176" s="8">
        <f t="shared" si="79"/>
        <v>46507</v>
      </c>
      <c r="BF176" s="8">
        <f t="shared" si="79"/>
        <v>46538</v>
      </c>
      <c r="BG176" s="8">
        <f t="shared" si="79"/>
        <v>46568</v>
      </c>
      <c r="BH176" s="8">
        <f t="shared" si="79"/>
        <v>46599</v>
      </c>
      <c r="BI176" s="8">
        <f t="shared" si="79"/>
        <v>46630</v>
      </c>
      <c r="BJ176" s="8">
        <f t="shared" si="79"/>
        <v>46660</v>
      </c>
      <c r="BK176" s="8">
        <f t="shared" si="79"/>
        <v>46691</v>
      </c>
      <c r="BL176" s="8">
        <f t="shared" si="79"/>
        <v>46721</v>
      </c>
      <c r="BM176" s="8">
        <f t="shared" si="79"/>
        <v>46752</v>
      </c>
      <c r="BN176" s="8">
        <f t="shared" si="79"/>
        <v>46783</v>
      </c>
      <c r="BO176" s="8">
        <f t="shared" si="79"/>
        <v>46812</v>
      </c>
      <c r="BP176" s="8">
        <f t="shared" si="79"/>
        <v>46843</v>
      </c>
      <c r="BQ176" s="8">
        <f t="shared" si="79"/>
        <v>46873</v>
      </c>
    </row>
    <row r="177" spans="2:69" outlineLevel="2">
      <c r="E177" s="8" t="str">
        <f t="shared" ref="E177:BQ177" si="80" xml:space="preserve">  E$12</f>
        <v>Model period start</v>
      </c>
      <c r="F177" s="8">
        <f t="shared" si="80"/>
        <v>0</v>
      </c>
      <c r="G177" s="8" t="str">
        <f t="shared" si="80"/>
        <v>date</v>
      </c>
      <c r="H177" s="8">
        <f t="shared" si="80"/>
        <v>0</v>
      </c>
      <c r="I177" s="8">
        <f t="shared" si="80"/>
        <v>0</v>
      </c>
      <c r="J177" s="8">
        <f t="shared" si="80"/>
        <v>45047</v>
      </c>
      <c r="K177" s="8">
        <f t="shared" si="80"/>
        <v>45078</v>
      </c>
      <c r="L177" s="8">
        <f t="shared" si="80"/>
        <v>45108</v>
      </c>
      <c r="M177" s="8">
        <f t="shared" si="80"/>
        <v>45139</v>
      </c>
      <c r="N177" s="8">
        <f t="shared" si="80"/>
        <v>45170</v>
      </c>
      <c r="O177" s="8">
        <f t="shared" si="80"/>
        <v>45200</v>
      </c>
      <c r="P177" s="8">
        <f t="shared" si="80"/>
        <v>45231</v>
      </c>
      <c r="Q177" s="8">
        <f t="shared" si="80"/>
        <v>45261</v>
      </c>
      <c r="R177" s="8">
        <f t="shared" si="80"/>
        <v>45292</v>
      </c>
      <c r="S177" s="8">
        <f t="shared" si="80"/>
        <v>45323</v>
      </c>
      <c r="T177" s="8">
        <f t="shared" si="80"/>
        <v>45352</v>
      </c>
      <c r="U177" s="8">
        <f t="shared" si="80"/>
        <v>45383</v>
      </c>
      <c r="V177" s="8">
        <f t="shared" si="80"/>
        <v>45413</v>
      </c>
      <c r="W177" s="8">
        <f t="shared" si="80"/>
        <v>45444</v>
      </c>
      <c r="X177" s="8">
        <f t="shared" si="80"/>
        <v>45474</v>
      </c>
      <c r="Y177" s="8">
        <f t="shared" si="80"/>
        <v>45505</v>
      </c>
      <c r="Z177" s="8">
        <f t="shared" si="80"/>
        <v>45536</v>
      </c>
      <c r="AA177" s="8">
        <f t="shared" si="80"/>
        <v>45566</v>
      </c>
      <c r="AB177" s="8">
        <f t="shared" si="80"/>
        <v>45597</v>
      </c>
      <c r="AC177" s="8">
        <f t="shared" si="80"/>
        <v>45627</v>
      </c>
      <c r="AD177" s="8">
        <f t="shared" si="80"/>
        <v>45658</v>
      </c>
      <c r="AE177" s="8">
        <f t="shared" si="80"/>
        <v>45689</v>
      </c>
      <c r="AF177" s="8">
        <f t="shared" si="80"/>
        <v>45717</v>
      </c>
      <c r="AG177" s="8">
        <f t="shared" si="80"/>
        <v>45748</v>
      </c>
      <c r="AH177" s="8">
        <f t="shared" si="80"/>
        <v>45778</v>
      </c>
      <c r="AI177" s="8">
        <f t="shared" si="80"/>
        <v>45809</v>
      </c>
      <c r="AJ177" s="8">
        <f t="shared" si="80"/>
        <v>45839</v>
      </c>
      <c r="AK177" s="8">
        <f t="shared" si="80"/>
        <v>45870</v>
      </c>
      <c r="AL177" s="8">
        <f t="shared" si="80"/>
        <v>45901</v>
      </c>
      <c r="AM177" s="8">
        <f t="shared" si="80"/>
        <v>45931</v>
      </c>
      <c r="AN177" s="8">
        <f t="shared" si="80"/>
        <v>45962</v>
      </c>
      <c r="AO177" s="8">
        <f t="shared" si="80"/>
        <v>45992</v>
      </c>
      <c r="AP177" s="8">
        <f t="shared" si="80"/>
        <v>46023</v>
      </c>
      <c r="AQ177" s="8">
        <f t="shared" si="80"/>
        <v>46054</v>
      </c>
      <c r="AR177" s="8">
        <f t="shared" si="80"/>
        <v>46082</v>
      </c>
      <c r="AS177" s="8">
        <f t="shared" si="80"/>
        <v>46113</v>
      </c>
      <c r="AT177" s="8">
        <f t="shared" si="80"/>
        <v>46143</v>
      </c>
      <c r="AU177" s="8">
        <f t="shared" si="80"/>
        <v>46174</v>
      </c>
      <c r="AV177" s="8">
        <f t="shared" si="80"/>
        <v>46204</v>
      </c>
      <c r="AW177" s="8">
        <f t="shared" si="80"/>
        <v>46235</v>
      </c>
      <c r="AX177" s="8">
        <f t="shared" si="80"/>
        <v>46266</v>
      </c>
      <c r="AY177" s="8">
        <f t="shared" si="80"/>
        <v>46296</v>
      </c>
      <c r="AZ177" s="8">
        <f t="shared" si="80"/>
        <v>46327</v>
      </c>
      <c r="BA177" s="8">
        <f t="shared" si="80"/>
        <v>46357</v>
      </c>
      <c r="BB177" s="8">
        <f t="shared" si="80"/>
        <v>46388</v>
      </c>
      <c r="BC177" s="8">
        <f t="shared" si="80"/>
        <v>46419</v>
      </c>
      <c r="BD177" s="8">
        <f t="shared" si="80"/>
        <v>46447</v>
      </c>
      <c r="BE177" s="8">
        <f t="shared" si="80"/>
        <v>46478</v>
      </c>
      <c r="BF177" s="8">
        <f t="shared" si="80"/>
        <v>46508</v>
      </c>
      <c r="BG177" s="8">
        <f t="shared" si="80"/>
        <v>46539</v>
      </c>
      <c r="BH177" s="8">
        <f t="shared" si="80"/>
        <v>46569</v>
      </c>
      <c r="BI177" s="8">
        <f t="shared" si="80"/>
        <v>46600</v>
      </c>
      <c r="BJ177" s="8">
        <f t="shared" si="80"/>
        <v>46631</v>
      </c>
      <c r="BK177" s="8">
        <f t="shared" si="80"/>
        <v>46661</v>
      </c>
      <c r="BL177" s="8">
        <f t="shared" si="80"/>
        <v>46692</v>
      </c>
      <c r="BM177" s="8">
        <f t="shared" si="80"/>
        <v>46722</v>
      </c>
      <c r="BN177" s="8">
        <f t="shared" si="80"/>
        <v>46753</v>
      </c>
      <c r="BO177" s="8">
        <f t="shared" si="80"/>
        <v>46784</v>
      </c>
      <c r="BP177" s="8">
        <f t="shared" si="80"/>
        <v>46813</v>
      </c>
      <c r="BQ177" s="8">
        <f t="shared" si="80"/>
        <v>46844</v>
      </c>
    </row>
    <row r="178" spans="2:69" outlineLevel="2">
      <c r="E178" s="55" t="s">
        <v>236</v>
      </c>
      <c r="G178" s="55" t="s">
        <v>19</v>
      </c>
      <c r="H178" s="2">
        <f xml:space="preserve"> SUM( J178:BQ178 )</f>
        <v>1</v>
      </c>
      <c r="J178" s="2">
        <f t="shared" ref="J178:BQ178" si="81" xml:space="preserve">  IF( AND( J176 &gt;= $F175, J177 &lt;= $F175 ), 1, 0 )</f>
        <v>1</v>
      </c>
      <c r="K178" s="2">
        <f t="shared" si="81"/>
        <v>0</v>
      </c>
      <c r="L178" s="2">
        <f t="shared" si="81"/>
        <v>0</v>
      </c>
      <c r="M178" s="2">
        <f t="shared" si="81"/>
        <v>0</v>
      </c>
      <c r="N178" s="2">
        <f t="shared" si="81"/>
        <v>0</v>
      </c>
      <c r="O178" s="2">
        <f t="shared" si="81"/>
        <v>0</v>
      </c>
      <c r="P178" s="2">
        <f t="shared" si="81"/>
        <v>0</v>
      </c>
      <c r="Q178" s="2">
        <f t="shared" si="81"/>
        <v>0</v>
      </c>
      <c r="R178" s="2">
        <f t="shared" si="81"/>
        <v>0</v>
      </c>
      <c r="S178" s="2">
        <f t="shared" si="81"/>
        <v>0</v>
      </c>
      <c r="T178" s="2">
        <f t="shared" si="81"/>
        <v>0</v>
      </c>
      <c r="U178" s="2">
        <f t="shared" si="81"/>
        <v>0</v>
      </c>
      <c r="V178" s="2">
        <f t="shared" si="81"/>
        <v>0</v>
      </c>
      <c r="W178" s="2">
        <f t="shared" si="81"/>
        <v>0</v>
      </c>
      <c r="X178" s="2">
        <f t="shared" si="81"/>
        <v>0</v>
      </c>
      <c r="Y178" s="2">
        <f t="shared" si="81"/>
        <v>0</v>
      </c>
      <c r="Z178" s="2">
        <f t="shared" si="81"/>
        <v>0</v>
      </c>
      <c r="AA178" s="2">
        <f t="shared" si="81"/>
        <v>0</v>
      </c>
      <c r="AB178" s="2">
        <f t="shared" si="81"/>
        <v>0</v>
      </c>
      <c r="AC178" s="2">
        <f t="shared" si="81"/>
        <v>0</v>
      </c>
      <c r="AD178" s="2">
        <f t="shared" si="81"/>
        <v>0</v>
      </c>
      <c r="AE178" s="2">
        <f t="shared" si="81"/>
        <v>0</v>
      </c>
      <c r="AF178" s="2">
        <f t="shared" si="81"/>
        <v>0</v>
      </c>
      <c r="AG178" s="2">
        <f t="shared" si="81"/>
        <v>0</v>
      </c>
      <c r="AH178" s="2">
        <f t="shared" si="81"/>
        <v>0</v>
      </c>
      <c r="AI178" s="2">
        <f t="shared" si="81"/>
        <v>0</v>
      </c>
      <c r="AJ178" s="2">
        <f t="shared" si="81"/>
        <v>0</v>
      </c>
      <c r="AK178" s="2">
        <f t="shared" si="81"/>
        <v>0</v>
      </c>
      <c r="AL178" s="2">
        <f t="shared" si="81"/>
        <v>0</v>
      </c>
      <c r="AM178" s="2">
        <f t="shared" si="81"/>
        <v>0</v>
      </c>
      <c r="AN178" s="2">
        <f t="shared" si="81"/>
        <v>0</v>
      </c>
      <c r="AO178" s="2">
        <f t="shared" si="81"/>
        <v>0</v>
      </c>
      <c r="AP178" s="2">
        <f t="shared" si="81"/>
        <v>0</v>
      </c>
      <c r="AQ178" s="2">
        <f t="shared" si="81"/>
        <v>0</v>
      </c>
      <c r="AR178" s="2">
        <f t="shared" si="81"/>
        <v>0</v>
      </c>
      <c r="AS178" s="2">
        <f t="shared" si="81"/>
        <v>0</v>
      </c>
      <c r="AT178" s="2">
        <f t="shared" si="81"/>
        <v>0</v>
      </c>
      <c r="AU178" s="2">
        <f t="shared" si="81"/>
        <v>0</v>
      </c>
      <c r="AV178" s="2">
        <f t="shared" si="81"/>
        <v>0</v>
      </c>
      <c r="AW178" s="2">
        <f t="shared" si="81"/>
        <v>0</v>
      </c>
      <c r="AX178" s="2">
        <f t="shared" si="81"/>
        <v>0</v>
      </c>
      <c r="AY178" s="2">
        <f t="shared" si="81"/>
        <v>0</v>
      </c>
      <c r="AZ178" s="2">
        <f t="shared" si="81"/>
        <v>0</v>
      </c>
      <c r="BA178" s="2">
        <f t="shared" si="81"/>
        <v>0</v>
      </c>
      <c r="BB178" s="2">
        <f t="shared" si="81"/>
        <v>0</v>
      </c>
      <c r="BC178" s="2">
        <f t="shared" si="81"/>
        <v>0</v>
      </c>
      <c r="BD178" s="2">
        <f t="shared" si="81"/>
        <v>0</v>
      </c>
      <c r="BE178" s="2">
        <f t="shared" si="81"/>
        <v>0</v>
      </c>
      <c r="BF178" s="2">
        <f t="shared" si="81"/>
        <v>0</v>
      </c>
      <c r="BG178" s="2">
        <f t="shared" si="81"/>
        <v>0</v>
      </c>
      <c r="BH178" s="2">
        <f t="shared" si="81"/>
        <v>0</v>
      </c>
      <c r="BI178" s="2">
        <f t="shared" si="81"/>
        <v>0</v>
      </c>
      <c r="BJ178" s="2">
        <f t="shared" si="81"/>
        <v>0</v>
      </c>
      <c r="BK178" s="2">
        <f t="shared" si="81"/>
        <v>0</v>
      </c>
      <c r="BL178" s="2">
        <f t="shared" si="81"/>
        <v>0</v>
      </c>
      <c r="BM178" s="2">
        <f t="shared" si="81"/>
        <v>0</v>
      </c>
      <c r="BN178" s="2">
        <f t="shared" si="81"/>
        <v>0</v>
      </c>
      <c r="BO178" s="2">
        <f t="shared" si="81"/>
        <v>0</v>
      </c>
      <c r="BP178" s="2">
        <f t="shared" si="81"/>
        <v>0</v>
      </c>
      <c r="BQ178" s="2">
        <f t="shared" si="81"/>
        <v>0</v>
      </c>
    </row>
    <row r="179" spans="2:69" outlineLevel="1"/>
    <row r="180" spans="2:69" outlineLevel="1"/>
    <row r="181" spans="2:69" outlineLevel="1">
      <c r="B181" s="28" t="s">
        <v>220</v>
      </c>
    </row>
    <row r="182" spans="2:69" outlineLevel="2">
      <c r="E182" s="4" t="str">
        <f t="shared" ref="E182:BQ182" si="82" xml:space="preserve">  E$28</f>
        <v>Period number</v>
      </c>
      <c r="F182" s="4">
        <f t="shared" si="82"/>
        <v>0</v>
      </c>
      <c r="G182" s="4" t="str">
        <f t="shared" si="82"/>
        <v>Counter</v>
      </c>
      <c r="H182" s="4">
        <f t="shared" si="82"/>
        <v>0</v>
      </c>
      <c r="I182" s="4">
        <f t="shared" si="82"/>
        <v>0</v>
      </c>
      <c r="J182" s="4">
        <f t="shared" si="82"/>
        <v>1</v>
      </c>
      <c r="K182" s="4">
        <f t="shared" si="82"/>
        <v>2</v>
      </c>
      <c r="L182" s="4">
        <f t="shared" si="82"/>
        <v>3</v>
      </c>
      <c r="M182" s="4">
        <f t="shared" si="82"/>
        <v>4</v>
      </c>
      <c r="N182" s="4">
        <f t="shared" si="82"/>
        <v>5</v>
      </c>
      <c r="O182" s="4">
        <f t="shared" si="82"/>
        <v>6</v>
      </c>
      <c r="P182" s="4">
        <f t="shared" si="82"/>
        <v>7</v>
      </c>
      <c r="Q182" s="4">
        <f t="shared" si="82"/>
        <v>8</v>
      </c>
      <c r="R182" s="4">
        <f t="shared" si="82"/>
        <v>9</v>
      </c>
      <c r="S182" s="4">
        <f t="shared" si="82"/>
        <v>10</v>
      </c>
      <c r="T182" s="4">
        <f t="shared" si="82"/>
        <v>11</v>
      </c>
      <c r="U182" s="4">
        <f t="shared" si="82"/>
        <v>12</v>
      </c>
      <c r="V182" s="4">
        <f t="shared" si="82"/>
        <v>13</v>
      </c>
      <c r="W182" s="4">
        <f t="shared" si="82"/>
        <v>14</v>
      </c>
      <c r="X182" s="4">
        <f t="shared" si="82"/>
        <v>15</v>
      </c>
      <c r="Y182" s="4">
        <f t="shared" si="82"/>
        <v>16</v>
      </c>
      <c r="Z182" s="4">
        <f t="shared" si="82"/>
        <v>17</v>
      </c>
      <c r="AA182" s="4">
        <f t="shared" si="82"/>
        <v>18</v>
      </c>
      <c r="AB182" s="4">
        <f t="shared" si="82"/>
        <v>19</v>
      </c>
      <c r="AC182" s="4">
        <f t="shared" si="82"/>
        <v>20</v>
      </c>
      <c r="AD182" s="4">
        <f t="shared" si="82"/>
        <v>21</v>
      </c>
      <c r="AE182" s="4">
        <f t="shared" si="82"/>
        <v>22</v>
      </c>
      <c r="AF182" s="4">
        <f t="shared" si="82"/>
        <v>23</v>
      </c>
      <c r="AG182" s="4">
        <f t="shared" si="82"/>
        <v>24</v>
      </c>
      <c r="AH182" s="4">
        <f t="shared" si="82"/>
        <v>25</v>
      </c>
      <c r="AI182" s="4">
        <f t="shared" si="82"/>
        <v>26</v>
      </c>
      <c r="AJ182" s="4">
        <f t="shared" si="82"/>
        <v>27</v>
      </c>
      <c r="AK182" s="4">
        <f t="shared" si="82"/>
        <v>28</v>
      </c>
      <c r="AL182" s="4">
        <f t="shared" si="82"/>
        <v>29</v>
      </c>
      <c r="AM182" s="4">
        <f t="shared" si="82"/>
        <v>30</v>
      </c>
      <c r="AN182" s="4">
        <f t="shared" si="82"/>
        <v>31</v>
      </c>
      <c r="AO182" s="4">
        <f t="shared" si="82"/>
        <v>32</v>
      </c>
      <c r="AP182" s="4">
        <f t="shared" si="82"/>
        <v>33</v>
      </c>
      <c r="AQ182" s="4">
        <f t="shared" si="82"/>
        <v>34</v>
      </c>
      <c r="AR182" s="4">
        <f t="shared" si="82"/>
        <v>35</v>
      </c>
      <c r="AS182" s="4">
        <f t="shared" si="82"/>
        <v>36</v>
      </c>
      <c r="AT182" s="4">
        <f t="shared" si="82"/>
        <v>37</v>
      </c>
      <c r="AU182" s="4">
        <f t="shared" si="82"/>
        <v>38</v>
      </c>
      <c r="AV182" s="4">
        <f t="shared" si="82"/>
        <v>39</v>
      </c>
      <c r="AW182" s="4">
        <f t="shared" si="82"/>
        <v>40</v>
      </c>
      <c r="AX182" s="4">
        <f t="shared" si="82"/>
        <v>41</v>
      </c>
      <c r="AY182" s="4">
        <f t="shared" si="82"/>
        <v>42</v>
      </c>
      <c r="AZ182" s="4">
        <f t="shared" si="82"/>
        <v>43</v>
      </c>
      <c r="BA182" s="4">
        <f t="shared" si="82"/>
        <v>44</v>
      </c>
      <c r="BB182" s="4">
        <f t="shared" si="82"/>
        <v>45</v>
      </c>
      <c r="BC182" s="4">
        <f t="shared" si="82"/>
        <v>46</v>
      </c>
      <c r="BD182" s="4">
        <f t="shared" si="82"/>
        <v>47</v>
      </c>
      <c r="BE182" s="4">
        <f t="shared" si="82"/>
        <v>48</v>
      </c>
      <c r="BF182" s="4">
        <f t="shared" si="82"/>
        <v>49</v>
      </c>
      <c r="BG182" s="4">
        <f t="shared" si="82"/>
        <v>50</v>
      </c>
      <c r="BH182" s="4">
        <f t="shared" si="82"/>
        <v>51</v>
      </c>
      <c r="BI182" s="4">
        <f t="shared" si="82"/>
        <v>52</v>
      </c>
      <c r="BJ182" s="4">
        <f t="shared" si="82"/>
        <v>53</v>
      </c>
      <c r="BK182" s="4">
        <f t="shared" si="82"/>
        <v>54</v>
      </c>
      <c r="BL182" s="4">
        <f t="shared" si="82"/>
        <v>55</v>
      </c>
      <c r="BM182" s="4">
        <f t="shared" si="82"/>
        <v>56</v>
      </c>
      <c r="BN182" s="4">
        <f t="shared" si="82"/>
        <v>57</v>
      </c>
      <c r="BO182" s="4">
        <f t="shared" si="82"/>
        <v>58</v>
      </c>
      <c r="BP182" s="4">
        <f t="shared" si="82"/>
        <v>59</v>
      </c>
      <c r="BQ182" s="4">
        <f t="shared" si="82"/>
        <v>60</v>
      </c>
    </row>
    <row r="183" spans="2:69" outlineLevel="2">
      <c r="E183" s="2" t="str">
        <f t="shared" ref="E183:BQ183" si="83" xml:space="preserve">  E$178</f>
        <v>First Fixed Operating Cost Growth Rate escalation flag</v>
      </c>
      <c r="F183" s="2">
        <f t="shared" si="83"/>
        <v>0</v>
      </c>
      <c r="G183" s="2" t="str">
        <f t="shared" si="83"/>
        <v>flag</v>
      </c>
      <c r="H183" s="2">
        <f t="shared" si="83"/>
        <v>1</v>
      </c>
      <c r="I183" s="2">
        <f t="shared" si="83"/>
        <v>0</v>
      </c>
      <c r="J183" s="2">
        <f t="shared" si="83"/>
        <v>1</v>
      </c>
      <c r="K183" s="2">
        <f t="shared" si="83"/>
        <v>0</v>
      </c>
      <c r="L183" s="2">
        <f t="shared" si="83"/>
        <v>0</v>
      </c>
      <c r="M183" s="2">
        <f t="shared" si="83"/>
        <v>0</v>
      </c>
      <c r="N183" s="2">
        <f t="shared" si="83"/>
        <v>0</v>
      </c>
      <c r="O183" s="2">
        <f t="shared" si="83"/>
        <v>0</v>
      </c>
      <c r="P183" s="2">
        <f t="shared" si="83"/>
        <v>0</v>
      </c>
      <c r="Q183" s="2">
        <f t="shared" si="83"/>
        <v>0</v>
      </c>
      <c r="R183" s="2">
        <f t="shared" si="83"/>
        <v>0</v>
      </c>
      <c r="S183" s="2">
        <f t="shared" si="83"/>
        <v>0</v>
      </c>
      <c r="T183" s="2">
        <f t="shared" si="83"/>
        <v>0</v>
      </c>
      <c r="U183" s="2">
        <f t="shared" si="83"/>
        <v>0</v>
      </c>
      <c r="V183" s="2">
        <f t="shared" si="83"/>
        <v>0</v>
      </c>
      <c r="W183" s="2">
        <f t="shared" si="83"/>
        <v>0</v>
      </c>
      <c r="X183" s="2">
        <f t="shared" si="83"/>
        <v>0</v>
      </c>
      <c r="Y183" s="2">
        <f t="shared" si="83"/>
        <v>0</v>
      </c>
      <c r="Z183" s="2">
        <f t="shared" si="83"/>
        <v>0</v>
      </c>
      <c r="AA183" s="2">
        <f t="shared" si="83"/>
        <v>0</v>
      </c>
      <c r="AB183" s="2">
        <f t="shared" si="83"/>
        <v>0</v>
      </c>
      <c r="AC183" s="2">
        <f t="shared" si="83"/>
        <v>0</v>
      </c>
      <c r="AD183" s="2">
        <f t="shared" si="83"/>
        <v>0</v>
      </c>
      <c r="AE183" s="2">
        <f t="shared" si="83"/>
        <v>0</v>
      </c>
      <c r="AF183" s="2">
        <f t="shared" si="83"/>
        <v>0</v>
      </c>
      <c r="AG183" s="2">
        <f t="shared" si="83"/>
        <v>0</v>
      </c>
      <c r="AH183" s="2">
        <f t="shared" si="83"/>
        <v>0</v>
      </c>
      <c r="AI183" s="2">
        <f t="shared" si="83"/>
        <v>0</v>
      </c>
      <c r="AJ183" s="2">
        <f t="shared" si="83"/>
        <v>0</v>
      </c>
      <c r="AK183" s="2">
        <f t="shared" si="83"/>
        <v>0</v>
      </c>
      <c r="AL183" s="2">
        <f t="shared" si="83"/>
        <v>0</v>
      </c>
      <c r="AM183" s="2">
        <f t="shared" si="83"/>
        <v>0</v>
      </c>
      <c r="AN183" s="2">
        <f t="shared" si="83"/>
        <v>0</v>
      </c>
      <c r="AO183" s="2">
        <f t="shared" si="83"/>
        <v>0</v>
      </c>
      <c r="AP183" s="2">
        <f t="shared" si="83"/>
        <v>0</v>
      </c>
      <c r="AQ183" s="2">
        <f t="shared" si="83"/>
        <v>0</v>
      </c>
      <c r="AR183" s="2">
        <f t="shared" si="83"/>
        <v>0</v>
      </c>
      <c r="AS183" s="2">
        <f t="shared" si="83"/>
        <v>0</v>
      </c>
      <c r="AT183" s="2">
        <f t="shared" si="83"/>
        <v>0</v>
      </c>
      <c r="AU183" s="2">
        <f t="shared" si="83"/>
        <v>0</v>
      </c>
      <c r="AV183" s="2">
        <f t="shared" si="83"/>
        <v>0</v>
      </c>
      <c r="AW183" s="2">
        <f t="shared" si="83"/>
        <v>0</v>
      </c>
      <c r="AX183" s="2">
        <f t="shared" si="83"/>
        <v>0</v>
      </c>
      <c r="AY183" s="2">
        <f t="shared" si="83"/>
        <v>0</v>
      </c>
      <c r="AZ183" s="2">
        <f t="shared" si="83"/>
        <v>0</v>
      </c>
      <c r="BA183" s="2">
        <f t="shared" si="83"/>
        <v>0</v>
      </c>
      <c r="BB183" s="2">
        <f t="shared" si="83"/>
        <v>0</v>
      </c>
      <c r="BC183" s="2">
        <f t="shared" si="83"/>
        <v>0</v>
      </c>
      <c r="BD183" s="2">
        <f t="shared" si="83"/>
        <v>0</v>
      </c>
      <c r="BE183" s="2">
        <f t="shared" si="83"/>
        <v>0</v>
      </c>
      <c r="BF183" s="2">
        <f t="shared" si="83"/>
        <v>0</v>
      </c>
      <c r="BG183" s="2">
        <f t="shared" si="83"/>
        <v>0</v>
      </c>
      <c r="BH183" s="2">
        <f t="shared" si="83"/>
        <v>0</v>
      </c>
      <c r="BI183" s="2">
        <f t="shared" si="83"/>
        <v>0</v>
      </c>
      <c r="BJ183" s="2">
        <f t="shared" si="83"/>
        <v>0</v>
      </c>
      <c r="BK183" s="2">
        <f t="shared" si="83"/>
        <v>0</v>
      </c>
      <c r="BL183" s="2">
        <f t="shared" si="83"/>
        <v>0</v>
      </c>
      <c r="BM183" s="2">
        <f t="shared" si="83"/>
        <v>0</v>
      </c>
      <c r="BN183" s="2">
        <f t="shared" si="83"/>
        <v>0</v>
      </c>
      <c r="BO183" s="2">
        <f t="shared" si="83"/>
        <v>0</v>
      </c>
      <c r="BP183" s="2">
        <f t="shared" si="83"/>
        <v>0</v>
      </c>
      <c r="BQ183" s="2">
        <f t="shared" si="83"/>
        <v>0</v>
      </c>
    </row>
    <row r="184" spans="2:69" outlineLevel="2">
      <c r="E184" s="55" t="s">
        <v>220</v>
      </c>
      <c r="H184" s="2">
        <f xml:space="preserve"> SUM( J184:BQ184 )</f>
        <v>1</v>
      </c>
      <c r="J184" s="2">
        <f t="shared" ref="J184:BQ184" si="84" xml:space="preserve">  J182 * J183</f>
        <v>1</v>
      </c>
      <c r="K184" s="2">
        <f t="shared" si="84"/>
        <v>0</v>
      </c>
      <c r="L184" s="2">
        <f t="shared" si="84"/>
        <v>0</v>
      </c>
      <c r="M184" s="2">
        <f t="shared" si="84"/>
        <v>0</v>
      </c>
      <c r="N184" s="2">
        <f t="shared" si="84"/>
        <v>0</v>
      </c>
      <c r="O184" s="2">
        <f t="shared" si="84"/>
        <v>0</v>
      </c>
      <c r="P184" s="2">
        <f t="shared" si="84"/>
        <v>0</v>
      </c>
      <c r="Q184" s="2">
        <f t="shared" si="84"/>
        <v>0</v>
      </c>
      <c r="R184" s="2">
        <f t="shared" si="84"/>
        <v>0</v>
      </c>
      <c r="S184" s="2">
        <f t="shared" si="84"/>
        <v>0</v>
      </c>
      <c r="T184" s="2">
        <f t="shared" si="84"/>
        <v>0</v>
      </c>
      <c r="U184" s="2">
        <f t="shared" si="84"/>
        <v>0</v>
      </c>
      <c r="V184" s="2">
        <f t="shared" si="84"/>
        <v>0</v>
      </c>
      <c r="W184" s="2">
        <f t="shared" si="84"/>
        <v>0</v>
      </c>
      <c r="X184" s="2">
        <f t="shared" si="84"/>
        <v>0</v>
      </c>
      <c r="Y184" s="2">
        <f t="shared" si="84"/>
        <v>0</v>
      </c>
      <c r="Z184" s="2">
        <f t="shared" si="84"/>
        <v>0</v>
      </c>
      <c r="AA184" s="2">
        <f t="shared" si="84"/>
        <v>0</v>
      </c>
      <c r="AB184" s="2">
        <f t="shared" si="84"/>
        <v>0</v>
      </c>
      <c r="AC184" s="2">
        <f t="shared" si="84"/>
        <v>0</v>
      </c>
      <c r="AD184" s="2">
        <f t="shared" si="84"/>
        <v>0</v>
      </c>
      <c r="AE184" s="2">
        <f t="shared" si="84"/>
        <v>0</v>
      </c>
      <c r="AF184" s="2">
        <f t="shared" si="84"/>
        <v>0</v>
      </c>
      <c r="AG184" s="2">
        <f t="shared" si="84"/>
        <v>0</v>
      </c>
      <c r="AH184" s="2">
        <f t="shared" si="84"/>
        <v>0</v>
      </c>
      <c r="AI184" s="2">
        <f t="shared" si="84"/>
        <v>0</v>
      </c>
      <c r="AJ184" s="2">
        <f t="shared" si="84"/>
        <v>0</v>
      </c>
      <c r="AK184" s="2">
        <f t="shared" si="84"/>
        <v>0</v>
      </c>
      <c r="AL184" s="2">
        <f t="shared" si="84"/>
        <v>0</v>
      </c>
      <c r="AM184" s="2">
        <f t="shared" si="84"/>
        <v>0</v>
      </c>
      <c r="AN184" s="2">
        <f t="shared" si="84"/>
        <v>0</v>
      </c>
      <c r="AO184" s="2">
        <f t="shared" si="84"/>
        <v>0</v>
      </c>
      <c r="AP184" s="2">
        <f t="shared" si="84"/>
        <v>0</v>
      </c>
      <c r="AQ184" s="2">
        <f t="shared" si="84"/>
        <v>0</v>
      </c>
      <c r="AR184" s="2">
        <f t="shared" si="84"/>
        <v>0</v>
      </c>
      <c r="AS184" s="2">
        <f t="shared" si="84"/>
        <v>0</v>
      </c>
      <c r="AT184" s="2">
        <f t="shared" si="84"/>
        <v>0</v>
      </c>
      <c r="AU184" s="2">
        <f t="shared" si="84"/>
        <v>0</v>
      </c>
      <c r="AV184" s="2">
        <f t="shared" si="84"/>
        <v>0</v>
      </c>
      <c r="AW184" s="2">
        <f t="shared" si="84"/>
        <v>0</v>
      </c>
      <c r="AX184" s="2">
        <f t="shared" si="84"/>
        <v>0</v>
      </c>
      <c r="AY184" s="2">
        <f t="shared" si="84"/>
        <v>0</v>
      </c>
      <c r="AZ184" s="2">
        <f t="shared" si="84"/>
        <v>0</v>
      </c>
      <c r="BA184" s="2">
        <f t="shared" si="84"/>
        <v>0</v>
      </c>
      <c r="BB184" s="2">
        <f t="shared" si="84"/>
        <v>0</v>
      </c>
      <c r="BC184" s="2">
        <f t="shared" si="84"/>
        <v>0</v>
      </c>
      <c r="BD184" s="2">
        <f t="shared" si="84"/>
        <v>0</v>
      </c>
      <c r="BE184" s="2">
        <f t="shared" si="84"/>
        <v>0</v>
      </c>
      <c r="BF184" s="2">
        <f t="shared" si="84"/>
        <v>0</v>
      </c>
      <c r="BG184" s="2">
        <f t="shared" si="84"/>
        <v>0</v>
      </c>
      <c r="BH184" s="2">
        <f t="shared" si="84"/>
        <v>0</v>
      </c>
      <c r="BI184" s="2">
        <f t="shared" si="84"/>
        <v>0</v>
      </c>
      <c r="BJ184" s="2">
        <f t="shared" si="84"/>
        <v>0</v>
      </c>
      <c r="BK184" s="2">
        <f t="shared" si="84"/>
        <v>0</v>
      </c>
      <c r="BL184" s="2">
        <f t="shared" si="84"/>
        <v>0</v>
      </c>
      <c r="BM184" s="2">
        <f t="shared" si="84"/>
        <v>0</v>
      </c>
      <c r="BN184" s="2">
        <f t="shared" si="84"/>
        <v>0</v>
      </c>
      <c r="BO184" s="2">
        <f t="shared" si="84"/>
        <v>0</v>
      </c>
      <c r="BP184" s="2">
        <f t="shared" si="84"/>
        <v>0</v>
      </c>
      <c r="BQ184" s="2">
        <f t="shared" si="84"/>
        <v>0</v>
      </c>
    </row>
    <row r="185" spans="2:69" outlineLevel="1"/>
    <row r="186" spans="2:69" outlineLevel="1"/>
    <row r="187" spans="2:69" outlineLevel="1">
      <c r="B187" s="28" t="s">
        <v>158</v>
      </c>
    </row>
    <row r="188" spans="2:69" outlineLevel="2">
      <c r="E188" s="2" t="str">
        <f t="shared" ref="E188:BQ188" si="85" xml:space="preserve">  E$184</f>
        <v>First Fixed Operating Cost Growth Rate escalation period</v>
      </c>
      <c r="F188" s="2">
        <f t="shared" si="85"/>
        <v>0</v>
      </c>
      <c r="G188" s="2">
        <f t="shared" si="85"/>
        <v>0</v>
      </c>
      <c r="H188" s="2">
        <f t="shared" si="85"/>
        <v>1</v>
      </c>
      <c r="I188" s="2">
        <f t="shared" si="85"/>
        <v>0</v>
      </c>
      <c r="J188" s="2">
        <f t="shared" si="85"/>
        <v>1</v>
      </c>
      <c r="K188" s="2">
        <f t="shared" si="85"/>
        <v>0</v>
      </c>
      <c r="L188" s="2">
        <f t="shared" si="85"/>
        <v>0</v>
      </c>
      <c r="M188" s="2">
        <f t="shared" si="85"/>
        <v>0</v>
      </c>
      <c r="N188" s="2">
        <f t="shared" si="85"/>
        <v>0</v>
      </c>
      <c r="O188" s="2">
        <f t="shared" si="85"/>
        <v>0</v>
      </c>
      <c r="P188" s="2">
        <f t="shared" si="85"/>
        <v>0</v>
      </c>
      <c r="Q188" s="2">
        <f t="shared" si="85"/>
        <v>0</v>
      </c>
      <c r="R188" s="2">
        <f t="shared" si="85"/>
        <v>0</v>
      </c>
      <c r="S188" s="2">
        <f t="shared" si="85"/>
        <v>0</v>
      </c>
      <c r="T188" s="2">
        <f t="shared" si="85"/>
        <v>0</v>
      </c>
      <c r="U188" s="2">
        <f t="shared" si="85"/>
        <v>0</v>
      </c>
      <c r="V188" s="2">
        <f t="shared" si="85"/>
        <v>0</v>
      </c>
      <c r="W188" s="2">
        <f t="shared" si="85"/>
        <v>0</v>
      </c>
      <c r="X188" s="2">
        <f t="shared" si="85"/>
        <v>0</v>
      </c>
      <c r="Y188" s="2">
        <f t="shared" si="85"/>
        <v>0</v>
      </c>
      <c r="Z188" s="2">
        <f t="shared" si="85"/>
        <v>0</v>
      </c>
      <c r="AA188" s="2">
        <f t="shared" si="85"/>
        <v>0</v>
      </c>
      <c r="AB188" s="2">
        <f t="shared" si="85"/>
        <v>0</v>
      </c>
      <c r="AC188" s="2">
        <f t="shared" si="85"/>
        <v>0</v>
      </c>
      <c r="AD188" s="2">
        <f t="shared" si="85"/>
        <v>0</v>
      </c>
      <c r="AE188" s="2">
        <f t="shared" si="85"/>
        <v>0</v>
      </c>
      <c r="AF188" s="2">
        <f t="shared" si="85"/>
        <v>0</v>
      </c>
      <c r="AG188" s="2">
        <f t="shared" si="85"/>
        <v>0</v>
      </c>
      <c r="AH188" s="2">
        <f t="shared" si="85"/>
        <v>0</v>
      </c>
      <c r="AI188" s="2">
        <f t="shared" si="85"/>
        <v>0</v>
      </c>
      <c r="AJ188" s="2">
        <f t="shared" si="85"/>
        <v>0</v>
      </c>
      <c r="AK188" s="2">
        <f t="shared" si="85"/>
        <v>0</v>
      </c>
      <c r="AL188" s="2">
        <f t="shared" si="85"/>
        <v>0</v>
      </c>
      <c r="AM188" s="2">
        <f t="shared" si="85"/>
        <v>0</v>
      </c>
      <c r="AN188" s="2">
        <f t="shared" si="85"/>
        <v>0</v>
      </c>
      <c r="AO188" s="2">
        <f t="shared" si="85"/>
        <v>0</v>
      </c>
      <c r="AP188" s="2">
        <f t="shared" si="85"/>
        <v>0</v>
      </c>
      <c r="AQ188" s="2">
        <f t="shared" si="85"/>
        <v>0</v>
      </c>
      <c r="AR188" s="2">
        <f t="shared" si="85"/>
        <v>0</v>
      </c>
      <c r="AS188" s="2">
        <f t="shared" si="85"/>
        <v>0</v>
      </c>
      <c r="AT188" s="2">
        <f t="shared" si="85"/>
        <v>0</v>
      </c>
      <c r="AU188" s="2">
        <f t="shared" si="85"/>
        <v>0</v>
      </c>
      <c r="AV188" s="2">
        <f t="shared" si="85"/>
        <v>0</v>
      </c>
      <c r="AW188" s="2">
        <f t="shared" si="85"/>
        <v>0</v>
      </c>
      <c r="AX188" s="2">
        <f t="shared" si="85"/>
        <v>0</v>
      </c>
      <c r="AY188" s="2">
        <f t="shared" si="85"/>
        <v>0</v>
      </c>
      <c r="AZ188" s="2">
        <f t="shared" si="85"/>
        <v>0</v>
      </c>
      <c r="BA188" s="2">
        <f t="shared" si="85"/>
        <v>0</v>
      </c>
      <c r="BB188" s="2">
        <f t="shared" si="85"/>
        <v>0</v>
      </c>
      <c r="BC188" s="2">
        <f t="shared" si="85"/>
        <v>0</v>
      </c>
      <c r="BD188" s="2">
        <f t="shared" si="85"/>
        <v>0</v>
      </c>
      <c r="BE188" s="2">
        <f t="shared" si="85"/>
        <v>0</v>
      </c>
      <c r="BF188" s="2">
        <f t="shared" si="85"/>
        <v>0</v>
      </c>
      <c r="BG188" s="2">
        <f t="shared" si="85"/>
        <v>0</v>
      </c>
      <c r="BH188" s="2">
        <f t="shared" si="85"/>
        <v>0</v>
      </c>
      <c r="BI188" s="2">
        <f t="shared" si="85"/>
        <v>0</v>
      </c>
      <c r="BJ188" s="2">
        <f t="shared" si="85"/>
        <v>0</v>
      </c>
      <c r="BK188" s="2">
        <f t="shared" si="85"/>
        <v>0</v>
      </c>
      <c r="BL188" s="2">
        <f t="shared" si="85"/>
        <v>0</v>
      </c>
      <c r="BM188" s="2">
        <f t="shared" si="85"/>
        <v>0</v>
      </c>
      <c r="BN188" s="2">
        <f t="shared" si="85"/>
        <v>0</v>
      </c>
      <c r="BO188" s="2">
        <f t="shared" si="85"/>
        <v>0</v>
      </c>
      <c r="BP188" s="2">
        <f t="shared" si="85"/>
        <v>0</v>
      </c>
      <c r="BQ188" s="2">
        <f t="shared" si="85"/>
        <v>0</v>
      </c>
    </row>
    <row r="189" spans="2:69" outlineLevel="2">
      <c r="E189" s="55" t="s">
        <v>158</v>
      </c>
      <c r="F189" s="2">
        <f xml:space="preserve">  SUM( $J188:$BQ188 )</f>
        <v>1</v>
      </c>
      <c r="M189" s="2"/>
    </row>
    <row r="190" spans="2:69" outlineLevel="1"/>
    <row r="191" spans="2:69" outlineLevel="1"/>
    <row r="192" spans="2:69" outlineLevel="1">
      <c r="B192" s="28" t="s">
        <v>104</v>
      </c>
    </row>
    <row r="193" spans="1:69" outlineLevel="2">
      <c r="E193" s="2" t="str">
        <f t="shared" ref="E193:G193" si="86" xml:space="preserve">  E$189</f>
        <v>Period of first Fixed Operating Cost Growth Rate escalation</v>
      </c>
      <c r="F193" s="2">
        <f t="shared" si="86"/>
        <v>1</v>
      </c>
      <c r="G193" s="2">
        <f t="shared" si="86"/>
        <v>0</v>
      </c>
      <c r="M193" s="2"/>
    </row>
    <row r="194" spans="1:69" outlineLevel="2">
      <c r="A194" s="18"/>
      <c r="B194" s="18"/>
      <c r="C194" s="31"/>
      <c r="D194" s="32"/>
      <c r="E194" s="5" t="str">
        <f xml:space="preserve">  InpC!E$27</f>
        <v>Fixed Operating Cost Growth Rate escalation frequency</v>
      </c>
      <c r="F194" s="5">
        <f xml:space="preserve">  InpC!F$27</f>
        <v>3</v>
      </c>
      <c r="G194" s="5" t="str">
        <f xml:space="preserve">  InpC!G$27</f>
        <v>Months</v>
      </c>
      <c r="M194" s="2"/>
    </row>
    <row r="195" spans="1:69" outlineLevel="2">
      <c r="A195" s="18"/>
      <c r="B195" s="18"/>
      <c r="C195" s="31"/>
      <c r="D195" s="32"/>
      <c r="E195" s="5" t="str">
        <f xml:space="preserve">  InpC!E$72</f>
        <v>Months per period (Primary)</v>
      </c>
      <c r="F195" s="5">
        <f xml:space="preserve">  InpC!F$72</f>
        <v>1</v>
      </c>
      <c r="G195" s="5" t="str">
        <f xml:space="preserve">  InpC!G$72</f>
        <v>Months</v>
      </c>
      <c r="M195" s="2"/>
    </row>
    <row r="196" spans="1:69" outlineLevel="2">
      <c r="E196" s="4" t="str">
        <f t="shared" ref="E196:BQ196" si="87" xml:space="preserve">  E$28</f>
        <v>Period number</v>
      </c>
      <c r="F196" s="4">
        <f t="shared" si="87"/>
        <v>0</v>
      </c>
      <c r="G196" s="4" t="str">
        <f t="shared" si="87"/>
        <v>Counter</v>
      </c>
      <c r="H196" s="4">
        <f t="shared" si="87"/>
        <v>0</v>
      </c>
      <c r="I196" s="4">
        <f t="shared" si="87"/>
        <v>0</v>
      </c>
      <c r="J196" s="4">
        <f t="shared" si="87"/>
        <v>1</v>
      </c>
      <c r="K196" s="4">
        <f t="shared" si="87"/>
        <v>2</v>
      </c>
      <c r="L196" s="4">
        <f t="shared" si="87"/>
        <v>3</v>
      </c>
      <c r="M196" s="4">
        <f t="shared" si="87"/>
        <v>4</v>
      </c>
      <c r="N196" s="4">
        <f t="shared" si="87"/>
        <v>5</v>
      </c>
      <c r="O196" s="4">
        <f t="shared" si="87"/>
        <v>6</v>
      </c>
      <c r="P196" s="4">
        <f t="shared" si="87"/>
        <v>7</v>
      </c>
      <c r="Q196" s="4">
        <f t="shared" si="87"/>
        <v>8</v>
      </c>
      <c r="R196" s="4">
        <f t="shared" si="87"/>
        <v>9</v>
      </c>
      <c r="S196" s="4">
        <f t="shared" si="87"/>
        <v>10</v>
      </c>
      <c r="T196" s="4">
        <f t="shared" si="87"/>
        <v>11</v>
      </c>
      <c r="U196" s="4">
        <f t="shared" si="87"/>
        <v>12</v>
      </c>
      <c r="V196" s="4">
        <f t="shared" si="87"/>
        <v>13</v>
      </c>
      <c r="W196" s="4">
        <f t="shared" si="87"/>
        <v>14</v>
      </c>
      <c r="X196" s="4">
        <f t="shared" si="87"/>
        <v>15</v>
      </c>
      <c r="Y196" s="4">
        <f t="shared" si="87"/>
        <v>16</v>
      </c>
      <c r="Z196" s="4">
        <f t="shared" si="87"/>
        <v>17</v>
      </c>
      <c r="AA196" s="4">
        <f t="shared" si="87"/>
        <v>18</v>
      </c>
      <c r="AB196" s="4">
        <f t="shared" si="87"/>
        <v>19</v>
      </c>
      <c r="AC196" s="4">
        <f t="shared" si="87"/>
        <v>20</v>
      </c>
      <c r="AD196" s="4">
        <f t="shared" si="87"/>
        <v>21</v>
      </c>
      <c r="AE196" s="4">
        <f t="shared" si="87"/>
        <v>22</v>
      </c>
      <c r="AF196" s="4">
        <f t="shared" si="87"/>
        <v>23</v>
      </c>
      <c r="AG196" s="4">
        <f t="shared" si="87"/>
        <v>24</v>
      </c>
      <c r="AH196" s="4">
        <f t="shared" si="87"/>
        <v>25</v>
      </c>
      <c r="AI196" s="4">
        <f t="shared" si="87"/>
        <v>26</v>
      </c>
      <c r="AJ196" s="4">
        <f t="shared" si="87"/>
        <v>27</v>
      </c>
      <c r="AK196" s="4">
        <f t="shared" si="87"/>
        <v>28</v>
      </c>
      <c r="AL196" s="4">
        <f t="shared" si="87"/>
        <v>29</v>
      </c>
      <c r="AM196" s="4">
        <f t="shared" si="87"/>
        <v>30</v>
      </c>
      <c r="AN196" s="4">
        <f t="shared" si="87"/>
        <v>31</v>
      </c>
      <c r="AO196" s="4">
        <f t="shared" si="87"/>
        <v>32</v>
      </c>
      <c r="AP196" s="4">
        <f t="shared" si="87"/>
        <v>33</v>
      </c>
      <c r="AQ196" s="4">
        <f t="shared" si="87"/>
        <v>34</v>
      </c>
      <c r="AR196" s="4">
        <f t="shared" si="87"/>
        <v>35</v>
      </c>
      <c r="AS196" s="4">
        <f t="shared" si="87"/>
        <v>36</v>
      </c>
      <c r="AT196" s="4">
        <f t="shared" si="87"/>
        <v>37</v>
      </c>
      <c r="AU196" s="4">
        <f t="shared" si="87"/>
        <v>38</v>
      </c>
      <c r="AV196" s="4">
        <f t="shared" si="87"/>
        <v>39</v>
      </c>
      <c r="AW196" s="4">
        <f t="shared" si="87"/>
        <v>40</v>
      </c>
      <c r="AX196" s="4">
        <f t="shared" si="87"/>
        <v>41</v>
      </c>
      <c r="AY196" s="4">
        <f t="shared" si="87"/>
        <v>42</v>
      </c>
      <c r="AZ196" s="4">
        <f t="shared" si="87"/>
        <v>43</v>
      </c>
      <c r="BA196" s="4">
        <f t="shared" si="87"/>
        <v>44</v>
      </c>
      <c r="BB196" s="4">
        <f t="shared" si="87"/>
        <v>45</v>
      </c>
      <c r="BC196" s="4">
        <f t="shared" si="87"/>
        <v>46</v>
      </c>
      <c r="BD196" s="4">
        <f t="shared" si="87"/>
        <v>47</v>
      </c>
      <c r="BE196" s="4">
        <f t="shared" si="87"/>
        <v>48</v>
      </c>
      <c r="BF196" s="4">
        <f t="shared" si="87"/>
        <v>49</v>
      </c>
      <c r="BG196" s="4">
        <f t="shared" si="87"/>
        <v>50</v>
      </c>
      <c r="BH196" s="4">
        <f t="shared" si="87"/>
        <v>51</v>
      </c>
      <c r="BI196" s="4">
        <f t="shared" si="87"/>
        <v>52</v>
      </c>
      <c r="BJ196" s="4">
        <f t="shared" si="87"/>
        <v>53</v>
      </c>
      <c r="BK196" s="4">
        <f t="shared" si="87"/>
        <v>54</v>
      </c>
      <c r="BL196" s="4">
        <f t="shared" si="87"/>
        <v>55</v>
      </c>
      <c r="BM196" s="4">
        <f t="shared" si="87"/>
        <v>56</v>
      </c>
      <c r="BN196" s="4">
        <f t="shared" si="87"/>
        <v>57</v>
      </c>
      <c r="BO196" s="4">
        <f t="shared" si="87"/>
        <v>58</v>
      </c>
      <c r="BP196" s="4">
        <f t="shared" si="87"/>
        <v>59</v>
      </c>
      <c r="BQ196" s="4">
        <f t="shared" si="87"/>
        <v>60</v>
      </c>
    </row>
    <row r="197" spans="1:69" outlineLevel="2">
      <c r="E197" s="2" t="str">
        <f t="shared" ref="E197:BQ197" si="88" xml:space="preserve">  E$171</f>
        <v>Fixed Operating Cost Growth Rate escalation duration flag</v>
      </c>
      <c r="F197" s="2">
        <f t="shared" si="88"/>
        <v>0</v>
      </c>
      <c r="G197" s="2" t="str">
        <f t="shared" si="88"/>
        <v>flag</v>
      </c>
      <c r="H197" s="2">
        <f t="shared" si="88"/>
        <v>60</v>
      </c>
      <c r="I197" s="2">
        <f t="shared" si="88"/>
        <v>0</v>
      </c>
      <c r="J197" s="2">
        <f t="shared" si="88"/>
        <v>1</v>
      </c>
      <c r="K197" s="2">
        <f t="shared" si="88"/>
        <v>1</v>
      </c>
      <c r="L197" s="2">
        <f t="shared" si="88"/>
        <v>1</v>
      </c>
      <c r="M197" s="2">
        <f t="shared" si="88"/>
        <v>1</v>
      </c>
      <c r="N197" s="2">
        <f t="shared" si="88"/>
        <v>1</v>
      </c>
      <c r="O197" s="2">
        <f t="shared" si="88"/>
        <v>1</v>
      </c>
      <c r="P197" s="2">
        <f t="shared" si="88"/>
        <v>1</v>
      </c>
      <c r="Q197" s="2">
        <f t="shared" si="88"/>
        <v>1</v>
      </c>
      <c r="R197" s="2">
        <f t="shared" si="88"/>
        <v>1</v>
      </c>
      <c r="S197" s="2">
        <f t="shared" si="88"/>
        <v>1</v>
      </c>
      <c r="T197" s="2">
        <f t="shared" si="88"/>
        <v>1</v>
      </c>
      <c r="U197" s="2">
        <f t="shared" si="88"/>
        <v>1</v>
      </c>
      <c r="V197" s="2">
        <f t="shared" si="88"/>
        <v>1</v>
      </c>
      <c r="W197" s="2">
        <f t="shared" si="88"/>
        <v>1</v>
      </c>
      <c r="X197" s="2">
        <f t="shared" si="88"/>
        <v>1</v>
      </c>
      <c r="Y197" s="2">
        <f t="shared" si="88"/>
        <v>1</v>
      </c>
      <c r="Z197" s="2">
        <f t="shared" si="88"/>
        <v>1</v>
      </c>
      <c r="AA197" s="2">
        <f t="shared" si="88"/>
        <v>1</v>
      </c>
      <c r="AB197" s="2">
        <f t="shared" si="88"/>
        <v>1</v>
      </c>
      <c r="AC197" s="2">
        <f t="shared" si="88"/>
        <v>1</v>
      </c>
      <c r="AD197" s="2">
        <f t="shared" si="88"/>
        <v>1</v>
      </c>
      <c r="AE197" s="2">
        <f t="shared" si="88"/>
        <v>1</v>
      </c>
      <c r="AF197" s="2">
        <f t="shared" si="88"/>
        <v>1</v>
      </c>
      <c r="AG197" s="2">
        <f t="shared" si="88"/>
        <v>1</v>
      </c>
      <c r="AH197" s="2">
        <f t="shared" si="88"/>
        <v>1</v>
      </c>
      <c r="AI197" s="2">
        <f t="shared" si="88"/>
        <v>1</v>
      </c>
      <c r="AJ197" s="2">
        <f t="shared" si="88"/>
        <v>1</v>
      </c>
      <c r="AK197" s="2">
        <f t="shared" si="88"/>
        <v>1</v>
      </c>
      <c r="AL197" s="2">
        <f t="shared" si="88"/>
        <v>1</v>
      </c>
      <c r="AM197" s="2">
        <f t="shared" si="88"/>
        <v>1</v>
      </c>
      <c r="AN197" s="2">
        <f t="shared" si="88"/>
        <v>1</v>
      </c>
      <c r="AO197" s="2">
        <f t="shared" si="88"/>
        <v>1</v>
      </c>
      <c r="AP197" s="2">
        <f t="shared" si="88"/>
        <v>1</v>
      </c>
      <c r="AQ197" s="2">
        <f t="shared" si="88"/>
        <v>1</v>
      </c>
      <c r="AR197" s="2">
        <f t="shared" si="88"/>
        <v>1</v>
      </c>
      <c r="AS197" s="2">
        <f t="shared" si="88"/>
        <v>1</v>
      </c>
      <c r="AT197" s="2">
        <f t="shared" si="88"/>
        <v>1</v>
      </c>
      <c r="AU197" s="2">
        <f t="shared" si="88"/>
        <v>1</v>
      </c>
      <c r="AV197" s="2">
        <f t="shared" si="88"/>
        <v>1</v>
      </c>
      <c r="AW197" s="2">
        <f t="shared" si="88"/>
        <v>1</v>
      </c>
      <c r="AX197" s="2">
        <f t="shared" si="88"/>
        <v>1</v>
      </c>
      <c r="AY197" s="2">
        <f t="shared" si="88"/>
        <v>1</v>
      </c>
      <c r="AZ197" s="2">
        <f t="shared" si="88"/>
        <v>1</v>
      </c>
      <c r="BA197" s="2">
        <f t="shared" si="88"/>
        <v>1</v>
      </c>
      <c r="BB197" s="2">
        <f t="shared" si="88"/>
        <v>1</v>
      </c>
      <c r="BC197" s="2">
        <f t="shared" si="88"/>
        <v>1</v>
      </c>
      <c r="BD197" s="2">
        <f t="shared" si="88"/>
        <v>1</v>
      </c>
      <c r="BE197" s="2">
        <f t="shared" si="88"/>
        <v>1</v>
      </c>
      <c r="BF197" s="2">
        <f t="shared" si="88"/>
        <v>1</v>
      </c>
      <c r="BG197" s="2">
        <f t="shared" si="88"/>
        <v>1</v>
      </c>
      <c r="BH197" s="2">
        <f t="shared" si="88"/>
        <v>1</v>
      </c>
      <c r="BI197" s="2">
        <f t="shared" si="88"/>
        <v>1</v>
      </c>
      <c r="BJ197" s="2">
        <f t="shared" si="88"/>
        <v>1</v>
      </c>
      <c r="BK197" s="2">
        <f t="shared" si="88"/>
        <v>1</v>
      </c>
      <c r="BL197" s="2">
        <f t="shared" si="88"/>
        <v>1</v>
      </c>
      <c r="BM197" s="2">
        <f t="shared" si="88"/>
        <v>1</v>
      </c>
      <c r="BN197" s="2">
        <f t="shared" si="88"/>
        <v>1</v>
      </c>
      <c r="BO197" s="2">
        <f t="shared" si="88"/>
        <v>1</v>
      </c>
      <c r="BP197" s="2">
        <f t="shared" si="88"/>
        <v>1</v>
      </c>
      <c r="BQ197" s="2">
        <f t="shared" si="88"/>
        <v>1</v>
      </c>
    </row>
    <row r="198" spans="1:69" outlineLevel="2">
      <c r="E198" s="55" t="s">
        <v>104</v>
      </c>
      <c r="G198" s="55" t="s">
        <v>19</v>
      </c>
      <c r="H198" s="2">
        <f xml:space="preserve"> SUM( J198:BQ198 )</f>
        <v>20</v>
      </c>
      <c r="J198" s="2">
        <f t="shared" ref="J198:BQ198" si="89" xml:space="preserve">  IF( MOD( J196 - $F193, $F194 / $F195 ) = 0, 1, 0 ) * J197</f>
        <v>1</v>
      </c>
      <c r="K198" s="2">
        <f t="shared" si="89"/>
        <v>0</v>
      </c>
      <c r="L198" s="2">
        <f t="shared" si="89"/>
        <v>0</v>
      </c>
      <c r="M198" s="2">
        <f t="shared" si="89"/>
        <v>1</v>
      </c>
      <c r="N198" s="2">
        <f t="shared" si="89"/>
        <v>0</v>
      </c>
      <c r="O198" s="2">
        <f t="shared" si="89"/>
        <v>0</v>
      </c>
      <c r="P198" s="2">
        <f t="shared" si="89"/>
        <v>1</v>
      </c>
      <c r="Q198" s="2">
        <f t="shared" si="89"/>
        <v>0</v>
      </c>
      <c r="R198" s="2">
        <f t="shared" si="89"/>
        <v>0</v>
      </c>
      <c r="S198" s="2">
        <f t="shared" si="89"/>
        <v>1</v>
      </c>
      <c r="T198" s="2">
        <f t="shared" si="89"/>
        <v>0</v>
      </c>
      <c r="U198" s="2">
        <f t="shared" si="89"/>
        <v>0</v>
      </c>
      <c r="V198" s="2">
        <f t="shared" si="89"/>
        <v>1</v>
      </c>
      <c r="W198" s="2">
        <f t="shared" si="89"/>
        <v>0</v>
      </c>
      <c r="X198" s="2">
        <f t="shared" si="89"/>
        <v>0</v>
      </c>
      <c r="Y198" s="2">
        <f t="shared" si="89"/>
        <v>1</v>
      </c>
      <c r="Z198" s="2">
        <f t="shared" si="89"/>
        <v>0</v>
      </c>
      <c r="AA198" s="2">
        <f t="shared" si="89"/>
        <v>0</v>
      </c>
      <c r="AB198" s="2">
        <f t="shared" si="89"/>
        <v>1</v>
      </c>
      <c r="AC198" s="2">
        <f t="shared" si="89"/>
        <v>0</v>
      </c>
      <c r="AD198" s="2">
        <f t="shared" si="89"/>
        <v>0</v>
      </c>
      <c r="AE198" s="2">
        <f t="shared" si="89"/>
        <v>1</v>
      </c>
      <c r="AF198" s="2">
        <f t="shared" si="89"/>
        <v>0</v>
      </c>
      <c r="AG198" s="2">
        <f t="shared" si="89"/>
        <v>0</v>
      </c>
      <c r="AH198" s="2">
        <f t="shared" si="89"/>
        <v>1</v>
      </c>
      <c r="AI198" s="2">
        <f t="shared" si="89"/>
        <v>0</v>
      </c>
      <c r="AJ198" s="2">
        <f t="shared" si="89"/>
        <v>0</v>
      </c>
      <c r="AK198" s="2">
        <f t="shared" si="89"/>
        <v>1</v>
      </c>
      <c r="AL198" s="2">
        <f t="shared" si="89"/>
        <v>0</v>
      </c>
      <c r="AM198" s="2">
        <f t="shared" si="89"/>
        <v>0</v>
      </c>
      <c r="AN198" s="2">
        <f t="shared" si="89"/>
        <v>1</v>
      </c>
      <c r="AO198" s="2">
        <f t="shared" si="89"/>
        <v>0</v>
      </c>
      <c r="AP198" s="2">
        <f t="shared" si="89"/>
        <v>0</v>
      </c>
      <c r="AQ198" s="2">
        <f t="shared" si="89"/>
        <v>1</v>
      </c>
      <c r="AR198" s="2">
        <f t="shared" si="89"/>
        <v>0</v>
      </c>
      <c r="AS198" s="2">
        <f t="shared" si="89"/>
        <v>0</v>
      </c>
      <c r="AT198" s="2">
        <f t="shared" si="89"/>
        <v>1</v>
      </c>
      <c r="AU198" s="2">
        <f t="shared" si="89"/>
        <v>0</v>
      </c>
      <c r="AV198" s="2">
        <f t="shared" si="89"/>
        <v>0</v>
      </c>
      <c r="AW198" s="2">
        <f t="shared" si="89"/>
        <v>1</v>
      </c>
      <c r="AX198" s="2">
        <f t="shared" si="89"/>
        <v>0</v>
      </c>
      <c r="AY198" s="2">
        <f t="shared" si="89"/>
        <v>0</v>
      </c>
      <c r="AZ198" s="2">
        <f t="shared" si="89"/>
        <v>1</v>
      </c>
      <c r="BA198" s="2">
        <f t="shared" si="89"/>
        <v>0</v>
      </c>
      <c r="BB198" s="2">
        <f t="shared" si="89"/>
        <v>0</v>
      </c>
      <c r="BC198" s="2">
        <f t="shared" si="89"/>
        <v>1</v>
      </c>
      <c r="BD198" s="2">
        <f t="shared" si="89"/>
        <v>0</v>
      </c>
      <c r="BE198" s="2">
        <f t="shared" si="89"/>
        <v>0</v>
      </c>
      <c r="BF198" s="2">
        <f t="shared" si="89"/>
        <v>1</v>
      </c>
      <c r="BG198" s="2">
        <f t="shared" si="89"/>
        <v>0</v>
      </c>
      <c r="BH198" s="2">
        <f t="shared" si="89"/>
        <v>0</v>
      </c>
      <c r="BI198" s="2">
        <f t="shared" si="89"/>
        <v>1</v>
      </c>
      <c r="BJ198" s="2">
        <f t="shared" si="89"/>
        <v>0</v>
      </c>
      <c r="BK198" s="2">
        <f t="shared" si="89"/>
        <v>0</v>
      </c>
      <c r="BL198" s="2">
        <f t="shared" si="89"/>
        <v>1</v>
      </c>
      <c r="BM198" s="2">
        <f t="shared" si="89"/>
        <v>0</v>
      </c>
      <c r="BN198" s="2">
        <f t="shared" si="89"/>
        <v>0</v>
      </c>
      <c r="BO198" s="2">
        <f t="shared" si="89"/>
        <v>1</v>
      </c>
      <c r="BP198" s="2">
        <f t="shared" si="89"/>
        <v>0</v>
      </c>
      <c r="BQ198" s="2">
        <f t="shared" si="89"/>
        <v>0</v>
      </c>
    </row>
    <row r="199" spans="1:69" outlineLevel="1"/>
    <row r="200" spans="1:69" outlineLevel="1"/>
    <row r="201" spans="1:69" outlineLevel="1">
      <c r="B201" s="28" t="s">
        <v>176</v>
      </c>
    </row>
    <row r="202" spans="1:69" outlineLevel="2">
      <c r="A202" s="18"/>
      <c r="B202" s="18"/>
      <c r="C202" s="31"/>
      <c r="D202" s="32"/>
      <c r="E202" s="42" t="str">
        <f xml:space="preserve">  InpC!E$74</f>
        <v>Start date</v>
      </c>
      <c r="F202" s="42">
        <f xml:space="preserve">  InpC!F$74</f>
        <v>45047</v>
      </c>
      <c r="G202" s="42" t="str">
        <f xml:space="preserve">  InpC!G$74</f>
        <v>date</v>
      </c>
      <c r="M202" s="8"/>
    </row>
    <row r="203" spans="1:69" outlineLevel="2">
      <c r="E203" s="8" t="str">
        <f t="shared" ref="E203:BQ203" si="90" xml:space="preserve">  E$19</f>
        <v>Model period end</v>
      </c>
      <c r="F203" s="8">
        <f t="shared" si="90"/>
        <v>0</v>
      </c>
      <c r="G203" s="8" t="str">
        <f t="shared" si="90"/>
        <v>date</v>
      </c>
      <c r="H203" s="8">
        <f t="shared" si="90"/>
        <v>0</v>
      </c>
      <c r="I203" s="8">
        <f t="shared" si="90"/>
        <v>0</v>
      </c>
      <c r="J203" s="8">
        <f t="shared" si="90"/>
        <v>45077</v>
      </c>
      <c r="K203" s="8">
        <f t="shared" si="90"/>
        <v>45107</v>
      </c>
      <c r="L203" s="8">
        <f t="shared" si="90"/>
        <v>45138</v>
      </c>
      <c r="M203" s="8">
        <f t="shared" si="90"/>
        <v>45169</v>
      </c>
      <c r="N203" s="8">
        <f t="shared" si="90"/>
        <v>45199</v>
      </c>
      <c r="O203" s="8">
        <f t="shared" si="90"/>
        <v>45230</v>
      </c>
      <c r="P203" s="8">
        <f t="shared" si="90"/>
        <v>45260</v>
      </c>
      <c r="Q203" s="8">
        <f t="shared" si="90"/>
        <v>45291</v>
      </c>
      <c r="R203" s="8">
        <f t="shared" si="90"/>
        <v>45322</v>
      </c>
      <c r="S203" s="8">
        <f t="shared" si="90"/>
        <v>45351</v>
      </c>
      <c r="T203" s="8">
        <f t="shared" si="90"/>
        <v>45382</v>
      </c>
      <c r="U203" s="8">
        <f t="shared" si="90"/>
        <v>45412</v>
      </c>
      <c r="V203" s="8">
        <f t="shared" si="90"/>
        <v>45443</v>
      </c>
      <c r="W203" s="8">
        <f t="shared" si="90"/>
        <v>45473</v>
      </c>
      <c r="X203" s="8">
        <f t="shared" si="90"/>
        <v>45504</v>
      </c>
      <c r="Y203" s="8">
        <f t="shared" si="90"/>
        <v>45535</v>
      </c>
      <c r="Z203" s="8">
        <f t="shared" si="90"/>
        <v>45565</v>
      </c>
      <c r="AA203" s="8">
        <f t="shared" si="90"/>
        <v>45596</v>
      </c>
      <c r="AB203" s="8">
        <f t="shared" si="90"/>
        <v>45626</v>
      </c>
      <c r="AC203" s="8">
        <f t="shared" si="90"/>
        <v>45657</v>
      </c>
      <c r="AD203" s="8">
        <f t="shared" si="90"/>
        <v>45688</v>
      </c>
      <c r="AE203" s="8">
        <f t="shared" si="90"/>
        <v>45716</v>
      </c>
      <c r="AF203" s="8">
        <f t="shared" si="90"/>
        <v>45747</v>
      </c>
      <c r="AG203" s="8">
        <f t="shared" si="90"/>
        <v>45777</v>
      </c>
      <c r="AH203" s="8">
        <f t="shared" si="90"/>
        <v>45808</v>
      </c>
      <c r="AI203" s="8">
        <f t="shared" si="90"/>
        <v>45838</v>
      </c>
      <c r="AJ203" s="8">
        <f t="shared" si="90"/>
        <v>45869</v>
      </c>
      <c r="AK203" s="8">
        <f t="shared" si="90"/>
        <v>45900</v>
      </c>
      <c r="AL203" s="8">
        <f t="shared" si="90"/>
        <v>45930</v>
      </c>
      <c r="AM203" s="8">
        <f t="shared" si="90"/>
        <v>45961</v>
      </c>
      <c r="AN203" s="8">
        <f t="shared" si="90"/>
        <v>45991</v>
      </c>
      <c r="AO203" s="8">
        <f t="shared" si="90"/>
        <v>46022</v>
      </c>
      <c r="AP203" s="8">
        <f t="shared" si="90"/>
        <v>46053</v>
      </c>
      <c r="AQ203" s="8">
        <f t="shared" si="90"/>
        <v>46081</v>
      </c>
      <c r="AR203" s="8">
        <f t="shared" si="90"/>
        <v>46112</v>
      </c>
      <c r="AS203" s="8">
        <f t="shared" si="90"/>
        <v>46142</v>
      </c>
      <c r="AT203" s="8">
        <f t="shared" si="90"/>
        <v>46173</v>
      </c>
      <c r="AU203" s="8">
        <f t="shared" si="90"/>
        <v>46203</v>
      </c>
      <c r="AV203" s="8">
        <f t="shared" si="90"/>
        <v>46234</v>
      </c>
      <c r="AW203" s="8">
        <f t="shared" si="90"/>
        <v>46265</v>
      </c>
      <c r="AX203" s="8">
        <f t="shared" si="90"/>
        <v>46295</v>
      </c>
      <c r="AY203" s="8">
        <f t="shared" si="90"/>
        <v>46326</v>
      </c>
      <c r="AZ203" s="8">
        <f t="shared" si="90"/>
        <v>46356</v>
      </c>
      <c r="BA203" s="8">
        <f t="shared" si="90"/>
        <v>46387</v>
      </c>
      <c r="BB203" s="8">
        <f t="shared" si="90"/>
        <v>46418</v>
      </c>
      <c r="BC203" s="8">
        <f t="shared" si="90"/>
        <v>46446</v>
      </c>
      <c r="BD203" s="8">
        <f t="shared" si="90"/>
        <v>46477</v>
      </c>
      <c r="BE203" s="8">
        <f t="shared" si="90"/>
        <v>46507</v>
      </c>
      <c r="BF203" s="8">
        <f t="shared" si="90"/>
        <v>46538</v>
      </c>
      <c r="BG203" s="8">
        <f t="shared" si="90"/>
        <v>46568</v>
      </c>
      <c r="BH203" s="8">
        <f t="shared" si="90"/>
        <v>46599</v>
      </c>
      <c r="BI203" s="8">
        <f t="shared" si="90"/>
        <v>46630</v>
      </c>
      <c r="BJ203" s="8">
        <f t="shared" si="90"/>
        <v>46660</v>
      </c>
      <c r="BK203" s="8">
        <f t="shared" si="90"/>
        <v>46691</v>
      </c>
      <c r="BL203" s="8">
        <f t="shared" si="90"/>
        <v>46721</v>
      </c>
      <c r="BM203" s="8">
        <f t="shared" si="90"/>
        <v>46752</v>
      </c>
      <c r="BN203" s="8">
        <f t="shared" si="90"/>
        <v>46783</v>
      </c>
      <c r="BO203" s="8">
        <f t="shared" si="90"/>
        <v>46812</v>
      </c>
      <c r="BP203" s="8">
        <f t="shared" si="90"/>
        <v>46843</v>
      </c>
      <c r="BQ203" s="8">
        <f t="shared" si="90"/>
        <v>46873</v>
      </c>
    </row>
    <row r="204" spans="1:69" outlineLevel="2">
      <c r="E204" s="2" t="str">
        <f t="shared" ref="E204:BQ204" si="91" xml:space="preserve">  E$198</f>
        <v>Fixed Operating Cost Growth Rate escalation step up frequency flag</v>
      </c>
      <c r="F204" s="2">
        <f t="shared" si="91"/>
        <v>0</v>
      </c>
      <c r="G204" s="2" t="str">
        <f t="shared" si="91"/>
        <v>flag</v>
      </c>
      <c r="H204" s="2">
        <f t="shared" si="91"/>
        <v>20</v>
      </c>
      <c r="I204" s="2">
        <f t="shared" si="91"/>
        <v>0</v>
      </c>
      <c r="J204" s="2">
        <f t="shared" si="91"/>
        <v>1</v>
      </c>
      <c r="K204" s="2">
        <f t="shared" si="91"/>
        <v>0</v>
      </c>
      <c r="L204" s="2">
        <f t="shared" si="91"/>
        <v>0</v>
      </c>
      <c r="M204" s="2">
        <f t="shared" si="91"/>
        <v>1</v>
      </c>
      <c r="N204" s="2">
        <f t="shared" si="91"/>
        <v>0</v>
      </c>
      <c r="O204" s="2">
        <f t="shared" si="91"/>
        <v>0</v>
      </c>
      <c r="P204" s="2">
        <f t="shared" si="91"/>
        <v>1</v>
      </c>
      <c r="Q204" s="2">
        <f t="shared" si="91"/>
        <v>0</v>
      </c>
      <c r="R204" s="2">
        <f t="shared" si="91"/>
        <v>0</v>
      </c>
      <c r="S204" s="2">
        <f t="shared" si="91"/>
        <v>1</v>
      </c>
      <c r="T204" s="2">
        <f t="shared" si="91"/>
        <v>0</v>
      </c>
      <c r="U204" s="2">
        <f t="shared" si="91"/>
        <v>0</v>
      </c>
      <c r="V204" s="2">
        <f t="shared" si="91"/>
        <v>1</v>
      </c>
      <c r="W204" s="2">
        <f t="shared" si="91"/>
        <v>0</v>
      </c>
      <c r="X204" s="2">
        <f t="shared" si="91"/>
        <v>0</v>
      </c>
      <c r="Y204" s="2">
        <f t="shared" si="91"/>
        <v>1</v>
      </c>
      <c r="Z204" s="2">
        <f t="shared" si="91"/>
        <v>0</v>
      </c>
      <c r="AA204" s="2">
        <f t="shared" si="91"/>
        <v>0</v>
      </c>
      <c r="AB204" s="2">
        <f t="shared" si="91"/>
        <v>1</v>
      </c>
      <c r="AC204" s="2">
        <f t="shared" si="91"/>
        <v>0</v>
      </c>
      <c r="AD204" s="2">
        <f t="shared" si="91"/>
        <v>0</v>
      </c>
      <c r="AE204" s="2">
        <f t="shared" si="91"/>
        <v>1</v>
      </c>
      <c r="AF204" s="2">
        <f t="shared" si="91"/>
        <v>0</v>
      </c>
      <c r="AG204" s="2">
        <f t="shared" si="91"/>
        <v>0</v>
      </c>
      <c r="AH204" s="2">
        <f t="shared" si="91"/>
        <v>1</v>
      </c>
      <c r="AI204" s="2">
        <f t="shared" si="91"/>
        <v>0</v>
      </c>
      <c r="AJ204" s="2">
        <f t="shared" si="91"/>
        <v>0</v>
      </c>
      <c r="AK204" s="2">
        <f t="shared" si="91"/>
        <v>1</v>
      </c>
      <c r="AL204" s="2">
        <f t="shared" si="91"/>
        <v>0</v>
      </c>
      <c r="AM204" s="2">
        <f t="shared" si="91"/>
        <v>0</v>
      </c>
      <c r="AN204" s="2">
        <f t="shared" si="91"/>
        <v>1</v>
      </c>
      <c r="AO204" s="2">
        <f t="shared" si="91"/>
        <v>0</v>
      </c>
      <c r="AP204" s="2">
        <f t="shared" si="91"/>
        <v>0</v>
      </c>
      <c r="AQ204" s="2">
        <f t="shared" si="91"/>
        <v>1</v>
      </c>
      <c r="AR204" s="2">
        <f t="shared" si="91"/>
        <v>0</v>
      </c>
      <c r="AS204" s="2">
        <f t="shared" si="91"/>
        <v>0</v>
      </c>
      <c r="AT204" s="2">
        <f t="shared" si="91"/>
        <v>1</v>
      </c>
      <c r="AU204" s="2">
        <f t="shared" si="91"/>
        <v>0</v>
      </c>
      <c r="AV204" s="2">
        <f t="shared" si="91"/>
        <v>0</v>
      </c>
      <c r="AW204" s="2">
        <f t="shared" si="91"/>
        <v>1</v>
      </c>
      <c r="AX204" s="2">
        <f t="shared" si="91"/>
        <v>0</v>
      </c>
      <c r="AY204" s="2">
        <f t="shared" si="91"/>
        <v>0</v>
      </c>
      <c r="AZ204" s="2">
        <f t="shared" si="91"/>
        <v>1</v>
      </c>
      <c r="BA204" s="2">
        <f t="shared" si="91"/>
        <v>0</v>
      </c>
      <c r="BB204" s="2">
        <f t="shared" si="91"/>
        <v>0</v>
      </c>
      <c r="BC204" s="2">
        <f t="shared" si="91"/>
        <v>1</v>
      </c>
      <c r="BD204" s="2">
        <f t="shared" si="91"/>
        <v>0</v>
      </c>
      <c r="BE204" s="2">
        <f t="shared" si="91"/>
        <v>0</v>
      </c>
      <c r="BF204" s="2">
        <f t="shared" si="91"/>
        <v>1</v>
      </c>
      <c r="BG204" s="2">
        <f t="shared" si="91"/>
        <v>0</v>
      </c>
      <c r="BH204" s="2">
        <f t="shared" si="91"/>
        <v>0</v>
      </c>
      <c r="BI204" s="2">
        <f t="shared" si="91"/>
        <v>1</v>
      </c>
      <c r="BJ204" s="2">
        <f t="shared" si="91"/>
        <v>0</v>
      </c>
      <c r="BK204" s="2">
        <f t="shared" si="91"/>
        <v>0</v>
      </c>
      <c r="BL204" s="2">
        <f t="shared" si="91"/>
        <v>1</v>
      </c>
      <c r="BM204" s="2">
        <f t="shared" si="91"/>
        <v>0</v>
      </c>
      <c r="BN204" s="2">
        <f t="shared" si="91"/>
        <v>0</v>
      </c>
      <c r="BO204" s="2">
        <f t="shared" si="91"/>
        <v>1</v>
      </c>
      <c r="BP204" s="2">
        <f t="shared" si="91"/>
        <v>0</v>
      </c>
      <c r="BQ204" s="2">
        <f t="shared" si="91"/>
        <v>0</v>
      </c>
    </row>
    <row r="205" spans="1:69" outlineLevel="2">
      <c r="E205" s="55" t="s">
        <v>176</v>
      </c>
      <c r="G205" s="55" t="s">
        <v>173</v>
      </c>
      <c r="J205" s="8">
        <f t="shared" ref="J205:BQ205" si="92" xml:space="preserve">  DATE( YEAR( J203 ), MONTH( J203 ), DAY( $F202 ) ) * J204</f>
        <v>45047</v>
      </c>
      <c r="K205" s="8">
        <f t="shared" si="92"/>
        <v>0</v>
      </c>
      <c r="L205" s="8">
        <f t="shared" si="92"/>
        <v>0</v>
      </c>
      <c r="M205" s="8">
        <f t="shared" si="92"/>
        <v>45139</v>
      </c>
      <c r="N205" s="8">
        <f t="shared" si="92"/>
        <v>0</v>
      </c>
      <c r="O205" s="8">
        <f t="shared" si="92"/>
        <v>0</v>
      </c>
      <c r="P205" s="8">
        <f t="shared" si="92"/>
        <v>45231</v>
      </c>
      <c r="Q205" s="8">
        <f t="shared" si="92"/>
        <v>0</v>
      </c>
      <c r="R205" s="8">
        <f t="shared" si="92"/>
        <v>0</v>
      </c>
      <c r="S205" s="8">
        <f t="shared" si="92"/>
        <v>45323</v>
      </c>
      <c r="T205" s="8">
        <f t="shared" si="92"/>
        <v>0</v>
      </c>
      <c r="U205" s="8">
        <f t="shared" si="92"/>
        <v>0</v>
      </c>
      <c r="V205" s="8">
        <f t="shared" si="92"/>
        <v>45413</v>
      </c>
      <c r="W205" s="8">
        <f t="shared" si="92"/>
        <v>0</v>
      </c>
      <c r="X205" s="8">
        <f t="shared" si="92"/>
        <v>0</v>
      </c>
      <c r="Y205" s="8">
        <f t="shared" si="92"/>
        <v>45505</v>
      </c>
      <c r="Z205" s="8">
        <f t="shared" si="92"/>
        <v>0</v>
      </c>
      <c r="AA205" s="8">
        <f t="shared" si="92"/>
        <v>0</v>
      </c>
      <c r="AB205" s="8">
        <f t="shared" si="92"/>
        <v>45597</v>
      </c>
      <c r="AC205" s="8">
        <f t="shared" si="92"/>
        <v>0</v>
      </c>
      <c r="AD205" s="8">
        <f t="shared" si="92"/>
        <v>0</v>
      </c>
      <c r="AE205" s="8">
        <f t="shared" si="92"/>
        <v>45689</v>
      </c>
      <c r="AF205" s="8">
        <f t="shared" si="92"/>
        <v>0</v>
      </c>
      <c r="AG205" s="8">
        <f t="shared" si="92"/>
        <v>0</v>
      </c>
      <c r="AH205" s="8">
        <f t="shared" si="92"/>
        <v>45778</v>
      </c>
      <c r="AI205" s="8">
        <f t="shared" si="92"/>
        <v>0</v>
      </c>
      <c r="AJ205" s="8">
        <f t="shared" si="92"/>
        <v>0</v>
      </c>
      <c r="AK205" s="8">
        <f t="shared" si="92"/>
        <v>45870</v>
      </c>
      <c r="AL205" s="8">
        <f t="shared" si="92"/>
        <v>0</v>
      </c>
      <c r="AM205" s="8">
        <f t="shared" si="92"/>
        <v>0</v>
      </c>
      <c r="AN205" s="8">
        <f t="shared" si="92"/>
        <v>45962</v>
      </c>
      <c r="AO205" s="8">
        <f t="shared" si="92"/>
        <v>0</v>
      </c>
      <c r="AP205" s="8">
        <f t="shared" si="92"/>
        <v>0</v>
      </c>
      <c r="AQ205" s="8">
        <f t="shared" si="92"/>
        <v>46054</v>
      </c>
      <c r="AR205" s="8">
        <f t="shared" si="92"/>
        <v>0</v>
      </c>
      <c r="AS205" s="8">
        <f t="shared" si="92"/>
        <v>0</v>
      </c>
      <c r="AT205" s="8">
        <f t="shared" si="92"/>
        <v>46143</v>
      </c>
      <c r="AU205" s="8">
        <f t="shared" si="92"/>
        <v>0</v>
      </c>
      <c r="AV205" s="8">
        <f t="shared" si="92"/>
        <v>0</v>
      </c>
      <c r="AW205" s="8">
        <f t="shared" si="92"/>
        <v>46235</v>
      </c>
      <c r="AX205" s="8">
        <f t="shared" si="92"/>
        <v>0</v>
      </c>
      <c r="AY205" s="8">
        <f t="shared" si="92"/>
        <v>0</v>
      </c>
      <c r="AZ205" s="8">
        <f t="shared" si="92"/>
        <v>46327</v>
      </c>
      <c r="BA205" s="8">
        <f t="shared" si="92"/>
        <v>0</v>
      </c>
      <c r="BB205" s="8">
        <f t="shared" si="92"/>
        <v>0</v>
      </c>
      <c r="BC205" s="8">
        <f t="shared" si="92"/>
        <v>46419</v>
      </c>
      <c r="BD205" s="8">
        <f t="shared" si="92"/>
        <v>0</v>
      </c>
      <c r="BE205" s="8">
        <f t="shared" si="92"/>
        <v>0</v>
      </c>
      <c r="BF205" s="8">
        <f t="shared" si="92"/>
        <v>46508</v>
      </c>
      <c r="BG205" s="8">
        <f t="shared" si="92"/>
        <v>0</v>
      </c>
      <c r="BH205" s="8">
        <f t="shared" si="92"/>
        <v>0</v>
      </c>
      <c r="BI205" s="8">
        <f t="shared" si="92"/>
        <v>46600</v>
      </c>
      <c r="BJ205" s="8">
        <f t="shared" si="92"/>
        <v>0</v>
      </c>
      <c r="BK205" s="8">
        <f t="shared" si="92"/>
        <v>0</v>
      </c>
      <c r="BL205" s="8">
        <f t="shared" si="92"/>
        <v>46692</v>
      </c>
      <c r="BM205" s="8">
        <f t="shared" si="92"/>
        <v>0</v>
      </c>
      <c r="BN205" s="8">
        <f t="shared" si="92"/>
        <v>0</v>
      </c>
      <c r="BO205" s="8">
        <f t="shared" si="92"/>
        <v>46784</v>
      </c>
      <c r="BP205" s="8">
        <f t="shared" si="92"/>
        <v>0</v>
      </c>
      <c r="BQ205" s="8">
        <f t="shared" si="92"/>
        <v>0</v>
      </c>
    </row>
    <row r="206" spans="1:69" outlineLevel="1"/>
    <row r="207" spans="1:69" outlineLevel="1"/>
    <row r="208" spans="1:69" outlineLevel="1">
      <c r="B208" s="28" t="s">
        <v>196</v>
      </c>
    </row>
    <row r="209" spans="1:69" outlineLevel="2">
      <c r="A209" s="18"/>
      <c r="B209" s="18"/>
      <c r="C209" s="31"/>
      <c r="D209" s="32"/>
      <c r="E209" s="42" t="str">
        <f xml:space="preserve">  InpC!E$74</f>
        <v>Start date</v>
      </c>
      <c r="F209" s="42">
        <f xml:space="preserve">  InpC!F$74</f>
        <v>45047</v>
      </c>
      <c r="G209" s="42" t="str">
        <f xml:space="preserve">  InpC!G$74</f>
        <v>date</v>
      </c>
      <c r="M209" s="8"/>
    </row>
    <row r="210" spans="1:69" outlineLevel="2">
      <c r="E210" s="8" t="str">
        <f t="shared" ref="E210:BQ210" si="93" xml:space="preserve">  E$205</f>
        <v>Day in period Fixed Operating Cost Growth Rate escalation occurs</v>
      </c>
      <c r="F210" s="8">
        <f t="shared" si="93"/>
        <v>0</v>
      </c>
      <c r="G210" s="8" t="str">
        <f t="shared" si="93"/>
        <v>date</v>
      </c>
      <c r="H210" s="8">
        <f t="shared" si="93"/>
        <v>0</v>
      </c>
      <c r="I210" s="8">
        <f t="shared" si="93"/>
        <v>0</v>
      </c>
      <c r="J210" s="8">
        <f t="shared" si="93"/>
        <v>45047</v>
      </c>
      <c r="K210" s="8">
        <f t="shared" si="93"/>
        <v>0</v>
      </c>
      <c r="L210" s="8">
        <f t="shared" si="93"/>
        <v>0</v>
      </c>
      <c r="M210" s="8">
        <f t="shared" si="93"/>
        <v>45139</v>
      </c>
      <c r="N210" s="8">
        <f t="shared" si="93"/>
        <v>0</v>
      </c>
      <c r="O210" s="8">
        <f t="shared" si="93"/>
        <v>0</v>
      </c>
      <c r="P210" s="8">
        <f t="shared" si="93"/>
        <v>45231</v>
      </c>
      <c r="Q210" s="8">
        <f t="shared" si="93"/>
        <v>0</v>
      </c>
      <c r="R210" s="8">
        <f t="shared" si="93"/>
        <v>0</v>
      </c>
      <c r="S210" s="8">
        <f t="shared" si="93"/>
        <v>45323</v>
      </c>
      <c r="T210" s="8">
        <f t="shared" si="93"/>
        <v>0</v>
      </c>
      <c r="U210" s="8">
        <f t="shared" si="93"/>
        <v>0</v>
      </c>
      <c r="V210" s="8">
        <f t="shared" si="93"/>
        <v>45413</v>
      </c>
      <c r="W210" s="8">
        <f t="shared" si="93"/>
        <v>0</v>
      </c>
      <c r="X210" s="8">
        <f t="shared" si="93"/>
        <v>0</v>
      </c>
      <c r="Y210" s="8">
        <f t="shared" si="93"/>
        <v>45505</v>
      </c>
      <c r="Z210" s="8">
        <f t="shared" si="93"/>
        <v>0</v>
      </c>
      <c r="AA210" s="8">
        <f t="shared" si="93"/>
        <v>0</v>
      </c>
      <c r="AB210" s="8">
        <f t="shared" si="93"/>
        <v>45597</v>
      </c>
      <c r="AC210" s="8">
        <f t="shared" si="93"/>
        <v>0</v>
      </c>
      <c r="AD210" s="8">
        <f t="shared" si="93"/>
        <v>0</v>
      </c>
      <c r="AE210" s="8">
        <f t="shared" si="93"/>
        <v>45689</v>
      </c>
      <c r="AF210" s="8">
        <f t="shared" si="93"/>
        <v>0</v>
      </c>
      <c r="AG210" s="8">
        <f t="shared" si="93"/>
        <v>0</v>
      </c>
      <c r="AH210" s="8">
        <f t="shared" si="93"/>
        <v>45778</v>
      </c>
      <c r="AI210" s="8">
        <f t="shared" si="93"/>
        <v>0</v>
      </c>
      <c r="AJ210" s="8">
        <f t="shared" si="93"/>
        <v>0</v>
      </c>
      <c r="AK210" s="8">
        <f t="shared" si="93"/>
        <v>45870</v>
      </c>
      <c r="AL210" s="8">
        <f t="shared" si="93"/>
        <v>0</v>
      </c>
      <c r="AM210" s="8">
        <f t="shared" si="93"/>
        <v>0</v>
      </c>
      <c r="AN210" s="8">
        <f t="shared" si="93"/>
        <v>45962</v>
      </c>
      <c r="AO210" s="8">
        <f t="shared" si="93"/>
        <v>0</v>
      </c>
      <c r="AP210" s="8">
        <f t="shared" si="93"/>
        <v>0</v>
      </c>
      <c r="AQ210" s="8">
        <f t="shared" si="93"/>
        <v>46054</v>
      </c>
      <c r="AR210" s="8">
        <f t="shared" si="93"/>
        <v>0</v>
      </c>
      <c r="AS210" s="8">
        <f t="shared" si="93"/>
        <v>0</v>
      </c>
      <c r="AT210" s="8">
        <f t="shared" si="93"/>
        <v>46143</v>
      </c>
      <c r="AU210" s="8">
        <f t="shared" si="93"/>
        <v>0</v>
      </c>
      <c r="AV210" s="8">
        <f t="shared" si="93"/>
        <v>0</v>
      </c>
      <c r="AW210" s="8">
        <f t="shared" si="93"/>
        <v>46235</v>
      </c>
      <c r="AX210" s="8">
        <f t="shared" si="93"/>
        <v>0</v>
      </c>
      <c r="AY210" s="8">
        <f t="shared" si="93"/>
        <v>0</v>
      </c>
      <c r="AZ210" s="8">
        <f t="shared" si="93"/>
        <v>46327</v>
      </c>
      <c r="BA210" s="8">
        <f t="shared" si="93"/>
        <v>0</v>
      </c>
      <c r="BB210" s="8">
        <f t="shared" si="93"/>
        <v>0</v>
      </c>
      <c r="BC210" s="8">
        <f t="shared" si="93"/>
        <v>46419</v>
      </c>
      <c r="BD210" s="8">
        <f t="shared" si="93"/>
        <v>0</v>
      </c>
      <c r="BE210" s="8">
        <f t="shared" si="93"/>
        <v>0</v>
      </c>
      <c r="BF210" s="8">
        <f t="shared" si="93"/>
        <v>46508</v>
      </c>
      <c r="BG210" s="8">
        <f t="shared" si="93"/>
        <v>0</v>
      </c>
      <c r="BH210" s="8">
        <f t="shared" si="93"/>
        <v>0</v>
      </c>
      <c r="BI210" s="8">
        <f t="shared" si="93"/>
        <v>46600</v>
      </c>
      <c r="BJ210" s="8">
        <f t="shared" si="93"/>
        <v>0</v>
      </c>
      <c r="BK210" s="8">
        <f t="shared" si="93"/>
        <v>0</v>
      </c>
      <c r="BL210" s="8">
        <f t="shared" si="93"/>
        <v>46692</v>
      </c>
      <c r="BM210" s="8">
        <f t="shared" si="93"/>
        <v>0</v>
      </c>
      <c r="BN210" s="8">
        <f t="shared" si="93"/>
        <v>0</v>
      </c>
      <c r="BO210" s="8">
        <f t="shared" si="93"/>
        <v>46784</v>
      </c>
      <c r="BP210" s="8">
        <f t="shared" si="93"/>
        <v>0</v>
      </c>
      <c r="BQ210" s="8">
        <f t="shared" si="93"/>
        <v>0</v>
      </c>
    </row>
    <row r="211" spans="1:69" outlineLevel="2">
      <c r="E211" s="2" t="str">
        <f t="shared" ref="E211:BQ211" si="94" xml:space="preserve">  E$198</f>
        <v>Fixed Operating Cost Growth Rate escalation step up frequency flag</v>
      </c>
      <c r="F211" s="2">
        <f t="shared" si="94"/>
        <v>0</v>
      </c>
      <c r="G211" s="2" t="str">
        <f t="shared" si="94"/>
        <v>flag</v>
      </c>
      <c r="H211" s="2">
        <f t="shared" si="94"/>
        <v>20</v>
      </c>
      <c r="I211" s="2">
        <f t="shared" si="94"/>
        <v>0</v>
      </c>
      <c r="J211" s="2">
        <f t="shared" si="94"/>
        <v>1</v>
      </c>
      <c r="K211" s="2">
        <f t="shared" si="94"/>
        <v>0</v>
      </c>
      <c r="L211" s="2">
        <f t="shared" si="94"/>
        <v>0</v>
      </c>
      <c r="M211" s="2">
        <f t="shared" si="94"/>
        <v>1</v>
      </c>
      <c r="N211" s="2">
        <f t="shared" si="94"/>
        <v>0</v>
      </c>
      <c r="O211" s="2">
        <f t="shared" si="94"/>
        <v>0</v>
      </c>
      <c r="P211" s="2">
        <f t="shared" si="94"/>
        <v>1</v>
      </c>
      <c r="Q211" s="2">
        <f t="shared" si="94"/>
        <v>0</v>
      </c>
      <c r="R211" s="2">
        <f t="shared" si="94"/>
        <v>0</v>
      </c>
      <c r="S211" s="2">
        <f t="shared" si="94"/>
        <v>1</v>
      </c>
      <c r="T211" s="2">
        <f t="shared" si="94"/>
        <v>0</v>
      </c>
      <c r="U211" s="2">
        <f t="shared" si="94"/>
        <v>0</v>
      </c>
      <c r="V211" s="2">
        <f t="shared" si="94"/>
        <v>1</v>
      </c>
      <c r="W211" s="2">
        <f t="shared" si="94"/>
        <v>0</v>
      </c>
      <c r="X211" s="2">
        <f t="shared" si="94"/>
        <v>0</v>
      </c>
      <c r="Y211" s="2">
        <f t="shared" si="94"/>
        <v>1</v>
      </c>
      <c r="Z211" s="2">
        <f t="shared" si="94"/>
        <v>0</v>
      </c>
      <c r="AA211" s="2">
        <f t="shared" si="94"/>
        <v>0</v>
      </c>
      <c r="AB211" s="2">
        <f t="shared" si="94"/>
        <v>1</v>
      </c>
      <c r="AC211" s="2">
        <f t="shared" si="94"/>
        <v>0</v>
      </c>
      <c r="AD211" s="2">
        <f t="shared" si="94"/>
        <v>0</v>
      </c>
      <c r="AE211" s="2">
        <f t="shared" si="94"/>
        <v>1</v>
      </c>
      <c r="AF211" s="2">
        <f t="shared" si="94"/>
        <v>0</v>
      </c>
      <c r="AG211" s="2">
        <f t="shared" si="94"/>
        <v>0</v>
      </c>
      <c r="AH211" s="2">
        <f t="shared" si="94"/>
        <v>1</v>
      </c>
      <c r="AI211" s="2">
        <f t="shared" si="94"/>
        <v>0</v>
      </c>
      <c r="AJ211" s="2">
        <f t="shared" si="94"/>
        <v>0</v>
      </c>
      <c r="AK211" s="2">
        <f t="shared" si="94"/>
        <v>1</v>
      </c>
      <c r="AL211" s="2">
        <f t="shared" si="94"/>
        <v>0</v>
      </c>
      <c r="AM211" s="2">
        <f t="shared" si="94"/>
        <v>0</v>
      </c>
      <c r="AN211" s="2">
        <f t="shared" si="94"/>
        <v>1</v>
      </c>
      <c r="AO211" s="2">
        <f t="shared" si="94"/>
        <v>0</v>
      </c>
      <c r="AP211" s="2">
        <f t="shared" si="94"/>
        <v>0</v>
      </c>
      <c r="AQ211" s="2">
        <f t="shared" si="94"/>
        <v>1</v>
      </c>
      <c r="AR211" s="2">
        <f t="shared" si="94"/>
        <v>0</v>
      </c>
      <c r="AS211" s="2">
        <f t="shared" si="94"/>
        <v>0</v>
      </c>
      <c r="AT211" s="2">
        <f t="shared" si="94"/>
        <v>1</v>
      </c>
      <c r="AU211" s="2">
        <f t="shared" si="94"/>
        <v>0</v>
      </c>
      <c r="AV211" s="2">
        <f t="shared" si="94"/>
        <v>0</v>
      </c>
      <c r="AW211" s="2">
        <f t="shared" si="94"/>
        <v>1</v>
      </c>
      <c r="AX211" s="2">
        <f t="shared" si="94"/>
        <v>0</v>
      </c>
      <c r="AY211" s="2">
        <f t="shared" si="94"/>
        <v>0</v>
      </c>
      <c r="AZ211" s="2">
        <f t="shared" si="94"/>
        <v>1</v>
      </c>
      <c r="BA211" s="2">
        <f t="shared" si="94"/>
        <v>0</v>
      </c>
      <c r="BB211" s="2">
        <f t="shared" si="94"/>
        <v>0</v>
      </c>
      <c r="BC211" s="2">
        <f t="shared" si="94"/>
        <v>1</v>
      </c>
      <c r="BD211" s="2">
        <f t="shared" si="94"/>
        <v>0</v>
      </c>
      <c r="BE211" s="2">
        <f t="shared" si="94"/>
        <v>0</v>
      </c>
      <c r="BF211" s="2">
        <f t="shared" si="94"/>
        <v>1</v>
      </c>
      <c r="BG211" s="2">
        <f t="shared" si="94"/>
        <v>0</v>
      </c>
      <c r="BH211" s="2">
        <f t="shared" si="94"/>
        <v>0</v>
      </c>
      <c r="BI211" s="2">
        <f t="shared" si="94"/>
        <v>1</v>
      </c>
      <c r="BJ211" s="2">
        <f t="shared" si="94"/>
        <v>0</v>
      </c>
      <c r="BK211" s="2">
        <f t="shared" si="94"/>
        <v>0</v>
      </c>
      <c r="BL211" s="2">
        <f t="shared" si="94"/>
        <v>1</v>
      </c>
      <c r="BM211" s="2">
        <f t="shared" si="94"/>
        <v>0</v>
      </c>
      <c r="BN211" s="2">
        <f t="shared" si="94"/>
        <v>0</v>
      </c>
      <c r="BO211" s="2">
        <f t="shared" si="94"/>
        <v>1</v>
      </c>
      <c r="BP211" s="2">
        <f t="shared" si="94"/>
        <v>0</v>
      </c>
      <c r="BQ211" s="2">
        <f t="shared" si="94"/>
        <v>0</v>
      </c>
    </row>
    <row r="212" spans="1:69" outlineLevel="2">
      <c r="E212" s="55" t="s">
        <v>196</v>
      </c>
      <c r="H212" s="2">
        <f xml:space="preserve"> SUM( J212:BQ212 )</f>
        <v>47.569222418152265</v>
      </c>
      <c r="J212" s="2">
        <f t="shared" ref="J212:BQ212" si="95" xml:space="preserve">  YEARFRAC( $F209, J210, 1 ) * J211</f>
        <v>0</v>
      </c>
      <c r="K212" s="2">
        <f t="shared" si="95"/>
        <v>0</v>
      </c>
      <c r="L212" s="2">
        <f t="shared" si="95"/>
        <v>0</v>
      </c>
      <c r="M212" s="2">
        <f t="shared" si="95"/>
        <v>0.25205479452054796</v>
      </c>
      <c r="N212" s="2">
        <f t="shared" si="95"/>
        <v>0</v>
      </c>
      <c r="O212" s="2">
        <f t="shared" si="95"/>
        <v>0</v>
      </c>
      <c r="P212" s="2">
        <f t="shared" si="95"/>
        <v>0.50410958904109593</v>
      </c>
      <c r="Q212" s="2">
        <f t="shared" si="95"/>
        <v>0</v>
      </c>
      <c r="R212" s="2">
        <f t="shared" si="95"/>
        <v>0</v>
      </c>
      <c r="S212" s="2">
        <f t="shared" si="95"/>
        <v>0.75616438356164384</v>
      </c>
      <c r="T212" s="2">
        <f t="shared" si="95"/>
        <v>0</v>
      </c>
      <c r="U212" s="2">
        <f t="shared" si="95"/>
        <v>0</v>
      </c>
      <c r="V212" s="2">
        <f t="shared" si="95"/>
        <v>1</v>
      </c>
      <c r="W212" s="2">
        <f t="shared" si="95"/>
        <v>0</v>
      </c>
      <c r="X212" s="2">
        <f t="shared" si="95"/>
        <v>0</v>
      </c>
      <c r="Y212" s="2">
        <f t="shared" si="95"/>
        <v>1.2530779753761969</v>
      </c>
      <c r="Z212" s="2">
        <f t="shared" si="95"/>
        <v>0</v>
      </c>
      <c r="AA212" s="2">
        <f t="shared" si="95"/>
        <v>0</v>
      </c>
      <c r="AB212" s="2">
        <f t="shared" si="95"/>
        <v>1.5047879616963065</v>
      </c>
      <c r="AC212" s="2">
        <f t="shared" si="95"/>
        <v>0</v>
      </c>
      <c r="AD212" s="2">
        <f t="shared" si="95"/>
        <v>0</v>
      </c>
      <c r="AE212" s="2">
        <f t="shared" si="95"/>
        <v>1.7572992700729928</v>
      </c>
      <c r="AF212" s="2">
        <f t="shared" si="95"/>
        <v>0</v>
      </c>
      <c r="AG212" s="2">
        <f t="shared" si="95"/>
        <v>0</v>
      </c>
      <c r="AH212" s="2">
        <f t="shared" si="95"/>
        <v>2.0009124087591244</v>
      </c>
      <c r="AI212" s="2">
        <f t="shared" si="95"/>
        <v>0</v>
      </c>
      <c r="AJ212" s="2">
        <f t="shared" si="95"/>
        <v>0</v>
      </c>
      <c r="AK212" s="2">
        <f t="shared" si="95"/>
        <v>2.2527372262773722</v>
      </c>
      <c r="AL212" s="2">
        <f t="shared" si="95"/>
        <v>0</v>
      </c>
      <c r="AM212" s="2">
        <f t="shared" si="95"/>
        <v>0</v>
      </c>
      <c r="AN212" s="2">
        <f t="shared" si="95"/>
        <v>2.5045620437956204</v>
      </c>
      <c r="AO212" s="2">
        <f t="shared" si="95"/>
        <v>0</v>
      </c>
      <c r="AP212" s="2">
        <f t="shared" si="95"/>
        <v>0</v>
      </c>
      <c r="AQ212" s="2">
        <f t="shared" si="95"/>
        <v>2.7570157426420261</v>
      </c>
      <c r="AR212" s="2">
        <f t="shared" si="95"/>
        <v>0</v>
      </c>
      <c r="AS212" s="2">
        <f t="shared" si="95"/>
        <v>0</v>
      </c>
      <c r="AT212" s="2">
        <f t="shared" si="95"/>
        <v>3.0006844626967832</v>
      </c>
      <c r="AU212" s="2">
        <f t="shared" si="95"/>
        <v>0</v>
      </c>
      <c r="AV212" s="2">
        <f t="shared" si="95"/>
        <v>0</v>
      </c>
      <c r="AW212" s="2">
        <f t="shared" si="95"/>
        <v>3.2525667351129361</v>
      </c>
      <c r="AX212" s="2">
        <f t="shared" si="95"/>
        <v>0</v>
      </c>
      <c r="AY212" s="2">
        <f t="shared" si="95"/>
        <v>0</v>
      </c>
      <c r="AZ212" s="2">
        <f t="shared" si="95"/>
        <v>3.5044490075290895</v>
      </c>
      <c r="BA212" s="2">
        <f t="shared" si="95"/>
        <v>0</v>
      </c>
      <c r="BB212" s="2">
        <f t="shared" si="95"/>
        <v>0</v>
      </c>
      <c r="BC212" s="2">
        <f t="shared" si="95"/>
        <v>3.7568455640744798</v>
      </c>
      <c r="BD212" s="2">
        <f t="shared" si="95"/>
        <v>0</v>
      </c>
      <c r="BE212" s="2">
        <f t="shared" si="95"/>
        <v>0</v>
      </c>
      <c r="BF212" s="2">
        <f t="shared" si="95"/>
        <v>4.0005476451259581</v>
      </c>
      <c r="BG212" s="2">
        <f t="shared" si="95"/>
        <v>0</v>
      </c>
      <c r="BH212" s="2">
        <f t="shared" si="95"/>
        <v>0</v>
      </c>
      <c r="BI212" s="2">
        <f t="shared" si="95"/>
        <v>4.2524644030668126</v>
      </c>
      <c r="BJ212" s="2">
        <f t="shared" si="95"/>
        <v>0</v>
      </c>
      <c r="BK212" s="2">
        <f t="shared" si="95"/>
        <v>0</v>
      </c>
      <c r="BL212" s="2">
        <f t="shared" si="95"/>
        <v>4.5043811610076672</v>
      </c>
      <c r="BM212" s="2">
        <f t="shared" si="95"/>
        <v>0</v>
      </c>
      <c r="BN212" s="2">
        <f t="shared" si="95"/>
        <v>0</v>
      </c>
      <c r="BO212" s="2">
        <f t="shared" si="95"/>
        <v>4.7545620437956204</v>
      </c>
      <c r="BP212" s="2">
        <f t="shared" si="95"/>
        <v>0</v>
      </c>
      <c r="BQ212" s="2">
        <f t="shared" si="95"/>
        <v>0</v>
      </c>
    </row>
    <row r="213" spans="1:69" outlineLevel="1"/>
    <row r="214" spans="1:69" outlineLevel="1"/>
    <row r="215" spans="1:69" outlineLevel="1">
      <c r="B215" s="28" t="s">
        <v>46</v>
      </c>
    </row>
    <row r="216" spans="1:69" outlineLevel="2">
      <c r="A216" s="18"/>
      <c r="B216" s="18"/>
      <c r="C216" s="31"/>
      <c r="D216" s="32"/>
      <c r="E216" s="62" t="str">
        <f xml:space="preserve">  InpC!E$26</f>
        <v>Fixed Operating Cost Growth Rate annual start escalation rate</v>
      </c>
      <c r="F216" s="62">
        <f xml:space="preserve">  InpC!F$26</f>
        <v>0.1</v>
      </c>
      <c r="G216" s="62" t="str">
        <f xml:space="preserve">  InpC!G$26</f>
        <v>%</v>
      </c>
      <c r="M216" s="73"/>
    </row>
    <row r="217" spans="1:69" outlineLevel="2">
      <c r="E217" s="2" t="str">
        <f t="shared" ref="E217:BQ217" si="96" xml:space="preserve">  E$212</f>
        <v>years since Fixed Operating Cost Growth Rate base date</v>
      </c>
      <c r="F217" s="2">
        <f t="shared" si="96"/>
        <v>0</v>
      </c>
      <c r="G217" s="2">
        <f t="shared" si="96"/>
        <v>0</v>
      </c>
      <c r="H217" s="2">
        <f t="shared" si="96"/>
        <v>47.569222418152265</v>
      </c>
      <c r="I217" s="2">
        <f t="shared" si="96"/>
        <v>0</v>
      </c>
      <c r="J217" s="2">
        <f t="shared" si="96"/>
        <v>0</v>
      </c>
      <c r="K217" s="2">
        <f t="shared" si="96"/>
        <v>0</v>
      </c>
      <c r="L217" s="2">
        <f t="shared" si="96"/>
        <v>0</v>
      </c>
      <c r="M217" s="2">
        <f t="shared" si="96"/>
        <v>0.25205479452054796</v>
      </c>
      <c r="N217" s="2">
        <f t="shared" si="96"/>
        <v>0</v>
      </c>
      <c r="O217" s="2">
        <f t="shared" si="96"/>
        <v>0</v>
      </c>
      <c r="P217" s="2">
        <f t="shared" si="96"/>
        <v>0.50410958904109593</v>
      </c>
      <c r="Q217" s="2">
        <f t="shared" si="96"/>
        <v>0</v>
      </c>
      <c r="R217" s="2">
        <f t="shared" si="96"/>
        <v>0</v>
      </c>
      <c r="S217" s="2">
        <f t="shared" si="96"/>
        <v>0.75616438356164384</v>
      </c>
      <c r="T217" s="2">
        <f t="shared" si="96"/>
        <v>0</v>
      </c>
      <c r="U217" s="2">
        <f t="shared" si="96"/>
        <v>0</v>
      </c>
      <c r="V217" s="2">
        <f t="shared" si="96"/>
        <v>1</v>
      </c>
      <c r="W217" s="2">
        <f t="shared" si="96"/>
        <v>0</v>
      </c>
      <c r="X217" s="2">
        <f t="shared" si="96"/>
        <v>0</v>
      </c>
      <c r="Y217" s="2">
        <f t="shared" si="96"/>
        <v>1.2530779753761969</v>
      </c>
      <c r="Z217" s="2">
        <f t="shared" si="96"/>
        <v>0</v>
      </c>
      <c r="AA217" s="2">
        <f t="shared" si="96"/>
        <v>0</v>
      </c>
      <c r="AB217" s="2">
        <f t="shared" si="96"/>
        <v>1.5047879616963065</v>
      </c>
      <c r="AC217" s="2">
        <f t="shared" si="96"/>
        <v>0</v>
      </c>
      <c r="AD217" s="2">
        <f t="shared" si="96"/>
        <v>0</v>
      </c>
      <c r="AE217" s="2">
        <f t="shared" si="96"/>
        <v>1.7572992700729928</v>
      </c>
      <c r="AF217" s="2">
        <f t="shared" si="96"/>
        <v>0</v>
      </c>
      <c r="AG217" s="2">
        <f t="shared" si="96"/>
        <v>0</v>
      </c>
      <c r="AH217" s="2">
        <f t="shared" si="96"/>
        <v>2.0009124087591244</v>
      </c>
      <c r="AI217" s="2">
        <f t="shared" si="96"/>
        <v>0</v>
      </c>
      <c r="AJ217" s="2">
        <f t="shared" si="96"/>
        <v>0</v>
      </c>
      <c r="AK217" s="2">
        <f t="shared" si="96"/>
        <v>2.2527372262773722</v>
      </c>
      <c r="AL217" s="2">
        <f t="shared" si="96"/>
        <v>0</v>
      </c>
      <c r="AM217" s="2">
        <f t="shared" si="96"/>
        <v>0</v>
      </c>
      <c r="AN217" s="2">
        <f t="shared" si="96"/>
        <v>2.5045620437956204</v>
      </c>
      <c r="AO217" s="2">
        <f t="shared" si="96"/>
        <v>0</v>
      </c>
      <c r="AP217" s="2">
        <f t="shared" si="96"/>
        <v>0</v>
      </c>
      <c r="AQ217" s="2">
        <f t="shared" si="96"/>
        <v>2.7570157426420261</v>
      </c>
      <c r="AR217" s="2">
        <f t="shared" si="96"/>
        <v>0</v>
      </c>
      <c r="AS217" s="2">
        <f t="shared" si="96"/>
        <v>0</v>
      </c>
      <c r="AT217" s="2">
        <f t="shared" si="96"/>
        <v>3.0006844626967832</v>
      </c>
      <c r="AU217" s="2">
        <f t="shared" si="96"/>
        <v>0</v>
      </c>
      <c r="AV217" s="2">
        <f t="shared" si="96"/>
        <v>0</v>
      </c>
      <c r="AW217" s="2">
        <f t="shared" si="96"/>
        <v>3.2525667351129361</v>
      </c>
      <c r="AX217" s="2">
        <f t="shared" si="96"/>
        <v>0</v>
      </c>
      <c r="AY217" s="2">
        <f t="shared" si="96"/>
        <v>0</v>
      </c>
      <c r="AZ217" s="2">
        <f t="shared" si="96"/>
        <v>3.5044490075290895</v>
      </c>
      <c r="BA217" s="2">
        <f t="shared" si="96"/>
        <v>0</v>
      </c>
      <c r="BB217" s="2">
        <f t="shared" si="96"/>
        <v>0</v>
      </c>
      <c r="BC217" s="2">
        <f t="shared" si="96"/>
        <v>3.7568455640744798</v>
      </c>
      <c r="BD217" s="2">
        <f t="shared" si="96"/>
        <v>0</v>
      </c>
      <c r="BE217" s="2">
        <f t="shared" si="96"/>
        <v>0</v>
      </c>
      <c r="BF217" s="2">
        <f t="shared" si="96"/>
        <v>4.0005476451259581</v>
      </c>
      <c r="BG217" s="2">
        <f t="shared" si="96"/>
        <v>0</v>
      </c>
      <c r="BH217" s="2">
        <f t="shared" si="96"/>
        <v>0</v>
      </c>
      <c r="BI217" s="2">
        <f t="shared" si="96"/>
        <v>4.2524644030668126</v>
      </c>
      <c r="BJ217" s="2">
        <f t="shared" si="96"/>
        <v>0</v>
      </c>
      <c r="BK217" s="2">
        <f t="shared" si="96"/>
        <v>0</v>
      </c>
      <c r="BL217" s="2">
        <f t="shared" si="96"/>
        <v>4.5043811610076672</v>
      </c>
      <c r="BM217" s="2">
        <f t="shared" si="96"/>
        <v>0</v>
      </c>
      <c r="BN217" s="2">
        <f t="shared" si="96"/>
        <v>0</v>
      </c>
      <c r="BO217" s="2">
        <f t="shared" si="96"/>
        <v>4.7545620437956204</v>
      </c>
      <c r="BP217" s="2">
        <f t="shared" si="96"/>
        <v>0</v>
      </c>
      <c r="BQ217" s="2">
        <f t="shared" si="96"/>
        <v>0</v>
      </c>
    </row>
    <row r="218" spans="1:69" outlineLevel="2">
      <c r="E218" s="2" t="str">
        <f t="shared" ref="E218:BQ218" si="97" xml:space="preserve">  E$171</f>
        <v>Fixed Operating Cost Growth Rate escalation duration flag</v>
      </c>
      <c r="F218" s="2">
        <f t="shared" si="97"/>
        <v>0</v>
      </c>
      <c r="G218" s="2" t="str">
        <f t="shared" si="97"/>
        <v>flag</v>
      </c>
      <c r="H218" s="2">
        <f t="shared" si="97"/>
        <v>60</v>
      </c>
      <c r="I218" s="2">
        <f t="shared" si="97"/>
        <v>0</v>
      </c>
      <c r="J218" s="2">
        <f t="shared" si="97"/>
        <v>1</v>
      </c>
      <c r="K218" s="2">
        <f t="shared" si="97"/>
        <v>1</v>
      </c>
      <c r="L218" s="2">
        <f t="shared" si="97"/>
        <v>1</v>
      </c>
      <c r="M218" s="2">
        <f t="shared" si="97"/>
        <v>1</v>
      </c>
      <c r="N218" s="2">
        <f t="shared" si="97"/>
        <v>1</v>
      </c>
      <c r="O218" s="2">
        <f t="shared" si="97"/>
        <v>1</v>
      </c>
      <c r="P218" s="2">
        <f t="shared" si="97"/>
        <v>1</v>
      </c>
      <c r="Q218" s="2">
        <f t="shared" si="97"/>
        <v>1</v>
      </c>
      <c r="R218" s="2">
        <f t="shared" si="97"/>
        <v>1</v>
      </c>
      <c r="S218" s="2">
        <f t="shared" si="97"/>
        <v>1</v>
      </c>
      <c r="T218" s="2">
        <f t="shared" si="97"/>
        <v>1</v>
      </c>
      <c r="U218" s="2">
        <f t="shared" si="97"/>
        <v>1</v>
      </c>
      <c r="V218" s="2">
        <f t="shared" si="97"/>
        <v>1</v>
      </c>
      <c r="W218" s="2">
        <f t="shared" si="97"/>
        <v>1</v>
      </c>
      <c r="X218" s="2">
        <f t="shared" si="97"/>
        <v>1</v>
      </c>
      <c r="Y218" s="2">
        <f t="shared" si="97"/>
        <v>1</v>
      </c>
      <c r="Z218" s="2">
        <f t="shared" si="97"/>
        <v>1</v>
      </c>
      <c r="AA218" s="2">
        <f t="shared" si="97"/>
        <v>1</v>
      </c>
      <c r="AB218" s="2">
        <f t="shared" si="97"/>
        <v>1</v>
      </c>
      <c r="AC218" s="2">
        <f t="shared" si="97"/>
        <v>1</v>
      </c>
      <c r="AD218" s="2">
        <f t="shared" si="97"/>
        <v>1</v>
      </c>
      <c r="AE218" s="2">
        <f t="shared" si="97"/>
        <v>1</v>
      </c>
      <c r="AF218" s="2">
        <f t="shared" si="97"/>
        <v>1</v>
      </c>
      <c r="AG218" s="2">
        <f t="shared" si="97"/>
        <v>1</v>
      </c>
      <c r="AH218" s="2">
        <f t="shared" si="97"/>
        <v>1</v>
      </c>
      <c r="AI218" s="2">
        <f t="shared" si="97"/>
        <v>1</v>
      </c>
      <c r="AJ218" s="2">
        <f t="shared" si="97"/>
        <v>1</v>
      </c>
      <c r="AK218" s="2">
        <f t="shared" si="97"/>
        <v>1</v>
      </c>
      <c r="AL218" s="2">
        <f t="shared" si="97"/>
        <v>1</v>
      </c>
      <c r="AM218" s="2">
        <f t="shared" si="97"/>
        <v>1</v>
      </c>
      <c r="AN218" s="2">
        <f t="shared" si="97"/>
        <v>1</v>
      </c>
      <c r="AO218" s="2">
        <f t="shared" si="97"/>
        <v>1</v>
      </c>
      <c r="AP218" s="2">
        <f t="shared" si="97"/>
        <v>1</v>
      </c>
      <c r="AQ218" s="2">
        <f t="shared" si="97"/>
        <v>1</v>
      </c>
      <c r="AR218" s="2">
        <f t="shared" si="97"/>
        <v>1</v>
      </c>
      <c r="AS218" s="2">
        <f t="shared" si="97"/>
        <v>1</v>
      </c>
      <c r="AT218" s="2">
        <f t="shared" si="97"/>
        <v>1</v>
      </c>
      <c r="AU218" s="2">
        <f t="shared" si="97"/>
        <v>1</v>
      </c>
      <c r="AV218" s="2">
        <f t="shared" si="97"/>
        <v>1</v>
      </c>
      <c r="AW218" s="2">
        <f t="shared" si="97"/>
        <v>1</v>
      </c>
      <c r="AX218" s="2">
        <f t="shared" si="97"/>
        <v>1</v>
      </c>
      <c r="AY218" s="2">
        <f t="shared" si="97"/>
        <v>1</v>
      </c>
      <c r="AZ218" s="2">
        <f t="shared" si="97"/>
        <v>1</v>
      </c>
      <c r="BA218" s="2">
        <f t="shared" si="97"/>
        <v>1</v>
      </c>
      <c r="BB218" s="2">
        <f t="shared" si="97"/>
        <v>1</v>
      </c>
      <c r="BC218" s="2">
        <f t="shared" si="97"/>
        <v>1</v>
      </c>
      <c r="BD218" s="2">
        <f t="shared" si="97"/>
        <v>1</v>
      </c>
      <c r="BE218" s="2">
        <f t="shared" si="97"/>
        <v>1</v>
      </c>
      <c r="BF218" s="2">
        <f t="shared" si="97"/>
        <v>1</v>
      </c>
      <c r="BG218" s="2">
        <f t="shared" si="97"/>
        <v>1</v>
      </c>
      <c r="BH218" s="2">
        <f t="shared" si="97"/>
        <v>1</v>
      </c>
      <c r="BI218" s="2">
        <f t="shared" si="97"/>
        <v>1</v>
      </c>
      <c r="BJ218" s="2">
        <f t="shared" si="97"/>
        <v>1</v>
      </c>
      <c r="BK218" s="2">
        <f t="shared" si="97"/>
        <v>1</v>
      </c>
      <c r="BL218" s="2">
        <f t="shared" si="97"/>
        <v>1</v>
      </c>
      <c r="BM218" s="2">
        <f t="shared" si="97"/>
        <v>1</v>
      </c>
      <c r="BN218" s="2">
        <f t="shared" si="97"/>
        <v>1</v>
      </c>
      <c r="BO218" s="2">
        <f t="shared" si="97"/>
        <v>1</v>
      </c>
      <c r="BP218" s="2">
        <f t="shared" si="97"/>
        <v>1</v>
      </c>
      <c r="BQ218" s="2">
        <f t="shared" si="97"/>
        <v>1</v>
      </c>
    </row>
    <row r="219" spans="1:69" outlineLevel="2">
      <c r="E219" s="2" t="str">
        <f t="shared" ref="E219:BQ219" si="98" xml:space="preserve">  E$198</f>
        <v>Fixed Operating Cost Growth Rate escalation step up frequency flag</v>
      </c>
      <c r="F219" s="2">
        <f t="shared" si="98"/>
        <v>0</v>
      </c>
      <c r="G219" s="2" t="str">
        <f t="shared" si="98"/>
        <v>flag</v>
      </c>
      <c r="H219" s="2">
        <f t="shared" si="98"/>
        <v>20</v>
      </c>
      <c r="I219" s="2">
        <f t="shared" si="98"/>
        <v>0</v>
      </c>
      <c r="J219" s="2">
        <f t="shared" si="98"/>
        <v>1</v>
      </c>
      <c r="K219" s="2">
        <f t="shared" si="98"/>
        <v>0</v>
      </c>
      <c r="L219" s="2">
        <f t="shared" si="98"/>
        <v>0</v>
      </c>
      <c r="M219" s="2">
        <f t="shared" si="98"/>
        <v>1</v>
      </c>
      <c r="N219" s="2">
        <f t="shared" si="98"/>
        <v>0</v>
      </c>
      <c r="O219" s="2">
        <f t="shared" si="98"/>
        <v>0</v>
      </c>
      <c r="P219" s="2">
        <f t="shared" si="98"/>
        <v>1</v>
      </c>
      <c r="Q219" s="2">
        <f t="shared" si="98"/>
        <v>0</v>
      </c>
      <c r="R219" s="2">
        <f t="shared" si="98"/>
        <v>0</v>
      </c>
      <c r="S219" s="2">
        <f t="shared" si="98"/>
        <v>1</v>
      </c>
      <c r="T219" s="2">
        <f t="shared" si="98"/>
        <v>0</v>
      </c>
      <c r="U219" s="2">
        <f t="shared" si="98"/>
        <v>0</v>
      </c>
      <c r="V219" s="2">
        <f t="shared" si="98"/>
        <v>1</v>
      </c>
      <c r="W219" s="2">
        <f t="shared" si="98"/>
        <v>0</v>
      </c>
      <c r="X219" s="2">
        <f t="shared" si="98"/>
        <v>0</v>
      </c>
      <c r="Y219" s="2">
        <f t="shared" si="98"/>
        <v>1</v>
      </c>
      <c r="Z219" s="2">
        <f t="shared" si="98"/>
        <v>0</v>
      </c>
      <c r="AA219" s="2">
        <f t="shared" si="98"/>
        <v>0</v>
      </c>
      <c r="AB219" s="2">
        <f t="shared" si="98"/>
        <v>1</v>
      </c>
      <c r="AC219" s="2">
        <f t="shared" si="98"/>
        <v>0</v>
      </c>
      <c r="AD219" s="2">
        <f t="shared" si="98"/>
        <v>0</v>
      </c>
      <c r="AE219" s="2">
        <f t="shared" si="98"/>
        <v>1</v>
      </c>
      <c r="AF219" s="2">
        <f t="shared" si="98"/>
        <v>0</v>
      </c>
      <c r="AG219" s="2">
        <f t="shared" si="98"/>
        <v>0</v>
      </c>
      <c r="AH219" s="2">
        <f t="shared" si="98"/>
        <v>1</v>
      </c>
      <c r="AI219" s="2">
        <f t="shared" si="98"/>
        <v>0</v>
      </c>
      <c r="AJ219" s="2">
        <f t="shared" si="98"/>
        <v>0</v>
      </c>
      <c r="AK219" s="2">
        <f t="shared" si="98"/>
        <v>1</v>
      </c>
      <c r="AL219" s="2">
        <f t="shared" si="98"/>
        <v>0</v>
      </c>
      <c r="AM219" s="2">
        <f t="shared" si="98"/>
        <v>0</v>
      </c>
      <c r="AN219" s="2">
        <f t="shared" si="98"/>
        <v>1</v>
      </c>
      <c r="AO219" s="2">
        <f t="shared" si="98"/>
        <v>0</v>
      </c>
      <c r="AP219" s="2">
        <f t="shared" si="98"/>
        <v>0</v>
      </c>
      <c r="AQ219" s="2">
        <f t="shared" si="98"/>
        <v>1</v>
      </c>
      <c r="AR219" s="2">
        <f t="shared" si="98"/>
        <v>0</v>
      </c>
      <c r="AS219" s="2">
        <f t="shared" si="98"/>
        <v>0</v>
      </c>
      <c r="AT219" s="2">
        <f t="shared" si="98"/>
        <v>1</v>
      </c>
      <c r="AU219" s="2">
        <f t="shared" si="98"/>
        <v>0</v>
      </c>
      <c r="AV219" s="2">
        <f t="shared" si="98"/>
        <v>0</v>
      </c>
      <c r="AW219" s="2">
        <f t="shared" si="98"/>
        <v>1</v>
      </c>
      <c r="AX219" s="2">
        <f t="shared" si="98"/>
        <v>0</v>
      </c>
      <c r="AY219" s="2">
        <f t="shared" si="98"/>
        <v>0</v>
      </c>
      <c r="AZ219" s="2">
        <f t="shared" si="98"/>
        <v>1</v>
      </c>
      <c r="BA219" s="2">
        <f t="shared" si="98"/>
        <v>0</v>
      </c>
      <c r="BB219" s="2">
        <f t="shared" si="98"/>
        <v>0</v>
      </c>
      <c r="BC219" s="2">
        <f t="shared" si="98"/>
        <v>1</v>
      </c>
      <c r="BD219" s="2">
        <f t="shared" si="98"/>
        <v>0</v>
      </c>
      <c r="BE219" s="2">
        <f t="shared" si="98"/>
        <v>0</v>
      </c>
      <c r="BF219" s="2">
        <f t="shared" si="98"/>
        <v>1</v>
      </c>
      <c r="BG219" s="2">
        <f t="shared" si="98"/>
        <v>0</v>
      </c>
      <c r="BH219" s="2">
        <f t="shared" si="98"/>
        <v>0</v>
      </c>
      <c r="BI219" s="2">
        <f t="shared" si="98"/>
        <v>1</v>
      </c>
      <c r="BJ219" s="2">
        <f t="shared" si="98"/>
        <v>0</v>
      </c>
      <c r="BK219" s="2">
        <f t="shared" si="98"/>
        <v>0</v>
      </c>
      <c r="BL219" s="2">
        <f t="shared" si="98"/>
        <v>1</v>
      </c>
      <c r="BM219" s="2">
        <f t="shared" si="98"/>
        <v>0</v>
      </c>
      <c r="BN219" s="2">
        <f t="shared" si="98"/>
        <v>0</v>
      </c>
      <c r="BO219" s="2">
        <f t="shared" si="98"/>
        <v>1</v>
      </c>
      <c r="BP219" s="2">
        <f t="shared" si="98"/>
        <v>0</v>
      </c>
      <c r="BQ219" s="2">
        <f t="shared" si="98"/>
        <v>0</v>
      </c>
    </row>
    <row r="220" spans="1:69" outlineLevel="2">
      <c r="A220" s="36"/>
      <c r="B220" s="36"/>
      <c r="C220" s="63"/>
      <c r="D220" s="61"/>
      <c r="E220" s="24" t="s">
        <v>46</v>
      </c>
      <c r="F220" s="24"/>
      <c r="G220" s="24" t="s">
        <v>33</v>
      </c>
      <c r="H220" s="24"/>
      <c r="I220" s="24"/>
      <c r="J220" s="23">
        <f t="shared" ref="J220:BQ220" si="99" xml:space="preserve">  IF( J218 = 0, 1, IF( J219 = 1, ( 1 + $F216 ) ^ J217, I220 ) )</f>
        <v>1</v>
      </c>
      <c r="K220" s="23">
        <f t="shared" si="99"/>
        <v>1</v>
      </c>
      <c r="L220" s="23">
        <f t="shared" si="99"/>
        <v>1</v>
      </c>
      <c r="M220" s="23">
        <f t="shared" si="99"/>
        <v>1.0243142740538207</v>
      </c>
      <c r="N220" s="23">
        <f t="shared" si="99"/>
        <v>1.0243142740538207</v>
      </c>
      <c r="O220" s="23">
        <f t="shared" si="99"/>
        <v>1.0243142740538207</v>
      </c>
      <c r="P220" s="23">
        <f t="shared" si="99"/>
        <v>1.0492197320304057</v>
      </c>
      <c r="Q220" s="23">
        <f t="shared" si="99"/>
        <v>1.0492197320304057</v>
      </c>
      <c r="R220" s="23">
        <f t="shared" si="99"/>
        <v>1.0492197320304057</v>
      </c>
      <c r="S220" s="23">
        <f t="shared" si="99"/>
        <v>1.0747307481376693</v>
      </c>
      <c r="T220" s="23">
        <f t="shared" si="99"/>
        <v>1.0747307481376693</v>
      </c>
      <c r="U220" s="23">
        <f t="shared" si="99"/>
        <v>1.0747307481376693</v>
      </c>
      <c r="V220" s="23">
        <f t="shared" si="99"/>
        <v>1.1000000000000001</v>
      </c>
      <c r="W220" s="23">
        <f t="shared" si="99"/>
        <v>1.1000000000000001</v>
      </c>
      <c r="X220" s="23">
        <f t="shared" si="99"/>
        <v>1.1000000000000001</v>
      </c>
      <c r="Y220" s="23">
        <f t="shared" si="99"/>
        <v>1.1268555865523511</v>
      </c>
      <c r="Z220" s="23">
        <f t="shared" si="99"/>
        <v>1.1268555865523511</v>
      </c>
      <c r="AA220" s="23">
        <f t="shared" si="99"/>
        <v>1.1268555865523511</v>
      </c>
      <c r="AB220" s="23">
        <f t="shared" si="99"/>
        <v>1.1542163296239218</v>
      </c>
      <c r="AC220" s="23">
        <f t="shared" si="99"/>
        <v>1.1542163296239218</v>
      </c>
      <c r="AD220" s="23">
        <f t="shared" si="99"/>
        <v>1.1542163296239218</v>
      </c>
      <c r="AE220" s="23">
        <f t="shared" si="99"/>
        <v>1.1823317044069723</v>
      </c>
      <c r="AF220" s="23">
        <f t="shared" si="99"/>
        <v>1.1823317044069723</v>
      </c>
      <c r="AG220" s="23">
        <f t="shared" si="99"/>
        <v>1.1823317044069723</v>
      </c>
      <c r="AH220" s="23">
        <f t="shared" si="99"/>
        <v>1.2101052284052554</v>
      </c>
      <c r="AI220" s="23">
        <f t="shared" si="99"/>
        <v>1.2101052284052554</v>
      </c>
      <c r="AJ220" s="23">
        <f t="shared" si="99"/>
        <v>1.2101052284052554</v>
      </c>
      <c r="AK220" s="23">
        <f t="shared" si="99"/>
        <v>1.2395008894596742</v>
      </c>
      <c r="AL220" s="23">
        <f t="shared" si="99"/>
        <v>1.2395008894596742</v>
      </c>
      <c r="AM220" s="23">
        <f t="shared" si="99"/>
        <v>1.2395008894596742</v>
      </c>
      <c r="AN220" s="23">
        <f t="shared" si="99"/>
        <v>1.2696106246859442</v>
      </c>
      <c r="AO220" s="23">
        <f t="shared" si="99"/>
        <v>1.2696106246859442</v>
      </c>
      <c r="AP220" s="23">
        <f t="shared" si="99"/>
        <v>1.2696106246859442</v>
      </c>
      <c r="AQ220" s="23">
        <f t="shared" si="99"/>
        <v>1.3005297300923371</v>
      </c>
      <c r="AR220" s="23">
        <f t="shared" si="99"/>
        <v>1.3005297300923371</v>
      </c>
      <c r="AS220" s="23">
        <f t="shared" si="99"/>
        <v>1.3005297300923371</v>
      </c>
      <c r="AT220" s="23">
        <f t="shared" si="99"/>
        <v>1.3310868322979301</v>
      </c>
      <c r="AU220" s="23">
        <f t="shared" si="99"/>
        <v>1.3310868322979301</v>
      </c>
      <c r="AV220" s="23">
        <f t="shared" si="99"/>
        <v>1.3310868322979301</v>
      </c>
      <c r="AW220" s="23">
        <f t="shared" si="99"/>
        <v>1.3634288231296141</v>
      </c>
      <c r="AX220" s="23">
        <f t="shared" si="99"/>
        <v>1.3634288231296141</v>
      </c>
      <c r="AY220" s="23">
        <f t="shared" si="99"/>
        <v>1.3634288231296141</v>
      </c>
      <c r="AZ220" s="23">
        <f t="shared" si="99"/>
        <v>1.396556641260897</v>
      </c>
      <c r="BA220" s="23">
        <f t="shared" si="99"/>
        <v>1.396556641260897</v>
      </c>
      <c r="BB220" s="23">
        <f t="shared" si="99"/>
        <v>1.396556641260897</v>
      </c>
      <c r="BC220" s="23">
        <f t="shared" si="99"/>
        <v>1.4305594995961339</v>
      </c>
      <c r="BD220" s="23">
        <f t="shared" si="99"/>
        <v>1.4305594995961339</v>
      </c>
      <c r="BE220" s="23">
        <f t="shared" si="99"/>
        <v>1.4305594995961339</v>
      </c>
      <c r="BF220" s="23">
        <f t="shared" si="99"/>
        <v>1.4641764223856168</v>
      </c>
      <c r="BG220" s="23">
        <f t="shared" si="99"/>
        <v>1.4641764223856168</v>
      </c>
      <c r="BH220" s="23">
        <f t="shared" si="99"/>
        <v>1.4641764223856168</v>
      </c>
      <c r="BI220" s="23">
        <f t="shared" si="99"/>
        <v>1.4997570778119578</v>
      </c>
      <c r="BJ220" s="23">
        <f t="shared" si="99"/>
        <v>1.4997570778119578</v>
      </c>
      <c r="BK220" s="23">
        <f t="shared" si="99"/>
        <v>1.4997570778119578</v>
      </c>
      <c r="BL220" s="23">
        <f t="shared" si="99"/>
        <v>1.5362023715572966</v>
      </c>
      <c r="BM220" s="23">
        <f t="shared" si="99"/>
        <v>1.5362023715572966</v>
      </c>
      <c r="BN220" s="23">
        <f t="shared" si="99"/>
        <v>1.5362023715572966</v>
      </c>
      <c r="BO220" s="23">
        <f t="shared" si="99"/>
        <v>1.5732730008629947</v>
      </c>
      <c r="BP220" s="23">
        <f t="shared" si="99"/>
        <v>1.5732730008629947</v>
      </c>
      <c r="BQ220" s="23">
        <f t="shared" si="99"/>
        <v>1.5732730008629947</v>
      </c>
    </row>
    <row r="221" spans="1:69" outlineLevel="1"/>
    <row r="223" spans="1:69">
      <c r="A223" s="28" t="s">
        <v>9</v>
      </c>
    </row>
    <row r="224" spans="1:69" outlineLevel="1">
      <c r="B224" s="28" t="s">
        <v>9</v>
      </c>
    </row>
    <row r="225" spans="1:69" outlineLevel="2">
      <c r="A225" s="18"/>
      <c r="B225" s="18"/>
      <c r="C225" s="31"/>
      <c r="D225" s="32"/>
      <c r="E225" s="42" t="str">
        <f xml:space="preserve">  InpC!E$58</f>
        <v>Invoice Finance Enabled beginning date</v>
      </c>
      <c r="F225" s="42">
        <f xml:space="preserve">  InpC!F$58</f>
        <v>0</v>
      </c>
      <c r="G225" s="42" t="str">
        <f xml:space="preserve">  InpC!G$58</f>
        <v>date</v>
      </c>
      <c r="M225" s="8"/>
    </row>
    <row r="226" spans="1:69" outlineLevel="2">
      <c r="A226" s="18"/>
      <c r="B226" s="18"/>
      <c r="C226" s="31"/>
      <c r="D226" s="32"/>
      <c r="E226" s="42" t="str">
        <f xml:space="preserve">  InpC!E$59</f>
        <v>Invoice Finance Enabled end date</v>
      </c>
      <c r="F226" s="42">
        <f xml:space="preserve">  InpC!F$59</f>
        <v>0</v>
      </c>
      <c r="G226" s="42" t="str">
        <f xml:space="preserve">  InpC!G$59</f>
        <v>date</v>
      </c>
      <c r="M226" s="8"/>
    </row>
    <row r="227" spans="1:69" outlineLevel="2">
      <c r="E227" s="8" t="str">
        <f t="shared" ref="E227:BQ227" si="100" xml:space="preserve">  E$19</f>
        <v>Model period end</v>
      </c>
      <c r="F227" s="8">
        <f t="shared" si="100"/>
        <v>0</v>
      </c>
      <c r="G227" s="8" t="str">
        <f t="shared" si="100"/>
        <v>date</v>
      </c>
      <c r="H227" s="8">
        <f t="shared" si="100"/>
        <v>0</v>
      </c>
      <c r="I227" s="8">
        <f t="shared" si="100"/>
        <v>0</v>
      </c>
      <c r="J227" s="8">
        <f t="shared" si="100"/>
        <v>45077</v>
      </c>
      <c r="K227" s="8">
        <f t="shared" si="100"/>
        <v>45107</v>
      </c>
      <c r="L227" s="8">
        <f t="shared" si="100"/>
        <v>45138</v>
      </c>
      <c r="M227" s="8">
        <f t="shared" si="100"/>
        <v>45169</v>
      </c>
      <c r="N227" s="8">
        <f t="shared" si="100"/>
        <v>45199</v>
      </c>
      <c r="O227" s="8">
        <f t="shared" si="100"/>
        <v>45230</v>
      </c>
      <c r="P227" s="8">
        <f t="shared" si="100"/>
        <v>45260</v>
      </c>
      <c r="Q227" s="8">
        <f t="shared" si="100"/>
        <v>45291</v>
      </c>
      <c r="R227" s="8">
        <f t="shared" si="100"/>
        <v>45322</v>
      </c>
      <c r="S227" s="8">
        <f t="shared" si="100"/>
        <v>45351</v>
      </c>
      <c r="T227" s="8">
        <f t="shared" si="100"/>
        <v>45382</v>
      </c>
      <c r="U227" s="8">
        <f t="shared" si="100"/>
        <v>45412</v>
      </c>
      <c r="V227" s="8">
        <f t="shared" si="100"/>
        <v>45443</v>
      </c>
      <c r="W227" s="8">
        <f t="shared" si="100"/>
        <v>45473</v>
      </c>
      <c r="X227" s="8">
        <f t="shared" si="100"/>
        <v>45504</v>
      </c>
      <c r="Y227" s="8">
        <f t="shared" si="100"/>
        <v>45535</v>
      </c>
      <c r="Z227" s="8">
        <f t="shared" si="100"/>
        <v>45565</v>
      </c>
      <c r="AA227" s="8">
        <f t="shared" si="100"/>
        <v>45596</v>
      </c>
      <c r="AB227" s="8">
        <f t="shared" si="100"/>
        <v>45626</v>
      </c>
      <c r="AC227" s="8">
        <f t="shared" si="100"/>
        <v>45657</v>
      </c>
      <c r="AD227" s="8">
        <f t="shared" si="100"/>
        <v>45688</v>
      </c>
      <c r="AE227" s="8">
        <f t="shared" si="100"/>
        <v>45716</v>
      </c>
      <c r="AF227" s="8">
        <f t="shared" si="100"/>
        <v>45747</v>
      </c>
      <c r="AG227" s="8">
        <f t="shared" si="100"/>
        <v>45777</v>
      </c>
      <c r="AH227" s="8">
        <f t="shared" si="100"/>
        <v>45808</v>
      </c>
      <c r="AI227" s="8">
        <f t="shared" si="100"/>
        <v>45838</v>
      </c>
      <c r="AJ227" s="8">
        <f t="shared" si="100"/>
        <v>45869</v>
      </c>
      <c r="AK227" s="8">
        <f t="shared" si="100"/>
        <v>45900</v>
      </c>
      <c r="AL227" s="8">
        <f t="shared" si="100"/>
        <v>45930</v>
      </c>
      <c r="AM227" s="8">
        <f t="shared" si="100"/>
        <v>45961</v>
      </c>
      <c r="AN227" s="8">
        <f t="shared" si="100"/>
        <v>45991</v>
      </c>
      <c r="AO227" s="8">
        <f t="shared" si="100"/>
        <v>46022</v>
      </c>
      <c r="AP227" s="8">
        <f t="shared" si="100"/>
        <v>46053</v>
      </c>
      <c r="AQ227" s="8">
        <f t="shared" si="100"/>
        <v>46081</v>
      </c>
      <c r="AR227" s="8">
        <f t="shared" si="100"/>
        <v>46112</v>
      </c>
      <c r="AS227" s="8">
        <f t="shared" si="100"/>
        <v>46142</v>
      </c>
      <c r="AT227" s="8">
        <f t="shared" si="100"/>
        <v>46173</v>
      </c>
      <c r="AU227" s="8">
        <f t="shared" si="100"/>
        <v>46203</v>
      </c>
      <c r="AV227" s="8">
        <f t="shared" si="100"/>
        <v>46234</v>
      </c>
      <c r="AW227" s="8">
        <f t="shared" si="100"/>
        <v>46265</v>
      </c>
      <c r="AX227" s="8">
        <f t="shared" si="100"/>
        <v>46295</v>
      </c>
      <c r="AY227" s="8">
        <f t="shared" si="100"/>
        <v>46326</v>
      </c>
      <c r="AZ227" s="8">
        <f t="shared" si="100"/>
        <v>46356</v>
      </c>
      <c r="BA227" s="8">
        <f t="shared" si="100"/>
        <v>46387</v>
      </c>
      <c r="BB227" s="8">
        <f t="shared" si="100"/>
        <v>46418</v>
      </c>
      <c r="BC227" s="8">
        <f t="shared" si="100"/>
        <v>46446</v>
      </c>
      <c r="BD227" s="8">
        <f t="shared" si="100"/>
        <v>46477</v>
      </c>
      <c r="BE227" s="8">
        <f t="shared" si="100"/>
        <v>46507</v>
      </c>
      <c r="BF227" s="8">
        <f t="shared" si="100"/>
        <v>46538</v>
      </c>
      <c r="BG227" s="8">
        <f t="shared" si="100"/>
        <v>46568</v>
      </c>
      <c r="BH227" s="8">
        <f t="shared" si="100"/>
        <v>46599</v>
      </c>
      <c r="BI227" s="8">
        <f t="shared" si="100"/>
        <v>46630</v>
      </c>
      <c r="BJ227" s="8">
        <f t="shared" si="100"/>
        <v>46660</v>
      </c>
      <c r="BK227" s="8">
        <f t="shared" si="100"/>
        <v>46691</v>
      </c>
      <c r="BL227" s="8">
        <f t="shared" si="100"/>
        <v>46721</v>
      </c>
      <c r="BM227" s="8">
        <f t="shared" si="100"/>
        <v>46752</v>
      </c>
      <c r="BN227" s="8">
        <f t="shared" si="100"/>
        <v>46783</v>
      </c>
      <c r="BO227" s="8">
        <f t="shared" si="100"/>
        <v>46812</v>
      </c>
      <c r="BP227" s="8">
        <f t="shared" si="100"/>
        <v>46843</v>
      </c>
      <c r="BQ227" s="8">
        <f t="shared" si="100"/>
        <v>46873</v>
      </c>
    </row>
    <row r="228" spans="1:69" outlineLevel="2">
      <c r="E228" s="8" t="str">
        <f t="shared" ref="E228:BQ228" si="101" xml:space="preserve">  E$12</f>
        <v>Model period start</v>
      </c>
      <c r="F228" s="8">
        <f t="shared" si="101"/>
        <v>0</v>
      </c>
      <c r="G228" s="8" t="str">
        <f t="shared" si="101"/>
        <v>date</v>
      </c>
      <c r="H228" s="8">
        <f t="shared" si="101"/>
        <v>0</v>
      </c>
      <c r="I228" s="8">
        <f t="shared" si="101"/>
        <v>0</v>
      </c>
      <c r="J228" s="8">
        <f t="shared" si="101"/>
        <v>45047</v>
      </c>
      <c r="K228" s="8">
        <f t="shared" si="101"/>
        <v>45078</v>
      </c>
      <c r="L228" s="8">
        <f t="shared" si="101"/>
        <v>45108</v>
      </c>
      <c r="M228" s="8">
        <f t="shared" si="101"/>
        <v>45139</v>
      </c>
      <c r="N228" s="8">
        <f t="shared" si="101"/>
        <v>45170</v>
      </c>
      <c r="O228" s="8">
        <f t="shared" si="101"/>
        <v>45200</v>
      </c>
      <c r="P228" s="8">
        <f t="shared" si="101"/>
        <v>45231</v>
      </c>
      <c r="Q228" s="8">
        <f t="shared" si="101"/>
        <v>45261</v>
      </c>
      <c r="R228" s="8">
        <f t="shared" si="101"/>
        <v>45292</v>
      </c>
      <c r="S228" s="8">
        <f t="shared" si="101"/>
        <v>45323</v>
      </c>
      <c r="T228" s="8">
        <f t="shared" si="101"/>
        <v>45352</v>
      </c>
      <c r="U228" s="8">
        <f t="shared" si="101"/>
        <v>45383</v>
      </c>
      <c r="V228" s="8">
        <f t="shared" si="101"/>
        <v>45413</v>
      </c>
      <c r="W228" s="8">
        <f t="shared" si="101"/>
        <v>45444</v>
      </c>
      <c r="X228" s="8">
        <f t="shared" si="101"/>
        <v>45474</v>
      </c>
      <c r="Y228" s="8">
        <f t="shared" si="101"/>
        <v>45505</v>
      </c>
      <c r="Z228" s="8">
        <f t="shared" si="101"/>
        <v>45536</v>
      </c>
      <c r="AA228" s="8">
        <f t="shared" si="101"/>
        <v>45566</v>
      </c>
      <c r="AB228" s="8">
        <f t="shared" si="101"/>
        <v>45597</v>
      </c>
      <c r="AC228" s="8">
        <f t="shared" si="101"/>
        <v>45627</v>
      </c>
      <c r="AD228" s="8">
        <f t="shared" si="101"/>
        <v>45658</v>
      </c>
      <c r="AE228" s="8">
        <f t="shared" si="101"/>
        <v>45689</v>
      </c>
      <c r="AF228" s="8">
        <f t="shared" si="101"/>
        <v>45717</v>
      </c>
      <c r="AG228" s="8">
        <f t="shared" si="101"/>
        <v>45748</v>
      </c>
      <c r="AH228" s="8">
        <f t="shared" si="101"/>
        <v>45778</v>
      </c>
      <c r="AI228" s="8">
        <f t="shared" si="101"/>
        <v>45809</v>
      </c>
      <c r="AJ228" s="8">
        <f t="shared" si="101"/>
        <v>45839</v>
      </c>
      <c r="AK228" s="8">
        <f t="shared" si="101"/>
        <v>45870</v>
      </c>
      <c r="AL228" s="8">
        <f t="shared" si="101"/>
        <v>45901</v>
      </c>
      <c r="AM228" s="8">
        <f t="shared" si="101"/>
        <v>45931</v>
      </c>
      <c r="AN228" s="8">
        <f t="shared" si="101"/>
        <v>45962</v>
      </c>
      <c r="AO228" s="8">
        <f t="shared" si="101"/>
        <v>45992</v>
      </c>
      <c r="AP228" s="8">
        <f t="shared" si="101"/>
        <v>46023</v>
      </c>
      <c r="AQ228" s="8">
        <f t="shared" si="101"/>
        <v>46054</v>
      </c>
      <c r="AR228" s="8">
        <f t="shared" si="101"/>
        <v>46082</v>
      </c>
      <c r="AS228" s="8">
        <f t="shared" si="101"/>
        <v>46113</v>
      </c>
      <c r="AT228" s="8">
        <f t="shared" si="101"/>
        <v>46143</v>
      </c>
      <c r="AU228" s="8">
        <f t="shared" si="101"/>
        <v>46174</v>
      </c>
      <c r="AV228" s="8">
        <f t="shared" si="101"/>
        <v>46204</v>
      </c>
      <c r="AW228" s="8">
        <f t="shared" si="101"/>
        <v>46235</v>
      </c>
      <c r="AX228" s="8">
        <f t="shared" si="101"/>
        <v>46266</v>
      </c>
      <c r="AY228" s="8">
        <f t="shared" si="101"/>
        <v>46296</v>
      </c>
      <c r="AZ228" s="8">
        <f t="shared" si="101"/>
        <v>46327</v>
      </c>
      <c r="BA228" s="8">
        <f t="shared" si="101"/>
        <v>46357</v>
      </c>
      <c r="BB228" s="8">
        <f t="shared" si="101"/>
        <v>46388</v>
      </c>
      <c r="BC228" s="8">
        <f t="shared" si="101"/>
        <v>46419</v>
      </c>
      <c r="BD228" s="8">
        <f t="shared" si="101"/>
        <v>46447</v>
      </c>
      <c r="BE228" s="8">
        <f t="shared" si="101"/>
        <v>46478</v>
      </c>
      <c r="BF228" s="8">
        <f t="shared" si="101"/>
        <v>46508</v>
      </c>
      <c r="BG228" s="8">
        <f t="shared" si="101"/>
        <v>46539</v>
      </c>
      <c r="BH228" s="8">
        <f t="shared" si="101"/>
        <v>46569</v>
      </c>
      <c r="BI228" s="8">
        <f t="shared" si="101"/>
        <v>46600</v>
      </c>
      <c r="BJ228" s="8">
        <f t="shared" si="101"/>
        <v>46631</v>
      </c>
      <c r="BK228" s="8">
        <f t="shared" si="101"/>
        <v>46661</v>
      </c>
      <c r="BL228" s="8">
        <f t="shared" si="101"/>
        <v>46692</v>
      </c>
      <c r="BM228" s="8">
        <f t="shared" si="101"/>
        <v>46722</v>
      </c>
      <c r="BN228" s="8">
        <f t="shared" si="101"/>
        <v>46753</v>
      </c>
      <c r="BO228" s="8">
        <f t="shared" si="101"/>
        <v>46784</v>
      </c>
      <c r="BP228" s="8">
        <f t="shared" si="101"/>
        <v>46813</v>
      </c>
      <c r="BQ228" s="8">
        <f t="shared" si="101"/>
        <v>46844</v>
      </c>
    </row>
    <row r="229" spans="1:69" outlineLevel="2">
      <c r="A229" s="36"/>
      <c r="B229" s="36"/>
      <c r="C229" s="63"/>
      <c r="D229" s="61"/>
      <c r="E229" s="24" t="s">
        <v>9</v>
      </c>
      <c r="F229" s="24"/>
      <c r="G229" s="24" t="s">
        <v>19</v>
      </c>
      <c r="H229" s="3">
        <f xml:space="preserve"> SUM( J229:BQ229 )</f>
        <v>0</v>
      </c>
      <c r="I229" s="24"/>
      <c r="J229" s="3">
        <f t="shared" ref="J229:BQ229" si="102" xml:space="preserve">  IF( AND( J227 &gt;= $F225, J228 &lt;= $F226 ), 1, 0 )</f>
        <v>0</v>
      </c>
      <c r="K229" s="3">
        <f t="shared" si="102"/>
        <v>0</v>
      </c>
      <c r="L229" s="3">
        <f t="shared" si="102"/>
        <v>0</v>
      </c>
      <c r="M229" s="3">
        <f t="shared" si="102"/>
        <v>0</v>
      </c>
      <c r="N229" s="3">
        <f t="shared" si="102"/>
        <v>0</v>
      </c>
      <c r="O229" s="3">
        <f t="shared" si="102"/>
        <v>0</v>
      </c>
      <c r="P229" s="3">
        <f t="shared" si="102"/>
        <v>0</v>
      </c>
      <c r="Q229" s="3">
        <f t="shared" si="102"/>
        <v>0</v>
      </c>
      <c r="R229" s="3">
        <f t="shared" si="102"/>
        <v>0</v>
      </c>
      <c r="S229" s="3">
        <f t="shared" si="102"/>
        <v>0</v>
      </c>
      <c r="T229" s="3">
        <f t="shared" si="102"/>
        <v>0</v>
      </c>
      <c r="U229" s="3">
        <f t="shared" si="102"/>
        <v>0</v>
      </c>
      <c r="V229" s="3">
        <f t="shared" si="102"/>
        <v>0</v>
      </c>
      <c r="W229" s="3">
        <f t="shared" si="102"/>
        <v>0</v>
      </c>
      <c r="X229" s="3">
        <f t="shared" si="102"/>
        <v>0</v>
      </c>
      <c r="Y229" s="3">
        <f t="shared" si="102"/>
        <v>0</v>
      </c>
      <c r="Z229" s="3">
        <f t="shared" si="102"/>
        <v>0</v>
      </c>
      <c r="AA229" s="3">
        <f t="shared" si="102"/>
        <v>0</v>
      </c>
      <c r="AB229" s="3">
        <f t="shared" si="102"/>
        <v>0</v>
      </c>
      <c r="AC229" s="3">
        <f t="shared" si="102"/>
        <v>0</v>
      </c>
      <c r="AD229" s="3">
        <f t="shared" si="102"/>
        <v>0</v>
      </c>
      <c r="AE229" s="3">
        <f t="shared" si="102"/>
        <v>0</v>
      </c>
      <c r="AF229" s="3">
        <f t="shared" si="102"/>
        <v>0</v>
      </c>
      <c r="AG229" s="3">
        <f t="shared" si="102"/>
        <v>0</v>
      </c>
      <c r="AH229" s="3">
        <f t="shared" si="102"/>
        <v>0</v>
      </c>
      <c r="AI229" s="3">
        <f t="shared" si="102"/>
        <v>0</v>
      </c>
      <c r="AJ229" s="3">
        <f t="shared" si="102"/>
        <v>0</v>
      </c>
      <c r="AK229" s="3">
        <f t="shared" si="102"/>
        <v>0</v>
      </c>
      <c r="AL229" s="3">
        <f t="shared" si="102"/>
        <v>0</v>
      </c>
      <c r="AM229" s="3">
        <f t="shared" si="102"/>
        <v>0</v>
      </c>
      <c r="AN229" s="3">
        <f t="shared" si="102"/>
        <v>0</v>
      </c>
      <c r="AO229" s="3">
        <f t="shared" si="102"/>
        <v>0</v>
      </c>
      <c r="AP229" s="3">
        <f t="shared" si="102"/>
        <v>0</v>
      </c>
      <c r="AQ229" s="3">
        <f t="shared" si="102"/>
        <v>0</v>
      </c>
      <c r="AR229" s="3">
        <f t="shared" si="102"/>
        <v>0</v>
      </c>
      <c r="AS229" s="3">
        <f t="shared" si="102"/>
        <v>0</v>
      </c>
      <c r="AT229" s="3">
        <f t="shared" si="102"/>
        <v>0</v>
      </c>
      <c r="AU229" s="3">
        <f t="shared" si="102"/>
        <v>0</v>
      </c>
      <c r="AV229" s="3">
        <f t="shared" si="102"/>
        <v>0</v>
      </c>
      <c r="AW229" s="3">
        <f t="shared" si="102"/>
        <v>0</v>
      </c>
      <c r="AX229" s="3">
        <f t="shared" si="102"/>
        <v>0</v>
      </c>
      <c r="AY229" s="3">
        <f t="shared" si="102"/>
        <v>0</v>
      </c>
      <c r="AZ229" s="3">
        <f t="shared" si="102"/>
        <v>0</v>
      </c>
      <c r="BA229" s="3">
        <f t="shared" si="102"/>
        <v>0</v>
      </c>
      <c r="BB229" s="3">
        <f t="shared" si="102"/>
        <v>0</v>
      </c>
      <c r="BC229" s="3">
        <f t="shared" si="102"/>
        <v>0</v>
      </c>
      <c r="BD229" s="3">
        <f t="shared" si="102"/>
        <v>0</v>
      </c>
      <c r="BE229" s="3">
        <f t="shared" si="102"/>
        <v>0</v>
      </c>
      <c r="BF229" s="3">
        <f t="shared" si="102"/>
        <v>0</v>
      </c>
      <c r="BG229" s="3">
        <f t="shared" si="102"/>
        <v>0</v>
      </c>
      <c r="BH229" s="3">
        <f t="shared" si="102"/>
        <v>0</v>
      </c>
      <c r="BI229" s="3">
        <f t="shared" si="102"/>
        <v>0</v>
      </c>
      <c r="BJ229" s="3">
        <f t="shared" si="102"/>
        <v>0</v>
      </c>
      <c r="BK229" s="3">
        <f t="shared" si="102"/>
        <v>0</v>
      </c>
      <c r="BL229" s="3">
        <f t="shared" si="102"/>
        <v>0</v>
      </c>
      <c r="BM229" s="3">
        <f t="shared" si="102"/>
        <v>0</v>
      </c>
      <c r="BN229" s="3">
        <f t="shared" si="102"/>
        <v>0</v>
      </c>
      <c r="BO229" s="3">
        <f t="shared" si="102"/>
        <v>0</v>
      </c>
      <c r="BP229" s="3">
        <f t="shared" si="102"/>
        <v>0</v>
      </c>
      <c r="BQ229" s="3">
        <f t="shared" si="102"/>
        <v>0</v>
      </c>
    </row>
    <row r="230" spans="1:69" outlineLevel="1"/>
    <row r="232" spans="1:69">
      <c r="A232" s="28" t="s">
        <v>267</v>
      </c>
    </row>
    <row r="233" spans="1:69" outlineLevel="1">
      <c r="B233" s="28" t="s">
        <v>10</v>
      </c>
    </row>
    <row r="234" spans="1:69" outlineLevel="2">
      <c r="A234" s="18"/>
      <c r="B234" s="18"/>
      <c r="C234" s="31"/>
      <c r="D234" s="32"/>
      <c r="E234" s="42" t="str">
        <f xml:space="preserve">  InpC!E$66</f>
        <v>Supply Chain Finance enabled beginning date</v>
      </c>
      <c r="F234" s="42">
        <f xml:space="preserve">  InpC!F$66</f>
        <v>0</v>
      </c>
      <c r="G234" s="42" t="str">
        <f xml:space="preserve">  InpC!G$66</f>
        <v>date</v>
      </c>
      <c r="M234" s="8"/>
    </row>
    <row r="235" spans="1:69" outlineLevel="2">
      <c r="A235" s="18"/>
      <c r="B235" s="18"/>
      <c r="C235" s="31"/>
      <c r="D235" s="32"/>
      <c r="E235" s="42" t="str">
        <f xml:space="preserve">  InpC!E$65</f>
        <v>Supply Chain Finance enabled end date</v>
      </c>
      <c r="F235" s="42">
        <f xml:space="preserve">  InpC!F$65</f>
        <v>0</v>
      </c>
      <c r="G235" s="42" t="str">
        <f xml:space="preserve">  InpC!G$65</f>
        <v>date</v>
      </c>
      <c r="M235" s="8"/>
    </row>
    <row r="236" spans="1:69" outlineLevel="2">
      <c r="E236" s="8" t="str">
        <f t="shared" ref="E236:BQ236" si="103" xml:space="preserve">  E$19</f>
        <v>Model period end</v>
      </c>
      <c r="F236" s="8">
        <f t="shared" si="103"/>
        <v>0</v>
      </c>
      <c r="G236" s="8" t="str">
        <f t="shared" si="103"/>
        <v>date</v>
      </c>
      <c r="H236" s="8">
        <f t="shared" si="103"/>
        <v>0</v>
      </c>
      <c r="I236" s="8">
        <f t="shared" si="103"/>
        <v>0</v>
      </c>
      <c r="J236" s="8">
        <f t="shared" si="103"/>
        <v>45077</v>
      </c>
      <c r="K236" s="8">
        <f t="shared" si="103"/>
        <v>45107</v>
      </c>
      <c r="L236" s="8">
        <f t="shared" si="103"/>
        <v>45138</v>
      </c>
      <c r="M236" s="8">
        <f t="shared" si="103"/>
        <v>45169</v>
      </c>
      <c r="N236" s="8">
        <f t="shared" si="103"/>
        <v>45199</v>
      </c>
      <c r="O236" s="8">
        <f t="shared" si="103"/>
        <v>45230</v>
      </c>
      <c r="P236" s="8">
        <f t="shared" si="103"/>
        <v>45260</v>
      </c>
      <c r="Q236" s="8">
        <f t="shared" si="103"/>
        <v>45291</v>
      </c>
      <c r="R236" s="8">
        <f t="shared" si="103"/>
        <v>45322</v>
      </c>
      <c r="S236" s="8">
        <f t="shared" si="103"/>
        <v>45351</v>
      </c>
      <c r="T236" s="8">
        <f t="shared" si="103"/>
        <v>45382</v>
      </c>
      <c r="U236" s="8">
        <f t="shared" si="103"/>
        <v>45412</v>
      </c>
      <c r="V236" s="8">
        <f t="shared" si="103"/>
        <v>45443</v>
      </c>
      <c r="W236" s="8">
        <f t="shared" si="103"/>
        <v>45473</v>
      </c>
      <c r="X236" s="8">
        <f t="shared" si="103"/>
        <v>45504</v>
      </c>
      <c r="Y236" s="8">
        <f t="shared" si="103"/>
        <v>45535</v>
      </c>
      <c r="Z236" s="8">
        <f t="shared" si="103"/>
        <v>45565</v>
      </c>
      <c r="AA236" s="8">
        <f t="shared" si="103"/>
        <v>45596</v>
      </c>
      <c r="AB236" s="8">
        <f t="shared" si="103"/>
        <v>45626</v>
      </c>
      <c r="AC236" s="8">
        <f t="shared" si="103"/>
        <v>45657</v>
      </c>
      <c r="AD236" s="8">
        <f t="shared" si="103"/>
        <v>45688</v>
      </c>
      <c r="AE236" s="8">
        <f t="shared" si="103"/>
        <v>45716</v>
      </c>
      <c r="AF236" s="8">
        <f t="shared" si="103"/>
        <v>45747</v>
      </c>
      <c r="AG236" s="8">
        <f t="shared" si="103"/>
        <v>45777</v>
      </c>
      <c r="AH236" s="8">
        <f t="shared" si="103"/>
        <v>45808</v>
      </c>
      <c r="AI236" s="8">
        <f t="shared" si="103"/>
        <v>45838</v>
      </c>
      <c r="AJ236" s="8">
        <f t="shared" si="103"/>
        <v>45869</v>
      </c>
      <c r="AK236" s="8">
        <f t="shared" si="103"/>
        <v>45900</v>
      </c>
      <c r="AL236" s="8">
        <f t="shared" si="103"/>
        <v>45930</v>
      </c>
      <c r="AM236" s="8">
        <f t="shared" si="103"/>
        <v>45961</v>
      </c>
      <c r="AN236" s="8">
        <f t="shared" si="103"/>
        <v>45991</v>
      </c>
      <c r="AO236" s="8">
        <f t="shared" si="103"/>
        <v>46022</v>
      </c>
      <c r="AP236" s="8">
        <f t="shared" si="103"/>
        <v>46053</v>
      </c>
      <c r="AQ236" s="8">
        <f t="shared" si="103"/>
        <v>46081</v>
      </c>
      <c r="AR236" s="8">
        <f t="shared" si="103"/>
        <v>46112</v>
      </c>
      <c r="AS236" s="8">
        <f t="shared" si="103"/>
        <v>46142</v>
      </c>
      <c r="AT236" s="8">
        <f t="shared" si="103"/>
        <v>46173</v>
      </c>
      <c r="AU236" s="8">
        <f t="shared" si="103"/>
        <v>46203</v>
      </c>
      <c r="AV236" s="8">
        <f t="shared" si="103"/>
        <v>46234</v>
      </c>
      <c r="AW236" s="8">
        <f t="shared" si="103"/>
        <v>46265</v>
      </c>
      <c r="AX236" s="8">
        <f t="shared" si="103"/>
        <v>46295</v>
      </c>
      <c r="AY236" s="8">
        <f t="shared" si="103"/>
        <v>46326</v>
      </c>
      <c r="AZ236" s="8">
        <f t="shared" si="103"/>
        <v>46356</v>
      </c>
      <c r="BA236" s="8">
        <f t="shared" si="103"/>
        <v>46387</v>
      </c>
      <c r="BB236" s="8">
        <f t="shared" si="103"/>
        <v>46418</v>
      </c>
      <c r="BC236" s="8">
        <f t="shared" si="103"/>
        <v>46446</v>
      </c>
      <c r="BD236" s="8">
        <f t="shared" si="103"/>
        <v>46477</v>
      </c>
      <c r="BE236" s="8">
        <f t="shared" si="103"/>
        <v>46507</v>
      </c>
      <c r="BF236" s="8">
        <f t="shared" si="103"/>
        <v>46538</v>
      </c>
      <c r="BG236" s="8">
        <f t="shared" si="103"/>
        <v>46568</v>
      </c>
      <c r="BH236" s="8">
        <f t="shared" si="103"/>
        <v>46599</v>
      </c>
      <c r="BI236" s="8">
        <f t="shared" si="103"/>
        <v>46630</v>
      </c>
      <c r="BJ236" s="8">
        <f t="shared" si="103"/>
        <v>46660</v>
      </c>
      <c r="BK236" s="8">
        <f t="shared" si="103"/>
        <v>46691</v>
      </c>
      <c r="BL236" s="8">
        <f t="shared" si="103"/>
        <v>46721</v>
      </c>
      <c r="BM236" s="8">
        <f t="shared" si="103"/>
        <v>46752</v>
      </c>
      <c r="BN236" s="8">
        <f t="shared" si="103"/>
        <v>46783</v>
      </c>
      <c r="BO236" s="8">
        <f t="shared" si="103"/>
        <v>46812</v>
      </c>
      <c r="BP236" s="8">
        <f t="shared" si="103"/>
        <v>46843</v>
      </c>
      <c r="BQ236" s="8">
        <f t="shared" si="103"/>
        <v>46873</v>
      </c>
    </row>
    <row r="237" spans="1:69" outlineLevel="2">
      <c r="E237" s="8" t="str">
        <f t="shared" ref="E237:BQ237" si="104" xml:space="preserve">  E$12</f>
        <v>Model period start</v>
      </c>
      <c r="F237" s="8">
        <f t="shared" si="104"/>
        <v>0</v>
      </c>
      <c r="G237" s="8" t="str">
        <f t="shared" si="104"/>
        <v>date</v>
      </c>
      <c r="H237" s="8">
        <f t="shared" si="104"/>
        <v>0</v>
      </c>
      <c r="I237" s="8">
        <f t="shared" si="104"/>
        <v>0</v>
      </c>
      <c r="J237" s="8">
        <f t="shared" si="104"/>
        <v>45047</v>
      </c>
      <c r="K237" s="8">
        <f t="shared" si="104"/>
        <v>45078</v>
      </c>
      <c r="L237" s="8">
        <f t="shared" si="104"/>
        <v>45108</v>
      </c>
      <c r="M237" s="8">
        <f t="shared" si="104"/>
        <v>45139</v>
      </c>
      <c r="N237" s="8">
        <f t="shared" si="104"/>
        <v>45170</v>
      </c>
      <c r="O237" s="8">
        <f t="shared" si="104"/>
        <v>45200</v>
      </c>
      <c r="P237" s="8">
        <f t="shared" si="104"/>
        <v>45231</v>
      </c>
      <c r="Q237" s="8">
        <f t="shared" si="104"/>
        <v>45261</v>
      </c>
      <c r="R237" s="8">
        <f t="shared" si="104"/>
        <v>45292</v>
      </c>
      <c r="S237" s="8">
        <f t="shared" si="104"/>
        <v>45323</v>
      </c>
      <c r="T237" s="8">
        <f t="shared" si="104"/>
        <v>45352</v>
      </c>
      <c r="U237" s="8">
        <f t="shared" si="104"/>
        <v>45383</v>
      </c>
      <c r="V237" s="8">
        <f t="shared" si="104"/>
        <v>45413</v>
      </c>
      <c r="W237" s="8">
        <f t="shared" si="104"/>
        <v>45444</v>
      </c>
      <c r="X237" s="8">
        <f t="shared" si="104"/>
        <v>45474</v>
      </c>
      <c r="Y237" s="8">
        <f t="shared" si="104"/>
        <v>45505</v>
      </c>
      <c r="Z237" s="8">
        <f t="shared" si="104"/>
        <v>45536</v>
      </c>
      <c r="AA237" s="8">
        <f t="shared" si="104"/>
        <v>45566</v>
      </c>
      <c r="AB237" s="8">
        <f t="shared" si="104"/>
        <v>45597</v>
      </c>
      <c r="AC237" s="8">
        <f t="shared" si="104"/>
        <v>45627</v>
      </c>
      <c r="AD237" s="8">
        <f t="shared" si="104"/>
        <v>45658</v>
      </c>
      <c r="AE237" s="8">
        <f t="shared" si="104"/>
        <v>45689</v>
      </c>
      <c r="AF237" s="8">
        <f t="shared" si="104"/>
        <v>45717</v>
      </c>
      <c r="AG237" s="8">
        <f t="shared" si="104"/>
        <v>45748</v>
      </c>
      <c r="AH237" s="8">
        <f t="shared" si="104"/>
        <v>45778</v>
      </c>
      <c r="AI237" s="8">
        <f t="shared" si="104"/>
        <v>45809</v>
      </c>
      <c r="AJ237" s="8">
        <f t="shared" si="104"/>
        <v>45839</v>
      </c>
      <c r="AK237" s="8">
        <f t="shared" si="104"/>
        <v>45870</v>
      </c>
      <c r="AL237" s="8">
        <f t="shared" si="104"/>
        <v>45901</v>
      </c>
      <c r="AM237" s="8">
        <f t="shared" si="104"/>
        <v>45931</v>
      </c>
      <c r="AN237" s="8">
        <f t="shared" si="104"/>
        <v>45962</v>
      </c>
      <c r="AO237" s="8">
        <f t="shared" si="104"/>
        <v>45992</v>
      </c>
      <c r="AP237" s="8">
        <f t="shared" si="104"/>
        <v>46023</v>
      </c>
      <c r="AQ237" s="8">
        <f t="shared" si="104"/>
        <v>46054</v>
      </c>
      <c r="AR237" s="8">
        <f t="shared" si="104"/>
        <v>46082</v>
      </c>
      <c r="AS237" s="8">
        <f t="shared" si="104"/>
        <v>46113</v>
      </c>
      <c r="AT237" s="8">
        <f t="shared" si="104"/>
        <v>46143</v>
      </c>
      <c r="AU237" s="8">
        <f t="shared" si="104"/>
        <v>46174</v>
      </c>
      <c r="AV237" s="8">
        <f t="shared" si="104"/>
        <v>46204</v>
      </c>
      <c r="AW237" s="8">
        <f t="shared" si="104"/>
        <v>46235</v>
      </c>
      <c r="AX237" s="8">
        <f t="shared" si="104"/>
        <v>46266</v>
      </c>
      <c r="AY237" s="8">
        <f t="shared" si="104"/>
        <v>46296</v>
      </c>
      <c r="AZ237" s="8">
        <f t="shared" si="104"/>
        <v>46327</v>
      </c>
      <c r="BA237" s="8">
        <f t="shared" si="104"/>
        <v>46357</v>
      </c>
      <c r="BB237" s="8">
        <f t="shared" si="104"/>
        <v>46388</v>
      </c>
      <c r="BC237" s="8">
        <f t="shared" si="104"/>
        <v>46419</v>
      </c>
      <c r="BD237" s="8">
        <f t="shared" si="104"/>
        <v>46447</v>
      </c>
      <c r="BE237" s="8">
        <f t="shared" si="104"/>
        <v>46478</v>
      </c>
      <c r="BF237" s="8">
        <f t="shared" si="104"/>
        <v>46508</v>
      </c>
      <c r="BG237" s="8">
        <f t="shared" si="104"/>
        <v>46539</v>
      </c>
      <c r="BH237" s="8">
        <f t="shared" si="104"/>
        <v>46569</v>
      </c>
      <c r="BI237" s="8">
        <f t="shared" si="104"/>
        <v>46600</v>
      </c>
      <c r="BJ237" s="8">
        <f t="shared" si="104"/>
        <v>46631</v>
      </c>
      <c r="BK237" s="8">
        <f t="shared" si="104"/>
        <v>46661</v>
      </c>
      <c r="BL237" s="8">
        <f t="shared" si="104"/>
        <v>46692</v>
      </c>
      <c r="BM237" s="8">
        <f t="shared" si="104"/>
        <v>46722</v>
      </c>
      <c r="BN237" s="8">
        <f t="shared" si="104"/>
        <v>46753</v>
      </c>
      <c r="BO237" s="8">
        <f t="shared" si="104"/>
        <v>46784</v>
      </c>
      <c r="BP237" s="8">
        <f t="shared" si="104"/>
        <v>46813</v>
      </c>
      <c r="BQ237" s="8">
        <f t="shared" si="104"/>
        <v>46844</v>
      </c>
    </row>
    <row r="238" spans="1:69" outlineLevel="2">
      <c r="A238" s="36"/>
      <c r="B238" s="36"/>
      <c r="C238" s="63"/>
      <c r="D238" s="61"/>
      <c r="E238" s="24" t="s">
        <v>10</v>
      </c>
      <c r="F238" s="24"/>
      <c r="G238" s="24" t="s">
        <v>19</v>
      </c>
      <c r="H238" s="3">
        <f xml:space="preserve"> SUM( J238:BQ238 )</f>
        <v>0</v>
      </c>
      <c r="I238" s="24"/>
      <c r="J238" s="3">
        <f t="shared" ref="J238:BQ238" si="105" xml:space="preserve">  IF( AND( J236 &gt;= $F234, J237 &lt;= $F235 ), 1, 0 )</f>
        <v>0</v>
      </c>
      <c r="K238" s="3">
        <f t="shared" si="105"/>
        <v>0</v>
      </c>
      <c r="L238" s="3">
        <f t="shared" si="105"/>
        <v>0</v>
      </c>
      <c r="M238" s="3">
        <f t="shared" si="105"/>
        <v>0</v>
      </c>
      <c r="N238" s="3">
        <f t="shared" si="105"/>
        <v>0</v>
      </c>
      <c r="O238" s="3">
        <f t="shared" si="105"/>
        <v>0</v>
      </c>
      <c r="P238" s="3">
        <f t="shared" si="105"/>
        <v>0</v>
      </c>
      <c r="Q238" s="3">
        <f t="shared" si="105"/>
        <v>0</v>
      </c>
      <c r="R238" s="3">
        <f t="shared" si="105"/>
        <v>0</v>
      </c>
      <c r="S238" s="3">
        <f t="shared" si="105"/>
        <v>0</v>
      </c>
      <c r="T238" s="3">
        <f t="shared" si="105"/>
        <v>0</v>
      </c>
      <c r="U238" s="3">
        <f t="shared" si="105"/>
        <v>0</v>
      </c>
      <c r="V238" s="3">
        <f t="shared" si="105"/>
        <v>0</v>
      </c>
      <c r="W238" s="3">
        <f t="shared" si="105"/>
        <v>0</v>
      </c>
      <c r="X238" s="3">
        <f t="shared" si="105"/>
        <v>0</v>
      </c>
      <c r="Y238" s="3">
        <f t="shared" si="105"/>
        <v>0</v>
      </c>
      <c r="Z238" s="3">
        <f t="shared" si="105"/>
        <v>0</v>
      </c>
      <c r="AA238" s="3">
        <f t="shared" si="105"/>
        <v>0</v>
      </c>
      <c r="AB238" s="3">
        <f t="shared" si="105"/>
        <v>0</v>
      </c>
      <c r="AC238" s="3">
        <f t="shared" si="105"/>
        <v>0</v>
      </c>
      <c r="AD238" s="3">
        <f t="shared" si="105"/>
        <v>0</v>
      </c>
      <c r="AE238" s="3">
        <f t="shared" si="105"/>
        <v>0</v>
      </c>
      <c r="AF238" s="3">
        <f t="shared" si="105"/>
        <v>0</v>
      </c>
      <c r="AG238" s="3">
        <f t="shared" si="105"/>
        <v>0</v>
      </c>
      <c r="AH238" s="3">
        <f t="shared" si="105"/>
        <v>0</v>
      </c>
      <c r="AI238" s="3">
        <f t="shared" si="105"/>
        <v>0</v>
      </c>
      <c r="AJ238" s="3">
        <f t="shared" si="105"/>
        <v>0</v>
      </c>
      <c r="AK238" s="3">
        <f t="shared" si="105"/>
        <v>0</v>
      </c>
      <c r="AL238" s="3">
        <f t="shared" si="105"/>
        <v>0</v>
      </c>
      <c r="AM238" s="3">
        <f t="shared" si="105"/>
        <v>0</v>
      </c>
      <c r="AN238" s="3">
        <f t="shared" si="105"/>
        <v>0</v>
      </c>
      <c r="AO238" s="3">
        <f t="shared" si="105"/>
        <v>0</v>
      </c>
      <c r="AP238" s="3">
        <f t="shared" si="105"/>
        <v>0</v>
      </c>
      <c r="AQ238" s="3">
        <f t="shared" si="105"/>
        <v>0</v>
      </c>
      <c r="AR238" s="3">
        <f t="shared" si="105"/>
        <v>0</v>
      </c>
      <c r="AS238" s="3">
        <f t="shared" si="105"/>
        <v>0</v>
      </c>
      <c r="AT238" s="3">
        <f t="shared" si="105"/>
        <v>0</v>
      </c>
      <c r="AU238" s="3">
        <f t="shared" si="105"/>
        <v>0</v>
      </c>
      <c r="AV238" s="3">
        <f t="shared" si="105"/>
        <v>0</v>
      </c>
      <c r="AW238" s="3">
        <f t="shared" si="105"/>
        <v>0</v>
      </c>
      <c r="AX238" s="3">
        <f t="shared" si="105"/>
        <v>0</v>
      </c>
      <c r="AY238" s="3">
        <f t="shared" si="105"/>
        <v>0</v>
      </c>
      <c r="AZ238" s="3">
        <f t="shared" si="105"/>
        <v>0</v>
      </c>
      <c r="BA238" s="3">
        <f t="shared" si="105"/>
        <v>0</v>
      </c>
      <c r="BB238" s="3">
        <f t="shared" si="105"/>
        <v>0</v>
      </c>
      <c r="BC238" s="3">
        <f t="shared" si="105"/>
        <v>0</v>
      </c>
      <c r="BD238" s="3">
        <f t="shared" si="105"/>
        <v>0</v>
      </c>
      <c r="BE238" s="3">
        <f t="shared" si="105"/>
        <v>0</v>
      </c>
      <c r="BF238" s="3">
        <f t="shared" si="105"/>
        <v>0</v>
      </c>
      <c r="BG238" s="3">
        <f t="shared" si="105"/>
        <v>0</v>
      </c>
      <c r="BH238" s="3">
        <f t="shared" si="105"/>
        <v>0</v>
      </c>
      <c r="BI238" s="3">
        <f t="shared" si="105"/>
        <v>0</v>
      </c>
      <c r="BJ238" s="3">
        <f t="shared" si="105"/>
        <v>0</v>
      </c>
      <c r="BK238" s="3">
        <f t="shared" si="105"/>
        <v>0</v>
      </c>
      <c r="BL238" s="3">
        <f t="shared" si="105"/>
        <v>0</v>
      </c>
      <c r="BM238" s="3">
        <f t="shared" si="105"/>
        <v>0</v>
      </c>
      <c r="BN238" s="3">
        <f t="shared" si="105"/>
        <v>0</v>
      </c>
      <c r="BO238" s="3">
        <f t="shared" si="105"/>
        <v>0</v>
      </c>
      <c r="BP238" s="3">
        <f t="shared" si="105"/>
        <v>0</v>
      </c>
      <c r="BQ238" s="3">
        <f t="shared" si="105"/>
        <v>0</v>
      </c>
    </row>
    <row r="239" spans="1:69" outlineLevel="1"/>
    <row r="241" spans="1:69">
      <c r="A241" s="28" t="s">
        <v>177</v>
      </c>
    </row>
    <row r="242" spans="1:69" outlineLevel="1">
      <c r="B242" s="28" t="s">
        <v>47</v>
      </c>
    </row>
    <row r="243" spans="1:69" outlineLevel="2">
      <c r="E243" s="4" t="str">
        <f t="shared" ref="E243:BQ243" si="106" xml:space="preserve">  E$28</f>
        <v>Period number</v>
      </c>
      <c r="F243" s="4">
        <f t="shared" si="106"/>
        <v>0</v>
      </c>
      <c r="G243" s="4" t="str">
        <f t="shared" si="106"/>
        <v>Counter</v>
      </c>
      <c r="H243" s="4">
        <f t="shared" si="106"/>
        <v>0</v>
      </c>
      <c r="I243" s="4">
        <f t="shared" si="106"/>
        <v>0</v>
      </c>
      <c r="J243" s="4">
        <f t="shared" si="106"/>
        <v>1</v>
      </c>
      <c r="K243" s="4">
        <f t="shared" si="106"/>
        <v>2</v>
      </c>
      <c r="L243" s="4">
        <f t="shared" si="106"/>
        <v>3</v>
      </c>
      <c r="M243" s="4">
        <f t="shared" si="106"/>
        <v>4</v>
      </c>
      <c r="N243" s="4">
        <f t="shared" si="106"/>
        <v>5</v>
      </c>
      <c r="O243" s="4">
        <f t="shared" si="106"/>
        <v>6</v>
      </c>
      <c r="P243" s="4">
        <f t="shared" si="106"/>
        <v>7</v>
      </c>
      <c r="Q243" s="4">
        <f t="shared" si="106"/>
        <v>8</v>
      </c>
      <c r="R243" s="4">
        <f t="shared" si="106"/>
        <v>9</v>
      </c>
      <c r="S243" s="4">
        <f t="shared" si="106"/>
        <v>10</v>
      </c>
      <c r="T243" s="4">
        <f t="shared" si="106"/>
        <v>11</v>
      </c>
      <c r="U243" s="4">
        <f t="shared" si="106"/>
        <v>12</v>
      </c>
      <c r="V243" s="4">
        <f t="shared" si="106"/>
        <v>13</v>
      </c>
      <c r="W243" s="4">
        <f t="shared" si="106"/>
        <v>14</v>
      </c>
      <c r="X243" s="4">
        <f t="shared" si="106"/>
        <v>15</v>
      </c>
      <c r="Y243" s="4">
        <f t="shared" si="106"/>
        <v>16</v>
      </c>
      <c r="Z243" s="4">
        <f t="shared" si="106"/>
        <v>17</v>
      </c>
      <c r="AA243" s="4">
        <f t="shared" si="106"/>
        <v>18</v>
      </c>
      <c r="AB243" s="4">
        <f t="shared" si="106"/>
        <v>19</v>
      </c>
      <c r="AC243" s="4">
        <f t="shared" si="106"/>
        <v>20</v>
      </c>
      <c r="AD243" s="4">
        <f t="shared" si="106"/>
        <v>21</v>
      </c>
      <c r="AE243" s="4">
        <f t="shared" si="106"/>
        <v>22</v>
      </c>
      <c r="AF243" s="4">
        <f t="shared" si="106"/>
        <v>23</v>
      </c>
      <c r="AG243" s="4">
        <f t="shared" si="106"/>
        <v>24</v>
      </c>
      <c r="AH243" s="4">
        <f t="shared" si="106"/>
        <v>25</v>
      </c>
      <c r="AI243" s="4">
        <f t="shared" si="106"/>
        <v>26</v>
      </c>
      <c r="AJ243" s="4">
        <f t="shared" si="106"/>
        <v>27</v>
      </c>
      <c r="AK243" s="4">
        <f t="shared" si="106"/>
        <v>28</v>
      </c>
      <c r="AL243" s="4">
        <f t="shared" si="106"/>
        <v>29</v>
      </c>
      <c r="AM243" s="4">
        <f t="shared" si="106"/>
        <v>30</v>
      </c>
      <c r="AN243" s="4">
        <f t="shared" si="106"/>
        <v>31</v>
      </c>
      <c r="AO243" s="4">
        <f t="shared" si="106"/>
        <v>32</v>
      </c>
      <c r="AP243" s="4">
        <f t="shared" si="106"/>
        <v>33</v>
      </c>
      <c r="AQ243" s="4">
        <f t="shared" si="106"/>
        <v>34</v>
      </c>
      <c r="AR243" s="4">
        <f t="shared" si="106"/>
        <v>35</v>
      </c>
      <c r="AS243" s="4">
        <f t="shared" si="106"/>
        <v>36</v>
      </c>
      <c r="AT243" s="4">
        <f t="shared" si="106"/>
        <v>37</v>
      </c>
      <c r="AU243" s="4">
        <f t="shared" si="106"/>
        <v>38</v>
      </c>
      <c r="AV243" s="4">
        <f t="shared" si="106"/>
        <v>39</v>
      </c>
      <c r="AW243" s="4">
        <f t="shared" si="106"/>
        <v>40</v>
      </c>
      <c r="AX243" s="4">
        <f t="shared" si="106"/>
        <v>41</v>
      </c>
      <c r="AY243" s="4">
        <f t="shared" si="106"/>
        <v>42</v>
      </c>
      <c r="AZ243" s="4">
        <f t="shared" si="106"/>
        <v>43</v>
      </c>
      <c r="BA243" s="4">
        <f t="shared" si="106"/>
        <v>44</v>
      </c>
      <c r="BB243" s="4">
        <f t="shared" si="106"/>
        <v>45</v>
      </c>
      <c r="BC243" s="4">
        <f t="shared" si="106"/>
        <v>46</v>
      </c>
      <c r="BD243" s="4">
        <f t="shared" si="106"/>
        <v>47</v>
      </c>
      <c r="BE243" s="4">
        <f t="shared" si="106"/>
        <v>48</v>
      </c>
      <c r="BF243" s="4">
        <f t="shared" si="106"/>
        <v>49</v>
      </c>
      <c r="BG243" s="4">
        <f t="shared" si="106"/>
        <v>50</v>
      </c>
      <c r="BH243" s="4">
        <f t="shared" si="106"/>
        <v>51</v>
      </c>
      <c r="BI243" s="4">
        <f t="shared" si="106"/>
        <v>52</v>
      </c>
      <c r="BJ243" s="4">
        <f t="shared" si="106"/>
        <v>53</v>
      </c>
      <c r="BK243" s="4">
        <f t="shared" si="106"/>
        <v>54</v>
      </c>
      <c r="BL243" s="4">
        <f t="shared" si="106"/>
        <v>55</v>
      </c>
      <c r="BM243" s="4">
        <f t="shared" si="106"/>
        <v>56</v>
      </c>
      <c r="BN243" s="4">
        <f t="shared" si="106"/>
        <v>57</v>
      </c>
      <c r="BO243" s="4">
        <f t="shared" si="106"/>
        <v>58</v>
      </c>
      <c r="BP243" s="4">
        <f t="shared" si="106"/>
        <v>59</v>
      </c>
      <c r="BQ243" s="4">
        <f t="shared" si="106"/>
        <v>60</v>
      </c>
    </row>
    <row r="244" spans="1:69" outlineLevel="2">
      <c r="E244" s="55" t="s">
        <v>47</v>
      </c>
      <c r="G244" s="55" t="s">
        <v>69</v>
      </c>
      <c r="J244" s="4">
        <f t="shared" ref="J244:BQ244" si="107" xml:space="preserve">  IF( J243 = 1, 1, I244 + IF( MOD( J243, 12 ) = 1, 1, 0 ) )</f>
        <v>1</v>
      </c>
      <c r="K244" s="4">
        <f t="shared" si="107"/>
        <v>1</v>
      </c>
      <c r="L244" s="4">
        <f t="shared" si="107"/>
        <v>1</v>
      </c>
      <c r="M244" s="4">
        <f t="shared" si="107"/>
        <v>1</v>
      </c>
      <c r="N244" s="4">
        <f t="shared" si="107"/>
        <v>1</v>
      </c>
      <c r="O244" s="4">
        <f t="shared" si="107"/>
        <v>1</v>
      </c>
      <c r="P244" s="4">
        <f t="shared" si="107"/>
        <v>1</v>
      </c>
      <c r="Q244" s="4">
        <f t="shared" si="107"/>
        <v>1</v>
      </c>
      <c r="R244" s="4">
        <f t="shared" si="107"/>
        <v>1</v>
      </c>
      <c r="S244" s="4">
        <f t="shared" si="107"/>
        <v>1</v>
      </c>
      <c r="T244" s="4">
        <f t="shared" si="107"/>
        <v>1</v>
      </c>
      <c r="U244" s="4">
        <f t="shared" si="107"/>
        <v>1</v>
      </c>
      <c r="V244" s="4">
        <f t="shared" si="107"/>
        <v>2</v>
      </c>
      <c r="W244" s="4">
        <f t="shared" si="107"/>
        <v>2</v>
      </c>
      <c r="X244" s="4">
        <f t="shared" si="107"/>
        <v>2</v>
      </c>
      <c r="Y244" s="4">
        <f t="shared" si="107"/>
        <v>2</v>
      </c>
      <c r="Z244" s="4">
        <f t="shared" si="107"/>
        <v>2</v>
      </c>
      <c r="AA244" s="4">
        <f t="shared" si="107"/>
        <v>2</v>
      </c>
      <c r="AB244" s="4">
        <f t="shared" si="107"/>
        <v>2</v>
      </c>
      <c r="AC244" s="4">
        <f t="shared" si="107"/>
        <v>2</v>
      </c>
      <c r="AD244" s="4">
        <f t="shared" si="107"/>
        <v>2</v>
      </c>
      <c r="AE244" s="4">
        <f t="shared" si="107"/>
        <v>2</v>
      </c>
      <c r="AF244" s="4">
        <f t="shared" si="107"/>
        <v>2</v>
      </c>
      <c r="AG244" s="4">
        <f t="shared" si="107"/>
        <v>2</v>
      </c>
      <c r="AH244" s="4">
        <f t="shared" si="107"/>
        <v>3</v>
      </c>
      <c r="AI244" s="4">
        <f t="shared" si="107"/>
        <v>3</v>
      </c>
      <c r="AJ244" s="4">
        <f t="shared" si="107"/>
        <v>3</v>
      </c>
      <c r="AK244" s="4">
        <f t="shared" si="107"/>
        <v>3</v>
      </c>
      <c r="AL244" s="4">
        <f t="shared" si="107"/>
        <v>3</v>
      </c>
      <c r="AM244" s="4">
        <f t="shared" si="107"/>
        <v>3</v>
      </c>
      <c r="AN244" s="4">
        <f t="shared" si="107"/>
        <v>3</v>
      </c>
      <c r="AO244" s="4">
        <f t="shared" si="107"/>
        <v>3</v>
      </c>
      <c r="AP244" s="4">
        <f t="shared" si="107"/>
        <v>3</v>
      </c>
      <c r="AQ244" s="4">
        <f t="shared" si="107"/>
        <v>3</v>
      </c>
      <c r="AR244" s="4">
        <f t="shared" si="107"/>
        <v>3</v>
      </c>
      <c r="AS244" s="4">
        <f t="shared" si="107"/>
        <v>3</v>
      </c>
      <c r="AT244" s="4">
        <f t="shared" si="107"/>
        <v>4</v>
      </c>
      <c r="AU244" s="4">
        <f t="shared" si="107"/>
        <v>4</v>
      </c>
      <c r="AV244" s="4">
        <f t="shared" si="107"/>
        <v>4</v>
      </c>
      <c r="AW244" s="4">
        <f t="shared" si="107"/>
        <v>4</v>
      </c>
      <c r="AX244" s="4">
        <f t="shared" si="107"/>
        <v>4</v>
      </c>
      <c r="AY244" s="4">
        <f t="shared" si="107"/>
        <v>4</v>
      </c>
      <c r="AZ244" s="4">
        <f t="shared" si="107"/>
        <v>4</v>
      </c>
      <c r="BA244" s="4">
        <f t="shared" si="107"/>
        <v>4</v>
      </c>
      <c r="BB244" s="4">
        <f t="shared" si="107"/>
        <v>4</v>
      </c>
      <c r="BC244" s="4">
        <f t="shared" si="107"/>
        <v>4</v>
      </c>
      <c r="BD244" s="4">
        <f t="shared" si="107"/>
        <v>4</v>
      </c>
      <c r="BE244" s="4">
        <f t="shared" si="107"/>
        <v>4</v>
      </c>
      <c r="BF244" s="4">
        <f t="shared" si="107"/>
        <v>5</v>
      </c>
      <c r="BG244" s="4">
        <f t="shared" si="107"/>
        <v>5</v>
      </c>
      <c r="BH244" s="4">
        <f t="shared" si="107"/>
        <v>5</v>
      </c>
      <c r="BI244" s="4">
        <f t="shared" si="107"/>
        <v>5</v>
      </c>
      <c r="BJ244" s="4">
        <f t="shared" si="107"/>
        <v>5</v>
      </c>
      <c r="BK244" s="4">
        <f t="shared" si="107"/>
        <v>5</v>
      </c>
      <c r="BL244" s="4">
        <f t="shared" si="107"/>
        <v>5</v>
      </c>
      <c r="BM244" s="4">
        <f t="shared" si="107"/>
        <v>5</v>
      </c>
      <c r="BN244" s="4">
        <f t="shared" si="107"/>
        <v>5</v>
      </c>
      <c r="BO244" s="4">
        <f t="shared" si="107"/>
        <v>5</v>
      </c>
      <c r="BP244" s="4">
        <f t="shared" si="107"/>
        <v>5</v>
      </c>
      <c r="BQ244" s="4">
        <f t="shared" si="107"/>
        <v>5</v>
      </c>
    </row>
    <row r="245" spans="1:69" outlineLevel="1"/>
    <row r="246" spans="1:69" outlineLevel="1"/>
    <row r="247" spans="1:69" outlineLevel="1">
      <c r="B247" s="28" t="s">
        <v>268</v>
      </c>
    </row>
    <row r="248" spans="1:69" outlineLevel="2">
      <c r="E248" s="4" t="str">
        <f t="shared" ref="E248:BQ248" si="108" xml:space="preserve">  E$28</f>
        <v>Period number</v>
      </c>
      <c r="F248" s="4">
        <f t="shared" si="108"/>
        <v>0</v>
      </c>
      <c r="G248" s="4" t="str">
        <f t="shared" si="108"/>
        <v>Counter</v>
      </c>
      <c r="H248" s="4">
        <f t="shared" si="108"/>
        <v>0</v>
      </c>
      <c r="I248" s="4">
        <f t="shared" si="108"/>
        <v>0</v>
      </c>
      <c r="J248" s="4">
        <f t="shared" si="108"/>
        <v>1</v>
      </c>
      <c r="K248" s="4">
        <f t="shared" si="108"/>
        <v>2</v>
      </c>
      <c r="L248" s="4">
        <f t="shared" si="108"/>
        <v>3</v>
      </c>
      <c r="M248" s="4">
        <f t="shared" si="108"/>
        <v>4</v>
      </c>
      <c r="N248" s="4">
        <f t="shared" si="108"/>
        <v>5</v>
      </c>
      <c r="O248" s="4">
        <f t="shared" si="108"/>
        <v>6</v>
      </c>
      <c r="P248" s="4">
        <f t="shared" si="108"/>
        <v>7</v>
      </c>
      <c r="Q248" s="4">
        <f t="shared" si="108"/>
        <v>8</v>
      </c>
      <c r="R248" s="4">
        <f t="shared" si="108"/>
        <v>9</v>
      </c>
      <c r="S248" s="4">
        <f t="shared" si="108"/>
        <v>10</v>
      </c>
      <c r="T248" s="4">
        <f t="shared" si="108"/>
        <v>11</v>
      </c>
      <c r="U248" s="4">
        <f t="shared" si="108"/>
        <v>12</v>
      </c>
      <c r="V248" s="4">
        <f t="shared" si="108"/>
        <v>13</v>
      </c>
      <c r="W248" s="4">
        <f t="shared" si="108"/>
        <v>14</v>
      </c>
      <c r="X248" s="4">
        <f t="shared" si="108"/>
        <v>15</v>
      </c>
      <c r="Y248" s="4">
        <f t="shared" si="108"/>
        <v>16</v>
      </c>
      <c r="Z248" s="4">
        <f t="shared" si="108"/>
        <v>17</v>
      </c>
      <c r="AA248" s="4">
        <f t="shared" si="108"/>
        <v>18</v>
      </c>
      <c r="AB248" s="4">
        <f t="shared" si="108"/>
        <v>19</v>
      </c>
      <c r="AC248" s="4">
        <f t="shared" si="108"/>
        <v>20</v>
      </c>
      <c r="AD248" s="4">
        <f t="shared" si="108"/>
        <v>21</v>
      </c>
      <c r="AE248" s="4">
        <f t="shared" si="108"/>
        <v>22</v>
      </c>
      <c r="AF248" s="4">
        <f t="shared" si="108"/>
        <v>23</v>
      </c>
      <c r="AG248" s="4">
        <f t="shared" si="108"/>
        <v>24</v>
      </c>
      <c r="AH248" s="4">
        <f t="shared" si="108"/>
        <v>25</v>
      </c>
      <c r="AI248" s="4">
        <f t="shared" si="108"/>
        <v>26</v>
      </c>
      <c r="AJ248" s="4">
        <f t="shared" si="108"/>
        <v>27</v>
      </c>
      <c r="AK248" s="4">
        <f t="shared" si="108"/>
        <v>28</v>
      </c>
      <c r="AL248" s="4">
        <f t="shared" si="108"/>
        <v>29</v>
      </c>
      <c r="AM248" s="4">
        <f t="shared" si="108"/>
        <v>30</v>
      </c>
      <c r="AN248" s="4">
        <f t="shared" si="108"/>
        <v>31</v>
      </c>
      <c r="AO248" s="4">
        <f t="shared" si="108"/>
        <v>32</v>
      </c>
      <c r="AP248" s="4">
        <f t="shared" si="108"/>
        <v>33</v>
      </c>
      <c r="AQ248" s="4">
        <f t="shared" si="108"/>
        <v>34</v>
      </c>
      <c r="AR248" s="4">
        <f t="shared" si="108"/>
        <v>35</v>
      </c>
      <c r="AS248" s="4">
        <f t="shared" si="108"/>
        <v>36</v>
      </c>
      <c r="AT248" s="4">
        <f t="shared" si="108"/>
        <v>37</v>
      </c>
      <c r="AU248" s="4">
        <f t="shared" si="108"/>
        <v>38</v>
      </c>
      <c r="AV248" s="4">
        <f t="shared" si="108"/>
        <v>39</v>
      </c>
      <c r="AW248" s="4">
        <f t="shared" si="108"/>
        <v>40</v>
      </c>
      <c r="AX248" s="4">
        <f t="shared" si="108"/>
        <v>41</v>
      </c>
      <c r="AY248" s="4">
        <f t="shared" si="108"/>
        <v>42</v>
      </c>
      <c r="AZ248" s="4">
        <f t="shared" si="108"/>
        <v>43</v>
      </c>
      <c r="BA248" s="4">
        <f t="shared" si="108"/>
        <v>44</v>
      </c>
      <c r="BB248" s="4">
        <f t="shared" si="108"/>
        <v>45</v>
      </c>
      <c r="BC248" s="4">
        <f t="shared" si="108"/>
        <v>46</v>
      </c>
      <c r="BD248" s="4">
        <f t="shared" si="108"/>
        <v>47</v>
      </c>
      <c r="BE248" s="4">
        <f t="shared" si="108"/>
        <v>48</v>
      </c>
      <c r="BF248" s="4">
        <f t="shared" si="108"/>
        <v>49</v>
      </c>
      <c r="BG248" s="4">
        <f t="shared" si="108"/>
        <v>50</v>
      </c>
      <c r="BH248" s="4">
        <f t="shared" si="108"/>
        <v>51</v>
      </c>
      <c r="BI248" s="4">
        <f t="shared" si="108"/>
        <v>52</v>
      </c>
      <c r="BJ248" s="4">
        <f t="shared" si="108"/>
        <v>53</v>
      </c>
      <c r="BK248" s="4">
        <f t="shared" si="108"/>
        <v>54</v>
      </c>
      <c r="BL248" s="4">
        <f t="shared" si="108"/>
        <v>55</v>
      </c>
      <c r="BM248" s="4">
        <f t="shared" si="108"/>
        <v>56</v>
      </c>
      <c r="BN248" s="4">
        <f t="shared" si="108"/>
        <v>57</v>
      </c>
      <c r="BO248" s="4">
        <f t="shared" si="108"/>
        <v>58</v>
      </c>
      <c r="BP248" s="4">
        <f t="shared" si="108"/>
        <v>59</v>
      </c>
      <c r="BQ248" s="4">
        <f t="shared" si="108"/>
        <v>60</v>
      </c>
    </row>
    <row r="249" spans="1:69" outlineLevel="2">
      <c r="E249" s="55" t="s">
        <v>268</v>
      </c>
      <c r="G249" s="55" t="s">
        <v>69</v>
      </c>
      <c r="I249" s="4">
        <f t="shared" ref="I249:BQ249" si="109" xml:space="preserve">  IF( MOD( I248, 12 ) = 0, ( I248 / 12 ), 0 )</f>
        <v>0</v>
      </c>
      <c r="J249" s="4">
        <f t="shared" si="109"/>
        <v>0</v>
      </c>
      <c r="K249" s="4">
        <f t="shared" si="109"/>
        <v>0</v>
      </c>
      <c r="L249" s="4">
        <f t="shared" si="109"/>
        <v>0</v>
      </c>
      <c r="M249" s="4">
        <f t="shared" si="109"/>
        <v>0</v>
      </c>
      <c r="N249" s="4">
        <f t="shared" si="109"/>
        <v>0</v>
      </c>
      <c r="O249" s="4">
        <f t="shared" si="109"/>
        <v>0</v>
      </c>
      <c r="P249" s="4">
        <f t="shared" si="109"/>
        <v>0</v>
      </c>
      <c r="Q249" s="4">
        <f t="shared" si="109"/>
        <v>0</v>
      </c>
      <c r="R249" s="4">
        <f t="shared" si="109"/>
        <v>0</v>
      </c>
      <c r="S249" s="4">
        <f t="shared" si="109"/>
        <v>0</v>
      </c>
      <c r="T249" s="4">
        <f t="shared" si="109"/>
        <v>0</v>
      </c>
      <c r="U249" s="4">
        <f t="shared" si="109"/>
        <v>1</v>
      </c>
      <c r="V249" s="4">
        <f t="shared" si="109"/>
        <v>0</v>
      </c>
      <c r="W249" s="4">
        <f t="shared" si="109"/>
        <v>0</v>
      </c>
      <c r="X249" s="4">
        <f t="shared" si="109"/>
        <v>0</v>
      </c>
      <c r="Y249" s="4">
        <f t="shared" si="109"/>
        <v>0</v>
      </c>
      <c r="Z249" s="4">
        <f t="shared" si="109"/>
        <v>0</v>
      </c>
      <c r="AA249" s="4">
        <f t="shared" si="109"/>
        <v>0</v>
      </c>
      <c r="AB249" s="4">
        <f t="shared" si="109"/>
        <v>0</v>
      </c>
      <c r="AC249" s="4">
        <f t="shared" si="109"/>
        <v>0</v>
      </c>
      <c r="AD249" s="4">
        <f t="shared" si="109"/>
        <v>0</v>
      </c>
      <c r="AE249" s="4">
        <f t="shared" si="109"/>
        <v>0</v>
      </c>
      <c r="AF249" s="4">
        <f t="shared" si="109"/>
        <v>0</v>
      </c>
      <c r="AG249" s="4">
        <f t="shared" si="109"/>
        <v>2</v>
      </c>
      <c r="AH249" s="4">
        <f t="shared" si="109"/>
        <v>0</v>
      </c>
      <c r="AI249" s="4">
        <f t="shared" si="109"/>
        <v>0</v>
      </c>
      <c r="AJ249" s="4">
        <f t="shared" si="109"/>
        <v>0</v>
      </c>
      <c r="AK249" s="4">
        <f t="shared" si="109"/>
        <v>0</v>
      </c>
      <c r="AL249" s="4">
        <f t="shared" si="109"/>
        <v>0</v>
      </c>
      <c r="AM249" s="4">
        <f t="shared" si="109"/>
        <v>0</v>
      </c>
      <c r="AN249" s="4">
        <f t="shared" si="109"/>
        <v>0</v>
      </c>
      <c r="AO249" s="4">
        <f t="shared" si="109"/>
        <v>0</v>
      </c>
      <c r="AP249" s="4">
        <f t="shared" si="109"/>
        <v>0</v>
      </c>
      <c r="AQ249" s="4">
        <f t="shared" si="109"/>
        <v>0</v>
      </c>
      <c r="AR249" s="4">
        <f t="shared" si="109"/>
        <v>0</v>
      </c>
      <c r="AS249" s="4">
        <f t="shared" si="109"/>
        <v>3</v>
      </c>
      <c r="AT249" s="4">
        <f t="shared" si="109"/>
        <v>0</v>
      </c>
      <c r="AU249" s="4">
        <f t="shared" si="109"/>
        <v>0</v>
      </c>
      <c r="AV249" s="4">
        <f t="shared" si="109"/>
        <v>0</v>
      </c>
      <c r="AW249" s="4">
        <f t="shared" si="109"/>
        <v>0</v>
      </c>
      <c r="AX249" s="4">
        <f t="shared" si="109"/>
        <v>0</v>
      </c>
      <c r="AY249" s="4">
        <f t="shared" si="109"/>
        <v>0</v>
      </c>
      <c r="AZ249" s="4">
        <f t="shared" si="109"/>
        <v>0</v>
      </c>
      <c r="BA249" s="4">
        <f t="shared" si="109"/>
        <v>0</v>
      </c>
      <c r="BB249" s="4">
        <f t="shared" si="109"/>
        <v>0</v>
      </c>
      <c r="BC249" s="4">
        <f t="shared" si="109"/>
        <v>0</v>
      </c>
      <c r="BD249" s="4">
        <f t="shared" si="109"/>
        <v>0</v>
      </c>
      <c r="BE249" s="4">
        <f t="shared" si="109"/>
        <v>4</v>
      </c>
      <c r="BF249" s="4">
        <f t="shared" si="109"/>
        <v>0</v>
      </c>
      <c r="BG249" s="4">
        <f t="shared" si="109"/>
        <v>0</v>
      </c>
      <c r="BH249" s="4">
        <f t="shared" si="109"/>
        <v>0</v>
      </c>
      <c r="BI249" s="4">
        <f t="shared" si="109"/>
        <v>0</v>
      </c>
      <c r="BJ249" s="4">
        <f t="shared" si="109"/>
        <v>0</v>
      </c>
      <c r="BK249" s="4">
        <f t="shared" si="109"/>
        <v>0</v>
      </c>
      <c r="BL249" s="4">
        <f t="shared" si="109"/>
        <v>0</v>
      </c>
      <c r="BM249" s="4">
        <f t="shared" si="109"/>
        <v>0</v>
      </c>
      <c r="BN249" s="4">
        <f t="shared" si="109"/>
        <v>0</v>
      </c>
      <c r="BO249" s="4">
        <f t="shared" si="109"/>
        <v>0</v>
      </c>
      <c r="BP249" s="4">
        <f t="shared" si="109"/>
        <v>0</v>
      </c>
      <c r="BQ249" s="4">
        <f t="shared" si="109"/>
        <v>5</v>
      </c>
    </row>
    <row r="250" spans="1:69" outlineLevel="1"/>
    <row r="251" spans="1:69" outlineLevel="1"/>
    <row r="252" spans="1:69" outlineLevel="1">
      <c r="B252" s="28" t="s">
        <v>11</v>
      </c>
    </row>
    <row r="253" spans="1:69" outlineLevel="2">
      <c r="A253" s="18"/>
      <c r="B253" s="18"/>
      <c r="C253" s="31"/>
      <c r="D253" s="32"/>
      <c r="E253" s="42" t="str">
        <f xml:space="preserve">  InpC!E$74</f>
        <v>Start date</v>
      </c>
      <c r="F253" s="42">
        <f xml:space="preserve">  InpC!F$74</f>
        <v>45047</v>
      </c>
      <c r="G253" s="42" t="str">
        <f xml:space="preserve">  InpC!G$74</f>
        <v>date</v>
      </c>
      <c r="M253" s="8"/>
    </row>
    <row r="254" spans="1:69" outlineLevel="2">
      <c r="E254" s="55" t="s">
        <v>11</v>
      </c>
      <c r="F254" s="2">
        <f xml:space="preserve">  $F253 - 1</f>
        <v>45046</v>
      </c>
      <c r="G254" s="55" t="s">
        <v>173</v>
      </c>
      <c r="M254" s="2"/>
    </row>
    <row r="255" spans="1:69" outlineLevel="1"/>
    <row r="256" spans="1:69" outlineLevel="1"/>
    <row r="257" spans="1:69" outlineLevel="1">
      <c r="B257" s="28" t="s">
        <v>221</v>
      </c>
    </row>
    <row r="258" spans="1:69" outlineLevel="2">
      <c r="A258" s="18"/>
      <c r="B258" s="18"/>
      <c r="C258" s="31"/>
      <c r="D258" s="32"/>
      <c r="E258" s="5" t="str">
        <f xml:space="preserve">  InpC!E$73</f>
        <v>Financial year end month</v>
      </c>
      <c r="F258" s="5">
        <f xml:space="preserve">  InpC!F$73</f>
        <v>4</v>
      </c>
      <c r="G258" s="5" t="str">
        <f xml:space="preserve">  InpC!G$73</f>
        <v>Months</v>
      </c>
      <c r="M258" s="2"/>
    </row>
    <row r="259" spans="1:69" outlineLevel="2">
      <c r="E259" s="4" t="str">
        <f t="shared" ref="E259:BQ259" si="110" xml:space="preserve">  E$28</f>
        <v>Period number</v>
      </c>
      <c r="F259" s="4">
        <f t="shared" si="110"/>
        <v>0</v>
      </c>
      <c r="G259" s="4" t="str">
        <f t="shared" si="110"/>
        <v>Counter</v>
      </c>
      <c r="H259" s="4">
        <f t="shared" si="110"/>
        <v>0</v>
      </c>
      <c r="I259" s="4">
        <f t="shared" si="110"/>
        <v>0</v>
      </c>
      <c r="J259" s="4">
        <f t="shared" si="110"/>
        <v>1</v>
      </c>
      <c r="K259" s="4">
        <f t="shared" si="110"/>
        <v>2</v>
      </c>
      <c r="L259" s="4">
        <f t="shared" si="110"/>
        <v>3</v>
      </c>
      <c r="M259" s="4">
        <f t="shared" si="110"/>
        <v>4</v>
      </c>
      <c r="N259" s="4">
        <f t="shared" si="110"/>
        <v>5</v>
      </c>
      <c r="O259" s="4">
        <f t="shared" si="110"/>
        <v>6</v>
      </c>
      <c r="P259" s="4">
        <f t="shared" si="110"/>
        <v>7</v>
      </c>
      <c r="Q259" s="4">
        <f t="shared" si="110"/>
        <v>8</v>
      </c>
      <c r="R259" s="4">
        <f t="shared" si="110"/>
        <v>9</v>
      </c>
      <c r="S259" s="4">
        <f t="shared" si="110"/>
        <v>10</v>
      </c>
      <c r="T259" s="4">
        <f t="shared" si="110"/>
        <v>11</v>
      </c>
      <c r="U259" s="4">
        <f t="shared" si="110"/>
        <v>12</v>
      </c>
      <c r="V259" s="4">
        <f t="shared" si="110"/>
        <v>13</v>
      </c>
      <c r="W259" s="4">
        <f t="shared" si="110"/>
        <v>14</v>
      </c>
      <c r="X259" s="4">
        <f t="shared" si="110"/>
        <v>15</v>
      </c>
      <c r="Y259" s="4">
        <f t="shared" si="110"/>
        <v>16</v>
      </c>
      <c r="Z259" s="4">
        <f t="shared" si="110"/>
        <v>17</v>
      </c>
      <c r="AA259" s="4">
        <f t="shared" si="110"/>
        <v>18</v>
      </c>
      <c r="AB259" s="4">
        <f t="shared" si="110"/>
        <v>19</v>
      </c>
      <c r="AC259" s="4">
        <f t="shared" si="110"/>
        <v>20</v>
      </c>
      <c r="AD259" s="4">
        <f t="shared" si="110"/>
        <v>21</v>
      </c>
      <c r="AE259" s="4">
        <f t="shared" si="110"/>
        <v>22</v>
      </c>
      <c r="AF259" s="4">
        <f t="shared" si="110"/>
        <v>23</v>
      </c>
      <c r="AG259" s="4">
        <f t="shared" si="110"/>
        <v>24</v>
      </c>
      <c r="AH259" s="4">
        <f t="shared" si="110"/>
        <v>25</v>
      </c>
      <c r="AI259" s="4">
        <f t="shared" si="110"/>
        <v>26</v>
      </c>
      <c r="AJ259" s="4">
        <f t="shared" si="110"/>
        <v>27</v>
      </c>
      <c r="AK259" s="4">
        <f t="shared" si="110"/>
        <v>28</v>
      </c>
      <c r="AL259" s="4">
        <f t="shared" si="110"/>
        <v>29</v>
      </c>
      <c r="AM259" s="4">
        <f t="shared" si="110"/>
        <v>30</v>
      </c>
      <c r="AN259" s="4">
        <f t="shared" si="110"/>
        <v>31</v>
      </c>
      <c r="AO259" s="4">
        <f t="shared" si="110"/>
        <v>32</v>
      </c>
      <c r="AP259" s="4">
        <f t="shared" si="110"/>
        <v>33</v>
      </c>
      <c r="AQ259" s="4">
        <f t="shared" si="110"/>
        <v>34</v>
      </c>
      <c r="AR259" s="4">
        <f t="shared" si="110"/>
        <v>35</v>
      </c>
      <c r="AS259" s="4">
        <f t="shared" si="110"/>
        <v>36</v>
      </c>
      <c r="AT259" s="4">
        <f t="shared" si="110"/>
        <v>37</v>
      </c>
      <c r="AU259" s="4">
        <f t="shared" si="110"/>
        <v>38</v>
      </c>
      <c r="AV259" s="4">
        <f t="shared" si="110"/>
        <v>39</v>
      </c>
      <c r="AW259" s="4">
        <f t="shared" si="110"/>
        <v>40</v>
      </c>
      <c r="AX259" s="4">
        <f t="shared" si="110"/>
        <v>41</v>
      </c>
      <c r="AY259" s="4">
        <f t="shared" si="110"/>
        <v>42</v>
      </c>
      <c r="AZ259" s="4">
        <f t="shared" si="110"/>
        <v>43</v>
      </c>
      <c r="BA259" s="4">
        <f t="shared" si="110"/>
        <v>44</v>
      </c>
      <c r="BB259" s="4">
        <f t="shared" si="110"/>
        <v>45</v>
      </c>
      <c r="BC259" s="4">
        <f t="shared" si="110"/>
        <v>46</v>
      </c>
      <c r="BD259" s="4">
        <f t="shared" si="110"/>
        <v>47</v>
      </c>
      <c r="BE259" s="4">
        <f t="shared" si="110"/>
        <v>48</v>
      </c>
      <c r="BF259" s="4">
        <f t="shared" si="110"/>
        <v>49</v>
      </c>
      <c r="BG259" s="4">
        <f t="shared" si="110"/>
        <v>50</v>
      </c>
      <c r="BH259" s="4">
        <f t="shared" si="110"/>
        <v>51</v>
      </c>
      <c r="BI259" s="4">
        <f t="shared" si="110"/>
        <v>52</v>
      </c>
      <c r="BJ259" s="4">
        <f t="shared" si="110"/>
        <v>53</v>
      </c>
      <c r="BK259" s="4">
        <f t="shared" si="110"/>
        <v>54</v>
      </c>
      <c r="BL259" s="4">
        <f t="shared" si="110"/>
        <v>55</v>
      </c>
      <c r="BM259" s="4">
        <f t="shared" si="110"/>
        <v>56</v>
      </c>
      <c r="BN259" s="4">
        <f t="shared" si="110"/>
        <v>57</v>
      </c>
      <c r="BO259" s="4">
        <f t="shared" si="110"/>
        <v>58</v>
      </c>
      <c r="BP259" s="4">
        <f t="shared" si="110"/>
        <v>59</v>
      </c>
      <c r="BQ259" s="4">
        <f t="shared" si="110"/>
        <v>60</v>
      </c>
    </row>
    <row r="260" spans="1:69" outlineLevel="2">
      <c r="E260" s="8" t="str">
        <f t="shared" ref="E260:BQ260" si="111" xml:space="preserve">  E$19</f>
        <v>Model period end</v>
      </c>
      <c r="F260" s="8">
        <f t="shared" si="111"/>
        <v>0</v>
      </c>
      <c r="G260" s="8" t="str">
        <f t="shared" si="111"/>
        <v>date</v>
      </c>
      <c r="H260" s="8">
        <f t="shared" si="111"/>
        <v>0</v>
      </c>
      <c r="I260" s="8">
        <f t="shared" si="111"/>
        <v>0</v>
      </c>
      <c r="J260" s="8">
        <f t="shared" si="111"/>
        <v>45077</v>
      </c>
      <c r="K260" s="8">
        <f t="shared" si="111"/>
        <v>45107</v>
      </c>
      <c r="L260" s="8">
        <f t="shared" si="111"/>
        <v>45138</v>
      </c>
      <c r="M260" s="8">
        <f t="shared" si="111"/>
        <v>45169</v>
      </c>
      <c r="N260" s="8">
        <f t="shared" si="111"/>
        <v>45199</v>
      </c>
      <c r="O260" s="8">
        <f t="shared" si="111"/>
        <v>45230</v>
      </c>
      <c r="P260" s="8">
        <f t="shared" si="111"/>
        <v>45260</v>
      </c>
      <c r="Q260" s="8">
        <f t="shared" si="111"/>
        <v>45291</v>
      </c>
      <c r="R260" s="8">
        <f t="shared" si="111"/>
        <v>45322</v>
      </c>
      <c r="S260" s="8">
        <f t="shared" si="111"/>
        <v>45351</v>
      </c>
      <c r="T260" s="8">
        <f t="shared" si="111"/>
        <v>45382</v>
      </c>
      <c r="U260" s="8">
        <f t="shared" si="111"/>
        <v>45412</v>
      </c>
      <c r="V260" s="8">
        <f t="shared" si="111"/>
        <v>45443</v>
      </c>
      <c r="W260" s="8">
        <f t="shared" si="111"/>
        <v>45473</v>
      </c>
      <c r="X260" s="8">
        <f t="shared" si="111"/>
        <v>45504</v>
      </c>
      <c r="Y260" s="8">
        <f t="shared" si="111"/>
        <v>45535</v>
      </c>
      <c r="Z260" s="8">
        <f t="shared" si="111"/>
        <v>45565</v>
      </c>
      <c r="AA260" s="8">
        <f t="shared" si="111"/>
        <v>45596</v>
      </c>
      <c r="AB260" s="8">
        <f t="shared" si="111"/>
        <v>45626</v>
      </c>
      <c r="AC260" s="8">
        <f t="shared" si="111"/>
        <v>45657</v>
      </c>
      <c r="AD260" s="8">
        <f t="shared" si="111"/>
        <v>45688</v>
      </c>
      <c r="AE260" s="8">
        <f t="shared" si="111"/>
        <v>45716</v>
      </c>
      <c r="AF260" s="8">
        <f t="shared" si="111"/>
        <v>45747</v>
      </c>
      <c r="AG260" s="8">
        <f t="shared" si="111"/>
        <v>45777</v>
      </c>
      <c r="AH260" s="8">
        <f t="shared" si="111"/>
        <v>45808</v>
      </c>
      <c r="AI260" s="8">
        <f t="shared" si="111"/>
        <v>45838</v>
      </c>
      <c r="AJ260" s="8">
        <f t="shared" si="111"/>
        <v>45869</v>
      </c>
      <c r="AK260" s="8">
        <f t="shared" si="111"/>
        <v>45900</v>
      </c>
      <c r="AL260" s="8">
        <f t="shared" si="111"/>
        <v>45930</v>
      </c>
      <c r="AM260" s="8">
        <f t="shared" si="111"/>
        <v>45961</v>
      </c>
      <c r="AN260" s="8">
        <f t="shared" si="111"/>
        <v>45991</v>
      </c>
      <c r="AO260" s="8">
        <f t="shared" si="111"/>
        <v>46022</v>
      </c>
      <c r="AP260" s="8">
        <f t="shared" si="111"/>
        <v>46053</v>
      </c>
      <c r="AQ260" s="8">
        <f t="shared" si="111"/>
        <v>46081</v>
      </c>
      <c r="AR260" s="8">
        <f t="shared" si="111"/>
        <v>46112</v>
      </c>
      <c r="AS260" s="8">
        <f t="shared" si="111"/>
        <v>46142</v>
      </c>
      <c r="AT260" s="8">
        <f t="shared" si="111"/>
        <v>46173</v>
      </c>
      <c r="AU260" s="8">
        <f t="shared" si="111"/>
        <v>46203</v>
      </c>
      <c r="AV260" s="8">
        <f t="shared" si="111"/>
        <v>46234</v>
      </c>
      <c r="AW260" s="8">
        <f t="shared" si="111"/>
        <v>46265</v>
      </c>
      <c r="AX260" s="8">
        <f t="shared" si="111"/>
        <v>46295</v>
      </c>
      <c r="AY260" s="8">
        <f t="shared" si="111"/>
        <v>46326</v>
      </c>
      <c r="AZ260" s="8">
        <f t="shared" si="111"/>
        <v>46356</v>
      </c>
      <c r="BA260" s="8">
        <f t="shared" si="111"/>
        <v>46387</v>
      </c>
      <c r="BB260" s="8">
        <f t="shared" si="111"/>
        <v>46418</v>
      </c>
      <c r="BC260" s="8">
        <f t="shared" si="111"/>
        <v>46446</v>
      </c>
      <c r="BD260" s="8">
        <f t="shared" si="111"/>
        <v>46477</v>
      </c>
      <c r="BE260" s="8">
        <f t="shared" si="111"/>
        <v>46507</v>
      </c>
      <c r="BF260" s="8">
        <f t="shared" si="111"/>
        <v>46538</v>
      </c>
      <c r="BG260" s="8">
        <f t="shared" si="111"/>
        <v>46568</v>
      </c>
      <c r="BH260" s="8">
        <f t="shared" si="111"/>
        <v>46599</v>
      </c>
      <c r="BI260" s="8">
        <f t="shared" si="111"/>
        <v>46630</v>
      </c>
      <c r="BJ260" s="8">
        <f t="shared" si="111"/>
        <v>46660</v>
      </c>
      <c r="BK260" s="8">
        <f t="shared" si="111"/>
        <v>46691</v>
      </c>
      <c r="BL260" s="8">
        <f t="shared" si="111"/>
        <v>46721</v>
      </c>
      <c r="BM260" s="8">
        <f t="shared" si="111"/>
        <v>46752</v>
      </c>
      <c r="BN260" s="8">
        <f t="shared" si="111"/>
        <v>46783</v>
      </c>
      <c r="BO260" s="8">
        <f t="shared" si="111"/>
        <v>46812</v>
      </c>
      <c r="BP260" s="8">
        <f t="shared" si="111"/>
        <v>46843</v>
      </c>
      <c r="BQ260" s="8">
        <f t="shared" si="111"/>
        <v>46873</v>
      </c>
    </row>
    <row r="261" spans="1:69" outlineLevel="2">
      <c r="E261" s="55" t="s">
        <v>221</v>
      </c>
      <c r="G261" s="55" t="s">
        <v>69</v>
      </c>
      <c r="J261" s="4">
        <f t="shared" ref="J261:BQ261" si="112" xml:space="preserve">  IF( J259 = 1, 1, I261 + IF( MONTH( I260 ) = $F258, 1, 0 ) )</f>
        <v>1</v>
      </c>
      <c r="K261" s="4">
        <f t="shared" si="112"/>
        <v>1</v>
      </c>
      <c r="L261" s="4">
        <f t="shared" si="112"/>
        <v>1</v>
      </c>
      <c r="M261" s="4">
        <f t="shared" si="112"/>
        <v>1</v>
      </c>
      <c r="N261" s="4">
        <f t="shared" si="112"/>
        <v>1</v>
      </c>
      <c r="O261" s="4">
        <f t="shared" si="112"/>
        <v>1</v>
      </c>
      <c r="P261" s="4">
        <f t="shared" si="112"/>
        <v>1</v>
      </c>
      <c r="Q261" s="4">
        <f t="shared" si="112"/>
        <v>1</v>
      </c>
      <c r="R261" s="4">
        <f t="shared" si="112"/>
        <v>1</v>
      </c>
      <c r="S261" s="4">
        <f t="shared" si="112"/>
        <v>1</v>
      </c>
      <c r="T261" s="4">
        <f t="shared" si="112"/>
        <v>1</v>
      </c>
      <c r="U261" s="4">
        <f t="shared" si="112"/>
        <v>1</v>
      </c>
      <c r="V261" s="4">
        <f t="shared" si="112"/>
        <v>2</v>
      </c>
      <c r="W261" s="4">
        <f t="shared" si="112"/>
        <v>2</v>
      </c>
      <c r="X261" s="4">
        <f t="shared" si="112"/>
        <v>2</v>
      </c>
      <c r="Y261" s="4">
        <f t="shared" si="112"/>
        <v>2</v>
      </c>
      <c r="Z261" s="4">
        <f t="shared" si="112"/>
        <v>2</v>
      </c>
      <c r="AA261" s="4">
        <f t="shared" si="112"/>
        <v>2</v>
      </c>
      <c r="AB261" s="4">
        <f t="shared" si="112"/>
        <v>2</v>
      </c>
      <c r="AC261" s="4">
        <f t="shared" si="112"/>
        <v>2</v>
      </c>
      <c r="AD261" s="4">
        <f t="shared" si="112"/>
        <v>2</v>
      </c>
      <c r="AE261" s="4">
        <f t="shared" si="112"/>
        <v>2</v>
      </c>
      <c r="AF261" s="4">
        <f t="shared" si="112"/>
        <v>2</v>
      </c>
      <c r="AG261" s="4">
        <f t="shared" si="112"/>
        <v>2</v>
      </c>
      <c r="AH261" s="4">
        <f t="shared" si="112"/>
        <v>3</v>
      </c>
      <c r="AI261" s="4">
        <f t="shared" si="112"/>
        <v>3</v>
      </c>
      <c r="AJ261" s="4">
        <f t="shared" si="112"/>
        <v>3</v>
      </c>
      <c r="AK261" s="4">
        <f t="shared" si="112"/>
        <v>3</v>
      </c>
      <c r="AL261" s="4">
        <f t="shared" si="112"/>
        <v>3</v>
      </c>
      <c r="AM261" s="4">
        <f t="shared" si="112"/>
        <v>3</v>
      </c>
      <c r="AN261" s="4">
        <f t="shared" si="112"/>
        <v>3</v>
      </c>
      <c r="AO261" s="4">
        <f t="shared" si="112"/>
        <v>3</v>
      </c>
      <c r="AP261" s="4">
        <f t="shared" si="112"/>
        <v>3</v>
      </c>
      <c r="AQ261" s="4">
        <f t="shared" si="112"/>
        <v>3</v>
      </c>
      <c r="AR261" s="4">
        <f t="shared" si="112"/>
        <v>3</v>
      </c>
      <c r="AS261" s="4">
        <f t="shared" si="112"/>
        <v>3</v>
      </c>
      <c r="AT261" s="4">
        <f t="shared" si="112"/>
        <v>4</v>
      </c>
      <c r="AU261" s="4">
        <f t="shared" si="112"/>
        <v>4</v>
      </c>
      <c r="AV261" s="4">
        <f t="shared" si="112"/>
        <v>4</v>
      </c>
      <c r="AW261" s="4">
        <f t="shared" si="112"/>
        <v>4</v>
      </c>
      <c r="AX261" s="4">
        <f t="shared" si="112"/>
        <v>4</v>
      </c>
      <c r="AY261" s="4">
        <f t="shared" si="112"/>
        <v>4</v>
      </c>
      <c r="AZ261" s="4">
        <f t="shared" si="112"/>
        <v>4</v>
      </c>
      <c r="BA261" s="4">
        <f t="shared" si="112"/>
        <v>4</v>
      </c>
      <c r="BB261" s="4">
        <f t="shared" si="112"/>
        <v>4</v>
      </c>
      <c r="BC261" s="4">
        <f t="shared" si="112"/>
        <v>4</v>
      </c>
      <c r="BD261" s="4">
        <f t="shared" si="112"/>
        <v>4</v>
      </c>
      <c r="BE261" s="4">
        <f t="shared" si="112"/>
        <v>4</v>
      </c>
      <c r="BF261" s="4">
        <f t="shared" si="112"/>
        <v>5</v>
      </c>
      <c r="BG261" s="4">
        <f t="shared" si="112"/>
        <v>5</v>
      </c>
      <c r="BH261" s="4">
        <f t="shared" si="112"/>
        <v>5</v>
      </c>
      <c r="BI261" s="4">
        <f t="shared" si="112"/>
        <v>5</v>
      </c>
      <c r="BJ261" s="4">
        <f t="shared" si="112"/>
        <v>5</v>
      </c>
      <c r="BK261" s="4">
        <f t="shared" si="112"/>
        <v>5</v>
      </c>
      <c r="BL261" s="4">
        <f t="shared" si="112"/>
        <v>5</v>
      </c>
      <c r="BM261" s="4">
        <f t="shared" si="112"/>
        <v>5</v>
      </c>
      <c r="BN261" s="4">
        <f t="shared" si="112"/>
        <v>5</v>
      </c>
      <c r="BO261" s="4">
        <f t="shared" si="112"/>
        <v>5</v>
      </c>
      <c r="BP261" s="4">
        <f t="shared" si="112"/>
        <v>5</v>
      </c>
      <c r="BQ261" s="4">
        <f t="shared" si="112"/>
        <v>5</v>
      </c>
    </row>
    <row r="262" spans="1:69" outlineLevel="1"/>
    <row r="263" spans="1:69" outlineLevel="1"/>
    <row r="264" spans="1:69" outlineLevel="1">
      <c r="B264" s="28" t="s">
        <v>139</v>
      </c>
    </row>
    <row r="265" spans="1:69" outlineLevel="2">
      <c r="A265" s="18"/>
      <c r="B265" s="18"/>
      <c r="C265" s="31"/>
      <c r="D265" s="32"/>
      <c r="E265" s="5" t="str">
        <f xml:space="preserve">  InpC!E$73</f>
        <v>Financial year end month</v>
      </c>
      <c r="F265" s="5">
        <f xml:space="preserve">  InpC!F$73</f>
        <v>4</v>
      </c>
      <c r="G265" s="5" t="str">
        <f xml:space="preserve">  InpC!G$73</f>
        <v>Months</v>
      </c>
      <c r="M265" s="2"/>
    </row>
    <row r="266" spans="1:69" outlineLevel="2">
      <c r="E266" s="8" t="str">
        <f t="shared" ref="E266:BQ266" si="113" xml:space="preserve">  E$19</f>
        <v>Model period end</v>
      </c>
      <c r="F266" s="8">
        <f t="shared" si="113"/>
        <v>0</v>
      </c>
      <c r="G266" s="8" t="str">
        <f t="shared" si="113"/>
        <v>date</v>
      </c>
      <c r="H266" s="8">
        <f t="shared" si="113"/>
        <v>0</v>
      </c>
      <c r="I266" s="8">
        <f t="shared" si="113"/>
        <v>0</v>
      </c>
      <c r="J266" s="8">
        <f t="shared" si="113"/>
        <v>45077</v>
      </c>
      <c r="K266" s="8">
        <f t="shared" si="113"/>
        <v>45107</v>
      </c>
      <c r="L266" s="8">
        <f t="shared" si="113"/>
        <v>45138</v>
      </c>
      <c r="M266" s="8">
        <f t="shared" si="113"/>
        <v>45169</v>
      </c>
      <c r="N266" s="8">
        <f t="shared" si="113"/>
        <v>45199</v>
      </c>
      <c r="O266" s="8">
        <f t="shared" si="113"/>
        <v>45230</v>
      </c>
      <c r="P266" s="8">
        <f t="shared" si="113"/>
        <v>45260</v>
      </c>
      <c r="Q266" s="8">
        <f t="shared" si="113"/>
        <v>45291</v>
      </c>
      <c r="R266" s="8">
        <f t="shared" si="113"/>
        <v>45322</v>
      </c>
      <c r="S266" s="8">
        <f t="shared" si="113"/>
        <v>45351</v>
      </c>
      <c r="T266" s="8">
        <f t="shared" si="113"/>
        <v>45382</v>
      </c>
      <c r="U266" s="8">
        <f t="shared" si="113"/>
        <v>45412</v>
      </c>
      <c r="V266" s="8">
        <f t="shared" si="113"/>
        <v>45443</v>
      </c>
      <c r="W266" s="8">
        <f t="shared" si="113"/>
        <v>45473</v>
      </c>
      <c r="X266" s="8">
        <f t="shared" si="113"/>
        <v>45504</v>
      </c>
      <c r="Y266" s="8">
        <f t="shared" si="113"/>
        <v>45535</v>
      </c>
      <c r="Z266" s="8">
        <f t="shared" si="113"/>
        <v>45565</v>
      </c>
      <c r="AA266" s="8">
        <f t="shared" si="113"/>
        <v>45596</v>
      </c>
      <c r="AB266" s="8">
        <f t="shared" si="113"/>
        <v>45626</v>
      </c>
      <c r="AC266" s="8">
        <f t="shared" si="113"/>
        <v>45657</v>
      </c>
      <c r="AD266" s="8">
        <f t="shared" si="113"/>
        <v>45688</v>
      </c>
      <c r="AE266" s="8">
        <f t="shared" si="113"/>
        <v>45716</v>
      </c>
      <c r="AF266" s="8">
        <f t="shared" si="113"/>
        <v>45747</v>
      </c>
      <c r="AG266" s="8">
        <f t="shared" si="113"/>
        <v>45777</v>
      </c>
      <c r="AH266" s="8">
        <f t="shared" si="113"/>
        <v>45808</v>
      </c>
      <c r="AI266" s="8">
        <f t="shared" si="113"/>
        <v>45838</v>
      </c>
      <c r="AJ266" s="8">
        <f t="shared" si="113"/>
        <v>45869</v>
      </c>
      <c r="AK266" s="8">
        <f t="shared" si="113"/>
        <v>45900</v>
      </c>
      <c r="AL266" s="8">
        <f t="shared" si="113"/>
        <v>45930</v>
      </c>
      <c r="AM266" s="8">
        <f t="shared" si="113"/>
        <v>45961</v>
      </c>
      <c r="AN266" s="8">
        <f t="shared" si="113"/>
        <v>45991</v>
      </c>
      <c r="AO266" s="8">
        <f t="shared" si="113"/>
        <v>46022</v>
      </c>
      <c r="AP266" s="8">
        <f t="shared" si="113"/>
        <v>46053</v>
      </c>
      <c r="AQ266" s="8">
        <f t="shared" si="113"/>
        <v>46081</v>
      </c>
      <c r="AR266" s="8">
        <f t="shared" si="113"/>
        <v>46112</v>
      </c>
      <c r="AS266" s="8">
        <f t="shared" si="113"/>
        <v>46142</v>
      </c>
      <c r="AT266" s="8">
        <f t="shared" si="113"/>
        <v>46173</v>
      </c>
      <c r="AU266" s="8">
        <f t="shared" si="113"/>
        <v>46203</v>
      </c>
      <c r="AV266" s="8">
        <f t="shared" si="113"/>
        <v>46234</v>
      </c>
      <c r="AW266" s="8">
        <f t="shared" si="113"/>
        <v>46265</v>
      </c>
      <c r="AX266" s="8">
        <f t="shared" si="113"/>
        <v>46295</v>
      </c>
      <c r="AY266" s="8">
        <f t="shared" si="113"/>
        <v>46326</v>
      </c>
      <c r="AZ266" s="8">
        <f t="shared" si="113"/>
        <v>46356</v>
      </c>
      <c r="BA266" s="8">
        <f t="shared" si="113"/>
        <v>46387</v>
      </c>
      <c r="BB266" s="8">
        <f t="shared" si="113"/>
        <v>46418</v>
      </c>
      <c r="BC266" s="8">
        <f t="shared" si="113"/>
        <v>46446</v>
      </c>
      <c r="BD266" s="8">
        <f t="shared" si="113"/>
        <v>46477</v>
      </c>
      <c r="BE266" s="8">
        <f t="shared" si="113"/>
        <v>46507</v>
      </c>
      <c r="BF266" s="8">
        <f t="shared" si="113"/>
        <v>46538</v>
      </c>
      <c r="BG266" s="8">
        <f t="shared" si="113"/>
        <v>46568</v>
      </c>
      <c r="BH266" s="8">
        <f t="shared" si="113"/>
        <v>46599</v>
      </c>
      <c r="BI266" s="8">
        <f t="shared" si="113"/>
        <v>46630</v>
      </c>
      <c r="BJ266" s="8">
        <f t="shared" si="113"/>
        <v>46660</v>
      </c>
      <c r="BK266" s="8">
        <f t="shared" si="113"/>
        <v>46691</v>
      </c>
      <c r="BL266" s="8">
        <f t="shared" si="113"/>
        <v>46721</v>
      </c>
      <c r="BM266" s="8">
        <f t="shared" si="113"/>
        <v>46752</v>
      </c>
      <c r="BN266" s="8">
        <f t="shared" si="113"/>
        <v>46783</v>
      </c>
      <c r="BO266" s="8">
        <f t="shared" si="113"/>
        <v>46812</v>
      </c>
      <c r="BP266" s="8">
        <f t="shared" si="113"/>
        <v>46843</v>
      </c>
      <c r="BQ266" s="8">
        <f t="shared" si="113"/>
        <v>46873</v>
      </c>
    </row>
    <row r="267" spans="1:69" outlineLevel="2">
      <c r="E267" s="4" t="str">
        <f t="shared" ref="E267:BQ267" si="114" xml:space="preserve">  E$28</f>
        <v>Period number</v>
      </c>
      <c r="F267" s="4">
        <f t="shared" si="114"/>
        <v>0</v>
      </c>
      <c r="G267" s="4" t="str">
        <f t="shared" si="114"/>
        <v>Counter</v>
      </c>
      <c r="H267" s="4">
        <f t="shared" si="114"/>
        <v>0</v>
      </c>
      <c r="I267" s="4">
        <f t="shared" si="114"/>
        <v>0</v>
      </c>
      <c r="J267" s="4">
        <f t="shared" si="114"/>
        <v>1</v>
      </c>
      <c r="K267" s="4">
        <f t="shared" si="114"/>
        <v>2</v>
      </c>
      <c r="L267" s="4">
        <f t="shared" si="114"/>
        <v>3</v>
      </c>
      <c r="M267" s="4">
        <f t="shared" si="114"/>
        <v>4</v>
      </c>
      <c r="N267" s="4">
        <f t="shared" si="114"/>
        <v>5</v>
      </c>
      <c r="O267" s="4">
        <f t="shared" si="114"/>
        <v>6</v>
      </c>
      <c r="P267" s="4">
        <f t="shared" si="114"/>
        <v>7</v>
      </c>
      <c r="Q267" s="4">
        <f t="shared" si="114"/>
        <v>8</v>
      </c>
      <c r="R267" s="4">
        <f t="shared" si="114"/>
        <v>9</v>
      </c>
      <c r="S267" s="4">
        <f t="shared" si="114"/>
        <v>10</v>
      </c>
      <c r="T267" s="4">
        <f t="shared" si="114"/>
        <v>11</v>
      </c>
      <c r="U267" s="4">
        <f t="shared" si="114"/>
        <v>12</v>
      </c>
      <c r="V267" s="4">
        <f t="shared" si="114"/>
        <v>13</v>
      </c>
      <c r="W267" s="4">
        <f t="shared" si="114"/>
        <v>14</v>
      </c>
      <c r="X267" s="4">
        <f t="shared" si="114"/>
        <v>15</v>
      </c>
      <c r="Y267" s="4">
        <f t="shared" si="114"/>
        <v>16</v>
      </c>
      <c r="Z267" s="4">
        <f t="shared" si="114"/>
        <v>17</v>
      </c>
      <c r="AA267" s="4">
        <f t="shared" si="114"/>
        <v>18</v>
      </c>
      <c r="AB267" s="4">
        <f t="shared" si="114"/>
        <v>19</v>
      </c>
      <c r="AC267" s="4">
        <f t="shared" si="114"/>
        <v>20</v>
      </c>
      <c r="AD267" s="4">
        <f t="shared" si="114"/>
        <v>21</v>
      </c>
      <c r="AE267" s="4">
        <f t="shared" si="114"/>
        <v>22</v>
      </c>
      <c r="AF267" s="4">
        <f t="shared" si="114"/>
        <v>23</v>
      </c>
      <c r="AG267" s="4">
        <f t="shared" si="114"/>
        <v>24</v>
      </c>
      <c r="AH267" s="4">
        <f t="shared" si="114"/>
        <v>25</v>
      </c>
      <c r="AI267" s="4">
        <f t="shared" si="114"/>
        <v>26</v>
      </c>
      <c r="AJ267" s="4">
        <f t="shared" si="114"/>
        <v>27</v>
      </c>
      <c r="AK267" s="4">
        <f t="shared" si="114"/>
        <v>28</v>
      </c>
      <c r="AL267" s="4">
        <f t="shared" si="114"/>
        <v>29</v>
      </c>
      <c r="AM267" s="4">
        <f t="shared" si="114"/>
        <v>30</v>
      </c>
      <c r="AN267" s="4">
        <f t="shared" si="114"/>
        <v>31</v>
      </c>
      <c r="AO267" s="4">
        <f t="shared" si="114"/>
        <v>32</v>
      </c>
      <c r="AP267" s="4">
        <f t="shared" si="114"/>
        <v>33</v>
      </c>
      <c r="AQ267" s="4">
        <f t="shared" si="114"/>
        <v>34</v>
      </c>
      <c r="AR267" s="4">
        <f t="shared" si="114"/>
        <v>35</v>
      </c>
      <c r="AS267" s="4">
        <f t="shared" si="114"/>
        <v>36</v>
      </c>
      <c r="AT267" s="4">
        <f t="shared" si="114"/>
        <v>37</v>
      </c>
      <c r="AU267" s="4">
        <f t="shared" si="114"/>
        <v>38</v>
      </c>
      <c r="AV267" s="4">
        <f t="shared" si="114"/>
        <v>39</v>
      </c>
      <c r="AW267" s="4">
        <f t="shared" si="114"/>
        <v>40</v>
      </c>
      <c r="AX267" s="4">
        <f t="shared" si="114"/>
        <v>41</v>
      </c>
      <c r="AY267" s="4">
        <f t="shared" si="114"/>
        <v>42</v>
      </c>
      <c r="AZ267" s="4">
        <f t="shared" si="114"/>
        <v>43</v>
      </c>
      <c r="BA267" s="4">
        <f t="shared" si="114"/>
        <v>44</v>
      </c>
      <c r="BB267" s="4">
        <f t="shared" si="114"/>
        <v>45</v>
      </c>
      <c r="BC267" s="4">
        <f t="shared" si="114"/>
        <v>46</v>
      </c>
      <c r="BD267" s="4">
        <f t="shared" si="114"/>
        <v>47</v>
      </c>
      <c r="BE267" s="4">
        <f t="shared" si="114"/>
        <v>48</v>
      </c>
      <c r="BF267" s="4">
        <f t="shared" si="114"/>
        <v>49</v>
      </c>
      <c r="BG267" s="4">
        <f t="shared" si="114"/>
        <v>50</v>
      </c>
      <c r="BH267" s="4">
        <f t="shared" si="114"/>
        <v>51</v>
      </c>
      <c r="BI267" s="4">
        <f t="shared" si="114"/>
        <v>52</v>
      </c>
      <c r="BJ267" s="4">
        <f t="shared" si="114"/>
        <v>53</v>
      </c>
      <c r="BK267" s="4">
        <f t="shared" si="114"/>
        <v>54</v>
      </c>
      <c r="BL267" s="4">
        <f t="shared" si="114"/>
        <v>55</v>
      </c>
      <c r="BM267" s="4">
        <f t="shared" si="114"/>
        <v>56</v>
      </c>
      <c r="BN267" s="4">
        <f t="shared" si="114"/>
        <v>57</v>
      </c>
      <c r="BO267" s="4">
        <f t="shared" si="114"/>
        <v>58</v>
      </c>
      <c r="BP267" s="4">
        <f t="shared" si="114"/>
        <v>59</v>
      </c>
      <c r="BQ267" s="4">
        <f t="shared" si="114"/>
        <v>60</v>
      </c>
    </row>
    <row r="268" spans="1:69" outlineLevel="2">
      <c r="E268" s="55" t="s">
        <v>139</v>
      </c>
      <c r="G268" s="55" t="s">
        <v>69</v>
      </c>
      <c r="I268" s="4">
        <f t="shared" ref="I268:BQ268" si="115" xml:space="preserve">  IF( MONTH( I266 ) = $F265, ROUNDUP( I267 / 12, 0 ), 0 )</f>
        <v>0</v>
      </c>
      <c r="J268" s="4">
        <f t="shared" si="115"/>
        <v>0</v>
      </c>
      <c r="K268" s="4">
        <f t="shared" si="115"/>
        <v>0</v>
      </c>
      <c r="L268" s="4">
        <f t="shared" si="115"/>
        <v>0</v>
      </c>
      <c r="M268" s="4">
        <f t="shared" si="115"/>
        <v>0</v>
      </c>
      <c r="N268" s="4">
        <f t="shared" si="115"/>
        <v>0</v>
      </c>
      <c r="O268" s="4">
        <f t="shared" si="115"/>
        <v>0</v>
      </c>
      <c r="P268" s="4">
        <f t="shared" si="115"/>
        <v>0</v>
      </c>
      <c r="Q268" s="4">
        <f t="shared" si="115"/>
        <v>0</v>
      </c>
      <c r="R268" s="4">
        <f t="shared" si="115"/>
        <v>0</v>
      </c>
      <c r="S268" s="4">
        <f t="shared" si="115"/>
        <v>0</v>
      </c>
      <c r="T268" s="4">
        <f t="shared" si="115"/>
        <v>0</v>
      </c>
      <c r="U268" s="4">
        <f t="shared" si="115"/>
        <v>1</v>
      </c>
      <c r="V268" s="4">
        <f t="shared" si="115"/>
        <v>0</v>
      </c>
      <c r="W268" s="4">
        <f t="shared" si="115"/>
        <v>0</v>
      </c>
      <c r="X268" s="4">
        <f t="shared" si="115"/>
        <v>0</v>
      </c>
      <c r="Y268" s="4">
        <f t="shared" si="115"/>
        <v>0</v>
      </c>
      <c r="Z268" s="4">
        <f t="shared" si="115"/>
        <v>0</v>
      </c>
      <c r="AA268" s="4">
        <f t="shared" si="115"/>
        <v>0</v>
      </c>
      <c r="AB268" s="4">
        <f t="shared" si="115"/>
        <v>0</v>
      </c>
      <c r="AC268" s="4">
        <f t="shared" si="115"/>
        <v>0</v>
      </c>
      <c r="AD268" s="4">
        <f t="shared" si="115"/>
        <v>0</v>
      </c>
      <c r="AE268" s="4">
        <f t="shared" si="115"/>
        <v>0</v>
      </c>
      <c r="AF268" s="4">
        <f t="shared" si="115"/>
        <v>0</v>
      </c>
      <c r="AG268" s="4">
        <f t="shared" si="115"/>
        <v>2</v>
      </c>
      <c r="AH268" s="4">
        <f t="shared" si="115"/>
        <v>0</v>
      </c>
      <c r="AI268" s="4">
        <f t="shared" si="115"/>
        <v>0</v>
      </c>
      <c r="AJ268" s="4">
        <f t="shared" si="115"/>
        <v>0</v>
      </c>
      <c r="AK268" s="4">
        <f t="shared" si="115"/>
        <v>0</v>
      </c>
      <c r="AL268" s="4">
        <f t="shared" si="115"/>
        <v>0</v>
      </c>
      <c r="AM268" s="4">
        <f t="shared" si="115"/>
        <v>0</v>
      </c>
      <c r="AN268" s="4">
        <f t="shared" si="115"/>
        <v>0</v>
      </c>
      <c r="AO268" s="4">
        <f t="shared" si="115"/>
        <v>0</v>
      </c>
      <c r="AP268" s="4">
        <f t="shared" si="115"/>
        <v>0</v>
      </c>
      <c r="AQ268" s="4">
        <f t="shared" si="115"/>
        <v>0</v>
      </c>
      <c r="AR268" s="4">
        <f t="shared" si="115"/>
        <v>0</v>
      </c>
      <c r="AS268" s="4">
        <f t="shared" si="115"/>
        <v>3</v>
      </c>
      <c r="AT268" s="4">
        <f t="shared" si="115"/>
        <v>0</v>
      </c>
      <c r="AU268" s="4">
        <f t="shared" si="115"/>
        <v>0</v>
      </c>
      <c r="AV268" s="4">
        <f t="shared" si="115"/>
        <v>0</v>
      </c>
      <c r="AW268" s="4">
        <f t="shared" si="115"/>
        <v>0</v>
      </c>
      <c r="AX268" s="4">
        <f t="shared" si="115"/>
        <v>0</v>
      </c>
      <c r="AY268" s="4">
        <f t="shared" si="115"/>
        <v>0</v>
      </c>
      <c r="AZ268" s="4">
        <f t="shared" si="115"/>
        <v>0</v>
      </c>
      <c r="BA268" s="4">
        <f t="shared" si="115"/>
        <v>0</v>
      </c>
      <c r="BB268" s="4">
        <f t="shared" si="115"/>
        <v>0</v>
      </c>
      <c r="BC268" s="4">
        <f t="shared" si="115"/>
        <v>0</v>
      </c>
      <c r="BD268" s="4">
        <f t="shared" si="115"/>
        <v>0</v>
      </c>
      <c r="BE268" s="4">
        <f t="shared" si="115"/>
        <v>4</v>
      </c>
      <c r="BF268" s="4">
        <f t="shared" si="115"/>
        <v>0</v>
      </c>
      <c r="BG268" s="4">
        <f t="shared" si="115"/>
        <v>0</v>
      </c>
      <c r="BH268" s="4">
        <f t="shared" si="115"/>
        <v>0</v>
      </c>
      <c r="BI268" s="4">
        <f t="shared" si="115"/>
        <v>0</v>
      </c>
      <c r="BJ268" s="4">
        <f t="shared" si="115"/>
        <v>0</v>
      </c>
      <c r="BK268" s="4">
        <f t="shared" si="115"/>
        <v>0</v>
      </c>
      <c r="BL268" s="4">
        <f t="shared" si="115"/>
        <v>0</v>
      </c>
      <c r="BM268" s="4">
        <f t="shared" si="115"/>
        <v>0</v>
      </c>
      <c r="BN268" s="4">
        <f t="shared" si="115"/>
        <v>0</v>
      </c>
      <c r="BO268" s="4">
        <f t="shared" si="115"/>
        <v>0</v>
      </c>
      <c r="BP268" s="4">
        <f t="shared" si="115"/>
        <v>0</v>
      </c>
      <c r="BQ268" s="4">
        <f t="shared" si="115"/>
        <v>5</v>
      </c>
    </row>
    <row r="269" spans="1:69" outlineLevel="1"/>
    <row r="270" spans="1:69" outlineLevel="1"/>
    <row r="271" spans="1:69" outlineLevel="1">
      <c r="B271" s="28" t="s">
        <v>178</v>
      </c>
    </row>
    <row r="272" spans="1:69" outlineLevel="2">
      <c r="A272" s="18"/>
      <c r="B272" s="18"/>
      <c r="C272" s="31"/>
      <c r="D272" s="32"/>
      <c r="E272" s="42" t="str">
        <f xml:space="preserve">  InpC!E$74</f>
        <v>Start date</v>
      </c>
      <c r="F272" s="42">
        <f xml:space="preserve">  InpC!F$74</f>
        <v>45047</v>
      </c>
      <c r="G272" s="42" t="str">
        <f xml:space="preserve">  InpC!G$74</f>
        <v>date</v>
      </c>
      <c r="M272" s="8"/>
    </row>
    <row r="273" spans="1:69" outlineLevel="2">
      <c r="A273" s="18"/>
      <c r="B273" s="18"/>
      <c r="C273" s="31"/>
      <c r="D273" s="32"/>
      <c r="E273" s="5" t="str">
        <f xml:space="preserve">  InpC!E$73</f>
        <v>Financial year end month</v>
      </c>
      <c r="F273" s="5">
        <f xml:space="preserve">  InpC!F$73</f>
        <v>4</v>
      </c>
      <c r="G273" s="5" t="str">
        <f xml:space="preserve">  InpC!G$73</f>
        <v>Months</v>
      </c>
      <c r="M273" s="2"/>
    </row>
    <row r="274" spans="1:69" outlineLevel="2">
      <c r="E274" s="55" t="s">
        <v>178</v>
      </c>
      <c r="F274" s="2">
        <f xml:space="preserve">  EOMONTH( DATE( YEAR( $F272 ) + IF( MONTH( $F272 ) &gt; MONTH( $F273 ), 0, -1 ), $F273, 1 ), 0 )</f>
        <v>45046</v>
      </c>
      <c r="G274" s="55" t="s">
        <v>173</v>
      </c>
      <c r="M274" s="2"/>
    </row>
    <row r="275" spans="1:69" outlineLevel="1"/>
    <row r="276" spans="1:69" outlineLevel="1"/>
    <row r="277" spans="1:69" outlineLevel="1">
      <c r="B277" s="28" t="s">
        <v>122</v>
      </c>
    </row>
    <row r="278" spans="1:69" outlineLevel="2">
      <c r="E278" s="4" t="str">
        <f t="shared" ref="E278:BQ278" si="116" xml:space="preserve">  E$28</f>
        <v>Period number</v>
      </c>
      <c r="F278" s="4">
        <f t="shared" si="116"/>
        <v>0</v>
      </c>
      <c r="G278" s="4" t="str">
        <f t="shared" si="116"/>
        <v>Counter</v>
      </c>
      <c r="H278" s="4">
        <f t="shared" si="116"/>
        <v>0</v>
      </c>
      <c r="I278" s="4">
        <f t="shared" si="116"/>
        <v>0</v>
      </c>
      <c r="J278" s="4">
        <f t="shared" si="116"/>
        <v>1</v>
      </c>
      <c r="K278" s="4">
        <f t="shared" si="116"/>
        <v>2</v>
      </c>
      <c r="L278" s="4">
        <f t="shared" si="116"/>
        <v>3</v>
      </c>
      <c r="M278" s="4">
        <f t="shared" si="116"/>
        <v>4</v>
      </c>
      <c r="N278" s="4">
        <f t="shared" si="116"/>
        <v>5</v>
      </c>
      <c r="O278" s="4">
        <f t="shared" si="116"/>
        <v>6</v>
      </c>
      <c r="P278" s="4">
        <f t="shared" si="116"/>
        <v>7</v>
      </c>
      <c r="Q278" s="4">
        <f t="shared" si="116"/>
        <v>8</v>
      </c>
      <c r="R278" s="4">
        <f t="shared" si="116"/>
        <v>9</v>
      </c>
      <c r="S278" s="4">
        <f t="shared" si="116"/>
        <v>10</v>
      </c>
      <c r="T278" s="4">
        <f t="shared" si="116"/>
        <v>11</v>
      </c>
      <c r="U278" s="4">
        <f t="shared" si="116"/>
        <v>12</v>
      </c>
      <c r="V278" s="4">
        <f t="shared" si="116"/>
        <v>13</v>
      </c>
      <c r="W278" s="4">
        <f t="shared" si="116"/>
        <v>14</v>
      </c>
      <c r="X278" s="4">
        <f t="shared" si="116"/>
        <v>15</v>
      </c>
      <c r="Y278" s="4">
        <f t="shared" si="116"/>
        <v>16</v>
      </c>
      <c r="Z278" s="4">
        <f t="shared" si="116"/>
        <v>17</v>
      </c>
      <c r="AA278" s="4">
        <f t="shared" si="116"/>
        <v>18</v>
      </c>
      <c r="AB278" s="4">
        <f t="shared" si="116"/>
        <v>19</v>
      </c>
      <c r="AC278" s="4">
        <f t="shared" si="116"/>
        <v>20</v>
      </c>
      <c r="AD278" s="4">
        <f t="shared" si="116"/>
        <v>21</v>
      </c>
      <c r="AE278" s="4">
        <f t="shared" si="116"/>
        <v>22</v>
      </c>
      <c r="AF278" s="4">
        <f t="shared" si="116"/>
        <v>23</v>
      </c>
      <c r="AG278" s="4">
        <f t="shared" si="116"/>
        <v>24</v>
      </c>
      <c r="AH278" s="4">
        <f t="shared" si="116"/>
        <v>25</v>
      </c>
      <c r="AI278" s="4">
        <f t="shared" si="116"/>
        <v>26</v>
      </c>
      <c r="AJ278" s="4">
        <f t="shared" si="116"/>
        <v>27</v>
      </c>
      <c r="AK278" s="4">
        <f t="shared" si="116"/>
        <v>28</v>
      </c>
      <c r="AL278" s="4">
        <f t="shared" si="116"/>
        <v>29</v>
      </c>
      <c r="AM278" s="4">
        <f t="shared" si="116"/>
        <v>30</v>
      </c>
      <c r="AN278" s="4">
        <f t="shared" si="116"/>
        <v>31</v>
      </c>
      <c r="AO278" s="4">
        <f t="shared" si="116"/>
        <v>32</v>
      </c>
      <c r="AP278" s="4">
        <f t="shared" si="116"/>
        <v>33</v>
      </c>
      <c r="AQ278" s="4">
        <f t="shared" si="116"/>
        <v>34</v>
      </c>
      <c r="AR278" s="4">
        <f t="shared" si="116"/>
        <v>35</v>
      </c>
      <c r="AS278" s="4">
        <f t="shared" si="116"/>
        <v>36</v>
      </c>
      <c r="AT278" s="4">
        <f t="shared" si="116"/>
        <v>37</v>
      </c>
      <c r="AU278" s="4">
        <f t="shared" si="116"/>
        <v>38</v>
      </c>
      <c r="AV278" s="4">
        <f t="shared" si="116"/>
        <v>39</v>
      </c>
      <c r="AW278" s="4">
        <f t="shared" si="116"/>
        <v>40</v>
      </c>
      <c r="AX278" s="4">
        <f t="shared" si="116"/>
        <v>41</v>
      </c>
      <c r="AY278" s="4">
        <f t="shared" si="116"/>
        <v>42</v>
      </c>
      <c r="AZ278" s="4">
        <f t="shared" si="116"/>
        <v>43</v>
      </c>
      <c r="BA278" s="4">
        <f t="shared" si="116"/>
        <v>44</v>
      </c>
      <c r="BB278" s="4">
        <f t="shared" si="116"/>
        <v>45</v>
      </c>
      <c r="BC278" s="4">
        <f t="shared" si="116"/>
        <v>46</v>
      </c>
      <c r="BD278" s="4">
        <f t="shared" si="116"/>
        <v>47</v>
      </c>
      <c r="BE278" s="4">
        <f t="shared" si="116"/>
        <v>48</v>
      </c>
      <c r="BF278" s="4">
        <f t="shared" si="116"/>
        <v>49</v>
      </c>
      <c r="BG278" s="4">
        <f t="shared" si="116"/>
        <v>50</v>
      </c>
      <c r="BH278" s="4">
        <f t="shared" si="116"/>
        <v>51</v>
      </c>
      <c r="BI278" s="4">
        <f t="shared" si="116"/>
        <v>52</v>
      </c>
      <c r="BJ278" s="4">
        <f t="shared" si="116"/>
        <v>53</v>
      </c>
      <c r="BK278" s="4">
        <f t="shared" si="116"/>
        <v>54</v>
      </c>
      <c r="BL278" s="4">
        <f t="shared" si="116"/>
        <v>55</v>
      </c>
      <c r="BM278" s="4">
        <f t="shared" si="116"/>
        <v>56</v>
      </c>
      <c r="BN278" s="4">
        <f t="shared" si="116"/>
        <v>57</v>
      </c>
      <c r="BO278" s="4">
        <f t="shared" si="116"/>
        <v>58</v>
      </c>
      <c r="BP278" s="4">
        <f t="shared" si="116"/>
        <v>59</v>
      </c>
      <c r="BQ278" s="4">
        <f t="shared" si="116"/>
        <v>60</v>
      </c>
    </row>
    <row r="279" spans="1:69" outlineLevel="2">
      <c r="E279" s="55" t="s">
        <v>122</v>
      </c>
      <c r="G279" s="55" t="s">
        <v>69</v>
      </c>
      <c r="J279" s="4">
        <f t="shared" ref="J279:BQ279" si="117" xml:space="preserve">  IF( J278 = 1, 1, I279 + IF( MOD( J278, 3 ) = 1, 1, 0 ) )</f>
        <v>1</v>
      </c>
      <c r="K279" s="4">
        <f t="shared" si="117"/>
        <v>1</v>
      </c>
      <c r="L279" s="4">
        <f t="shared" si="117"/>
        <v>1</v>
      </c>
      <c r="M279" s="4">
        <f t="shared" si="117"/>
        <v>2</v>
      </c>
      <c r="N279" s="4">
        <f t="shared" si="117"/>
        <v>2</v>
      </c>
      <c r="O279" s="4">
        <f t="shared" si="117"/>
        <v>2</v>
      </c>
      <c r="P279" s="4">
        <f t="shared" si="117"/>
        <v>3</v>
      </c>
      <c r="Q279" s="4">
        <f t="shared" si="117"/>
        <v>3</v>
      </c>
      <c r="R279" s="4">
        <f t="shared" si="117"/>
        <v>3</v>
      </c>
      <c r="S279" s="4">
        <f t="shared" si="117"/>
        <v>4</v>
      </c>
      <c r="T279" s="4">
        <f t="shared" si="117"/>
        <v>4</v>
      </c>
      <c r="U279" s="4">
        <f t="shared" si="117"/>
        <v>4</v>
      </c>
      <c r="V279" s="4">
        <f t="shared" si="117"/>
        <v>5</v>
      </c>
      <c r="W279" s="4">
        <f t="shared" si="117"/>
        <v>5</v>
      </c>
      <c r="X279" s="4">
        <f t="shared" si="117"/>
        <v>5</v>
      </c>
      <c r="Y279" s="4">
        <f t="shared" si="117"/>
        <v>6</v>
      </c>
      <c r="Z279" s="4">
        <f t="shared" si="117"/>
        <v>6</v>
      </c>
      <c r="AA279" s="4">
        <f t="shared" si="117"/>
        <v>6</v>
      </c>
      <c r="AB279" s="4">
        <f t="shared" si="117"/>
        <v>7</v>
      </c>
      <c r="AC279" s="4">
        <f t="shared" si="117"/>
        <v>7</v>
      </c>
      <c r="AD279" s="4">
        <f t="shared" si="117"/>
        <v>7</v>
      </c>
      <c r="AE279" s="4">
        <f t="shared" si="117"/>
        <v>8</v>
      </c>
      <c r="AF279" s="4">
        <f t="shared" si="117"/>
        <v>8</v>
      </c>
      <c r="AG279" s="4">
        <f t="shared" si="117"/>
        <v>8</v>
      </c>
      <c r="AH279" s="4">
        <f t="shared" si="117"/>
        <v>9</v>
      </c>
      <c r="AI279" s="4">
        <f t="shared" si="117"/>
        <v>9</v>
      </c>
      <c r="AJ279" s="4">
        <f t="shared" si="117"/>
        <v>9</v>
      </c>
      <c r="AK279" s="4">
        <f t="shared" si="117"/>
        <v>10</v>
      </c>
      <c r="AL279" s="4">
        <f t="shared" si="117"/>
        <v>10</v>
      </c>
      <c r="AM279" s="4">
        <f t="shared" si="117"/>
        <v>10</v>
      </c>
      <c r="AN279" s="4">
        <f t="shared" si="117"/>
        <v>11</v>
      </c>
      <c r="AO279" s="4">
        <f t="shared" si="117"/>
        <v>11</v>
      </c>
      <c r="AP279" s="4">
        <f t="shared" si="117"/>
        <v>11</v>
      </c>
      <c r="AQ279" s="4">
        <f t="shared" si="117"/>
        <v>12</v>
      </c>
      <c r="AR279" s="4">
        <f t="shared" si="117"/>
        <v>12</v>
      </c>
      <c r="AS279" s="4">
        <f t="shared" si="117"/>
        <v>12</v>
      </c>
      <c r="AT279" s="4">
        <f t="shared" si="117"/>
        <v>13</v>
      </c>
      <c r="AU279" s="4">
        <f t="shared" si="117"/>
        <v>13</v>
      </c>
      <c r="AV279" s="4">
        <f t="shared" si="117"/>
        <v>13</v>
      </c>
      <c r="AW279" s="4">
        <f t="shared" si="117"/>
        <v>14</v>
      </c>
      <c r="AX279" s="4">
        <f t="shared" si="117"/>
        <v>14</v>
      </c>
      <c r="AY279" s="4">
        <f t="shared" si="117"/>
        <v>14</v>
      </c>
      <c r="AZ279" s="4">
        <f t="shared" si="117"/>
        <v>15</v>
      </c>
      <c r="BA279" s="4">
        <f t="shared" si="117"/>
        <v>15</v>
      </c>
      <c r="BB279" s="4">
        <f t="shared" si="117"/>
        <v>15</v>
      </c>
      <c r="BC279" s="4">
        <f t="shared" si="117"/>
        <v>16</v>
      </c>
      <c r="BD279" s="4">
        <f t="shared" si="117"/>
        <v>16</v>
      </c>
      <c r="BE279" s="4">
        <f t="shared" si="117"/>
        <v>16</v>
      </c>
      <c r="BF279" s="4">
        <f t="shared" si="117"/>
        <v>17</v>
      </c>
      <c r="BG279" s="4">
        <f t="shared" si="117"/>
        <v>17</v>
      </c>
      <c r="BH279" s="4">
        <f t="shared" si="117"/>
        <v>17</v>
      </c>
      <c r="BI279" s="4">
        <f t="shared" si="117"/>
        <v>18</v>
      </c>
      <c r="BJ279" s="4">
        <f t="shared" si="117"/>
        <v>18</v>
      </c>
      <c r="BK279" s="4">
        <f t="shared" si="117"/>
        <v>18</v>
      </c>
      <c r="BL279" s="4">
        <f t="shared" si="117"/>
        <v>19</v>
      </c>
      <c r="BM279" s="4">
        <f t="shared" si="117"/>
        <v>19</v>
      </c>
      <c r="BN279" s="4">
        <f t="shared" si="117"/>
        <v>19</v>
      </c>
      <c r="BO279" s="4">
        <f t="shared" si="117"/>
        <v>20</v>
      </c>
      <c r="BP279" s="4">
        <f t="shared" si="117"/>
        <v>20</v>
      </c>
      <c r="BQ279" s="4">
        <f t="shared" si="117"/>
        <v>20</v>
      </c>
    </row>
    <row r="280" spans="1:69" outlineLevel="1"/>
    <row r="281" spans="1:69" outlineLevel="1"/>
    <row r="282" spans="1:69" outlineLevel="1">
      <c r="B282" s="28" t="s">
        <v>28</v>
      </c>
    </row>
    <row r="283" spans="1:69" outlineLevel="2">
      <c r="E283" s="4" t="str">
        <f t="shared" ref="E283:BQ283" si="118" xml:space="preserve">  E$28</f>
        <v>Period number</v>
      </c>
      <c r="F283" s="4">
        <f t="shared" si="118"/>
        <v>0</v>
      </c>
      <c r="G283" s="4" t="str">
        <f t="shared" si="118"/>
        <v>Counter</v>
      </c>
      <c r="H283" s="4">
        <f t="shared" si="118"/>
        <v>0</v>
      </c>
      <c r="I283" s="4">
        <f t="shared" si="118"/>
        <v>0</v>
      </c>
      <c r="J283" s="4">
        <f t="shared" si="118"/>
        <v>1</v>
      </c>
      <c r="K283" s="4">
        <f t="shared" si="118"/>
        <v>2</v>
      </c>
      <c r="L283" s="4">
        <f t="shared" si="118"/>
        <v>3</v>
      </c>
      <c r="M283" s="4">
        <f t="shared" si="118"/>
        <v>4</v>
      </c>
      <c r="N283" s="4">
        <f t="shared" si="118"/>
        <v>5</v>
      </c>
      <c r="O283" s="4">
        <f t="shared" si="118"/>
        <v>6</v>
      </c>
      <c r="P283" s="4">
        <f t="shared" si="118"/>
        <v>7</v>
      </c>
      <c r="Q283" s="4">
        <f t="shared" si="118"/>
        <v>8</v>
      </c>
      <c r="R283" s="4">
        <f t="shared" si="118"/>
        <v>9</v>
      </c>
      <c r="S283" s="4">
        <f t="shared" si="118"/>
        <v>10</v>
      </c>
      <c r="T283" s="4">
        <f t="shared" si="118"/>
        <v>11</v>
      </c>
      <c r="U283" s="4">
        <f t="shared" si="118"/>
        <v>12</v>
      </c>
      <c r="V283" s="4">
        <f t="shared" si="118"/>
        <v>13</v>
      </c>
      <c r="W283" s="4">
        <f t="shared" si="118"/>
        <v>14</v>
      </c>
      <c r="X283" s="4">
        <f t="shared" si="118"/>
        <v>15</v>
      </c>
      <c r="Y283" s="4">
        <f t="shared" si="118"/>
        <v>16</v>
      </c>
      <c r="Z283" s="4">
        <f t="shared" si="118"/>
        <v>17</v>
      </c>
      <c r="AA283" s="4">
        <f t="shared" si="118"/>
        <v>18</v>
      </c>
      <c r="AB283" s="4">
        <f t="shared" si="118"/>
        <v>19</v>
      </c>
      <c r="AC283" s="4">
        <f t="shared" si="118"/>
        <v>20</v>
      </c>
      <c r="AD283" s="4">
        <f t="shared" si="118"/>
        <v>21</v>
      </c>
      <c r="AE283" s="4">
        <f t="shared" si="118"/>
        <v>22</v>
      </c>
      <c r="AF283" s="4">
        <f t="shared" si="118"/>
        <v>23</v>
      </c>
      <c r="AG283" s="4">
        <f t="shared" si="118"/>
        <v>24</v>
      </c>
      <c r="AH283" s="4">
        <f t="shared" si="118"/>
        <v>25</v>
      </c>
      <c r="AI283" s="4">
        <f t="shared" si="118"/>
        <v>26</v>
      </c>
      <c r="AJ283" s="4">
        <f t="shared" si="118"/>
        <v>27</v>
      </c>
      <c r="AK283" s="4">
        <f t="shared" si="118"/>
        <v>28</v>
      </c>
      <c r="AL283" s="4">
        <f t="shared" si="118"/>
        <v>29</v>
      </c>
      <c r="AM283" s="4">
        <f t="shared" si="118"/>
        <v>30</v>
      </c>
      <c r="AN283" s="4">
        <f t="shared" si="118"/>
        <v>31</v>
      </c>
      <c r="AO283" s="4">
        <f t="shared" si="118"/>
        <v>32</v>
      </c>
      <c r="AP283" s="4">
        <f t="shared" si="118"/>
        <v>33</v>
      </c>
      <c r="AQ283" s="4">
        <f t="shared" si="118"/>
        <v>34</v>
      </c>
      <c r="AR283" s="4">
        <f t="shared" si="118"/>
        <v>35</v>
      </c>
      <c r="AS283" s="4">
        <f t="shared" si="118"/>
        <v>36</v>
      </c>
      <c r="AT283" s="4">
        <f t="shared" si="118"/>
        <v>37</v>
      </c>
      <c r="AU283" s="4">
        <f t="shared" si="118"/>
        <v>38</v>
      </c>
      <c r="AV283" s="4">
        <f t="shared" si="118"/>
        <v>39</v>
      </c>
      <c r="AW283" s="4">
        <f t="shared" si="118"/>
        <v>40</v>
      </c>
      <c r="AX283" s="4">
        <f t="shared" si="118"/>
        <v>41</v>
      </c>
      <c r="AY283" s="4">
        <f t="shared" si="118"/>
        <v>42</v>
      </c>
      <c r="AZ283" s="4">
        <f t="shared" si="118"/>
        <v>43</v>
      </c>
      <c r="BA283" s="4">
        <f t="shared" si="118"/>
        <v>44</v>
      </c>
      <c r="BB283" s="4">
        <f t="shared" si="118"/>
        <v>45</v>
      </c>
      <c r="BC283" s="4">
        <f t="shared" si="118"/>
        <v>46</v>
      </c>
      <c r="BD283" s="4">
        <f t="shared" si="118"/>
        <v>47</v>
      </c>
      <c r="BE283" s="4">
        <f t="shared" si="118"/>
        <v>48</v>
      </c>
      <c r="BF283" s="4">
        <f t="shared" si="118"/>
        <v>49</v>
      </c>
      <c r="BG283" s="4">
        <f t="shared" si="118"/>
        <v>50</v>
      </c>
      <c r="BH283" s="4">
        <f t="shared" si="118"/>
        <v>51</v>
      </c>
      <c r="BI283" s="4">
        <f t="shared" si="118"/>
        <v>52</v>
      </c>
      <c r="BJ283" s="4">
        <f t="shared" si="118"/>
        <v>53</v>
      </c>
      <c r="BK283" s="4">
        <f t="shared" si="118"/>
        <v>54</v>
      </c>
      <c r="BL283" s="4">
        <f t="shared" si="118"/>
        <v>55</v>
      </c>
      <c r="BM283" s="4">
        <f t="shared" si="118"/>
        <v>56</v>
      </c>
      <c r="BN283" s="4">
        <f t="shared" si="118"/>
        <v>57</v>
      </c>
      <c r="BO283" s="4">
        <f t="shared" si="118"/>
        <v>58</v>
      </c>
      <c r="BP283" s="4">
        <f t="shared" si="118"/>
        <v>59</v>
      </c>
      <c r="BQ283" s="4">
        <f t="shared" si="118"/>
        <v>60</v>
      </c>
    </row>
    <row r="284" spans="1:69" outlineLevel="2">
      <c r="E284" s="55" t="s">
        <v>28</v>
      </c>
      <c r="G284" s="55" t="s">
        <v>69</v>
      </c>
      <c r="I284" s="4">
        <f t="shared" ref="I284:BQ284" si="119" xml:space="preserve">  IF( MOD( I283, 3 ) = 0, ( I283 / 3 ), 0 )</f>
        <v>0</v>
      </c>
      <c r="J284" s="4">
        <f t="shared" si="119"/>
        <v>0</v>
      </c>
      <c r="K284" s="4">
        <f t="shared" si="119"/>
        <v>0</v>
      </c>
      <c r="L284" s="4">
        <f t="shared" si="119"/>
        <v>1</v>
      </c>
      <c r="M284" s="4">
        <f t="shared" si="119"/>
        <v>0</v>
      </c>
      <c r="N284" s="4">
        <f t="shared" si="119"/>
        <v>0</v>
      </c>
      <c r="O284" s="4">
        <f t="shared" si="119"/>
        <v>2</v>
      </c>
      <c r="P284" s="4">
        <f t="shared" si="119"/>
        <v>0</v>
      </c>
      <c r="Q284" s="4">
        <f t="shared" si="119"/>
        <v>0</v>
      </c>
      <c r="R284" s="4">
        <f t="shared" si="119"/>
        <v>3</v>
      </c>
      <c r="S284" s="4">
        <f t="shared" si="119"/>
        <v>0</v>
      </c>
      <c r="T284" s="4">
        <f t="shared" si="119"/>
        <v>0</v>
      </c>
      <c r="U284" s="4">
        <f t="shared" si="119"/>
        <v>4</v>
      </c>
      <c r="V284" s="4">
        <f t="shared" si="119"/>
        <v>0</v>
      </c>
      <c r="W284" s="4">
        <f t="shared" si="119"/>
        <v>0</v>
      </c>
      <c r="X284" s="4">
        <f t="shared" si="119"/>
        <v>5</v>
      </c>
      <c r="Y284" s="4">
        <f t="shared" si="119"/>
        <v>0</v>
      </c>
      <c r="Z284" s="4">
        <f t="shared" si="119"/>
        <v>0</v>
      </c>
      <c r="AA284" s="4">
        <f t="shared" si="119"/>
        <v>6</v>
      </c>
      <c r="AB284" s="4">
        <f t="shared" si="119"/>
        <v>0</v>
      </c>
      <c r="AC284" s="4">
        <f t="shared" si="119"/>
        <v>0</v>
      </c>
      <c r="AD284" s="4">
        <f t="shared" si="119"/>
        <v>7</v>
      </c>
      <c r="AE284" s="4">
        <f t="shared" si="119"/>
        <v>0</v>
      </c>
      <c r="AF284" s="4">
        <f t="shared" si="119"/>
        <v>0</v>
      </c>
      <c r="AG284" s="4">
        <f t="shared" si="119"/>
        <v>8</v>
      </c>
      <c r="AH284" s="4">
        <f t="shared" si="119"/>
        <v>0</v>
      </c>
      <c r="AI284" s="4">
        <f t="shared" si="119"/>
        <v>0</v>
      </c>
      <c r="AJ284" s="4">
        <f t="shared" si="119"/>
        <v>9</v>
      </c>
      <c r="AK284" s="4">
        <f t="shared" si="119"/>
        <v>0</v>
      </c>
      <c r="AL284" s="4">
        <f t="shared" si="119"/>
        <v>0</v>
      </c>
      <c r="AM284" s="4">
        <f t="shared" si="119"/>
        <v>10</v>
      </c>
      <c r="AN284" s="4">
        <f t="shared" si="119"/>
        <v>0</v>
      </c>
      <c r="AO284" s="4">
        <f t="shared" si="119"/>
        <v>0</v>
      </c>
      <c r="AP284" s="4">
        <f t="shared" si="119"/>
        <v>11</v>
      </c>
      <c r="AQ284" s="4">
        <f t="shared" si="119"/>
        <v>0</v>
      </c>
      <c r="AR284" s="4">
        <f t="shared" si="119"/>
        <v>0</v>
      </c>
      <c r="AS284" s="4">
        <f t="shared" si="119"/>
        <v>12</v>
      </c>
      <c r="AT284" s="4">
        <f t="shared" si="119"/>
        <v>0</v>
      </c>
      <c r="AU284" s="4">
        <f t="shared" si="119"/>
        <v>0</v>
      </c>
      <c r="AV284" s="4">
        <f t="shared" si="119"/>
        <v>13</v>
      </c>
      <c r="AW284" s="4">
        <f t="shared" si="119"/>
        <v>0</v>
      </c>
      <c r="AX284" s="4">
        <f t="shared" si="119"/>
        <v>0</v>
      </c>
      <c r="AY284" s="4">
        <f t="shared" si="119"/>
        <v>14</v>
      </c>
      <c r="AZ284" s="4">
        <f t="shared" si="119"/>
        <v>0</v>
      </c>
      <c r="BA284" s="4">
        <f t="shared" si="119"/>
        <v>0</v>
      </c>
      <c r="BB284" s="4">
        <f t="shared" si="119"/>
        <v>15</v>
      </c>
      <c r="BC284" s="4">
        <f t="shared" si="119"/>
        <v>0</v>
      </c>
      <c r="BD284" s="4">
        <f t="shared" si="119"/>
        <v>0</v>
      </c>
      <c r="BE284" s="4">
        <f t="shared" si="119"/>
        <v>16</v>
      </c>
      <c r="BF284" s="4">
        <f t="shared" si="119"/>
        <v>0</v>
      </c>
      <c r="BG284" s="4">
        <f t="shared" si="119"/>
        <v>0</v>
      </c>
      <c r="BH284" s="4">
        <f t="shared" si="119"/>
        <v>17</v>
      </c>
      <c r="BI284" s="4">
        <f t="shared" si="119"/>
        <v>0</v>
      </c>
      <c r="BJ284" s="4">
        <f t="shared" si="119"/>
        <v>0</v>
      </c>
      <c r="BK284" s="4">
        <f t="shared" si="119"/>
        <v>18</v>
      </c>
      <c r="BL284" s="4">
        <f t="shared" si="119"/>
        <v>0</v>
      </c>
      <c r="BM284" s="4">
        <f t="shared" si="119"/>
        <v>0</v>
      </c>
      <c r="BN284" s="4">
        <f t="shared" si="119"/>
        <v>19</v>
      </c>
      <c r="BO284" s="4">
        <f t="shared" si="119"/>
        <v>0</v>
      </c>
      <c r="BP284" s="4">
        <f t="shared" si="119"/>
        <v>0</v>
      </c>
      <c r="BQ284" s="4">
        <f t="shared" si="119"/>
        <v>20</v>
      </c>
    </row>
    <row r="285" spans="1:69" outlineLevel="1"/>
    <row r="286" spans="1:69" outlineLevel="1"/>
    <row r="287" spans="1:69" outlineLevel="1">
      <c r="B287" s="28" t="s">
        <v>63</v>
      </c>
    </row>
    <row r="288" spans="1:69" outlineLevel="2">
      <c r="A288" s="18"/>
      <c r="B288" s="18"/>
      <c r="C288" s="31"/>
      <c r="D288" s="32"/>
      <c r="E288" s="42" t="str">
        <f xml:space="preserve">  InpC!E$74</f>
        <v>Start date</v>
      </c>
      <c r="F288" s="42">
        <f xml:space="preserve">  InpC!F$74</f>
        <v>45047</v>
      </c>
      <c r="G288" s="42" t="str">
        <f xml:space="preserve">  InpC!G$74</f>
        <v>date</v>
      </c>
      <c r="M288" s="8"/>
    </row>
    <row r="289" spans="1:69" outlineLevel="2">
      <c r="E289" s="55" t="s">
        <v>63</v>
      </c>
      <c r="F289" s="2">
        <f xml:space="preserve">  $F288 - 1</f>
        <v>45046</v>
      </c>
      <c r="G289" s="55" t="s">
        <v>173</v>
      </c>
      <c r="M289" s="2"/>
    </row>
    <row r="290" spans="1:69" outlineLevel="1"/>
    <row r="291" spans="1:69" outlineLevel="1"/>
    <row r="292" spans="1:69" outlineLevel="1">
      <c r="B292" s="28" t="s">
        <v>253</v>
      </c>
    </row>
    <row r="293" spans="1:69" outlineLevel="2">
      <c r="E293" s="4" t="str">
        <f t="shared" ref="E293:BQ293" si="120" xml:space="preserve">  E$28</f>
        <v>Period number</v>
      </c>
      <c r="F293" s="4">
        <f t="shared" si="120"/>
        <v>0</v>
      </c>
      <c r="G293" s="4" t="str">
        <f t="shared" si="120"/>
        <v>Counter</v>
      </c>
      <c r="H293" s="4">
        <f t="shared" si="120"/>
        <v>0</v>
      </c>
      <c r="I293" s="4">
        <f t="shared" si="120"/>
        <v>0</v>
      </c>
      <c r="J293" s="4">
        <f t="shared" si="120"/>
        <v>1</v>
      </c>
      <c r="K293" s="4">
        <f t="shared" si="120"/>
        <v>2</v>
      </c>
      <c r="L293" s="4">
        <f t="shared" si="120"/>
        <v>3</v>
      </c>
      <c r="M293" s="4">
        <f t="shared" si="120"/>
        <v>4</v>
      </c>
      <c r="N293" s="4">
        <f t="shared" si="120"/>
        <v>5</v>
      </c>
      <c r="O293" s="4">
        <f t="shared" si="120"/>
        <v>6</v>
      </c>
      <c r="P293" s="4">
        <f t="shared" si="120"/>
        <v>7</v>
      </c>
      <c r="Q293" s="4">
        <f t="shared" si="120"/>
        <v>8</v>
      </c>
      <c r="R293" s="4">
        <f t="shared" si="120"/>
        <v>9</v>
      </c>
      <c r="S293" s="4">
        <f t="shared" si="120"/>
        <v>10</v>
      </c>
      <c r="T293" s="4">
        <f t="shared" si="120"/>
        <v>11</v>
      </c>
      <c r="U293" s="4">
        <f t="shared" si="120"/>
        <v>12</v>
      </c>
      <c r="V293" s="4">
        <f t="shared" si="120"/>
        <v>13</v>
      </c>
      <c r="W293" s="4">
        <f t="shared" si="120"/>
        <v>14</v>
      </c>
      <c r="X293" s="4">
        <f t="shared" si="120"/>
        <v>15</v>
      </c>
      <c r="Y293" s="4">
        <f t="shared" si="120"/>
        <v>16</v>
      </c>
      <c r="Z293" s="4">
        <f t="shared" si="120"/>
        <v>17</v>
      </c>
      <c r="AA293" s="4">
        <f t="shared" si="120"/>
        <v>18</v>
      </c>
      <c r="AB293" s="4">
        <f t="shared" si="120"/>
        <v>19</v>
      </c>
      <c r="AC293" s="4">
        <f t="shared" si="120"/>
        <v>20</v>
      </c>
      <c r="AD293" s="4">
        <f t="shared" si="120"/>
        <v>21</v>
      </c>
      <c r="AE293" s="4">
        <f t="shared" si="120"/>
        <v>22</v>
      </c>
      <c r="AF293" s="4">
        <f t="shared" si="120"/>
        <v>23</v>
      </c>
      <c r="AG293" s="4">
        <f t="shared" si="120"/>
        <v>24</v>
      </c>
      <c r="AH293" s="4">
        <f t="shared" si="120"/>
        <v>25</v>
      </c>
      <c r="AI293" s="4">
        <f t="shared" si="120"/>
        <v>26</v>
      </c>
      <c r="AJ293" s="4">
        <f t="shared" si="120"/>
        <v>27</v>
      </c>
      <c r="AK293" s="4">
        <f t="shared" si="120"/>
        <v>28</v>
      </c>
      <c r="AL293" s="4">
        <f t="shared" si="120"/>
        <v>29</v>
      </c>
      <c r="AM293" s="4">
        <f t="shared" si="120"/>
        <v>30</v>
      </c>
      <c r="AN293" s="4">
        <f t="shared" si="120"/>
        <v>31</v>
      </c>
      <c r="AO293" s="4">
        <f t="shared" si="120"/>
        <v>32</v>
      </c>
      <c r="AP293" s="4">
        <f t="shared" si="120"/>
        <v>33</v>
      </c>
      <c r="AQ293" s="4">
        <f t="shared" si="120"/>
        <v>34</v>
      </c>
      <c r="AR293" s="4">
        <f t="shared" si="120"/>
        <v>35</v>
      </c>
      <c r="AS293" s="4">
        <f t="shared" si="120"/>
        <v>36</v>
      </c>
      <c r="AT293" s="4">
        <f t="shared" si="120"/>
        <v>37</v>
      </c>
      <c r="AU293" s="4">
        <f t="shared" si="120"/>
        <v>38</v>
      </c>
      <c r="AV293" s="4">
        <f t="shared" si="120"/>
        <v>39</v>
      </c>
      <c r="AW293" s="4">
        <f t="shared" si="120"/>
        <v>40</v>
      </c>
      <c r="AX293" s="4">
        <f t="shared" si="120"/>
        <v>41</v>
      </c>
      <c r="AY293" s="4">
        <f t="shared" si="120"/>
        <v>42</v>
      </c>
      <c r="AZ293" s="4">
        <f t="shared" si="120"/>
        <v>43</v>
      </c>
      <c r="BA293" s="4">
        <f t="shared" si="120"/>
        <v>44</v>
      </c>
      <c r="BB293" s="4">
        <f t="shared" si="120"/>
        <v>45</v>
      </c>
      <c r="BC293" s="4">
        <f t="shared" si="120"/>
        <v>46</v>
      </c>
      <c r="BD293" s="4">
        <f t="shared" si="120"/>
        <v>47</v>
      </c>
      <c r="BE293" s="4">
        <f t="shared" si="120"/>
        <v>48</v>
      </c>
      <c r="BF293" s="4">
        <f t="shared" si="120"/>
        <v>49</v>
      </c>
      <c r="BG293" s="4">
        <f t="shared" si="120"/>
        <v>50</v>
      </c>
      <c r="BH293" s="4">
        <f t="shared" si="120"/>
        <v>51</v>
      </c>
      <c r="BI293" s="4">
        <f t="shared" si="120"/>
        <v>52</v>
      </c>
      <c r="BJ293" s="4">
        <f t="shared" si="120"/>
        <v>53</v>
      </c>
      <c r="BK293" s="4">
        <f t="shared" si="120"/>
        <v>54</v>
      </c>
      <c r="BL293" s="4">
        <f t="shared" si="120"/>
        <v>55</v>
      </c>
      <c r="BM293" s="4">
        <f t="shared" si="120"/>
        <v>56</v>
      </c>
      <c r="BN293" s="4">
        <f t="shared" si="120"/>
        <v>57</v>
      </c>
      <c r="BO293" s="4">
        <f t="shared" si="120"/>
        <v>58</v>
      </c>
      <c r="BP293" s="4">
        <f t="shared" si="120"/>
        <v>59</v>
      </c>
      <c r="BQ293" s="4">
        <f t="shared" si="120"/>
        <v>60</v>
      </c>
    </row>
    <row r="294" spans="1:69" outlineLevel="2">
      <c r="E294" s="55" t="s">
        <v>253</v>
      </c>
      <c r="G294" s="55" t="s">
        <v>69</v>
      </c>
      <c r="J294" s="4">
        <f t="shared" ref="J294:BQ294" si="121" xml:space="preserve">  IF( J293 = 1, 1, I294 + IF( MOD( J293, 6 ) = 1, 1, 0 ) )</f>
        <v>1</v>
      </c>
      <c r="K294" s="4">
        <f t="shared" si="121"/>
        <v>1</v>
      </c>
      <c r="L294" s="4">
        <f t="shared" si="121"/>
        <v>1</v>
      </c>
      <c r="M294" s="4">
        <f t="shared" si="121"/>
        <v>1</v>
      </c>
      <c r="N294" s="4">
        <f t="shared" si="121"/>
        <v>1</v>
      </c>
      <c r="O294" s="4">
        <f t="shared" si="121"/>
        <v>1</v>
      </c>
      <c r="P294" s="4">
        <f t="shared" si="121"/>
        <v>2</v>
      </c>
      <c r="Q294" s="4">
        <f t="shared" si="121"/>
        <v>2</v>
      </c>
      <c r="R294" s="4">
        <f t="shared" si="121"/>
        <v>2</v>
      </c>
      <c r="S294" s="4">
        <f t="shared" si="121"/>
        <v>2</v>
      </c>
      <c r="T294" s="4">
        <f t="shared" si="121"/>
        <v>2</v>
      </c>
      <c r="U294" s="4">
        <f t="shared" si="121"/>
        <v>2</v>
      </c>
      <c r="V294" s="4">
        <f t="shared" si="121"/>
        <v>3</v>
      </c>
      <c r="W294" s="4">
        <f t="shared" si="121"/>
        <v>3</v>
      </c>
      <c r="X294" s="4">
        <f t="shared" si="121"/>
        <v>3</v>
      </c>
      <c r="Y294" s="4">
        <f t="shared" si="121"/>
        <v>3</v>
      </c>
      <c r="Z294" s="4">
        <f t="shared" si="121"/>
        <v>3</v>
      </c>
      <c r="AA294" s="4">
        <f t="shared" si="121"/>
        <v>3</v>
      </c>
      <c r="AB294" s="4">
        <f t="shared" si="121"/>
        <v>4</v>
      </c>
      <c r="AC294" s="4">
        <f t="shared" si="121"/>
        <v>4</v>
      </c>
      <c r="AD294" s="4">
        <f t="shared" si="121"/>
        <v>4</v>
      </c>
      <c r="AE294" s="4">
        <f t="shared" si="121"/>
        <v>4</v>
      </c>
      <c r="AF294" s="4">
        <f t="shared" si="121"/>
        <v>4</v>
      </c>
      <c r="AG294" s="4">
        <f t="shared" si="121"/>
        <v>4</v>
      </c>
      <c r="AH294" s="4">
        <f t="shared" si="121"/>
        <v>5</v>
      </c>
      <c r="AI294" s="4">
        <f t="shared" si="121"/>
        <v>5</v>
      </c>
      <c r="AJ294" s="4">
        <f t="shared" si="121"/>
        <v>5</v>
      </c>
      <c r="AK294" s="4">
        <f t="shared" si="121"/>
        <v>5</v>
      </c>
      <c r="AL294" s="4">
        <f t="shared" si="121"/>
        <v>5</v>
      </c>
      <c r="AM294" s="4">
        <f t="shared" si="121"/>
        <v>5</v>
      </c>
      <c r="AN294" s="4">
        <f t="shared" si="121"/>
        <v>6</v>
      </c>
      <c r="AO294" s="4">
        <f t="shared" si="121"/>
        <v>6</v>
      </c>
      <c r="AP294" s="4">
        <f t="shared" si="121"/>
        <v>6</v>
      </c>
      <c r="AQ294" s="4">
        <f t="shared" si="121"/>
        <v>6</v>
      </c>
      <c r="AR294" s="4">
        <f t="shared" si="121"/>
        <v>6</v>
      </c>
      <c r="AS294" s="4">
        <f t="shared" si="121"/>
        <v>6</v>
      </c>
      <c r="AT294" s="4">
        <f t="shared" si="121"/>
        <v>7</v>
      </c>
      <c r="AU294" s="4">
        <f t="shared" si="121"/>
        <v>7</v>
      </c>
      <c r="AV294" s="4">
        <f t="shared" si="121"/>
        <v>7</v>
      </c>
      <c r="AW294" s="4">
        <f t="shared" si="121"/>
        <v>7</v>
      </c>
      <c r="AX294" s="4">
        <f t="shared" si="121"/>
        <v>7</v>
      </c>
      <c r="AY294" s="4">
        <f t="shared" si="121"/>
        <v>7</v>
      </c>
      <c r="AZ294" s="4">
        <f t="shared" si="121"/>
        <v>8</v>
      </c>
      <c r="BA294" s="4">
        <f t="shared" si="121"/>
        <v>8</v>
      </c>
      <c r="BB294" s="4">
        <f t="shared" si="121"/>
        <v>8</v>
      </c>
      <c r="BC294" s="4">
        <f t="shared" si="121"/>
        <v>8</v>
      </c>
      <c r="BD294" s="4">
        <f t="shared" si="121"/>
        <v>8</v>
      </c>
      <c r="BE294" s="4">
        <f t="shared" si="121"/>
        <v>8</v>
      </c>
      <c r="BF294" s="4">
        <f t="shared" si="121"/>
        <v>9</v>
      </c>
      <c r="BG294" s="4">
        <f t="shared" si="121"/>
        <v>9</v>
      </c>
      <c r="BH294" s="4">
        <f t="shared" si="121"/>
        <v>9</v>
      </c>
      <c r="BI294" s="4">
        <f t="shared" si="121"/>
        <v>9</v>
      </c>
      <c r="BJ294" s="4">
        <f t="shared" si="121"/>
        <v>9</v>
      </c>
      <c r="BK294" s="4">
        <f t="shared" si="121"/>
        <v>9</v>
      </c>
      <c r="BL294" s="4">
        <f t="shared" si="121"/>
        <v>10</v>
      </c>
      <c r="BM294" s="4">
        <f t="shared" si="121"/>
        <v>10</v>
      </c>
      <c r="BN294" s="4">
        <f t="shared" si="121"/>
        <v>10</v>
      </c>
      <c r="BO294" s="4">
        <f t="shared" si="121"/>
        <v>10</v>
      </c>
      <c r="BP294" s="4">
        <f t="shared" si="121"/>
        <v>10</v>
      </c>
      <c r="BQ294" s="4">
        <f t="shared" si="121"/>
        <v>10</v>
      </c>
    </row>
    <row r="295" spans="1:69" outlineLevel="1"/>
    <row r="296" spans="1:69" outlineLevel="1"/>
    <row r="297" spans="1:69" outlineLevel="1">
      <c r="B297" s="28" t="s">
        <v>207</v>
      </c>
    </row>
    <row r="298" spans="1:69" outlineLevel="2">
      <c r="E298" s="4" t="str">
        <f t="shared" ref="E298:BQ298" si="122" xml:space="preserve">  E$28</f>
        <v>Period number</v>
      </c>
      <c r="F298" s="4">
        <f t="shared" si="122"/>
        <v>0</v>
      </c>
      <c r="G298" s="4" t="str">
        <f t="shared" si="122"/>
        <v>Counter</v>
      </c>
      <c r="H298" s="4">
        <f t="shared" si="122"/>
        <v>0</v>
      </c>
      <c r="I298" s="4">
        <f t="shared" si="122"/>
        <v>0</v>
      </c>
      <c r="J298" s="4">
        <f t="shared" si="122"/>
        <v>1</v>
      </c>
      <c r="K298" s="4">
        <f t="shared" si="122"/>
        <v>2</v>
      </c>
      <c r="L298" s="4">
        <f t="shared" si="122"/>
        <v>3</v>
      </c>
      <c r="M298" s="4">
        <f t="shared" si="122"/>
        <v>4</v>
      </c>
      <c r="N298" s="4">
        <f t="shared" si="122"/>
        <v>5</v>
      </c>
      <c r="O298" s="4">
        <f t="shared" si="122"/>
        <v>6</v>
      </c>
      <c r="P298" s="4">
        <f t="shared" si="122"/>
        <v>7</v>
      </c>
      <c r="Q298" s="4">
        <f t="shared" si="122"/>
        <v>8</v>
      </c>
      <c r="R298" s="4">
        <f t="shared" si="122"/>
        <v>9</v>
      </c>
      <c r="S298" s="4">
        <f t="shared" si="122"/>
        <v>10</v>
      </c>
      <c r="T298" s="4">
        <f t="shared" si="122"/>
        <v>11</v>
      </c>
      <c r="U298" s="4">
        <f t="shared" si="122"/>
        <v>12</v>
      </c>
      <c r="V298" s="4">
        <f t="shared" si="122"/>
        <v>13</v>
      </c>
      <c r="W298" s="4">
        <f t="shared" si="122"/>
        <v>14</v>
      </c>
      <c r="X298" s="4">
        <f t="shared" si="122"/>
        <v>15</v>
      </c>
      <c r="Y298" s="4">
        <f t="shared" si="122"/>
        <v>16</v>
      </c>
      <c r="Z298" s="4">
        <f t="shared" si="122"/>
        <v>17</v>
      </c>
      <c r="AA298" s="4">
        <f t="shared" si="122"/>
        <v>18</v>
      </c>
      <c r="AB298" s="4">
        <f t="shared" si="122"/>
        <v>19</v>
      </c>
      <c r="AC298" s="4">
        <f t="shared" si="122"/>
        <v>20</v>
      </c>
      <c r="AD298" s="4">
        <f t="shared" si="122"/>
        <v>21</v>
      </c>
      <c r="AE298" s="4">
        <f t="shared" si="122"/>
        <v>22</v>
      </c>
      <c r="AF298" s="4">
        <f t="shared" si="122"/>
        <v>23</v>
      </c>
      <c r="AG298" s="4">
        <f t="shared" si="122"/>
        <v>24</v>
      </c>
      <c r="AH298" s="4">
        <f t="shared" si="122"/>
        <v>25</v>
      </c>
      <c r="AI298" s="4">
        <f t="shared" si="122"/>
        <v>26</v>
      </c>
      <c r="AJ298" s="4">
        <f t="shared" si="122"/>
        <v>27</v>
      </c>
      <c r="AK298" s="4">
        <f t="shared" si="122"/>
        <v>28</v>
      </c>
      <c r="AL298" s="4">
        <f t="shared" si="122"/>
        <v>29</v>
      </c>
      <c r="AM298" s="4">
        <f t="shared" si="122"/>
        <v>30</v>
      </c>
      <c r="AN298" s="4">
        <f t="shared" si="122"/>
        <v>31</v>
      </c>
      <c r="AO298" s="4">
        <f t="shared" si="122"/>
        <v>32</v>
      </c>
      <c r="AP298" s="4">
        <f t="shared" si="122"/>
        <v>33</v>
      </c>
      <c r="AQ298" s="4">
        <f t="shared" si="122"/>
        <v>34</v>
      </c>
      <c r="AR298" s="4">
        <f t="shared" si="122"/>
        <v>35</v>
      </c>
      <c r="AS298" s="4">
        <f t="shared" si="122"/>
        <v>36</v>
      </c>
      <c r="AT298" s="4">
        <f t="shared" si="122"/>
        <v>37</v>
      </c>
      <c r="AU298" s="4">
        <f t="shared" si="122"/>
        <v>38</v>
      </c>
      <c r="AV298" s="4">
        <f t="shared" si="122"/>
        <v>39</v>
      </c>
      <c r="AW298" s="4">
        <f t="shared" si="122"/>
        <v>40</v>
      </c>
      <c r="AX298" s="4">
        <f t="shared" si="122"/>
        <v>41</v>
      </c>
      <c r="AY298" s="4">
        <f t="shared" si="122"/>
        <v>42</v>
      </c>
      <c r="AZ298" s="4">
        <f t="shared" si="122"/>
        <v>43</v>
      </c>
      <c r="BA298" s="4">
        <f t="shared" si="122"/>
        <v>44</v>
      </c>
      <c r="BB298" s="4">
        <f t="shared" si="122"/>
        <v>45</v>
      </c>
      <c r="BC298" s="4">
        <f t="shared" si="122"/>
        <v>46</v>
      </c>
      <c r="BD298" s="4">
        <f t="shared" si="122"/>
        <v>47</v>
      </c>
      <c r="BE298" s="4">
        <f t="shared" si="122"/>
        <v>48</v>
      </c>
      <c r="BF298" s="4">
        <f t="shared" si="122"/>
        <v>49</v>
      </c>
      <c r="BG298" s="4">
        <f t="shared" si="122"/>
        <v>50</v>
      </c>
      <c r="BH298" s="4">
        <f t="shared" si="122"/>
        <v>51</v>
      </c>
      <c r="BI298" s="4">
        <f t="shared" si="122"/>
        <v>52</v>
      </c>
      <c r="BJ298" s="4">
        <f t="shared" si="122"/>
        <v>53</v>
      </c>
      <c r="BK298" s="4">
        <f t="shared" si="122"/>
        <v>54</v>
      </c>
      <c r="BL298" s="4">
        <f t="shared" si="122"/>
        <v>55</v>
      </c>
      <c r="BM298" s="4">
        <f t="shared" si="122"/>
        <v>56</v>
      </c>
      <c r="BN298" s="4">
        <f t="shared" si="122"/>
        <v>57</v>
      </c>
      <c r="BO298" s="4">
        <f t="shared" si="122"/>
        <v>58</v>
      </c>
      <c r="BP298" s="4">
        <f t="shared" si="122"/>
        <v>59</v>
      </c>
      <c r="BQ298" s="4">
        <f t="shared" si="122"/>
        <v>60</v>
      </c>
    </row>
    <row r="299" spans="1:69" outlineLevel="2">
      <c r="E299" s="55" t="s">
        <v>207</v>
      </c>
      <c r="G299" s="55" t="s">
        <v>69</v>
      </c>
      <c r="I299" s="4">
        <f t="shared" ref="I299:BQ299" si="123" xml:space="preserve">  IF( MOD( I298, 6 ) = 0, ( I298 / 6 ), 0 )</f>
        <v>0</v>
      </c>
      <c r="J299" s="4">
        <f t="shared" si="123"/>
        <v>0</v>
      </c>
      <c r="K299" s="4">
        <f t="shared" si="123"/>
        <v>0</v>
      </c>
      <c r="L299" s="4">
        <f t="shared" si="123"/>
        <v>0</v>
      </c>
      <c r="M299" s="4">
        <f t="shared" si="123"/>
        <v>0</v>
      </c>
      <c r="N299" s="4">
        <f t="shared" si="123"/>
        <v>0</v>
      </c>
      <c r="O299" s="4">
        <f t="shared" si="123"/>
        <v>1</v>
      </c>
      <c r="P299" s="4">
        <f t="shared" si="123"/>
        <v>0</v>
      </c>
      <c r="Q299" s="4">
        <f t="shared" si="123"/>
        <v>0</v>
      </c>
      <c r="R299" s="4">
        <f t="shared" si="123"/>
        <v>0</v>
      </c>
      <c r="S299" s="4">
        <f t="shared" si="123"/>
        <v>0</v>
      </c>
      <c r="T299" s="4">
        <f t="shared" si="123"/>
        <v>0</v>
      </c>
      <c r="U299" s="4">
        <f t="shared" si="123"/>
        <v>2</v>
      </c>
      <c r="V299" s="4">
        <f t="shared" si="123"/>
        <v>0</v>
      </c>
      <c r="W299" s="4">
        <f t="shared" si="123"/>
        <v>0</v>
      </c>
      <c r="X299" s="4">
        <f t="shared" si="123"/>
        <v>0</v>
      </c>
      <c r="Y299" s="4">
        <f t="shared" si="123"/>
        <v>0</v>
      </c>
      <c r="Z299" s="4">
        <f t="shared" si="123"/>
        <v>0</v>
      </c>
      <c r="AA299" s="4">
        <f t="shared" si="123"/>
        <v>3</v>
      </c>
      <c r="AB299" s="4">
        <f t="shared" si="123"/>
        <v>0</v>
      </c>
      <c r="AC299" s="4">
        <f t="shared" si="123"/>
        <v>0</v>
      </c>
      <c r="AD299" s="4">
        <f t="shared" si="123"/>
        <v>0</v>
      </c>
      <c r="AE299" s="4">
        <f t="shared" si="123"/>
        <v>0</v>
      </c>
      <c r="AF299" s="4">
        <f t="shared" si="123"/>
        <v>0</v>
      </c>
      <c r="AG299" s="4">
        <f t="shared" si="123"/>
        <v>4</v>
      </c>
      <c r="AH299" s="4">
        <f t="shared" si="123"/>
        <v>0</v>
      </c>
      <c r="AI299" s="4">
        <f t="shared" si="123"/>
        <v>0</v>
      </c>
      <c r="AJ299" s="4">
        <f t="shared" si="123"/>
        <v>0</v>
      </c>
      <c r="AK299" s="4">
        <f t="shared" si="123"/>
        <v>0</v>
      </c>
      <c r="AL299" s="4">
        <f t="shared" si="123"/>
        <v>0</v>
      </c>
      <c r="AM299" s="4">
        <f t="shared" si="123"/>
        <v>5</v>
      </c>
      <c r="AN299" s="4">
        <f t="shared" si="123"/>
        <v>0</v>
      </c>
      <c r="AO299" s="4">
        <f t="shared" si="123"/>
        <v>0</v>
      </c>
      <c r="AP299" s="4">
        <f t="shared" si="123"/>
        <v>0</v>
      </c>
      <c r="AQ299" s="4">
        <f t="shared" si="123"/>
        <v>0</v>
      </c>
      <c r="AR299" s="4">
        <f t="shared" si="123"/>
        <v>0</v>
      </c>
      <c r="AS299" s="4">
        <f t="shared" si="123"/>
        <v>6</v>
      </c>
      <c r="AT299" s="4">
        <f t="shared" si="123"/>
        <v>0</v>
      </c>
      <c r="AU299" s="4">
        <f t="shared" si="123"/>
        <v>0</v>
      </c>
      <c r="AV299" s="4">
        <f t="shared" si="123"/>
        <v>0</v>
      </c>
      <c r="AW299" s="4">
        <f t="shared" si="123"/>
        <v>0</v>
      </c>
      <c r="AX299" s="4">
        <f t="shared" si="123"/>
        <v>0</v>
      </c>
      <c r="AY299" s="4">
        <f t="shared" si="123"/>
        <v>7</v>
      </c>
      <c r="AZ299" s="4">
        <f t="shared" si="123"/>
        <v>0</v>
      </c>
      <c r="BA299" s="4">
        <f t="shared" si="123"/>
        <v>0</v>
      </c>
      <c r="BB299" s="4">
        <f t="shared" si="123"/>
        <v>0</v>
      </c>
      <c r="BC299" s="4">
        <f t="shared" si="123"/>
        <v>0</v>
      </c>
      <c r="BD299" s="4">
        <f t="shared" si="123"/>
        <v>0</v>
      </c>
      <c r="BE299" s="4">
        <f t="shared" si="123"/>
        <v>8</v>
      </c>
      <c r="BF299" s="4">
        <f t="shared" si="123"/>
        <v>0</v>
      </c>
      <c r="BG299" s="4">
        <f t="shared" si="123"/>
        <v>0</v>
      </c>
      <c r="BH299" s="4">
        <f t="shared" si="123"/>
        <v>0</v>
      </c>
      <c r="BI299" s="4">
        <f t="shared" si="123"/>
        <v>0</v>
      </c>
      <c r="BJ299" s="4">
        <f t="shared" si="123"/>
        <v>0</v>
      </c>
      <c r="BK299" s="4">
        <f t="shared" si="123"/>
        <v>9</v>
      </c>
      <c r="BL299" s="4">
        <f t="shared" si="123"/>
        <v>0</v>
      </c>
      <c r="BM299" s="4">
        <f t="shared" si="123"/>
        <v>0</v>
      </c>
      <c r="BN299" s="4">
        <f t="shared" si="123"/>
        <v>0</v>
      </c>
      <c r="BO299" s="4">
        <f t="shared" si="123"/>
        <v>0</v>
      </c>
      <c r="BP299" s="4">
        <f t="shared" si="123"/>
        <v>0</v>
      </c>
      <c r="BQ299" s="4">
        <f t="shared" si="123"/>
        <v>10</v>
      </c>
    </row>
    <row r="300" spans="1:69" outlineLevel="1"/>
    <row r="301" spans="1:69" outlineLevel="1"/>
    <row r="302" spans="1:69" outlineLevel="1">
      <c r="B302" s="28" t="s">
        <v>208</v>
      </c>
    </row>
    <row r="303" spans="1:69" outlineLevel="2">
      <c r="A303" s="18"/>
      <c r="B303" s="18"/>
      <c r="C303" s="31"/>
      <c r="D303" s="32"/>
      <c r="E303" s="42" t="str">
        <f xml:space="preserve">  InpC!E$74</f>
        <v>Start date</v>
      </c>
      <c r="F303" s="42">
        <f xml:space="preserve">  InpC!F$74</f>
        <v>45047</v>
      </c>
      <c r="G303" s="42" t="str">
        <f xml:space="preserve">  InpC!G$74</f>
        <v>date</v>
      </c>
      <c r="M303" s="8"/>
    </row>
    <row r="304" spans="1:69" outlineLevel="2">
      <c r="E304" s="55" t="s">
        <v>208</v>
      </c>
      <c r="F304" s="2">
        <f xml:space="preserve">  $F303 - 1</f>
        <v>45046</v>
      </c>
      <c r="G304" s="55" t="s">
        <v>173</v>
      </c>
      <c r="M304" s="2"/>
    </row>
    <row r="305" spans="2:2" outlineLevel="1"/>
    <row r="308" spans="2:2">
      <c r="B308" s="28" t="s">
        <v>210</v>
      </c>
    </row>
  </sheetData>
  <conditionalFormatting sqref="F3">
    <cfRule type="cellIs" dxfId="320" priority="13" stopIfTrue="1" operator="notEqual">
      <formula>0</formula>
    </cfRule>
    <cfRule type="cellIs" dxfId="319" priority="14" stopIfTrue="1" operator="equal">
      <formula>""</formula>
    </cfRule>
  </conditionalFormatting>
  <conditionalFormatting sqref="J3:BQ3">
    <cfRule type="cellIs" dxfId="318" priority="11" stopIfTrue="1" operator="equal">
      <formula>"Construction"</formula>
    </cfRule>
    <cfRule type="cellIs" dxfId="317" priority="12" stopIfTrue="1" operator="equal">
      <formula>"Operations"</formula>
    </cfRule>
  </conditionalFormatting>
  <conditionalFormatting sqref="J3:BQ3">
    <cfRule type="cellIs" dxfId="316" priority="10" operator="equal">
      <formula>"Fin Close"</formula>
    </cfRule>
  </conditionalFormatting>
  <conditionalFormatting sqref="J3:BQ3">
    <cfRule type="cellIs" dxfId="315" priority="8" operator="equal">
      <formula>"PPA ext."</formula>
    </cfRule>
    <cfRule type="cellIs" dxfId="314" priority="9" operator="equal">
      <formula>"Delay"</formula>
    </cfRule>
  </conditionalFormatting>
  <conditionalFormatting sqref="F2">
    <cfRule type="cellIs" dxfId="313" priority="1" stopIfTrue="1" operator="notEqual">
      <formula>0</formula>
    </cfRule>
    <cfRule type="cellIs" dxfId="312" priority="2" stopIfTrue="1" operator="equal">
      <formula>""</formula>
    </cfRule>
  </conditionalFormatting>
  <printOptions headings="1"/>
  <pageMargins left="0.74803149606299213" right="0.74803149606299213" top="0.98425196850393704" bottom="0.98425196850393704" header="0.51181102362204722" footer="0.51181102362204722"/>
  <pageSetup paperSize="9" scale="49" orientation="landscape" blackAndWhite="1"/>
  <headerFooter>
    <oddHeader>&amp;LPROJECT [XXX]&amp;CSheet:&amp;A&amp;RSTRICTLY CONFIDENTIAL</oddHeader>
    <oddFooter>&amp;L&amp;F ( Printed on &amp;D at &amp;T )&amp;RPage &amp;P of &amp;N</oddFooter>
  </headerFooter>
  <customProperties>
    <customPr name="MMGroup" r:id="rId1"/>
    <customPr name="MMSheetType" r:id="rId2"/>
    <customPr name="MMTimeAxis" r:id="rId3"/>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Q9"/>
  <sheetViews>
    <sheetView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cols>
    <col min="1" max="2" width="1.44140625" style="28" customWidth="1"/>
    <col min="3" max="3" width="1.44140625" style="58" customWidth="1"/>
    <col min="4" max="4" width="1.44140625" style="82" customWidth="1"/>
    <col min="5" max="5" width="23.33203125" style="55" bestFit="1" customWidth="1"/>
    <col min="6" max="6" width="20.5546875" style="55" bestFit="1" customWidth="1"/>
    <col min="7" max="7" width="13.21875" style="55" bestFit="1" customWidth="1"/>
    <col min="8" max="8" width="7.6640625" style="55" bestFit="1" customWidth="1"/>
    <col min="9" max="9" width="3.44140625" style="55" customWidth="1"/>
    <col min="10" max="10" width="12.33203125" style="55" bestFit="1" customWidth="1"/>
    <col min="11" max="11" width="12.109375" style="55" bestFit="1" customWidth="1"/>
    <col min="12" max="12" width="11.21875" style="55" bestFit="1" customWidth="1"/>
    <col min="13" max="13" width="12.33203125" style="55" bestFit="1" customWidth="1"/>
    <col min="14" max="14" width="12.21875" style="55" bestFit="1" customWidth="1"/>
    <col min="15" max="15" width="11.77734375" style="55" bestFit="1" customWidth="1"/>
    <col min="16" max="16" width="12.33203125" style="55" bestFit="1" customWidth="1"/>
    <col min="17" max="17" width="12.21875" style="55" bestFit="1" customWidth="1"/>
    <col min="18" max="18" width="11.88671875" style="55" bestFit="1" customWidth="1"/>
    <col min="19" max="19" width="12.109375" style="55" bestFit="1" customWidth="1"/>
    <col min="20" max="20" width="12" style="55" bestFit="1" customWidth="1"/>
    <col min="21" max="21" width="11.77734375" style="55" bestFit="1" customWidth="1"/>
    <col min="22" max="22" width="12.33203125" style="55" bestFit="1" customWidth="1"/>
    <col min="23" max="23" width="12.109375" style="55" bestFit="1" customWidth="1"/>
    <col min="24" max="24" width="11.21875" style="55" bestFit="1" customWidth="1"/>
    <col min="25" max="25" width="12.33203125" style="55" bestFit="1" customWidth="1"/>
    <col min="26" max="26" width="12.21875" style="55" bestFit="1" customWidth="1"/>
    <col min="27" max="27" width="11.77734375" style="55" bestFit="1" customWidth="1"/>
    <col min="28" max="28" width="12.33203125" style="55" bestFit="1" customWidth="1"/>
    <col min="29" max="29" width="12.21875" style="55" bestFit="1" customWidth="1"/>
    <col min="30" max="30" width="11.88671875" style="55" bestFit="1" customWidth="1"/>
    <col min="31" max="31" width="12.109375" style="55" bestFit="1" customWidth="1"/>
    <col min="32" max="32" width="12" style="55" bestFit="1" customWidth="1"/>
    <col min="33" max="33" width="11.77734375" style="55" bestFit="1" customWidth="1"/>
    <col min="34" max="34" width="12.33203125" style="55" bestFit="1" customWidth="1"/>
    <col min="35" max="35" width="12.109375" style="55" bestFit="1" customWidth="1"/>
    <col min="36" max="36" width="11.21875" style="55" bestFit="1" customWidth="1"/>
    <col min="37" max="37" width="12.33203125" style="55" bestFit="1" customWidth="1"/>
    <col min="38" max="38" width="12.21875" style="55" bestFit="1" customWidth="1"/>
    <col min="39" max="39" width="11.77734375" style="55" bestFit="1" customWidth="1"/>
    <col min="40" max="40" width="12.33203125" style="55" bestFit="1" customWidth="1"/>
    <col min="41" max="41" width="12.21875" style="55" bestFit="1" customWidth="1"/>
    <col min="42" max="42" width="11.88671875" style="55" bestFit="1" customWidth="1"/>
    <col min="43" max="43" width="12.109375" style="55" bestFit="1" customWidth="1"/>
    <col min="44" max="44" width="12" style="55" bestFit="1" customWidth="1"/>
    <col min="45" max="45" width="11.77734375" style="55" bestFit="1" customWidth="1"/>
    <col min="46" max="46" width="12.33203125" style="55" bestFit="1" customWidth="1"/>
    <col min="47" max="47" width="12.109375" style="55" bestFit="1" customWidth="1"/>
    <col min="48" max="48" width="11.21875" style="55" bestFit="1" customWidth="1"/>
    <col min="49" max="49" width="12.33203125" style="55" bestFit="1" customWidth="1"/>
    <col min="50" max="50" width="12.21875" style="55" bestFit="1" customWidth="1"/>
    <col min="51" max="51" width="11.77734375" style="55" bestFit="1" customWidth="1"/>
    <col min="52" max="52" width="12.33203125" style="55" bestFit="1" customWidth="1"/>
    <col min="53" max="53" width="12.21875" style="55" bestFit="1" customWidth="1"/>
    <col min="54" max="54" width="11.88671875" style="55" bestFit="1" customWidth="1"/>
    <col min="55" max="55" width="12.109375" style="55" bestFit="1" customWidth="1"/>
    <col min="56" max="56" width="12" style="55" bestFit="1" customWidth="1"/>
    <col min="57" max="57" width="11.77734375" style="55" bestFit="1" customWidth="1"/>
    <col min="58" max="58" width="12.33203125" style="55" bestFit="1" customWidth="1"/>
    <col min="59" max="59" width="12.109375" style="55" bestFit="1" customWidth="1"/>
    <col min="60" max="60" width="11.21875" style="55" bestFit="1" customWidth="1"/>
    <col min="61" max="61" width="12.33203125" style="55" bestFit="1" customWidth="1"/>
    <col min="62" max="62" width="12.21875" style="55" bestFit="1" customWidth="1"/>
    <col min="63" max="63" width="11.77734375" style="55" bestFit="1" customWidth="1"/>
    <col min="64" max="64" width="12.33203125" style="55" bestFit="1" customWidth="1"/>
    <col min="65" max="65" width="12.21875" style="55" bestFit="1" customWidth="1"/>
    <col min="66" max="66" width="11.88671875" style="55" bestFit="1" customWidth="1"/>
    <col min="67" max="67" width="12.109375" style="55" bestFit="1" customWidth="1"/>
    <col min="68" max="68" width="12" style="55" bestFit="1" customWidth="1"/>
    <col min="69" max="69" width="11.77734375" style="55" bestFit="1" customWidth="1"/>
    <col min="70" max="70" width="15.109375" style="55" hidden="1" customWidth="1"/>
    <col min="71" max="16384" width="15.109375" style="55" hidden="1"/>
  </cols>
  <sheetData>
    <row r="1" spans="1:69" s="76" customFormat="1" ht="25">
      <c r="A1" s="48" t="str">
        <f ca="1" xml:space="preserve"> RIGHT(CELL("filename", A1), LEN(CELL("filename", A1)) - SEARCH("]", CELL("filename", A1)))</f>
        <v>Unallocated</v>
      </c>
      <c r="B1" s="78"/>
      <c r="C1" s="79"/>
      <c r="D1" s="83"/>
      <c r="F1" s="50" t="str">
        <f>HYPERLINK("#Contents!A1","Go to contents")</f>
        <v>Go to contents</v>
      </c>
      <c r="H1" s="57"/>
      <c r="J1" s="57"/>
    </row>
    <row r="2" spans="1:69" s="52" customFormat="1">
      <c r="A2" s="56"/>
      <c r="B2" s="56"/>
      <c r="C2" s="77"/>
      <c r="D2" s="80"/>
      <c r="E2" s="19" t="s">
        <v>260</v>
      </c>
      <c r="F2" s="49">
        <f ca="1" xml:space="preserve"> 'Model Checks and Alerts'!F11</f>
        <v>1</v>
      </c>
      <c r="G2" s="51" t="s">
        <v>115</v>
      </c>
      <c r="H2" s="19"/>
      <c r="I2" s="19"/>
      <c r="J2" s="6">
        <f xml:space="preserve"> Time!J$19</f>
        <v>45077</v>
      </c>
      <c r="K2" s="6">
        <f xml:space="preserve"> Time!K$19</f>
        <v>45107</v>
      </c>
      <c r="L2" s="6">
        <f xml:space="preserve"> Time!L$19</f>
        <v>45138</v>
      </c>
      <c r="M2" s="6">
        <f xml:space="preserve"> Time!M$19</f>
        <v>45169</v>
      </c>
      <c r="N2" s="6">
        <f xml:space="preserve"> Time!N$19</f>
        <v>45199</v>
      </c>
      <c r="O2" s="6">
        <f xml:space="preserve"> Time!O$19</f>
        <v>45230</v>
      </c>
      <c r="P2" s="6">
        <f xml:space="preserve"> Time!P$19</f>
        <v>45260</v>
      </c>
      <c r="Q2" s="6">
        <f xml:space="preserve"> Time!Q$19</f>
        <v>45291</v>
      </c>
      <c r="R2" s="6">
        <f xml:space="preserve"> Time!R$19</f>
        <v>45322</v>
      </c>
      <c r="S2" s="6">
        <f xml:space="preserve"> Time!S$19</f>
        <v>45351</v>
      </c>
      <c r="T2" s="6">
        <f xml:space="preserve"> Time!T$19</f>
        <v>45382</v>
      </c>
      <c r="U2" s="6">
        <f xml:space="preserve"> Time!U$19</f>
        <v>45412</v>
      </c>
      <c r="V2" s="6">
        <f xml:space="preserve"> Time!V$19</f>
        <v>45443</v>
      </c>
      <c r="W2" s="6">
        <f xml:space="preserve"> Time!W$19</f>
        <v>45473</v>
      </c>
      <c r="X2" s="6">
        <f xml:space="preserve"> Time!X$19</f>
        <v>45504</v>
      </c>
      <c r="Y2" s="6">
        <f xml:space="preserve"> Time!Y$19</f>
        <v>45535</v>
      </c>
      <c r="Z2" s="6">
        <f xml:space="preserve"> Time!Z$19</f>
        <v>45565</v>
      </c>
      <c r="AA2" s="6">
        <f xml:space="preserve"> Time!AA$19</f>
        <v>45596</v>
      </c>
      <c r="AB2" s="6">
        <f xml:space="preserve"> Time!AB$19</f>
        <v>45626</v>
      </c>
      <c r="AC2" s="6">
        <f xml:space="preserve"> Time!AC$19</f>
        <v>45657</v>
      </c>
      <c r="AD2" s="6">
        <f xml:space="preserve"> Time!AD$19</f>
        <v>45688</v>
      </c>
      <c r="AE2" s="6">
        <f xml:space="preserve"> Time!AE$19</f>
        <v>45716</v>
      </c>
      <c r="AF2" s="6">
        <f xml:space="preserve"> Time!AF$19</f>
        <v>45747</v>
      </c>
      <c r="AG2" s="6">
        <f xml:space="preserve"> Time!AG$19</f>
        <v>45777</v>
      </c>
      <c r="AH2" s="6">
        <f xml:space="preserve"> Time!AH$19</f>
        <v>45808</v>
      </c>
      <c r="AI2" s="6">
        <f xml:space="preserve"> Time!AI$19</f>
        <v>45838</v>
      </c>
      <c r="AJ2" s="6">
        <f xml:space="preserve"> Time!AJ$19</f>
        <v>45869</v>
      </c>
      <c r="AK2" s="6">
        <f xml:space="preserve"> Time!AK$19</f>
        <v>45900</v>
      </c>
      <c r="AL2" s="6">
        <f xml:space="preserve"> Time!AL$19</f>
        <v>45930</v>
      </c>
      <c r="AM2" s="6">
        <f xml:space="preserve"> Time!AM$19</f>
        <v>45961</v>
      </c>
      <c r="AN2" s="6">
        <f xml:space="preserve"> Time!AN$19</f>
        <v>45991</v>
      </c>
      <c r="AO2" s="6">
        <f xml:space="preserve"> Time!AO$19</f>
        <v>46022</v>
      </c>
      <c r="AP2" s="6">
        <f xml:space="preserve"> Time!AP$19</f>
        <v>46053</v>
      </c>
      <c r="AQ2" s="6">
        <f xml:space="preserve"> Time!AQ$19</f>
        <v>46081</v>
      </c>
      <c r="AR2" s="6">
        <f xml:space="preserve"> Time!AR$19</f>
        <v>46112</v>
      </c>
      <c r="AS2" s="6">
        <f xml:space="preserve"> Time!AS$19</f>
        <v>46142</v>
      </c>
      <c r="AT2" s="6">
        <f xml:space="preserve"> Time!AT$19</f>
        <v>46173</v>
      </c>
      <c r="AU2" s="6">
        <f xml:space="preserve"> Time!AU$19</f>
        <v>46203</v>
      </c>
      <c r="AV2" s="6">
        <f xml:space="preserve"> Time!AV$19</f>
        <v>46234</v>
      </c>
      <c r="AW2" s="6">
        <f xml:space="preserve"> Time!AW$19</f>
        <v>46265</v>
      </c>
      <c r="AX2" s="6">
        <f xml:space="preserve"> Time!AX$19</f>
        <v>46295</v>
      </c>
      <c r="AY2" s="6">
        <f xml:space="preserve"> Time!AY$19</f>
        <v>46326</v>
      </c>
      <c r="AZ2" s="6">
        <f xml:space="preserve"> Time!AZ$19</f>
        <v>46356</v>
      </c>
      <c r="BA2" s="6">
        <f xml:space="preserve"> Time!BA$19</f>
        <v>46387</v>
      </c>
      <c r="BB2" s="6">
        <f xml:space="preserve"> Time!BB$19</f>
        <v>46418</v>
      </c>
      <c r="BC2" s="6">
        <f xml:space="preserve"> Time!BC$19</f>
        <v>46446</v>
      </c>
      <c r="BD2" s="6">
        <f xml:space="preserve"> Time!BD$19</f>
        <v>46477</v>
      </c>
      <c r="BE2" s="6">
        <f xml:space="preserve"> Time!BE$19</f>
        <v>46507</v>
      </c>
      <c r="BF2" s="6">
        <f xml:space="preserve"> Time!BF$19</f>
        <v>46538</v>
      </c>
      <c r="BG2" s="6">
        <f xml:space="preserve"> Time!BG$19</f>
        <v>46568</v>
      </c>
      <c r="BH2" s="6">
        <f xml:space="preserve"> Time!BH$19</f>
        <v>46599</v>
      </c>
      <c r="BI2" s="6">
        <f xml:space="preserve"> Time!BI$19</f>
        <v>46630</v>
      </c>
      <c r="BJ2" s="6">
        <f xml:space="preserve"> Time!BJ$19</f>
        <v>46660</v>
      </c>
      <c r="BK2" s="6">
        <f xml:space="preserve"> Time!BK$19</f>
        <v>46691</v>
      </c>
      <c r="BL2" s="6">
        <f xml:space="preserve"> Time!BL$19</f>
        <v>46721</v>
      </c>
      <c r="BM2" s="6">
        <f xml:space="preserve"> Time!BM$19</f>
        <v>46752</v>
      </c>
      <c r="BN2" s="6">
        <f xml:space="preserve"> Time!BN$19</f>
        <v>46783</v>
      </c>
      <c r="BO2" s="6">
        <f xml:space="preserve"> Time!BO$19</f>
        <v>46812</v>
      </c>
      <c r="BP2" s="6">
        <f xml:space="preserve"> Time!BP$19</f>
        <v>46843</v>
      </c>
      <c r="BQ2" s="6">
        <f xml:space="preserve"> Time!BQ$19</f>
        <v>46873</v>
      </c>
    </row>
    <row r="3" spans="1:69" s="29" customFormat="1">
      <c r="A3" s="56"/>
      <c r="B3" s="56"/>
      <c r="C3" s="77"/>
      <c r="D3" s="80"/>
      <c r="E3" s="37" t="s">
        <v>167</v>
      </c>
      <c r="F3" s="49"/>
      <c r="G3" s="51" t="s">
        <v>76</v>
      </c>
      <c r="H3" s="19"/>
      <c r="I3" s="19"/>
      <c r="J3" s="7" t="str">
        <f xml:space="preserve"> Time!J$24</f>
        <v>Month1</v>
      </c>
      <c r="K3" s="7" t="str">
        <f xml:space="preserve"> Time!K$24</f>
        <v>Month2</v>
      </c>
      <c r="L3" s="7" t="str">
        <f xml:space="preserve"> Time!L$24</f>
        <v>Month3</v>
      </c>
      <c r="M3" s="7" t="str">
        <f xml:space="preserve"> Time!M$24</f>
        <v>Month4</v>
      </c>
      <c r="N3" s="7" t="str">
        <f xml:space="preserve"> Time!N$24</f>
        <v>Month5</v>
      </c>
      <c r="O3" s="7" t="str">
        <f xml:space="preserve"> Time!O$24</f>
        <v>Month6</v>
      </c>
      <c r="P3" s="7" t="str">
        <f xml:space="preserve"> Time!P$24</f>
        <v>Month7</v>
      </c>
      <c r="Q3" s="7" t="str">
        <f xml:space="preserve"> Time!Q$24</f>
        <v>Month8</v>
      </c>
      <c r="R3" s="7" t="str">
        <f xml:space="preserve"> Time!R$24</f>
        <v>Month9</v>
      </c>
      <c r="S3" s="7" t="str">
        <f xml:space="preserve"> Time!S$24</f>
        <v>Month10</v>
      </c>
      <c r="T3" s="7" t="str">
        <f xml:space="preserve"> Time!T$24</f>
        <v>Month11</v>
      </c>
      <c r="U3" s="7" t="str">
        <f xml:space="preserve"> Time!U$24</f>
        <v>Month12</v>
      </c>
      <c r="V3" s="7" t="str">
        <f xml:space="preserve"> Time!V$24</f>
        <v>Month13</v>
      </c>
      <c r="W3" s="7" t="str">
        <f xml:space="preserve"> Time!W$24</f>
        <v>Month14</v>
      </c>
      <c r="X3" s="7" t="str">
        <f xml:space="preserve"> Time!X$24</f>
        <v>Month15</v>
      </c>
      <c r="Y3" s="7" t="str">
        <f xml:space="preserve"> Time!Y$24</f>
        <v>Month16</v>
      </c>
      <c r="Z3" s="7" t="str">
        <f xml:space="preserve"> Time!Z$24</f>
        <v>Month17</v>
      </c>
      <c r="AA3" s="7" t="str">
        <f xml:space="preserve"> Time!AA$24</f>
        <v>Month18</v>
      </c>
      <c r="AB3" s="7" t="str">
        <f xml:space="preserve"> Time!AB$24</f>
        <v>Month19</v>
      </c>
      <c r="AC3" s="7" t="str">
        <f xml:space="preserve"> Time!AC$24</f>
        <v>Month20</v>
      </c>
      <c r="AD3" s="7" t="str">
        <f xml:space="preserve"> Time!AD$24</f>
        <v>Month21</v>
      </c>
      <c r="AE3" s="7" t="str">
        <f xml:space="preserve"> Time!AE$24</f>
        <v>Month22</v>
      </c>
      <c r="AF3" s="7" t="str">
        <f xml:space="preserve"> Time!AF$24</f>
        <v>Month23</v>
      </c>
      <c r="AG3" s="7" t="str">
        <f xml:space="preserve"> Time!AG$24</f>
        <v>Month24</v>
      </c>
      <c r="AH3" s="7" t="str">
        <f xml:space="preserve"> Time!AH$24</f>
        <v>Month25</v>
      </c>
      <c r="AI3" s="7" t="str">
        <f xml:space="preserve"> Time!AI$24</f>
        <v>Month26</v>
      </c>
      <c r="AJ3" s="7" t="str">
        <f xml:space="preserve"> Time!AJ$24</f>
        <v>Month27</v>
      </c>
      <c r="AK3" s="7" t="str">
        <f xml:space="preserve"> Time!AK$24</f>
        <v>Month28</v>
      </c>
      <c r="AL3" s="7" t="str">
        <f xml:space="preserve"> Time!AL$24</f>
        <v>Month29</v>
      </c>
      <c r="AM3" s="7" t="str">
        <f xml:space="preserve"> Time!AM$24</f>
        <v>Month30</v>
      </c>
      <c r="AN3" s="7" t="str">
        <f xml:space="preserve"> Time!AN$24</f>
        <v>Month31</v>
      </c>
      <c r="AO3" s="7" t="str">
        <f xml:space="preserve"> Time!AO$24</f>
        <v>Month32</v>
      </c>
      <c r="AP3" s="7" t="str">
        <f xml:space="preserve"> Time!AP$24</f>
        <v>Month33</v>
      </c>
      <c r="AQ3" s="7" t="str">
        <f xml:space="preserve"> Time!AQ$24</f>
        <v>Month34</v>
      </c>
      <c r="AR3" s="7" t="str">
        <f xml:space="preserve"> Time!AR$24</f>
        <v>Month35</v>
      </c>
      <c r="AS3" s="7" t="str">
        <f xml:space="preserve"> Time!AS$24</f>
        <v>Month36</v>
      </c>
      <c r="AT3" s="7" t="str">
        <f xml:space="preserve"> Time!AT$24</f>
        <v>Month37</v>
      </c>
      <c r="AU3" s="7" t="str">
        <f xml:space="preserve"> Time!AU$24</f>
        <v>Month38</v>
      </c>
      <c r="AV3" s="7" t="str">
        <f xml:space="preserve"> Time!AV$24</f>
        <v>Month39</v>
      </c>
      <c r="AW3" s="7" t="str">
        <f xml:space="preserve"> Time!AW$24</f>
        <v>Month40</v>
      </c>
      <c r="AX3" s="7" t="str">
        <f xml:space="preserve"> Time!AX$24</f>
        <v>Month41</v>
      </c>
      <c r="AY3" s="7" t="str">
        <f xml:space="preserve"> Time!AY$24</f>
        <v>Month42</v>
      </c>
      <c r="AZ3" s="7" t="str">
        <f xml:space="preserve"> Time!AZ$24</f>
        <v>Month43</v>
      </c>
      <c r="BA3" s="7" t="str">
        <f xml:space="preserve"> Time!BA$24</f>
        <v>Month44</v>
      </c>
      <c r="BB3" s="7" t="str">
        <f xml:space="preserve"> Time!BB$24</f>
        <v>Month45</v>
      </c>
      <c r="BC3" s="7" t="str">
        <f xml:space="preserve"> Time!BC$24</f>
        <v>Month46</v>
      </c>
      <c r="BD3" s="7" t="str">
        <f xml:space="preserve"> Time!BD$24</f>
        <v>Month47</v>
      </c>
      <c r="BE3" s="7" t="str">
        <f xml:space="preserve"> Time!BE$24</f>
        <v>Month48</v>
      </c>
      <c r="BF3" s="7" t="str">
        <f xml:space="preserve"> Time!BF$24</f>
        <v>Month49</v>
      </c>
      <c r="BG3" s="7" t="str">
        <f xml:space="preserve"> Time!BG$24</f>
        <v>Month50</v>
      </c>
      <c r="BH3" s="7" t="str">
        <f xml:space="preserve"> Time!BH$24</f>
        <v>Month51</v>
      </c>
      <c r="BI3" s="7" t="str">
        <f xml:space="preserve"> Time!BI$24</f>
        <v>Month52</v>
      </c>
      <c r="BJ3" s="7" t="str">
        <f xml:space="preserve"> Time!BJ$24</f>
        <v>Month53</v>
      </c>
      <c r="BK3" s="7" t="str">
        <f xml:space="preserve"> Time!BK$24</f>
        <v>Month54</v>
      </c>
      <c r="BL3" s="7" t="str">
        <f xml:space="preserve"> Time!BL$24</f>
        <v>Month55</v>
      </c>
      <c r="BM3" s="7" t="str">
        <f xml:space="preserve"> Time!BM$24</f>
        <v>Month56</v>
      </c>
      <c r="BN3" s="7" t="str">
        <f xml:space="preserve"> Time!BN$24</f>
        <v>Month57</v>
      </c>
      <c r="BO3" s="7" t="str">
        <f xml:space="preserve"> Time!BO$24</f>
        <v>Month58</v>
      </c>
      <c r="BP3" s="7" t="str">
        <f xml:space="preserve"> Time!BP$24</f>
        <v>Month59</v>
      </c>
      <c r="BQ3" s="7" t="str">
        <f xml:space="preserve"> Time!BQ$24</f>
        <v>Month60</v>
      </c>
    </row>
    <row r="4" spans="1:69" s="26" customFormat="1">
      <c r="A4" s="56"/>
      <c r="B4" s="56"/>
      <c r="C4" s="77"/>
      <c r="D4" s="80"/>
      <c r="E4" s="19" t="s">
        <v>261</v>
      </c>
      <c r="F4" s="28"/>
      <c r="G4" s="19"/>
      <c r="H4" s="19"/>
      <c r="I4" s="19"/>
      <c r="J4" s="26">
        <f xml:space="preserve"> Time!J$28</f>
        <v>1</v>
      </c>
      <c r="K4" s="26">
        <f xml:space="preserve"> Time!K$28</f>
        <v>2</v>
      </c>
      <c r="L4" s="26">
        <f xml:space="preserve"> Time!L$28</f>
        <v>3</v>
      </c>
      <c r="M4" s="26">
        <f xml:space="preserve"> Time!M$28</f>
        <v>4</v>
      </c>
      <c r="N4" s="26">
        <f xml:space="preserve"> Time!N$28</f>
        <v>5</v>
      </c>
      <c r="O4" s="26">
        <f xml:space="preserve"> Time!O$28</f>
        <v>6</v>
      </c>
      <c r="P4" s="26">
        <f xml:space="preserve"> Time!P$28</f>
        <v>7</v>
      </c>
      <c r="Q4" s="26">
        <f xml:space="preserve"> Time!Q$28</f>
        <v>8</v>
      </c>
      <c r="R4" s="26">
        <f xml:space="preserve"> Time!R$28</f>
        <v>9</v>
      </c>
      <c r="S4" s="26">
        <f xml:space="preserve"> Time!S$28</f>
        <v>10</v>
      </c>
      <c r="T4" s="26">
        <f xml:space="preserve"> Time!T$28</f>
        <v>11</v>
      </c>
      <c r="U4" s="26">
        <f xml:space="preserve"> Time!U$28</f>
        <v>12</v>
      </c>
      <c r="V4" s="26">
        <f xml:space="preserve"> Time!V$28</f>
        <v>13</v>
      </c>
      <c r="W4" s="26">
        <f xml:space="preserve"> Time!W$28</f>
        <v>14</v>
      </c>
      <c r="X4" s="26">
        <f xml:space="preserve"> Time!X$28</f>
        <v>15</v>
      </c>
      <c r="Y4" s="26">
        <f xml:space="preserve"> Time!Y$28</f>
        <v>16</v>
      </c>
      <c r="Z4" s="26">
        <f xml:space="preserve"> Time!Z$28</f>
        <v>17</v>
      </c>
      <c r="AA4" s="26">
        <f xml:space="preserve"> Time!AA$28</f>
        <v>18</v>
      </c>
      <c r="AB4" s="26">
        <f xml:space="preserve"> Time!AB$28</f>
        <v>19</v>
      </c>
      <c r="AC4" s="26">
        <f xml:space="preserve"> Time!AC$28</f>
        <v>20</v>
      </c>
      <c r="AD4" s="26">
        <f xml:space="preserve"> Time!AD$28</f>
        <v>21</v>
      </c>
      <c r="AE4" s="26">
        <f xml:space="preserve"> Time!AE$28</f>
        <v>22</v>
      </c>
      <c r="AF4" s="26">
        <f xml:space="preserve"> Time!AF$28</f>
        <v>23</v>
      </c>
      <c r="AG4" s="26">
        <f xml:space="preserve"> Time!AG$28</f>
        <v>24</v>
      </c>
      <c r="AH4" s="26">
        <f xml:space="preserve"> Time!AH$28</f>
        <v>25</v>
      </c>
      <c r="AI4" s="26">
        <f xml:space="preserve"> Time!AI$28</f>
        <v>26</v>
      </c>
      <c r="AJ4" s="26">
        <f xml:space="preserve"> Time!AJ$28</f>
        <v>27</v>
      </c>
      <c r="AK4" s="26">
        <f xml:space="preserve"> Time!AK$28</f>
        <v>28</v>
      </c>
      <c r="AL4" s="26">
        <f xml:space="preserve"> Time!AL$28</f>
        <v>29</v>
      </c>
      <c r="AM4" s="26">
        <f xml:space="preserve"> Time!AM$28</f>
        <v>30</v>
      </c>
      <c r="AN4" s="26">
        <f xml:space="preserve"> Time!AN$28</f>
        <v>31</v>
      </c>
      <c r="AO4" s="26">
        <f xml:space="preserve"> Time!AO$28</f>
        <v>32</v>
      </c>
      <c r="AP4" s="26">
        <f xml:space="preserve"> Time!AP$28</f>
        <v>33</v>
      </c>
      <c r="AQ4" s="26">
        <f xml:space="preserve"> Time!AQ$28</f>
        <v>34</v>
      </c>
      <c r="AR4" s="26">
        <f xml:space="preserve"> Time!AR$28</f>
        <v>35</v>
      </c>
      <c r="AS4" s="26">
        <f xml:space="preserve"> Time!AS$28</f>
        <v>36</v>
      </c>
      <c r="AT4" s="26">
        <f xml:space="preserve"> Time!AT$28</f>
        <v>37</v>
      </c>
      <c r="AU4" s="26">
        <f xml:space="preserve"> Time!AU$28</f>
        <v>38</v>
      </c>
      <c r="AV4" s="26">
        <f xml:space="preserve"> Time!AV$28</f>
        <v>39</v>
      </c>
      <c r="AW4" s="26">
        <f xml:space="preserve"> Time!AW$28</f>
        <v>40</v>
      </c>
      <c r="AX4" s="26">
        <f xml:space="preserve"> Time!AX$28</f>
        <v>41</v>
      </c>
      <c r="AY4" s="26">
        <f xml:space="preserve"> Time!AY$28</f>
        <v>42</v>
      </c>
      <c r="AZ4" s="26">
        <f xml:space="preserve"> Time!AZ$28</f>
        <v>43</v>
      </c>
      <c r="BA4" s="26">
        <f xml:space="preserve"> Time!BA$28</f>
        <v>44</v>
      </c>
      <c r="BB4" s="26">
        <f xml:space="preserve"> Time!BB$28</f>
        <v>45</v>
      </c>
      <c r="BC4" s="26">
        <f xml:space="preserve"> Time!BC$28</f>
        <v>46</v>
      </c>
      <c r="BD4" s="26">
        <f xml:space="preserve"> Time!BD$28</f>
        <v>47</v>
      </c>
      <c r="BE4" s="26">
        <f xml:space="preserve"> Time!BE$28</f>
        <v>48</v>
      </c>
      <c r="BF4" s="26">
        <f xml:space="preserve"> Time!BF$28</f>
        <v>49</v>
      </c>
      <c r="BG4" s="26">
        <f xml:space="preserve"> Time!BG$28</f>
        <v>50</v>
      </c>
      <c r="BH4" s="26">
        <f xml:space="preserve"> Time!BH$28</f>
        <v>51</v>
      </c>
      <c r="BI4" s="26">
        <f xml:space="preserve"> Time!BI$28</f>
        <v>52</v>
      </c>
      <c r="BJ4" s="26">
        <f xml:space="preserve"> Time!BJ$28</f>
        <v>53</v>
      </c>
      <c r="BK4" s="26">
        <f xml:space="preserve"> Time!BK$28</f>
        <v>54</v>
      </c>
      <c r="BL4" s="26">
        <f xml:space="preserve"> Time!BL$28</f>
        <v>55</v>
      </c>
      <c r="BM4" s="26">
        <f xml:space="preserve"> Time!BM$28</f>
        <v>56</v>
      </c>
      <c r="BN4" s="26">
        <f xml:space="preserve"> Time!BN$28</f>
        <v>57</v>
      </c>
      <c r="BO4" s="26">
        <f xml:space="preserve"> Time!BO$28</f>
        <v>58</v>
      </c>
      <c r="BP4" s="26">
        <f xml:space="preserve"> Time!BP$28</f>
        <v>59</v>
      </c>
      <c r="BQ4" s="26">
        <f xml:space="preserve"> Time!BQ$28</f>
        <v>60</v>
      </c>
    </row>
    <row r="5" spans="1:69" s="29" customFormat="1">
      <c r="A5" s="56"/>
      <c r="B5" s="56"/>
      <c r="C5" s="77"/>
      <c r="D5" s="80"/>
      <c r="E5" s="19" t="s">
        <v>247</v>
      </c>
      <c r="F5" s="28" t="s">
        <v>201</v>
      </c>
      <c r="G5" s="28" t="s">
        <v>185</v>
      </c>
      <c r="H5" s="28" t="s">
        <v>166</v>
      </c>
      <c r="I5" s="19"/>
      <c r="J5" s="15"/>
      <c r="K5" s="15"/>
      <c r="L5" s="15"/>
      <c r="M5" s="15"/>
      <c r="N5" s="15"/>
      <c r="O5" s="15"/>
    </row>
    <row r="6" spans="1:69" s="37" customFormat="1">
      <c r="A6" s="28"/>
      <c r="B6" s="28"/>
      <c r="C6" s="58"/>
      <c r="D6" s="84"/>
      <c r="F6" s="28"/>
      <c r="G6" s="28"/>
      <c r="H6" s="28"/>
    </row>
    <row r="9" spans="1:69">
      <c r="B9" s="28" t="s">
        <v>210</v>
      </c>
    </row>
  </sheetData>
  <conditionalFormatting sqref="F3">
    <cfRule type="cellIs" dxfId="311" priority="13" stopIfTrue="1" operator="notEqual">
      <formula>0</formula>
    </cfRule>
    <cfRule type="cellIs" dxfId="310" priority="14" stopIfTrue="1" operator="equal">
      <formula>""</formula>
    </cfRule>
  </conditionalFormatting>
  <conditionalFormatting sqref="J3:BQ3">
    <cfRule type="cellIs" dxfId="309" priority="11" stopIfTrue="1" operator="equal">
      <formula>"Construction"</formula>
    </cfRule>
    <cfRule type="cellIs" dxfId="308" priority="12" stopIfTrue="1" operator="equal">
      <formula>"Operations"</formula>
    </cfRule>
  </conditionalFormatting>
  <conditionalFormatting sqref="J3:BQ3">
    <cfRule type="cellIs" dxfId="307" priority="10" operator="equal">
      <formula>"Fin Close"</formula>
    </cfRule>
  </conditionalFormatting>
  <conditionalFormatting sqref="J3:BQ3">
    <cfRule type="cellIs" dxfId="306" priority="8" operator="equal">
      <formula>"PPA ext."</formula>
    </cfRule>
    <cfRule type="cellIs" dxfId="305" priority="9" operator="equal">
      <formula>"Delay"</formula>
    </cfRule>
  </conditionalFormatting>
  <conditionalFormatting sqref="F2">
    <cfRule type="cellIs" dxfId="304" priority="1" stopIfTrue="1" operator="notEqual">
      <formula>0</formula>
    </cfRule>
    <cfRule type="cellIs" dxfId="303" priority="2" stopIfTrue="1" operator="equal">
      <formula>""</formula>
    </cfRule>
  </conditionalFormatting>
  <printOptions headings="1"/>
  <pageMargins left="0.74803149606299213" right="0.74803149606299213" top="0.98425196850393704" bottom="0.98425196850393704" header="0.51181102362204722" footer="0.51181102362204722"/>
  <pageSetup paperSize="9" scale="49" orientation="landscape" blackAndWhite="1"/>
  <headerFooter>
    <oddHeader>&amp;LPROJECT [XXX]&amp;CSheet:&amp;A&amp;RSTRICTLY CONFIDENTIAL</oddHeader>
    <oddFooter>&amp;L&amp;F ( Printed on &amp;D at &amp;T )&amp;RPage &amp;P of &amp;N</oddFooter>
  </headerFooter>
  <customProperties>
    <customPr name="MMGroup" r:id="rId1"/>
    <customPr name="MMSheetType" r:id="rId2"/>
    <customPr name="MMTimeAxis" r:id="rId3"/>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BQ13"/>
  <sheetViews>
    <sheetView showGridLines="0"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outlineLevelRow="1"/>
  <cols>
    <col min="1" max="2" width="1.44140625" style="28" customWidth="1"/>
    <col min="3" max="3" width="1.44140625" style="58" customWidth="1"/>
    <col min="4" max="4" width="1.44140625" style="82" customWidth="1"/>
    <col min="5" max="5" width="23.33203125" style="55" bestFit="1" customWidth="1"/>
    <col min="6" max="6" width="20.5546875" style="55" bestFit="1" customWidth="1"/>
    <col min="7" max="7" width="13.21875" style="55" bestFit="1" customWidth="1"/>
    <col min="8" max="8" width="7.6640625" style="55" bestFit="1" customWidth="1"/>
    <col min="9" max="9" width="3.44140625" style="55" customWidth="1"/>
    <col min="10" max="10" width="12.33203125" style="55" bestFit="1" customWidth="1"/>
    <col min="11" max="11" width="12.109375" style="55" bestFit="1" customWidth="1"/>
    <col min="12" max="12" width="11.21875" style="55" bestFit="1" customWidth="1"/>
    <col min="13" max="13" width="12.33203125" style="55" bestFit="1" customWidth="1"/>
    <col min="14" max="14" width="12.21875" style="55" bestFit="1" customWidth="1"/>
    <col min="15" max="15" width="11.77734375" style="55" bestFit="1" customWidth="1"/>
    <col min="16" max="16" width="12.33203125" style="55" bestFit="1" customWidth="1"/>
    <col min="17" max="17" width="12.21875" style="55" bestFit="1" customWidth="1"/>
    <col min="18" max="18" width="11.88671875" style="55" bestFit="1" customWidth="1"/>
    <col min="19" max="19" width="12.109375" style="55" bestFit="1" customWidth="1"/>
    <col min="20" max="20" width="12" style="55" bestFit="1" customWidth="1"/>
    <col min="21" max="21" width="11.77734375" style="55" bestFit="1" customWidth="1"/>
    <col min="22" max="22" width="12.33203125" style="55" bestFit="1" customWidth="1"/>
    <col min="23" max="23" width="12.109375" style="55" bestFit="1" customWidth="1"/>
    <col min="24" max="24" width="11.21875" style="55" bestFit="1" customWidth="1"/>
    <col min="25" max="25" width="12.33203125" style="55" bestFit="1" customWidth="1"/>
    <col min="26" max="26" width="12.21875" style="55" bestFit="1" customWidth="1"/>
    <col min="27" max="27" width="11.77734375" style="55" bestFit="1" customWidth="1"/>
    <col min="28" max="28" width="12.33203125" style="55" bestFit="1" customWidth="1"/>
    <col min="29" max="29" width="12.21875" style="55" bestFit="1" customWidth="1"/>
    <col min="30" max="30" width="11.88671875" style="55" bestFit="1" customWidth="1"/>
    <col min="31" max="31" width="12.109375" style="55" bestFit="1" customWidth="1"/>
    <col min="32" max="32" width="12" style="55" bestFit="1" customWidth="1"/>
    <col min="33" max="33" width="11.77734375" style="55" bestFit="1" customWidth="1"/>
    <col min="34" max="34" width="12.33203125" style="55" bestFit="1" customWidth="1"/>
    <col min="35" max="35" width="12.109375" style="55" bestFit="1" customWidth="1"/>
    <col min="36" max="36" width="11.77734375" style="55" bestFit="1" customWidth="1"/>
    <col min="37" max="37" width="12.33203125" style="55" bestFit="1" customWidth="1"/>
    <col min="38" max="38" width="12.21875" style="55" bestFit="1" customWidth="1"/>
    <col min="39" max="39" width="11.77734375" style="55" bestFit="1" customWidth="1"/>
    <col min="40" max="40" width="12.33203125" style="55" bestFit="1" customWidth="1"/>
    <col min="41" max="41" width="12.21875" style="55" bestFit="1" customWidth="1"/>
    <col min="42" max="42" width="11.88671875" style="55" bestFit="1" customWidth="1"/>
    <col min="43" max="43" width="12.109375" style="55" bestFit="1" customWidth="1"/>
    <col min="44" max="44" width="12" style="55" bestFit="1" customWidth="1"/>
    <col min="45" max="45" width="11.77734375" style="55" bestFit="1" customWidth="1"/>
    <col min="46" max="46" width="12.33203125" style="55" bestFit="1" customWidth="1"/>
    <col min="47" max="47" width="12.109375" style="55" bestFit="1" customWidth="1"/>
    <col min="48" max="48" width="11.77734375" style="55" bestFit="1" customWidth="1"/>
    <col min="49" max="49" width="12.33203125" style="55" bestFit="1" customWidth="1"/>
    <col min="50" max="50" width="12.21875" style="55" bestFit="1" customWidth="1"/>
    <col min="51" max="51" width="11.77734375" style="55" bestFit="1" customWidth="1"/>
    <col min="52" max="52" width="12.33203125" style="55" bestFit="1" customWidth="1"/>
    <col min="53" max="53" width="12.21875" style="55" bestFit="1" customWidth="1"/>
    <col min="54" max="69" width="13.21875" style="55" bestFit="1" customWidth="1"/>
    <col min="70" max="70" width="15.109375" style="55" hidden="1" customWidth="1"/>
    <col min="71" max="16384" width="15.109375" style="55" hidden="1"/>
  </cols>
  <sheetData>
    <row r="1" spans="1:69" s="76" customFormat="1" ht="25">
      <c r="A1" s="48" t="str">
        <f ca="1" xml:space="preserve"> RIGHT(CELL("filename", A1), LEN(CELL("filename", A1)) - SEARCH("]", CELL("filename", A1)))</f>
        <v>Metrics</v>
      </c>
      <c r="B1" s="78"/>
      <c r="C1" s="79"/>
      <c r="D1" s="83"/>
      <c r="F1" s="50" t="str">
        <f>HYPERLINK("#Contents!A1","Go to contents")</f>
        <v>Go to contents</v>
      </c>
      <c r="H1" s="57"/>
      <c r="J1" s="57"/>
    </row>
    <row r="2" spans="1:69" s="52" customFormat="1">
      <c r="A2" s="56"/>
      <c r="B2" s="56"/>
      <c r="C2" s="77"/>
      <c r="D2" s="80"/>
      <c r="E2" s="19" t="s">
        <v>260</v>
      </c>
      <c r="F2" s="49">
        <f ca="1" xml:space="preserve"> 'Model Checks and Alerts'!F11</f>
        <v>1</v>
      </c>
      <c r="G2" s="51" t="s">
        <v>115</v>
      </c>
      <c r="H2" s="19"/>
      <c r="I2" s="19"/>
      <c r="J2" s="6">
        <f xml:space="preserve"> Time!J$19</f>
        <v>45077</v>
      </c>
      <c r="K2" s="6">
        <f xml:space="preserve"> Time!K$19</f>
        <v>45107</v>
      </c>
      <c r="L2" s="6">
        <f xml:space="preserve"> Time!L$19</f>
        <v>45138</v>
      </c>
      <c r="M2" s="6">
        <f xml:space="preserve"> Time!M$19</f>
        <v>45169</v>
      </c>
      <c r="N2" s="6">
        <f xml:space="preserve"> Time!N$19</f>
        <v>45199</v>
      </c>
      <c r="O2" s="6">
        <f xml:space="preserve"> Time!O$19</f>
        <v>45230</v>
      </c>
      <c r="P2" s="6">
        <f xml:space="preserve"> Time!P$19</f>
        <v>45260</v>
      </c>
      <c r="Q2" s="6">
        <f xml:space="preserve"> Time!Q$19</f>
        <v>45291</v>
      </c>
      <c r="R2" s="6">
        <f xml:space="preserve"> Time!R$19</f>
        <v>45322</v>
      </c>
      <c r="S2" s="6">
        <f xml:space="preserve"> Time!S$19</f>
        <v>45351</v>
      </c>
      <c r="T2" s="6">
        <f xml:space="preserve"> Time!T$19</f>
        <v>45382</v>
      </c>
      <c r="U2" s="6">
        <f xml:space="preserve"> Time!U$19</f>
        <v>45412</v>
      </c>
      <c r="V2" s="6">
        <f xml:space="preserve"> Time!V$19</f>
        <v>45443</v>
      </c>
      <c r="W2" s="6">
        <f xml:space="preserve"> Time!W$19</f>
        <v>45473</v>
      </c>
      <c r="X2" s="6">
        <f xml:space="preserve"> Time!X$19</f>
        <v>45504</v>
      </c>
      <c r="Y2" s="6">
        <f xml:space="preserve"> Time!Y$19</f>
        <v>45535</v>
      </c>
      <c r="Z2" s="6">
        <f xml:space="preserve"> Time!Z$19</f>
        <v>45565</v>
      </c>
      <c r="AA2" s="6">
        <f xml:space="preserve"> Time!AA$19</f>
        <v>45596</v>
      </c>
      <c r="AB2" s="6">
        <f xml:space="preserve"> Time!AB$19</f>
        <v>45626</v>
      </c>
      <c r="AC2" s="6">
        <f xml:space="preserve"> Time!AC$19</f>
        <v>45657</v>
      </c>
      <c r="AD2" s="6">
        <f xml:space="preserve"> Time!AD$19</f>
        <v>45688</v>
      </c>
      <c r="AE2" s="6">
        <f xml:space="preserve"> Time!AE$19</f>
        <v>45716</v>
      </c>
      <c r="AF2" s="6">
        <f xml:space="preserve"> Time!AF$19</f>
        <v>45747</v>
      </c>
      <c r="AG2" s="6">
        <f xml:space="preserve"> Time!AG$19</f>
        <v>45777</v>
      </c>
      <c r="AH2" s="6">
        <f xml:space="preserve"> Time!AH$19</f>
        <v>45808</v>
      </c>
      <c r="AI2" s="6">
        <f xml:space="preserve"> Time!AI$19</f>
        <v>45838</v>
      </c>
      <c r="AJ2" s="6">
        <f xml:space="preserve"> Time!AJ$19</f>
        <v>45869</v>
      </c>
      <c r="AK2" s="6">
        <f xml:space="preserve"> Time!AK$19</f>
        <v>45900</v>
      </c>
      <c r="AL2" s="6">
        <f xml:space="preserve"> Time!AL$19</f>
        <v>45930</v>
      </c>
      <c r="AM2" s="6">
        <f xml:space="preserve"> Time!AM$19</f>
        <v>45961</v>
      </c>
      <c r="AN2" s="6">
        <f xml:space="preserve"> Time!AN$19</f>
        <v>45991</v>
      </c>
      <c r="AO2" s="6">
        <f xml:space="preserve"> Time!AO$19</f>
        <v>46022</v>
      </c>
      <c r="AP2" s="6">
        <f xml:space="preserve"> Time!AP$19</f>
        <v>46053</v>
      </c>
      <c r="AQ2" s="6">
        <f xml:space="preserve"> Time!AQ$19</f>
        <v>46081</v>
      </c>
      <c r="AR2" s="6">
        <f xml:space="preserve"> Time!AR$19</f>
        <v>46112</v>
      </c>
      <c r="AS2" s="6">
        <f xml:space="preserve"> Time!AS$19</f>
        <v>46142</v>
      </c>
      <c r="AT2" s="6">
        <f xml:space="preserve"> Time!AT$19</f>
        <v>46173</v>
      </c>
      <c r="AU2" s="6">
        <f xml:space="preserve"> Time!AU$19</f>
        <v>46203</v>
      </c>
      <c r="AV2" s="6">
        <f xml:space="preserve"> Time!AV$19</f>
        <v>46234</v>
      </c>
      <c r="AW2" s="6">
        <f xml:space="preserve"> Time!AW$19</f>
        <v>46265</v>
      </c>
      <c r="AX2" s="6">
        <f xml:space="preserve"> Time!AX$19</f>
        <v>46295</v>
      </c>
      <c r="AY2" s="6">
        <f xml:space="preserve"> Time!AY$19</f>
        <v>46326</v>
      </c>
      <c r="AZ2" s="6">
        <f xml:space="preserve"> Time!AZ$19</f>
        <v>46356</v>
      </c>
      <c r="BA2" s="6">
        <f xml:space="preserve"> Time!BA$19</f>
        <v>46387</v>
      </c>
      <c r="BB2" s="6">
        <f xml:space="preserve"> Time!BB$19</f>
        <v>46418</v>
      </c>
      <c r="BC2" s="6">
        <f xml:space="preserve"> Time!BC$19</f>
        <v>46446</v>
      </c>
      <c r="BD2" s="6">
        <f xml:space="preserve"> Time!BD$19</f>
        <v>46477</v>
      </c>
      <c r="BE2" s="6">
        <f xml:space="preserve"> Time!BE$19</f>
        <v>46507</v>
      </c>
      <c r="BF2" s="6">
        <f xml:space="preserve"> Time!BF$19</f>
        <v>46538</v>
      </c>
      <c r="BG2" s="6">
        <f xml:space="preserve"> Time!BG$19</f>
        <v>46568</v>
      </c>
      <c r="BH2" s="6">
        <f xml:space="preserve"> Time!BH$19</f>
        <v>46599</v>
      </c>
      <c r="BI2" s="6">
        <f xml:space="preserve"> Time!BI$19</f>
        <v>46630</v>
      </c>
      <c r="BJ2" s="6">
        <f xml:space="preserve"> Time!BJ$19</f>
        <v>46660</v>
      </c>
      <c r="BK2" s="6">
        <f xml:space="preserve"> Time!BK$19</f>
        <v>46691</v>
      </c>
      <c r="BL2" s="6">
        <f xml:space="preserve"> Time!BL$19</f>
        <v>46721</v>
      </c>
      <c r="BM2" s="6">
        <f xml:space="preserve"> Time!BM$19</f>
        <v>46752</v>
      </c>
      <c r="BN2" s="6">
        <f xml:space="preserve"> Time!BN$19</f>
        <v>46783</v>
      </c>
      <c r="BO2" s="6">
        <f xml:space="preserve"> Time!BO$19</f>
        <v>46812</v>
      </c>
      <c r="BP2" s="6">
        <f xml:space="preserve"> Time!BP$19</f>
        <v>46843</v>
      </c>
      <c r="BQ2" s="6">
        <f xml:space="preserve"> Time!BQ$19</f>
        <v>46873</v>
      </c>
    </row>
    <row r="3" spans="1:69" s="29" customFormat="1">
      <c r="A3" s="56"/>
      <c r="B3" s="56"/>
      <c r="C3" s="77"/>
      <c r="D3" s="80"/>
      <c r="E3" s="37" t="s">
        <v>167</v>
      </c>
      <c r="F3" s="49"/>
      <c r="G3" s="51" t="s">
        <v>76</v>
      </c>
      <c r="H3" s="19"/>
      <c r="I3" s="19"/>
      <c r="J3" s="7" t="str">
        <f xml:space="preserve"> Time!J$24</f>
        <v>Month1</v>
      </c>
      <c r="K3" s="7" t="str">
        <f xml:space="preserve"> Time!K$24</f>
        <v>Month2</v>
      </c>
      <c r="L3" s="7" t="str">
        <f xml:space="preserve"> Time!L$24</f>
        <v>Month3</v>
      </c>
      <c r="M3" s="7" t="str">
        <f xml:space="preserve"> Time!M$24</f>
        <v>Month4</v>
      </c>
      <c r="N3" s="7" t="str">
        <f xml:space="preserve"> Time!N$24</f>
        <v>Month5</v>
      </c>
      <c r="O3" s="7" t="str">
        <f xml:space="preserve"> Time!O$24</f>
        <v>Month6</v>
      </c>
      <c r="P3" s="7" t="str">
        <f xml:space="preserve"> Time!P$24</f>
        <v>Month7</v>
      </c>
      <c r="Q3" s="7" t="str">
        <f xml:space="preserve"> Time!Q$24</f>
        <v>Month8</v>
      </c>
      <c r="R3" s="7" t="str">
        <f xml:space="preserve"> Time!R$24</f>
        <v>Month9</v>
      </c>
      <c r="S3" s="7" t="str">
        <f xml:space="preserve"> Time!S$24</f>
        <v>Month10</v>
      </c>
      <c r="T3" s="7" t="str">
        <f xml:space="preserve"> Time!T$24</f>
        <v>Month11</v>
      </c>
      <c r="U3" s="7" t="str">
        <f xml:space="preserve"> Time!U$24</f>
        <v>Month12</v>
      </c>
      <c r="V3" s="7" t="str">
        <f xml:space="preserve"> Time!V$24</f>
        <v>Month13</v>
      </c>
      <c r="W3" s="7" t="str">
        <f xml:space="preserve"> Time!W$24</f>
        <v>Month14</v>
      </c>
      <c r="X3" s="7" t="str">
        <f xml:space="preserve"> Time!X$24</f>
        <v>Month15</v>
      </c>
      <c r="Y3" s="7" t="str">
        <f xml:space="preserve"> Time!Y$24</f>
        <v>Month16</v>
      </c>
      <c r="Z3" s="7" t="str">
        <f xml:space="preserve"> Time!Z$24</f>
        <v>Month17</v>
      </c>
      <c r="AA3" s="7" t="str">
        <f xml:space="preserve"> Time!AA$24</f>
        <v>Month18</v>
      </c>
      <c r="AB3" s="7" t="str">
        <f xml:space="preserve"> Time!AB$24</f>
        <v>Month19</v>
      </c>
      <c r="AC3" s="7" t="str">
        <f xml:space="preserve"> Time!AC$24</f>
        <v>Month20</v>
      </c>
      <c r="AD3" s="7" t="str">
        <f xml:space="preserve"> Time!AD$24</f>
        <v>Month21</v>
      </c>
      <c r="AE3" s="7" t="str">
        <f xml:space="preserve"> Time!AE$24</f>
        <v>Month22</v>
      </c>
      <c r="AF3" s="7" t="str">
        <f xml:space="preserve"> Time!AF$24</f>
        <v>Month23</v>
      </c>
      <c r="AG3" s="7" t="str">
        <f xml:space="preserve"> Time!AG$24</f>
        <v>Month24</v>
      </c>
      <c r="AH3" s="7" t="str">
        <f xml:space="preserve"> Time!AH$24</f>
        <v>Month25</v>
      </c>
      <c r="AI3" s="7" t="str">
        <f xml:space="preserve"> Time!AI$24</f>
        <v>Month26</v>
      </c>
      <c r="AJ3" s="7" t="str">
        <f xml:space="preserve"> Time!AJ$24</f>
        <v>Month27</v>
      </c>
      <c r="AK3" s="7" t="str">
        <f xml:space="preserve"> Time!AK$24</f>
        <v>Month28</v>
      </c>
      <c r="AL3" s="7" t="str">
        <f xml:space="preserve"> Time!AL$24</f>
        <v>Month29</v>
      </c>
      <c r="AM3" s="7" t="str">
        <f xml:space="preserve"> Time!AM$24</f>
        <v>Month30</v>
      </c>
      <c r="AN3" s="7" t="str">
        <f xml:space="preserve"> Time!AN$24</f>
        <v>Month31</v>
      </c>
      <c r="AO3" s="7" t="str">
        <f xml:space="preserve"> Time!AO$24</f>
        <v>Month32</v>
      </c>
      <c r="AP3" s="7" t="str">
        <f xml:space="preserve"> Time!AP$24</f>
        <v>Month33</v>
      </c>
      <c r="AQ3" s="7" t="str">
        <f xml:space="preserve"> Time!AQ$24</f>
        <v>Month34</v>
      </c>
      <c r="AR3" s="7" t="str">
        <f xml:space="preserve"> Time!AR$24</f>
        <v>Month35</v>
      </c>
      <c r="AS3" s="7" t="str">
        <f xml:space="preserve"> Time!AS$24</f>
        <v>Month36</v>
      </c>
      <c r="AT3" s="7" t="str">
        <f xml:space="preserve"> Time!AT$24</f>
        <v>Month37</v>
      </c>
      <c r="AU3" s="7" t="str">
        <f xml:space="preserve"> Time!AU$24</f>
        <v>Month38</v>
      </c>
      <c r="AV3" s="7" t="str">
        <f xml:space="preserve"> Time!AV$24</f>
        <v>Month39</v>
      </c>
      <c r="AW3" s="7" t="str">
        <f xml:space="preserve"> Time!AW$24</f>
        <v>Month40</v>
      </c>
      <c r="AX3" s="7" t="str">
        <f xml:space="preserve"> Time!AX$24</f>
        <v>Month41</v>
      </c>
      <c r="AY3" s="7" t="str">
        <f xml:space="preserve"> Time!AY$24</f>
        <v>Month42</v>
      </c>
      <c r="AZ3" s="7" t="str">
        <f xml:space="preserve"> Time!AZ$24</f>
        <v>Month43</v>
      </c>
      <c r="BA3" s="7" t="str">
        <f xml:space="preserve"> Time!BA$24</f>
        <v>Month44</v>
      </c>
      <c r="BB3" s="7" t="str">
        <f xml:space="preserve"> Time!BB$24</f>
        <v>Month45</v>
      </c>
      <c r="BC3" s="7" t="str">
        <f xml:space="preserve"> Time!BC$24</f>
        <v>Month46</v>
      </c>
      <c r="BD3" s="7" t="str">
        <f xml:space="preserve"> Time!BD$24</f>
        <v>Month47</v>
      </c>
      <c r="BE3" s="7" t="str">
        <f xml:space="preserve"> Time!BE$24</f>
        <v>Month48</v>
      </c>
      <c r="BF3" s="7" t="str">
        <f xml:space="preserve"> Time!BF$24</f>
        <v>Month49</v>
      </c>
      <c r="BG3" s="7" t="str">
        <f xml:space="preserve"> Time!BG$24</f>
        <v>Month50</v>
      </c>
      <c r="BH3" s="7" t="str">
        <f xml:space="preserve"> Time!BH$24</f>
        <v>Month51</v>
      </c>
      <c r="BI3" s="7" t="str">
        <f xml:space="preserve"> Time!BI$24</f>
        <v>Month52</v>
      </c>
      <c r="BJ3" s="7" t="str">
        <f xml:space="preserve"> Time!BJ$24</f>
        <v>Month53</v>
      </c>
      <c r="BK3" s="7" t="str">
        <f xml:space="preserve"> Time!BK$24</f>
        <v>Month54</v>
      </c>
      <c r="BL3" s="7" t="str">
        <f xml:space="preserve"> Time!BL$24</f>
        <v>Month55</v>
      </c>
      <c r="BM3" s="7" t="str">
        <f xml:space="preserve"> Time!BM$24</f>
        <v>Month56</v>
      </c>
      <c r="BN3" s="7" t="str">
        <f xml:space="preserve"> Time!BN$24</f>
        <v>Month57</v>
      </c>
      <c r="BO3" s="7" t="str">
        <f xml:space="preserve"> Time!BO$24</f>
        <v>Month58</v>
      </c>
      <c r="BP3" s="7" t="str">
        <f xml:space="preserve"> Time!BP$24</f>
        <v>Month59</v>
      </c>
      <c r="BQ3" s="7" t="str">
        <f xml:space="preserve"> Time!BQ$24</f>
        <v>Month60</v>
      </c>
    </row>
    <row r="4" spans="1:69" s="26" customFormat="1">
      <c r="A4" s="56"/>
      <c r="B4" s="56"/>
      <c r="C4" s="77"/>
      <c r="D4" s="80"/>
      <c r="E4" s="19" t="s">
        <v>261</v>
      </c>
      <c r="F4" s="28"/>
      <c r="G4" s="19"/>
      <c r="H4" s="19"/>
      <c r="I4" s="19"/>
      <c r="J4" s="26">
        <f xml:space="preserve"> Time!J$28</f>
        <v>1</v>
      </c>
      <c r="K4" s="26">
        <f xml:space="preserve"> Time!K$28</f>
        <v>2</v>
      </c>
      <c r="L4" s="26">
        <f xml:space="preserve"> Time!L$28</f>
        <v>3</v>
      </c>
      <c r="M4" s="26">
        <f xml:space="preserve"> Time!M$28</f>
        <v>4</v>
      </c>
      <c r="N4" s="26">
        <f xml:space="preserve"> Time!N$28</f>
        <v>5</v>
      </c>
      <c r="O4" s="26">
        <f xml:space="preserve"> Time!O$28</f>
        <v>6</v>
      </c>
      <c r="P4" s="26">
        <f xml:space="preserve"> Time!P$28</f>
        <v>7</v>
      </c>
      <c r="Q4" s="26">
        <f xml:space="preserve"> Time!Q$28</f>
        <v>8</v>
      </c>
      <c r="R4" s="26">
        <f xml:space="preserve"> Time!R$28</f>
        <v>9</v>
      </c>
      <c r="S4" s="26">
        <f xml:space="preserve"> Time!S$28</f>
        <v>10</v>
      </c>
      <c r="T4" s="26">
        <f xml:space="preserve"> Time!T$28</f>
        <v>11</v>
      </c>
      <c r="U4" s="26">
        <f xml:space="preserve"> Time!U$28</f>
        <v>12</v>
      </c>
      <c r="V4" s="26">
        <f xml:space="preserve"> Time!V$28</f>
        <v>13</v>
      </c>
      <c r="W4" s="26">
        <f xml:space="preserve"> Time!W$28</f>
        <v>14</v>
      </c>
      <c r="X4" s="26">
        <f xml:space="preserve"> Time!X$28</f>
        <v>15</v>
      </c>
      <c r="Y4" s="26">
        <f xml:space="preserve"> Time!Y$28</f>
        <v>16</v>
      </c>
      <c r="Z4" s="26">
        <f xml:space="preserve"> Time!Z$28</f>
        <v>17</v>
      </c>
      <c r="AA4" s="26">
        <f xml:space="preserve"> Time!AA$28</f>
        <v>18</v>
      </c>
      <c r="AB4" s="26">
        <f xml:space="preserve"> Time!AB$28</f>
        <v>19</v>
      </c>
      <c r="AC4" s="26">
        <f xml:space="preserve"> Time!AC$28</f>
        <v>20</v>
      </c>
      <c r="AD4" s="26">
        <f xml:space="preserve"> Time!AD$28</f>
        <v>21</v>
      </c>
      <c r="AE4" s="26">
        <f xml:space="preserve"> Time!AE$28</f>
        <v>22</v>
      </c>
      <c r="AF4" s="26">
        <f xml:space="preserve"> Time!AF$28</f>
        <v>23</v>
      </c>
      <c r="AG4" s="26">
        <f xml:space="preserve"> Time!AG$28</f>
        <v>24</v>
      </c>
      <c r="AH4" s="26">
        <f xml:space="preserve"> Time!AH$28</f>
        <v>25</v>
      </c>
      <c r="AI4" s="26">
        <f xml:space="preserve"> Time!AI$28</f>
        <v>26</v>
      </c>
      <c r="AJ4" s="26">
        <f xml:space="preserve"> Time!AJ$28</f>
        <v>27</v>
      </c>
      <c r="AK4" s="26">
        <f xml:space="preserve"> Time!AK$28</f>
        <v>28</v>
      </c>
      <c r="AL4" s="26">
        <f xml:space="preserve"> Time!AL$28</f>
        <v>29</v>
      </c>
      <c r="AM4" s="26">
        <f xml:space="preserve"> Time!AM$28</f>
        <v>30</v>
      </c>
      <c r="AN4" s="26">
        <f xml:space="preserve"> Time!AN$28</f>
        <v>31</v>
      </c>
      <c r="AO4" s="26">
        <f xml:space="preserve"> Time!AO$28</f>
        <v>32</v>
      </c>
      <c r="AP4" s="26">
        <f xml:space="preserve"> Time!AP$28</f>
        <v>33</v>
      </c>
      <c r="AQ4" s="26">
        <f xml:space="preserve"> Time!AQ$28</f>
        <v>34</v>
      </c>
      <c r="AR4" s="26">
        <f xml:space="preserve"> Time!AR$28</f>
        <v>35</v>
      </c>
      <c r="AS4" s="26">
        <f xml:space="preserve"> Time!AS$28</f>
        <v>36</v>
      </c>
      <c r="AT4" s="26">
        <f xml:space="preserve"> Time!AT$28</f>
        <v>37</v>
      </c>
      <c r="AU4" s="26">
        <f xml:space="preserve"> Time!AU$28</f>
        <v>38</v>
      </c>
      <c r="AV4" s="26">
        <f xml:space="preserve"> Time!AV$28</f>
        <v>39</v>
      </c>
      <c r="AW4" s="26">
        <f xml:space="preserve"> Time!AW$28</f>
        <v>40</v>
      </c>
      <c r="AX4" s="26">
        <f xml:space="preserve"> Time!AX$28</f>
        <v>41</v>
      </c>
      <c r="AY4" s="26">
        <f xml:space="preserve"> Time!AY$28</f>
        <v>42</v>
      </c>
      <c r="AZ4" s="26">
        <f xml:space="preserve"> Time!AZ$28</f>
        <v>43</v>
      </c>
      <c r="BA4" s="26">
        <f xml:space="preserve"> Time!BA$28</f>
        <v>44</v>
      </c>
      <c r="BB4" s="26">
        <f xml:space="preserve"> Time!BB$28</f>
        <v>45</v>
      </c>
      <c r="BC4" s="26">
        <f xml:space="preserve"> Time!BC$28</f>
        <v>46</v>
      </c>
      <c r="BD4" s="26">
        <f xml:space="preserve"> Time!BD$28</f>
        <v>47</v>
      </c>
      <c r="BE4" s="26">
        <f xml:space="preserve"> Time!BE$28</f>
        <v>48</v>
      </c>
      <c r="BF4" s="26">
        <f xml:space="preserve"> Time!BF$28</f>
        <v>49</v>
      </c>
      <c r="BG4" s="26">
        <f xml:space="preserve"> Time!BG$28</f>
        <v>50</v>
      </c>
      <c r="BH4" s="26">
        <f xml:space="preserve"> Time!BH$28</f>
        <v>51</v>
      </c>
      <c r="BI4" s="26">
        <f xml:space="preserve"> Time!BI$28</f>
        <v>52</v>
      </c>
      <c r="BJ4" s="26">
        <f xml:space="preserve"> Time!BJ$28</f>
        <v>53</v>
      </c>
      <c r="BK4" s="26">
        <f xml:space="preserve"> Time!BK$28</f>
        <v>54</v>
      </c>
      <c r="BL4" s="26">
        <f xml:space="preserve"> Time!BL$28</f>
        <v>55</v>
      </c>
      <c r="BM4" s="26">
        <f xml:space="preserve"> Time!BM$28</f>
        <v>56</v>
      </c>
      <c r="BN4" s="26">
        <f xml:space="preserve"> Time!BN$28</f>
        <v>57</v>
      </c>
      <c r="BO4" s="26">
        <f xml:space="preserve"> Time!BO$28</f>
        <v>58</v>
      </c>
      <c r="BP4" s="26">
        <f xml:space="preserve"> Time!BP$28</f>
        <v>59</v>
      </c>
      <c r="BQ4" s="26">
        <f xml:space="preserve"> Time!BQ$28</f>
        <v>60</v>
      </c>
    </row>
    <row r="5" spans="1:69" s="29" customFormat="1">
      <c r="A5" s="56"/>
      <c r="B5" s="56"/>
      <c r="C5" s="77"/>
      <c r="D5" s="80"/>
      <c r="E5" s="19" t="s">
        <v>247</v>
      </c>
      <c r="F5" s="28" t="s">
        <v>201</v>
      </c>
      <c r="G5" s="28" t="s">
        <v>185</v>
      </c>
      <c r="H5" s="28" t="s">
        <v>166</v>
      </c>
      <c r="I5" s="19"/>
      <c r="J5" s="15"/>
      <c r="K5" s="15"/>
      <c r="L5" s="15"/>
      <c r="M5" s="15"/>
      <c r="N5" s="15"/>
      <c r="O5" s="15"/>
    </row>
    <row r="6" spans="1:69" s="37" customFormat="1">
      <c r="A6" s="28"/>
      <c r="B6" s="28"/>
      <c r="C6" s="58"/>
      <c r="D6" s="84"/>
      <c r="F6" s="28"/>
      <c r="G6" s="28"/>
      <c r="H6" s="28"/>
    </row>
    <row r="8" spans="1:69">
      <c r="B8" s="28" t="s">
        <v>48</v>
      </c>
    </row>
    <row r="9" spans="1:69" outlineLevel="1">
      <c r="A9" s="18"/>
      <c r="B9" s="18"/>
      <c r="C9" s="31"/>
      <c r="D9" s="32"/>
      <c r="E9" s="5" t="str">
        <f xml:space="preserve">  Financials!E$13</f>
        <v>Cash</v>
      </c>
      <c r="F9" s="5">
        <f xml:space="preserve">  Financials!F$13</f>
        <v>0</v>
      </c>
      <c r="G9" s="5" t="str">
        <f xml:space="preserve">  Financials!G$13</f>
        <v>GBP</v>
      </c>
      <c r="H9" s="5">
        <f xml:space="preserve">  Financials!H$13</f>
        <v>0</v>
      </c>
      <c r="I9" s="5">
        <f xml:space="preserve">  Financials!I$13</f>
        <v>0</v>
      </c>
      <c r="J9" s="5">
        <f ca="1" xml:space="preserve">  Financials!J$13</f>
        <v>-84700</v>
      </c>
      <c r="K9" s="5">
        <f ca="1" xml:space="preserve">  Financials!K$13</f>
        <v>-117336.58917580255</v>
      </c>
      <c r="L9" s="5">
        <f ca="1" xml:space="preserve">  Financials!L$13</f>
        <v>-150420.87423993478</v>
      </c>
      <c r="M9" s="5">
        <f ca="1" xml:space="preserve">  Financials!M$13</f>
        <v>-184603.22606556566</v>
      </c>
      <c r="N9" s="5">
        <f ca="1" xml:space="preserve">  Financials!N$13</f>
        <v>-219305.51284866128</v>
      </c>
      <c r="O9" s="5">
        <f ca="1" xml:space="preserve">  Financials!O$13</f>
        <v>-254540.96159626957</v>
      </c>
      <c r="P9" s="5">
        <f ca="1" xml:space="preserve">  Financials!P$13</f>
        <v>-465982.83879481367</v>
      </c>
      <c r="Q9" s="5">
        <f ca="1" xml:space="preserve">  Financials!Q$13</f>
        <v>-503023.35950814572</v>
      </c>
      <c r="R9" s="5">
        <f ca="1" xml:space="preserve">  Financials!R$13</f>
        <v>-540719.37202126358</v>
      </c>
      <c r="S9" s="5">
        <f ca="1" xml:space="preserve">  Financials!S$13</f>
        <v>24539.350354346796</v>
      </c>
      <c r="T9" s="5">
        <f ca="1" xml:space="preserve">  Financials!T$13</f>
        <v>92942.414235403179</v>
      </c>
      <c r="U9" s="5">
        <f ca="1" xml:space="preserve">  Financials!U$13</f>
        <v>60081.455437708959</v>
      </c>
      <c r="V9" s="5">
        <f ca="1" xml:space="preserve">  Financials!V$13</f>
        <v>-164018.54456229103</v>
      </c>
      <c r="W9" s="5">
        <f ca="1" xml:space="preserve">  Financials!W$13</f>
        <v>-214441.57013621827</v>
      </c>
      <c r="X9" s="5">
        <f ca="1" xml:space="preserve">  Financials!X$13</f>
        <v>-266207.19947594864</v>
      </c>
      <c r="Y9" s="5">
        <f ca="1" xml:space="preserve">  Financials!Y$13</f>
        <v>388872.63926038047</v>
      </c>
      <c r="Z9" s="5">
        <f ca="1" xml:space="preserve">  Financials!Z$13</f>
        <v>440285.53301042179</v>
      </c>
      <c r="AA9" s="5">
        <f ca="1" xml:space="preserve">  Financials!AA$13</f>
        <v>464063.61066952778</v>
      </c>
      <c r="AB9" s="5">
        <f ca="1" xml:space="preserve">  Financials!AB$13</f>
        <v>367809.39518794965</v>
      </c>
      <c r="AC9" s="5">
        <f ca="1" xml:space="preserve">  Financials!AC$13</f>
        <v>344959.72132646525</v>
      </c>
      <c r="AD9" s="5">
        <f ca="1" xml:space="preserve">  Financials!AD$13</f>
        <v>377964.39605536649</v>
      </c>
      <c r="AE9" s="5">
        <f ca="1" xml:space="preserve">  Financials!AE$13</f>
        <v>1134018.5275723385</v>
      </c>
      <c r="AF9" s="5">
        <f ca="1" xml:space="preserve">  Financials!AF$13</f>
        <v>999062.86424581648</v>
      </c>
      <c r="AG9" s="5">
        <f ca="1" xml:space="preserve">  Financials!AG$13</f>
        <v>1043331.3731536797</v>
      </c>
      <c r="AH9" s="5">
        <f ca="1" xml:space="preserve">  Financials!AH$13</f>
        <v>1084988.105807414</v>
      </c>
      <c r="AI9" s="5">
        <f ca="1" xml:space="preserve">  Financials!AI$13</f>
        <v>1675301.4842454251</v>
      </c>
      <c r="AJ9" s="5">
        <f ca="1" xml:space="preserve">  Financials!AJ$13</f>
        <v>1725284.1404034109</v>
      </c>
      <c r="AK9" s="5">
        <f ca="1" xml:space="preserve">  Financials!AK$13</f>
        <v>1798604.2085489365</v>
      </c>
      <c r="AL9" s="5">
        <f ca="1" xml:space="preserve">  Financials!AL$13</f>
        <v>2531568.6801132183</v>
      </c>
      <c r="AM9" s="5">
        <f ca="1" xml:space="preserve">  Financials!AM$13</f>
        <v>2624282.310899402</v>
      </c>
      <c r="AN9" s="5">
        <f ca="1" xml:space="preserve">  Financials!AN$13</f>
        <v>2779417.5947671966</v>
      </c>
      <c r="AO9" s="5">
        <f ca="1" xml:space="preserve">  Financials!AO$13</f>
        <v>3491015.6264912821</v>
      </c>
      <c r="AP9" s="5">
        <f ca="1" xml:space="preserve">  Financials!AP$13</f>
        <v>3616548.9120416031</v>
      </c>
      <c r="AQ9" s="5">
        <f ca="1" xml:space="preserve">  Financials!AQ$13</f>
        <v>3684016.1527652447</v>
      </c>
      <c r="AR9" s="5">
        <f ca="1" xml:space="preserve">  Financials!AR$13</f>
        <v>4554845.8676436432</v>
      </c>
      <c r="AS9" s="5">
        <f ca="1" xml:space="preserve">  Financials!AS$13</f>
        <v>4597584.9212814942</v>
      </c>
      <c r="AT9" s="5">
        <f ca="1" xml:space="preserve">  Financials!AT$13</f>
        <v>5497416.3452869579</v>
      </c>
      <c r="AU9" s="5">
        <f ca="1" xml:space="preserve">  Financials!AU$13</f>
        <v>5621174.5486373054</v>
      </c>
      <c r="AV9" s="5">
        <f ca="1" xml:space="preserve">  Financials!AV$13</f>
        <v>6429564.054804611</v>
      </c>
      <c r="AW9" s="5">
        <f ca="1" xml:space="preserve">  Financials!AW$13</f>
        <v>6721580.9788144501</v>
      </c>
      <c r="AX9" s="5">
        <f ca="1" xml:space="preserve">  Financials!AX$13</f>
        <v>7634177.7470207028</v>
      </c>
      <c r="AY9" s="5">
        <f ca="1" xml:space="preserve">  Financials!AY$13</f>
        <v>8570300.1240425445</v>
      </c>
      <c r="AZ9" s="5">
        <f ca="1" xml:space="preserve">  Financials!AZ$13</f>
        <v>8811352.5282749962</v>
      </c>
      <c r="BA9" s="5">
        <f ca="1" xml:space="preserve">  Financials!BA$13</f>
        <v>9922506.9288664013</v>
      </c>
      <c r="BB9" s="5">
        <f ca="1" xml:space="preserve">  Financials!BB$13</f>
        <v>10938827.702663176</v>
      </c>
      <c r="BC9" s="5">
        <f ca="1" xml:space="preserve">  Financials!BC$13</f>
        <v>11984963.02639479</v>
      </c>
      <c r="BD9" s="5">
        <f ca="1" xml:space="preserve">  Financials!BD$13</f>
        <v>12343214.611309312</v>
      </c>
      <c r="BE9" s="5">
        <f ca="1" xml:space="preserve">  Financials!BE$13</f>
        <v>13456248.84840277</v>
      </c>
      <c r="BF9" s="5">
        <f ca="1" xml:space="preserve">  Financials!BF$13</f>
        <v>14605407.826689404</v>
      </c>
      <c r="BG9" s="5">
        <f ca="1" xml:space="preserve">  Financials!BG$13</f>
        <v>15788375.574750921</v>
      </c>
      <c r="BH9" s="5">
        <f ca="1" xml:space="preserve">  Financials!BH$13</f>
        <v>17012623.730978429</v>
      </c>
      <c r="BI9" s="5">
        <f ca="1" xml:space="preserve">  Financials!BI$13</f>
        <v>18277451.372255597</v>
      </c>
      <c r="BJ9" s="5">
        <f ca="1" xml:space="preserve">  Financials!BJ$13</f>
        <v>19588288.674780518</v>
      </c>
      <c r="BK9" s="5">
        <f ca="1" xml:space="preserve">  Financials!BK$13</f>
        <v>20946177.574961655</v>
      </c>
      <c r="BL9" s="5">
        <f ca="1" xml:space="preserve">  Financials!BL$13</f>
        <v>22354672.348926537</v>
      </c>
      <c r="BM9" s="5">
        <f ca="1" xml:space="preserve">  Financials!BM$13</f>
        <v>23818371.949297879</v>
      </c>
      <c r="BN9" s="5">
        <f ca="1" xml:space="preserve">  Financials!BN$13</f>
        <v>25337696.95125293</v>
      </c>
      <c r="BO9" s="5">
        <f ca="1" xml:space="preserve">  Financials!BO$13</f>
        <v>26917450.151243456</v>
      </c>
      <c r="BP9" s="5">
        <f ca="1" xml:space="preserve">  Financials!BP$13</f>
        <v>28561072.061511084</v>
      </c>
      <c r="BQ9" s="5">
        <f ca="1" xml:space="preserve">  Financials!BQ$13</f>
        <v>30274258.153331954</v>
      </c>
    </row>
    <row r="10" spans="1:69" outlineLevel="1">
      <c r="A10" s="36"/>
      <c r="B10" s="36"/>
      <c r="C10" s="63"/>
      <c r="D10" s="61"/>
      <c r="E10" s="24" t="s">
        <v>48</v>
      </c>
      <c r="F10" s="3">
        <f ca="1" xml:space="preserve">  MIN( $J9:$BQ9 )</f>
        <v>-540719.37202126358</v>
      </c>
      <c r="G10" s="24" t="s">
        <v>205</v>
      </c>
      <c r="M10" s="2"/>
    </row>
    <row r="13" spans="1:69">
      <c r="B13" s="28" t="s">
        <v>210</v>
      </c>
    </row>
  </sheetData>
  <conditionalFormatting sqref="F3">
    <cfRule type="cellIs" dxfId="302" priority="13" stopIfTrue="1" operator="notEqual">
      <formula>0</formula>
    </cfRule>
    <cfRule type="cellIs" dxfId="301" priority="14" stopIfTrue="1" operator="equal">
      <formula>""</formula>
    </cfRule>
  </conditionalFormatting>
  <conditionalFormatting sqref="J3:BQ3">
    <cfRule type="cellIs" dxfId="300" priority="11" stopIfTrue="1" operator="equal">
      <formula>"Construction"</formula>
    </cfRule>
    <cfRule type="cellIs" dxfId="299" priority="12" stopIfTrue="1" operator="equal">
      <formula>"Operations"</formula>
    </cfRule>
  </conditionalFormatting>
  <conditionalFormatting sqref="J3:BQ3">
    <cfRule type="cellIs" dxfId="298" priority="10" operator="equal">
      <formula>"Fin Close"</formula>
    </cfRule>
  </conditionalFormatting>
  <conditionalFormatting sqref="J3:BQ3">
    <cfRule type="cellIs" dxfId="297" priority="8" operator="equal">
      <formula>"PPA ext."</formula>
    </cfRule>
    <cfRule type="cellIs" dxfId="296" priority="9" operator="equal">
      <formula>"Delay"</formula>
    </cfRule>
  </conditionalFormatting>
  <conditionalFormatting sqref="F2">
    <cfRule type="cellIs" dxfId="295" priority="1" stopIfTrue="1" operator="notEqual">
      <formula>0</formula>
    </cfRule>
    <cfRule type="cellIs" dxfId="294" priority="2" stopIfTrue="1" operator="equal">
      <formula>""</formula>
    </cfRule>
  </conditionalFormatting>
  <printOptions headings="1"/>
  <pageMargins left="0.74803149606299213" right="0.74803149606299213" top="0.98425196850393704" bottom="0.98425196850393704" header="0.51181102362204722" footer="0.51181102362204722"/>
  <pageSetup paperSize="9" scale="49" orientation="landscape" blackAndWhite="1"/>
  <headerFooter>
    <oddHeader>&amp;LPROJECT [XXX]&amp;CSheet:&amp;A&amp;RSTRICTLY CONFIDENTIAL</oddHeader>
    <oddFooter>&amp;L&amp;F ( Printed on &amp;D at &amp;T )&amp;RPage &amp;P of &amp;N</oddFooter>
  </headerFooter>
  <customProperties>
    <customPr name="MMGroup" r:id="rId1"/>
    <customPr name="MMSheetType" r:id="rId2"/>
    <customPr name="MMTimeAxis" r:id="rId3"/>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BQ41"/>
  <sheetViews>
    <sheetView showGridLines="0"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outlineLevelRow="1"/>
  <cols>
    <col min="1" max="2" width="1.44140625" style="28" customWidth="1"/>
    <col min="3" max="3" width="1.44140625" style="58" customWidth="1"/>
    <col min="4" max="4" width="1.44140625" style="82" customWidth="1"/>
    <col min="5" max="5" width="31.6640625" style="55" bestFit="1" customWidth="1"/>
    <col min="6" max="6" width="20.5546875" style="55" bestFit="1" customWidth="1"/>
    <col min="7" max="7" width="13.21875" style="55" bestFit="1" customWidth="1"/>
    <col min="8" max="8" width="16.21875" style="55" bestFit="1" customWidth="1"/>
    <col min="9" max="9" width="3.44140625" style="55" customWidth="1"/>
    <col min="10" max="10" width="12.33203125" style="55" bestFit="1" customWidth="1"/>
    <col min="11" max="11" width="12.109375" style="55" bestFit="1" customWidth="1"/>
    <col min="12" max="12" width="11.21875" style="55" bestFit="1" customWidth="1"/>
    <col min="13" max="13" width="12.33203125" style="55" bestFit="1" customWidth="1"/>
    <col min="14" max="14" width="12.21875" style="55" bestFit="1" customWidth="1"/>
    <col min="15" max="15" width="11.77734375" style="55" bestFit="1" customWidth="1"/>
    <col min="16" max="16" width="12.33203125" style="55" bestFit="1" customWidth="1"/>
    <col min="17" max="17" width="12.21875" style="55" bestFit="1" customWidth="1"/>
    <col min="18" max="18" width="11.88671875" style="55" bestFit="1" customWidth="1"/>
    <col min="19" max="19" width="12.109375" style="55" bestFit="1" customWidth="1"/>
    <col min="20" max="20" width="12" style="55" bestFit="1" customWidth="1"/>
    <col min="21" max="21" width="11.77734375" style="55" bestFit="1" customWidth="1"/>
    <col min="22" max="22" width="12.33203125" style="55" bestFit="1" customWidth="1"/>
    <col min="23" max="23" width="12.109375" style="55" bestFit="1" customWidth="1"/>
    <col min="24" max="24" width="11.77734375" style="55" bestFit="1" customWidth="1"/>
    <col min="25" max="25" width="12.33203125" style="55" bestFit="1" customWidth="1"/>
    <col min="26" max="26" width="12.21875" style="55" bestFit="1" customWidth="1"/>
    <col min="27" max="27" width="11.77734375" style="55" bestFit="1" customWidth="1"/>
    <col min="28" max="28" width="12.33203125" style="55" bestFit="1" customWidth="1"/>
    <col min="29" max="29" width="12.21875" style="55" bestFit="1" customWidth="1"/>
    <col min="30" max="30" width="11.88671875" style="55" bestFit="1" customWidth="1"/>
    <col min="31" max="41" width="13.21875" style="55" bestFit="1" customWidth="1"/>
    <col min="42" max="53" width="14.44140625" style="55" bestFit="1" customWidth="1"/>
    <col min="54" max="64" width="16.21875" style="55" bestFit="1" customWidth="1"/>
    <col min="65" max="69" width="17.6640625" style="55" bestFit="1" customWidth="1"/>
    <col min="70" max="70" width="15.109375" style="55" hidden="1" customWidth="1"/>
    <col min="71" max="16384" width="15.109375" style="55" hidden="1"/>
  </cols>
  <sheetData>
    <row r="1" spans="1:69" s="76" customFormat="1" ht="25">
      <c r="A1" s="48" t="str">
        <f ca="1" xml:space="preserve"> RIGHT(CELL("filename", A1), LEN(CELL("filename", A1)) - SEARCH("]", CELL("filename", A1)))</f>
        <v>Financials</v>
      </c>
      <c r="B1" s="78"/>
      <c r="C1" s="79"/>
      <c r="D1" s="83"/>
      <c r="F1" s="50" t="str">
        <f>HYPERLINK("#Contents!A1","Go to contents")</f>
        <v>Go to contents</v>
      </c>
      <c r="H1" s="57"/>
      <c r="J1" s="57"/>
    </row>
    <row r="2" spans="1:69" s="52" customFormat="1">
      <c r="A2" s="56"/>
      <c r="B2" s="56"/>
      <c r="C2" s="77"/>
      <c r="D2" s="80"/>
      <c r="E2" s="19" t="s">
        <v>260</v>
      </c>
      <c r="F2" s="49">
        <f ca="1" xml:space="preserve"> 'Model Checks and Alerts'!F11</f>
        <v>1</v>
      </c>
      <c r="G2" s="51" t="s">
        <v>115</v>
      </c>
      <c r="H2" s="19"/>
      <c r="I2" s="19"/>
      <c r="J2" s="6">
        <f xml:space="preserve"> Time!J$19</f>
        <v>45077</v>
      </c>
      <c r="K2" s="6">
        <f xml:space="preserve"> Time!K$19</f>
        <v>45107</v>
      </c>
      <c r="L2" s="6">
        <f xml:space="preserve"> Time!L$19</f>
        <v>45138</v>
      </c>
      <c r="M2" s="6">
        <f xml:space="preserve"> Time!M$19</f>
        <v>45169</v>
      </c>
      <c r="N2" s="6">
        <f xml:space="preserve"> Time!N$19</f>
        <v>45199</v>
      </c>
      <c r="O2" s="6">
        <f xml:space="preserve"> Time!O$19</f>
        <v>45230</v>
      </c>
      <c r="P2" s="6">
        <f xml:space="preserve"> Time!P$19</f>
        <v>45260</v>
      </c>
      <c r="Q2" s="6">
        <f xml:space="preserve"> Time!Q$19</f>
        <v>45291</v>
      </c>
      <c r="R2" s="6">
        <f xml:space="preserve"> Time!R$19</f>
        <v>45322</v>
      </c>
      <c r="S2" s="6">
        <f xml:space="preserve"> Time!S$19</f>
        <v>45351</v>
      </c>
      <c r="T2" s="6">
        <f xml:space="preserve"> Time!T$19</f>
        <v>45382</v>
      </c>
      <c r="U2" s="6">
        <f xml:space="preserve"> Time!U$19</f>
        <v>45412</v>
      </c>
      <c r="V2" s="6">
        <f xml:space="preserve"> Time!V$19</f>
        <v>45443</v>
      </c>
      <c r="W2" s="6">
        <f xml:space="preserve"> Time!W$19</f>
        <v>45473</v>
      </c>
      <c r="X2" s="6">
        <f xml:space="preserve"> Time!X$19</f>
        <v>45504</v>
      </c>
      <c r="Y2" s="6">
        <f xml:space="preserve"> Time!Y$19</f>
        <v>45535</v>
      </c>
      <c r="Z2" s="6">
        <f xml:space="preserve"> Time!Z$19</f>
        <v>45565</v>
      </c>
      <c r="AA2" s="6">
        <f xml:space="preserve"> Time!AA$19</f>
        <v>45596</v>
      </c>
      <c r="AB2" s="6">
        <f xml:space="preserve"> Time!AB$19</f>
        <v>45626</v>
      </c>
      <c r="AC2" s="6">
        <f xml:space="preserve"> Time!AC$19</f>
        <v>45657</v>
      </c>
      <c r="AD2" s="6">
        <f xml:space="preserve"> Time!AD$19</f>
        <v>45688</v>
      </c>
      <c r="AE2" s="6">
        <f xml:space="preserve"> Time!AE$19</f>
        <v>45716</v>
      </c>
      <c r="AF2" s="6">
        <f xml:space="preserve"> Time!AF$19</f>
        <v>45747</v>
      </c>
      <c r="AG2" s="6">
        <f xml:space="preserve"> Time!AG$19</f>
        <v>45777</v>
      </c>
      <c r="AH2" s="6">
        <f xml:space="preserve"> Time!AH$19</f>
        <v>45808</v>
      </c>
      <c r="AI2" s="6">
        <f xml:space="preserve"> Time!AI$19</f>
        <v>45838</v>
      </c>
      <c r="AJ2" s="6">
        <f xml:space="preserve"> Time!AJ$19</f>
        <v>45869</v>
      </c>
      <c r="AK2" s="6">
        <f xml:space="preserve"> Time!AK$19</f>
        <v>45900</v>
      </c>
      <c r="AL2" s="6">
        <f xml:space="preserve"> Time!AL$19</f>
        <v>45930</v>
      </c>
      <c r="AM2" s="6">
        <f xml:space="preserve"> Time!AM$19</f>
        <v>45961</v>
      </c>
      <c r="AN2" s="6">
        <f xml:space="preserve"> Time!AN$19</f>
        <v>45991</v>
      </c>
      <c r="AO2" s="6">
        <f xml:space="preserve"> Time!AO$19</f>
        <v>46022</v>
      </c>
      <c r="AP2" s="6">
        <f xml:space="preserve"> Time!AP$19</f>
        <v>46053</v>
      </c>
      <c r="AQ2" s="6">
        <f xml:space="preserve"> Time!AQ$19</f>
        <v>46081</v>
      </c>
      <c r="AR2" s="6">
        <f xml:space="preserve"> Time!AR$19</f>
        <v>46112</v>
      </c>
      <c r="AS2" s="6">
        <f xml:space="preserve"> Time!AS$19</f>
        <v>46142</v>
      </c>
      <c r="AT2" s="6">
        <f xml:space="preserve"> Time!AT$19</f>
        <v>46173</v>
      </c>
      <c r="AU2" s="6">
        <f xml:space="preserve"> Time!AU$19</f>
        <v>46203</v>
      </c>
      <c r="AV2" s="6">
        <f xml:space="preserve"> Time!AV$19</f>
        <v>46234</v>
      </c>
      <c r="AW2" s="6">
        <f xml:space="preserve"> Time!AW$19</f>
        <v>46265</v>
      </c>
      <c r="AX2" s="6">
        <f xml:space="preserve"> Time!AX$19</f>
        <v>46295</v>
      </c>
      <c r="AY2" s="6">
        <f xml:space="preserve"> Time!AY$19</f>
        <v>46326</v>
      </c>
      <c r="AZ2" s="6">
        <f xml:space="preserve"> Time!AZ$19</f>
        <v>46356</v>
      </c>
      <c r="BA2" s="6">
        <f xml:space="preserve"> Time!BA$19</f>
        <v>46387</v>
      </c>
      <c r="BB2" s="6">
        <f xml:space="preserve"> Time!BB$19</f>
        <v>46418</v>
      </c>
      <c r="BC2" s="6">
        <f xml:space="preserve"> Time!BC$19</f>
        <v>46446</v>
      </c>
      <c r="BD2" s="6">
        <f xml:space="preserve"> Time!BD$19</f>
        <v>46477</v>
      </c>
      <c r="BE2" s="6">
        <f xml:space="preserve"> Time!BE$19</f>
        <v>46507</v>
      </c>
      <c r="BF2" s="6">
        <f xml:space="preserve"> Time!BF$19</f>
        <v>46538</v>
      </c>
      <c r="BG2" s="6">
        <f xml:space="preserve"> Time!BG$19</f>
        <v>46568</v>
      </c>
      <c r="BH2" s="6">
        <f xml:space="preserve"> Time!BH$19</f>
        <v>46599</v>
      </c>
      <c r="BI2" s="6">
        <f xml:space="preserve"> Time!BI$19</f>
        <v>46630</v>
      </c>
      <c r="BJ2" s="6">
        <f xml:space="preserve"> Time!BJ$19</f>
        <v>46660</v>
      </c>
      <c r="BK2" s="6">
        <f xml:space="preserve"> Time!BK$19</f>
        <v>46691</v>
      </c>
      <c r="BL2" s="6">
        <f xml:space="preserve"> Time!BL$19</f>
        <v>46721</v>
      </c>
      <c r="BM2" s="6">
        <f xml:space="preserve"> Time!BM$19</f>
        <v>46752</v>
      </c>
      <c r="BN2" s="6">
        <f xml:space="preserve"> Time!BN$19</f>
        <v>46783</v>
      </c>
      <c r="BO2" s="6">
        <f xml:space="preserve"> Time!BO$19</f>
        <v>46812</v>
      </c>
      <c r="BP2" s="6">
        <f xml:space="preserve"> Time!BP$19</f>
        <v>46843</v>
      </c>
      <c r="BQ2" s="6">
        <f xml:space="preserve"> Time!BQ$19</f>
        <v>46873</v>
      </c>
    </row>
    <row r="3" spans="1:69" s="29" customFormat="1">
      <c r="A3" s="56"/>
      <c r="B3" s="56"/>
      <c r="C3" s="77"/>
      <c r="D3" s="80"/>
      <c r="E3" s="37" t="s">
        <v>167</v>
      </c>
      <c r="F3" s="49"/>
      <c r="G3" s="51" t="s">
        <v>76</v>
      </c>
      <c r="H3" s="19"/>
      <c r="I3" s="19"/>
      <c r="J3" s="7" t="str">
        <f xml:space="preserve"> Time!J$24</f>
        <v>Month1</v>
      </c>
      <c r="K3" s="7" t="str">
        <f xml:space="preserve"> Time!K$24</f>
        <v>Month2</v>
      </c>
      <c r="L3" s="7" t="str">
        <f xml:space="preserve"> Time!L$24</f>
        <v>Month3</v>
      </c>
      <c r="M3" s="7" t="str">
        <f xml:space="preserve"> Time!M$24</f>
        <v>Month4</v>
      </c>
      <c r="N3" s="7" t="str">
        <f xml:space="preserve"> Time!N$24</f>
        <v>Month5</v>
      </c>
      <c r="O3" s="7" t="str">
        <f xml:space="preserve"> Time!O$24</f>
        <v>Month6</v>
      </c>
      <c r="P3" s="7" t="str">
        <f xml:space="preserve"> Time!P$24</f>
        <v>Month7</v>
      </c>
      <c r="Q3" s="7" t="str">
        <f xml:space="preserve"> Time!Q$24</f>
        <v>Month8</v>
      </c>
      <c r="R3" s="7" t="str">
        <f xml:space="preserve"> Time!R$24</f>
        <v>Month9</v>
      </c>
      <c r="S3" s="7" t="str">
        <f xml:space="preserve"> Time!S$24</f>
        <v>Month10</v>
      </c>
      <c r="T3" s="7" t="str">
        <f xml:space="preserve"> Time!T$24</f>
        <v>Month11</v>
      </c>
      <c r="U3" s="7" t="str">
        <f xml:space="preserve"> Time!U$24</f>
        <v>Month12</v>
      </c>
      <c r="V3" s="7" t="str">
        <f xml:space="preserve"> Time!V$24</f>
        <v>Month13</v>
      </c>
      <c r="W3" s="7" t="str">
        <f xml:space="preserve"> Time!W$24</f>
        <v>Month14</v>
      </c>
      <c r="X3" s="7" t="str">
        <f xml:space="preserve"> Time!X$24</f>
        <v>Month15</v>
      </c>
      <c r="Y3" s="7" t="str">
        <f xml:space="preserve"> Time!Y$24</f>
        <v>Month16</v>
      </c>
      <c r="Z3" s="7" t="str">
        <f xml:space="preserve"> Time!Z$24</f>
        <v>Month17</v>
      </c>
      <c r="AA3" s="7" t="str">
        <f xml:space="preserve"> Time!AA$24</f>
        <v>Month18</v>
      </c>
      <c r="AB3" s="7" t="str">
        <f xml:space="preserve"> Time!AB$24</f>
        <v>Month19</v>
      </c>
      <c r="AC3" s="7" t="str">
        <f xml:space="preserve"> Time!AC$24</f>
        <v>Month20</v>
      </c>
      <c r="AD3" s="7" t="str">
        <f xml:space="preserve"> Time!AD$24</f>
        <v>Month21</v>
      </c>
      <c r="AE3" s="7" t="str">
        <f xml:space="preserve"> Time!AE$24</f>
        <v>Month22</v>
      </c>
      <c r="AF3" s="7" t="str">
        <f xml:space="preserve"> Time!AF$24</f>
        <v>Month23</v>
      </c>
      <c r="AG3" s="7" t="str">
        <f xml:space="preserve"> Time!AG$24</f>
        <v>Month24</v>
      </c>
      <c r="AH3" s="7" t="str">
        <f xml:space="preserve"> Time!AH$24</f>
        <v>Month25</v>
      </c>
      <c r="AI3" s="7" t="str">
        <f xml:space="preserve"> Time!AI$24</f>
        <v>Month26</v>
      </c>
      <c r="AJ3" s="7" t="str">
        <f xml:space="preserve"> Time!AJ$24</f>
        <v>Month27</v>
      </c>
      <c r="AK3" s="7" t="str">
        <f xml:space="preserve"> Time!AK$24</f>
        <v>Month28</v>
      </c>
      <c r="AL3" s="7" t="str">
        <f xml:space="preserve"> Time!AL$24</f>
        <v>Month29</v>
      </c>
      <c r="AM3" s="7" t="str">
        <f xml:space="preserve"> Time!AM$24</f>
        <v>Month30</v>
      </c>
      <c r="AN3" s="7" t="str">
        <f xml:space="preserve"> Time!AN$24</f>
        <v>Month31</v>
      </c>
      <c r="AO3" s="7" t="str">
        <f xml:space="preserve"> Time!AO$24</f>
        <v>Month32</v>
      </c>
      <c r="AP3" s="7" t="str">
        <f xml:space="preserve"> Time!AP$24</f>
        <v>Month33</v>
      </c>
      <c r="AQ3" s="7" t="str">
        <f xml:space="preserve"> Time!AQ$24</f>
        <v>Month34</v>
      </c>
      <c r="AR3" s="7" t="str">
        <f xml:space="preserve"> Time!AR$24</f>
        <v>Month35</v>
      </c>
      <c r="AS3" s="7" t="str">
        <f xml:space="preserve"> Time!AS$24</f>
        <v>Month36</v>
      </c>
      <c r="AT3" s="7" t="str">
        <f xml:space="preserve"> Time!AT$24</f>
        <v>Month37</v>
      </c>
      <c r="AU3" s="7" t="str">
        <f xml:space="preserve"> Time!AU$24</f>
        <v>Month38</v>
      </c>
      <c r="AV3" s="7" t="str">
        <f xml:space="preserve"> Time!AV$24</f>
        <v>Month39</v>
      </c>
      <c r="AW3" s="7" t="str">
        <f xml:space="preserve"> Time!AW$24</f>
        <v>Month40</v>
      </c>
      <c r="AX3" s="7" t="str">
        <f xml:space="preserve"> Time!AX$24</f>
        <v>Month41</v>
      </c>
      <c r="AY3" s="7" t="str">
        <f xml:space="preserve"> Time!AY$24</f>
        <v>Month42</v>
      </c>
      <c r="AZ3" s="7" t="str">
        <f xml:space="preserve"> Time!AZ$24</f>
        <v>Month43</v>
      </c>
      <c r="BA3" s="7" t="str">
        <f xml:space="preserve"> Time!BA$24</f>
        <v>Month44</v>
      </c>
      <c r="BB3" s="7" t="str">
        <f xml:space="preserve"> Time!BB$24</f>
        <v>Month45</v>
      </c>
      <c r="BC3" s="7" t="str">
        <f xml:space="preserve"> Time!BC$24</f>
        <v>Month46</v>
      </c>
      <c r="BD3" s="7" t="str">
        <f xml:space="preserve"> Time!BD$24</f>
        <v>Month47</v>
      </c>
      <c r="BE3" s="7" t="str">
        <f xml:space="preserve"> Time!BE$24</f>
        <v>Month48</v>
      </c>
      <c r="BF3" s="7" t="str">
        <f xml:space="preserve"> Time!BF$24</f>
        <v>Month49</v>
      </c>
      <c r="BG3" s="7" t="str">
        <f xml:space="preserve"> Time!BG$24</f>
        <v>Month50</v>
      </c>
      <c r="BH3" s="7" t="str">
        <f xml:space="preserve"> Time!BH$24</f>
        <v>Month51</v>
      </c>
      <c r="BI3" s="7" t="str">
        <f xml:space="preserve"> Time!BI$24</f>
        <v>Month52</v>
      </c>
      <c r="BJ3" s="7" t="str">
        <f xml:space="preserve"> Time!BJ$24</f>
        <v>Month53</v>
      </c>
      <c r="BK3" s="7" t="str">
        <f xml:space="preserve"> Time!BK$24</f>
        <v>Month54</v>
      </c>
      <c r="BL3" s="7" t="str">
        <f xml:space="preserve"> Time!BL$24</f>
        <v>Month55</v>
      </c>
      <c r="BM3" s="7" t="str">
        <f xml:space="preserve"> Time!BM$24</f>
        <v>Month56</v>
      </c>
      <c r="BN3" s="7" t="str">
        <f xml:space="preserve"> Time!BN$24</f>
        <v>Month57</v>
      </c>
      <c r="BO3" s="7" t="str">
        <f xml:space="preserve"> Time!BO$24</f>
        <v>Month58</v>
      </c>
      <c r="BP3" s="7" t="str">
        <f xml:space="preserve"> Time!BP$24</f>
        <v>Month59</v>
      </c>
      <c r="BQ3" s="7" t="str">
        <f xml:space="preserve"> Time!BQ$24</f>
        <v>Month60</v>
      </c>
    </row>
    <row r="4" spans="1:69" s="26" customFormat="1">
      <c r="A4" s="56"/>
      <c r="B4" s="56"/>
      <c r="C4" s="77"/>
      <c r="D4" s="80"/>
      <c r="E4" s="19" t="s">
        <v>261</v>
      </c>
      <c r="F4" s="28"/>
      <c r="G4" s="19"/>
      <c r="H4" s="19"/>
      <c r="I4" s="19"/>
      <c r="J4" s="26">
        <f xml:space="preserve"> Time!J$28</f>
        <v>1</v>
      </c>
      <c r="K4" s="26">
        <f xml:space="preserve"> Time!K$28</f>
        <v>2</v>
      </c>
      <c r="L4" s="26">
        <f xml:space="preserve"> Time!L$28</f>
        <v>3</v>
      </c>
      <c r="M4" s="26">
        <f xml:space="preserve"> Time!M$28</f>
        <v>4</v>
      </c>
      <c r="N4" s="26">
        <f xml:space="preserve"> Time!N$28</f>
        <v>5</v>
      </c>
      <c r="O4" s="26">
        <f xml:space="preserve"> Time!O$28</f>
        <v>6</v>
      </c>
      <c r="P4" s="26">
        <f xml:space="preserve"> Time!P$28</f>
        <v>7</v>
      </c>
      <c r="Q4" s="26">
        <f xml:space="preserve"> Time!Q$28</f>
        <v>8</v>
      </c>
      <c r="R4" s="26">
        <f xml:space="preserve"> Time!R$28</f>
        <v>9</v>
      </c>
      <c r="S4" s="26">
        <f xml:space="preserve"> Time!S$28</f>
        <v>10</v>
      </c>
      <c r="T4" s="26">
        <f xml:space="preserve"> Time!T$28</f>
        <v>11</v>
      </c>
      <c r="U4" s="26">
        <f xml:space="preserve"> Time!U$28</f>
        <v>12</v>
      </c>
      <c r="V4" s="26">
        <f xml:space="preserve"> Time!V$28</f>
        <v>13</v>
      </c>
      <c r="W4" s="26">
        <f xml:space="preserve"> Time!W$28</f>
        <v>14</v>
      </c>
      <c r="X4" s="26">
        <f xml:space="preserve"> Time!X$28</f>
        <v>15</v>
      </c>
      <c r="Y4" s="26">
        <f xml:space="preserve"> Time!Y$28</f>
        <v>16</v>
      </c>
      <c r="Z4" s="26">
        <f xml:space="preserve"> Time!Z$28</f>
        <v>17</v>
      </c>
      <c r="AA4" s="26">
        <f xml:space="preserve"> Time!AA$28</f>
        <v>18</v>
      </c>
      <c r="AB4" s="26">
        <f xml:space="preserve"> Time!AB$28</f>
        <v>19</v>
      </c>
      <c r="AC4" s="26">
        <f xml:space="preserve"> Time!AC$28</f>
        <v>20</v>
      </c>
      <c r="AD4" s="26">
        <f xml:space="preserve"> Time!AD$28</f>
        <v>21</v>
      </c>
      <c r="AE4" s="26">
        <f xml:space="preserve"> Time!AE$28</f>
        <v>22</v>
      </c>
      <c r="AF4" s="26">
        <f xml:space="preserve"> Time!AF$28</f>
        <v>23</v>
      </c>
      <c r="AG4" s="26">
        <f xml:space="preserve"> Time!AG$28</f>
        <v>24</v>
      </c>
      <c r="AH4" s="26">
        <f xml:space="preserve"> Time!AH$28</f>
        <v>25</v>
      </c>
      <c r="AI4" s="26">
        <f xml:space="preserve"> Time!AI$28</f>
        <v>26</v>
      </c>
      <c r="AJ4" s="26">
        <f xml:space="preserve"> Time!AJ$28</f>
        <v>27</v>
      </c>
      <c r="AK4" s="26">
        <f xml:space="preserve"> Time!AK$28</f>
        <v>28</v>
      </c>
      <c r="AL4" s="26">
        <f xml:space="preserve"> Time!AL$28</f>
        <v>29</v>
      </c>
      <c r="AM4" s="26">
        <f xml:space="preserve"> Time!AM$28</f>
        <v>30</v>
      </c>
      <c r="AN4" s="26">
        <f xml:space="preserve"> Time!AN$28</f>
        <v>31</v>
      </c>
      <c r="AO4" s="26">
        <f xml:space="preserve"> Time!AO$28</f>
        <v>32</v>
      </c>
      <c r="AP4" s="26">
        <f xml:space="preserve"> Time!AP$28</f>
        <v>33</v>
      </c>
      <c r="AQ4" s="26">
        <f xml:space="preserve"> Time!AQ$28</f>
        <v>34</v>
      </c>
      <c r="AR4" s="26">
        <f xml:space="preserve"> Time!AR$28</f>
        <v>35</v>
      </c>
      <c r="AS4" s="26">
        <f xml:space="preserve"> Time!AS$28</f>
        <v>36</v>
      </c>
      <c r="AT4" s="26">
        <f xml:space="preserve"> Time!AT$28</f>
        <v>37</v>
      </c>
      <c r="AU4" s="26">
        <f xml:space="preserve"> Time!AU$28</f>
        <v>38</v>
      </c>
      <c r="AV4" s="26">
        <f xml:space="preserve"> Time!AV$28</f>
        <v>39</v>
      </c>
      <c r="AW4" s="26">
        <f xml:space="preserve"> Time!AW$28</f>
        <v>40</v>
      </c>
      <c r="AX4" s="26">
        <f xml:space="preserve"> Time!AX$28</f>
        <v>41</v>
      </c>
      <c r="AY4" s="26">
        <f xml:space="preserve"> Time!AY$28</f>
        <v>42</v>
      </c>
      <c r="AZ4" s="26">
        <f xml:space="preserve"> Time!AZ$28</f>
        <v>43</v>
      </c>
      <c r="BA4" s="26">
        <f xml:space="preserve"> Time!BA$28</f>
        <v>44</v>
      </c>
      <c r="BB4" s="26">
        <f xml:space="preserve"> Time!BB$28</f>
        <v>45</v>
      </c>
      <c r="BC4" s="26">
        <f xml:space="preserve"> Time!BC$28</f>
        <v>46</v>
      </c>
      <c r="BD4" s="26">
        <f xml:space="preserve"> Time!BD$28</f>
        <v>47</v>
      </c>
      <c r="BE4" s="26">
        <f xml:space="preserve"> Time!BE$28</f>
        <v>48</v>
      </c>
      <c r="BF4" s="26">
        <f xml:space="preserve"> Time!BF$28</f>
        <v>49</v>
      </c>
      <c r="BG4" s="26">
        <f xml:space="preserve"> Time!BG$28</f>
        <v>50</v>
      </c>
      <c r="BH4" s="26">
        <f xml:space="preserve"> Time!BH$28</f>
        <v>51</v>
      </c>
      <c r="BI4" s="26">
        <f xml:space="preserve"> Time!BI$28</f>
        <v>52</v>
      </c>
      <c r="BJ4" s="26">
        <f xml:space="preserve"> Time!BJ$28</f>
        <v>53</v>
      </c>
      <c r="BK4" s="26">
        <f xml:space="preserve"> Time!BK$28</f>
        <v>54</v>
      </c>
      <c r="BL4" s="26">
        <f xml:space="preserve"> Time!BL$28</f>
        <v>55</v>
      </c>
      <c r="BM4" s="26">
        <f xml:space="preserve"> Time!BM$28</f>
        <v>56</v>
      </c>
      <c r="BN4" s="26">
        <f xml:space="preserve"> Time!BN$28</f>
        <v>57</v>
      </c>
      <c r="BO4" s="26">
        <f xml:space="preserve"> Time!BO$28</f>
        <v>58</v>
      </c>
      <c r="BP4" s="26">
        <f xml:space="preserve"> Time!BP$28</f>
        <v>59</v>
      </c>
      <c r="BQ4" s="26">
        <f xml:space="preserve"> Time!BQ$28</f>
        <v>60</v>
      </c>
    </row>
    <row r="5" spans="1:69" s="29" customFormat="1">
      <c r="A5" s="56"/>
      <c r="B5" s="56"/>
      <c r="C5" s="77"/>
      <c r="D5" s="80"/>
      <c r="E5" s="19" t="s">
        <v>247</v>
      </c>
      <c r="F5" s="28" t="s">
        <v>201</v>
      </c>
      <c r="G5" s="28" t="s">
        <v>185</v>
      </c>
      <c r="H5" s="28" t="s">
        <v>166</v>
      </c>
      <c r="I5" s="19"/>
      <c r="J5" s="15"/>
      <c r="K5" s="15"/>
      <c r="L5" s="15"/>
      <c r="M5" s="15"/>
      <c r="N5" s="15"/>
      <c r="O5" s="15"/>
    </row>
    <row r="6" spans="1:69" s="37" customFormat="1">
      <c r="A6" s="28"/>
      <c r="B6" s="28"/>
      <c r="C6" s="58"/>
      <c r="D6" s="84"/>
      <c r="F6" s="28"/>
      <c r="G6" s="28"/>
      <c r="H6" s="28"/>
    </row>
    <row r="8" spans="1:69">
      <c r="B8" s="28" t="s">
        <v>254</v>
      </c>
    </row>
    <row r="9" spans="1:69" s="87" customFormat="1">
      <c r="A9" s="60"/>
      <c r="B9" s="60"/>
      <c r="C9" s="86"/>
      <c r="D9" s="90"/>
      <c r="E9" s="46" t="str">
        <f xml:space="preserve">  InpC!E$46</f>
        <v>Opening Cash</v>
      </c>
      <c r="F9" s="46">
        <f xml:space="preserve">  InpC!F$46</f>
        <v>0</v>
      </c>
      <c r="G9" s="46" t="str">
        <f xml:space="preserve">  InpC!G$46</f>
        <v>GBP</v>
      </c>
      <c r="M9" s="88"/>
    </row>
    <row r="10" spans="1:69">
      <c r="A10" s="18"/>
      <c r="B10" s="18"/>
      <c r="C10" s="31"/>
      <c r="D10" s="32"/>
      <c r="E10" s="10" t="str">
        <f xml:space="preserve">  Time!E$28</f>
        <v>Period number</v>
      </c>
      <c r="F10" s="10">
        <f xml:space="preserve">  Time!F$28</f>
        <v>0</v>
      </c>
      <c r="G10" s="10" t="str">
        <f xml:space="preserve">  Time!G$28</f>
        <v>Counter</v>
      </c>
      <c r="H10" s="10">
        <f xml:space="preserve">  Time!H$28</f>
        <v>0</v>
      </c>
      <c r="I10" s="10">
        <f xml:space="preserve">  Time!I$28</f>
        <v>0</v>
      </c>
      <c r="J10" s="10">
        <f xml:space="preserve">  Time!J$28</f>
        <v>1</v>
      </c>
      <c r="K10" s="10">
        <f xml:space="preserve">  Time!K$28</f>
        <v>2</v>
      </c>
      <c r="L10" s="10">
        <f xml:space="preserve">  Time!L$28</f>
        <v>3</v>
      </c>
      <c r="M10" s="10">
        <f xml:space="preserve">  Time!M$28</f>
        <v>4</v>
      </c>
      <c r="N10" s="10">
        <f xml:space="preserve">  Time!N$28</f>
        <v>5</v>
      </c>
      <c r="O10" s="10">
        <f xml:space="preserve">  Time!O$28</f>
        <v>6</v>
      </c>
      <c r="P10" s="10">
        <f xml:space="preserve">  Time!P$28</f>
        <v>7</v>
      </c>
      <c r="Q10" s="10">
        <f xml:space="preserve">  Time!Q$28</f>
        <v>8</v>
      </c>
      <c r="R10" s="10">
        <f xml:space="preserve">  Time!R$28</f>
        <v>9</v>
      </c>
      <c r="S10" s="10">
        <f xml:space="preserve">  Time!S$28</f>
        <v>10</v>
      </c>
      <c r="T10" s="10">
        <f xml:space="preserve">  Time!T$28</f>
        <v>11</v>
      </c>
      <c r="U10" s="10">
        <f xml:space="preserve">  Time!U$28</f>
        <v>12</v>
      </c>
      <c r="V10" s="10">
        <f xml:space="preserve">  Time!V$28</f>
        <v>13</v>
      </c>
      <c r="W10" s="10">
        <f xml:space="preserve">  Time!W$28</f>
        <v>14</v>
      </c>
      <c r="X10" s="10">
        <f xml:space="preserve">  Time!X$28</f>
        <v>15</v>
      </c>
      <c r="Y10" s="10">
        <f xml:space="preserve">  Time!Y$28</f>
        <v>16</v>
      </c>
      <c r="Z10" s="10">
        <f xml:space="preserve">  Time!Z$28</f>
        <v>17</v>
      </c>
      <c r="AA10" s="10">
        <f xml:space="preserve">  Time!AA$28</f>
        <v>18</v>
      </c>
      <c r="AB10" s="10">
        <f xml:space="preserve">  Time!AB$28</f>
        <v>19</v>
      </c>
      <c r="AC10" s="10">
        <f xml:space="preserve">  Time!AC$28</f>
        <v>20</v>
      </c>
      <c r="AD10" s="10">
        <f xml:space="preserve">  Time!AD$28</f>
        <v>21</v>
      </c>
      <c r="AE10" s="10">
        <f xml:space="preserve">  Time!AE$28</f>
        <v>22</v>
      </c>
      <c r="AF10" s="10">
        <f xml:space="preserve">  Time!AF$28</f>
        <v>23</v>
      </c>
      <c r="AG10" s="10">
        <f xml:space="preserve">  Time!AG$28</f>
        <v>24</v>
      </c>
      <c r="AH10" s="10">
        <f xml:space="preserve">  Time!AH$28</f>
        <v>25</v>
      </c>
      <c r="AI10" s="10">
        <f xml:space="preserve">  Time!AI$28</f>
        <v>26</v>
      </c>
      <c r="AJ10" s="10">
        <f xml:space="preserve">  Time!AJ$28</f>
        <v>27</v>
      </c>
      <c r="AK10" s="10">
        <f xml:space="preserve">  Time!AK$28</f>
        <v>28</v>
      </c>
      <c r="AL10" s="10">
        <f xml:space="preserve">  Time!AL$28</f>
        <v>29</v>
      </c>
      <c r="AM10" s="10">
        <f xml:space="preserve">  Time!AM$28</f>
        <v>30</v>
      </c>
      <c r="AN10" s="10">
        <f xml:space="preserve">  Time!AN$28</f>
        <v>31</v>
      </c>
      <c r="AO10" s="10">
        <f xml:space="preserve">  Time!AO$28</f>
        <v>32</v>
      </c>
      <c r="AP10" s="10">
        <f xml:space="preserve">  Time!AP$28</f>
        <v>33</v>
      </c>
      <c r="AQ10" s="10">
        <f xml:space="preserve">  Time!AQ$28</f>
        <v>34</v>
      </c>
      <c r="AR10" s="10">
        <f xml:space="preserve">  Time!AR$28</f>
        <v>35</v>
      </c>
      <c r="AS10" s="10">
        <f xml:space="preserve">  Time!AS$28</f>
        <v>36</v>
      </c>
      <c r="AT10" s="10">
        <f xml:space="preserve">  Time!AT$28</f>
        <v>37</v>
      </c>
      <c r="AU10" s="10">
        <f xml:space="preserve">  Time!AU$28</f>
        <v>38</v>
      </c>
      <c r="AV10" s="10">
        <f xml:space="preserve">  Time!AV$28</f>
        <v>39</v>
      </c>
      <c r="AW10" s="10">
        <f xml:space="preserve">  Time!AW$28</f>
        <v>40</v>
      </c>
      <c r="AX10" s="10">
        <f xml:space="preserve">  Time!AX$28</f>
        <v>41</v>
      </c>
      <c r="AY10" s="10">
        <f xml:space="preserve">  Time!AY$28</f>
        <v>42</v>
      </c>
      <c r="AZ10" s="10">
        <f xml:space="preserve">  Time!AZ$28</f>
        <v>43</v>
      </c>
      <c r="BA10" s="10">
        <f xml:space="preserve">  Time!BA$28</f>
        <v>44</v>
      </c>
      <c r="BB10" s="10">
        <f xml:space="preserve">  Time!BB$28</f>
        <v>45</v>
      </c>
      <c r="BC10" s="10">
        <f xml:space="preserve">  Time!BC$28</f>
        <v>46</v>
      </c>
      <c r="BD10" s="10">
        <f xml:space="preserve">  Time!BD$28</f>
        <v>47</v>
      </c>
      <c r="BE10" s="10">
        <f xml:space="preserve">  Time!BE$28</f>
        <v>48</v>
      </c>
      <c r="BF10" s="10">
        <f xml:space="preserve">  Time!BF$28</f>
        <v>49</v>
      </c>
      <c r="BG10" s="10">
        <f xml:space="preserve">  Time!BG$28</f>
        <v>50</v>
      </c>
      <c r="BH10" s="10">
        <f xml:space="preserve">  Time!BH$28</f>
        <v>51</v>
      </c>
      <c r="BI10" s="10">
        <f xml:space="preserve">  Time!BI$28</f>
        <v>52</v>
      </c>
      <c r="BJ10" s="10">
        <f xml:space="preserve">  Time!BJ$28</f>
        <v>53</v>
      </c>
      <c r="BK10" s="10">
        <f xml:space="preserve">  Time!BK$28</f>
        <v>54</v>
      </c>
      <c r="BL10" s="10">
        <f xml:space="preserve">  Time!BL$28</f>
        <v>55</v>
      </c>
      <c r="BM10" s="10">
        <f xml:space="preserve">  Time!BM$28</f>
        <v>56</v>
      </c>
      <c r="BN10" s="10">
        <f xml:space="preserve">  Time!BN$28</f>
        <v>57</v>
      </c>
      <c r="BO10" s="10">
        <f xml:space="preserve">  Time!BO$28</f>
        <v>58</v>
      </c>
      <c r="BP10" s="10">
        <f xml:space="preserve">  Time!BP$28</f>
        <v>59</v>
      </c>
      <c r="BQ10" s="10">
        <f xml:space="preserve">  Time!BQ$28</f>
        <v>60</v>
      </c>
    </row>
    <row r="11" spans="1:69">
      <c r="E11" s="55" t="s">
        <v>242</v>
      </c>
      <c r="G11" s="55" t="s">
        <v>205</v>
      </c>
      <c r="J11" s="2">
        <f t="shared" ref="J11:BQ11" si="0" xml:space="preserve">  I13</f>
        <v>0</v>
      </c>
      <c r="K11" s="2">
        <f t="shared" ca="1" si="0"/>
        <v>-84700</v>
      </c>
      <c r="L11" s="2">
        <f t="shared" ca="1" si="0"/>
        <v>-117336.58917580255</v>
      </c>
      <c r="M11" s="2">
        <f t="shared" ca="1" si="0"/>
        <v>-150420.87423993478</v>
      </c>
      <c r="N11" s="2">
        <f t="shared" ca="1" si="0"/>
        <v>-184603.22606556566</v>
      </c>
      <c r="O11" s="2">
        <f t="shared" ca="1" si="0"/>
        <v>-219305.51284866128</v>
      </c>
      <c r="P11" s="2">
        <f t="shared" ca="1" si="0"/>
        <v>-254540.96159626957</v>
      </c>
      <c r="Q11" s="2">
        <f t="shared" ca="1" si="0"/>
        <v>-465982.83879481367</v>
      </c>
      <c r="R11" s="2">
        <f t="shared" ca="1" si="0"/>
        <v>-503023.35950814572</v>
      </c>
      <c r="S11" s="2">
        <f t="shared" ca="1" si="0"/>
        <v>-540719.37202126358</v>
      </c>
      <c r="T11" s="2">
        <f t="shared" ca="1" si="0"/>
        <v>24539.350354346796</v>
      </c>
      <c r="U11" s="2">
        <f t="shared" ca="1" si="0"/>
        <v>92942.414235403179</v>
      </c>
      <c r="V11" s="2">
        <f t="shared" ca="1" si="0"/>
        <v>60081.455437708959</v>
      </c>
      <c r="W11" s="2">
        <f t="shared" ca="1" si="0"/>
        <v>-164018.54456229103</v>
      </c>
      <c r="X11" s="2">
        <f t="shared" ca="1" si="0"/>
        <v>-214441.57013621827</v>
      </c>
      <c r="Y11" s="2">
        <f t="shared" ca="1" si="0"/>
        <v>-266207.19947594864</v>
      </c>
      <c r="Z11" s="2">
        <f t="shared" ca="1" si="0"/>
        <v>388872.63926038047</v>
      </c>
      <c r="AA11" s="2">
        <f t="shared" ca="1" si="0"/>
        <v>440285.53301042179</v>
      </c>
      <c r="AB11" s="2">
        <f t="shared" ca="1" si="0"/>
        <v>464063.61066952778</v>
      </c>
      <c r="AC11" s="2">
        <f t="shared" ca="1" si="0"/>
        <v>367809.39518794965</v>
      </c>
      <c r="AD11" s="2">
        <f t="shared" ca="1" si="0"/>
        <v>344959.72132646525</v>
      </c>
      <c r="AE11" s="2">
        <f t="shared" ca="1" si="0"/>
        <v>377964.39605536649</v>
      </c>
      <c r="AF11" s="2">
        <f t="shared" ca="1" si="0"/>
        <v>1134018.5275723385</v>
      </c>
      <c r="AG11" s="2">
        <f t="shared" ca="1" si="0"/>
        <v>999062.86424581648</v>
      </c>
      <c r="AH11" s="2">
        <f t="shared" ca="1" si="0"/>
        <v>1043331.3731536797</v>
      </c>
      <c r="AI11" s="2">
        <f t="shared" ca="1" si="0"/>
        <v>1084988.105807414</v>
      </c>
      <c r="AJ11" s="2">
        <f t="shared" ca="1" si="0"/>
        <v>1675301.4842454251</v>
      </c>
      <c r="AK11" s="2">
        <f t="shared" ca="1" si="0"/>
        <v>1725284.1404034109</v>
      </c>
      <c r="AL11" s="2">
        <f t="shared" ca="1" si="0"/>
        <v>1798604.2085489365</v>
      </c>
      <c r="AM11" s="2">
        <f t="shared" ca="1" si="0"/>
        <v>2531568.6801132183</v>
      </c>
      <c r="AN11" s="2">
        <f t="shared" ca="1" si="0"/>
        <v>2624282.310899402</v>
      </c>
      <c r="AO11" s="2">
        <f t="shared" ca="1" si="0"/>
        <v>2779417.5947671966</v>
      </c>
      <c r="AP11" s="2">
        <f t="shared" ca="1" si="0"/>
        <v>3491015.6264912821</v>
      </c>
      <c r="AQ11" s="2">
        <f t="shared" ca="1" si="0"/>
        <v>3616548.9120416031</v>
      </c>
      <c r="AR11" s="2">
        <f t="shared" ca="1" si="0"/>
        <v>3684016.1527652447</v>
      </c>
      <c r="AS11" s="2">
        <f t="shared" ca="1" si="0"/>
        <v>4554845.8676436432</v>
      </c>
      <c r="AT11" s="2">
        <f t="shared" ca="1" si="0"/>
        <v>4597584.9212814942</v>
      </c>
      <c r="AU11" s="2">
        <f t="shared" ca="1" si="0"/>
        <v>5497416.3452869579</v>
      </c>
      <c r="AV11" s="2">
        <f t="shared" ca="1" si="0"/>
        <v>5621174.5486373054</v>
      </c>
      <c r="AW11" s="2">
        <f t="shared" ca="1" si="0"/>
        <v>6429564.054804611</v>
      </c>
      <c r="AX11" s="2">
        <f t="shared" ca="1" si="0"/>
        <v>6721580.9788144501</v>
      </c>
      <c r="AY11" s="2">
        <f t="shared" ca="1" si="0"/>
        <v>7634177.7470207028</v>
      </c>
      <c r="AZ11" s="2">
        <f t="shared" ca="1" si="0"/>
        <v>8570300.1240425445</v>
      </c>
      <c r="BA11" s="2">
        <f t="shared" ca="1" si="0"/>
        <v>8811352.5282749962</v>
      </c>
      <c r="BB11" s="2">
        <f t="shared" ca="1" si="0"/>
        <v>9922506.9288664013</v>
      </c>
      <c r="BC11" s="2">
        <f t="shared" ca="1" si="0"/>
        <v>10938827.702663176</v>
      </c>
      <c r="BD11" s="2">
        <f t="shared" ca="1" si="0"/>
        <v>11984963.02639479</v>
      </c>
      <c r="BE11" s="2">
        <f t="shared" ca="1" si="0"/>
        <v>12343214.611309312</v>
      </c>
      <c r="BF11" s="2">
        <f t="shared" ca="1" si="0"/>
        <v>13456248.84840277</v>
      </c>
      <c r="BG11" s="2">
        <f t="shared" ca="1" si="0"/>
        <v>14605407.826689404</v>
      </c>
      <c r="BH11" s="2">
        <f t="shared" ca="1" si="0"/>
        <v>15788375.574750921</v>
      </c>
      <c r="BI11" s="2">
        <f t="shared" ca="1" si="0"/>
        <v>17012623.730978429</v>
      </c>
      <c r="BJ11" s="2">
        <f t="shared" ca="1" si="0"/>
        <v>18277451.372255597</v>
      </c>
      <c r="BK11" s="2">
        <f t="shared" ca="1" si="0"/>
        <v>19588288.674780518</v>
      </c>
      <c r="BL11" s="2">
        <f t="shared" ca="1" si="0"/>
        <v>20946177.574961655</v>
      </c>
      <c r="BM11" s="2">
        <f t="shared" ca="1" si="0"/>
        <v>22354672.348926537</v>
      </c>
      <c r="BN11" s="2">
        <f t="shared" ca="1" si="0"/>
        <v>23818371.949297879</v>
      </c>
      <c r="BO11" s="2">
        <f t="shared" ca="1" si="0"/>
        <v>25337696.95125293</v>
      </c>
      <c r="BP11" s="2">
        <f t="shared" ca="1" si="0"/>
        <v>26917450.151243456</v>
      </c>
      <c r="BQ11" s="2">
        <f t="shared" ca="1" si="0"/>
        <v>28561072.061511084</v>
      </c>
    </row>
    <row r="12" spans="1:69">
      <c r="A12" s="18"/>
      <c r="B12" s="18"/>
      <c r="C12" s="31"/>
      <c r="D12" s="32" t="s">
        <v>179</v>
      </c>
      <c r="E12" s="5" t="str">
        <f xml:space="preserve">  Cashflow!E$24</f>
        <v>Net Cashflow</v>
      </c>
      <c r="F12" s="5">
        <f xml:space="preserve">  Cashflow!F$24</f>
        <v>0</v>
      </c>
      <c r="G12" s="5" t="str">
        <f xml:space="preserve">  Cashflow!G$24</f>
        <v>GBP</v>
      </c>
      <c r="H12" s="5">
        <f ca="1" xml:space="preserve">  Cashflow!H$24</f>
        <v>30274258.153331954</v>
      </c>
      <c r="I12" s="5">
        <f xml:space="preserve">  Cashflow!I$24</f>
        <v>0</v>
      </c>
      <c r="J12" s="5">
        <f ca="1" xml:space="preserve">  Cashflow!J$24</f>
        <v>-84700</v>
      </c>
      <c r="K12" s="5">
        <f ca="1" xml:space="preserve">  Cashflow!K$24</f>
        <v>-32636.58917580255</v>
      </c>
      <c r="L12" s="5">
        <f ca="1" xml:space="preserve">  Cashflow!L$24</f>
        <v>-33084.285064132237</v>
      </c>
      <c r="M12" s="5">
        <f ca="1" xml:space="preserve">  Cashflow!M$24</f>
        <v>-34182.35182563086</v>
      </c>
      <c r="N12" s="5">
        <f ca="1" xml:space="preserve">  Cashflow!N$24</f>
        <v>-34702.286783095631</v>
      </c>
      <c r="O12" s="5">
        <f ca="1" xml:space="preserve">  Cashflow!O$24</f>
        <v>-35235.448747608287</v>
      </c>
      <c r="P12" s="5">
        <f ca="1" xml:space="preserve">  Cashflow!P$24</f>
        <v>-211441.8771985441</v>
      </c>
      <c r="Q12" s="5">
        <f ca="1" xml:space="preserve">  Cashflow!Q$24</f>
        <v>-37040.520713332044</v>
      </c>
      <c r="R12" s="5">
        <f ca="1" xml:space="preserve">  Cashflow!R$24</f>
        <v>-37696.012513117836</v>
      </c>
      <c r="S12" s="5">
        <f ca="1" xml:space="preserve">  Cashflow!S$24</f>
        <v>565258.72237561038</v>
      </c>
      <c r="T12" s="5">
        <f ca="1" xml:space="preserve">  Cashflow!T$24</f>
        <v>68403.063881056383</v>
      </c>
      <c r="U12" s="5">
        <f ca="1" xml:space="preserve">  Cashflow!U$24</f>
        <v>-32860.95879769422</v>
      </c>
      <c r="V12" s="5">
        <f ca="1" xml:space="preserve">  Cashflow!V$24</f>
        <v>-224100</v>
      </c>
      <c r="W12" s="5">
        <f ca="1" xml:space="preserve">  Cashflow!W$24</f>
        <v>-50423.02557392724</v>
      </c>
      <c r="X12" s="5">
        <f ca="1" xml:space="preserve">  Cashflow!X$24</f>
        <v>-51765.629339730382</v>
      </c>
      <c r="Y12" s="5">
        <f ca="1" xml:space="preserve">  Cashflow!Y$24</f>
        <v>655079.83873632911</v>
      </c>
      <c r="Z12" s="5">
        <f ca="1" xml:space="preserve">  Cashflow!Z$24</f>
        <v>51412.893750041301</v>
      </c>
      <c r="AA12" s="5">
        <f ca="1" xml:space="preserve">  Cashflow!AA$24</f>
        <v>23778.077659105969</v>
      </c>
      <c r="AB12" s="5">
        <f ca="1" xml:space="preserve">  Cashflow!AB$24</f>
        <v>-96254.21548157811</v>
      </c>
      <c r="AC12" s="5">
        <f ca="1" xml:space="preserve">  Cashflow!AC$24</f>
        <v>-22849.673861484422</v>
      </c>
      <c r="AD12" s="5">
        <f ca="1" xml:space="preserve">  Cashflow!AD$24</f>
        <v>33004.67472890122</v>
      </c>
      <c r="AE12" s="5">
        <f ca="1" xml:space="preserve">  Cashflow!AE$24</f>
        <v>756054.13151697209</v>
      </c>
      <c r="AF12" s="5">
        <f ca="1" xml:space="preserve">  Cashflow!AF$24</f>
        <v>-134955.66332652199</v>
      </c>
      <c r="AG12" s="5">
        <f ca="1" xml:space="preserve">  Cashflow!AG$24</f>
        <v>44268.508907863128</v>
      </c>
      <c r="AH12" s="5">
        <f ca="1" xml:space="preserve">  Cashflow!AH$24</f>
        <v>41656.732653734332</v>
      </c>
      <c r="AI12" s="5">
        <f ca="1" xml:space="preserve">  Cashflow!AI$24</f>
        <v>590313.37843801104</v>
      </c>
      <c r="AJ12" s="5">
        <f ca="1" xml:space="preserve">  Cashflow!AJ$24</f>
        <v>49982.656157985723</v>
      </c>
      <c r="AK12" s="5">
        <f ca="1" xml:space="preserve">  Cashflow!AK$24</f>
        <v>73320.0681455257</v>
      </c>
      <c r="AL12" s="5">
        <f ca="1" xml:space="preserve">  Cashflow!AL$24</f>
        <v>732964.47156428173</v>
      </c>
      <c r="AM12" s="5">
        <f ca="1" xml:space="preserve">  Cashflow!AM$24</f>
        <v>92713.630786183581</v>
      </c>
      <c r="AN12" s="5">
        <f ca="1" xml:space="preserve">  Cashflow!AN$24</f>
        <v>155135.28386779435</v>
      </c>
      <c r="AO12" s="5">
        <f ca="1" xml:space="preserve">  Cashflow!AO$24</f>
        <v>711598.03172408557</v>
      </c>
      <c r="AP12" s="5">
        <f ca="1" xml:space="preserve">  Cashflow!AP$24</f>
        <v>125533.2855503209</v>
      </c>
      <c r="AQ12" s="5">
        <f ca="1" xml:space="preserve">  Cashflow!AQ$24</f>
        <v>67467.240723641487</v>
      </c>
      <c r="AR12" s="5">
        <f ca="1" xml:space="preserve">  Cashflow!AR$24</f>
        <v>870829.71487839799</v>
      </c>
      <c r="AS12" s="5">
        <f ca="1" xml:space="preserve">  Cashflow!AS$24</f>
        <v>42739.053637850739</v>
      </c>
      <c r="AT12" s="5">
        <f ca="1" xml:space="preserve">  Cashflow!AT$24</f>
        <v>899831.42400546372</v>
      </c>
      <c r="AU12" s="5">
        <f ca="1" xml:space="preserve">  Cashflow!AU$24</f>
        <v>123758.20335034704</v>
      </c>
      <c r="AV12" s="5">
        <f ca="1" xml:space="preserve">  Cashflow!AV$24</f>
        <v>808389.50616730528</v>
      </c>
      <c r="AW12" s="5">
        <f ca="1" xml:space="preserve">  Cashflow!AW$24</f>
        <v>292016.92400983901</v>
      </c>
      <c r="AX12" s="5">
        <f ca="1" xml:space="preserve">  Cashflow!AX$24</f>
        <v>912596.76820625225</v>
      </c>
      <c r="AY12" s="5">
        <f ca="1" xml:space="preserve">  Cashflow!AY$24</f>
        <v>936122.37702184217</v>
      </c>
      <c r="AZ12" s="5">
        <f ca="1" xml:space="preserve">  Cashflow!AZ$24</f>
        <v>241052.40423245175</v>
      </c>
      <c r="BA12" s="5">
        <f ca="1" xml:space="preserve">  Cashflow!BA$24</f>
        <v>1111154.4005914042</v>
      </c>
      <c r="BB12" s="5">
        <f ca="1" xml:space="preserve">  Cashflow!BB$24</f>
        <v>1016320.7737967744</v>
      </c>
      <c r="BC12" s="5">
        <f ca="1" xml:space="preserve">  Cashflow!BC$24</f>
        <v>1046135.323731615</v>
      </c>
      <c r="BD12" s="5">
        <f ca="1" xml:space="preserve">  Cashflow!BD$24</f>
        <v>358251.58491452225</v>
      </c>
      <c r="BE12" s="5">
        <f ca="1" xml:space="preserve">  Cashflow!BE$24</f>
        <v>1113034.2370934587</v>
      </c>
      <c r="BF12" s="5">
        <f ca="1" xml:space="preserve">  Cashflow!BF$24</f>
        <v>1149158.9782866335</v>
      </c>
      <c r="BG12" s="5">
        <f ca="1" xml:space="preserve">  Cashflow!BG$24</f>
        <v>1182967.7480615168</v>
      </c>
      <c r="BH12" s="5">
        <f ca="1" xml:space="preserve">  Cashflow!BH$24</f>
        <v>1224248.1562275067</v>
      </c>
      <c r="BI12" s="5">
        <f ca="1" xml:space="preserve">  Cashflow!BI$24</f>
        <v>1264827.6412771679</v>
      </c>
      <c r="BJ12" s="5">
        <f ca="1" xml:space="preserve">  Cashflow!BJ$24</f>
        <v>1310837.3025249194</v>
      </c>
      <c r="BK12" s="5">
        <f ca="1" xml:space="preserve">  Cashflow!BK$24</f>
        <v>1357888.9001811373</v>
      </c>
      <c r="BL12" s="5">
        <f ca="1" xml:space="preserve">  Cashflow!BL$24</f>
        <v>1408494.7739648814</v>
      </c>
      <c r="BM12" s="5">
        <f ca="1" xml:space="preserve">  Cashflow!BM$24</f>
        <v>1463699.6003713429</v>
      </c>
      <c r="BN12" s="5">
        <f ca="1" xml:space="preserve">  Cashflow!BN$24</f>
        <v>1519325.0019550496</v>
      </c>
      <c r="BO12" s="5">
        <f ca="1" xml:space="preserve">  Cashflow!BO$24</f>
        <v>1579753.1999905272</v>
      </c>
      <c r="BP12" s="5">
        <f ca="1" xml:space="preserve">  Cashflow!BP$24</f>
        <v>1643621.9102676283</v>
      </c>
      <c r="BQ12" s="5">
        <f ca="1" xml:space="preserve">  Cashflow!BQ$24</f>
        <v>1713186.0918208684</v>
      </c>
    </row>
    <row r="13" spans="1:69" s="89" customFormat="1">
      <c r="A13" s="64"/>
      <c r="B13" s="64"/>
      <c r="C13" s="92"/>
      <c r="D13" s="93"/>
      <c r="E13" s="38" t="s">
        <v>254</v>
      </c>
      <c r="F13" s="38"/>
      <c r="G13" s="38" t="s">
        <v>205</v>
      </c>
      <c r="H13" s="38"/>
      <c r="I13" s="12">
        <f t="shared" ref="I13:BQ13" si="1" xml:space="preserve">  IF( I10 = 0, $F9, I11 + I12 )</f>
        <v>0</v>
      </c>
      <c r="J13" s="12">
        <f t="shared" ca="1" si="1"/>
        <v>-84700</v>
      </c>
      <c r="K13" s="12">
        <f t="shared" ca="1" si="1"/>
        <v>-117336.58917580255</v>
      </c>
      <c r="L13" s="12">
        <f t="shared" ca="1" si="1"/>
        <v>-150420.87423993478</v>
      </c>
      <c r="M13" s="12">
        <f t="shared" ca="1" si="1"/>
        <v>-184603.22606556566</v>
      </c>
      <c r="N13" s="12">
        <f t="shared" ca="1" si="1"/>
        <v>-219305.51284866128</v>
      </c>
      <c r="O13" s="12">
        <f t="shared" ca="1" si="1"/>
        <v>-254540.96159626957</v>
      </c>
      <c r="P13" s="12">
        <f t="shared" ca="1" si="1"/>
        <v>-465982.83879481367</v>
      </c>
      <c r="Q13" s="12">
        <f t="shared" ca="1" si="1"/>
        <v>-503023.35950814572</v>
      </c>
      <c r="R13" s="12">
        <f t="shared" ca="1" si="1"/>
        <v>-540719.37202126358</v>
      </c>
      <c r="S13" s="12">
        <f t="shared" ca="1" si="1"/>
        <v>24539.350354346796</v>
      </c>
      <c r="T13" s="12">
        <f t="shared" ca="1" si="1"/>
        <v>92942.414235403179</v>
      </c>
      <c r="U13" s="12">
        <f t="shared" ca="1" si="1"/>
        <v>60081.455437708959</v>
      </c>
      <c r="V13" s="12">
        <f t="shared" ca="1" si="1"/>
        <v>-164018.54456229103</v>
      </c>
      <c r="W13" s="12">
        <f t="shared" ca="1" si="1"/>
        <v>-214441.57013621827</v>
      </c>
      <c r="X13" s="12">
        <f t="shared" ca="1" si="1"/>
        <v>-266207.19947594864</v>
      </c>
      <c r="Y13" s="12">
        <f t="shared" ca="1" si="1"/>
        <v>388872.63926038047</v>
      </c>
      <c r="Z13" s="12">
        <f t="shared" ca="1" si="1"/>
        <v>440285.53301042179</v>
      </c>
      <c r="AA13" s="12">
        <f t="shared" ca="1" si="1"/>
        <v>464063.61066952778</v>
      </c>
      <c r="AB13" s="12">
        <f t="shared" ca="1" si="1"/>
        <v>367809.39518794965</v>
      </c>
      <c r="AC13" s="12">
        <f t="shared" ca="1" si="1"/>
        <v>344959.72132646525</v>
      </c>
      <c r="AD13" s="12">
        <f t="shared" ca="1" si="1"/>
        <v>377964.39605536649</v>
      </c>
      <c r="AE13" s="12">
        <f t="shared" ca="1" si="1"/>
        <v>1134018.5275723385</v>
      </c>
      <c r="AF13" s="12">
        <f t="shared" ca="1" si="1"/>
        <v>999062.86424581648</v>
      </c>
      <c r="AG13" s="12">
        <f t="shared" ca="1" si="1"/>
        <v>1043331.3731536797</v>
      </c>
      <c r="AH13" s="12">
        <f t="shared" ca="1" si="1"/>
        <v>1084988.105807414</v>
      </c>
      <c r="AI13" s="12">
        <f t="shared" ca="1" si="1"/>
        <v>1675301.4842454251</v>
      </c>
      <c r="AJ13" s="12">
        <f t="shared" ca="1" si="1"/>
        <v>1725284.1404034109</v>
      </c>
      <c r="AK13" s="12">
        <f t="shared" ca="1" si="1"/>
        <v>1798604.2085489365</v>
      </c>
      <c r="AL13" s="12">
        <f t="shared" ca="1" si="1"/>
        <v>2531568.6801132183</v>
      </c>
      <c r="AM13" s="12">
        <f t="shared" ca="1" si="1"/>
        <v>2624282.310899402</v>
      </c>
      <c r="AN13" s="12">
        <f t="shared" ca="1" si="1"/>
        <v>2779417.5947671966</v>
      </c>
      <c r="AO13" s="12">
        <f t="shared" ca="1" si="1"/>
        <v>3491015.6264912821</v>
      </c>
      <c r="AP13" s="12">
        <f t="shared" ca="1" si="1"/>
        <v>3616548.9120416031</v>
      </c>
      <c r="AQ13" s="12">
        <f t="shared" ca="1" si="1"/>
        <v>3684016.1527652447</v>
      </c>
      <c r="AR13" s="12">
        <f t="shared" ca="1" si="1"/>
        <v>4554845.8676436432</v>
      </c>
      <c r="AS13" s="12">
        <f t="shared" ca="1" si="1"/>
        <v>4597584.9212814942</v>
      </c>
      <c r="AT13" s="12">
        <f t="shared" ca="1" si="1"/>
        <v>5497416.3452869579</v>
      </c>
      <c r="AU13" s="12">
        <f t="shared" ca="1" si="1"/>
        <v>5621174.5486373054</v>
      </c>
      <c r="AV13" s="12">
        <f t="shared" ca="1" si="1"/>
        <v>6429564.054804611</v>
      </c>
      <c r="AW13" s="12">
        <f t="shared" ca="1" si="1"/>
        <v>6721580.9788144501</v>
      </c>
      <c r="AX13" s="12">
        <f t="shared" ca="1" si="1"/>
        <v>7634177.7470207028</v>
      </c>
      <c r="AY13" s="12">
        <f t="shared" ca="1" si="1"/>
        <v>8570300.1240425445</v>
      </c>
      <c r="AZ13" s="12">
        <f t="shared" ca="1" si="1"/>
        <v>8811352.5282749962</v>
      </c>
      <c r="BA13" s="12">
        <f t="shared" ca="1" si="1"/>
        <v>9922506.9288664013</v>
      </c>
      <c r="BB13" s="12">
        <f t="shared" ca="1" si="1"/>
        <v>10938827.702663176</v>
      </c>
      <c r="BC13" s="12">
        <f t="shared" ca="1" si="1"/>
        <v>11984963.02639479</v>
      </c>
      <c r="BD13" s="12">
        <f t="shared" ca="1" si="1"/>
        <v>12343214.611309312</v>
      </c>
      <c r="BE13" s="12">
        <f t="shared" ca="1" si="1"/>
        <v>13456248.84840277</v>
      </c>
      <c r="BF13" s="12">
        <f t="shared" ca="1" si="1"/>
        <v>14605407.826689404</v>
      </c>
      <c r="BG13" s="12">
        <f t="shared" ca="1" si="1"/>
        <v>15788375.574750921</v>
      </c>
      <c r="BH13" s="12">
        <f t="shared" ca="1" si="1"/>
        <v>17012623.730978429</v>
      </c>
      <c r="BI13" s="12">
        <f t="shared" ca="1" si="1"/>
        <v>18277451.372255597</v>
      </c>
      <c r="BJ13" s="12">
        <f t="shared" ca="1" si="1"/>
        <v>19588288.674780518</v>
      </c>
      <c r="BK13" s="12">
        <f t="shared" ca="1" si="1"/>
        <v>20946177.574961655</v>
      </c>
      <c r="BL13" s="12">
        <f t="shared" ca="1" si="1"/>
        <v>22354672.348926537</v>
      </c>
      <c r="BM13" s="12">
        <f t="shared" ca="1" si="1"/>
        <v>23818371.949297879</v>
      </c>
      <c r="BN13" s="12">
        <f t="shared" ca="1" si="1"/>
        <v>25337696.95125293</v>
      </c>
      <c r="BO13" s="12">
        <f t="shared" ca="1" si="1"/>
        <v>26917450.151243456</v>
      </c>
      <c r="BP13" s="12">
        <f t="shared" ca="1" si="1"/>
        <v>28561072.061511084</v>
      </c>
      <c r="BQ13" s="12">
        <f t="shared" ca="1" si="1"/>
        <v>30274258.153331954</v>
      </c>
    </row>
    <row r="15" spans="1:69">
      <c r="B15" s="28" t="s">
        <v>255</v>
      </c>
    </row>
    <row r="16" spans="1:69" outlineLevel="1">
      <c r="A16" s="18"/>
      <c r="B16" s="18"/>
      <c r="C16" s="31"/>
      <c r="D16" s="32"/>
      <c r="E16" s="5" t="str">
        <f xml:space="preserve">  InpC!E$34</f>
        <v>Supplier price per unit</v>
      </c>
      <c r="F16" s="5">
        <f xml:space="preserve">  InpC!F$34</f>
        <v>35</v>
      </c>
      <c r="G16" s="5" t="str">
        <f xml:space="preserve">  InpC!G$34</f>
        <v>GBP</v>
      </c>
      <c r="M16" s="2"/>
    </row>
    <row r="17" spans="1:69" outlineLevel="1">
      <c r="A17" s="18"/>
      <c r="B17" s="18"/>
      <c r="C17" s="31"/>
      <c r="D17" s="32"/>
      <c r="E17" s="5" t="str">
        <f xml:space="preserve">  Inventory!E$20</f>
        <v>Units ordered</v>
      </c>
      <c r="F17" s="5">
        <f xml:space="preserve">  Inventory!F$20</f>
        <v>0</v>
      </c>
      <c r="G17" s="5" t="str">
        <f xml:space="preserve">  Inventory!G$20</f>
        <v>Units</v>
      </c>
      <c r="H17" s="5">
        <f ca="1" xml:space="preserve">  Inventory!H$20</f>
        <v>180000</v>
      </c>
      <c r="I17" s="5">
        <f xml:space="preserve">  Inventory!I$20</f>
        <v>0</v>
      </c>
      <c r="J17" s="5">
        <f ca="1" xml:space="preserve">  Inventory!J$20</f>
        <v>5000</v>
      </c>
      <c r="K17" s="5">
        <f ca="1" xml:space="preserve">  Inventory!K$20</f>
        <v>0</v>
      </c>
      <c r="L17" s="5">
        <f ca="1" xml:space="preserve">  Inventory!L$20</f>
        <v>0</v>
      </c>
      <c r="M17" s="5">
        <f ca="1" xml:space="preserve">  Inventory!M$20</f>
        <v>0</v>
      </c>
      <c r="N17" s="5">
        <f ca="1" xml:space="preserve">  Inventory!N$20</f>
        <v>0</v>
      </c>
      <c r="O17" s="5">
        <f ca="1" xml:space="preserve">  Inventory!O$20</f>
        <v>0</v>
      </c>
      <c r="P17" s="5">
        <f ca="1" xml:space="preserve">  Inventory!P$20</f>
        <v>5000</v>
      </c>
      <c r="Q17" s="5">
        <f ca="1" xml:space="preserve">  Inventory!Q$20</f>
        <v>0</v>
      </c>
      <c r="R17" s="5">
        <f ca="1" xml:space="preserve">  Inventory!R$20</f>
        <v>0</v>
      </c>
      <c r="S17" s="5">
        <f ca="1" xml:space="preserve">  Inventory!S$20</f>
        <v>0</v>
      </c>
      <c r="T17" s="5">
        <f ca="1" xml:space="preserve">  Inventory!T$20</f>
        <v>0</v>
      </c>
      <c r="U17" s="5">
        <f ca="1" xml:space="preserve">  Inventory!U$20</f>
        <v>0</v>
      </c>
      <c r="V17" s="5">
        <f ca="1" xml:space="preserve">  Inventory!V$20</f>
        <v>5000</v>
      </c>
      <c r="W17" s="5">
        <f ca="1" xml:space="preserve">  Inventory!W$20</f>
        <v>0</v>
      </c>
      <c r="X17" s="5">
        <f ca="1" xml:space="preserve">  Inventory!X$20</f>
        <v>0</v>
      </c>
      <c r="Y17" s="5">
        <f ca="1" xml:space="preserve">  Inventory!Y$20</f>
        <v>0</v>
      </c>
      <c r="Z17" s="5">
        <f ca="1" xml:space="preserve">  Inventory!Z$20</f>
        <v>5000</v>
      </c>
      <c r="AA17" s="5">
        <f ca="1" xml:space="preserve">  Inventory!AA$20</f>
        <v>0</v>
      </c>
      <c r="AB17" s="5">
        <f ca="1" xml:space="preserve">  Inventory!AB$20</f>
        <v>0</v>
      </c>
      <c r="AC17" s="5">
        <f ca="1" xml:space="preserve">  Inventory!AC$20</f>
        <v>5000</v>
      </c>
      <c r="AD17" s="5">
        <f ca="1" xml:space="preserve">  Inventory!AD$20</f>
        <v>0</v>
      </c>
      <c r="AE17" s="5">
        <f ca="1" xml:space="preserve">  Inventory!AE$20</f>
        <v>0</v>
      </c>
      <c r="AF17" s="5">
        <f ca="1" xml:space="preserve">  Inventory!AF$20</f>
        <v>5000</v>
      </c>
      <c r="AG17" s="5">
        <f ca="1" xml:space="preserve">  Inventory!AG$20</f>
        <v>0</v>
      </c>
      <c r="AH17" s="5">
        <f ca="1" xml:space="preserve">  Inventory!AH$20</f>
        <v>0</v>
      </c>
      <c r="AI17" s="5">
        <f ca="1" xml:space="preserve">  Inventory!AI$20</f>
        <v>5000</v>
      </c>
      <c r="AJ17" s="5">
        <f ca="1" xml:space="preserve">  Inventory!AJ$20</f>
        <v>0</v>
      </c>
      <c r="AK17" s="5">
        <f ca="1" xml:space="preserve">  Inventory!AK$20</f>
        <v>5000</v>
      </c>
      <c r="AL17" s="5">
        <f ca="1" xml:space="preserve">  Inventory!AL$20</f>
        <v>0</v>
      </c>
      <c r="AM17" s="5">
        <f ca="1" xml:space="preserve">  Inventory!AM$20</f>
        <v>5000</v>
      </c>
      <c r="AN17" s="5">
        <f ca="1" xml:space="preserve">  Inventory!AN$20</f>
        <v>0</v>
      </c>
      <c r="AO17" s="5">
        <f ca="1" xml:space="preserve">  Inventory!AO$20</f>
        <v>5000</v>
      </c>
      <c r="AP17" s="5">
        <f ca="1" xml:space="preserve">  Inventory!AP$20</f>
        <v>5000</v>
      </c>
      <c r="AQ17" s="5">
        <f ca="1" xml:space="preserve">  Inventory!AQ$20</f>
        <v>0</v>
      </c>
      <c r="AR17" s="5">
        <f ca="1" xml:space="preserve">  Inventory!AR$20</f>
        <v>5000</v>
      </c>
      <c r="AS17" s="5">
        <f ca="1" xml:space="preserve">  Inventory!AS$20</f>
        <v>5000</v>
      </c>
      <c r="AT17" s="5">
        <f ca="1" xml:space="preserve">  Inventory!AT$20</f>
        <v>5000</v>
      </c>
      <c r="AU17" s="5">
        <f ca="1" xml:space="preserve">  Inventory!AU$20</f>
        <v>0</v>
      </c>
      <c r="AV17" s="5">
        <f ca="1" xml:space="preserve">  Inventory!AV$20</f>
        <v>5000</v>
      </c>
      <c r="AW17" s="5">
        <f ca="1" xml:space="preserve">  Inventory!AW$20</f>
        <v>5000</v>
      </c>
      <c r="AX17" s="5">
        <f ca="1" xml:space="preserve">  Inventory!AX$20</f>
        <v>5000</v>
      </c>
      <c r="AY17" s="5">
        <f ca="1" xml:space="preserve">  Inventory!AY$20</f>
        <v>5000</v>
      </c>
      <c r="AZ17" s="5">
        <f ca="1" xml:space="preserve">  Inventory!AZ$20</f>
        <v>5000</v>
      </c>
      <c r="BA17" s="5">
        <f ca="1" xml:space="preserve">  Inventory!BA$20</f>
        <v>5000</v>
      </c>
      <c r="BB17" s="5">
        <f ca="1" xml:space="preserve">  Inventory!BB$20</f>
        <v>5000</v>
      </c>
      <c r="BC17" s="5">
        <f ca="1" xml:space="preserve">  Inventory!BC$20</f>
        <v>5000</v>
      </c>
      <c r="BD17" s="5">
        <f ca="1" xml:space="preserve">  Inventory!BD$20</f>
        <v>5000</v>
      </c>
      <c r="BE17" s="5">
        <f ca="1" xml:space="preserve">  Inventory!BE$20</f>
        <v>5000</v>
      </c>
      <c r="BF17" s="5">
        <f ca="1" xml:space="preserve">  Inventory!BF$20</f>
        <v>5000</v>
      </c>
      <c r="BG17" s="5">
        <f ca="1" xml:space="preserve">  Inventory!BG$20</f>
        <v>5000</v>
      </c>
      <c r="BH17" s="5">
        <f ca="1" xml:space="preserve">  Inventory!BH$20</f>
        <v>5000</v>
      </c>
      <c r="BI17" s="5">
        <f ca="1" xml:space="preserve">  Inventory!BI$20</f>
        <v>5000</v>
      </c>
      <c r="BJ17" s="5">
        <f ca="1" xml:space="preserve">  Inventory!BJ$20</f>
        <v>5000</v>
      </c>
      <c r="BK17" s="5">
        <f ca="1" xml:space="preserve">  Inventory!BK$20</f>
        <v>5000</v>
      </c>
      <c r="BL17" s="5">
        <f ca="1" xml:space="preserve">  Inventory!BL$20</f>
        <v>5000</v>
      </c>
      <c r="BM17" s="5">
        <f ca="1" xml:space="preserve">  Inventory!BM$20</f>
        <v>5000</v>
      </c>
      <c r="BN17" s="5">
        <f ca="1" xml:space="preserve">  Inventory!BN$20</f>
        <v>5000</v>
      </c>
      <c r="BO17" s="5">
        <f ca="1" xml:space="preserve">  Inventory!BO$20</f>
        <v>5000</v>
      </c>
      <c r="BP17" s="5">
        <f ca="1" xml:space="preserve">  Inventory!BP$20</f>
        <v>5000</v>
      </c>
      <c r="BQ17" s="5">
        <f ca="1" xml:space="preserve">  Inventory!BQ$20</f>
        <v>5000</v>
      </c>
    </row>
    <row r="18" spans="1:69" outlineLevel="1">
      <c r="A18" s="36"/>
      <c r="B18" s="36"/>
      <c r="C18" s="63"/>
      <c r="D18" s="61"/>
      <c r="E18" s="24" t="s">
        <v>255</v>
      </c>
      <c r="F18" s="24"/>
      <c r="G18" s="24" t="s">
        <v>205</v>
      </c>
      <c r="H18" s="3">
        <f ca="1" xml:space="preserve"> SUM( J18:BQ18 )</f>
        <v>6300000</v>
      </c>
      <c r="I18" s="24"/>
      <c r="J18" s="3">
        <f t="shared" ref="J18:BQ18" ca="1" si="2" xml:space="preserve">  J17 * $F16</f>
        <v>175000</v>
      </c>
      <c r="K18" s="3">
        <f t="shared" ca="1" si="2"/>
        <v>0</v>
      </c>
      <c r="L18" s="3">
        <f t="shared" ca="1" si="2"/>
        <v>0</v>
      </c>
      <c r="M18" s="3">
        <f t="shared" ca="1" si="2"/>
        <v>0</v>
      </c>
      <c r="N18" s="3">
        <f t="shared" ca="1" si="2"/>
        <v>0</v>
      </c>
      <c r="O18" s="3">
        <f t="shared" ca="1" si="2"/>
        <v>0</v>
      </c>
      <c r="P18" s="3">
        <f t="shared" ca="1" si="2"/>
        <v>175000</v>
      </c>
      <c r="Q18" s="3">
        <f t="shared" ca="1" si="2"/>
        <v>0</v>
      </c>
      <c r="R18" s="3">
        <f t="shared" ca="1" si="2"/>
        <v>0</v>
      </c>
      <c r="S18" s="3">
        <f t="shared" ca="1" si="2"/>
        <v>0</v>
      </c>
      <c r="T18" s="3">
        <f t="shared" ca="1" si="2"/>
        <v>0</v>
      </c>
      <c r="U18" s="3">
        <f t="shared" ca="1" si="2"/>
        <v>0</v>
      </c>
      <c r="V18" s="3">
        <f t="shared" ca="1" si="2"/>
        <v>175000</v>
      </c>
      <c r="W18" s="3">
        <f t="shared" ca="1" si="2"/>
        <v>0</v>
      </c>
      <c r="X18" s="3">
        <f t="shared" ca="1" si="2"/>
        <v>0</v>
      </c>
      <c r="Y18" s="3">
        <f t="shared" ca="1" si="2"/>
        <v>0</v>
      </c>
      <c r="Z18" s="3">
        <f t="shared" ca="1" si="2"/>
        <v>175000</v>
      </c>
      <c r="AA18" s="3">
        <f t="shared" ca="1" si="2"/>
        <v>0</v>
      </c>
      <c r="AB18" s="3">
        <f t="shared" ca="1" si="2"/>
        <v>0</v>
      </c>
      <c r="AC18" s="3">
        <f t="shared" ca="1" si="2"/>
        <v>175000</v>
      </c>
      <c r="AD18" s="3">
        <f t="shared" ca="1" si="2"/>
        <v>0</v>
      </c>
      <c r="AE18" s="3">
        <f t="shared" ca="1" si="2"/>
        <v>0</v>
      </c>
      <c r="AF18" s="3">
        <f t="shared" ca="1" si="2"/>
        <v>175000</v>
      </c>
      <c r="AG18" s="3">
        <f t="shared" ca="1" si="2"/>
        <v>0</v>
      </c>
      <c r="AH18" s="3">
        <f t="shared" ca="1" si="2"/>
        <v>0</v>
      </c>
      <c r="AI18" s="3">
        <f t="shared" ca="1" si="2"/>
        <v>175000</v>
      </c>
      <c r="AJ18" s="3">
        <f t="shared" ca="1" si="2"/>
        <v>0</v>
      </c>
      <c r="AK18" s="3">
        <f t="shared" ca="1" si="2"/>
        <v>175000</v>
      </c>
      <c r="AL18" s="3">
        <f t="shared" ca="1" si="2"/>
        <v>0</v>
      </c>
      <c r="AM18" s="3">
        <f t="shared" ca="1" si="2"/>
        <v>175000</v>
      </c>
      <c r="AN18" s="3">
        <f t="shared" ca="1" si="2"/>
        <v>0</v>
      </c>
      <c r="AO18" s="3">
        <f t="shared" ca="1" si="2"/>
        <v>175000</v>
      </c>
      <c r="AP18" s="3">
        <f t="shared" ca="1" si="2"/>
        <v>175000</v>
      </c>
      <c r="AQ18" s="3">
        <f t="shared" ca="1" si="2"/>
        <v>0</v>
      </c>
      <c r="AR18" s="3">
        <f t="shared" ca="1" si="2"/>
        <v>175000</v>
      </c>
      <c r="AS18" s="3">
        <f t="shared" ca="1" si="2"/>
        <v>175000</v>
      </c>
      <c r="AT18" s="3">
        <f t="shared" ca="1" si="2"/>
        <v>175000</v>
      </c>
      <c r="AU18" s="3">
        <f t="shared" ca="1" si="2"/>
        <v>0</v>
      </c>
      <c r="AV18" s="3">
        <f t="shared" ca="1" si="2"/>
        <v>175000</v>
      </c>
      <c r="AW18" s="3">
        <f t="shared" ca="1" si="2"/>
        <v>175000</v>
      </c>
      <c r="AX18" s="3">
        <f t="shared" ca="1" si="2"/>
        <v>175000</v>
      </c>
      <c r="AY18" s="3">
        <f t="shared" ca="1" si="2"/>
        <v>175000</v>
      </c>
      <c r="AZ18" s="3">
        <f t="shared" ca="1" si="2"/>
        <v>175000</v>
      </c>
      <c r="BA18" s="3">
        <f t="shared" ca="1" si="2"/>
        <v>175000</v>
      </c>
      <c r="BB18" s="3">
        <f t="shared" ca="1" si="2"/>
        <v>175000</v>
      </c>
      <c r="BC18" s="3">
        <f t="shared" ca="1" si="2"/>
        <v>175000</v>
      </c>
      <c r="BD18" s="3">
        <f t="shared" ca="1" si="2"/>
        <v>175000</v>
      </c>
      <c r="BE18" s="3">
        <f t="shared" ca="1" si="2"/>
        <v>175000</v>
      </c>
      <c r="BF18" s="3">
        <f t="shared" ca="1" si="2"/>
        <v>175000</v>
      </c>
      <c r="BG18" s="3">
        <f t="shared" ca="1" si="2"/>
        <v>175000</v>
      </c>
      <c r="BH18" s="3">
        <f t="shared" ca="1" si="2"/>
        <v>175000</v>
      </c>
      <c r="BI18" s="3">
        <f t="shared" ca="1" si="2"/>
        <v>175000</v>
      </c>
      <c r="BJ18" s="3">
        <f t="shared" ca="1" si="2"/>
        <v>175000</v>
      </c>
      <c r="BK18" s="3">
        <f t="shared" ca="1" si="2"/>
        <v>175000</v>
      </c>
      <c r="BL18" s="3">
        <f t="shared" ca="1" si="2"/>
        <v>175000</v>
      </c>
      <c r="BM18" s="3">
        <f t="shared" ca="1" si="2"/>
        <v>175000</v>
      </c>
      <c r="BN18" s="3">
        <f t="shared" ca="1" si="2"/>
        <v>175000</v>
      </c>
      <c r="BO18" s="3">
        <f t="shared" ca="1" si="2"/>
        <v>175000</v>
      </c>
      <c r="BP18" s="3">
        <f t="shared" ca="1" si="2"/>
        <v>175000</v>
      </c>
      <c r="BQ18" s="3">
        <f t="shared" ca="1" si="2"/>
        <v>175000</v>
      </c>
    </row>
    <row r="21" spans="1:69">
      <c r="B21" s="28" t="s">
        <v>222</v>
      </c>
    </row>
    <row r="22" spans="1:69" outlineLevel="1">
      <c r="A22" s="18"/>
      <c r="B22" s="18"/>
      <c r="C22" s="31"/>
      <c r="D22" s="32"/>
      <c r="E22" s="5" t="str">
        <f xml:space="preserve">  'Balance Sheet'!E$11</f>
        <v>Assets</v>
      </c>
      <c r="F22" s="5">
        <f xml:space="preserve">  'Balance Sheet'!F$11</f>
        <v>0</v>
      </c>
      <c r="G22" s="5" t="str">
        <f xml:space="preserve">  'Balance Sheet'!G$11</f>
        <v>GBP</v>
      </c>
      <c r="H22" s="5">
        <f xml:space="preserve">  'Balance Sheet'!H$11</f>
        <v>0</v>
      </c>
      <c r="I22" s="5">
        <f xml:space="preserve">  'Balance Sheet'!I$11</f>
        <v>0</v>
      </c>
      <c r="J22" s="5">
        <f ca="1" xml:space="preserve">  'Balance Sheet'!J$11</f>
        <v>90300</v>
      </c>
      <c r="K22" s="5">
        <f ca="1" xml:space="preserve">  'Balance Sheet'!K$11</f>
        <v>64955.077490864103</v>
      </c>
      <c r="L22" s="5">
        <f ca="1" xml:space="preserve">  'Balance Sheet'!L$11</f>
        <v>46757.945204509655</v>
      </c>
      <c r="M22" s="5">
        <f ca="1" xml:space="preserve">  'Balance Sheet'!M$11</f>
        <v>35678.530300175073</v>
      </c>
      <c r="N22" s="5">
        <f ca="1" xml:space="preserve">  'Balance Sheet'!N$11</f>
        <v>33257.586953614955</v>
      </c>
      <c r="O22" s="5">
        <f ca="1" xml:space="preserve">  'Balance Sheet'!O$11</f>
        <v>40826.94413430366</v>
      </c>
      <c r="P22" s="5">
        <f ca="1" xml:space="preserve">  'Balance Sheet'!P$11</f>
        <v>59496.868936163781</v>
      </c>
      <c r="Q22" s="5">
        <f ca="1" xml:space="preserve">  'Balance Sheet'!Q$11</f>
        <v>703750.88744552981</v>
      </c>
      <c r="R22" s="5">
        <f ca="1" xml:space="preserve">  'Balance Sheet'!R$11</f>
        <v>876265.54294538859</v>
      </c>
      <c r="S22" s="5">
        <f ca="1" xml:space="preserve">  'Balance Sheet'!S$11</f>
        <v>976317.09009222977</v>
      </c>
      <c r="T22" s="5">
        <f ca="1" xml:space="preserve">  'Balance Sheet'!T$11</f>
        <v>1102924.5395922754</v>
      </c>
      <c r="U22" s="5">
        <f ca="1" xml:space="preserve">  'Balance Sheet'!U$11</f>
        <v>1270521.6869352935</v>
      </c>
      <c r="V22" s="5">
        <f ca="1" xml:space="preserve">  'Balance Sheet'!V$11</f>
        <v>1479926.7791958496</v>
      </c>
      <c r="W22" s="5">
        <f ca="1" xml:space="preserve">  'Balance Sheet'!W$11</f>
        <v>2465493.4476622227</v>
      </c>
      <c r="X22" s="5">
        <f ca="1" xml:space="preserve">  'Balance Sheet'!X$11</f>
        <v>2982232.4832845898</v>
      </c>
      <c r="Y22" s="5">
        <f ca="1" xml:space="preserve">  'Balance Sheet'!Y$11</f>
        <v>3517463.6871580845</v>
      </c>
      <c r="Z22" s="5">
        <f ca="1" xml:space="preserve">  'Balance Sheet'!Z$11</f>
        <v>4298886.6293623913</v>
      </c>
      <c r="AA22" s="5">
        <f ca="1" xml:space="preserve">  'Balance Sheet'!AA$11</f>
        <v>5115244.1535426183</v>
      </c>
      <c r="AB22" s="5">
        <f ca="1" xml:space="preserve">  'Balance Sheet'!AB$11</f>
        <v>5998436.0423679529</v>
      </c>
      <c r="AC22" s="5">
        <f ca="1" xml:space="preserve">  'Balance Sheet'!AC$11</f>
        <v>8077479.6444581077</v>
      </c>
      <c r="AD22" s="5">
        <f ca="1" xml:space="preserve">  'Balance Sheet'!AD$11</f>
        <v>9601954.5008576997</v>
      </c>
      <c r="AE22" s="5">
        <f ca="1" xml:space="preserve">  'Balance Sheet'!AE$11</f>
        <v>11475769.811682124</v>
      </c>
      <c r="AF22" s="5">
        <f ca="1" xml:space="preserve">  'Balance Sheet'!AF$11</f>
        <v>13776166.109346962</v>
      </c>
      <c r="AG22" s="5">
        <f ca="1" xml:space="preserve">  'Balance Sheet'!AG$11</f>
        <v>17323448.513022959</v>
      </c>
      <c r="AH22" s="5">
        <f ca="1" xml:space="preserve">  'Balance Sheet'!AH$11</f>
        <v>20786849.838847231</v>
      </c>
      <c r="AI22" s="5">
        <f ca="1" xml:space="preserve">  'Balance Sheet'!AI$11</f>
        <v>25107076.214735448</v>
      </c>
      <c r="AJ22" s="5">
        <f ca="1" xml:space="preserve">  'Balance Sheet'!AJ$11</f>
        <v>31119100.209845081</v>
      </c>
      <c r="AK22" s="5">
        <f ca="1" xml:space="preserve">  'Balance Sheet'!AK$11</f>
        <v>37719125.395854853</v>
      </c>
      <c r="AL22" s="5">
        <f ca="1" xml:space="preserve">  'Balance Sheet'!AL$11</f>
        <v>45532291.39496737</v>
      </c>
      <c r="AM22" s="5">
        <f ca="1" xml:space="preserve">  'Balance Sheet'!AM$11</f>
        <v>56093234.196702674</v>
      </c>
      <c r="AN22" s="5">
        <f ca="1" xml:space="preserve">  'Balance Sheet'!AN$11</f>
        <v>67998661.98225905</v>
      </c>
      <c r="AO22" s="5">
        <f ca="1" xml:space="preserve">  'Balance Sheet'!AO$11</f>
        <v>82581522.286947221</v>
      </c>
      <c r="AP22" s="5">
        <f ca="1" xml:space="preserve">  'Balance Sheet'!AP$11</f>
        <v>101290910.01142637</v>
      </c>
      <c r="AQ22" s="5">
        <f ca="1" xml:space="preserve">  'Balance Sheet'!AQ$11</f>
        <v>123062981.40997878</v>
      </c>
      <c r="AR22" s="5">
        <f ca="1" xml:space="preserve">  'Balance Sheet'!AR$11</f>
        <v>150732590.54371181</v>
      </c>
      <c r="AS22" s="5">
        <f ca="1" xml:space="preserve">  'Balance Sheet'!AS$11</f>
        <v>183605489.11255515</v>
      </c>
      <c r="AT22" s="5">
        <f ca="1" xml:space="preserve">  'Balance Sheet'!AT$11</f>
        <v>224735344.78725633</v>
      </c>
      <c r="AU22" s="5">
        <f ca="1" xml:space="preserve">  'Balance Sheet'!AU$11</f>
        <v>274054724.40411854</v>
      </c>
      <c r="AV22" s="5">
        <f ca="1" xml:space="preserve">  'Balance Sheet'!AV$11</f>
        <v>335357691.55328697</v>
      </c>
      <c r="AW22" s="5">
        <f ca="1" xml:space="preserve">  'Balance Sheet'!AW$11</f>
        <v>410439130.52161837</v>
      </c>
      <c r="AX22" s="5">
        <f ca="1" xml:space="preserve">  'Balance Sheet'!AX$11</f>
        <v>501421049.51517034</v>
      </c>
      <c r="AY22" s="5">
        <f ca="1" xml:space="preserve">  'Balance Sheet'!AY$11</f>
        <v>613648007.6603874</v>
      </c>
      <c r="AZ22" s="5">
        <f ca="1" xml:space="preserve">  'Balance Sheet'!AZ$11</f>
        <v>751033604.34335089</v>
      </c>
      <c r="BA22" s="5">
        <f ca="1" xml:space="preserve">  'Balance Sheet'!BA$11</f>
        <v>919385782.66450524</v>
      </c>
      <c r="BB22" s="5">
        <f ca="1" xml:space="preserve">  'Balance Sheet'!BB$11</f>
        <v>1124704885.2237039</v>
      </c>
      <c r="BC22" s="5">
        <f ca="1" xml:space="preserve">  'Balance Sheet'!BC$11</f>
        <v>1377095521.947062</v>
      </c>
      <c r="BD22" s="5">
        <f ca="1" xml:space="preserve">  'Balance Sheet'!BD$11</f>
        <v>1686310498.8586206</v>
      </c>
      <c r="BE22" s="5">
        <f ca="1" xml:space="preserve">  'Balance Sheet'!BE$11</f>
        <v>2065181272.795145</v>
      </c>
      <c r="BF22" s="5">
        <f ca="1" xml:space="preserve">  'Balance Sheet'!BF$11</f>
        <v>2529450504.9096003</v>
      </c>
      <c r="BG22" s="5">
        <f ca="1" xml:space="preserve">  'Balance Sheet'!BG$11</f>
        <v>3098411876.7106166</v>
      </c>
      <c r="BH22" s="5">
        <f ca="1" xml:space="preserve">  'Balance Sheet'!BH$11</f>
        <v>3795723349.7812963</v>
      </c>
      <c r="BI22" s="5">
        <f ca="1" xml:space="preserve">  'Balance Sheet'!BI$11</f>
        <v>4650383096.4691219</v>
      </c>
      <c r="BJ22" s="5">
        <f ca="1" xml:space="preserve">  'Balance Sheet'!BJ$11</f>
        <v>5697950081.7798615</v>
      </c>
      <c r="BK22" s="5">
        <f ca="1" xml:space="preserve">  'Balance Sheet'!BK$11</f>
        <v>6982016653.3929329</v>
      </c>
      <c r="BL22" s="5">
        <f ca="1" xml:space="preserve">  'Balance Sheet'!BL$11</f>
        <v>8556022713.9879227</v>
      </c>
      <c r="BM22" s="5">
        <f ca="1" xml:space="preserve">  'Balance Sheet'!BM$11</f>
        <v>10485494591.271334</v>
      </c>
      <c r="BN22" s="5">
        <f ca="1" xml:space="preserve">  'Balance Sheet'!BN$11</f>
        <v>12850760184.085192</v>
      </c>
      <c r="BO22" s="5">
        <f ca="1" xml:space="preserve">  'Balance Sheet'!BO$11</f>
        <v>15750308406.952835</v>
      </c>
      <c r="BP22" s="5">
        <f ca="1" xml:space="preserve">  'Balance Sheet'!BP$11</f>
        <v>19304887021.561871</v>
      </c>
      <c r="BQ22" s="5">
        <f ca="1" xml:space="preserve">  'Balance Sheet'!BQ$11</f>
        <v>23662520135.62751</v>
      </c>
    </row>
    <row r="23" spans="1:69" outlineLevel="1">
      <c r="A23" s="18"/>
      <c r="B23" s="18"/>
      <c r="C23" s="31"/>
      <c r="D23" s="32"/>
      <c r="E23" s="5" t="str">
        <f xml:space="preserve">  'Balance Sheet'!E$17</f>
        <v>Liabilities</v>
      </c>
      <c r="F23" s="5">
        <f xml:space="preserve">  'Balance Sheet'!F$17</f>
        <v>0</v>
      </c>
      <c r="G23" s="5" t="str">
        <f xml:space="preserve">  'Balance Sheet'!G$17</f>
        <v>GBP</v>
      </c>
      <c r="H23" s="5">
        <f xml:space="preserve">  'Balance Sheet'!H$17</f>
        <v>0</v>
      </c>
      <c r="I23" s="5">
        <f xml:space="preserve">  'Balance Sheet'!I$17</f>
        <v>0</v>
      </c>
      <c r="J23" s="5">
        <f ca="1" xml:space="preserve">  'Balance Sheet'!J$17</f>
        <v>122500</v>
      </c>
      <c r="K23" s="5">
        <f ca="1" xml:space="preserve">  'Balance Sheet'!K$17</f>
        <v>122500</v>
      </c>
      <c r="L23" s="5">
        <f ca="1" xml:space="preserve">  'Balance Sheet'!L$17</f>
        <v>122500</v>
      </c>
      <c r="M23" s="5">
        <f ca="1" xml:space="preserve">  'Balance Sheet'!M$17</f>
        <v>122500</v>
      </c>
      <c r="N23" s="5">
        <f ca="1" xml:space="preserve">  'Balance Sheet'!N$17</f>
        <v>122500</v>
      </c>
      <c r="O23" s="5">
        <f ca="1" xml:space="preserve">  'Balance Sheet'!O$17</f>
        <v>122500</v>
      </c>
      <c r="P23" s="5">
        <f ca="1" xml:space="preserve">  'Balance Sheet'!P$17</f>
        <v>122500</v>
      </c>
      <c r="Q23" s="5">
        <f ca="1" xml:space="preserve">  'Balance Sheet'!Q$17</f>
        <v>676430.43695015553</v>
      </c>
      <c r="R23" s="5">
        <f ca="1" xml:space="preserve">  'Balance Sheet'!R$17</f>
        <v>725165.04244871717</v>
      </c>
      <c r="S23" s="5">
        <f ca="1" xml:space="preserve">  'Balance Sheet'!S$17</f>
        <v>672777.01892282837</v>
      </c>
      <c r="T23" s="5">
        <f ca="1" xml:space="preserve">  'Balance Sheet'!T$17</f>
        <v>612777.01892282837</v>
      </c>
      <c r="U23" s="5">
        <f ca="1" xml:space="preserve">  'Balance Sheet'!U$17</f>
        <v>552777.01892282837</v>
      </c>
      <c r="V23" s="5">
        <f ca="1" xml:space="preserve">  'Balance Sheet'!V$17</f>
        <v>492777.01892282837</v>
      </c>
      <c r="W23" s="5">
        <f ca="1" xml:space="preserve">  'Balance Sheet'!W$17</f>
        <v>1082681.6588829425</v>
      </c>
      <c r="X23" s="5">
        <f ca="1" xml:space="preserve">  'Balance Sheet'!X$17</f>
        <v>1109696.8463713112</v>
      </c>
      <c r="Y23" s="5">
        <f ca="1" xml:space="preserve">  'Balance Sheet'!Y$17</f>
        <v>1051438.9684793546</v>
      </c>
      <c r="Z23" s="5">
        <f ca="1" xml:space="preserve">  'Balance Sheet'!Z$17</f>
        <v>1113437.7772103581</v>
      </c>
      <c r="AA23" s="5">
        <f ca="1" xml:space="preserve">  'Balance Sheet'!AA$17</f>
        <v>1050557.2439062172</v>
      </c>
      <c r="AB23" s="5">
        <f ca="1" xml:space="preserve">  'Balance Sheet'!AB$17</f>
        <v>862485.33700031729</v>
      </c>
      <c r="AC23" s="5">
        <f ca="1" xml:space="preserve">  'Balance Sheet'!AC$17</f>
        <v>1576741.8635281427</v>
      </c>
      <c r="AD23" s="5">
        <f ca="1" xml:space="preserve">  'Balance Sheet'!AD$17</f>
        <v>1445476.4690267043</v>
      </c>
      <c r="AE23" s="5">
        <f ca="1" xml:space="preserve">  'Balance Sheet'!AE$17</f>
        <v>1311211.3931794926</v>
      </c>
      <c r="AF23" s="5">
        <f ca="1" xml:space="preserve">  'Balance Sheet'!AF$17</f>
        <v>1173764.7431522822</v>
      </c>
      <c r="AG23" s="5">
        <f ca="1" xml:space="preserve">  'Balance Sheet'!AG$17</f>
        <v>1692309.14070842</v>
      </c>
      <c r="AH23" s="5">
        <f ca="1" xml:space="preserve">  'Balance Sheet'!AH$17</f>
        <v>1487273.5663956832</v>
      </c>
      <c r="AI23" s="5">
        <f ca="1" xml:space="preserve">  'Balance Sheet'!AI$17</f>
        <v>1344191.3263993091</v>
      </c>
      <c r="AJ23" s="5">
        <f ca="1" xml:space="preserve">  'Balance Sheet'!AJ$17</f>
        <v>1855236.8208306017</v>
      </c>
      <c r="AK23" s="5">
        <f ca="1" xml:space="preserve">  'Balance Sheet'!AK$17</f>
        <v>1761986.9951368168</v>
      </c>
      <c r="AL23" s="5">
        <f ca="1" xml:space="preserve">  'Balance Sheet'!AL$17</f>
        <v>1416991.0153122731</v>
      </c>
      <c r="AM23" s="5">
        <f ca="1" xml:space="preserve">  'Balance Sheet'!AM$17</f>
        <v>1969840.1968113575</v>
      </c>
      <c r="AN23" s="5">
        <f ca="1" xml:space="preserve">  'Balance Sheet'!AN$17</f>
        <v>1672098.1081856408</v>
      </c>
      <c r="AO23" s="5">
        <f ca="1" xml:space="preserve">  'Balance Sheet'!AO$17</f>
        <v>1366323.2920609885</v>
      </c>
      <c r="AP23" s="5">
        <f ca="1" xml:space="preserve">  'Balance Sheet'!AP$17</f>
        <v>1833964.4180332196</v>
      </c>
      <c r="AQ23" s="5">
        <f ca="1" xml:space="preserve">  'Balance Sheet'!AQ$17</f>
        <v>1327698.391225253</v>
      </c>
      <c r="AR23" s="5">
        <f ca="1" xml:space="preserve">  'Balance Sheet'!AR$17</f>
        <v>1716870.3072840222</v>
      </c>
      <c r="AS23" s="5">
        <f ca="1" xml:space="preserve">  'Balance Sheet'!AS$17</f>
        <v>1251423.1525548049</v>
      </c>
      <c r="AT23" s="5">
        <f ca="1" xml:space="preserve">  'Balance Sheet'!AT$17</f>
        <v>1557759.7966223664</v>
      </c>
      <c r="AU23" s="5">
        <f ca="1" xml:space="preserve">  'Balance Sheet'!AU$17</f>
        <v>946379.54990154691</v>
      </c>
      <c r="AV23" s="5">
        <f ca="1" xml:space="preserve">  'Balance Sheet'!AV$17</f>
        <v>1103814.9954615629</v>
      </c>
      <c r="AW23" s="5">
        <f ca="1" xml:space="preserve">  'Balance Sheet'!AW$17</f>
        <v>1308120.6841898507</v>
      </c>
      <c r="AX23" s="5">
        <f ca="1" xml:space="preserve">  'Balance Sheet'!AX$17</f>
        <v>654409.67292777565</v>
      </c>
      <c r="AY23" s="5">
        <f ca="1" xml:space="preserve">  'Balance Sheet'!AY$17</f>
        <v>644241.96658878308</v>
      </c>
      <c r="AZ23" s="5">
        <f ca="1" xml:space="preserve">  'Balance Sheet'!AZ$17</f>
        <v>555463.76096555986</v>
      </c>
      <c r="BA23" s="5">
        <f ca="1" xml:space="preserve">  'Balance Sheet'!BA$17</f>
        <v>510709.67398286052</v>
      </c>
      <c r="BB23" s="5">
        <f ca="1" xml:space="preserve">  'Balance Sheet'!BB$17</f>
        <v>-397438.36387544055</v>
      </c>
      <c r="BC23" s="5">
        <f ca="1" xml:space="preserve">  'Balance Sheet'!BC$17</f>
        <v>-666040.34860454872</v>
      </c>
      <c r="BD23" s="5">
        <f ca="1" xml:space="preserve">  'Balance Sheet'!BD$17</f>
        <v>-1016638.5330945258</v>
      </c>
      <c r="BE23" s="5">
        <f ca="1" xml:space="preserve">  'Balance Sheet'!BE$17</f>
        <v>-1455166.2397209797</v>
      </c>
      <c r="BF23" s="5">
        <f ca="1" xml:space="preserve">  'Balance Sheet'!BF$17</f>
        <v>-1978315.2810021387</v>
      </c>
      <c r="BG23" s="5">
        <f ca="1" xml:space="preserve">  'Balance Sheet'!BG$17</f>
        <v>-2589307.3771660412</v>
      </c>
      <c r="BH23" s="5">
        <f ca="1" xml:space="preserve">  'Balance Sheet'!BH$17</f>
        <v>-3287811.8295271453</v>
      </c>
      <c r="BI23" s="5">
        <f ca="1" xml:space="preserve">  'Balance Sheet'!BI$17</f>
        <v>-4077569.0912777483</v>
      </c>
      <c r="BJ23" s="5">
        <f ca="1" xml:space="preserve">  'Balance Sheet'!BJ$17</f>
        <v>-4958352.7332220208</v>
      </c>
      <c r="BK23" s="5">
        <f ca="1" xml:space="preserve">  'Balance Sheet'!BK$17</f>
        <v>-5932042.4870016621</v>
      </c>
      <c r="BL23" s="5">
        <f ca="1" xml:space="preserve">  'Balance Sheet'!BL$17</f>
        <v>-7002945.8159210784</v>
      </c>
      <c r="BM23" s="5">
        <f ca="1" xml:space="preserve">  'Balance Sheet'!BM$17</f>
        <v>-8170793.1044964008</v>
      </c>
      <c r="BN23" s="5">
        <f ca="1" xml:space="preserve">  'Balance Sheet'!BN$17</f>
        <v>-9440420.3769113142</v>
      </c>
      <c r="BO23" s="5">
        <f ca="1" xml:space="preserve">  'Balance Sheet'!BO$17</f>
        <v>-10810954.132698655</v>
      </c>
      <c r="BP23" s="5">
        <f ca="1" xml:space="preserve">  'Balance Sheet'!BP$17</f>
        <v>-12285476.823328376</v>
      </c>
      <c r="BQ23" s="5">
        <f ca="1" xml:space="preserve">  'Balance Sheet'!BQ$17</f>
        <v>-13875921.99087283</v>
      </c>
    </row>
    <row r="24" spans="1:69" outlineLevel="1">
      <c r="A24" s="36"/>
      <c r="B24" s="36"/>
      <c r="C24" s="63"/>
      <c r="D24" s="61"/>
      <c r="E24" s="24" t="s">
        <v>222</v>
      </c>
      <c r="F24" s="24"/>
      <c r="G24" s="24" t="s">
        <v>205</v>
      </c>
      <c r="H24" s="24"/>
      <c r="I24" s="24"/>
      <c r="J24" s="3">
        <f t="shared" ref="J24:BQ24" ca="1" si="3" xml:space="preserve">  J22 - J23</f>
        <v>-32200</v>
      </c>
      <c r="K24" s="3">
        <f t="shared" ca="1" si="3"/>
        <v>-57544.922509135897</v>
      </c>
      <c r="L24" s="3">
        <f t="shared" ca="1" si="3"/>
        <v>-75742.054795490345</v>
      </c>
      <c r="M24" s="3">
        <f t="shared" ca="1" si="3"/>
        <v>-86821.469699824927</v>
      </c>
      <c r="N24" s="3">
        <f t="shared" ca="1" si="3"/>
        <v>-89242.413046385045</v>
      </c>
      <c r="O24" s="3">
        <f t="shared" ca="1" si="3"/>
        <v>-81673.05586569634</v>
      </c>
      <c r="P24" s="3">
        <f t="shared" ca="1" si="3"/>
        <v>-63003.131063836219</v>
      </c>
      <c r="Q24" s="3">
        <f t="shared" ca="1" si="3"/>
        <v>27320.450495374273</v>
      </c>
      <c r="R24" s="3">
        <f t="shared" ca="1" si="3"/>
        <v>151100.50049667142</v>
      </c>
      <c r="S24" s="3">
        <f t="shared" ca="1" si="3"/>
        <v>303540.0711694014</v>
      </c>
      <c r="T24" s="3">
        <f t="shared" ca="1" si="3"/>
        <v>490147.52066944703</v>
      </c>
      <c r="U24" s="3">
        <f t="shared" ca="1" si="3"/>
        <v>717744.66801246512</v>
      </c>
      <c r="V24" s="3">
        <f t="shared" ca="1" si="3"/>
        <v>987149.76027302118</v>
      </c>
      <c r="W24" s="3">
        <f t="shared" ca="1" si="3"/>
        <v>1382811.7887792801</v>
      </c>
      <c r="X24" s="3">
        <f t="shared" ca="1" si="3"/>
        <v>1872535.6369132786</v>
      </c>
      <c r="Y24" s="3">
        <f t="shared" ca="1" si="3"/>
        <v>2466024.7186787296</v>
      </c>
      <c r="Z24" s="3">
        <f t="shared" ca="1" si="3"/>
        <v>3185448.8521520332</v>
      </c>
      <c r="AA24" s="3">
        <f t="shared" ca="1" si="3"/>
        <v>4064686.9096364011</v>
      </c>
      <c r="AB24" s="3">
        <f t="shared" ca="1" si="3"/>
        <v>5135950.7053676359</v>
      </c>
      <c r="AC24" s="3">
        <f t="shared" ca="1" si="3"/>
        <v>6500737.780929965</v>
      </c>
      <c r="AD24" s="3">
        <f t="shared" ca="1" si="3"/>
        <v>8156478.0318309953</v>
      </c>
      <c r="AE24" s="3">
        <f t="shared" ca="1" si="3"/>
        <v>10164558.418502631</v>
      </c>
      <c r="AF24" s="3">
        <f t="shared" ca="1" si="3"/>
        <v>12602401.36619468</v>
      </c>
      <c r="AG24" s="3">
        <f t="shared" ca="1" si="3"/>
        <v>15631139.372314539</v>
      </c>
      <c r="AH24" s="3">
        <f t="shared" ca="1" si="3"/>
        <v>19299576.27245155</v>
      </c>
      <c r="AI24" s="3">
        <f t="shared" ca="1" si="3"/>
        <v>23762884.888336141</v>
      </c>
      <c r="AJ24" s="3">
        <f t="shared" ca="1" si="3"/>
        <v>29263863.389014479</v>
      </c>
      <c r="AK24" s="3">
        <f t="shared" ca="1" si="3"/>
        <v>35957138.400718033</v>
      </c>
      <c r="AL24" s="3">
        <f t="shared" ca="1" si="3"/>
        <v>44115300.379655093</v>
      </c>
      <c r="AM24" s="3">
        <f t="shared" ca="1" si="3"/>
        <v>54123393.999891318</v>
      </c>
      <c r="AN24" s="3">
        <f t="shared" ca="1" si="3"/>
        <v>66326563.874073409</v>
      </c>
      <c r="AO24" s="3">
        <f t="shared" ca="1" si="3"/>
        <v>81215198.994886234</v>
      </c>
      <c r="AP24" s="3">
        <f t="shared" ca="1" si="3"/>
        <v>99456945.593393162</v>
      </c>
      <c r="AQ24" s="3">
        <f t="shared" ca="1" si="3"/>
        <v>121735283.01875353</v>
      </c>
      <c r="AR24" s="3">
        <f t="shared" ca="1" si="3"/>
        <v>149015720.23642778</v>
      </c>
      <c r="AS24" s="3">
        <f t="shared" ca="1" si="3"/>
        <v>182354065.96000034</v>
      </c>
      <c r="AT24" s="3">
        <f t="shared" ca="1" si="3"/>
        <v>223177584.99063396</v>
      </c>
      <c r="AU24" s="3">
        <f t="shared" ca="1" si="3"/>
        <v>273108344.85421699</v>
      </c>
      <c r="AV24" s="3">
        <f t="shared" ca="1" si="3"/>
        <v>334253876.55782539</v>
      </c>
      <c r="AW24" s="3">
        <f t="shared" ca="1" si="3"/>
        <v>409131009.83742851</v>
      </c>
      <c r="AX24" s="3">
        <f t="shared" ca="1" si="3"/>
        <v>500766639.84224254</v>
      </c>
      <c r="AY24" s="3">
        <f t="shared" ca="1" si="3"/>
        <v>613003765.69379866</v>
      </c>
      <c r="AZ24" s="3">
        <f t="shared" ca="1" si="3"/>
        <v>750478140.5823853</v>
      </c>
      <c r="BA24" s="3">
        <f t="shared" ca="1" si="3"/>
        <v>918875072.99052238</v>
      </c>
      <c r="BB24" s="3">
        <f t="shared" ca="1" si="3"/>
        <v>1125102323.5875793</v>
      </c>
      <c r="BC24" s="3">
        <f t="shared" ca="1" si="3"/>
        <v>1377761562.2956665</v>
      </c>
      <c r="BD24" s="3">
        <f t="shared" ca="1" si="3"/>
        <v>1687327137.3917153</v>
      </c>
      <c r="BE24" s="3">
        <f t="shared" ca="1" si="3"/>
        <v>2066636439.0348661</v>
      </c>
      <c r="BF24" s="3">
        <f t="shared" ca="1" si="3"/>
        <v>2531428820.1906023</v>
      </c>
      <c r="BG24" s="3">
        <f t="shared" ca="1" si="3"/>
        <v>3101001184.0877829</v>
      </c>
      <c r="BH24" s="3">
        <f t="shared" ca="1" si="3"/>
        <v>3799011161.6108236</v>
      </c>
      <c r="BI24" s="3">
        <f t="shared" ca="1" si="3"/>
        <v>4654460665.5604</v>
      </c>
      <c r="BJ24" s="3">
        <f t="shared" ca="1" si="3"/>
        <v>5702908434.5130835</v>
      </c>
      <c r="BK24" s="3">
        <f t="shared" ca="1" si="3"/>
        <v>6987948695.8799343</v>
      </c>
      <c r="BL24" s="3">
        <f t="shared" ca="1" si="3"/>
        <v>8563025659.8038435</v>
      </c>
      <c r="BM24" s="3">
        <f t="shared" ca="1" si="3"/>
        <v>10493665384.37583</v>
      </c>
      <c r="BN24" s="3">
        <f t="shared" ca="1" si="3"/>
        <v>12860200604.462103</v>
      </c>
      <c r="BO24" s="3">
        <f t="shared" ca="1" si="3"/>
        <v>15761119361.085533</v>
      </c>
      <c r="BP24" s="3">
        <f t="shared" ca="1" si="3"/>
        <v>19317172498.385201</v>
      </c>
      <c r="BQ24" s="3">
        <f t="shared" ca="1" si="3"/>
        <v>23676396057.618382</v>
      </c>
    </row>
    <row r="27" spans="1:69">
      <c r="B27" s="28" t="s">
        <v>29</v>
      </c>
    </row>
    <row r="28" spans="1:69" outlineLevel="1">
      <c r="E28" s="2" t="str">
        <f t="shared" ref="E28:BQ28" si="4" xml:space="preserve">  E$38</f>
        <v>Retained Earnings</v>
      </c>
      <c r="F28" s="2">
        <f t="shared" si="4"/>
        <v>0</v>
      </c>
      <c r="G28" s="2" t="str">
        <f t="shared" si="4"/>
        <v>GBP</v>
      </c>
      <c r="H28" s="2">
        <f t="shared" si="4"/>
        <v>0</v>
      </c>
      <c r="I28" s="2">
        <f t="shared" si="4"/>
        <v>0</v>
      </c>
      <c r="J28" s="2">
        <f t="shared" ca="1" si="4"/>
        <v>-32200</v>
      </c>
      <c r="K28" s="2">
        <f t="shared" ca="1" si="4"/>
        <v>-57544.922509135882</v>
      </c>
      <c r="L28" s="2">
        <f t="shared" ca="1" si="4"/>
        <v>-83033.721462157002</v>
      </c>
      <c r="M28" s="2">
        <f t="shared" ca="1" si="4"/>
        <v>-109000.28914426934</v>
      </c>
      <c r="N28" s="2">
        <f t="shared" ca="1" si="4"/>
        <v>-134524.16941212578</v>
      </c>
      <c r="O28" s="2">
        <f t="shared" ca="1" si="4"/>
        <v>-159236.15566797255</v>
      </c>
      <c r="P28" s="2">
        <f t="shared" ca="1" si="4"/>
        <v>-183371.03679440945</v>
      </c>
      <c r="Q28" s="2">
        <f t="shared" ca="1" si="4"/>
        <v>-148159.25723560329</v>
      </c>
      <c r="R28" s="2">
        <f t="shared" ca="1" si="4"/>
        <v>-101385.99705683433</v>
      </c>
      <c r="S28" s="2">
        <f t="shared" ca="1" si="4"/>
        <v>-51056.820271361881</v>
      </c>
      <c r="T28" s="2">
        <f t="shared" ca="1" si="4"/>
        <v>4082.0315313943647</v>
      </c>
      <c r="U28" s="2">
        <f t="shared" ca="1" si="4"/>
        <v>65374.519129703949</v>
      </c>
      <c r="V28" s="2">
        <f t="shared" ca="1" si="4"/>
        <v>126709.52877543663</v>
      </c>
      <c r="W28" s="2">
        <f t="shared" ca="1" si="4"/>
        <v>263866.4650211393</v>
      </c>
      <c r="X28" s="2">
        <f t="shared" ca="1" si="4"/>
        <v>426587.49907132576</v>
      </c>
      <c r="Y28" s="2">
        <f t="shared" ca="1" si="4"/>
        <v>610950.92767621693</v>
      </c>
      <c r="Z28" s="2">
        <f t="shared" ca="1" si="4"/>
        <v>822079.66669718968</v>
      </c>
      <c r="AA28" s="2">
        <f t="shared" ca="1" si="4"/>
        <v>1072673.6136686066</v>
      </c>
      <c r="AB28" s="2">
        <f t="shared" ca="1" si="4"/>
        <v>1361459.4115549</v>
      </c>
      <c r="AC28" s="2">
        <f t="shared" ca="1" si="4"/>
        <v>1757331.3520300901</v>
      </c>
      <c r="AD28" s="2">
        <f t="shared" ca="1" si="4"/>
        <v>2217347.8666398199</v>
      </c>
      <c r="AE28" s="2">
        <f t="shared" ca="1" si="4"/>
        <v>2745782.4268038571</v>
      </c>
      <c r="AF28" s="2">
        <f t="shared" ca="1" si="4"/>
        <v>3358405.5483341897</v>
      </c>
      <c r="AG28" s="2">
        <f t="shared" ca="1" si="4"/>
        <v>4140298.9025481464</v>
      </c>
      <c r="AH28" s="2">
        <f t="shared" ca="1" si="4"/>
        <v>5039356.1312056575</v>
      </c>
      <c r="AI28" s="2">
        <f t="shared" ca="1" si="4"/>
        <v>6095359.2363921665</v>
      </c>
      <c r="AJ28" s="2">
        <f t="shared" ca="1" si="4"/>
        <v>7409135.3242080938</v>
      </c>
      <c r="AK28" s="2">
        <f t="shared" ca="1" si="4"/>
        <v>8953552.5870156419</v>
      </c>
      <c r="AL28" s="2">
        <f t="shared" ca="1" si="4"/>
        <v>10786665.741485754</v>
      </c>
      <c r="AM28" s="2">
        <f t="shared" ca="1" si="4"/>
        <v>13022684.093997976</v>
      </c>
      <c r="AN28" s="2">
        <f t="shared" ca="1" si="4"/>
        <v>15682915.787710514</v>
      </c>
      <c r="AO28" s="2">
        <f t="shared" ca="1" si="4"/>
        <v>18852835.724455338</v>
      </c>
      <c r="AP28" s="2">
        <f t="shared" ca="1" si="4"/>
        <v>22711810.335959624</v>
      </c>
      <c r="AQ28" s="2">
        <f t="shared" ca="1" si="4"/>
        <v>27336745.138590954</v>
      </c>
      <c r="AR28" s="2">
        <f t="shared" ca="1" si="4"/>
        <v>32950298.988529406</v>
      </c>
      <c r="AS28" s="2">
        <f t="shared" ca="1" si="4"/>
        <v>39705493.792370439</v>
      </c>
      <c r="AT28" s="2">
        <f t="shared" ca="1" si="4"/>
        <v>47914671.396287888</v>
      </c>
      <c r="AU28" s="2">
        <f t="shared" ca="1" si="4"/>
        <v>57833676.766723715</v>
      </c>
      <c r="AV28" s="2">
        <f t="shared" ca="1" si="4"/>
        <v>69895592.806872636</v>
      </c>
      <c r="AW28" s="2">
        <f t="shared" ca="1" si="4"/>
        <v>84572098.600059971</v>
      </c>
      <c r="AX28" s="2">
        <f t="shared" ca="1" si="4"/>
        <v>102374438.15023446</v>
      </c>
      <c r="AY28" s="2">
        <f t="shared" ca="1" si="4"/>
        <v>124061931.80998403</v>
      </c>
      <c r="AZ28" s="2">
        <f t="shared" ca="1" si="4"/>
        <v>150490139.76160532</v>
      </c>
      <c r="BA28" s="2">
        <f t="shared" ca="1" si="4"/>
        <v>182710155.19857773</v>
      </c>
      <c r="BB28" s="2">
        <f t="shared" ca="1" si="4"/>
        <v>221948408.91647235</v>
      </c>
      <c r="BC28" s="2">
        <f t="shared" ca="1" si="4"/>
        <v>269841404.30076766</v>
      </c>
      <c r="BD28" s="2">
        <f t="shared" ca="1" si="4"/>
        <v>328324271.15657067</v>
      </c>
      <c r="BE28" s="2">
        <f t="shared" ca="1" si="4"/>
        <v>399765328.46634459</v>
      </c>
      <c r="BF28" s="2">
        <f t="shared" ca="1" si="4"/>
        <v>487068794.0150159</v>
      </c>
      <c r="BG28" s="2">
        <f t="shared" ca="1" si="4"/>
        <v>593795574.5478152</v>
      </c>
      <c r="BH28" s="2">
        <f t="shared" ca="1" si="4"/>
        <v>724310776.64230943</v>
      </c>
      <c r="BI28" s="2">
        <f t="shared" ca="1" si="4"/>
        <v>883963405.78965127</v>
      </c>
      <c r="BJ28" s="2">
        <f t="shared" ca="1" si="4"/>
        <v>1079313372.4496517</v>
      </c>
      <c r="BK28" s="2">
        <f t="shared" ca="1" si="4"/>
        <v>1318401870.6045105</v>
      </c>
      <c r="BL28" s="2">
        <f t="shared" ca="1" si="4"/>
        <v>1611084495.2632856</v>
      </c>
      <c r="BM28" s="2">
        <f t="shared" ca="1" si="4"/>
        <v>1969446915.3809493</v>
      </c>
      <c r="BN28" s="2">
        <f t="shared" ca="1" si="4"/>
        <v>2408303019.8047771</v>
      </c>
      <c r="BO28" s="2">
        <f t="shared" ca="1" si="4"/>
        <v>2945813594.7383747</v>
      </c>
      <c r="BP28" s="2">
        <f t="shared" ca="1" si="4"/>
        <v>3604246851.7504086</v>
      </c>
      <c r="BQ28" s="2">
        <f t="shared" ca="1" si="4"/>
        <v>4410897378.7528439</v>
      </c>
    </row>
    <row r="29" spans="1:69" outlineLevel="1">
      <c r="A29" s="18"/>
      <c r="B29" s="18"/>
      <c r="C29" s="31"/>
      <c r="D29" s="32"/>
      <c r="E29" s="5" t="str">
        <f xml:space="preserve">  Equity!E$13</f>
        <v>Share Capital</v>
      </c>
      <c r="F29" s="5">
        <f xml:space="preserve">  Equity!F$13</f>
        <v>0</v>
      </c>
      <c r="G29" s="5" t="str">
        <f xml:space="preserve">  Equity!G$13</f>
        <v>GBP</v>
      </c>
      <c r="H29" s="5">
        <f xml:space="preserve">  Equity!H$13</f>
        <v>0</v>
      </c>
      <c r="I29" s="5">
        <f xml:space="preserve">  Equity!I$13</f>
        <v>0</v>
      </c>
      <c r="J29" s="5">
        <f xml:space="preserve">  Equity!J$13</f>
        <v>0</v>
      </c>
      <c r="K29" s="5">
        <f xml:space="preserve">  Equity!K$13</f>
        <v>0</v>
      </c>
      <c r="L29" s="5">
        <f xml:space="preserve">  Equity!L$13</f>
        <v>0</v>
      </c>
      <c r="M29" s="5">
        <f xml:space="preserve">  Equity!M$13</f>
        <v>0</v>
      </c>
      <c r="N29" s="5">
        <f xml:space="preserve">  Equity!N$13</f>
        <v>0</v>
      </c>
      <c r="O29" s="5">
        <f xml:space="preserve">  Equity!O$13</f>
        <v>0</v>
      </c>
      <c r="P29" s="5">
        <f xml:space="preserve">  Equity!P$13</f>
        <v>0</v>
      </c>
      <c r="Q29" s="5">
        <f xml:space="preserve">  Equity!Q$13</f>
        <v>0</v>
      </c>
      <c r="R29" s="5">
        <f xml:space="preserve">  Equity!R$13</f>
        <v>0</v>
      </c>
      <c r="S29" s="5">
        <f xml:space="preserve">  Equity!S$13</f>
        <v>0</v>
      </c>
      <c r="T29" s="5">
        <f xml:space="preserve">  Equity!T$13</f>
        <v>0</v>
      </c>
      <c r="U29" s="5">
        <f xml:space="preserve">  Equity!U$13</f>
        <v>0</v>
      </c>
      <c r="V29" s="5">
        <f xml:space="preserve">  Equity!V$13</f>
        <v>0</v>
      </c>
      <c r="W29" s="5">
        <f xml:space="preserve">  Equity!W$13</f>
        <v>0</v>
      </c>
      <c r="X29" s="5">
        <f xml:space="preserve">  Equity!X$13</f>
        <v>0</v>
      </c>
      <c r="Y29" s="5">
        <f xml:space="preserve">  Equity!Y$13</f>
        <v>0</v>
      </c>
      <c r="Z29" s="5">
        <f xml:space="preserve">  Equity!Z$13</f>
        <v>0</v>
      </c>
      <c r="AA29" s="5">
        <f xml:space="preserve">  Equity!AA$13</f>
        <v>0</v>
      </c>
      <c r="AB29" s="5">
        <f xml:space="preserve">  Equity!AB$13</f>
        <v>0</v>
      </c>
      <c r="AC29" s="5">
        <f xml:space="preserve">  Equity!AC$13</f>
        <v>0</v>
      </c>
      <c r="AD29" s="5">
        <f xml:space="preserve">  Equity!AD$13</f>
        <v>0</v>
      </c>
      <c r="AE29" s="5">
        <f xml:space="preserve">  Equity!AE$13</f>
        <v>0</v>
      </c>
      <c r="AF29" s="5">
        <f xml:space="preserve">  Equity!AF$13</f>
        <v>0</v>
      </c>
      <c r="AG29" s="5">
        <f xml:space="preserve">  Equity!AG$13</f>
        <v>0</v>
      </c>
      <c r="AH29" s="5">
        <f xml:space="preserve">  Equity!AH$13</f>
        <v>0</v>
      </c>
      <c r="AI29" s="5">
        <f xml:space="preserve">  Equity!AI$13</f>
        <v>0</v>
      </c>
      <c r="AJ29" s="5">
        <f xml:space="preserve">  Equity!AJ$13</f>
        <v>0</v>
      </c>
      <c r="AK29" s="5">
        <f xml:space="preserve">  Equity!AK$13</f>
        <v>0</v>
      </c>
      <c r="AL29" s="5">
        <f xml:space="preserve">  Equity!AL$13</f>
        <v>0</v>
      </c>
      <c r="AM29" s="5">
        <f xml:space="preserve">  Equity!AM$13</f>
        <v>0</v>
      </c>
      <c r="AN29" s="5">
        <f xml:space="preserve">  Equity!AN$13</f>
        <v>0</v>
      </c>
      <c r="AO29" s="5">
        <f xml:space="preserve">  Equity!AO$13</f>
        <v>0</v>
      </c>
      <c r="AP29" s="5">
        <f xml:space="preserve">  Equity!AP$13</f>
        <v>0</v>
      </c>
      <c r="AQ29" s="5">
        <f xml:space="preserve">  Equity!AQ$13</f>
        <v>0</v>
      </c>
      <c r="AR29" s="5">
        <f xml:space="preserve">  Equity!AR$13</f>
        <v>0</v>
      </c>
      <c r="AS29" s="5">
        <f xml:space="preserve">  Equity!AS$13</f>
        <v>0</v>
      </c>
      <c r="AT29" s="5">
        <f xml:space="preserve">  Equity!AT$13</f>
        <v>0</v>
      </c>
      <c r="AU29" s="5">
        <f xml:space="preserve">  Equity!AU$13</f>
        <v>0</v>
      </c>
      <c r="AV29" s="5">
        <f xml:space="preserve">  Equity!AV$13</f>
        <v>0</v>
      </c>
      <c r="AW29" s="5">
        <f xml:space="preserve">  Equity!AW$13</f>
        <v>0</v>
      </c>
      <c r="AX29" s="5">
        <f xml:space="preserve">  Equity!AX$13</f>
        <v>0</v>
      </c>
      <c r="AY29" s="5">
        <f xml:space="preserve">  Equity!AY$13</f>
        <v>0</v>
      </c>
      <c r="AZ29" s="5">
        <f xml:space="preserve">  Equity!AZ$13</f>
        <v>0</v>
      </c>
      <c r="BA29" s="5">
        <f xml:space="preserve">  Equity!BA$13</f>
        <v>0</v>
      </c>
      <c r="BB29" s="5">
        <f xml:space="preserve">  Equity!BB$13</f>
        <v>0</v>
      </c>
      <c r="BC29" s="5">
        <f xml:space="preserve">  Equity!BC$13</f>
        <v>0</v>
      </c>
      <c r="BD29" s="5">
        <f xml:space="preserve">  Equity!BD$13</f>
        <v>0</v>
      </c>
      <c r="BE29" s="5">
        <f xml:space="preserve">  Equity!BE$13</f>
        <v>0</v>
      </c>
      <c r="BF29" s="5">
        <f xml:space="preserve">  Equity!BF$13</f>
        <v>0</v>
      </c>
      <c r="BG29" s="5">
        <f xml:space="preserve">  Equity!BG$13</f>
        <v>0</v>
      </c>
      <c r="BH29" s="5">
        <f xml:space="preserve">  Equity!BH$13</f>
        <v>0</v>
      </c>
      <c r="BI29" s="5">
        <f xml:space="preserve">  Equity!BI$13</f>
        <v>0</v>
      </c>
      <c r="BJ29" s="5">
        <f xml:space="preserve">  Equity!BJ$13</f>
        <v>0</v>
      </c>
      <c r="BK29" s="5">
        <f xml:space="preserve">  Equity!BK$13</f>
        <v>0</v>
      </c>
      <c r="BL29" s="5">
        <f xml:space="preserve">  Equity!BL$13</f>
        <v>0</v>
      </c>
      <c r="BM29" s="5">
        <f xml:space="preserve">  Equity!BM$13</f>
        <v>0</v>
      </c>
      <c r="BN29" s="5">
        <f xml:space="preserve">  Equity!BN$13</f>
        <v>0</v>
      </c>
      <c r="BO29" s="5">
        <f xml:space="preserve">  Equity!BO$13</f>
        <v>0</v>
      </c>
      <c r="BP29" s="5">
        <f xml:space="preserve">  Equity!BP$13</f>
        <v>0</v>
      </c>
      <c r="BQ29" s="5">
        <f xml:space="preserve">  Equity!BQ$13</f>
        <v>0</v>
      </c>
    </row>
    <row r="30" spans="1:69" outlineLevel="1">
      <c r="A30" s="36"/>
      <c r="B30" s="36"/>
      <c r="C30" s="63"/>
      <c r="D30" s="61"/>
      <c r="E30" s="24" t="s">
        <v>29</v>
      </c>
      <c r="F30" s="24"/>
      <c r="G30" s="24" t="s">
        <v>205</v>
      </c>
      <c r="H30" s="24"/>
      <c r="I30" s="24"/>
      <c r="J30" s="3">
        <f t="shared" ref="J30:BQ30" ca="1" si="5" xml:space="preserve">  J28 + J29</f>
        <v>-32200</v>
      </c>
      <c r="K30" s="3">
        <f t="shared" ca="1" si="5"/>
        <v>-57544.922509135882</v>
      </c>
      <c r="L30" s="3">
        <f t="shared" ca="1" si="5"/>
        <v>-83033.721462157002</v>
      </c>
      <c r="M30" s="3">
        <f t="shared" ca="1" si="5"/>
        <v>-109000.28914426934</v>
      </c>
      <c r="N30" s="3">
        <f t="shared" ca="1" si="5"/>
        <v>-134524.16941212578</v>
      </c>
      <c r="O30" s="3">
        <f t="shared" ca="1" si="5"/>
        <v>-159236.15566797255</v>
      </c>
      <c r="P30" s="3">
        <f t="shared" ca="1" si="5"/>
        <v>-183371.03679440945</v>
      </c>
      <c r="Q30" s="3">
        <f t="shared" ca="1" si="5"/>
        <v>-148159.25723560329</v>
      </c>
      <c r="R30" s="3">
        <f t="shared" ca="1" si="5"/>
        <v>-101385.99705683433</v>
      </c>
      <c r="S30" s="3">
        <f t="shared" ca="1" si="5"/>
        <v>-51056.820271361881</v>
      </c>
      <c r="T30" s="3">
        <f t="shared" ca="1" si="5"/>
        <v>4082.0315313943647</v>
      </c>
      <c r="U30" s="3">
        <f t="shared" ca="1" si="5"/>
        <v>65374.519129703949</v>
      </c>
      <c r="V30" s="3">
        <f t="shared" ca="1" si="5"/>
        <v>126709.52877543663</v>
      </c>
      <c r="W30" s="3">
        <f t="shared" ca="1" si="5"/>
        <v>263866.4650211393</v>
      </c>
      <c r="X30" s="3">
        <f t="shared" ca="1" si="5"/>
        <v>426587.49907132576</v>
      </c>
      <c r="Y30" s="3">
        <f t="shared" ca="1" si="5"/>
        <v>610950.92767621693</v>
      </c>
      <c r="Z30" s="3">
        <f t="shared" ca="1" si="5"/>
        <v>822079.66669718968</v>
      </c>
      <c r="AA30" s="3">
        <f t="shared" ca="1" si="5"/>
        <v>1072673.6136686066</v>
      </c>
      <c r="AB30" s="3">
        <f t="shared" ca="1" si="5"/>
        <v>1361459.4115549</v>
      </c>
      <c r="AC30" s="3">
        <f t="shared" ca="1" si="5"/>
        <v>1757331.3520300901</v>
      </c>
      <c r="AD30" s="3">
        <f t="shared" ca="1" si="5"/>
        <v>2217347.8666398199</v>
      </c>
      <c r="AE30" s="3">
        <f t="shared" ca="1" si="5"/>
        <v>2745782.4268038571</v>
      </c>
      <c r="AF30" s="3">
        <f t="shared" ca="1" si="5"/>
        <v>3358405.5483341897</v>
      </c>
      <c r="AG30" s="3">
        <f t="shared" ca="1" si="5"/>
        <v>4140298.9025481464</v>
      </c>
      <c r="AH30" s="3">
        <f t="shared" ca="1" si="5"/>
        <v>5039356.1312056575</v>
      </c>
      <c r="AI30" s="3">
        <f t="shared" ca="1" si="5"/>
        <v>6095359.2363921665</v>
      </c>
      <c r="AJ30" s="3">
        <f t="shared" ca="1" si="5"/>
        <v>7409135.3242080938</v>
      </c>
      <c r="AK30" s="3">
        <f t="shared" ca="1" si="5"/>
        <v>8953552.5870156419</v>
      </c>
      <c r="AL30" s="3">
        <f t="shared" ca="1" si="5"/>
        <v>10786665.741485754</v>
      </c>
      <c r="AM30" s="3">
        <f t="shared" ca="1" si="5"/>
        <v>13022684.093997976</v>
      </c>
      <c r="AN30" s="3">
        <f t="shared" ca="1" si="5"/>
        <v>15682915.787710514</v>
      </c>
      <c r="AO30" s="3">
        <f t="shared" ca="1" si="5"/>
        <v>18852835.724455338</v>
      </c>
      <c r="AP30" s="3">
        <f t="shared" ca="1" si="5"/>
        <v>22711810.335959624</v>
      </c>
      <c r="AQ30" s="3">
        <f t="shared" ca="1" si="5"/>
        <v>27336745.138590954</v>
      </c>
      <c r="AR30" s="3">
        <f t="shared" ca="1" si="5"/>
        <v>32950298.988529406</v>
      </c>
      <c r="AS30" s="3">
        <f t="shared" ca="1" si="5"/>
        <v>39705493.792370439</v>
      </c>
      <c r="AT30" s="3">
        <f t="shared" ca="1" si="5"/>
        <v>47914671.396287888</v>
      </c>
      <c r="AU30" s="3">
        <f t="shared" ca="1" si="5"/>
        <v>57833676.766723715</v>
      </c>
      <c r="AV30" s="3">
        <f t="shared" ca="1" si="5"/>
        <v>69895592.806872636</v>
      </c>
      <c r="AW30" s="3">
        <f t="shared" ca="1" si="5"/>
        <v>84572098.600059971</v>
      </c>
      <c r="AX30" s="3">
        <f t="shared" ca="1" si="5"/>
        <v>102374438.15023446</v>
      </c>
      <c r="AY30" s="3">
        <f t="shared" ca="1" si="5"/>
        <v>124061931.80998403</v>
      </c>
      <c r="AZ30" s="3">
        <f t="shared" ca="1" si="5"/>
        <v>150490139.76160532</v>
      </c>
      <c r="BA30" s="3">
        <f t="shared" ca="1" si="5"/>
        <v>182710155.19857773</v>
      </c>
      <c r="BB30" s="3">
        <f t="shared" ca="1" si="5"/>
        <v>221948408.91647235</v>
      </c>
      <c r="BC30" s="3">
        <f t="shared" ca="1" si="5"/>
        <v>269841404.30076766</v>
      </c>
      <c r="BD30" s="3">
        <f t="shared" ca="1" si="5"/>
        <v>328324271.15657067</v>
      </c>
      <c r="BE30" s="3">
        <f t="shared" ca="1" si="5"/>
        <v>399765328.46634459</v>
      </c>
      <c r="BF30" s="3">
        <f t="shared" ca="1" si="5"/>
        <v>487068794.0150159</v>
      </c>
      <c r="BG30" s="3">
        <f t="shared" ca="1" si="5"/>
        <v>593795574.5478152</v>
      </c>
      <c r="BH30" s="3">
        <f t="shared" ca="1" si="5"/>
        <v>724310776.64230943</v>
      </c>
      <c r="BI30" s="3">
        <f t="shared" ca="1" si="5"/>
        <v>883963405.78965127</v>
      </c>
      <c r="BJ30" s="3">
        <f t="shared" ca="1" si="5"/>
        <v>1079313372.4496517</v>
      </c>
      <c r="BK30" s="3">
        <f t="shared" ca="1" si="5"/>
        <v>1318401870.6045105</v>
      </c>
      <c r="BL30" s="3">
        <f t="shared" ca="1" si="5"/>
        <v>1611084495.2632856</v>
      </c>
      <c r="BM30" s="3">
        <f t="shared" ca="1" si="5"/>
        <v>1969446915.3809493</v>
      </c>
      <c r="BN30" s="3">
        <f t="shared" ca="1" si="5"/>
        <v>2408303019.8047771</v>
      </c>
      <c r="BO30" s="3">
        <f t="shared" ca="1" si="5"/>
        <v>2945813594.7383747</v>
      </c>
      <c r="BP30" s="3">
        <f t="shared" ca="1" si="5"/>
        <v>3604246851.7504086</v>
      </c>
      <c r="BQ30" s="3">
        <f t="shared" ca="1" si="5"/>
        <v>4410897378.7528439</v>
      </c>
    </row>
    <row r="33" spans="1:69">
      <c r="B33" s="28" t="s">
        <v>12</v>
      </c>
    </row>
    <row r="34" spans="1:69" s="87" customFormat="1">
      <c r="A34" s="60"/>
      <c r="B34" s="60"/>
      <c r="C34" s="86"/>
      <c r="D34" s="90"/>
      <c r="E34" s="46" t="str">
        <f xml:space="preserve">  InpC!E$51</f>
        <v>Opening Retained Earnings</v>
      </c>
      <c r="F34" s="46">
        <f xml:space="preserve">  InpC!F$51</f>
        <v>0</v>
      </c>
      <c r="G34" s="46" t="str">
        <f xml:space="preserve">  InpC!G$51</f>
        <v>GBP</v>
      </c>
      <c r="M34" s="88"/>
    </row>
    <row r="35" spans="1:69">
      <c r="A35" s="18"/>
      <c r="B35" s="18"/>
      <c r="C35" s="31"/>
      <c r="D35" s="32"/>
      <c r="E35" s="10" t="str">
        <f xml:space="preserve">  Time!E$28</f>
        <v>Period number</v>
      </c>
      <c r="F35" s="10">
        <f xml:space="preserve">  Time!F$28</f>
        <v>0</v>
      </c>
      <c r="G35" s="10" t="str">
        <f xml:space="preserve">  Time!G$28</f>
        <v>Counter</v>
      </c>
      <c r="H35" s="10">
        <f xml:space="preserve">  Time!H$28</f>
        <v>0</v>
      </c>
      <c r="I35" s="10">
        <f xml:space="preserve">  Time!I$28</f>
        <v>0</v>
      </c>
      <c r="J35" s="10">
        <f xml:space="preserve">  Time!J$28</f>
        <v>1</v>
      </c>
      <c r="K35" s="10">
        <f xml:space="preserve">  Time!K$28</f>
        <v>2</v>
      </c>
      <c r="L35" s="10">
        <f xml:space="preserve">  Time!L$28</f>
        <v>3</v>
      </c>
      <c r="M35" s="10">
        <f xml:space="preserve">  Time!M$28</f>
        <v>4</v>
      </c>
      <c r="N35" s="10">
        <f xml:space="preserve">  Time!N$28</f>
        <v>5</v>
      </c>
      <c r="O35" s="10">
        <f xml:space="preserve">  Time!O$28</f>
        <v>6</v>
      </c>
      <c r="P35" s="10">
        <f xml:space="preserve">  Time!P$28</f>
        <v>7</v>
      </c>
      <c r="Q35" s="10">
        <f xml:space="preserve">  Time!Q$28</f>
        <v>8</v>
      </c>
      <c r="R35" s="10">
        <f xml:space="preserve">  Time!R$28</f>
        <v>9</v>
      </c>
      <c r="S35" s="10">
        <f xml:space="preserve">  Time!S$28</f>
        <v>10</v>
      </c>
      <c r="T35" s="10">
        <f xml:space="preserve">  Time!T$28</f>
        <v>11</v>
      </c>
      <c r="U35" s="10">
        <f xml:space="preserve">  Time!U$28</f>
        <v>12</v>
      </c>
      <c r="V35" s="10">
        <f xml:space="preserve">  Time!V$28</f>
        <v>13</v>
      </c>
      <c r="W35" s="10">
        <f xml:space="preserve">  Time!W$28</f>
        <v>14</v>
      </c>
      <c r="X35" s="10">
        <f xml:space="preserve">  Time!X$28</f>
        <v>15</v>
      </c>
      <c r="Y35" s="10">
        <f xml:space="preserve">  Time!Y$28</f>
        <v>16</v>
      </c>
      <c r="Z35" s="10">
        <f xml:space="preserve">  Time!Z$28</f>
        <v>17</v>
      </c>
      <c r="AA35" s="10">
        <f xml:space="preserve">  Time!AA$28</f>
        <v>18</v>
      </c>
      <c r="AB35" s="10">
        <f xml:space="preserve">  Time!AB$28</f>
        <v>19</v>
      </c>
      <c r="AC35" s="10">
        <f xml:space="preserve">  Time!AC$28</f>
        <v>20</v>
      </c>
      <c r="AD35" s="10">
        <f xml:space="preserve">  Time!AD$28</f>
        <v>21</v>
      </c>
      <c r="AE35" s="10">
        <f xml:space="preserve">  Time!AE$28</f>
        <v>22</v>
      </c>
      <c r="AF35" s="10">
        <f xml:space="preserve">  Time!AF$28</f>
        <v>23</v>
      </c>
      <c r="AG35" s="10">
        <f xml:space="preserve">  Time!AG$28</f>
        <v>24</v>
      </c>
      <c r="AH35" s="10">
        <f xml:space="preserve">  Time!AH$28</f>
        <v>25</v>
      </c>
      <c r="AI35" s="10">
        <f xml:space="preserve">  Time!AI$28</f>
        <v>26</v>
      </c>
      <c r="AJ35" s="10">
        <f xml:space="preserve">  Time!AJ$28</f>
        <v>27</v>
      </c>
      <c r="AK35" s="10">
        <f xml:space="preserve">  Time!AK$28</f>
        <v>28</v>
      </c>
      <c r="AL35" s="10">
        <f xml:space="preserve">  Time!AL$28</f>
        <v>29</v>
      </c>
      <c r="AM35" s="10">
        <f xml:space="preserve">  Time!AM$28</f>
        <v>30</v>
      </c>
      <c r="AN35" s="10">
        <f xml:space="preserve">  Time!AN$28</f>
        <v>31</v>
      </c>
      <c r="AO35" s="10">
        <f xml:space="preserve">  Time!AO$28</f>
        <v>32</v>
      </c>
      <c r="AP35" s="10">
        <f xml:space="preserve">  Time!AP$28</f>
        <v>33</v>
      </c>
      <c r="AQ35" s="10">
        <f xml:space="preserve">  Time!AQ$28</f>
        <v>34</v>
      </c>
      <c r="AR35" s="10">
        <f xml:space="preserve">  Time!AR$28</f>
        <v>35</v>
      </c>
      <c r="AS35" s="10">
        <f xml:space="preserve">  Time!AS$28</f>
        <v>36</v>
      </c>
      <c r="AT35" s="10">
        <f xml:space="preserve">  Time!AT$28</f>
        <v>37</v>
      </c>
      <c r="AU35" s="10">
        <f xml:space="preserve">  Time!AU$28</f>
        <v>38</v>
      </c>
      <c r="AV35" s="10">
        <f xml:space="preserve">  Time!AV$28</f>
        <v>39</v>
      </c>
      <c r="AW35" s="10">
        <f xml:space="preserve">  Time!AW$28</f>
        <v>40</v>
      </c>
      <c r="AX35" s="10">
        <f xml:space="preserve">  Time!AX$28</f>
        <v>41</v>
      </c>
      <c r="AY35" s="10">
        <f xml:space="preserve">  Time!AY$28</f>
        <v>42</v>
      </c>
      <c r="AZ35" s="10">
        <f xml:space="preserve">  Time!AZ$28</f>
        <v>43</v>
      </c>
      <c r="BA35" s="10">
        <f xml:space="preserve">  Time!BA$28</f>
        <v>44</v>
      </c>
      <c r="BB35" s="10">
        <f xml:space="preserve">  Time!BB$28</f>
        <v>45</v>
      </c>
      <c r="BC35" s="10">
        <f xml:space="preserve">  Time!BC$28</f>
        <v>46</v>
      </c>
      <c r="BD35" s="10">
        <f xml:space="preserve">  Time!BD$28</f>
        <v>47</v>
      </c>
      <c r="BE35" s="10">
        <f xml:space="preserve">  Time!BE$28</f>
        <v>48</v>
      </c>
      <c r="BF35" s="10">
        <f xml:space="preserve">  Time!BF$28</f>
        <v>49</v>
      </c>
      <c r="BG35" s="10">
        <f xml:space="preserve">  Time!BG$28</f>
        <v>50</v>
      </c>
      <c r="BH35" s="10">
        <f xml:space="preserve">  Time!BH$28</f>
        <v>51</v>
      </c>
      <c r="BI35" s="10">
        <f xml:space="preserve">  Time!BI$28</f>
        <v>52</v>
      </c>
      <c r="BJ35" s="10">
        <f xml:space="preserve">  Time!BJ$28</f>
        <v>53</v>
      </c>
      <c r="BK35" s="10">
        <f xml:space="preserve">  Time!BK$28</f>
        <v>54</v>
      </c>
      <c r="BL35" s="10">
        <f xml:space="preserve">  Time!BL$28</f>
        <v>55</v>
      </c>
      <c r="BM35" s="10">
        <f xml:space="preserve">  Time!BM$28</f>
        <v>56</v>
      </c>
      <c r="BN35" s="10">
        <f xml:space="preserve">  Time!BN$28</f>
        <v>57</v>
      </c>
      <c r="BO35" s="10">
        <f xml:space="preserve">  Time!BO$28</f>
        <v>58</v>
      </c>
      <c r="BP35" s="10">
        <f xml:space="preserve">  Time!BP$28</f>
        <v>59</v>
      </c>
      <c r="BQ35" s="10">
        <f xml:space="preserve">  Time!BQ$28</f>
        <v>60</v>
      </c>
    </row>
    <row r="36" spans="1:69">
      <c r="E36" s="55" t="s">
        <v>34</v>
      </c>
      <c r="G36" s="55" t="s">
        <v>205</v>
      </c>
      <c r="J36" s="2">
        <f t="shared" ref="J36:BQ36" si="6" xml:space="preserve">  I38</f>
        <v>0</v>
      </c>
      <c r="K36" s="2">
        <f t="shared" ca="1" si="6"/>
        <v>-32200</v>
      </c>
      <c r="L36" s="2">
        <f t="shared" ca="1" si="6"/>
        <v>-57544.922509135882</v>
      </c>
      <c r="M36" s="2">
        <f t="shared" ca="1" si="6"/>
        <v>-83033.721462157002</v>
      </c>
      <c r="N36" s="2">
        <f t="shared" ca="1" si="6"/>
        <v>-109000.28914426934</v>
      </c>
      <c r="O36" s="2">
        <f t="shared" ca="1" si="6"/>
        <v>-134524.16941212578</v>
      </c>
      <c r="P36" s="2">
        <f t="shared" ca="1" si="6"/>
        <v>-159236.15566797255</v>
      </c>
      <c r="Q36" s="2">
        <f t="shared" ca="1" si="6"/>
        <v>-183371.03679440945</v>
      </c>
      <c r="R36" s="2">
        <f t="shared" ca="1" si="6"/>
        <v>-148159.25723560329</v>
      </c>
      <c r="S36" s="2">
        <f t="shared" ca="1" si="6"/>
        <v>-101385.99705683433</v>
      </c>
      <c r="T36" s="2">
        <f t="shared" ca="1" si="6"/>
        <v>-51056.820271361881</v>
      </c>
      <c r="U36" s="2">
        <f t="shared" ca="1" si="6"/>
        <v>4082.0315313943647</v>
      </c>
      <c r="V36" s="2">
        <f t="shared" ca="1" si="6"/>
        <v>65374.519129703949</v>
      </c>
      <c r="W36" s="2">
        <f t="shared" ca="1" si="6"/>
        <v>126709.52877543663</v>
      </c>
      <c r="X36" s="2">
        <f t="shared" ca="1" si="6"/>
        <v>263866.4650211393</v>
      </c>
      <c r="Y36" s="2">
        <f t="shared" ca="1" si="6"/>
        <v>426587.49907132576</v>
      </c>
      <c r="Z36" s="2">
        <f t="shared" ca="1" si="6"/>
        <v>610950.92767621693</v>
      </c>
      <c r="AA36" s="2">
        <f t="shared" ca="1" si="6"/>
        <v>822079.66669718968</v>
      </c>
      <c r="AB36" s="2">
        <f t="shared" ca="1" si="6"/>
        <v>1072673.6136686066</v>
      </c>
      <c r="AC36" s="2">
        <f t="shared" ca="1" si="6"/>
        <v>1361459.4115549</v>
      </c>
      <c r="AD36" s="2">
        <f t="shared" ca="1" si="6"/>
        <v>1757331.3520300901</v>
      </c>
      <c r="AE36" s="2">
        <f t="shared" ca="1" si="6"/>
        <v>2217347.8666398199</v>
      </c>
      <c r="AF36" s="2">
        <f t="shared" ca="1" si="6"/>
        <v>2745782.4268038571</v>
      </c>
      <c r="AG36" s="2">
        <f t="shared" ca="1" si="6"/>
        <v>3358405.5483341897</v>
      </c>
      <c r="AH36" s="2">
        <f t="shared" ca="1" si="6"/>
        <v>4140298.9025481464</v>
      </c>
      <c r="AI36" s="2">
        <f t="shared" ca="1" si="6"/>
        <v>5039356.1312056575</v>
      </c>
      <c r="AJ36" s="2">
        <f t="shared" ca="1" si="6"/>
        <v>6095359.2363921665</v>
      </c>
      <c r="AK36" s="2">
        <f t="shared" ca="1" si="6"/>
        <v>7409135.3242080938</v>
      </c>
      <c r="AL36" s="2">
        <f t="shared" ca="1" si="6"/>
        <v>8953552.5870156419</v>
      </c>
      <c r="AM36" s="2">
        <f t="shared" ca="1" si="6"/>
        <v>10786665.741485754</v>
      </c>
      <c r="AN36" s="2">
        <f t="shared" ca="1" si="6"/>
        <v>13022684.093997976</v>
      </c>
      <c r="AO36" s="2">
        <f t="shared" ca="1" si="6"/>
        <v>15682915.787710514</v>
      </c>
      <c r="AP36" s="2">
        <f t="shared" ca="1" si="6"/>
        <v>18852835.724455338</v>
      </c>
      <c r="AQ36" s="2">
        <f t="shared" ca="1" si="6"/>
        <v>22711810.335959624</v>
      </c>
      <c r="AR36" s="2">
        <f t="shared" ca="1" si="6"/>
        <v>27336745.138590954</v>
      </c>
      <c r="AS36" s="2">
        <f t="shared" ca="1" si="6"/>
        <v>32950298.988529406</v>
      </c>
      <c r="AT36" s="2">
        <f t="shared" ca="1" si="6"/>
        <v>39705493.792370439</v>
      </c>
      <c r="AU36" s="2">
        <f t="shared" ca="1" si="6"/>
        <v>47914671.396287888</v>
      </c>
      <c r="AV36" s="2">
        <f t="shared" ca="1" si="6"/>
        <v>57833676.766723715</v>
      </c>
      <c r="AW36" s="2">
        <f t="shared" ca="1" si="6"/>
        <v>69895592.806872636</v>
      </c>
      <c r="AX36" s="2">
        <f t="shared" ca="1" si="6"/>
        <v>84572098.600059971</v>
      </c>
      <c r="AY36" s="2">
        <f t="shared" ca="1" si="6"/>
        <v>102374438.15023446</v>
      </c>
      <c r="AZ36" s="2">
        <f t="shared" ca="1" si="6"/>
        <v>124061931.80998403</v>
      </c>
      <c r="BA36" s="2">
        <f t="shared" ca="1" si="6"/>
        <v>150490139.76160532</v>
      </c>
      <c r="BB36" s="2">
        <f t="shared" ca="1" si="6"/>
        <v>182710155.19857773</v>
      </c>
      <c r="BC36" s="2">
        <f t="shared" ca="1" si="6"/>
        <v>221948408.91647235</v>
      </c>
      <c r="BD36" s="2">
        <f t="shared" ca="1" si="6"/>
        <v>269841404.30076766</v>
      </c>
      <c r="BE36" s="2">
        <f t="shared" ca="1" si="6"/>
        <v>328324271.15657067</v>
      </c>
      <c r="BF36" s="2">
        <f t="shared" ca="1" si="6"/>
        <v>399765328.46634459</v>
      </c>
      <c r="BG36" s="2">
        <f t="shared" ca="1" si="6"/>
        <v>487068794.0150159</v>
      </c>
      <c r="BH36" s="2">
        <f t="shared" ca="1" si="6"/>
        <v>593795574.5478152</v>
      </c>
      <c r="BI36" s="2">
        <f t="shared" ca="1" si="6"/>
        <v>724310776.64230943</v>
      </c>
      <c r="BJ36" s="2">
        <f t="shared" ca="1" si="6"/>
        <v>883963405.78965127</v>
      </c>
      <c r="BK36" s="2">
        <f t="shared" ca="1" si="6"/>
        <v>1079313372.4496517</v>
      </c>
      <c r="BL36" s="2">
        <f t="shared" ca="1" si="6"/>
        <v>1318401870.6045105</v>
      </c>
      <c r="BM36" s="2">
        <f t="shared" ca="1" si="6"/>
        <v>1611084495.2632856</v>
      </c>
      <c r="BN36" s="2">
        <f t="shared" ca="1" si="6"/>
        <v>1969446915.3809493</v>
      </c>
      <c r="BO36" s="2">
        <f t="shared" ca="1" si="6"/>
        <v>2408303019.8047771</v>
      </c>
      <c r="BP36" s="2">
        <f t="shared" ca="1" si="6"/>
        <v>2945813594.7383747</v>
      </c>
      <c r="BQ36" s="2">
        <f t="shared" ca="1" si="6"/>
        <v>3604246851.7504086</v>
      </c>
    </row>
    <row r="37" spans="1:69">
      <c r="A37" s="18"/>
      <c r="B37" s="18"/>
      <c r="C37" s="31"/>
      <c r="D37" s="32" t="s">
        <v>179</v>
      </c>
      <c r="E37" s="5" t="str">
        <f xml:space="preserve">  'Income Statement'!E$18</f>
        <v>Retained Earnings this period</v>
      </c>
      <c r="F37" s="5">
        <f xml:space="preserve">  'Income Statement'!F$18</f>
        <v>0</v>
      </c>
      <c r="G37" s="5" t="str">
        <f xml:space="preserve">  'Income Statement'!G$18</f>
        <v>GBP</v>
      </c>
      <c r="H37" s="5">
        <f ca="1" xml:space="preserve">  'Income Statement'!H$18</f>
        <v>4410897378.7528439</v>
      </c>
      <c r="I37" s="5">
        <f xml:space="preserve">  'Income Statement'!I$18</f>
        <v>0</v>
      </c>
      <c r="J37" s="5">
        <f ca="1" xml:space="preserve">  'Income Statement'!J$18</f>
        <v>-32200</v>
      </c>
      <c r="K37" s="5">
        <f ca="1" xml:space="preserve">  'Income Statement'!K$18</f>
        <v>-25344.922509135882</v>
      </c>
      <c r="L37" s="5">
        <f ca="1" xml:space="preserve">  'Income Statement'!L$18</f>
        <v>-25488.798953021127</v>
      </c>
      <c r="M37" s="5">
        <f ca="1" xml:space="preserve">  'Income Statement'!M$18</f>
        <v>-25966.567682112342</v>
      </c>
      <c r="N37" s="5">
        <f ca="1" xml:space="preserve">  'Income Statement'!N$18</f>
        <v>-25523.880267856432</v>
      </c>
      <c r="O37" s="5">
        <f ca="1" xml:space="preserve">  'Income Statement'!O$18</f>
        <v>-24711.986255846779</v>
      </c>
      <c r="P37" s="5">
        <f ca="1" xml:space="preserve">  'Income Statement'!P$18</f>
        <v>-24134.881126436892</v>
      </c>
      <c r="Q37" s="5">
        <f ca="1" xml:space="preserve">  'Income Statement'!Q$18</f>
        <v>35211.779558806156</v>
      </c>
      <c r="R37" s="5">
        <f ca="1" xml:space="preserve">  'Income Statement'!R$18</f>
        <v>46773.260178768964</v>
      </c>
      <c r="S37" s="5">
        <f ca="1" xml:space="preserve">  'Income Statement'!S$18</f>
        <v>50329.176785472446</v>
      </c>
      <c r="T37" s="5">
        <f ca="1" xml:space="preserve">  'Income Statement'!T$18</f>
        <v>55138.851802756246</v>
      </c>
      <c r="U37" s="5">
        <f ca="1" xml:space="preserve">  'Income Statement'!U$18</f>
        <v>61292.487598309584</v>
      </c>
      <c r="V37" s="5">
        <f ca="1" xml:space="preserve">  'Income Statement'!V$18</f>
        <v>61335.009645732687</v>
      </c>
      <c r="W37" s="5">
        <f ca="1" xml:space="preserve">  'Income Statement'!W$18</f>
        <v>137156.93624570267</v>
      </c>
      <c r="X37" s="5">
        <f ca="1" xml:space="preserve">  'Income Statement'!X$18</f>
        <v>162721.03405018646</v>
      </c>
      <c r="Y37" s="5">
        <f ca="1" xml:space="preserve">  'Income Statement'!Y$18</f>
        <v>184363.4286048912</v>
      </c>
      <c r="Z37" s="5">
        <f ca="1" xml:space="preserve">  'Income Statement'!Z$18</f>
        <v>211128.73902097275</v>
      </c>
      <c r="AA37" s="5">
        <f ca="1" xml:space="preserve">  'Income Statement'!AA$18</f>
        <v>250593.94697141688</v>
      </c>
      <c r="AB37" s="5">
        <f ca="1" xml:space="preserve">  'Income Statement'!AB$18</f>
        <v>288785.79788629327</v>
      </c>
      <c r="AC37" s="5">
        <f ca="1" xml:space="preserve">  'Income Statement'!AC$18</f>
        <v>395871.94047519006</v>
      </c>
      <c r="AD37" s="5">
        <f ca="1" xml:space="preserve">  'Income Statement'!AD$18</f>
        <v>460016.51460972987</v>
      </c>
      <c r="AE37" s="5">
        <f ca="1" xml:space="preserve">  'Income Statement'!AE$18</f>
        <v>528434.56016403693</v>
      </c>
      <c r="AF37" s="5">
        <f ca="1" xml:space="preserve">  'Income Statement'!AF$18</f>
        <v>612623.12153033284</v>
      </c>
      <c r="AG37" s="5">
        <f ca="1" xml:space="preserve">  'Income Statement'!AG$18</f>
        <v>781893.35421395663</v>
      </c>
      <c r="AH37" s="5">
        <f ca="1" xml:space="preserve">  'Income Statement'!AH$18</f>
        <v>899057.22865751083</v>
      </c>
      <c r="AI37" s="5">
        <f ca="1" xml:space="preserve">  'Income Statement'!AI$18</f>
        <v>1056003.1051865085</v>
      </c>
      <c r="AJ37" s="5">
        <f ca="1" xml:space="preserve">  'Income Statement'!AJ$18</f>
        <v>1313776.0878159278</v>
      </c>
      <c r="AK37" s="5">
        <f ca="1" xml:space="preserve">  'Income Statement'!AK$18</f>
        <v>1544417.2628075476</v>
      </c>
      <c r="AL37" s="5">
        <f ca="1" xml:space="preserve">  'Income Statement'!AL$18</f>
        <v>1833113.1544701126</v>
      </c>
      <c r="AM37" s="5">
        <f ca="1" xml:space="preserve">  'Income Statement'!AM$18</f>
        <v>2236018.3525122222</v>
      </c>
      <c r="AN37" s="5">
        <f ca="1" xml:space="preserve">  'Income Statement'!AN$18</f>
        <v>2660231.6937125376</v>
      </c>
      <c r="AO37" s="5">
        <f ca="1" xml:space="preserve">  'Income Statement'!AO$18</f>
        <v>3169919.9367448231</v>
      </c>
      <c r="AP37" s="5">
        <f ca="1" xml:space="preserve">  'Income Statement'!AP$18</f>
        <v>3858974.6115042856</v>
      </c>
      <c r="AQ37" s="5">
        <f ca="1" xml:space="preserve">  'Income Statement'!AQ$18</f>
        <v>4624934.8026313307</v>
      </c>
      <c r="AR37" s="5">
        <f ca="1" xml:space="preserve">  'Income Statement'!AR$18</f>
        <v>5613553.8499384504</v>
      </c>
      <c r="AS37" s="5">
        <f ca="1" xml:space="preserve">  'Income Statement'!AS$18</f>
        <v>6755194.8038410312</v>
      </c>
      <c r="AT37" s="5">
        <f ca="1" xml:space="preserve">  'Income Statement'!AT$18</f>
        <v>8209177.6039174534</v>
      </c>
      <c r="AU37" s="5">
        <f ca="1" xml:space="preserve">  'Income Statement'!AU$18</f>
        <v>9919005.3704358265</v>
      </c>
      <c r="AV37" s="5">
        <f ca="1" xml:space="preserve">  'Income Statement'!AV$18</f>
        <v>12061916.040148923</v>
      </c>
      <c r="AW37" s="5">
        <f ca="1" xml:space="preserve">  'Income Statement'!AW$18</f>
        <v>14676505.793187339</v>
      </c>
      <c r="AX37" s="5">
        <f ca="1" xml:space="preserve">  'Income Statement'!AX$18</f>
        <v>17802339.55017449</v>
      </c>
      <c r="AY37" s="5">
        <f ca="1" xml:space="preserve">  'Income Statement'!AY$18</f>
        <v>21687493.659749564</v>
      </c>
      <c r="AZ37" s="5">
        <f ca="1" xml:space="preserve">  'Income Statement'!AZ$18</f>
        <v>26428207.951621301</v>
      </c>
      <c r="BA37" s="5">
        <f ca="1" xml:space="preserve">  'Income Statement'!BA$18</f>
        <v>32220015.436972413</v>
      </c>
      <c r="BB37" s="5">
        <f ca="1" xml:space="preserve">  'Income Statement'!BB$18</f>
        <v>39238253.717894614</v>
      </c>
      <c r="BC37" s="5">
        <f ca="1" xml:space="preserve">  'Income Statement'!BC$18</f>
        <v>47892995.3842953</v>
      </c>
      <c r="BD37" s="5">
        <f ca="1" xml:space="preserve">  'Income Statement'!BD$18</f>
        <v>58482866.855803013</v>
      </c>
      <c r="BE37" s="5">
        <f ca="1" xml:space="preserve">  'Income Statement'!BE$18</f>
        <v>71441057.309773922</v>
      </c>
      <c r="BF37" s="5">
        <f ca="1" xml:space="preserve">  'Income Statement'!BF$18</f>
        <v>87303465.548671305</v>
      </c>
      <c r="BG37" s="5">
        <f ca="1" xml:space="preserve">  'Income Statement'!BG$18</f>
        <v>106726780.53279926</v>
      </c>
      <c r="BH37" s="5">
        <f ca="1" xml:space="preserve">  'Income Statement'!BH$18</f>
        <v>130515202.09449418</v>
      </c>
      <c r="BI37" s="5">
        <f ca="1" xml:space="preserve">  'Income Statement'!BI$18</f>
        <v>159652629.14734188</v>
      </c>
      <c r="BJ37" s="5">
        <f ca="1" xml:space="preserve">  'Income Statement'!BJ$18</f>
        <v>195349966.66000038</v>
      </c>
      <c r="BK37" s="5">
        <f ca="1" xml:space="preserve">  'Income Statement'!BK$18</f>
        <v>239088498.15485874</v>
      </c>
      <c r="BL37" s="5">
        <f ca="1" xml:space="preserve">  'Income Statement'!BL$18</f>
        <v>292682624.65877521</v>
      </c>
      <c r="BM37" s="5">
        <f ca="1" xml:space="preserve">  'Income Statement'!BM$18</f>
        <v>358362420.11766362</v>
      </c>
      <c r="BN37" s="5">
        <f ca="1" xml:space="preserve">  'Income Statement'!BN$18</f>
        <v>438856104.42382801</v>
      </c>
      <c r="BO37" s="5">
        <f ca="1" xml:space="preserve">  'Income Statement'!BO$18</f>
        <v>537510574.93359756</v>
      </c>
      <c r="BP37" s="5">
        <f ca="1" xml:space="preserve">  'Income Statement'!BP$18</f>
        <v>658433257.01203394</v>
      </c>
      <c r="BQ37" s="5">
        <f ca="1" xml:space="preserve">  'Income Statement'!BQ$18</f>
        <v>806650527.00243568</v>
      </c>
    </row>
    <row r="38" spans="1:69" s="89" customFormat="1">
      <c r="A38" s="64"/>
      <c r="B38" s="64"/>
      <c r="C38" s="92"/>
      <c r="D38" s="93"/>
      <c r="E38" s="38" t="s">
        <v>12</v>
      </c>
      <c r="F38" s="38"/>
      <c r="G38" s="38" t="s">
        <v>205</v>
      </c>
      <c r="H38" s="38"/>
      <c r="I38" s="12">
        <f t="shared" ref="I38:BQ38" si="7" xml:space="preserve">  IF( I35 = 0, $F34, I36 + I37 )</f>
        <v>0</v>
      </c>
      <c r="J38" s="12">
        <f t="shared" ca="1" si="7"/>
        <v>-32200</v>
      </c>
      <c r="K38" s="12">
        <f t="shared" ca="1" si="7"/>
        <v>-57544.922509135882</v>
      </c>
      <c r="L38" s="12">
        <f t="shared" ca="1" si="7"/>
        <v>-83033.721462157002</v>
      </c>
      <c r="M38" s="12">
        <f t="shared" ca="1" si="7"/>
        <v>-109000.28914426934</v>
      </c>
      <c r="N38" s="12">
        <f t="shared" ca="1" si="7"/>
        <v>-134524.16941212578</v>
      </c>
      <c r="O38" s="12">
        <f t="shared" ca="1" si="7"/>
        <v>-159236.15566797255</v>
      </c>
      <c r="P38" s="12">
        <f t="shared" ca="1" si="7"/>
        <v>-183371.03679440945</v>
      </c>
      <c r="Q38" s="12">
        <f t="shared" ca="1" si="7"/>
        <v>-148159.25723560329</v>
      </c>
      <c r="R38" s="12">
        <f t="shared" ca="1" si="7"/>
        <v>-101385.99705683433</v>
      </c>
      <c r="S38" s="12">
        <f t="shared" ca="1" si="7"/>
        <v>-51056.820271361881</v>
      </c>
      <c r="T38" s="12">
        <f t="shared" ca="1" si="7"/>
        <v>4082.0315313943647</v>
      </c>
      <c r="U38" s="12">
        <f t="shared" ca="1" si="7"/>
        <v>65374.519129703949</v>
      </c>
      <c r="V38" s="12">
        <f t="shared" ca="1" si="7"/>
        <v>126709.52877543663</v>
      </c>
      <c r="W38" s="12">
        <f t="shared" ca="1" si="7"/>
        <v>263866.4650211393</v>
      </c>
      <c r="X38" s="12">
        <f t="shared" ca="1" si="7"/>
        <v>426587.49907132576</v>
      </c>
      <c r="Y38" s="12">
        <f t="shared" ca="1" si="7"/>
        <v>610950.92767621693</v>
      </c>
      <c r="Z38" s="12">
        <f t="shared" ca="1" si="7"/>
        <v>822079.66669718968</v>
      </c>
      <c r="AA38" s="12">
        <f t="shared" ca="1" si="7"/>
        <v>1072673.6136686066</v>
      </c>
      <c r="AB38" s="12">
        <f t="shared" ca="1" si="7"/>
        <v>1361459.4115549</v>
      </c>
      <c r="AC38" s="12">
        <f t="shared" ca="1" si="7"/>
        <v>1757331.3520300901</v>
      </c>
      <c r="AD38" s="12">
        <f t="shared" ca="1" si="7"/>
        <v>2217347.8666398199</v>
      </c>
      <c r="AE38" s="12">
        <f t="shared" ca="1" si="7"/>
        <v>2745782.4268038571</v>
      </c>
      <c r="AF38" s="12">
        <f t="shared" ca="1" si="7"/>
        <v>3358405.5483341897</v>
      </c>
      <c r="AG38" s="12">
        <f t="shared" ca="1" si="7"/>
        <v>4140298.9025481464</v>
      </c>
      <c r="AH38" s="12">
        <f t="shared" ca="1" si="7"/>
        <v>5039356.1312056575</v>
      </c>
      <c r="AI38" s="12">
        <f t="shared" ca="1" si="7"/>
        <v>6095359.2363921665</v>
      </c>
      <c r="AJ38" s="12">
        <f t="shared" ca="1" si="7"/>
        <v>7409135.3242080938</v>
      </c>
      <c r="AK38" s="12">
        <f t="shared" ca="1" si="7"/>
        <v>8953552.5870156419</v>
      </c>
      <c r="AL38" s="12">
        <f t="shared" ca="1" si="7"/>
        <v>10786665.741485754</v>
      </c>
      <c r="AM38" s="12">
        <f t="shared" ca="1" si="7"/>
        <v>13022684.093997976</v>
      </c>
      <c r="AN38" s="12">
        <f t="shared" ca="1" si="7"/>
        <v>15682915.787710514</v>
      </c>
      <c r="AO38" s="12">
        <f t="shared" ca="1" si="7"/>
        <v>18852835.724455338</v>
      </c>
      <c r="AP38" s="12">
        <f t="shared" ca="1" si="7"/>
        <v>22711810.335959624</v>
      </c>
      <c r="AQ38" s="12">
        <f t="shared" ca="1" si="7"/>
        <v>27336745.138590954</v>
      </c>
      <c r="AR38" s="12">
        <f t="shared" ca="1" si="7"/>
        <v>32950298.988529406</v>
      </c>
      <c r="AS38" s="12">
        <f t="shared" ca="1" si="7"/>
        <v>39705493.792370439</v>
      </c>
      <c r="AT38" s="12">
        <f t="shared" ca="1" si="7"/>
        <v>47914671.396287888</v>
      </c>
      <c r="AU38" s="12">
        <f t="shared" ca="1" si="7"/>
        <v>57833676.766723715</v>
      </c>
      <c r="AV38" s="12">
        <f t="shared" ca="1" si="7"/>
        <v>69895592.806872636</v>
      </c>
      <c r="AW38" s="12">
        <f t="shared" ca="1" si="7"/>
        <v>84572098.600059971</v>
      </c>
      <c r="AX38" s="12">
        <f t="shared" ca="1" si="7"/>
        <v>102374438.15023446</v>
      </c>
      <c r="AY38" s="12">
        <f t="shared" ca="1" si="7"/>
        <v>124061931.80998403</v>
      </c>
      <c r="AZ38" s="12">
        <f t="shared" ca="1" si="7"/>
        <v>150490139.76160532</v>
      </c>
      <c r="BA38" s="12">
        <f t="shared" ca="1" si="7"/>
        <v>182710155.19857773</v>
      </c>
      <c r="BB38" s="12">
        <f t="shared" ca="1" si="7"/>
        <v>221948408.91647235</v>
      </c>
      <c r="BC38" s="12">
        <f t="shared" ca="1" si="7"/>
        <v>269841404.30076766</v>
      </c>
      <c r="BD38" s="12">
        <f t="shared" ca="1" si="7"/>
        <v>328324271.15657067</v>
      </c>
      <c r="BE38" s="12">
        <f t="shared" ca="1" si="7"/>
        <v>399765328.46634459</v>
      </c>
      <c r="BF38" s="12">
        <f t="shared" ca="1" si="7"/>
        <v>487068794.0150159</v>
      </c>
      <c r="BG38" s="12">
        <f t="shared" ca="1" si="7"/>
        <v>593795574.5478152</v>
      </c>
      <c r="BH38" s="12">
        <f t="shared" ca="1" si="7"/>
        <v>724310776.64230943</v>
      </c>
      <c r="BI38" s="12">
        <f t="shared" ca="1" si="7"/>
        <v>883963405.78965127</v>
      </c>
      <c r="BJ38" s="12">
        <f t="shared" ca="1" si="7"/>
        <v>1079313372.4496517</v>
      </c>
      <c r="BK38" s="12">
        <f t="shared" ca="1" si="7"/>
        <v>1318401870.6045105</v>
      </c>
      <c r="BL38" s="12">
        <f t="shared" ca="1" si="7"/>
        <v>1611084495.2632856</v>
      </c>
      <c r="BM38" s="12">
        <f t="shared" ca="1" si="7"/>
        <v>1969446915.3809493</v>
      </c>
      <c r="BN38" s="12">
        <f t="shared" ca="1" si="7"/>
        <v>2408303019.8047771</v>
      </c>
      <c r="BO38" s="12">
        <f t="shared" ca="1" si="7"/>
        <v>2945813594.7383747</v>
      </c>
      <c r="BP38" s="12">
        <f t="shared" ca="1" si="7"/>
        <v>3604246851.7504086</v>
      </c>
      <c r="BQ38" s="12">
        <f t="shared" ca="1" si="7"/>
        <v>4410897378.7528439</v>
      </c>
    </row>
    <row r="41" spans="1:69">
      <c r="B41" s="28" t="s">
        <v>210</v>
      </c>
    </row>
  </sheetData>
  <conditionalFormatting sqref="F3">
    <cfRule type="cellIs" dxfId="293" priority="13" stopIfTrue="1" operator="notEqual">
      <formula>0</formula>
    </cfRule>
    <cfRule type="cellIs" dxfId="292" priority="14" stopIfTrue="1" operator="equal">
      <formula>""</formula>
    </cfRule>
  </conditionalFormatting>
  <conditionalFormatting sqref="J3:BQ3">
    <cfRule type="cellIs" dxfId="291" priority="11" stopIfTrue="1" operator="equal">
      <formula>"Construction"</formula>
    </cfRule>
    <cfRule type="cellIs" dxfId="290" priority="12" stopIfTrue="1" operator="equal">
      <formula>"Operations"</formula>
    </cfRule>
  </conditionalFormatting>
  <conditionalFormatting sqref="J3:BQ3">
    <cfRule type="cellIs" dxfId="289" priority="10" operator="equal">
      <formula>"Fin Close"</formula>
    </cfRule>
  </conditionalFormatting>
  <conditionalFormatting sqref="J3:BQ3">
    <cfRule type="cellIs" dxfId="288" priority="8" operator="equal">
      <formula>"PPA ext."</formula>
    </cfRule>
    <cfRule type="cellIs" dxfId="287" priority="9" operator="equal">
      <formula>"Delay"</formula>
    </cfRule>
  </conditionalFormatting>
  <conditionalFormatting sqref="F2">
    <cfRule type="cellIs" dxfId="286" priority="1" stopIfTrue="1" operator="notEqual">
      <formula>0</formula>
    </cfRule>
    <cfRule type="cellIs" dxfId="285" priority="2" stopIfTrue="1" operator="equal">
      <formula>""</formula>
    </cfRule>
  </conditionalFormatting>
  <printOptions headings="1"/>
  <pageMargins left="0.74803149606299213" right="0.74803149606299213" top="0.98425196850393704" bottom="0.98425196850393704" header="0.51181102362204722" footer="0.51181102362204722"/>
  <pageSetup paperSize="9" scale="49" orientation="landscape" blackAndWhite="1"/>
  <headerFooter>
    <oddHeader>&amp;LPROJECT [XXX]&amp;CSheet:&amp;A&amp;RSTRICTLY CONFIDENTIAL</oddHeader>
    <oddFooter>&amp;L&amp;F ( Printed on &amp;D at &amp;T )&amp;RPage &amp;P of &amp;N</oddFooter>
  </headerFooter>
  <customProperties>
    <customPr name="MMGroup" r:id="rId1"/>
    <customPr name="MMSheetType" r:id="rId2"/>
    <customPr name="MMTimeAxis" r:id="rId3"/>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BQ31"/>
  <sheetViews>
    <sheetView showGridLines="0"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outlineLevelRow="1"/>
  <cols>
    <col min="1" max="2" width="1.44140625" style="28" customWidth="1"/>
    <col min="3" max="3" width="1.44140625" style="58" customWidth="1"/>
    <col min="4" max="4" width="1.44140625" style="82" customWidth="1"/>
    <col min="5" max="5" width="26.109375" style="55" bestFit="1" customWidth="1"/>
    <col min="6" max="6" width="20.5546875" style="55" bestFit="1" customWidth="1"/>
    <col min="7" max="7" width="13.21875" style="55" bestFit="1" customWidth="1"/>
    <col min="8" max="8" width="16.21875" style="55" bestFit="1" customWidth="1"/>
    <col min="9" max="9" width="3.44140625" style="55" customWidth="1"/>
    <col min="10" max="10" width="12.33203125" style="55" bestFit="1" customWidth="1"/>
    <col min="11" max="11" width="12.109375" style="55" bestFit="1" customWidth="1"/>
    <col min="12" max="12" width="11.21875" style="55" bestFit="1" customWidth="1"/>
    <col min="13" max="13" width="12.33203125" style="55" bestFit="1" customWidth="1"/>
    <col min="14" max="14" width="12.21875" style="55" bestFit="1" customWidth="1"/>
    <col min="15" max="15" width="11.77734375" style="55" bestFit="1" customWidth="1"/>
    <col min="16" max="16" width="12.33203125" style="55" bestFit="1" customWidth="1"/>
    <col min="17" max="17" width="12.21875" style="55" bestFit="1" customWidth="1"/>
    <col min="18" max="18" width="11.88671875" style="55" bestFit="1" customWidth="1"/>
    <col min="19" max="19" width="12.109375" style="55" bestFit="1" customWidth="1"/>
    <col min="20" max="20" width="12" style="55" bestFit="1" customWidth="1"/>
    <col min="21" max="21" width="11.77734375" style="55" bestFit="1" customWidth="1"/>
    <col min="22" max="22" width="12.33203125" style="55" bestFit="1" customWidth="1"/>
    <col min="23" max="23" width="12.109375" style="55" bestFit="1" customWidth="1"/>
    <col min="24" max="24" width="11.77734375" style="55" bestFit="1" customWidth="1"/>
    <col min="25" max="25" width="12.33203125" style="55" bestFit="1" customWidth="1"/>
    <col min="26" max="26" width="12.21875" style="55" bestFit="1" customWidth="1"/>
    <col min="27" max="27" width="11.77734375" style="55" bestFit="1" customWidth="1"/>
    <col min="28" max="28" width="12.33203125" style="55" bestFit="1" customWidth="1"/>
    <col min="29" max="30" width="12.44140625" style="55" bestFit="1" customWidth="1"/>
    <col min="31" max="39" width="13.21875" style="55" bestFit="1" customWidth="1"/>
    <col min="40" max="42" width="13.88671875" style="55" bestFit="1" customWidth="1"/>
    <col min="43" max="50" width="14.44140625" style="55" bestFit="1" customWidth="1"/>
    <col min="51" max="53" width="15.109375" style="55" customWidth="1"/>
    <col min="54" max="61" width="16.21875" style="55" bestFit="1" customWidth="1"/>
    <col min="62" max="64" width="17.109375" style="55" bestFit="1" customWidth="1"/>
    <col min="65" max="69" width="17.6640625" style="55" bestFit="1" customWidth="1"/>
    <col min="70" max="70" width="15.109375" style="55" hidden="1" customWidth="1"/>
    <col min="71" max="16384" width="15.109375" style="55" hidden="1"/>
  </cols>
  <sheetData>
    <row r="1" spans="1:69" s="76" customFormat="1" ht="25">
      <c r="A1" s="48" t="str">
        <f ca="1" xml:space="preserve"> RIGHT(CELL("filename", A1), LEN(CELL("filename", A1)) - SEARCH("]", CELL("filename", A1)))</f>
        <v>Assets</v>
      </c>
      <c r="B1" s="78"/>
      <c r="C1" s="79"/>
      <c r="D1" s="83"/>
      <c r="F1" s="50" t="str">
        <f>HYPERLINK("#Contents!A1","Go to contents")</f>
        <v>Go to contents</v>
      </c>
      <c r="H1" s="57"/>
      <c r="J1" s="57"/>
    </row>
    <row r="2" spans="1:69" s="52" customFormat="1">
      <c r="A2" s="56"/>
      <c r="B2" s="56"/>
      <c r="C2" s="77"/>
      <c r="D2" s="80"/>
      <c r="E2" s="19" t="s">
        <v>260</v>
      </c>
      <c r="F2" s="49">
        <f ca="1" xml:space="preserve"> 'Model Checks and Alerts'!F11</f>
        <v>1</v>
      </c>
      <c r="G2" s="51" t="s">
        <v>115</v>
      </c>
      <c r="H2" s="19"/>
      <c r="I2" s="19"/>
      <c r="J2" s="6">
        <f xml:space="preserve"> Time!J$19</f>
        <v>45077</v>
      </c>
      <c r="K2" s="6">
        <f xml:space="preserve"> Time!K$19</f>
        <v>45107</v>
      </c>
      <c r="L2" s="6">
        <f xml:space="preserve"> Time!L$19</f>
        <v>45138</v>
      </c>
      <c r="M2" s="6">
        <f xml:space="preserve"> Time!M$19</f>
        <v>45169</v>
      </c>
      <c r="N2" s="6">
        <f xml:space="preserve"> Time!N$19</f>
        <v>45199</v>
      </c>
      <c r="O2" s="6">
        <f xml:space="preserve"> Time!O$19</f>
        <v>45230</v>
      </c>
      <c r="P2" s="6">
        <f xml:space="preserve"> Time!P$19</f>
        <v>45260</v>
      </c>
      <c r="Q2" s="6">
        <f xml:space="preserve"> Time!Q$19</f>
        <v>45291</v>
      </c>
      <c r="R2" s="6">
        <f xml:space="preserve"> Time!R$19</f>
        <v>45322</v>
      </c>
      <c r="S2" s="6">
        <f xml:space="preserve"> Time!S$19</f>
        <v>45351</v>
      </c>
      <c r="T2" s="6">
        <f xml:space="preserve"> Time!T$19</f>
        <v>45382</v>
      </c>
      <c r="U2" s="6">
        <f xml:space="preserve"> Time!U$19</f>
        <v>45412</v>
      </c>
      <c r="V2" s="6">
        <f xml:space="preserve"> Time!V$19</f>
        <v>45443</v>
      </c>
      <c r="W2" s="6">
        <f xml:space="preserve"> Time!W$19</f>
        <v>45473</v>
      </c>
      <c r="X2" s="6">
        <f xml:space="preserve"> Time!X$19</f>
        <v>45504</v>
      </c>
      <c r="Y2" s="6">
        <f xml:space="preserve"> Time!Y$19</f>
        <v>45535</v>
      </c>
      <c r="Z2" s="6">
        <f xml:space="preserve"> Time!Z$19</f>
        <v>45565</v>
      </c>
      <c r="AA2" s="6">
        <f xml:space="preserve"> Time!AA$19</f>
        <v>45596</v>
      </c>
      <c r="AB2" s="6">
        <f xml:space="preserve"> Time!AB$19</f>
        <v>45626</v>
      </c>
      <c r="AC2" s="6">
        <f xml:space="preserve"> Time!AC$19</f>
        <v>45657</v>
      </c>
      <c r="AD2" s="6">
        <f xml:space="preserve"> Time!AD$19</f>
        <v>45688</v>
      </c>
      <c r="AE2" s="6">
        <f xml:space="preserve"> Time!AE$19</f>
        <v>45716</v>
      </c>
      <c r="AF2" s="6">
        <f xml:space="preserve"> Time!AF$19</f>
        <v>45747</v>
      </c>
      <c r="AG2" s="6">
        <f xml:space="preserve"> Time!AG$19</f>
        <v>45777</v>
      </c>
      <c r="AH2" s="6">
        <f xml:space="preserve"> Time!AH$19</f>
        <v>45808</v>
      </c>
      <c r="AI2" s="6">
        <f xml:space="preserve"> Time!AI$19</f>
        <v>45838</v>
      </c>
      <c r="AJ2" s="6">
        <f xml:space="preserve"> Time!AJ$19</f>
        <v>45869</v>
      </c>
      <c r="AK2" s="6">
        <f xml:space="preserve"> Time!AK$19</f>
        <v>45900</v>
      </c>
      <c r="AL2" s="6">
        <f xml:space="preserve"> Time!AL$19</f>
        <v>45930</v>
      </c>
      <c r="AM2" s="6">
        <f xml:space="preserve"> Time!AM$19</f>
        <v>45961</v>
      </c>
      <c r="AN2" s="6">
        <f xml:space="preserve"> Time!AN$19</f>
        <v>45991</v>
      </c>
      <c r="AO2" s="6">
        <f xml:space="preserve"> Time!AO$19</f>
        <v>46022</v>
      </c>
      <c r="AP2" s="6">
        <f xml:space="preserve"> Time!AP$19</f>
        <v>46053</v>
      </c>
      <c r="AQ2" s="6">
        <f xml:space="preserve"> Time!AQ$19</f>
        <v>46081</v>
      </c>
      <c r="AR2" s="6">
        <f xml:space="preserve"> Time!AR$19</f>
        <v>46112</v>
      </c>
      <c r="AS2" s="6">
        <f xml:space="preserve"> Time!AS$19</f>
        <v>46142</v>
      </c>
      <c r="AT2" s="6">
        <f xml:space="preserve"> Time!AT$19</f>
        <v>46173</v>
      </c>
      <c r="AU2" s="6">
        <f xml:space="preserve"> Time!AU$19</f>
        <v>46203</v>
      </c>
      <c r="AV2" s="6">
        <f xml:space="preserve"> Time!AV$19</f>
        <v>46234</v>
      </c>
      <c r="AW2" s="6">
        <f xml:space="preserve"> Time!AW$19</f>
        <v>46265</v>
      </c>
      <c r="AX2" s="6">
        <f xml:space="preserve"> Time!AX$19</f>
        <v>46295</v>
      </c>
      <c r="AY2" s="6">
        <f xml:space="preserve"> Time!AY$19</f>
        <v>46326</v>
      </c>
      <c r="AZ2" s="6">
        <f xml:space="preserve"> Time!AZ$19</f>
        <v>46356</v>
      </c>
      <c r="BA2" s="6">
        <f xml:space="preserve"> Time!BA$19</f>
        <v>46387</v>
      </c>
      <c r="BB2" s="6">
        <f xml:space="preserve"> Time!BB$19</f>
        <v>46418</v>
      </c>
      <c r="BC2" s="6">
        <f xml:space="preserve"> Time!BC$19</f>
        <v>46446</v>
      </c>
      <c r="BD2" s="6">
        <f xml:space="preserve"> Time!BD$19</f>
        <v>46477</v>
      </c>
      <c r="BE2" s="6">
        <f xml:space="preserve"> Time!BE$19</f>
        <v>46507</v>
      </c>
      <c r="BF2" s="6">
        <f xml:space="preserve"> Time!BF$19</f>
        <v>46538</v>
      </c>
      <c r="BG2" s="6">
        <f xml:space="preserve"> Time!BG$19</f>
        <v>46568</v>
      </c>
      <c r="BH2" s="6">
        <f xml:space="preserve"> Time!BH$19</f>
        <v>46599</v>
      </c>
      <c r="BI2" s="6">
        <f xml:space="preserve"> Time!BI$19</f>
        <v>46630</v>
      </c>
      <c r="BJ2" s="6">
        <f xml:space="preserve"> Time!BJ$19</f>
        <v>46660</v>
      </c>
      <c r="BK2" s="6">
        <f xml:space="preserve"> Time!BK$19</f>
        <v>46691</v>
      </c>
      <c r="BL2" s="6">
        <f xml:space="preserve"> Time!BL$19</f>
        <v>46721</v>
      </c>
      <c r="BM2" s="6">
        <f xml:space="preserve"> Time!BM$19</f>
        <v>46752</v>
      </c>
      <c r="BN2" s="6">
        <f xml:space="preserve"> Time!BN$19</f>
        <v>46783</v>
      </c>
      <c r="BO2" s="6">
        <f xml:space="preserve"> Time!BO$19</f>
        <v>46812</v>
      </c>
      <c r="BP2" s="6">
        <f xml:space="preserve"> Time!BP$19</f>
        <v>46843</v>
      </c>
      <c r="BQ2" s="6">
        <f xml:space="preserve"> Time!BQ$19</f>
        <v>46873</v>
      </c>
    </row>
    <row r="3" spans="1:69" s="29" customFormat="1">
      <c r="A3" s="56"/>
      <c r="B3" s="56"/>
      <c r="C3" s="77"/>
      <c r="D3" s="80"/>
      <c r="E3" s="37" t="s">
        <v>167</v>
      </c>
      <c r="F3" s="49"/>
      <c r="G3" s="51" t="s">
        <v>76</v>
      </c>
      <c r="H3" s="19"/>
      <c r="I3" s="19"/>
      <c r="J3" s="7" t="str">
        <f xml:space="preserve"> Time!J$24</f>
        <v>Month1</v>
      </c>
      <c r="K3" s="7" t="str">
        <f xml:space="preserve"> Time!K$24</f>
        <v>Month2</v>
      </c>
      <c r="L3" s="7" t="str">
        <f xml:space="preserve"> Time!L$24</f>
        <v>Month3</v>
      </c>
      <c r="M3" s="7" t="str">
        <f xml:space="preserve"> Time!M$24</f>
        <v>Month4</v>
      </c>
      <c r="N3" s="7" t="str">
        <f xml:space="preserve"> Time!N$24</f>
        <v>Month5</v>
      </c>
      <c r="O3" s="7" t="str">
        <f xml:space="preserve"> Time!O$24</f>
        <v>Month6</v>
      </c>
      <c r="P3" s="7" t="str">
        <f xml:space="preserve"> Time!P$24</f>
        <v>Month7</v>
      </c>
      <c r="Q3" s="7" t="str">
        <f xml:space="preserve"> Time!Q$24</f>
        <v>Month8</v>
      </c>
      <c r="R3" s="7" t="str">
        <f xml:space="preserve"> Time!R$24</f>
        <v>Month9</v>
      </c>
      <c r="S3" s="7" t="str">
        <f xml:space="preserve"> Time!S$24</f>
        <v>Month10</v>
      </c>
      <c r="T3" s="7" t="str">
        <f xml:space="preserve"> Time!T$24</f>
        <v>Month11</v>
      </c>
      <c r="U3" s="7" t="str">
        <f xml:space="preserve"> Time!U$24</f>
        <v>Month12</v>
      </c>
      <c r="V3" s="7" t="str">
        <f xml:space="preserve"> Time!V$24</f>
        <v>Month13</v>
      </c>
      <c r="W3" s="7" t="str">
        <f xml:space="preserve"> Time!W$24</f>
        <v>Month14</v>
      </c>
      <c r="X3" s="7" t="str">
        <f xml:space="preserve"> Time!X$24</f>
        <v>Month15</v>
      </c>
      <c r="Y3" s="7" t="str">
        <f xml:space="preserve"> Time!Y$24</f>
        <v>Month16</v>
      </c>
      <c r="Z3" s="7" t="str">
        <f xml:space="preserve"> Time!Z$24</f>
        <v>Month17</v>
      </c>
      <c r="AA3" s="7" t="str">
        <f xml:space="preserve"> Time!AA$24</f>
        <v>Month18</v>
      </c>
      <c r="AB3" s="7" t="str">
        <f xml:space="preserve"> Time!AB$24</f>
        <v>Month19</v>
      </c>
      <c r="AC3" s="7" t="str">
        <f xml:space="preserve"> Time!AC$24</f>
        <v>Month20</v>
      </c>
      <c r="AD3" s="7" t="str">
        <f xml:space="preserve"> Time!AD$24</f>
        <v>Month21</v>
      </c>
      <c r="AE3" s="7" t="str">
        <f xml:space="preserve"> Time!AE$24</f>
        <v>Month22</v>
      </c>
      <c r="AF3" s="7" t="str">
        <f xml:space="preserve"> Time!AF$24</f>
        <v>Month23</v>
      </c>
      <c r="AG3" s="7" t="str">
        <f xml:space="preserve"> Time!AG$24</f>
        <v>Month24</v>
      </c>
      <c r="AH3" s="7" t="str">
        <f xml:space="preserve"> Time!AH$24</f>
        <v>Month25</v>
      </c>
      <c r="AI3" s="7" t="str">
        <f xml:space="preserve"> Time!AI$24</f>
        <v>Month26</v>
      </c>
      <c r="AJ3" s="7" t="str">
        <f xml:space="preserve"> Time!AJ$24</f>
        <v>Month27</v>
      </c>
      <c r="AK3" s="7" t="str">
        <f xml:space="preserve"> Time!AK$24</f>
        <v>Month28</v>
      </c>
      <c r="AL3" s="7" t="str">
        <f xml:space="preserve"> Time!AL$24</f>
        <v>Month29</v>
      </c>
      <c r="AM3" s="7" t="str">
        <f xml:space="preserve"> Time!AM$24</f>
        <v>Month30</v>
      </c>
      <c r="AN3" s="7" t="str">
        <f xml:space="preserve"> Time!AN$24</f>
        <v>Month31</v>
      </c>
      <c r="AO3" s="7" t="str">
        <f xml:space="preserve"> Time!AO$24</f>
        <v>Month32</v>
      </c>
      <c r="AP3" s="7" t="str">
        <f xml:space="preserve"> Time!AP$24</f>
        <v>Month33</v>
      </c>
      <c r="AQ3" s="7" t="str">
        <f xml:space="preserve"> Time!AQ$24</f>
        <v>Month34</v>
      </c>
      <c r="AR3" s="7" t="str">
        <f xml:space="preserve"> Time!AR$24</f>
        <v>Month35</v>
      </c>
      <c r="AS3" s="7" t="str">
        <f xml:space="preserve"> Time!AS$24</f>
        <v>Month36</v>
      </c>
      <c r="AT3" s="7" t="str">
        <f xml:space="preserve"> Time!AT$24</f>
        <v>Month37</v>
      </c>
      <c r="AU3" s="7" t="str">
        <f xml:space="preserve"> Time!AU$24</f>
        <v>Month38</v>
      </c>
      <c r="AV3" s="7" t="str">
        <f xml:space="preserve"> Time!AV$24</f>
        <v>Month39</v>
      </c>
      <c r="AW3" s="7" t="str">
        <f xml:space="preserve"> Time!AW$24</f>
        <v>Month40</v>
      </c>
      <c r="AX3" s="7" t="str">
        <f xml:space="preserve"> Time!AX$24</f>
        <v>Month41</v>
      </c>
      <c r="AY3" s="7" t="str">
        <f xml:space="preserve"> Time!AY$24</f>
        <v>Month42</v>
      </c>
      <c r="AZ3" s="7" t="str">
        <f xml:space="preserve"> Time!AZ$24</f>
        <v>Month43</v>
      </c>
      <c r="BA3" s="7" t="str">
        <f xml:space="preserve"> Time!BA$24</f>
        <v>Month44</v>
      </c>
      <c r="BB3" s="7" t="str">
        <f xml:space="preserve"> Time!BB$24</f>
        <v>Month45</v>
      </c>
      <c r="BC3" s="7" t="str">
        <f xml:space="preserve"> Time!BC$24</f>
        <v>Month46</v>
      </c>
      <c r="BD3" s="7" t="str">
        <f xml:space="preserve"> Time!BD$24</f>
        <v>Month47</v>
      </c>
      <c r="BE3" s="7" t="str">
        <f xml:space="preserve"> Time!BE$24</f>
        <v>Month48</v>
      </c>
      <c r="BF3" s="7" t="str">
        <f xml:space="preserve"> Time!BF$24</f>
        <v>Month49</v>
      </c>
      <c r="BG3" s="7" t="str">
        <f xml:space="preserve"> Time!BG$24</f>
        <v>Month50</v>
      </c>
      <c r="BH3" s="7" t="str">
        <f xml:space="preserve"> Time!BH$24</f>
        <v>Month51</v>
      </c>
      <c r="BI3" s="7" t="str">
        <f xml:space="preserve"> Time!BI$24</f>
        <v>Month52</v>
      </c>
      <c r="BJ3" s="7" t="str">
        <f xml:space="preserve"> Time!BJ$24</f>
        <v>Month53</v>
      </c>
      <c r="BK3" s="7" t="str">
        <f xml:space="preserve"> Time!BK$24</f>
        <v>Month54</v>
      </c>
      <c r="BL3" s="7" t="str">
        <f xml:space="preserve"> Time!BL$24</f>
        <v>Month55</v>
      </c>
      <c r="BM3" s="7" t="str">
        <f xml:space="preserve"> Time!BM$24</f>
        <v>Month56</v>
      </c>
      <c r="BN3" s="7" t="str">
        <f xml:space="preserve"> Time!BN$24</f>
        <v>Month57</v>
      </c>
      <c r="BO3" s="7" t="str">
        <f xml:space="preserve"> Time!BO$24</f>
        <v>Month58</v>
      </c>
      <c r="BP3" s="7" t="str">
        <f xml:space="preserve"> Time!BP$24</f>
        <v>Month59</v>
      </c>
      <c r="BQ3" s="7" t="str">
        <f xml:space="preserve"> Time!BQ$24</f>
        <v>Month60</v>
      </c>
    </row>
    <row r="4" spans="1:69" s="26" customFormat="1">
      <c r="A4" s="56"/>
      <c r="B4" s="56"/>
      <c r="C4" s="77"/>
      <c r="D4" s="80"/>
      <c r="E4" s="19" t="s">
        <v>261</v>
      </c>
      <c r="F4" s="28"/>
      <c r="G4" s="19"/>
      <c r="H4" s="19"/>
      <c r="I4" s="19"/>
      <c r="J4" s="26">
        <f xml:space="preserve"> Time!J$28</f>
        <v>1</v>
      </c>
      <c r="K4" s="26">
        <f xml:space="preserve"> Time!K$28</f>
        <v>2</v>
      </c>
      <c r="L4" s="26">
        <f xml:space="preserve"> Time!L$28</f>
        <v>3</v>
      </c>
      <c r="M4" s="26">
        <f xml:space="preserve"> Time!M$28</f>
        <v>4</v>
      </c>
      <c r="N4" s="26">
        <f xml:space="preserve"> Time!N$28</f>
        <v>5</v>
      </c>
      <c r="O4" s="26">
        <f xml:space="preserve"> Time!O$28</f>
        <v>6</v>
      </c>
      <c r="P4" s="26">
        <f xml:space="preserve"> Time!P$28</f>
        <v>7</v>
      </c>
      <c r="Q4" s="26">
        <f xml:space="preserve"> Time!Q$28</f>
        <v>8</v>
      </c>
      <c r="R4" s="26">
        <f xml:space="preserve"> Time!R$28</f>
        <v>9</v>
      </c>
      <c r="S4" s="26">
        <f xml:space="preserve"> Time!S$28</f>
        <v>10</v>
      </c>
      <c r="T4" s="26">
        <f xml:space="preserve"> Time!T$28</f>
        <v>11</v>
      </c>
      <c r="U4" s="26">
        <f xml:space="preserve"> Time!U$28</f>
        <v>12</v>
      </c>
      <c r="V4" s="26">
        <f xml:space="preserve"> Time!V$28</f>
        <v>13</v>
      </c>
      <c r="W4" s="26">
        <f xml:space="preserve"> Time!W$28</f>
        <v>14</v>
      </c>
      <c r="X4" s="26">
        <f xml:space="preserve"> Time!X$28</f>
        <v>15</v>
      </c>
      <c r="Y4" s="26">
        <f xml:space="preserve"> Time!Y$28</f>
        <v>16</v>
      </c>
      <c r="Z4" s="26">
        <f xml:space="preserve"> Time!Z$28</f>
        <v>17</v>
      </c>
      <c r="AA4" s="26">
        <f xml:space="preserve"> Time!AA$28</f>
        <v>18</v>
      </c>
      <c r="AB4" s="26">
        <f xml:space="preserve"> Time!AB$28</f>
        <v>19</v>
      </c>
      <c r="AC4" s="26">
        <f xml:space="preserve"> Time!AC$28</f>
        <v>20</v>
      </c>
      <c r="AD4" s="26">
        <f xml:space="preserve"> Time!AD$28</f>
        <v>21</v>
      </c>
      <c r="AE4" s="26">
        <f xml:space="preserve"> Time!AE$28</f>
        <v>22</v>
      </c>
      <c r="AF4" s="26">
        <f xml:space="preserve"> Time!AF$28</f>
        <v>23</v>
      </c>
      <c r="AG4" s="26">
        <f xml:space="preserve"> Time!AG$28</f>
        <v>24</v>
      </c>
      <c r="AH4" s="26">
        <f xml:space="preserve"> Time!AH$28</f>
        <v>25</v>
      </c>
      <c r="AI4" s="26">
        <f xml:space="preserve"> Time!AI$28</f>
        <v>26</v>
      </c>
      <c r="AJ4" s="26">
        <f xml:space="preserve"> Time!AJ$28</f>
        <v>27</v>
      </c>
      <c r="AK4" s="26">
        <f xml:space="preserve"> Time!AK$28</f>
        <v>28</v>
      </c>
      <c r="AL4" s="26">
        <f xml:space="preserve"> Time!AL$28</f>
        <v>29</v>
      </c>
      <c r="AM4" s="26">
        <f xml:space="preserve"> Time!AM$28</f>
        <v>30</v>
      </c>
      <c r="AN4" s="26">
        <f xml:space="preserve"> Time!AN$28</f>
        <v>31</v>
      </c>
      <c r="AO4" s="26">
        <f xml:space="preserve"> Time!AO$28</f>
        <v>32</v>
      </c>
      <c r="AP4" s="26">
        <f xml:space="preserve"> Time!AP$28</f>
        <v>33</v>
      </c>
      <c r="AQ4" s="26">
        <f xml:space="preserve"> Time!AQ$28</f>
        <v>34</v>
      </c>
      <c r="AR4" s="26">
        <f xml:space="preserve"> Time!AR$28</f>
        <v>35</v>
      </c>
      <c r="AS4" s="26">
        <f xml:space="preserve"> Time!AS$28</f>
        <v>36</v>
      </c>
      <c r="AT4" s="26">
        <f xml:space="preserve"> Time!AT$28</f>
        <v>37</v>
      </c>
      <c r="AU4" s="26">
        <f xml:space="preserve"> Time!AU$28</f>
        <v>38</v>
      </c>
      <c r="AV4" s="26">
        <f xml:space="preserve"> Time!AV$28</f>
        <v>39</v>
      </c>
      <c r="AW4" s="26">
        <f xml:space="preserve"> Time!AW$28</f>
        <v>40</v>
      </c>
      <c r="AX4" s="26">
        <f xml:space="preserve"> Time!AX$28</f>
        <v>41</v>
      </c>
      <c r="AY4" s="26">
        <f xml:space="preserve"> Time!AY$28</f>
        <v>42</v>
      </c>
      <c r="AZ4" s="26">
        <f xml:space="preserve"> Time!AZ$28</f>
        <v>43</v>
      </c>
      <c r="BA4" s="26">
        <f xml:space="preserve"> Time!BA$28</f>
        <v>44</v>
      </c>
      <c r="BB4" s="26">
        <f xml:space="preserve"> Time!BB$28</f>
        <v>45</v>
      </c>
      <c r="BC4" s="26">
        <f xml:space="preserve"> Time!BC$28</f>
        <v>46</v>
      </c>
      <c r="BD4" s="26">
        <f xml:space="preserve"> Time!BD$28</f>
        <v>47</v>
      </c>
      <c r="BE4" s="26">
        <f xml:space="preserve"> Time!BE$28</f>
        <v>48</v>
      </c>
      <c r="BF4" s="26">
        <f xml:space="preserve"> Time!BF$28</f>
        <v>49</v>
      </c>
      <c r="BG4" s="26">
        <f xml:space="preserve"> Time!BG$28</f>
        <v>50</v>
      </c>
      <c r="BH4" s="26">
        <f xml:space="preserve"> Time!BH$28</f>
        <v>51</v>
      </c>
      <c r="BI4" s="26">
        <f xml:space="preserve"> Time!BI$28</f>
        <v>52</v>
      </c>
      <c r="BJ4" s="26">
        <f xml:space="preserve"> Time!BJ$28</f>
        <v>53</v>
      </c>
      <c r="BK4" s="26">
        <f xml:space="preserve"> Time!BK$28</f>
        <v>54</v>
      </c>
      <c r="BL4" s="26">
        <f xml:space="preserve"> Time!BL$28</f>
        <v>55</v>
      </c>
      <c r="BM4" s="26">
        <f xml:space="preserve"> Time!BM$28</f>
        <v>56</v>
      </c>
      <c r="BN4" s="26">
        <f xml:space="preserve"> Time!BN$28</f>
        <v>57</v>
      </c>
      <c r="BO4" s="26">
        <f xml:space="preserve"> Time!BO$28</f>
        <v>58</v>
      </c>
      <c r="BP4" s="26">
        <f xml:space="preserve"> Time!BP$28</f>
        <v>59</v>
      </c>
      <c r="BQ4" s="26">
        <f xml:space="preserve"> Time!BQ$28</f>
        <v>60</v>
      </c>
    </row>
    <row r="5" spans="1:69" s="29" customFormat="1">
      <c r="A5" s="56"/>
      <c r="B5" s="56"/>
      <c r="C5" s="77"/>
      <c r="D5" s="80"/>
      <c r="E5" s="19" t="s">
        <v>247</v>
      </c>
      <c r="F5" s="28" t="s">
        <v>201</v>
      </c>
      <c r="G5" s="28" t="s">
        <v>185</v>
      </c>
      <c r="H5" s="28" t="s">
        <v>166</v>
      </c>
      <c r="I5" s="19"/>
      <c r="J5" s="15"/>
      <c r="K5" s="15"/>
      <c r="L5" s="15"/>
      <c r="M5" s="15"/>
      <c r="N5" s="15"/>
      <c r="O5" s="15"/>
    </row>
    <row r="6" spans="1:69" s="37" customFormat="1">
      <c r="A6" s="28"/>
      <c r="B6" s="28"/>
      <c r="C6" s="58"/>
      <c r="D6" s="84"/>
      <c r="F6" s="28"/>
      <c r="G6" s="28"/>
      <c r="H6" s="28"/>
    </row>
    <row r="8" spans="1:69">
      <c r="B8" s="28" t="s">
        <v>140</v>
      </c>
    </row>
    <row r="9" spans="1:69" outlineLevel="1">
      <c r="A9" s="18"/>
      <c r="B9" s="18"/>
      <c r="C9" s="31"/>
      <c r="D9" s="32"/>
      <c r="E9" s="5" t="str">
        <f xml:space="preserve">  InpC!E$38</f>
        <v>Depreciation Term</v>
      </c>
      <c r="F9" s="5">
        <f xml:space="preserve">  InpC!F$38</f>
        <v>24</v>
      </c>
      <c r="G9" s="5" t="str">
        <f xml:space="preserve">  InpC!G$38</f>
        <v>Months</v>
      </c>
      <c r="M9" s="2"/>
    </row>
    <row r="10" spans="1:69" outlineLevel="1">
      <c r="E10" s="2" t="str">
        <f t="shared" ref="E10:BQ10" si="0" xml:space="preserve">  E$17</f>
        <v>Inventory BEG</v>
      </c>
      <c r="F10" s="2">
        <f t="shared" si="0"/>
        <v>0</v>
      </c>
      <c r="G10" s="2" t="str">
        <f t="shared" si="0"/>
        <v>GBP</v>
      </c>
      <c r="H10" s="2">
        <f t="shared" si="0"/>
        <v>0</v>
      </c>
      <c r="I10" s="2">
        <f t="shared" si="0"/>
        <v>0</v>
      </c>
      <c r="J10" s="2">
        <f t="shared" si="0"/>
        <v>0</v>
      </c>
      <c r="K10" s="2">
        <f t="shared" ca="1" si="0"/>
        <v>175000</v>
      </c>
      <c r="L10" s="2">
        <f t="shared" ca="1" si="0"/>
        <v>182291.66666666666</v>
      </c>
      <c r="M10" s="2">
        <f t="shared" ca="1" si="0"/>
        <v>197178.81944444444</v>
      </c>
      <c r="N10" s="2">
        <f t="shared" ca="1" si="0"/>
        <v>220281.75636574073</v>
      </c>
      <c r="O10" s="2">
        <f t="shared" ca="1" si="0"/>
        <v>252563.09980227624</v>
      </c>
      <c r="P10" s="2">
        <f t="shared" ca="1" si="0"/>
        <v>295367.90573057323</v>
      </c>
      <c r="Q10" s="2">
        <f t="shared" ca="1" si="0"/>
        <v>525479.70773097745</v>
      </c>
      <c r="R10" s="2">
        <f t="shared" ca="1" si="0"/>
        <v>602486.4975535057</v>
      </c>
      <c r="S10" s="2">
        <f t="shared" ca="1" si="0"/>
        <v>704596.89144076337</v>
      </c>
      <c r="T10" s="2">
        <f t="shared" ca="1" si="0"/>
        <v>836065.4891380528</v>
      </c>
      <c r="U10" s="2">
        <f t="shared" ca="1" si="0"/>
        <v>1002370.1488827611</v>
      </c>
      <c r="V10" s="2">
        <f t="shared" ca="1" si="0"/>
        <v>1210440.2314975846</v>
      </c>
      <c r="W10" s="2">
        <f t="shared" ca="1" si="0"/>
        <v>1643945.3237581407</v>
      </c>
      <c r="X10" s="2">
        <f t="shared" ca="1" si="0"/>
        <v>1970948.1378419527</v>
      </c>
      <c r="Y10" s="2">
        <f t="shared" ca="1" si="0"/>
        <v>2380073.7910025129</v>
      </c>
      <c r="Z10" s="2">
        <f t="shared" ca="1" si="0"/>
        <v>2888369.1854548445</v>
      </c>
      <c r="AA10" s="2">
        <f t="shared" ca="1" si="0"/>
        <v>3692013.2959677945</v>
      </c>
      <c r="AB10" s="2">
        <f t="shared" ca="1" si="0"/>
        <v>4474491.2938127359</v>
      </c>
      <c r="AC10" s="2">
        <f t="shared" ca="1" si="0"/>
        <v>5443406.4288998749</v>
      </c>
      <c r="AD10" s="2">
        <f t="shared" ca="1" si="0"/>
        <v>6814130.1651911754</v>
      </c>
      <c r="AE10" s="2">
        <f t="shared" ca="1" si="0"/>
        <v>8293775.9916987745</v>
      </c>
      <c r="AF10" s="2">
        <f t="shared" ca="1" si="0"/>
        <v>10118995.81786049</v>
      </c>
      <c r="AG10" s="2">
        <f t="shared" ca="1" si="0"/>
        <v>12540840.469766391</v>
      </c>
      <c r="AH10" s="2">
        <f t="shared" ca="1" si="0"/>
        <v>15310220.141245894</v>
      </c>
      <c r="AI10" s="2">
        <f t="shared" ca="1" si="0"/>
        <v>18717525.651943974</v>
      </c>
      <c r="AJ10" s="2">
        <f t="shared" ca="1" si="0"/>
        <v>23079728.064806387</v>
      </c>
      <c r="AK10" s="2">
        <f t="shared" ca="1" si="0"/>
        <v>28228585.813702397</v>
      </c>
      <c r="AL10" s="2">
        <f t="shared" ca="1" si="0"/>
        <v>34728634.638169341</v>
      </c>
      <c r="AM10" s="2">
        <f t="shared" ca="1" si="0"/>
        <v>42500709.905893341</v>
      </c>
      <c r="AN10" s="2">
        <f t="shared" ca="1" si="0"/>
        <v>52218648.086362898</v>
      </c>
      <c r="AO10" s="2">
        <f t="shared" ca="1" si="0"/>
        <v>63937363.270430908</v>
      </c>
      <c r="AP10" s="2">
        <f t="shared" ca="1" si="0"/>
        <v>78495135.257433534</v>
      </c>
      <c r="AQ10" s="2">
        <f t="shared" ca="1" si="0"/>
        <v>96323537.880162567</v>
      </c>
      <c r="AR10" s="2">
        <f t="shared" ca="1" si="0"/>
        <v>117990421.24789837</v>
      </c>
      <c r="AS10" s="2">
        <f t="shared" ca="1" si="0"/>
        <v>144748572.16762993</v>
      </c>
      <c r="AT10" s="2">
        <f t="shared" ca="1" si="0"/>
        <v>177537913.59434608</v>
      </c>
      <c r="AU10" s="2">
        <f t="shared" ca="1" si="0"/>
        <v>217724668.0874933</v>
      </c>
      <c r="AV10" s="2">
        <f t="shared" ca="1" si="0"/>
        <v>266808283.75095275</v>
      </c>
      <c r="AW10" s="2">
        <f t="shared" ca="1" si="0"/>
        <v>327183911.23736858</v>
      </c>
      <c r="AX10" s="2">
        <f t="shared" ca="1" si="0"/>
        <v>401192201.69200808</v>
      </c>
      <c r="AY10" s="2">
        <f t="shared" ca="1" si="0"/>
        <v>491916833.88381457</v>
      </c>
      <c r="AZ10" s="2">
        <f t="shared" ca="1" si="0"/>
        <v>603138000.82078004</v>
      </c>
      <c r="BA10" s="2">
        <f t="shared" ca="1" si="0"/>
        <v>739489917.79194462</v>
      </c>
      <c r="BB10" s="2">
        <f t="shared" ca="1" si="0"/>
        <v>906653914.67110693</v>
      </c>
      <c r="BC10" s="2">
        <f t="shared" ca="1" si="0"/>
        <v>1111595157.9948988</v>
      </c>
      <c r="BD10" s="2">
        <f t="shared" ca="1" si="0"/>
        <v>1362852866.2351446</v>
      </c>
      <c r="BE10" s="2">
        <f t="shared" ca="1" si="0"/>
        <v>1670896110.5685215</v>
      </c>
      <c r="BF10" s="2">
        <f t="shared" ca="1" si="0"/>
        <v>2048560026.1755867</v>
      </c>
      <c r="BG10" s="2">
        <f t="shared" ca="1" si="0"/>
        <v>2511580609.539968</v>
      </c>
      <c r="BH10" s="2">
        <f t="shared" ca="1" si="0"/>
        <v>3079250384.9685144</v>
      </c>
      <c r="BI10" s="2">
        <f t="shared" ca="1" si="0"/>
        <v>3775222259.7707491</v>
      </c>
      <c r="BJ10" s="2">
        <f t="shared" ca="1" si="0"/>
        <v>4628495062.0634317</v>
      </c>
      <c r="BK10" s="2">
        <f t="shared" ca="1" si="0"/>
        <v>5674621825.275424</v>
      </c>
      <c r="BL10" s="2">
        <f t="shared" ca="1" si="0"/>
        <v>6957191164.5405588</v>
      </c>
      <c r="BM10" s="2">
        <f t="shared" ca="1" si="0"/>
        <v>8529643468.9948835</v>
      </c>
      <c r="BN10" s="2">
        <f t="shared" ca="1" si="0"/>
        <v>10457497584.657328</v>
      </c>
      <c r="BO10" s="2">
        <f t="shared" ca="1" si="0"/>
        <v>12821080766.34716</v>
      </c>
      <c r="BP10" s="2">
        <f t="shared" ca="1" si="0"/>
        <v>15718875646.634792</v>
      </c>
      <c r="BQ10" s="2">
        <f t="shared" ca="1" si="0"/>
        <v>19271623678.86554</v>
      </c>
    </row>
    <row r="11" spans="1:69" outlineLevel="1">
      <c r="A11" s="36"/>
      <c r="B11" s="36"/>
      <c r="C11" s="63"/>
      <c r="D11" s="61"/>
      <c r="E11" s="24" t="s">
        <v>140</v>
      </c>
      <c r="F11" s="24"/>
      <c r="G11" s="24" t="s">
        <v>205</v>
      </c>
      <c r="H11" s="3">
        <f ca="1" xml:space="preserve"> SUM( J11:BQ11 )</f>
        <v>4355557352.1834793</v>
      </c>
      <c r="I11" s="24"/>
      <c r="J11" s="3">
        <f t="shared" ref="J11:BQ11" si="1" xml:space="preserve">  J10 / $F9</f>
        <v>0</v>
      </c>
      <c r="K11" s="3">
        <f t="shared" ca="1" si="1"/>
        <v>7291.666666666667</v>
      </c>
      <c r="L11" s="3">
        <f t="shared" ca="1" si="1"/>
        <v>7595.4861111111104</v>
      </c>
      <c r="M11" s="3">
        <f t="shared" ca="1" si="1"/>
        <v>8215.7841435185182</v>
      </c>
      <c r="N11" s="3">
        <f t="shared" ca="1" si="1"/>
        <v>9178.4065152391977</v>
      </c>
      <c r="O11" s="3">
        <f t="shared" ca="1" si="1"/>
        <v>10523.462491761509</v>
      </c>
      <c r="P11" s="3">
        <f t="shared" ca="1" si="1"/>
        <v>12306.996072107218</v>
      </c>
      <c r="Q11" s="3">
        <f t="shared" ca="1" si="1"/>
        <v>21894.987822124061</v>
      </c>
      <c r="R11" s="3">
        <f t="shared" ca="1" si="1"/>
        <v>25103.604064729403</v>
      </c>
      <c r="S11" s="3">
        <f t="shared" ca="1" si="1"/>
        <v>29358.203810031806</v>
      </c>
      <c r="T11" s="3">
        <f t="shared" ca="1" si="1"/>
        <v>34836.062047418869</v>
      </c>
      <c r="U11" s="3">
        <f t="shared" ca="1" si="1"/>
        <v>41765.42287011505</v>
      </c>
      <c r="V11" s="3">
        <f t="shared" ca="1" si="1"/>
        <v>50435.009645732694</v>
      </c>
      <c r="W11" s="3">
        <f t="shared" ca="1" si="1"/>
        <v>68497.721823255866</v>
      </c>
      <c r="X11" s="3">
        <f t="shared" ca="1" si="1"/>
        <v>82122.83907674803</v>
      </c>
      <c r="Y11" s="3">
        <f t="shared" ca="1" si="1"/>
        <v>99169.741291771366</v>
      </c>
      <c r="Z11" s="3">
        <f t="shared" ca="1" si="1"/>
        <v>120348.71606061852</v>
      </c>
      <c r="AA11" s="3">
        <f t="shared" ca="1" si="1"/>
        <v>153833.88733199143</v>
      </c>
      <c r="AB11" s="3">
        <f t="shared" ca="1" si="1"/>
        <v>186437.13724219732</v>
      </c>
      <c r="AC11" s="3">
        <f t="shared" ca="1" si="1"/>
        <v>226808.60120416144</v>
      </c>
      <c r="AD11" s="3">
        <f t="shared" ca="1" si="1"/>
        <v>283922.090216299</v>
      </c>
      <c r="AE11" s="3">
        <f t="shared" ca="1" si="1"/>
        <v>345573.99965411559</v>
      </c>
      <c r="AF11" s="3">
        <f t="shared" ca="1" si="1"/>
        <v>421624.82574418705</v>
      </c>
      <c r="AG11" s="3">
        <f t="shared" ca="1" si="1"/>
        <v>522535.01957359962</v>
      </c>
      <c r="AH11" s="3">
        <f t="shared" ca="1" si="1"/>
        <v>637925.83921857888</v>
      </c>
      <c r="AI11" s="3">
        <f t="shared" ca="1" si="1"/>
        <v>779896.90216433222</v>
      </c>
      <c r="AJ11" s="3">
        <f t="shared" ca="1" si="1"/>
        <v>961655.33603359945</v>
      </c>
      <c r="AK11" s="3">
        <f t="shared" ca="1" si="1"/>
        <v>1176191.0755709333</v>
      </c>
      <c r="AL11" s="3">
        <f t="shared" ca="1" si="1"/>
        <v>1447026.4432570559</v>
      </c>
      <c r="AM11" s="3">
        <f t="shared" ca="1" si="1"/>
        <v>1770862.9127455559</v>
      </c>
      <c r="AN11" s="3">
        <f t="shared" ca="1" si="1"/>
        <v>2175777.0035984539</v>
      </c>
      <c r="AO11" s="3">
        <f t="shared" ca="1" si="1"/>
        <v>2664056.802934621</v>
      </c>
      <c r="AP11" s="3">
        <f t="shared" ca="1" si="1"/>
        <v>3270630.6357263974</v>
      </c>
      <c r="AQ11" s="3">
        <f t="shared" ca="1" si="1"/>
        <v>4013480.7450067736</v>
      </c>
      <c r="AR11" s="3">
        <f t="shared" ca="1" si="1"/>
        <v>4916267.5519957654</v>
      </c>
      <c r="AS11" s="3">
        <f t="shared" ca="1" si="1"/>
        <v>6031190.5069845803</v>
      </c>
      <c r="AT11" s="3">
        <f t="shared" ca="1" si="1"/>
        <v>7397413.0664310865</v>
      </c>
      <c r="AU11" s="3">
        <f t="shared" ca="1" si="1"/>
        <v>9071861.1703122202</v>
      </c>
      <c r="AV11" s="3">
        <f t="shared" ca="1" si="1"/>
        <v>11117011.822956365</v>
      </c>
      <c r="AW11" s="3">
        <f t="shared" ca="1" si="1"/>
        <v>13632662.968223691</v>
      </c>
      <c r="AX11" s="3">
        <f t="shared" ca="1" si="1"/>
        <v>16716341.737167003</v>
      </c>
      <c r="AY11" s="3">
        <f t="shared" ca="1" si="1"/>
        <v>20496534.745158941</v>
      </c>
      <c r="AZ11" s="3">
        <f t="shared" ca="1" si="1"/>
        <v>25130750.034199167</v>
      </c>
      <c r="BA11" s="3">
        <f t="shared" ca="1" si="1"/>
        <v>30812079.907997694</v>
      </c>
      <c r="BB11" s="3">
        <f t="shared" ca="1" si="1"/>
        <v>37777246.444629453</v>
      </c>
      <c r="BC11" s="3">
        <f t="shared" ca="1" si="1"/>
        <v>46316464.916454114</v>
      </c>
      <c r="BD11" s="3">
        <f t="shared" ca="1" si="1"/>
        <v>56785536.093131028</v>
      </c>
      <c r="BE11" s="3">
        <f t="shared" ca="1" si="1"/>
        <v>69620671.273688391</v>
      </c>
      <c r="BF11" s="3">
        <f t="shared" ca="1" si="1"/>
        <v>85356667.757316113</v>
      </c>
      <c r="BG11" s="3">
        <f t="shared" ca="1" si="1"/>
        <v>104649192.06416534</v>
      </c>
      <c r="BH11" s="3">
        <f t="shared" ca="1" si="1"/>
        <v>128302099.3736881</v>
      </c>
      <c r="BI11" s="3">
        <f t="shared" ca="1" si="1"/>
        <v>157300927.49044788</v>
      </c>
      <c r="BJ11" s="3">
        <f t="shared" ca="1" si="1"/>
        <v>192853960.91930965</v>
      </c>
      <c r="BK11" s="3">
        <f t="shared" ca="1" si="1"/>
        <v>236442576.05314267</v>
      </c>
      <c r="BL11" s="3">
        <f t="shared" ca="1" si="1"/>
        <v>289882965.18918997</v>
      </c>
      <c r="BM11" s="3">
        <f t="shared" ca="1" si="1"/>
        <v>355401811.20812017</v>
      </c>
      <c r="BN11" s="3">
        <f t="shared" ca="1" si="1"/>
        <v>435729066.02738863</v>
      </c>
      <c r="BO11" s="3">
        <f t="shared" ca="1" si="1"/>
        <v>534211698.59779835</v>
      </c>
      <c r="BP11" s="3">
        <f t="shared" ca="1" si="1"/>
        <v>654953151.94311631</v>
      </c>
      <c r="BQ11" s="3">
        <f t="shared" ca="1" si="1"/>
        <v>802984319.95273077</v>
      </c>
    </row>
    <row r="14" spans="1:69">
      <c r="B14" s="28" t="s">
        <v>86</v>
      </c>
    </row>
    <row r="15" spans="1:69" s="87" customFormat="1">
      <c r="A15" s="60"/>
      <c r="B15" s="60"/>
      <c r="C15" s="86"/>
      <c r="D15" s="90"/>
      <c r="E15" s="46" t="str">
        <f xml:space="preserve">  InpC!E$48</f>
        <v>Opening Inventory</v>
      </c>
      <c r="F15" s="46">
        <f xml:space="preserve">  InpC!F$48</f>
        <v>0</v>
      </c>
      <c r="G15" s="46" t="str">
        <f xml:space="preserve">  InpC!G$48</f>
        <v>GBP</v>
      </c>
      <c r="M15" s="88"/>
    </row>
    <row r="16" spans="1:69">
      <c r="A16" s="18"/>
      <c r="B16" s="18"/>
      <c r="C16" s="31"/>
      <c r="D16" s="32"/>
      <c r="E16" s="10" t="str">
        <f xml:space="preserve">  Time!E$28</f>
        <v>Period number</v>
      </c>
      <c r="F16" s="10">
        <f xml:space="preserve">  Time!F$28</f>
        <v>0</v>
      </c>
      <c r="G16" s="10" t="str">
        <f xml:space="preserve">  Time!G$28</f>
        <v>Counter</v>
      </c>
      <c r="H16" s="10">
        <f xml:space="preserve">  Time!H$28</f>
        <v>0</v>
      </c>
      <c r="I16" s="10">
        <f xml:space="preserve">  Time!I$28</f>
        <v>0</v>
      </c>
      <c r="J16" s="10">
        <f xml:space="preserve">  Time!J$28</f>
        <v>1</v>
      </c>
      <c r="K16" s="10">
        <f xml:space="preserve">  Time!K$28</f>
        <v>2</v>
      </c>
      <c r="L16" s="10">
        <f xml:space="preserve">  Time!L$28</f>
        <v>3</v>
      </c>
      <c r="M16" s="10">
        <f xml:space="preserve">  Time!M$28</f>
        <v>4</v>
      </c>
      <c r="N16" s="10">
        <f xml:space="preserve">  Time!N$28</f>
        <v>5</v>
      </c>
      <c r="O16" s="10">
        <f xml:space="preserve">  Time!O$28</f>
        <v>6</v>
      </c>
      <c r="P16" s="10">
        <f xml:space="preserve">  Time!P$28</f>
        <v>7</v>
      </c>
      <c r="Q16" s="10">
        <f xml:space="preserve">  Time!Q$28</f>
        <v>8</v>
      </c>
      <c r="R16" s="10">
        <f xml:space="preserve">  Time!R$28</f>
        <v>9</v>
      </c>
      <c r="S16" s="10">
        <f xml:space="preserve">  Time!S$28</f>
        <v>10</v>
      </c>
      <c r="T16" s="10">
        <f xml:space="preserve">  Time!T$28</f>
        <v>11</v>
      </c>
      <c r="U16" s="10">
        <f xml:space="preserve">  Time!U$28</f>
        <v>12</v>
      </c>
      <c r="V16" s="10">
        <f xml:space="preserve">  Time!V$28</f>
        <v>13</v>
      </c>
      <c r="W16" s="10">
        <f xml:space="preserve">  Time!W$28</f>
        <v>14</v>
      </c>
      <c r="X16" s="10">
        <f xml:space="preserve">  Time!X$28</f>
        <v>15</v>
      </c>
      <c r="Y16" s="10">
        <f xml:space="preserve">  Time!Y$28</f>
        <v>16</v>
      </c>
      <c r="Z16" s="10">
        <f xml:space="preserve">  Time!Z$28</f>
        <v>17</v>
      </c>
      <c r="AA16" s="10">
        <f xml:space="preserve">  Time!AA$28</f>
        <v>18</v>
      </c>
      <c r="AB16" s="10">
        <f xml:space="preserve">  Time!AB$28</f>
        <v>19</v>
      </c>
      <c r="AC16" s="10">
        <f xml:space="preserve">  Time!AC$28</f>
        <v>20</v>
      </c>
      <c r="AD16" s="10">
        <f xml:space="preserve">  Time!AD$28</f>
        <v>21</v>
      </c>
      <c r="AE16" s="10">
        <f xml:space="preserve">  Time!AE$28</f>
        <v>22</v>
      </c>
      <c r="AF16" s="10">
        <f xml:space="preserve">  Time!AF$28</f>
        <v>23</v>
      </c>
      <c r="AG16" s="10">
        <f xml:space="preserve">  Time!AG$28</f>
        <v>24</v>
      </c>
      <c r="AH16" s="10">
        <f xml:space="preserve">  Time!AH$28</f>
        <v>25</v>
      </c>
      <c r="AI16" s="10">
        <f xml:space="preserve">  Time!AI$28</f>
        <v>26</v>
      </c>
      <c r="AJ16" s="10">
        <f xml:space="preserve">  Time!AJ$28</f>
        <v>27</v>
      </c>
      <c r="AK16" s="10">
        <f xml:space="preserve">  Time!AK$28</f>
        <v>28</v>
      </c>
      <c r="AL16" s="10">
        <f xml:space="preserve">  Time!AL$28</f>
        <v>29</v>
      </c>
      <c r="AM16" s="10">
        <f xml:space="preserve">  Time!AM$28</f>
        <v>30</v>
      </c>
      <c r="AN16" s="10">
        <f xml:space="preserve">  Time!AN$28</f>
        <v>31</v>
      </c>
      <c r="AO16" s="10">
        <f xml:space="preserve">  Time!AO$28</f>
        <v>32</v>
      </c>
      <c r="AP16" s="10">
        <f xml:space="preserve">  Time!AP$28</f>
        <v>33</v>
      </c>
      <c r="AQ16" s="10">
        <f xml:space="preserve">  Time!AQ$28</f>
        <v>34</v>
      </c>
      <c r="AR16" s="10">
        <f xml:space="preserve">  Time!AR$28</f>
        <v>35</v>
      </c>
      <c r="AS16" s="10">
        <f xml:space="preserve">  Time!AS$28</f>
        <v>36</v>
      </c>
      <c r="AT16" s="10">
        <f xml:space="preserve">  Time!AT$28</f>
        <v>37</v>
      </c>
      <c r="AU16" s="10">
        <f xml:space="preserve">  Time!AU$28</f>
        <v>38</v>
      </c>
      <c r="AV16" s="10">
        <f xml:space="preserve">  Time!AV$28</f>
        <v>39</v>
      </c>
      <c r="AW16" s="10">
        <f xml:space="preserve">  Time!AW$28</f>
        <v>40</v>
      </c>
      <c r="AX16" s="10">
        <f xml:space="preserve">  Time!AX$28</f>
        <v>41</v>
      </c>
      <c r="AY16" s="10">
        <f xml:space="preserve">  Time!AY$28</f>
        <v>42</v>
      </c>
      <c r="AZ16" s="10">
        <f xml:space="preserve">  Time!AZ$28</f>
        <v>43</v>
      </c>
      <c r="BA16" s="10">
        <f xml:space="preserve">  Time!BA$28</f>
        <v>44</v>
      </c>
      <c r="BB16" s="10">
        <f xml:space="preserve">  Time!BB$28</f>
        <v>45</v>
      </c>
      <c r="BC16" s="10">
        <f xml:space="preserve">  Time!BC$28</f>
        <v>46</v>
      </c>
      <c r="BD16" s="10">
        <f xml:space="preserve">  Time!BD$28</f>
        <v>47</v>
      </c>
      <c r="BE16" s="10">
        <f xml:space="preserve">  Time!BE$28</f>
        <v>48</v>
      </c>
      <c r="BF16" s="10">
        <f xml:space="preserve">  Time!BF$28</f>
        <v>49</v>
      </c>
      <c r="BG16" s="10">
        <f xml:space="preserve">  Time!BG$28</f>
        <v>50</v>
      </c>
      <c r="BH16" s="10">
        <f xml:space="preserve">  Time!BH$28</f>
        <v>51</v>
      </c>
      <c r="BI16" s="10">
        <f xml:space="preserve">  Time!BI$28</f>
        <v>52</v>
      </c>
      <c r="BJ16" s="10">
        <f xml:space="preserve">  Time!BJ$28</f>
        <v>53</v>
      </c>
      <c r="BK16" s="10">
        <f xml:space="preserve">  Time!BK$28</f>
        <v>54</v>
      </c>
      <c r="BL16" s="10">
        <f xml:space="preserve">  Time!BL$28</f>
        <v>55</v>
      </c>
      <c r="BM16" s="10">
        <f xml:space="preserve">  Time!BM$28</f>
        <v>56</v>
      </c>
      <c r="BN16" s="10">
        <f xml:space="preserve">  Time!BN$28</f>
        <v>57</v>
      </c>
      <c r="BO16" s="10">
        <f xml:space="preserve">  Time!BO$28</f>
        <v>58</v>
      </c>
      <c r="BP16" s="10">
        <f xml:space="preserve">  Time!BP$28</f>
        <v>59</v>
      </c>
      <c r="BQ16" s="10">
        <f xml:space="preserve">  Time!BQ$28</f>
        <v>60</v>
      </c>
    </row>
    <row r="17" spans="1:69">
      <c r="E17" s="55" t="s">
        <v>163</v>
      </c>
      <c r="G17" s="55" t="s">
        <v>205</v>
      </c>
      <c r="J17" s="2">
        <f t="shared" ref="J17:BQ17" si="2" xml:space="preserve">  I21</f>
        <v>0</v>
      </c>
      <c r="K17" s="2">
        <f t="shared" ca="1" si="2"/>
        <v>175000</v>
      </c>
      <c r="L17" s="2">
        <f t="shared" ca="1" si="2"/>
        <v>182291.66666666666</v>
      </c>
      <c r="M17" s="2">
        <f t="shared" ca="1" si="2"/>
        <v>197178.81944444444</v>
      </c>
      <c r="N17" s="2">
        <f t="shared" ca="1" si="2"/>
        <v>220281.75636574073</v>
      </c>
      <c r="O17" s="2">
        <f t="shared" ca="1" si="2"/>
        <v>252563.09980227624</v>
      </c>
      <c r="P17" s="2">
        <f t="shared" ca="1" si="2"/>
        <v>295367.90573057323</v>
      </c>
      <c r="Q17" s="2">
        <f t="shared" ca="1" si="2"/>
        <v>525479.70773097745</v>
      </c>
      <c r="R17" s="2">
        <f t="shared" ca="1" si="2"/>
        <v>602486.4975535057</v>
      </c>
      <c r="S17" s="2">
        <f t="shared" ca="1" si="2"/>
        <v>704596.89144076337</v>
      </c>
      <c r="T17" s="2">
        <f t="shared" ca="1" si="2"/>
        <v>836065.4891380528</v>
      </c>
      <c r="U17" s="2">
        <f t="shared" ca="1" si="2"/>
        <v>1002370.1488827611</v>
      </c>
      <c r="V17" s="2">
        <f t="shared" ca="1" si="2"/>
        <v>1210440.2314975846</v>
      </c>
      <c r="W17" s="2">
        <f t="shared" ca="1" si="2"/>
        <v>1643945.3237581407</v>
      </c>
      <c r="X17" s="2">
        <f t="shared" ca="1" si="2"/>
        <v>1970948.1378419527</v>
      </c>
      <c r="Y17" s="2">
        <f t="shared" ca="1" si="2"/>
        <v>2380073.7910025129</v>
      </c>
      <c r="Z17" s="2">
        <f t="shared" ca="1" si="2"/>
        <v>2888369.1854548445</v>
      </c>
      <c r="AA17" s="2">
        <f t="shared" ca="1" si="2"/>
        <v>3692013.2959677945</v>
      </c>
      <c r="AB17" s="2">
        <f t="shared" ca="1" si="2"/>
        <v>4474491.2938127359</v>
      </c>
      <c r="AC17" s="2">
        <f t="shared" ca="1" si="2"/>
        <v>5443406.4288998749</v>
      </c>
      <c r="AD17" s="2">
        <f t="shared" ca="1" si="2"/>
        <v>6814130.1651911754</v>
      </c>
      <c r="AE17" s="2">
        <f t="shared" ca="1" si="2"/>
        <v>8293775.9916987745</v>
      </c>
      <c r="AF17" s="2">
        <f t="shared" ca="1" si="2"/>
        <v>10118995.81786049</v>
      </c>
      <c r="AG17" s="2">
        <f t="shared" ca="1" si="2"/>
        <v>12540840.469766391</v>
      </c>
      <c r="AH17" s="2">
        <f t="shared" ca="1" si="2"/>
        <v>15310220.141245894</v>
      </c>
      <c r="AI17" s="2">
        <f t="shared" ca="1" si="2"/>
        <v>18717525.651943974</v>
      </c>
      <c r="AJ17" s="2">
        <f t="shared" ca="1" si="2"/>
        <v>23079728.064806387</v>
      </c>
      <c r="AK17" s="2">
        <f t="shared" ca="1" si="2"/>
        <v>28228585.813702397</v>
      </c>
      <c r="AL17" s="2">
        <f t="shared" ca="1" si="2"/>
        <v>34728634.638169341</v>
      </c>
      <c r="AM17" s="2">
        <f t="shared" ca="1" si="2"/>
        <v>42500709.905893341</v>
      </c>
      <c r="AN17" s="2">
        <f t="shared" ca="1" si="2"/>
        <v>52218648.086362898</v>
      </c>
      <c r="AO17" s="2">
        <f t="shared" ca="1" si="2"/>
        <v>63937363.270430908</v>
      </c>
      <c r="AP17" s="2">
        <f t="shared" ca="1" si="2"/>
        <v>78495135.257433534</v>
      </c>
      <c r="AQ17" s="2">
        <f t="shared" ca="1" si="2"/>
        <v>96323537.880162567</v>
      </c>
      <c r="AR17" s="2">
        <f t="shared" ca="1" si="2"/>
        <v>117990421.24789837</v>
      </c>
      <c r="AS17" s="2">
        <f t="shared" ca="1" si="2"/>
        <v>144748572.16762993</v>
      </c>
      <c r="AT17" s="2">
        <f t="shared" ca="1" si="2"/>
        <v>177537913.59434608</v>
      </c>
      <c r="AU17" s="2">
        <f t="shared" ca="1" si="2"/>
        <v>217724668.0874933</v>
      </c>
      <c r="AV17" s="2">
        <f t="shared" ca="1" si="2"/>
        <v>266808283.75095275</v>
      </c>
      <c r="AW17" s="2">
        <f t="shared" ca="1" si="2"/>
        <v>327183911.23736858</v>
      </c>
      <c r="AX17" s="2">
        <f t="shared" ca="1" si="2"/>
        <v>401192201.69200808</v>
      </c>
      <c r="AY17" s="2">
        <f t="shared" ca="1" si="2"/>
        <v>491916833.88381457</v>
      </c>
      <c r="AZ17" s="2">
        <f t="shared" ca="1" si="2"/>
        <v>603138000.82078004</v>
      </c>
      <c r="BA17" s="2">
        <f t="shared" ca="1" si="2"/>
        <v>739489917.79194462</v>
      </c>
      <c r="BB17" s="2">
        <f t="shared" ca="1" si="2"/>
        <v>906653914.67110693</v>
      </c>
      <c r="BC17" s="2">
        <f t="shared" ca="1" si="2"/>
        <v>1111595157.9948988</v>
      </c>
      <c r="BD17" s="2">
        <f t="shared" ca="1" si="2"/>
        <v>1362852866.2351446</v>
      </c>
      <c r="BE17" s="2">
        <f t="shared" ca="1" si="2"/>
        <v>1670896110.5685215</v>
      </c>
      <c r="BF17" s="2">
        <f t="shared" ca="1" si="2"/>
        <v>2048560026.1755867</v>
      </c>
      <c r="BG17" s="2">
        <f t="shared" ca="1" si="2"/>
        <v>2511580609.539968</v>
      </c>
      <c r="BH17" s="2">
        <f t="shared" ca="1" si="2"/>
        <v>3079250384.9685144</v>
      </c>
      <c r="BI17" s="2">
        <f t="shared" ca="1" si="2"/>
        <v>3775222259.7707491</v>
      </c>
      <c r="BJ17" s="2">
        <f t="shared" ca="1" si="2"/>
        <v>4628495062.0634317</v>
      </c>
      <c r="BK17" s="2">
        <f t="shared" ca="1" si="2"/>
        <v>5674621825.275424</v>
      </c>
      <c r="BL17" s="2">
        <f t="shared" ca="1" si="2"/>
        <v>6957191164.5405588</v>
      </c>
      <c r="BM17" s="2">
        <f t="shared" ca="1" si="2"/>
        <v>8529643468.9948835</v>
      </c>
      <c r="BN17" s="2">
        <f t="shared" ca="1" si="2"/>
        <v>10457497584.657328</v>
      </c>
      <c r="BO17" s="2">
        <f t="shared" ca="1" si="2"/>
        <v>12821080766.34716</v>
      </c>
      <c r="BP17" s="2">
        <f t="shared" ca="1" si="2"/>
        <v>15718875646.634792</v>
      </c>
      <c r="BQ17" s="2">
        <f t="shared" ca="1" si="2"/>
        <v>19271623678.86554</v>
      </c>
    </row>
    <row r="18" spans="1:69">
      <c r="A18" s="18"/>
      <c r="B18" s="18"/>
      <c r="C18" s="31"/>
      <c r="D18" s="32" t="s">
        <v>179</v>
      </c>
      <c r="E18" s="5" t="str">
        <f xml:space="preserve">  Inventory!E$20</f>
        <v>Units ordered</v>
      </c>
      <c r="F18" s="5">
        <f xml:space="preserve">  Inventory!F$20</f>
        <v>0</v>
      </c>
      <c r="G18" s="5" t="str">
        <f xml:space="preserve">  Inventory!G$20</f>
        <v>Units</v>
      </c>
      <c r="H18" s="5">
        <f ca="1" xml:space="preserve">  Inventory!H$20</f>
        <v>180000</v>
      </c>
      <c r="I18" s="5">
        <f xml:space="preserve">  Inventory!I$20</f>
        <v>0</v>
      </c>
      <c r="J18" s="5">
        <f ca="1" xml:space="preserve">  Inventory!J$20</f>
        <v>5000</v>
      </c>
      <c r="K18" s="5">
        <f ca="1" xml:space="preserve">  Inventory!K$20</f>
        <v>0</v>
      </c>
      <c r="L18" s="5">
        <f ca="1" xml:space="preserve">  Inventory!L$20</f>
        <v>0</v>
      </c>
      <c r="M18" s="5">
        <f ca="1" xml:space="preserve">  Inventory!M$20</f>
        <v>0</v>
      </c>
      <c r="N18" s="5">
        <f ca="1" xml:space="preserve">  Inventory!N$20</f>
        <v>0</v>
      </c>
      <c r="O18" s="5">
        <f ca="1" xml:space="preserve">  Inventory!O$20</f>
        <v>0</v>
      </c>
      <c r="P18" s="5">
        <f ca="1" xml:space="preserve">  Inventory!P$20</f>
        <v>5000</v>
      </c>
      <c r="Q18" s="5">
        <f ca="1" xml:space="preserve">  Inventory!Q$20</f>
        <v>0</v>
      </c>
      <c r="R18" s="5">
        <f ca="1" xml:space="preserve">  Inventory!R$20</f>
        <v>0</v>
      </c>
      <c r="S18" s="5">
        <f ca="1" xml:space="preserve">  Inventory!S$20</f>
        <v>0</v>
      </c>
      <c r="T18" s="5">
        <f ca="1" xml:space="preserve">  Inventory!T$20</f>
        <v>0</v>
      </c>
      <c r="U18" s="5">
        <f ca="1" xml:space="preserve">  Inventory!U$20</f>
        <v>0</v>
      </c>
      <c r="V18" s="5">
        <f ca="1" xml:space="preserve">  Inventory!V$20</f>
        <v>5000</v>
      </c>
      <c r="W18" s="5">
        <f ca="1" xml:space="preserve">  Inventory!W$20</f>
        <v>0</v>
      </c>
      <c r="X18" s="5">
        <f ca="1" xml:space="preserve">  Inventory!X$20</f>
        <v>0</v>
      </c>
      <c r="Y18" s="5">
        <f ca="1" xml:space="preserve">  Inventory!Y$20</f>
        <v>0</v>
      </c>
      <c r="Z18" s="5">
        <f ca="1" xml:space="preserve">  Inventory!Z$20</f>
        <v>5000</v>
      </c>
      <c r="AA18" s="5">
        <f ca="1" xml:space="preserve">  Inventory!AA$20</f>
        <v>0</v>
      </c>
      <c r="AB18" s="5">
        <f ca="1" xml:space="preserve">  Inventory!AB$20</f>
        <v>0</v>
      </c>
      <c r="AC18" s="5">
        <f ca="1" xml:space="preserve">  Inventory!AC$20</f>
        <v>5000</v>
      </c>
      <c r="AD18" s="5">
        <f ca="1" xml:space="preserve">  Inventory!AD$20</f>
        <v>0</v>
      </c>
      <c r="AE18" s="5">
        <f ca="1" xml:space="preserve">  Inventory!AE$20</f>
        <v>0</v>
      </c>
      <c r="AF18" s="5">
        <f ca="1" xml:space="preserve">  Inventory!AF$20</f>
        <v>5000</v>
      </c>
      <c r="AG18" s="5">
        <f ca="1" xml:space="preserve">  Inventory!AG$20</f>
        <v>0</v>
      </c>
      <c r="AH18" s="5">
        <f ca="1" xml:space="preserve">  Inventory!AH$20</f>
        <v>0</v>
      </c>
      <c r="AI18" s="5">
        <f ca="1" xml:space="preserve">  Inventory!AI$20</f>
        <v>5000</v>
      </c>
      <c r="AJ18" s="5">
        <f ca="1" xml:space="preserve">  Inventory!AJ$20</f>
        <v>0</v>
      </c>
      <c r="AK18" s="5">
        <f ca="1" xml:space="preserve">  Inventory!AK$20</f>
        <v>5000</v>
      </c>
      <c r="AL18" s="5">
        <f ca="1" xml:space="preserve">  Inventory!AL$20</f>
        <v>0</v>
      </c>
      <c r="AM18" s="5">
        <f ca="1" xml:space="preserve">  Inventory!AM$20</f>
        <v>5000</v>
      </c>
      <c r="AN18" s="5">
        <f ca="1" xml:space="preserve">  Inventory!AN$20</f>
        <v>0</v>
      </c>
      <c r="AO18" s="5">
        <f ca="1" xml:space="preserve">  Inventory!AO$20</f>
        <v>5000</v>
      </c>
      <c r="AP18" s="5">
        <f ca="1" xml:space="preserve">  Inventory!AP$20</f>
        <v>5000</v>
      </c>
      <c r="AQ18" s="5">
        <f ca="1" xml:space="preserve">  Inventory!AQ$20</f>
        <v>0</v>
      </c>
      <c r="AR18" s="5">
        <f ca="1" xml:space="preserve">  Inventory!AR$20</f>
        <v>5000</v>
      </c>
      <c r="AS18" s="5">
        <f ca="1" xml:space="preserve">  Inventory!AS$20</f>
        <v>5000</v>
      </c>
      <c r="AT18" s="5">
        <f ca="1" xml:space="preserve">  Inventory!AT$20</f>
        <v>5000</v>
      </c>
      <c r="AU18" s="5">
        <f ca="1" xml:space="preserve">  Inventory!AU$20</f>
        <v>0</v>
      </c>
      <c r="AV18" s="5">
        <f ca="1" xml:space="preserve">  Inventory!AV$20</f>
        <v>5000</v>
      </c>
      <c r="AW18" s="5">
        <f ca="1" xml:space="preserve">  Inventory!AW$20</f>
        <v>5000</v>
      </c>
      <c r="AX18" s="5">
        <f ca="1" xml:space="preserve">  Inventory!AX$20</f>
        <v>5000</v>
      </c>
      <c r="AY18" s="5">
        <f ca="1" xml:space="preserve">  Inventory!AY$20</f>
        <v>5000</v>
      </c>
      <c r="AZ18" s="5">
        <f ca="1" xml:space="preserve">  Inventory!AZ$20</f>
        <v>5000</v>
      </c>
      <c r="BA18" s="5">
        <f ca="1" xml:space="preserve">  Inventory!BA$20</f>
        <v>5000</v>
      </c>
      <c r="BB18" s="5">
        <f ca="1" xml:space="preserve">  Inventory!BB$20</f>
        <v>5000</v>
      </c>
      <c r="BC18" s="5">
        <f ca="1" xml:space="preserve">  Inventory!BC$20</f>
        <v>5000</v>
      </c>
      <c r="BD18" s="5">
        <f ca="1" xml:space="preserve">  Inventory!BD$20</f>
        <v>5000</v>
      </c>
      <c r="BE18" s="5">
        <f ca="1" xml:space="preserve">  Inventory!BE$20</f>
        <v>5000</v>
      </c>
      <c r="BF18" s="5">
        <f ca="1" xml:space="preserve">  Inventory!BF$20</f>
        <v>5000</v>
      </c>
      <c r="BG18" s="5">
        <f ca="1" xml:space="preserve">  Inventory!BG$20</f>
        <v>5000</v>
      </c>
      <c r="BH18" s="5">
        <f ca="1" xml:space="preserve">  Inventory!BH$20</f>
        <v>5000</v>
      </c>
      <c r="BI18" s="5">
        <f ca="1" xml:space="preserve">  Inventory!BI$20</f>
        <v>5000</v>
      </c>
      <c r="BJ18" s="5">
        <f ca="1" xml:space="preserve">  Inventory!BJ$20</f>
        <v>5000</v>
      </c>
      <c r="BK18" s="5">
        <f ca="1" xml:space="preserve">  Inventory!BK$20</f>
        <v>5000</v>
      </c>
      <c r="BL18" s="5">
        <f ca="1" xml:space="preserve">  Inventory!BL$20</f>
        <v>5000</v>
      </c>
      <c r="BM18" s="5">
        <f ca="1" xml:space="preserve">  Inventory!BM$20</f>
        <v>5000</v>
      </c>
      <c r="BN18" s="5">
        <f ca="1" xml:space="preserve">  Inventory!BN$20</f>
        <v>5000</v>
      </c>
      <c r="BO18" s="5">
        <f ca="1" xml:space="preserve">  Inventory!BO$20</f>
        <v>5000</v>
      </c>
      <c r="BP18" s="5">
        <f ca="1" xml:space="preserve">  Inventory!BP$20</f>
        <v>5000</v>
      </c>
      <c r="BQ18" s="5">
        <f ca="1" xml:space="preserve">  Inventory!BQ$20</f>
        <v>5000</v>
      </c>
    </row>
    <row r="19" spans="1:69">
      <c r="A19" s="18"/>
      <c r="B19" s="18"/>
      <c r="C19" s="31"/>
      <c r="D19" s="32" t="s">
        <v>237</v>
      </c>
      <c r="E19" s="5" t="str">
        <f xml:space="preserve">  InpS!E$14</f>
        <v>[Units retired]</v>
      </c>
      <c r="F19" s="5">
        <f xml:space="preserve">  InpS!F$14</f>
        <v>0</v>
      </c>
      <c r="G19" s="5" t="str">
        <f xml:space="preserve">  InpS!G$14</f>
        <v>Units</v>
      </c>
      <c r="H19" s="5">
        <f xml:space="preserve">  InpS!H$14</f>
        <v>0</v>
      </c>
      <c r="I19" s="5">
        <f xml:space="preserve">  InpS!I$14</f>
        <v>0</v>
      </c>
      <c r="J19" s="5">
        <f xml:space="preserve">  InpS!J$14</f>
        <v>0</v>
      </c>
      <c r="K19" s="5">
        <f xml:space="preserve">  InpS!K$14</f>
        <v>0</v>
      </c>
      <c r="L19" s="5">
        <f xml:space="preserve">  InpS!L$14</f>
        <v>0</v>
      </c>
      <c r="M19" s="5">
        <f xml:space="preserve">  InpS!M$14</f>
        <v>0</v>
      </c>
      <c r="N19" s="5">
        <f xml:space="preserve">  InpS!N$14</f>
        <v>0</v>
      </c>
      <c r="O19" s="5">
        <f xml:space="preserve">  InpS!O$14</f>
        <v>0</v>
      </c>
      <c r="P19" s="5">
        <f xml:space="preserve">  InpS!P$14</f>
        <v>0</v>
      </c>
      <c r="Q19" s="5">
        <f xml:space="preserve">  InpS!Q$14</f>
        <v>0</v>
      </c>
      <c r="R19" s="5">
        <f xml:space="preserve">  InpS!R$14</f>
        <v>0</v>
      </c>
      <c r="S19" s="5">
        <f xml:space="preserve">  InpS!S$14</f>
        <v>0</v>
      </c>
      <c r="T19" s="5">
        <f xml:space="preserve">  InpS!T$14</f>
        <v>0</v>
      </c>
      <c r="U19" s="5">
        <f xml:space="preserve">  InpS!U$14</f>
        <v>0</v>
      </c>
      <c r="V19" s="5">
        <f xml:space="preserve">  InpS!V$14</f>
        <v>0</v>
      </c>
      <c r="W19" s="5">
        <f xml:space="preserve">  InpS!W$14</f>
        <v>0</v>
      </c>
      <c r="X19" s="5">
        <f xml:space="preserve">  InpS!X$14</f>
        <v>0</v>
      </c>
      <c r="Y19" s="5">
        <f xml:space="preserve">  InpS!Y$14</f>
        <v>0</v>
      </c>
      <c r="Z19" s="5">
        <f xml:space="preserve">  InpS!Z$14</f>
        <v>0</v>
      </c>
      <c r="AA19" s="5">
        <f xml:space="preserve">  InpS!AA$14</f>
        <v>0</v>
      </c>
      <c r="AB19" s="5">
        <f xml:space="preserve">  InpS!AB$14</f>
        <v>0</v>
      </c>
      <c r="AC19" s="5">
        <f xml:space="preserve">  InpS!AC$14</f>
        <v>0</v>
      </c>
      <c r="AD19" s="5">
        <f xml:space="preserve">  InpS!AD$14</f>
        <v>0</v>
      </c>
      <c r="AE19" s="5">
        <f xml:space="preserve">  InpS!AE$14</f>
        <v>0</v>
      </c>
      <c r="AF19" s="5">
        <f xml:space="preserve">  InpS!AF$14</f>
        <v>0</v>
      </c>
      <c r="AG19" s="5">
        <f xml:space="preserve">  InpS!AG$14</f>
        <v>0</v>
      </c>
      <c r="AH19" s="5">
        <f xml:space="preserve">  InpS!AH$14</f>
        <v>0</v>
      </c>
      <c r="AI19" s="5">
        <f xml:space="preserve">  InpS!AI$14</f>
        <v>0</v>
      </c>
      <c r="AJ19" s="5">
        <f xml:space="preserve">  InpS!AJ$14</f>
        <v>0</v>
      </c>
      <c r="AK19" s="5">
        <f xml:space="preserve">  InpS!AK$14</f>
        <v>0</v>
      </c>
      <c r="AL19" s="5">
        <f xml:space="preserve">  InpS!AL$14</f>
        <v>0</v>
      </c>
      <c r="AM19" s="5">
        <f xml:space="preserve">  InpS!AM$14</f>
        <v>0</v>
      </c>
      <c r="AN19" s="5">
        <f xml:space="preserve">  InpS!AN$14</f>
        <v>0</v>
      </c>
      <c r="AO19" s="5">
        <f xml:space="preserve">  InpS!AO$14</f>
        <v>0</v>
      </c>
      <c r="AP19" s="5">
        <f xml:space="preserve">  InpS!AP$14</f>
        <v>0</v>
      </c>
      <c r="AQ19" s="5">
        <f xml:space="preserve">  InpS!AQ$14</f>
        <v>0</v>
      </c>
      <c r="AR19" s="5">
        <f xml:space="preserve">  InpS!AR$14</f>
        <v>0</v>
      </c>
      <c r="AS19" s="5">
        <f xml:space="preserve">  InpS!AS$14</f>
        <v>0</v>
      </c>
      <c r="AT19" s="5">
        <f xml:space="preserve">  InpS!AT$14</f>
        <v>0</v>
      </c>
      <c r="AU19" s="5">
        <f xml:space="preserve">  InpS!AU$14</f>
        <v>0</v>
      </c>
      <c r="AV19" s="5">
        <f xml:space="preserve">  InpS!AV$14</f>
        <v>0</v>
      </c>
      <c r="AW19" s="5">
        <f xml:space="preserve">  InpS!AW$14</f>
        <v>0</v>
      </c>
      <c r="AX19" s="5">
        <f xml:space="preserve">  InpS!AX$14</f>
        <v>0</v>
      </c>
      <c r="AY19" s="5">
        <f xml:space="preserve">  InpS!AY$14</f>
        <v>0</v>
      </c>
      <c r="AZ19" s="5">
        <f xml:space="preserve">  InpS!AZ$14</f>
        <v>0</v>
      </c>
      <c r="BA19" s="5">
        <f xml:space="preserve">  InpS!BA$14</f>
        <v>0</v>
      </c>
      <c r="BB19" s="5">
        <f xml:space="preserve">  InpS!BB$14</f>
        <v>0</v>
      </c>
      <c r="BC19" s="5">
        <f xml:space="preserve">  InpS!BC$14</f>
        <v>0</v>
      </c>
      <c r="BD19" s="5">
        <f xml:space="preserve">  InpS!BD$14</f>
        <v>0</v>
      </c>
      <c r="BE19" s="5">
        <f xml:space="preserve">  InpS!BE$14</f>
        <v>0</v>
      </c>
      <c r="BF19" s="5">
        <f xml:space="preserve">  InpS!BF$14</f>
        <v>0</v>
      </c>
      <c r="BG19" s="5">
        <f xml:space="preserve">  InpS!BG$14</f>
        <v>0</v>
      </c>
      <c r="BH19" s="5">
        <f xml:space="preserve">  InpS!BH$14</f>
        <v>0</v>
      </c>
      <c r="BI19" s="5">
        <f xml:space="preserve">  InpS!BI$14</f>
        <v>0</v>
      </c>
      <c r="BJ19" s="5">
        <f xml:space="preserve">  InpS!BJ$14</f>
        <v>0</v>
      </c>
      <c r="BK19" s="5">
        <f xml:space="preserve">  InpS!BK$14</f>
        <v>0</v>
      </c>
      <c r="BL19" s="5">
        <f xml:space="preserve">  InpS!BL$14</f>
        <v>0</v>
      </c>
      <c r="BM19" s="5">
        <f xml:space="preserve">  InpS!BM$14</f>
        <v>0</v>
      </c>
      <c r="BN19" s="5">
        <f xml:space="preserve">  InpS!BN$14</f>
        <v>0</v>
      </c>
      <c r="BO19" s="5">
        <f xml:space="preserve">  InpS!BO$14</f>
        <v>0</v>
      </c>
      <c r="BP19" s="5">
        <f xml:space="preserve">  InpS!BP$14</f>
        <v>0</v>
      </c>
      <c r="BQ19" s="5">
        <f xml:space="preserve">  InpS!BQ$14</f>
        <v>0</v>
      </c>
    </row>
    <row r="20" spans="1:69">
      <c r="D20" s="82" t="s">
        <v>237</v>
      </c>
      <c r="E20" s="2" t="str">
        <f t="shared" ref="E20:BQ20" si="3" xml:space="preserve">  E$28</f>
        <v>Depreciation</v>
      </c>
      <c r="F20" s="2">
        <f t="shared" si="3"/>
        <v>0</v>
      </c>
      <c r="G20" s="2" t="str">
        <f t="shared" si="3"/>
        <v>GBP</v>
      </c>
      <c r="H20" s="2">
        <f t="shared" si="3"/>
        <v>0</v>
      </c>
      <c r="I20" s="2">
        <f t="shared" si="3"/>
        <v>0</v>
      </c>
      <c r="J20" s="2">
        <f t="shared" si="3"/>
        <v>0</v>
      </c>
      <c r="K20" s="2">
        <f t="shared" ca="1" si="3"/>
        <v>-7291.666666666667</v>
      </c>
      <c r="L20" s="2">
        <f t="shared" ca="1" si="3"/>
        <v>-14887.152777777777</v>
      </c>
      <c r="M20" s="2">
        <f t="shared" ca="1" si="3"/>
        <v>-23102.936921296296</v>
      </c>
      <c r="N20" s="2">
        <f t="shared" ca="1" si="3"/>
        <v>-32281.343436535491</v>
      </c>
      <c r="O20" s="2">
        <f t="shared" ca="1" si="3"/>
        <v>-42804.805928296999</v>
      </c>
      <c r="P20" s="2">
        <f t="shared" ca="1" si="3"/>
        <v>-55111.802000404219</v>
      </c>
      <c r="Q20" s="2">
        <f t="shared" ca="1" si="3"/>
        <v>-77006.789822528284</v>
      </c>
      <c r="R20" s="2">
        <f t="shared" ca="1" si="3"/>
        <v>-102110.39388725768</v>
      </c>
      <c r="S20" s="2">
        <f t="shared" ca="1" si="3"/>
        <v>-131468.59769728949</v>
      </c>
      <c r="T20" s="2">
        <f t="shared" ca="1" si="3"/>
        <v>-166304.65974470836</v>
      </c>
      <c r="U20" s="2">
        <f t="shared" ca="1" si="3"/>
        <v>-208070.08261482342</v>
      </c>
      <c r="V20" s="2">
        <f t="shared" ca="1" si="3"/>
        <v>-258505.09226055612</v>
      </c>
      <c r="W20" s="2">
        <f t="shared" ca="1" si="3"/>
        <v>-327002.814083812</v>
      </c>
      <c r="X20" s="2">
        <f t="shared" ca="1" si="3"/>
        <v>-409125.65316056006</v>
      </c>
      <c r="Y20" s="2">
        <f t="shared" ca="1" si="3"/>
        <v>-508295.39445233141</v>
      </c>
      <c r="Z20" s="2">
        <f t="shared" ca="1" si="3"/>
        <v>-628644.11051294999</v>
      </c>
      <c r="AA20" s="2">
        <f t="shared" ca="1" si="3"/>
        <v>-782477.99784494145</v>
      </c>
      <c r="AB20" s="2">
        <f t="shared" ca="1" si="3"/>
        <v>-968915.13508713874</v>
      </c>
      <c r="AC20" s="2">
        <f t="shared" ca="1" si="3"/>
        <v>-1195723.7362913003</v>
      </c>
      <c r="AD20" s="2">
        <f t="shared" ca="1" si="3"/>
        <v>-1479645.8265075993</v>
      </c>
      <c r="AE20" s="2">
        <f t="shared" ca="1" si="3"/>
        <v>-1825219.826161715</v>
      </c>
      <c r="AF20" s="2">
        <f t="shared" ca="1" si="3"/>
        <v>-2246844.6519059022</v>
      </c>
      <c r="AG20" s="2">
        <f t="shared" ca="1" si="3"/>
        <v>-2769379.6714795018</v>
      </c>
      <c r="AH20" s="2">
        <f t="shared" ca="1" si="3"/>
        <v>-3407305.5106980805</v>
      </c>
      <c r="AI20" s="2">
        <f t="shared" ca="1" si="3"/>
        <v>-4187202.4128624126</v>
      </c>
      <c r="AJ20" s="2">
        <f t="shared" ca="1" si="3"/>
        <v>-5148857.7488960121</v>
      </c>
      <c r="AK20" s="2">
        <f t="shared" ca="1" si="3"/>
        <v>-6325048.8244669456</v>
      </c>
      <c r="AL20" s="2">
        <f t="shared" ca="1" si="3"/>
        <v>-7772075.2677240018</v>
      </c>
      <c r="AM20" s="2">
        <f t="shared" ca="1" si="3"/>
        <v>-9542938.1804695576</v>
      </c>
      <c r="AN20" s="2">
        <f t="shared" ca="1" si="3"/>
        <v>-11718715.184068011</v>
      </c>
      <c r="AO20" s="2">
        <f t="shared" ca="1" si="3"/>
        <v>-14382771.987002632</v>
      </c>
      <c r="AP20" s="2">
        <f t="shared" ca="1" si="3"/>
        <v>-17653402.62272903</v>
      </c>
      <c r="AQ20" s="2">
        <f t="shared" ca="1" si="3"/>
        <v>-21666883.367735803</v>
      </c>
      <c r="AR20" s="2">
        <f t="shared" ca="1" si="3"/>
        <v>-26583150.919731569</v>
      </c>
      <c r="AS20" s="2">
        <f t="shared" ca="1" si="3"/>
        <v>-32614341.426716149</v>
      </c>
      <c r="AT20" s="2">
        <f t="shared" ca="1" si="3"/>
        <v>-40011754.493147239</v>
      </c>
      <c r="AU20" s="2">
        <f t="shared" ca="1" si="3"/>
        <v>-49083615.663459457</v>
      </c>
      <c r="AV20" s="2">
        <f t="shared" ca="1" si="3"/>
        <v>-60200627.486415818</v>
      </c>
      <c r="AW20" s="2">
        <f t="shared" ca="1" si="3"/>
        <v>-73833290.454639509</v>
      </c>
      <c r="AX20" s="2">
        <f t="shared" ca="1" si="3"/>
        <v>-90549632.19180651</v>
      </c>
      <c r="AY20" s="2">
        <f t="shared" ca="1" si="3"/>
        <v>-111046166.93696545</v>
      </c>
      <c r="AZ20" s="2">
        <f t="shared" ca="1" si="3"/>
        <v>-136176916.97116461</v>
      </c>
      <c r="BA20" s="2">
        <f t="shared" ca="1" si="3"/>
        <v>-166988996.87916231</v>
      </c>
      <c r="BB20" s="2">
        <f t="shared" ca="1" si="3"/>
        <v>-204766243.32379177</v>
      </c>
      <c r="BC20" s="2">
        <f t="shared" ca="1" si="3"/>
        <v>-251082708.24024588</v>
      </c>
      <c r="BD20" s="2">
        <f t="shared" ca="1" si="3"/>
        <v>-307868244.33337688</v>
      </c>
      <c r="BE20" s="2">
        <f t="shared" ca="1" si="3"/>
        <v>-377488915.60706526</v>
      </c>
      <c r="BF20" s="2">
        <f t="shared" ca="1" si="3"/>
        <v>-462845583.36438137</v>
      </c>
      <c r="BG20" s="2">
        <f t="shared" ca="1" si="3"/>
        <v>-567494775.42854667</v>
      </c>
      <c r="BH20" s="2">
        <f t="shared" ca="1" si="3"/>
        <v>-695796874.80223477</v>
      </c>
      <c r="BI20" s="2">
        <f t="shared" ca="1" si="3"/>
        <v>-853097802.29268265</v>
      </c>
      <c r="BJ20" s="2">
        <f t="shared" ca="1" si="3"/>
        <v>-1045951763.2119923</v>
      </c>
      <c r="BK20" s="2">
        <f t="shared" ca="1" si="3"/>
        <v>-1282394339.2651348</v>
      </c>
      <c r="BL20" s="2">
        <f t="shared" ca="1" si="3"/>
        <v>-1572277304.4543247</v>
      </c>
      <c r="BM20" s="2">
        <f t="shared" ca="1" si="3"/>
        <v>-1927679115.6624448</v>
      </c>
      <c r="BN20" s="2">
        <f t="shared" ca="1" si="3"/>
        <v>-2363408181.6898336</v>
      </c>
      <c r="BO20" s="2">
        <f t="shared" ca="1" si="3"/>
        <v>-2897619880.287632</v>
      </c>
      <c r="BP20" s="2">
        <f t="shared" ca="1" si="3"/>
        <v>-3552573032.2307482</v>
      </c>
      <c r="BQ20" s="2">
        <f t="shared" ca="1" si="3"/>
        <v>-4355557352.1834793</v>
      </c>
    </row>
    <row r="21" spans="1:69" s="89" customFormat="1">
      <c r="A21" s="64"/>
      <c r="B21" s="64"/>
      <c r="C21" s="92"/>
      <c r="D21" s="93"/>
      <c r="E21" s="38" t="s">
        <v>86</v>
      </c>
      <c r="F21" s="38"/>
      <c r="G21" s="38" t="s">
        <v>205</v>
      </c>
      <c r="H21" s="38"/>
      <c r="I21" s="12">
        <f xml:space="preserve">  IF( I16 = 0, $F15, I17 + ( ( I18 - I19 ) * InpC!$F34 ) - I20 )</f>
        <v>0</v>
      </c>
      <c r="J21" s="12">
        <f ca="1" xml:space="preserve">  IF( J16 = 0, $F15, J17 + ( ( J18 - J19 ) * InpC!$F34 ) - J20 )</f>
        <v>175000</v>
      </c>
      <c r="K21" s="12">
        <f ca="1" xml:space="preserve">  IF( K16 = 0, $F15, K17 + ( ( K18 - K19 ) * InpC!$F34 ) - K20 )</f>
        <v>182291.66666666666</v>
      </c>
      <c r="L21" s="12">
        <f ca="1" xml:space="preserve">  IF( L16 = 0, $F15, L17 + ( ( L18 - L19 ) * InpC!$F34 ) - L20 )</f>
        <v>197178.81944444444</v>
      </c>
      <c r="M21" s="12">
        <f ca="1" xml:space="preserve">  IF( M16 = 0, $F15, M17 + ( ( M18 - M19 ) * InpC!$F34 ) - M20 )</f>
        <v>220281.75636574073</v>
      </c>
      <c r="N21" s="12">
        <f ca="1" xml:space="preserve">  IF( N16 = 0, $F15, N17 + ( ( N18 - N19 ) * InpC!$F34 ) - N20 )</f>
        <v>252563.09980227624</v>
      </c>
      <c r="O21" s="12">
        <f ca="1" xml:space="preserve">  IF( O16 = 0, $F15, O17 + ( ( O18 - O19 ) * InpC!$F34 ) - O20 )</f>
        <v>295367.90573057323</v>
      </c>
      <c r="P21" s="12">
        <f ca="1" xml:space="preserve">  IF( P16 = 0, $F15, P17 + ( ( P18 - P19 ) * InpC!$F34 ) - P20 )</f>
        <v>525479.70773097745</v>
      </c>
      <c r="Q21" s="12">
        <f ca="1" xml:space="preserve">  IF( Q16 = 0, $F15, Q17 + ( ( Q18 - Q19 ) * InpC!$F34 ) - Q20 )</f>
        <v>602486.4975535057</v>
      </c>
      <c r="R21" s="12">
        <f ca="1" xml:space="preserve">  IF( R16 = 0, $F15, R17 + ( ( R18 - R19 ) * InpC!$F34 ) - R20 )</f>
        <v>704596.89144076337</v>
      </c>
      <c r="S21" s="12">
        <f ca="1" xml:space="preserve">  IF( S16 = 0, $F15, S17 + ( ( S18 - S19 ) * InpC!$F34 ) - S20 )</f>
        <v>836065.4891380528</v>
      </c>
      <c r="T21" s="12">
        <f ca="1" xml:space="preserve">  IF( T16 = 0, $F15, T17 + ( ( T18 - T19 ) * InpC!$F34 ) - T20 )</f>
        <v>1002370.1488827611</v>
      </c>
      <c r="U21" s="12">
        <f ca="1" xml:space="preserve">  IF( U16 = 0, $F15, U17 + ( ( U18 - U19 ) * InpC!$F34 ) - U20 )</f>
        <v>1210440.2314975846</v>
      </c>
      <c r="V21" s="12">
        <f ca="1" xml:space="preserve">  IF( V16 = 0, $F15, V17 + ( ( V18 - V19 ) * InpC!$F34 ) - V20 )</f>
        <v>1643945.3237581407</v>
      </c>
      <c r="W21" s="12">
        <f ca="1" xml:space="preserve">  IF( W16 = 0, $F15, W17 + ( ( W18 - W19 ) * InpC!$F34 ) - W20 )</f>
        <v>1970948.1378419527</v>
      </c>
      <c r="X21" s="12">
        <f ca="1" xml:space="preserve">  IF( X16 = 0, $F15, X17 + ( ( X18 - X19 ) * InpC!$F34 ) - X20 )</f>
        <v>2380073.7910025129</v>
      </c>
      <c r="Y21" s="12">
        <f ca="1" xml:space="preserve">  IF( Y16 = 0, $F15, Y17 + ( ( Y18 - Y19 ) * InpC!$F34 ) - Y20 )</f>
        <v>2888369.1854548445</v>
      </c>
      <c r="Z21" s="12">
        <f ca="1" xml:space="preserve">  IF( Z16 = 0, $F15, Z17 + ( ( Z18 - Z19 ) * InpC!$F34 ) - Z20 )</f>
        <v>3692013.2959677945</v>
      </c>
      <c r="AA21" s="12">
        <f ca="1" xml:space="preserve">  IF( AA16 = 0, $F15, AA17 + ( ( AA18 - AA19 ) * InpC!$F34 ) - AA20 )</f>
        <v>4474491.2938127359</v>
      </c>
      <c r="AB21" s="12">
        <f ca="1" xml:space="preserve">  IF( AB16 = 0, $F15, AB17 + ( ( AB18 - AB19 ) * InpC!$F34 ) - AB20 )</f>
        <v>5443406.4288998749</v>
      </c>
      <c r="AC21" s="12">
        <f ca="1" xml:space="preserve">  IF( AC16 = 0, $F15, AC17 + ( ( AC18 - AC19 ) * InpC!$F34 ) - AC20 )</f>
        <v>6814130.1651911754</v>
      </c>
      <c r="AD21" s="12">
        <f ca="1" xml:space="preserve">  IF( AD16 = 0, $F15, AD17 + ( ( AD18 - AD19 ) * InpC!$F34 ) - AD20 )</f>
        <v>8293775.9916987745</v>
      </c>
      <c r="AE21" s="12">
        <f ca="1" xml:space="preserve">  IF( AE16 = 0, $F15, AE17 + ( ( AE18 - AE19 ) * InpC!$F34 ) - AE20 )</f>
        <v>10118995.81786049</v>
      </c>
      <c r="AF21" s="12">
        <f ca="1" xml:space="preserve">  IF( AF16 = 0, $F15, AF17 + ( ( AF18 - AF19 ) * InpC!$F34 ) - AF20 )</f>
        <v>12540840.469766391</v>
      </c>
      <c r="AG21" s="12">
        <f ca="1" xml:space="preserve">  IF( AG16 = 0, $F15, AG17 + ( ( AG18 - AG19 ) * InpC!$F34 ) - AG20 )</f>
        <v>15310220.141245894</v>
      </c>
      <c r="AH21" s="12">
        <f ca="1" xml:space="preserve">  IF( AH16 = 0, $F15, AH17 + ( ( AH18 - AH19 ) * InpC!$F34 ) - AH20 )</f>
        <v>18717525.651943974</v>
      </c>
      <c r="AI21" s="12">
        <f ca="1" xml:space="preserve">  IF( AI16 = 0, $F15, AI17 + ( ( AI18 - AI19 ) * InpC!$F34 ) - AI20 )</f>
        <v>23079728.064806387</v>
      </c>
      <c r="AJ21" s="12">
        <f ca="1" xml:space="preserve">  IF( AJ16 = 0, $F15, AJ17 + ( ( AJ18 - AJ19 ) * InpC!$F34 ) - AJ20 )</f>
        <v>28228585.813702397</v>
      </c>
      <c r="AK21" s="12">
        <f ca="1" xml:space="preserve">  IF( AK16 = 0, $F15, AK17 + ( ( AK18 - AK19 ) * InpC!$F34 ) - AK20 )</f>
        <v>34728634.638169341</v>
      </c>
      <c r="AL21" s="12">
        <f ca="1" xml:space="preserve">  IF( AL16 = 0, $F15, AL17 + ( ( AL18 - AL19 ) * InpC!$F34 ) - AL20 )</f>
        <v>42500709.905893341</v>
      </c>
      <c r="AM21" s="12">
        <f ca="1" xml:space="preserve">  IF( AM16 = 0, $F15, AM17 + ( ( AM18 - AM19 ) * InpC!$F34 ) - AM20 )</f>
        <v>52218648.086362898</v>
      </c>
      <c r="AN21" s="12">
        <f ca="1" xml:space="preserve">  IF( AN16 = 0, $F15, AN17 + ( ( AN18 - AN19 ) * InpC!$F34 ) - AN20 )</f>
        <v>63937363.270430908</v>
      </c>
      <c r="AO21" s="12">
        <f ca="1" xml:space="preserve">  IF( AO16 = 0, $F15, AO17 + ( ( AO18 - AO19 ) * InpC!$F34 ) - AO20 )</f>
        <v>78495135.257433534</v>
      </c>
      <c r="AP21" s="12">
        <f ca="1" xml:space="preserve">  IF( AP16 = 0, $F15, AP17 + ( ( AP18 - AP19 ) * InpC!$F34 ) - AP20 )</f>
        <v>96323537.880162567</v>
      </c>
      <c r="AQ21" s="12">
        <f ca="1" xml:space="preserve">  IF( AQ16 = 0, $F15, AQ17 + ( ( AQ18 - AQ19 ) * InpC!$F34 ) - AQ20 )</f>
        <v>117990421.24789837</v>
      </c>
      <c r="AR21" s="12">
        <f ca="1" xml:space="preserve">  IF( AR16 = 0, $F15, AR17 + ( ( AR18 - AR19 ) * InpC!$F34 ) - AR20 )</f>
        <v>144748572.16762993</v>
      </c>
      <c r="AS21" s="12">
        <f ca="1" xml:space="preserve">  IF( AS16 = 0, $F15, AS17 + ( ( AS18 - AS19 ) * InpC!$F34 ) - AS20 )</f>
        <v>177537913.59434608</v>
      </c>
      <c r="AT21" s="12">
        <f ca="1" xml:space="preserve">  IF( AT16 = 0, $F15, AT17 + ( ( AT18 - AT19 ) * InpC!$F34 ) - AT20 )</f>
        <v>217724668.0874933</v>
      </c>
      <c r="AU21" s="12">
        <f ca="1" xml:space="preserve">  IF( AU16 = 0, $F15, AU17 + ( ( AU18 - AU19 ) * InpC!$F34 ) - AU20 )</f>
        <v>266808283.75095275</v>
      </c>
      <c r="AV21" s="12">
        <f ca="1" xml:space="preserve">  IF( AV16 = 0, $F15, AV17 + ( ( AV18 - AV19 ) * InpC!$F34 ) - AV20 )</f>
        <v>327183911.23736858</v>
      </c>
      <c r="AW21" s="12">
        <f ca="1" xml:space="preserve">  IF( AW16 = 0, $F15, AW17 + ( ( AW18 - AW19 ) * InpC!$F34 ) - AW20 )</f>
        <v>401192201.69200808</v>
      </c>
      <c r="AX21" s="12">
        <f ca="1" xml:space="preserve">  IF( AX16 = 0, $F15, AX17 + ( ( AX18 - AX19 ) * InpC!$F34 ) - AX20 )</f>
        <v>491916833.88381457</v>
      </c>
      <c r="AY21" s="12">
        <f ca="1" xml:space="preserve">  IF( AY16 = 0, $F15, AY17 + ( ( AY18 - AY19 ) * InpC!$F34 ) - AY20 )</f>
        <v>603138000.82078004</v>
      </c>
      <c r="AZ21" s="12">
        <f ca="1" xml:space="preserve">  IF( AZ16 = 0, $F15, AZ17 + ( ( AZ18 - AZ19 ) * InpC!$F34 ) - AZ20 )</f>
        <v>739489917.79194462</v>
      </c>
      <c r="BA21" s="12">
        <f ca="1" xml:space="preserve">  IF( BA16 = 0, $F15, BA17 + ( ( BA18 - BA19 ) * InpC!$F34 ) - BA20 )</f>
        <v>906653914.67110693</v>
      </c>
      <c r="BB21" s="12">
        <f ca="1" xml:space="preserve">  IF( BB16 = 0, $F15, BB17 + ( ( BB18 - BB19 ) * InpC!$F34 ) - BB20 )</f>
        <v>1111595157.9948988</v>
      </c>
      <c r="BC21" s="12">
        <f ca="1" xml:space="preserve">  IF( BC16 = 0, $F15, BC17 + ( ( BC18 - BC19 ) * InpC!$F34 ) - BC20 )</f>
        <v>1362852866.2351446</v>
      </c>
      <c r="BD21" s="12">
        <f ca="1" xml:space="preserve">  IF( BD16 = 0, $F15, BD17 + ( ( BD18 - BD19 ) * InpC!$F34 ) - BD20 )</f>
        <v>1670896110.5685215</v>
      </c>
      <c r="BE21" s="12">
        <f ca="1" xml:space="preserve">  IF( BE16 = 0, $F15, BE17 + ( ( BE18 - BE19 ) * InpC!$F34 ) - BE20 )</f>
        <v>2048560026.1755867</v>
      </c>
      <c r="BF21" s="12">
        <f ca="1" xml:space="preserve">  IF( BF16 = 0, $F15, BF17 + ( ( BF18 - BF19 ) * InpC!$F34 ) - BF20 )</f>
        <v>2511580609.539968</v>
      </c>
      <c r="BG21" s="12">
        <f ca="1" xml:space="preserve">  IF( BG16 = 0, $F15, BG17 + ( ( BG18 - BG19 ) * InpC!$F34 ) - BG20 )</f>
        <v>3079250384.9685144</v>
      </c>
      <c r="BH21" s="12">
        <f ca="1" xml:space="preserve">  IF( BH16 = 0, $F15, BH17 + ( ( BH18 - BH19 ) * InpC!$F34 ) - BH20 )</f>
        <v>3775222259.7707491</v>
      </c>
      <c r="BI21" s="12">
        <f ca="1" xml:space="preserve">  IF( BI16 = 0, $F15, BI17 + ( ( BI18 - BI19 ) * InpC!$F34 ) - BI20 )</f>
        <v>4628495062.0634317</v>
      </c>
      <c r="BJ21" s="12">
        <f ca="1" xml:space="preserve">  IF( BJ16 = 0, $F15, BJ17 + ( ( BJ18 - BJ19 ) * InpC!$F34 ) - BJ20 )</f>
        <v>5674621825.275424</v>
      </c>
      <c r="BK21" s="12">
        <f ca="1" xml:space="preserve">  IF( BK16 = 0, $F15, BK17 + ( ( BK18 - BK19 ) * InpC!$F34 ) - BK20 )</f>
        <v>6957191164.5405588</v>
      </c>
      <c r="BL21" s="12">
        <f ca="1" xml:space="preserve">  IF( BL16 = 0, $F15, BL17 + ( ( BL18 - BL19 ) * InpC!$F34 ) - BL20 )</f>
        <v>8529643468.9948835</v>
      </c>
      <c r="BM21" s="12">
        <f ca="1" xml:space="preserve">  IF( BM16 = 0, $F15, BM17 + ( ( BM18 - BM19 ) * InpC!$F34 ) - BM20 )</f>
        <v>10457497584.657328</v>
      </c>
      <c r="BN21" s="12">
        <f ca="1" xml:space="preserve">  IF( BN16 = 0, $F15, BN17 + ( ( BN18 - BN19 ) * InpC!$F34 ) - BN20 )</f>
        <v>12821080766.34716</v>
      </c>
      <c r="BO21" s="12">
        <f ca="1" xml:space="preserve">  IF( BO16 = 0, $F15, BO17 + ( ( BO18 - BO19 ) * InpC!$F34 ) - BO20 )</f>
        <v>15718875646.634792</v>
      </c>
      <c r="BP21" s="12">
        <f ca="1" xml:space="preserve">  IF( BP16 = 0, $F15, BP17 + ( ( BP18 - BP19 ) * InpC!$F34 ) - BP20 )</f>
        <v>19271623678.86554</v>
      </c>
      <c r="BQ21" s="12">
        <f ca="1" xml:space="preserve">  IF( BQ16 = 0, $F15, BQ17 + ( ( BQ18 - BQ19 ) * InpC!$F34 ) - BQ20 )</f>
        <v>23627356031.049019</v>
      </c>
    </row>
    <row r="23" spans="1:69">
      <c r="B23" s="28" t="s">
        <v>49</v>
      </c>
    </row>
    <row r="24" spans="1:69" s="87" customFormat="1">
      <c r="A24" s="60"/>
      <c r="B24" s="60"/>
      <c r="C24" s="86"/>
      <c r="D24" s="90"/>
      <c r="E24" s="46" t="str">
        <f xml:space="preserve">  InpC!E$44</f>
        <v>Opening Depreciation</v>
      </c>
      <c r="F24" s="46">
        <f xml:space="preserve">  InpC!F$44</f>
        <v>0</v>
      </c>
      <c r="G24" s="46" t="str">
        <f xml:space="preserve">  InpC!G$44</f>
        <v>GBP</v>
      </c>
      <c r="M24" s="88"/>
    </row>
    <row r="25" spans="1:69">
      <c r="A25" s="18"/>
      <c r="B25" s="18"/>
      <c r="C25" s="31"/>
      <c r="D25" s="32"/>
      <c r="E25" s="10" t="str">
        <f xml:space="preserve">  Time!E$28</f>
        <v>Period number</v>
      </c>
      <c r="F25" s="10">
        <f xml:space="preserve">  Time!F$28</f>
        <v>0</v>
      </c>
      <c r="G25" s="10" t="str">
        <f xml:space="preserve">  Time!G$28</f>
        <v>Counter</v>
      </c>
      <c r="H25" s="10">
        <f xml:space="preserve">  Time!H$28</f>
        <v>0</v>
      </c>
      <c r="I25" s="10">
        <f xml:space="preserve">  Time!I$28</f>
        <v>0</v>
      </c>
      <c r="J25" s="10">
        <f xml:space="preserve">  Time!J$28</f>
        <v>1</v>
      </c>
      <c r="K25" s="10">
        <f xml:space="preserve">  Time!K$28</f>
        <v>2</v>
      </c>
      <c r="L25" s="10">
        <f xml:space="preserve">  Time!L$28</f>
        <v>3</v>
      </c>
      <c r="M25" s="10">
        <f xml:space="preserve">  Time!M$28</f>
        <v>4</v>
      </c>
      <c r="N25" s="10">
        <f xml:space="preserve">  Time!N$28</f>
        <v>5</v>
      </c>
      <c r="O25" s="10">
        <f xml:space="preserve">  Time!O$28</f>
        <v>6</v>
      </c>
      <c r="P25" s="10">
        <f xml:space="preserve">  Time!P$28</f>
        <v>7</v>
      </c>
      <c r="Q25" s="10">
        <f xml:space="preserve">  Time!Q$28</f>
        <v>8</v>
      </c>
      <c r="R25" s="10">
        <f xml:space="preserve">  Time!R$28</f>
        <v>9</v>
      </c>
      <c r="S25" s="10">
        <f xml:space="preserve">  Time!S$28</f>
        <v>10</v>
      </c>
      <c r="T25" s="10">
        <f xml:space="preserve">  Time!T$28</f>
        <v>11</v>
      </c>
      <c r="U25" s="10">
        <f xml:space="preserve">  Time!U$28</f>
        <v>12</v>
      </c>
      <c r="V25" s="10">
        <f xml:space="preserve">  Time!V$28</f>
        <v>13</v>
      </c>
      <c r="W25" s="10">
        <f xml:space="preserve">  Time!W$28</f>
        <v>14</v>
      </c>
      <c r="X25" s="10">
        <f xml:space="preserve">  Time!X$28</f>
        <v>15</v>
      </c>
      <c r="Y25" s="10">
        <f xml:space="preserve">  Time!Y$28</f>
        <v>16</v>
      </c>
      <c r="Z25" s="10">
        <f xml:space="preserve">  Time!Z$28</f>
        <v>17</v>
      </c>
      <c r="AA25" s="10">
        <f xml:space="preserve">  Time!AA$28</f>
        <v>18</v>
      </c>
      <c r="AB25" s="10">
        <f xml:space="preserve">  Time!AB$28</f>
        <v>19</v>
      </c>
      <c r="AC25" s="10">
        <f xml:space="preserve">  Time!AC$28</f>
        <v>20</v>
      </c>
      <c r="AD25" s="10">
        <f xml:space="preserve">  Time!AD$28</f>
        <v>21</v>
      </c>
      <c r="AE25" s="10">
        <f xml:space="preserve">  Time!AE$28</f>
        <v>22</v>
      </c>
      <c r="AF25" s="10">
        <f xml:space="preserve">  Time!AF$28</f>
        <v>23</v>
      </c>
      <c r="AG25" s="10">
        <f xml:space="preserve">  Time!AG$28</f>
        <v>24</v>
      </c>
      <c r="AH25" s="10">
        <f xml:space="preserve">  Time!AH$28</f>
        <v>25</v>
      </c>
      <c r="AI25" s="10">
        <f xml:space="preserve">  Time!AI$28</f>
        <v>26</v>
      </c>
      <c r="AJ25" s="10">
        <f xml:space="preserve">  Time!AJ$28</f>
        <v>27</v>
      </c>
      <c r="AK25" s="10">
        <f xml:space="preserve">  Time!AK$28</f>
        <v>28</v>
      </c>
      <c r="AL25" s="10">
        <f xml:space="preserve">  Time!AL$28</f>
        <v>29</v>
      </c>
      <c r="AM25" s="10">
        <f xml:space="preserve">  Time!AM$28</f>
        <v>30</v>
      </c>
      <c r="AN25" s="10">
        <f xml:space="preserve">  Time!AN$28</f>
        <v>31</v>
      </c>
      <c r="AO25" s="10">
        <f xml:space="preserve">  Time!AO$28</f>
        <v>32</v>
      </c>
      <c r="AP25" s="10">
        <f xml:space="preserve">  Time!AP$28</f>
        <v>33</v>
      </c>
      <c r="AQ25" s="10">
        <f xml:space="preserve">  Time!AQ$28</f>
        <v>34</v>
      </c>
      <c r="AR25" s="10">
        <f xml:space="preserve">  Time!AR$28</f>
        <v>35</v>
      </c>
      <c r="AS25" s="10">
        <f xml:space="preserve">  Time!AS$28</f>
        <v>36</v>
      </c>
      <c r="AT25" s="10">
        <f xml:space="preserve">  Time!AT$28</f>
        <v>37</v>
      </c>
      <c r="AU25" s="10">
        <f xml:space="preserve">  Time!AU$28</f>
        <v>38</v>
      </c>
      <c r="AV25" s="10">
        <f xml:space="preserve">  Time!AV$28</f>
        <v>39</v>
      </c>
      <c r="AW25" s="10">
        <f xml:space="preserve">  Time!AW$28</f>
        <v>40</v>
      </c>
      <c r="AX25" s="10">
        <f xml:space="preserve">  Time!AX$28</f>
        <v>41</v>
      </c>
      <c r="AY25" s="10">
        <f xml:space="preserve">  Time!AY$28</f>
        <v>42</v>
      </c>
      <c r="AZ25" s="10">
        <f xml:space="preserve">  Time!AZ$28</f>
        <v>43</v>
      </c>
      <c r="BA25" s="10">
        <f xml:space="preserve">  Time!BA$28</f>
        <v>44</v>
      </c>
      <c r="BB25" s="10">
        <f xml:space="preserve">  Time!BB$28</f>
        <v>45</v>
      </c>
      <c r="BC25" s="10">
        <f xml:space="preserve">  Time!BC$28</f>
        <v>46</v>
      </c>
      <c r="BD25" s="10">
        <f xml:space="preserve">  Time!BD$28</f>
        <v>47</v>
      </c>
      <c r="BE25" s="10">
        <f xml:space="preserve">  Time!BE$28</f>
        <v>48</v>
      </c>
      <c r="BF25" s="10">
        <f xml:space="preserve">  Time!BF$28</f>
        <v>49</v>
      </c>
      <c r="BG25" s="10">
        <f xml:space="preserve">  Time!BG$28</f>
        <v>50</v>
      </c>
      <c r="BH25" s="10">
        <f xml:space="preserve">  Time!BH$28</f>
        <v>51</v>
      </c>
      <c r="BI25" s="10">
        <f xml:space="preserve">  Time!BI$28</f>
        <v>52</v>
      </c>
      <c r="BJ25" s="10">
        <f xml:space="preserve">  Time!BJ$28</f>
        <v>53</v>
      </c>
      <c r="BK25" s="10">
        <f xml:space="preserve">  Time!BK$28</f>
        <v>54</v>
      </c>
      <c r="BL25" s="10">
        <f xml:space="preserve">  Time!BL$28</f>
        <v>55</v>
      </c>
      <c r="BM25" s="10">
        <f xml:space="preserve">  Time!BM$28</f>
        <v>56</v>
      </c>
      <c r="BN25" s="10">
        <f xml:space="preserve">  Time!BN$28</f>
        <v>57</v>
      </c>
      <c r="BO25" s="10">
        <f xml:space="preserve">  Time!BO$28</f>
        <v>58</v>
      </c>
      <c r="BP25" s="10">
        <f xml:space="preserve">  Time!BP$28</f>
        <v>59</v>
      </c>
      <c r="BQ25" s="10">
        <f xml:space="preserve">  Time!BQ$28</f>
        <v>60</v>
      </c>
    </row>
    <row r="26" spans="1:69">
      <c r="E26" s="55" t="s">
        <v>199</v>
      </c>
      <c r="G26" s="55" t="s">
        <v>205</v>
      </c>
      <c r="J26" s="2">
        <f t="shared" ref="J26:BQ26" si="4" xml:space="preserve">  I28</f>
        <v>0</v>
      </c>
      <c r="K26" s="2">
        <f t="shared" si="4"/>
        <v>0</v>
      </c>
      <c r="L26" s="2">
        <f t="shared" ca="1" si="4"/>
        <v>-7291.666666666667</v>
      </c>
      <c r="M26" s="2">
        <f t="shared" ca="1" si="4"/>
        <v>-14887.152777777777</v>
      </c>
      <c r="N26" s="2">
        <f t="shared" ca="1" si="4"/>
        <v>-23102.936921296296</v>
      </c>
      <c r="O26" s="2">
        <f t="shared" ca="1" si="4"/>
        <v>-32281.343436535491</v>
      </c>
      <c r="P26" s="2">
        <f t="shared" ca="1" si="4"/>
        <v>-42804.805928296999</v>
      </c>
      <c r="Q26" s="2">
        <f t="shared" ca="1" si="4"/>
        <v>-55111.802000404219</v>
      </c>
      <c r="R26" s="2">
        <f t="shared" ca="1" si="4"/>
        <v>-77006.789822528284</v>
      </c>
      <c r="S26" s="2">
        <f t="shared" ca="1" si="4"/>
        <v>-102110.39388725768</v>
      </c>
      <c r="T26" s="2">
        <f t="shared" ca="1" si="4"/>
        <v>-131468.59769728949</v>
      </c>
      <c r="U26" s="2">
        <f t="shared" ca="1" si="4"/>
        <v>-166304.65974470836</v>
      </c>
      <c r="V26" s="2">
        <f t="shared" ca="1" si="4"/>
        <v>-208070.08261482342</v>
      </c>
      <c r="W26" s="2">
        <f t="shared" ca="1" si="4"/>
        <v>-258505.09226055612</v>
      </c>
      <c r="X26" s="2">
        <f t="shared" ca="1" si="4"/>
        <v>-327002.814083812</v>
      </c>
      <c r="Y26" s="2">
        <f t="shared" ca="1" si="4"/>
        <v>-409125.65316056006</v>
      </c>
      <c r="Z26" s="2">
        <f t="shared" ca="1" si="4"/>
        <v>-508295.39445233141</v>
      </c>
      <c r="AA26" s="2">
        <f t="shared" ca="1" si="4"/>
        <v>-628644.11051294999</v>
      </c>
      <c r="AB26" s="2">
        <f t="shared" ca="1" si="4"/>
        <v>-782477.99784494145</v>
      </c>
      <c r="AC26" s="2">
        <f t="shared" ca="1" si="4"/>
        <v>-968915.13508713874</v>
      </c>
      <c r="AD26" s="2">
        <f t="shared" ca="1" si="4"/>
        <v>-1195723.7362913003</v>
      </c>
      <c r="AE26" s="2">
        <f t="shared" ca="1" si="4"/>
        <v>-1479645.8265075993</v>
      </c>
      <c r="AF26" s="2">
        <f t="shared" ca="1" si="4"/>
        <v>-1825219.826161715</v>
      </c>
      <c r="AG26" s="2">
        <f t="shared" ca="1" si="4"/>
        <v>-2246844.6519059022</v>
      </c>
      <c r="AH26" s="2">
        <f t="shared" ca="1" si="4"/>
        <v>-2769379.6714795018</v>
      </c>
      <c r="AI26" s="2">
        <f t="shared" ca="1" si="4"/>
        <v>-3407305.5106980805</v>
      </c>
      <c r="AJ26" s="2">
        <f t="shared" ca="1" si="4"/>
        <v>-4187202.4128624126</v>
      </c>
      <c r="AK26" s="2">
        <f t="shared" ca="1" si="4"/>
        <v>-5148857.7488960121</v>
      </c>
      <c r="AL26" s="2">
        <f t="shared" ca="1" si="4"/>
        <v>-6325048.8244669456</v>
      </c>
      <c r="AM26" s="2">
        <f t="shared" ca="1" si="4"/>
        <v>-7772075.2677240018</v>
      </c>
      <c r="AN26" s="2">
        <f t="shared" ca="1" si="4"/>
        <v>-9542938.1804695576</v>
      </c>
      <c r="AO26" s="2">
        <f t="shared" ca="1" si="4"/>
        <v>-11718715.184068011</v>
      </c>
      <c r="AP26" s="2">
        <f t="shared" ca="1" si="4"/>
        <v>-14382771.987002632</v>
      </c>
      <c r="AQ26" s="2">
        <f t="shared" ca="1" si="4"/>
        <v>-17653402.62272903</v>
      </c>
      <c r="AR26" s="2">
        <f t="shared" ca="1" si="4"/>
        <v>-21666883.367735803</v>
      </c>
      <c r="AS26" s="2">
        <f t="shared" ca="1" si="4"/>
        <v>-26583150.919731569</v>
      </c>
      <c r="AT26" s="2">
        <f t="shared" ca="1" si="4"/>
        <v>-32614341.426716149</v>
      </c>
      <c r="AU26" s="2">
        <f t="shared" ca="1" si="4"/>
        <v>-40011754.493147239</v>
      </c>
      <c r="AV26" s="2">
        <f t="shared" ca="1" si="4"/>
        <v>-49083615.663459457</v>
      </c>
      <c r="AW26" s="2">
        <f t="shared" ca="1" si="4"/>
        <v>-60200627.486415818</v>
      </c>
      <c r="AX26" s="2">
        <f t="shared" ca="1" si="4"/>
        <v>-73833290.454639509</v>
      </c>
      <c r="AY26" s="2">
        <f t="shared" ca="1" si="4"/>
        <v>-90549632.19180651</v>
      </c>
      <c r="AZ26" s="2">
        <f t="shared" ca="1" si="4"/>
        <v>-111046166.93696545</v>
      </c>
      <c r="BA26" s="2">
        <f t="shared" ca="1" si="4"/>
        <v>-136176916.97116461</v>
      </c>
      <c r="BB26" s="2">
        <f t="shared" ca="1" si="4"/>
        <v>-166988996.87916231</v>
      </c>
      <c r="BC26" s="2">
        <f t="shared" ca="1" si="4"/>
        <v>-204766243.32379177</v>
      </c>
      <c r="BD26" s="2">
        <f t="shared" ca="1" si="4"/>
        <v>-251082708.24024588</v>
      </c>
      <c r="BE26" s="2">
        <f t="shared" ca="1" si="4"/>
        <v>-307868244.33337688</v>
      </c>
      <c r="BF26" s="2">
        <f t="shared" ca="1" si="4"/>
        <v>-377488915.60706526</v>
      </c>
      <c r="BG26" s="2">
        <f t="shared" ca="1" si="4"/>
        <v>-462845583.36438137</v>
      </c>
      <c r="BH26" s="2">
        <f t="shared" ca="1" si="4"/>
        <v>-567494775.42854667</v>
      </c>
      <c r="BI26" s="2">
        <f t="shared" ca="1" si="4"/>
        <v>-695796874.80223477</v>
      </c>
      <c r="BJ26" s="2">
        <f t="shared" ca="1" si="4"/>
        <v>-853097802.29268265</v>
      </c>
      <c r="BK26" s="2">
        <f t="shared" ca="1" si="4"/>
        <v>-1045951763.2119923</v>
      </c>
      <c r="BL26" s="2">
        <f t="shared" ca="1" si="4"/>
        <v>-1282394339.2651348</v>
      </c>
      <c r="BM26" s="2">
        <f t="shared" ca="1" si="4"/>
        <v>-1572277304.4543247</v>
      </c>
      <c r="BN26" s="2">
        <f t="shared" ca="1" si="4"/>
        <v>-1927679115.6624448</v>
      </c>
      <c r="BO26" s="2">
        <f t="shared" ca="1" si="4"/>
        <v>-2363408181.6898336</v>
      </c>
      <c r="BP26" s="2">
        <f t="shared" ca="1" si="4"/>
        <v>-2897619880.287632</v>
      </c>
      <c r="BQ26" s="2">
        <f t="shared" ca="1" si="4"/>
        <v>-3552573032.2307482</v>
      </c>
    </row>
    <row r="27" spans="1:69">
      <c r="D27" s="82" t="s">
        <v>237</v>
      </c>
      <c r="E27" s="2" t="str">
        <f t="shared" ref="E27:BQ27" si="5" xml:space="preserve">  E$11</f>
        <v>Depreciation this period</v>
      </c>
      <c r="F27" s="2">
        <f t="shared" si="5"/>
        <v>0</v>
      </c>
      <c r="G27" s="2" t="str">
        <f t="shared" si="5"/>
        <v>GBP</v>
      </c>
      <c r="H27" s="2">
        <f t="shared" ca="1" si="5"/>
        <v>4355557352.1834793</v>
      </c>
      <c r="I27" s="2">
        <f t="shared" si="5"/>
        <v>0</v>
      </c>
      <c r="J27" s="2">
        <f t="shared" si="5"/>
        <v>0</v>
      </c>
      <c r="K27" s="2">
        <f t="shared" ca="1" si="5"/>
        <v>7291.666666666667</v>
      </c>
      <c r="L27" s="2">
        <f t="shared" ca="1" si="5"/>
        <v>7595.4861111111104</v>
      </c>
      <c r="M27" s="2">
        <f t="shared" ca="1" si="5"/>
        <v>8215.7841435185182</v>
      </c>
      <c r="N27" s="2">
        <f t="shared" ca="1" si="5"/>
        <v>9178.4065152391977</v>
      </c>
      <c r="O27" s="2">
        <f t="shared" ca="1" si="5"/>
        <v>10523.462491761509</v>
      </c>
      <c r="P27" s="2">
        <f t="shared" ca="1" si="5"/>
        <v>12306.996072107218</v>
      </c>
      <c r="Q27" s="2">
        <f t="shared" ca="1" si="5"/>
        <v>21894.987822124061</v>
      </c>
      <c r="R27" s="2">
        <f t="shared" ca="1" si="5"/>
        <v>25103.604064729403</v>
      </c>
      <c r="S27" s="2">
        <f t="shared" ca="1" si="5"/>
        <v>29358.203810031806</v>
      </c>
      <c r="T27" s="2">
        <f t="shared" ca="1" si="5"/>
        <v>34836.062047418869</v>
      </c>
      <c r="U27" s="2">
        <f t="shared" ca="1" si="5"/>
        <v>41765.42287011505</v>
      </c>
      <c r="V27" s="2">
        <f t="shared" ca="1" si="5"/>
        <v>50435.009645732694</v>
      </c>
      <c r="W27" s="2">
        <f t="shared" ca="1" si="5"/>
        <v>68497.721823255866</v>
      </c>
      <c r="X27" s="2">
        <f t="shared" ca="1" si="5"/>
        <v>82122.83907674803</v>
      </c>
      <c r="Y27" s="2">
        <f t="shared" ca="1" si="5"/>
        <v>99169.741291771366</v>
      </c>
      <c r="Z27" s="2">
        <f t="shared" ca="1" si="5"/>
        <v>120348.71606061852</v>
      </c>
      <c r="AA27" s="2">
        <f t="shared" ca="1" si="5"/>
        <v>153833.88733199143</v>
      </c>
      <c r="AB27" s="2">
        <f t="shared" ca="1" si="5"/>
        <v>186437.13724219732</v>
      </c>
      <c r="AC27" s="2">
        <f t="shared" ca="1" si="5"/>
        <v>226808.60120416144</v>
      </c>
      <c r="AD27" s="2">
        <f t="shared" ca="1" si="5"/>
        <v>283922.090216299</v>
      </c>
      <c r="AE27" s="2">
        <f t="shared" ca="1" si="5"/>
        <v>345573.99965411559</v>
      </c>
      <c r="AF27" s="2">
        <f t="shared" ca="1" si="5"/>
        <v>421624.82574418705</v>
      </c>
      <c r="AG27" s="2">
        <f t="shared" ca="1" si="5"/>
        <v>522535.01957359962</v>
      </c>
      <c r="AH27" s="2">
        <f t="shared" ca="1" si="5"/>
        <v>637925.83921857888</v>
      </c>
      <c r="AI27" s="2">
        <f t="shared" ca="1" si="5"/>
        <v>779896.90216433222</v>
      </c>
      <c r="AJ27" s="2">
        <f t="shared" ca="1" si="5"/>
        <v>961655.33603359945</v>
      </c>
      <c r="AK27" s="2">
        <f t="shared" ca="1" si="5"/>
        <v>1176191.0755709333</v>
      </c>
      <c r="AL27" s="2">
        <f t="shared" ca="1" si="5"/>
        <v>1447026.4432570559</v>
      </c>
      <c r="AM27" s="2">
        <f t="shared" ca="1" si="5"/>
        <v>1770862.9127455559</v>
      </c>
      <c r="AN27" s="2">
        <f t="shared" ca="1" si="5"/>
        <v>2175777.0035984539</v>
      </c>
      <c r="AO27" s="2">
        <f t="shared" ca="1" si="5"/>
        <v>2664056.802934621</v>
      </c>
      <c r="AP27" s="2">
        <f t="shared" ca="1" si="5"/>
        <v>3270630.6357263974</v>
      </c>
      <c r="AQ27" s="2">
        <f t="shared" ca="1" si="5"/>
        <v>4013480.7450067736</v>
      </c>
      <c r="AR27" s="2">
        <f t="shared" ca="1" si="5"/>
        <v>4916267.5519957654</v>
      </c>
      <c r="AS27" s="2">
        <f t="shared" ca="1" si="5"/>
        <v>6031190.5069845803</v>
      </c>
      <c r="AT27" s="2">
        <f t="shared" ca="1" si="5"/>
        <v>7397413.0664310865</v>
      </c>
      <c r="AU27" s="2">
        <f t="shared" ca="1" si="5"/>
        <v>9071861.1703122202</v>
      </c>
      <c r="AV27" s="2">
        <f t="shared" ca="1" si="5"/>
        <v>11117011.822956365</v>
      </c>
      <c r="AW27" s="2">
        <f t="shared" ca="1" si="5"/>
        <v>13632662.968223691</v>
      </c>
      <c r="AX27" s="2">
        <f t="shared" ca="1" si="5"/>
        <v>16716341.737167003</v>
      </c>
      <c r="AY27" s="2">
        <f t="shared" ca="1" si="5"/>
        <v>20496534.745158941</v>
      </c>
      <c r="AZ27" s="2">
        <f t="shared" ca="1" si="5"/>
        <v>25130750.034199167</v>
      </c>
      <c r="BA27" s="2">
        <f t="shared" ca="1" si="5"/>
        <v>30812079.907997694</v>
      </c>
      <c r="BB27" s="2">
        <f t="shared" ca="1" si="5"/>
        <v>37777246.444629453</v>
      </c>
      <c r="BC27" s="2">
        <f t="shared" ca="1" si="5"/>
        <v>46316464.916454114</v>
      </c>
      <c r="BD27" s="2">
        <f t="shared" ca="1" si="5"/>
        <v>56785536.093131028</v>
      </c>
      <c r="BE27" s="2">
        <f t="shared" ca="1" si="5"/>
        <v>69620671.273688391</v>
      </c>
      <c r="BF27" s="2">
        <f t="shared" ca="1" si="5"/>
        <v>85356667.757316113</v>
      </c>
      <c r="BG27" s="2">
        <f t="shared" ca="1" si="5"/>
        <v>104649192.06416534</v>
      </c>
      <c r="BH27" s="2">
        <f t="shared" ca="1" si="5"/>
        <v>128302099.3736881</v>
      </c>
      <c r="BI27" s="2">
        <f t="shared" ca="1" si="5"/>
        <v>157300927.49044788</v>
      </c>
      <c r="BJ27" s="2">
        <f t="shared" ca="1" si="5"/>
        <v>192853960.91930965</v>
      </c>
      <c r="BK27" s="2">
        <f t="shared" ca="1" si="5"/>
        <v>236442576.05314267</v>
      </c>
      <c r="BL27" s="2">
        <f t="shared" ca="1" si="5"/>
        <v>289882965.18918997</v>
      </c>
      <c r="BM27" s="2">
        <f t="shared" ca="1" si="5"/>
        <v>355401811.20812017</v>
      </c>
      <c r="BN27" s="2">
        <f t="shared" ca="1" si="5"/>
        <v>435729066.02738863</v>
      </c>
      <c r="BO27" s="2">
        <f t="shared" ca="1" si="5"/>
        <v>534211698.59779835</v>
      </c>
      <c r="BP27" s="2">
        <f t="shared" ca="1" si="5"/>
        <v>654953151.94311631</v>
      </c>
      <c r="BQ27" s="2">
        <f t="shared" ca="1" si="5"/>
        <v>802984319.95273077</v>
      </c>
    </row>
    <row r="28" spans="1:69" s="89" customFormat="1">
      <c r="A28" s="177"/>
      <c r="B28" s="177"/>
      <c r="C28" s="291"/>
      <c r="D28" s="268"/>
      <c r="E28" s="89" t="s">
        <v>49</v>
      </c>
      <c r="G28" s="89" t="s">
        <v>205</v>
      </c>
      <c r="I28" s="33">
        <f t="shared" ref="I28:BQ28" si="6" xml:space="preserve">  IF( I25 = 0, $F24, I26 - I27 )</f>
        <v>0</v>
      </c>
      <c r="J28" s="33">
        <f t="shared" si="6"/>
        <v>0</v>
      </c>
      <c r="K28" s="33">
        <f t="shared" ca="1" si="6"/>
        <v>-7291.666666666667</v>
      </c>
      <c r="L28" s="33">
        <f t="shared" ca="1" si="6"/>
        <v>-14887.152777777777</v>
      </c>
      <c r="M28" s="33">
        <f t="shared" ca="1" si="6"/>
        <v>-23102.936921296296</v>
      </c>
      <c r="N28" s="33">
        <f t="shared" ca="1" si="6"/>
        <v>-32281.343436535491</v>
      </c>
      <c r="O28" s="33">
        <f t="shared" ca="1" si="6"/>
        <v>-42804.805928296999</v>
      </c>
      <c r="P28" s="33">
        <f t="shared" ca="1" si="6"/>
        <v>-55111.802000404219</v>
      </c>
      <c r="Q28" s="33">
        <f t="shared" ca="1" si="6"/>
        <v>-77006.789822528284</v>
      </c>
      <c r="R28" s="33">
        <f t="shared" ca="1" si="6"/>
        <v>-102110.39388725768</v>
      </c>
      <c r="S28" s="33">
        <f t="shared" ca="1" si="6"/>
        <v>-131468.59769728949</v>
      </c>
      <c r="T28" s="33">
        <f t="shared" ca="1" si="6"/>
        <v>-166304.65974470836</v>
      </c>
      <c r="U28" s="33">
        <f t="shared" ca="1" si="6"/>
        <v>-208070.08261482342</v>
      </c>
      <c r="V28" s="33">
        <f t="shared" ca="1" si="6"/>
        <v>-258505.09226055612</v>
      </c>
      <c r="W28" s="33">
        <f t="shared" ca="1" si="6"/>
        <v>-327002.814083812</v>
      </c>
      <c r="X28" s="33">
        <f t="shared" ca="1" si="6"/>
        <v>-409125.65316056006</v>
      </c>
      <c r="Y28" s="33">
        <f t="shared" ca="1" si="6"/>
        <v>-508295.39445233141</v>
      </c>
      <c r="Z28" s="33">
        <f t="shared" ca="1" si="6"/>
        <v>-628644.11051294999</v>
      </c>
      <c r="AA28" s="33">
        <f t="shared" ca="1" si="6"/>
        <v>-782477.99784494145</v>
      </c>
      <c r="AB28" s="33">
        <f t="shared" ca="1" si="6"/>
        <v>-968915.13508713874</v>
      </c>
      <c r="AC28" s="33">
        <f t="shared" ca="1" si="6"/>
        <v>-1195723.7362913003</v>
      </c>
      <c r="AD28" s="33">
        <f t="shared" ca="1" si="6"/>
        <v>-1479645.8265075993</v>
      </c>
      <c r="AE28" s="33">
        <f t="shared" ca="1" si="6"/>
        <v>-1825219.826161715</v>
      </c>
      <c r="AF28" s="33">
        <f t="shared" ca="1" si="6"/>
        <v>-2246844.6519059022</v>
      </c>
      <c r="AG28" s="33">
        <f t="shared" ca="1" si="6"/>
        <v>-2769379.6714795018</v>
      </c>
      <c r="AH28" s="33">
        <f t="shared" ca="1" si="6"/>
        <v>-3407305.5106980805</v>
      </c>
      <c r="AI28" s="33">
        <f t="shared" ca="1" si="6"/>
        <v>-4187202.4128624126</v>
      </c>
      <c r="AJ28" s="33">
        <f t="shared" ca="1" si="6"/>
        <v>-5148857.7488960121</v>
      </c>
      <c r="AK28" s="33">
        <f t="shared" ca="1" si="6"/>
        <v>-6325048.8244669456</v>
      </c>
      <c r="AL28" s="33">
        <f t="shared" ca="1" si="6"/>
        <v>-7772075.2677240018</v>
      </c>
      <c r="AM28" s="33">
        <f t="shared" ca="1" si="6"/>
        <v>-9542938.1804695576</v>
      </c>
      <c r="AN28" s="33">
        <f t="shared" ca="1" si="6"/>
        <v>-11718715.184068011</v>
      </c>
      <c r="AO28" s="33">
        <f t="shared" ca="1" si="6"/>
        <v>-14382771.987002632</v>
      </c>
      <c r="AP28" s="33">
        <f t="shared" ca="1" si="6"/>
        <v>-17653402.62272903</v>
      </c>
      <c r="AQ28" s="33">
        <f t="shared" ca="1" si="6"/>
        <v>-21666883.367735803</v>
      </c>
      <c r="AR28" s="33">
        <f t="shared" ca="1" si="6"/>
        <v>-26583150.919731569</v>
      </c>
      <c r="AS28" s="33">
        <f t="shared" ca="1" si="6"/>
        <v>-32614341.426716149</v>
      </c>
      <c r="AT28" s="33">
        <f t="shared" ca="1" si="6"/>
        <v>-40011754.493147239</v>
      </c>
      <c r="AU28" s="33">
        <f t="shared" ca="1" si="6"/>
        <v>-49083615.663459457</v>
      </c>
      <c r="AV28" s="33">
        <f t="shared" ca="1" si="6"/>
        <v>-60200627.486415818</v>
      </c>
      <c r="AW28" s="33">
        <f t="shared" ca="1" si="6"/>
        <v>-73833290.454639509</v>
      </c>
      <c r="AX28" s="33">
        <f t="shared" ca="1" si="6"/>
        <v>-90549632.19180651</v>
      </c>
      <c r="AY28" s="33">
        <f t="shared" ca="1" si="6"/>
        <v>-111046166.93696545</v>
      </c>
      <c r="AZ28" s="33">
        <f t="shared" ca="1" si="6"/>
        <v>-136176916.97116461</v>
      </c>
      <c r="BA28" s="33">
        <f t="shared" ca="1" si="6"/>
        <v>-166988996.87916231</v>
      </c>
      <c r="BB28" s="33">
        <f t="shared" ca="1" si="6"/>
        <v>-204766243.32379177</v>
      </c>
      <c r="BC28" s="33">
        <f t="shared" ca="1" si="6"/>
        <v>-251082708.24024588</v>
      </c>
      <c r="BD28" s="33">
        <f t="shared" ca="1" si="6"/>
        <v>-307868244.33337688</v>
      </c>
      <c r="BE28" s="33">
        <f t="shared" ca="1" si="6"/>
        <v>-377488915.60706526</v>
      </c>
      <c r="BF28" s="33">
        <f t="shared" ca="1" si="6"/>
        <v>-462845583.36438137</v>
      </c>
      <c r="BG28" s="33">
        <f t="shared" ca="1" si="6"/>
        <v>-567494775.42854667</v>
      </c>
      <c r="BH28" s="33">
        <f t="shared" ca="1" si="6"/>
        <v>-695796874.80223477</v>
      </c>
      <c r="BI28" s="33">
        <f t="shared" ca="1" si="6"/>
        <v>-853097802.29268265</v>
      </c>
      <c r="BJ28" s="33">
        <f t="shared" ca="1" si="6"/>
        <v>-1045951763.2119923</v>
      </c>
      <c r="BK28" s="33">
        <f t="shared" ca="1" si="6"/>
        <v>-1282394339.2651348</v>
      </c>
      <c r="BL28" s="33">
        <f t="shared" ca="1" si="6"/>
        <v>-1572277304.4543247</v>
      </c>
      <c r="BM28" s="33">
        <f t="shared" ca="1" si="6"/>
        <v>-1927679115.6624448</v>
      </c>
      <c r="BN28" s="33">
        <f t="shared" ca="1" si="6"/>
        <v>-2363408181.6898336</v>
      </c>
      <c r="BO28" s="33">
        <f t="shared" ca="1" si="6"/>
        <v>-2897619880.287632</v>
      </c>
      <c r="BP28" s="33">
        <f t="shared" ca="1" si="6"/>
        <v>-3552573032.2307482</v>
      </c>
      <c r="BQ28" s="33">
        <f t="shared" ca="1" si="6"/>
        <v>-4355557352.1834793</v>
      </c>
    </row>
    <row r="31" spans="1:69">
      <c r="B31" s="28" t="s">
        <v>210</v>
      </c>
    </row>
  </sheetData>
  <conditionalFormatting sqref="F3">
    <cfRule type="cellIs" dxfId="284" priority="13" stopIfTrue="1" operator="notEqual">
      <formula>0</formula>
    </cfRule>
    <cfRule type="cellIs" dxfId="283" priority="14" stopIfTrue="1" operator="equal">
      <formula>""</formula>
    </cfRule>
  </conditionalFormatting>
  <conditionalFormatting sqref="J3:BQ3">
    <cfRule type="cellIs" dxfId="282" priority="11" stopIfTrue="1" operator="equal">
      <formula>"Construction"</formula>
    </cfRule>
    <cfRule type="cellIs" dxfId="281" priority="12" stopIfTrue="1" operator="equal">
      <formula>"Operations"</formula>
    </cfRule>
  </conditionalFormatting>
  <conditionalFormatting sqref="J3:BQ3">
    <cfRule type="cellIs" dxfId="280" priority="10" operator="equal">
      <formula>"Fin Close"</formula>
    </cfRule>
  </conditionalFormatting>
  <conditionalFormatting sqref="J3:BQ3">
    <cfRule type="cellIs" dxfId="279" priority="8" operator="equal">
      <formula>"PPA ext."</formula>
    </cfRule>
    <cfRule type="cellIs" dxfId="278" priority="9" operator="equal">
      <formula>"Delay"</formula>
    </cfRule>
  </conditionalFormatting>
  <conditionalFormatting sqref="F2">
    <cfRule type="cellIs" dxfId="277" priority="1" stopIfTrue="1" operator="notEqual">
      <formula>0</formula>
    </cfRule>
    <cfRule type="cellIs" dxfId="276" priority="2" stopIfTrue="1" operator="equal">
      <formula>""</formula>
    </cfRule>
  </conditionalFormatting>
  <printOptions headings="1"/>
  <pageMargins left="0.74803149606299213" right="0.74803149606299213" top="0.98425196850393704" bottom="0.98425196850393704" header="0.51181102362204722" footer="0.51181102362204722"/>
  <pageSetup paperSize="9" scale="49" orientation="landscape" blackAndWhite="1"/>
  <headerFooter>
    <oddHeader>&amp;LPROJECT [XXX]&amp;CSheet:&amp;A&amp;RSTRICTLY CONFIDENTIAL</oddHeader>
    <oddFooter>&amp;L&amp;F ( Printed on &amp;D at &amp;T )&amp;RPage &amp;P of &amp;N</oddFooter>
  </headerFooter>
  <customProperties>
    <customPr name="MMGroup" r:id="rId1"/>
    <customPr name="MMSheetType" r:id="rId2"/>
    <customPr name="MMTimeAxis" r:id="rId3"/>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BQ16"/>
  <sheetViews>
    <sheetView showGridLines="0"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cols>
    <col min="1" max="2" width="1.44140625" style="28" customWidth="1"/>
    <col min="3" max="3" width="1.44140625" style="58" customWidth="1"/>
    <col min="4" max="4" width="1.44140625" style="82" customWidth="1"/>
    <col min="5" max="5" width="27.109375" style="55" bestFit="1" customWidth="1"/>
    <col min="6" max="6" width="20.5546875" style="55" bestFit="1" customWidth="1"/>
    <col min="7" max="7" width="13.21875" style="55" bestFit="1" customWidth="1"/>
    <col min="8" max="8" width="7.6640625" style="55" bestFit="1" customWidth="1"/>
    <col min="9" max="9" width="3.44140625" style="55" customWidth="1"/>
    <col min="10" max="10" width="12.33203125" style="55" bestFit="1" customWidth="1"/>
    <col min="11" max="11" width="12.109375" style="55" bestFit="1" customWidth="1"/>
    <col min="12" max="12" width="11.21875" style="55" bestFit="1" customWidth="1"/>
    <col min="13" max="13" width="12.33203125" style="55" bestFit="1" customWidth="1"/>
    <col min="14" max="14" width="12.21875" style="55" bestFit="1" customWidth="1"/>
    <col min="15" max="15" width="11.77734375" style="55" bestFit="1" customWidth="1"/>
    <col min="16" max="16" width="12.33203125" style="55" bestFit="1" customWidth="1"/>
    <col min="17" max="17" width="12.21875" style="55" bestFit="1" customWidth="1"/>
    <col min="18" max="18" width="11.88671875" style="55" bestFit="1" customWidth="1"/>
    <col min="19" max="19" width="12.109375" style="55" bestFit="1" customWidth="1"/>
    <col min="20" max="20" width="12" style="55" bestFit="1" customWidth="1"/>
    <col min="21" max="21" width="11.77734375" style="55" bestFit="1" customWidth="1"/>
    <col min="22" max="22" width="12.33203125" style="55" bestFit="1" customWidth="1"/>
    <col min="23" max="23" width="12.109375" style="55" bestFit="1" customWidth="1"/>
    <col min="24" max="24" width="11.21875" style="55" bestFit="1" customWidth="1"/>
    <col min="25" max="25" width="12.33203125" style="55" bestFit="1" customWidth="1"/>
    <col min="26" max="26" width="12.21875" style="55" bestFit="1" customWidth="1"/>
    <col min="27" max="27" width="11.77734375" style="55" bestFit="1" customWidth="1"/>
    <col min="28" max="28" width="12.33203125" style="55" bestFit="1" customWidth="1"/>
    <col min="29" max="29" width="12.21875" style="55" bestFit="1" customWidth="1"/>
    <col min="30" max="30" width="11.88671875" style="55" bestFit="1" customWidth="1"/>
    <col min="31" max="31" width="12.109375" style="55" bestFit="1" customWidth="1"/>
    <col min="32" max="32" width="12" style="55" bestFit="1" customWidth="1"/>
    <col min="33" max="33" width="11.77734375" style="55" bestFit="1" customWidth="1"/>
    <col min="34" max="34" width="12.33203125" style="55" bestFit="1" customWidth="1"/>
    <col min="35" max="35" width="12.109375" style="55" bestFit="1" customWidth="1"/>
    <col min="36" max="36" width="11.21875" style="55" bestFit="1" customWidth="1"/>
    <col min="37" max="37" width="12.33203125" style="55" bestFit="1" customWidth="1"/>
    <col min="38" max="38" width="12.21875" style="55" bestFit="1" customWidth="1"/>
    <col min="39" max="39" width="11.77734375" style="55" bestFit="1" customWidth="1"/>
    <col min="40" max="40" width="12.33203125" style="55" bestFit="1" customWidth="1"/>
    <col min="41" max="41" width="12.21875" style="55" bestFit="1" customWidth="1"/>
    <col min="42" max="42" width="11.88671875" style="55" bestFit="1" customWidth="1"/>
    <col min="43" max="43" width="12.109375" style="55" bestFit="1" customWidth="1"/>
    <col min="44" max="44" width="12" style="55" bestFit="1" customWidth="1"/>
    <col min="45" max="45" width="11.77734375" style="55" bestFit="1" customWidth="1"/>
    <col min="46" max="46" width="12.33203125" style="55" bestFit="1" customWidth="1"/>
    <col min="47" max="47" width="12.109375" style="55" bestFit="1" customWidth="1"/>
    <col min="48" max="48" width="11.21875" style="55" bestFit="1" customWidth="1"/>
    <col min="49" max="49" width="12.33203125" style="55" bestFit="1" customWidth="1"/>
    <col min="50" max="50" width="12.21875" style="55" bestFit="1" customWidth="1"/>
    <col min="51" max="51" width="11.77734375" style="55" bestFit="1" customWidth="1"/>
    <col min="52" max="52" width="12.33203125" style="55" bestFit="1" customWidth="1"/>
    <col min="53" max="53" width="12.21875" style="55" bestFit="1" customWidth="1"/>
    <col min="54" max="54" width="11.88671875" style="55" bestFit="1" customWidth="1"/>
    <col min="55" max="55" width="12.109375" style="55" bestFit="1" customWidth="1"/>
    <col min="56" max="56" width="12" style="55" bestFit="1" customWidth="1"/>
    <col min="57" max="57" width="11.77734375" style="55" bestFit="1" customWidth="1"/>
    <col min="58" max="58" width="12.33203125" style="55" bestFit="1" customWidth="1"/>
    <col min="59" max="59" width="12.109375" style="55" bestFit="1" customWidth="1"/>
    <col min="60" max="60" width="11.21875" style="55" bestFit="1" customWidth="1"/>
    <col min="61" max="61" width="12.33203125" style="55" bestFit="1" customWidth="1"/>
    <col min="62" max="62" width="12.21875" style="55" bestFit="1" customWidth="1"/>
    <col min="63" max="63" width="11.77734375" style="55" bestFit="1" customWidth="1"/>
    <col min="64" max="64" width="12.33203125" style="55" bestFit="1" customWidth="1"/>
    <col min="65" max="65" width="12.21875" style="55" bestFit="1" customWidth="1"/>
    <col min="66" max="66" width="11.88671875" style="55" bestFit="1" customWidth="1"/>
    <col min="67" max="67" width="12.109375" style="55" bestFit="1" customWidth="1"/>
    <col min="68" max="68" width="12" style="55" bestFit="1" customWidth="1"/>
    <col min="69" max="69" width="11.77734375" style="55" bestFit="1" customWidth="1"/>
    <col min="70" max="70" width="15.109375" style="55" hidden="1" customWidth="1"/>
    <col min="71" max="16384" width="15.109375" style="55" hidden="1"/>
  </cols>
  <sheetData>
    <row r="1" spans="1:69" s="76" customFormat="1" ht="25">
      <c r="A1" s="48" t="str">
        <f ca="1" xml:space="preserve"> RIGHT(CELL("filename", A1), LEN(CELL("filename", A1)) - SEARCH("]", CELL("filename", A1)))</f>
        <v>Equity</v>
      </c>
      <c r="B1" s="78"/>
      <c r="C1" s="79"/>
      <c r="D1" s="83"/>
      <c r="F1" s="50" t="str">
        <f>HYPERLINK("#Contents!A1","Go to contents")</f>
        <v>Go to contents</v>
      </c>
      <c r="H1" s="57"/>
      <c r="J1" s="57"/>
    </row>
    <row r="2" spans="1:69" s="52" customFormat="1">
      <c r="A2" s="56"/>
      <c r="B2" s="56"/>
      <c r="C2" s="77"/>
      <c r="D2" s="80"/>
      <c r="E2" s="19" t="s">
        <v>260</v>
      </c>
      <c r="F2" s="49">
        <f ca="1" xml:space="preserve"> 'Model Checks and Alerts'!F11</f>
        <v>1</v>
      </c>
      <c r="G2" s="51" t="s">
        <v>115</v>
      </c>
      <c r="H2" s="19"/>
      <c r="I2" s="19"/>
      <c r="J2" s="6">
        <f xml:space="preserve"> Time!J$19</f>
        <v>45077</v>
      </c>
      <c r="K2" s="6">
        <f xml:space="preserve"> Time!K$19</f>
        <v>45107</v>
      </c>
      <c r="L2" s="6">
        <f xml:space="preserve"> Time!L$19</f>
        <v>45138</v>
      </c>
      <c r="M2" s="6">
        <f xml:space="preserve"> Time!M$19</f>
        <v>45169</v>
      </c>
      <c r="N2" s="6">
        <f xml:space="preserve"> Time!N$19</f>
        <v>45199</v>
      </c>
      <c r="O2" s="6">
        <f xml:space="preserve"> Time!O$19</f>
        <v>45230</v>
      </c>
      <c r="P2" s="6">
        <f xml:space="preserve"> Time!P$19</f>
        <v>45260</v>
      </c>
      <c r="Q2" s="6">
        <f xml:space="preserve"> Time!Q$19</f>
        <v>45291</v>
      </c>
      <c r="R2" s="6">
        <f xml:space="preserve"> Time!R$19</f>
        <v>45322</v>
      </c>
      <c r="S2" s="6">
        <f xml:space="preserve"> Time!S$19</f>
        <v>45351</v>
      </c>
      <c r="T2" s="6">
        <f xml:space="preserve"> Time!T$19</f>
        <v>45382</v>
      </c>
      <c r="U2" s="6">
        <f xml:space="preserve"> Time!U$19</f>
        <v>45412</v>
      </c>
      <c r="V2" s="6">
        <f xml:space="preserve"> Time!V$19</f>
        <v>45443</v>
      </c>
      <c r="W2" s="6">
        <f xml:space="preserve"> Time!W$19</f>
        <v>45473</v>
      </c>
      <c r="X2" s="6">
        <f xml:space="preserve"> Time!X$19</f>
        <v>45504</v>
      </c>
      <c r="Y2" s="6">
        <f xml:space="preserve"> Time!Y$19</f>
        <v>45535</v>
      </c>
      <c r="Z2" s="6">
        <f xml:space="preserve"> Time!Z$19</f>
        <v>45565</v>
      </c>
      <c r="AA2" s="6">
        <f xml:space="preserve"> Time!AA$19</f>
        <v>45596</v>
      </c>
      <c r="AB2" s="6">
        <f xml:space="preserve"> Time!AB$19</f>
        <v>45626</v>
      </c>
      <c r="AC2" s="6">
        <f xml:space="preserve"> Time!AC$19</f>
        <v>45657</v>
      </c>
      <c r="AD2" s="6">
        <f xml:space="preserve"> Time!AD$19</f>
        <v>45688</v>
      </c>
      <c r="AE2" s="6">
        <f xml:space="preserve"> Time!AE$19</f>
        <v>45716</v>
      </c>
      <c r="AF2" s="6">
        <f xml:space="preserve"> Time!AF$19</f>
        <v>45747</v>
      </c>
      <c r="AG2" s="6">
        <f xml:space="preserve"> Time!AG$19</f>
        <v>45777</v>
      </c>
      <c r="AH2" s="6">
        <f xml:space="preserve"> Time!AH$19</f>
        <v>45808</v>
      </c>
      <c r="AI2" s="6">
        <f xml:space="preserve"> Time!AI$19</f>
        <v>45838</v>
      </c>
      <c r="AJ2" s="6">
        <f xml:space="preserve"> Time!AJ$19</f>
        <v>45869</v>
      </c>
      <c r="AK2" s="6">
        <f xml:space="preserve"> Time!AK$19</f>
        <v>45900</v>
      </c>
      <c r="AL2" s="6">
        <f xml:space="preserve"> Time!AL$19</f>
        <v>45930</v>
      </c>
      <c r="AM2" s="6">
        <f xml:space="preserve"> Time!AM$19</f>
        <v>45961</v>
      </c>
      <c r="AN2" s="6">
        <f xml:space="preserve"> Time!AN$19</f>
        <v>45991</v>
      </c>
      <c r="AO2" s="6">
        <f xml:space="preserve"> Time!AO$19</f>
        <v>46022</v>
      </c>
      <c r="AP2" s="6">
        <f xml:space="preserve"> Time!AP$19</f>
        <v>46053</v>
      </c>
      <c r="AQ2" s="6">
        <f xml:space="preserve"> Time!AQ$19</f>
        <v>46081</v>
      </c>
      <c r="AR2" s="6">
        <f xml:space="preserve"> Time!AR$19</f>
        <v>46112</v>
      </c>
      <c r="AS2" s="6">
        <f xml:space="preserve"> Time!AS$19</f>
        <v>46142</v>
      </c>
      <c r="AT2" s="6">
        <f xml:space="preserve"> Time!AT$19</f>
        <v>46173</v>
      </c>
      <c r="AU2" s="6">
        <f xml:space="preserve"> Time!AU$19</f>
        <v>46203</v>
      </c>
      <c r="AV2" s="6">
        <f xml:space="preserve"> Time!AV$19</f>
        <v>46234</v>
      </c>
      <c r="AW2" s="6">
        <f xml:space="preserve"> Time!AW$19</f>
        <v>46265</v>
      </c>
      <c r="AX2" s="6">
        <f xml:space="preserve"> Time!AX$19</f>
        <v>46295</v>
      </c>
      <c r="AY2" s="6">
        <f xml:space="preserve"> Time!AY$19</f>
        <v>46326</v>
      </c>
      <c r="AZ2" s="6">
        <f xml:space="preserve"> Time!AZ$19</f>
        <v>46356</v>
      </c>
      <c r="BA2" s="6">
        <f xml:space="preserve"> Time!BA$19</f>
        <v>46387</v>
      </c>
      <c r="BB2" s="6">
        <f xml:space="preserve"> Time!BB$19</f>
        <v>46418</v>
      </c>
      <c r="BC2" s="6">
        <f xml:space="preserve"> Time!BC$19</f>
        <v>46446</v>
      </c>
      <c r="BD2" s="6">
        <f xml:space="preserve"> Time!BD$19</f>
        <v>46477</v>
      </c>
      <c r="BE2" s="6">
        <f xml:space="preserve"> Time!BE$19</f>
        <v>46507</v>
      </c>
      <c r="BF2" s="6">
        <f xml:space="preserve"> Time!BF$19</f>
        <v>46538</v>
      </c>
      <c r="BG2" s="6">
        <f xml:space="preserve"> Time!BG$19</f>
        <v>46568</v>
      </c>
      <c r="BH2" s="6">
        <f xml:space="preserve"> Time!BH$19</f>
        <v>46599</v>
      </c>
      <c r="BI2" s="6">
        <f xml:space="preserve"> Time!BI$19</f>
        <v>46630</v>
      </c>
      <c r="BJ2" s="6">
        <f xml:space="preserve"> Time!BJ$19</f>
        <v>46660</v>
      </c>
      <c r="BK2" s="6">
        <f xml:space="preserve"> Time!BK$19</f>
        <v>46691</v>
      </c>
      <c r="BL2" s="6">
        <f xml:space="preserve"> Time!BL$19</f>
        <v>46721</v>
      </c>
      <c r="BM2" s="6">
        <f xml:space="preserve"> Time!BM$19</f>
        <v>46752</v>
      </c>
      <c r="BN2" s="6">
        <f xml:space="preserve"> Time!BN$19</f>
        <v>46783</v>
      </c>
      <c r="BO2" s="6">
        <f xml:space="preserve"> Time!BO$19</f>
        <v>46812</v>
      </c>
      <c r="BP2" s="6">
        <f xml:space="preserve"> Time!BP$19</f>
        <v>46843</v>
      </c>
      <c r="BQ2" s="6">
        <f xml:space="preserve"> Time!BQ$19</f>
        <v>46873</v>
      </c>
    </row>
    <row r="3" spans="1:69" s="29" customFormat="1">
      <c r="A3" s="56"/>
      <c r="B3" s="56"/>
      <c r="C3" s="77"/>
      <c r="D3" s="80"/>
      <c r="E3" s="37" t="s">
        <v>167</v>
      </c>
      <c r="F3" s="49"/>
      <c r="G3" s="51" t="s">
        <v>76</v>
      </c>
      <c r="H3" s="19"/>
      <c r="I3" s="19"/>
      <c r="J3" s="7" t="str">
        <f xml:space="preserve"> Time!J$24</f>
        <v>Month1</v>
      </c>
      <c r="K3" s="7" t="str">
        <f xml:space="preserve"> Time!K$24</f>
        <v>Month2</v>
      </c>
      <c r="L3" s="7" t="str">
        <f xml:space="preserve"> Time!L$24</f>
        <v>Month3</v>
      </c>
      <c r="M3" s="7" t="str">
        <f xml:space="preserve"> Time!M$24</f>
        <v>Month4</v>
      </c>
      <c r="N3" s="7" t="str">
        <f xml:space="preserve"> Time!N$24</f>
        <v>Month5</v>
      </c>
      <c r="O3" s="7" t="str">
        <f xml:space="preserve"> Time!O$24</f>
        <v>Month6</v>
      </c>
      <c r="P3" s="7" t="str">
        <f xml:space="preserve"> Time!P$24</f>
        <v>Month7</v>
      </c>
      <c r="Q3" s="7" t="str">
        <f xml:space="preserve"> Time!Q$24</f>
        <v>Month8</v>
      </c>
      <c r="R3" s="7" t="str">
        <f xml:space="preserve"> Time!R$24</f>
        <v>Month9</v>
      </c>
      <c r="S3" s="7" t="str">
        <f xml:space="preserve"> Time!S$24</f>
        <v>Month10</v>
      </c>
      <c r="T3" s="7" t="str">
        <f xml:space="preserve"> Time!T$24</f>
        <v>Month11</v>
      </c>
      <c r="U3" s="7" t="str">
        <f xml:space="preserve"> Time!U$24</f>
        <v>Month12</v>
      </c>
      <c r="V3" s="7" t="str">
        <f xml:space="preserve"> Time!V$24</f>
        <v>Month13</v>
      </c>
      <c r="W3" s="7" t="str">
        <f xml:space="preserve"> Time!W$24</f>
        <v>Month14</v>
      </c>
      <c r="X3" s="7" t="str">
        <f xml:space="preserve"> Time!X$24</f>
        <v>Month15</v>
      </c>
      <c r="Y3" s="7" t="str">
        <f xml:space="preserve"> Time!Y$24</f>
        <v>Month16</v>
      </c>
      <c r="Z3" s="7" t="str">
        <f xml:space="preserve"> Time!Z$24</f>
        <v>Month17</v>
      </c>
      <c r="AA3" s="7" t="str">
        <f xml:space="preserve"> Time!AA$24</f>
        <v>Month18</v>
      </c>
      <c r="AB3" s="7" t="str">
        <f xml:space="preserve"> Time!AB$24</f>
        <v>Month19</v>
      </c>
      <c r="AC3" s="7" t="str">
        <f xml:space="preserve"> Time!AC$24</f>
        <v>Month20</v>
      </c>
      <c r="AD3" s="7" t="str">
        <f xml:space="preserve"> Time!AD$24</f>
        <v>Month21</v>
      </c>
      <c r="AE3" s="7" t="str">
        <f xml:space="preserve"> Time!AE$24</f>
        <v>Month22</v>
      </c>
      <c r="AF3" s="7" t="str">
        <f xml:space="preserve"> Time!AF$24</f>
        <v>Month23</v>
      </c>
      <c r="AG3" s="7" t="str">
        <f xml:space="preserve"> Time!AG$24</f>
        <v>Month24</v>
      </c>
      <c r="AH3" s="7" t="str">
        <f xml:space="preserve"> Time!AH$24</f>
        <v>Month25</v>
      </c>
      <c r="AI3" s="7" t="str">
        <f xml:space="preserve"> Time!AI$24</f>
        <v>Month26</v>
      </c>
      <c r="AJ3" s="7" t="str">
        <f xml:space="preserve"> Time!AJ$24</f>
        <v>Month27</v>
      </c>
      <c r="AK3" s="7" t="str">
        <f xml:space="preserve"> Time!AK$24</f>
        <v>Month28</v>
      </c>
      <c r="AL3" s="7" t="str">
        <f xml:space="preserve"> Time!AL$24</f>
        <v>Month29</v>
      </c>
      <c r="AM3" s="7" t="str">
        <f xml:space="preserve"> Time!AM$24</f>
        <v>Month30</v>
      </c>
      <c r="AN3" s="7" t="str">
        <f xml:space="preserve"> Time!AN$24</f>
        <v>Month31</v>
      </c>
      <c r="AO3" s="7" t="str">
        <f xml:space="preserve"> Time!AO$24</f>
        <v>Month32</v>
      </c>
      <c r="AP3" s="7" t="str">
        <f xml:space="preserve"> Time!AP$24</f>
        <v>Month33</v>
      </c>
      <c r="AQ3" s="7" t="str">
        <f xml:space="preserve"> Time!AQ$24</f>
        <v>Month34</v>
      </c>
      <c r="AR3" s="7" t="str">
        <f xml:space="preserve"> Time!AR$24</f>
        <v>Month35</v>
      </c>
      <c r="AS3" s="7" t="str">
        <f xml:space="preserve"> Time!AS$24</f>
        <v>Month36</v>
      </c>
      <c r="AT3" s="7" t="str">
        <f xml:space="preserve"> Time!AT$24</f>
        <v>Month37</v>
      </c>
      <c r="AU3" s="7" t="str">
        <f xml:space="preserve"> Time!AU$24</f>
        <v>Month38</v>
      </c>
      <c r="AV3" s="7" t="str">
        <f xml:space="preserve"> Time!AV$24</f>
        <v>Month39</v>
      </c>
      <c r="AW3" s="7" t="str">
        <f xml:space="preserve"> Time!AW$24</f>
        <v>Month40</v>
      </c>
      <c r="AX3" s="7" t="str">
        <f xml:space="preserve"> Time!AX$24</f>
        <v>Month41</v>
      </c>
      <c r="AY3" s="7" t="str">
        <f xml:space="preserve"> Time!AY$24</f>
        <v>Month42</v>
      </c>
      <c r="AZ3" s="7" t="str">
        <f xml:space="preserve"> Time!AZ$24</f>
        <v>Month43</v>
      </c>
      <c r="BA3" s="7" t="str">
        <f xml:space="preserve"> Time!BA$24</f>
        <v>Month44</v>
      </c>
      <c r="BB3" s="7" t="str">
        <f xml:space="preserve"> Time!BB$24</f>
        <v>Month45</v>
      </c>
      <c r="BC3" s="7" t="str">
        <f xml:space="preserve"> Time!BC$24</f>
        <v>Month46</v>
      </c>
      <c r="BD3" s="7" t="str">
        <f xml:space="preserve"> Time!BD$24</f>
        <v>Month47</v>
      </c>
      <c r="BE3" s="7" t="str">
        <f xml:space="preserve"> Time!BE$24</f>
        <v>Month48</v>
      </c>
      <c r="BF3" s="7" t="str">
        <f xml:space="preserve"> Time!BF$24</f>
        <v>Month49</v>
      </c>
      <c r="BG3" s="7" t="str">
        <f xml:space="preserve"> Time!BG$24</f>
        <v>Month50</v>
      </c>
      <c r="BH3" s="7" t="str">
        <f xml:space="preserve"> Time!BH$24</f>
        <v>Month51</v>
      </c>
      <c r="BI3" s="7" t="str">
        <f xml:space="preserve"> Time!BI$24</f>
        <v>Month52</v>
      </c>
      <c r="BJ3" s="7" t="str">
        <f xml:space="preserve"> Time!BJ$24</f>
        <v>Month53</v>
      </c>
      <c r="BK3" s="7" t="str">
        <f xml:space="preserve"> Time!BK$24</f>
        <v>Month54</v>
      </c>
      <c r="BL3" s="7" t="str">
        <f xml:space="preserve"> Time!BL$24</f>
        <v>Month55</v>
      </c>
      <c r="BM3" s="7" t="str">
        <f xml:space="preserve"> Time!BM$24</f>
        <v>Month56</v>
      </c>
      <c r="BN3" s="7" t="str">
        <f xml:space="preserve"> Time!BN$24</f>
        <v>Month57</v>
      </c>
      <c r="BO3" s="7" t="str">
        <f xml:space="preserve"> Time!BO$24</f>
        <v>Month58</v>
      </c>
      <c r="BP3" s="7" t="str">
        <f xml:space="preserve"> Time!BP$24</f>
        <v>Month59</v>
      </c>
      <c r="BQ3" s="7" t="str">
        <f xml:space="preserve"> Time!BQ$24</f>
        <v>Month60</v>
      </c>
    </row>
    <row r="4" spans="1:69" s="26" customFormat="1">
      <c r="A4" s="56"/>
      <c r="B4" s="56"/>
      <c r="C4" s="77"/>
      <c r="D4" s="80"/>
      <c r="E4" s="19" t="s">
        <v>261</v>
      </c>
      <c r="F4" s="28"/>
      <c r="G4" s="19"/>
      <c r="H4" s="19"/>
      <c r="I4" s="19"/>
      <c r="J4" s="26">
        <f xml:space="preserve"> Time!J$28</f>
        <v>1</v>
      </c>
      <c r="K4" s="26">
        <f xml:space="preserve"> Time!K$28</f>
        <v>2</v>
      </c>
      <c r="L4" s="26">
        <f xml:space="preserve"> Time!L$28</f>
        <v>3</v>
      </c>
      <c r="M4" s="26">
        <f xml:space="preserve"> Time!M$28</f>
        <v>4</v>
      </c>
      <c r="N4" s="26">
        <f xml:space="preserve"> Time!N$28</f>
        <v>5</v>
      </c>
      <c r="O4" s="26">
        <f xml:space="preserve"> Time!O$28</f>
        <v>6</v>
      </c>
      <c r="P4" s="26">
        <f xml:space="preserve"> Time!P$28</f>
        <v>7</v>
      </c>
      <c r="Q4" s="26">
        <f xml:space="preserve"> Time!Q$28</f>
        <v>8</v>
      </c>
      <c r="R4" s="26">
        <f xml:space="preserve"> Time!R$28</f>
        <v>9</v>
      </c>
      <c r="S4" s="26">
        <f xml:space="preserve"> Time!S$28</f>
        <v>10</v>
      </c>
      <c r="T4" s="26">
        <f xml:space="preserve"> Time!T$28</f>
        <v>11</v>
      </c>
      <c r="U4" s="26">
        <f xml:space="preserve"> Time!U$28</f>
        <v>12</v>
      </c>
      <c r="V4" s="26">
        <f xml:space="preserve"> Time!V$28</f>
        <v>13</v>
      </c>
      <c r="W4" s="26">
        <f xml:space="preserve"> Time!W$28</f>
        <v>14</v>
      </c>
      <c r="X4" s="26">
        <f xml:space="preserve"> Time!X$28</f>
        <v>15</v>
      </c>
      <c r="Y4" s="26">
        <f xml:space="preserve"> Time!Y$28</f>
        <v>16</v>
      </c>
      <c r="Z4" s="26">
        <f xml:space="preserve"> Time!Z$28</f>
        <v>17</v>
      </c>
      <c r="AA4" s="26">
        <f xml:space="preserve"> Time!AA$28</f>
        <v>18</v>
      </c>
      <c r="AB4" s="26">
        <f xml:space="preserve"> Time!AB$28</f>
        <v>19</v>
      </c>
      <c r="AC4" s="26">
        <f xml:space="preserve"> Time!AC$28</f>
        <v>20</v>
      </c>
      <c r="AD4" s="26">
        <f xml:space="preserve"> Time!AD$28</f>
        <v>21</v>
      </c>
      <c r="AE4" s="26">
        <f xml:space="preserve"> Time!AE$28</f>
        <v>22</v>
      </c>
      <c r="AF4" s="26">
        <f xml:space="preserve"> Time!AF$28</f>
        <v>23</v>
      </c>
      <c r="AG4" s="26">
        <f xml:space="preserve"> Time!AG$28</f>
        <v>24</v>
      </c>
      <c r="AH4" s="26">
        <f xml:space="preserve"> Time!AH$28</f>
        <v>25</v>
      </c>
      <c r="AI4" s="26">
        <f xml:space="preserve"> Time!AI$28</f>
        <v>26</v>
      </c>
      <c r="AJ4" s="26">
        <f xml:space="preserve"> Time!AJ$28</f>
        <v>27</v>
      </c>
      <c r="AK4" s="26">
        <f xml:space="preserve"> Time!AK$28</f>
        <v>28</v>
      </c>
      <c r="AL4" s="26">
        <f xml:space="preserve"> Time!AL$28</f>
        <v>29</v>
      </c>
      <c r="AM4" s="26">
        <f xml:space="preserve"> Time!AM$28</f>
        <v>30</v>
      </c>
      <c r="AN4" s="26">
        <f xml:space="preserve"> Time!AN$28</f>
        <v>31</v>
      </c>
      <c r="AO4" s="26">
        <f xml:space="preserve"> Time!AO$28</f>
        <v>32</v>
      </c>
      <c r="AP4" s="26">
        <f xml:space="preserve"> Time!AP$28</f>
        <v>33</v>
      </c>
      <c r="AQ4" s="26">
        <f xml:space="preserve"> Time!AQ$28</f>
        <v>34</v>
      </c>
      <c r="AR4" s="26">
        <f xml:space="preserve"> Time!AR$28</f>
        <v>35</v>
      </c>
      <c r="AS4" s="26">
        <f xml:space="preserve"> Time!AS$28</f>
        <v>36</v>
      </c>
      <c r="AT4" s="26">
        <f xml:space="preserve"> Time!AT$28</f>
        <v>37</v>
      </c>
      <c r="AU4" s="26">
        <f xml:space="preserve"> Time!AU$28</f>
        <v>38</v>
      </c>
      <c r="AV4" s="26">
        <f xml:space="preserve"> Time!AV$28</f>
        <v>39</v>
      </c>
      <c r="AW4" s="26">
        <f xml:space="preserve"> Time!AW$28</f>
        <v>40</v>
      </c>
      <c r="AX4" s="26">
        <f xml:space="preserve"> Time!AX$28</f>
        <v>41</v>
      </c>
      <c r="AY4" s="26">
        <f xml:space="preserve"> Time!AY$28</f>
        <v>42</v>
      </c>
      <c r="AZ4" s="26">
        <f xml:space="preserve"> Time!AZ$28</f>
        <v>43</v>
      </c>
      <c r="BA4" s="26">
        <f xml:space="preserve"> Time!BA$28</f>
        <v>44</v>
      </c>
      <c r="BB4" s="26">
        <f xml:space="preserve"> Time!BB$28</f>
        <v>45</v>
      </c>
      <c r="BC4" s="26">
        <f xml:space="preserve"> Time!BC$28</f>
        <v>46</v>
      </c>
      <c r="BD4" s="26">
        <f xml:space="preserve"> Time!BD$28</f>
        <v>47</v>
      </c>
      <c r="BE4" s="26">
        <f xml:space="preserve"> Time!BE$28</f>
        <v>48</v>
      </c>
      <c r="BF4" s="26">
        <f xml:space="preserve"> Time!BF$28</f>
        <v>49</v>
      </c>
      <c r="BG4" s="26">
        <f xml:space="preserve"> Time!BG$28</f>
        <v>50</v>
      </c>
      <c r="BH4" s="26">
        <f xml:space="preserve"> Time!BH$28</f>
        <v>51</v>
      </c>
      <c r="BI4" s="26">
        <f xml:space="preserve"> Time!BI$28</f>
        <v>52</v>
      </c>
      <c r="BJ4" s="26">
        <f xml:space="preserve"> Time!BJ$28</f>
        <v>53</v>
      </c>
      <c r="BK4" s="26">
        <f xml:space="preserve"> Time!BK$28</f>
        <v>54</v>
      </c>
      <c r="BL4" s="26">
        <f xml:space="preserve"> Time!BL$28</f>
        <v>55</v>
      </c>
      <c r="BM4" s="26">
        <f xml:space="preserve"> Time!BM$28</f>
        <v>56</v>
      </c>
      <c r="BN4" s="26">
        <f xml:space="preserve"> Time!BN$28</f>
        <v>57</v>
      </c>
      <c r="BO4" s="26">
        <f xml:space="preserve"> Time!BO$28</f>
        <v>58</v>
      </c>
      <c r="BP4" s="26">
        <f xml:space="preserve"> Time!BP$28</f>
        <v>59</v>
      </c>
      <c r="BQ4" s="26">
        <f xml:space="preserve"> Time!BQ$28</f>
        <v>60</v>
      </c>
    </row>
    <row r="5" spans="1:69" s="29" customFormat="1">
      <c r="A5" s="56"/>
      <c r="B5" s="56"/>
      <c r="C5" s="77"/>
      <c r="D5" s="80"/>
      <c r="E5" s="19" t="s">
        <v>247</v>
      </c>
      <c r="F5" s="28" t="s">
        <v>201</v>
      </c>
      <c r="G5" s="28" t="s">
        <v>185</v>
      </c>
      <c r="H5" s="28" t="s">
        <v>166</v>
      </c>
      <c r="I5" s="19"/>
      <c r="J5" s="15"/>
      <c r="K5" s="15"/>
      <c r="L5" s="15"/>
      <c r="M5" s="15"/>
      <c r="N5" s="15"/>
      <c r="O5" s="15"/>
    </row>
    <row r="6" spans="1:69" s="37" customFormat="1">
      <c r="A6" s="28"/>
      <c r="B6" s="28"/>
      <c r="C6" s="58"/>
      <c r="D6" s="84"/>
      <c r="F6" s="28"/>
      <c r="G6" s="28"/>
      <c r="H6" s="28"/>
    </row>
    <row r="8" spans="1:69">
      <c r="B8" s="28" t="s">
        <v>13</v>
      </c>
    </row>
    <row r="9" spans="1:69" s="87" customFormat="1">
      <c r="A9" s="60"/>
      <c r="B9" s="60"/>
      <c r="C9" s="86"/>
      <c r="D9" s="90"/>
      <c r="E9" s="46" t="str">
        <f xml:space="preserve">  InpC!E$45</f>
        <v>Opening Share Capital</v>
      </c>
      <c r="F9" s="46">
        <f xml:space="preserve">  InpC!F$45</f>
        <v>0</v>
      </c>
      <c r="G9" s="46" t="str">
        <f xml:space="preserve">  InpC!G$45</f>
        <v>GBP</v>
      </c>
      <c r="M9" s="88"/>
    </row>
    <row r="10" spans="1:69">
      <c r="A10" s="18"/>
      <c r="B10" s="18"/>
      <c r="C10" s="31"/>
      <c r="D10" s="32"/>
      <c r="E10" s="10" t="str">
        <f xml:space="preserve">  Time!E$28</f>
        <v>Period number</v>
      </c>
      <c r="F10" s="10">
        <f xml:space="preserve">  Time!F$28</f>
        <v>0</v>
      </c>
      <c r="G10" s="10" t="str">
        <f xml:space="preserve">  Time!G$28</f>
        <v>Counter</v>
      </c>
      <c r="H10" s="10">
        <f xml:space="preserve">  Time!H$28</f>
        <v>0</v>
      </c>
      <c r="I10" s="10">
        <f xml:space="preserve">  Time!I$28</f>
        <v>0</v>
      </c>
      <c r="J10" s="10">
        <f xml:space="preserve">  Time!J$28</f>
        <v>1</v>
      </c>
      <c r="K10" s="10">
        <f xml:space="preserve">  Time!K$28</f>
        <v>2</v>
      </c>
      <c r="L10" s="10">
        <f xml:space="preserve">  Time!L$28</f>
        <v>3</v>
      </c>
      <c r="M10" s="10">
        <f xml:space="preserve">  Time!M$28</f>
        <v>4</v>
      </c>
      <c r="N10" s="10">
        <f xml:space="preserve">  Time!N$28</f>
        <v>5</v>
      </c>
      <c r="O10" s="10">
        <f xml:space="preserve">  Time!O$28</f>
        <v>6</v>
      </c>
      <c r="P10" s="10">
        <f xml:space="preserve">  Time!P$28</f>
        <v>7</v>
      </c>
      <c r="Q10" s="10">
        <f xml:space="preserve">  Time!Q$28</f>
        <v>8</v>
      </c>
      <c r="R10" s="10">
        <f xml:space="preserve">  Time!R$28</f>
        <v>9</v>
      </c>
      <c r="S10" s="10">
        <f xml:space="preserve">  Time!S$28</f>
        <v>10</v>
      </c>
      <c r="T10" s="10">
        <f xml:space="preserve">  Time!T$28</f>
        <v>11</v>
      </c>
      <c r="U10" s="10">
        <f xml:space="preserve">  Time!U$28</f>
        <v>12</v>
      </c>
      <c r="V10" s="10">
        <f xml:space="preserve">  Time!V$28</f>
        <v>13</v>
      </c>
      <c r="W10" s="10">
        <f xml:space="preserve">  Time!W$28</f>
        <v>14</v>
      </c>
      <c r="X10" s="10">
        <f xml:space="preserve">  Time!X$28</f>
        <v>15</v>
      </c>
      <c r="Y10" s="10">
        <f xml:space="preserve">  Time!Y$28</f>
        <v>16</v>
      </c>
      <c r="Z10" s="10">
        <f xml:space="preserve">  Time!Z$28</f>
        <v>17</v>
      </c>
      <c r="AA10" s="10">
        <f xml:space="preserve">  Time!AA$28</f>
        <v>18</v>
      </c>
      <c r="AB10" s="10">
        <f xml:space="preserve">  Time!AB$28</f>
        <v>19</v>
      </c>
      <c r="AC10" s="10">
        <f xml:space="preserve">  Time!AC$28</f>
        <v>20</v>
      </c>
      <c r="AD10" s="10">
        <f xml:space="preserve">  Time!AD$28</f>
        <v>21</v>
      </c>
      <c r="AE10" s="10">
        <f xml:space="preserve">  Time!AE$28</f>
        <v>22</v>
      </c>
      <c r="AF10" s="10">
        <f xml:space="preserve">  Time!AF$28</f>
        <v>23</v>
      </c>
      <c r="AG10" s="10">
        <f xml:space="preserve">  Time!AG$28</f>
        <v>24</v>
      </c>
      <c r="AH10" s="10">
        <f xml:space="preserve">  Time!AH$28</f>
        <v>25</v>
      </c>
      <c r="AI10" s="10">
        <f xml:space="preserve">  Time!AI$28</f>
        <v>26</v>
      </c>
      <c r="AJ10" s="10">
        <f xml:space="preserve">  Time!AJ$28</f>
        <v>27</v>
      </c>
      <c r="AK10" s="10">
        <f xml:space="preserve">  Time!AK$28</f>
        <v>28</v>
      </c>
      <c r="AL10" s="10">
        <f xml:space="preserve">  Time!AL$28</f>
        <v>29</v>
      </c>
      <c r="AM10" s="10">
        <f xml:space="preserve">  Time!AM$28</f>
        <v>30</v>
      </c>
      <c r="AN10" s="10">
        <f xml:space="preserve">  Time!AN$28</f>
        <v>31</v>
      </c>
      <c r="AO10" s="10">
        <f xml:space="preserve">  Time!AO$28</f>
        <v>32</v>
      </c>
      <c r="AP10" s="10">
        <f xml:space="preserve">  Time!AP$28</f>
        <v>33</v>
      </c>
      <c r="AQ10" s="10">
        <f xml:space="preserve">  Time!AQ$28</f>
        <v>34</v>
      </c>
      <c r="AR10" s="10">
        <f xml:space="preserve">  Time!AR$28</f>
        <v>35</v>
      </c>
      <c r="AS10" s="10">
        <f xml:space="preserve">  Time!AS$28</f>
        <v>36</v>
      </c>
      <c r="AT10" s="10">
        <f xml:space="preserve">  Time!AT$28</f>
        <v>37</v>
      </c>
      <c r="AU10" s="10">
        <f xml:space="preserve">  Time!AU$28</f>
        <v>38</v>
      </c>
      <c r="AV10" s="10">
        <f xml:space="preserve">  Time!AV$28</f>
        <v>39</v>
      </c>
      <c r="AW10" s="10">
        <f xml:space="preserve">  Time!AW$28</f>
        <v>40</v>
      </c>
      <c r="AX10" s="10">
        <f xml:space="preserve">  Time!AX$28</f>
        <v>41</v>
      </c>
      <c r="AY10" s="10">
        <f xml:space="preserve">  Time!AY$28</f>
        <v>42</v>
      </c>
      <c r="AZ10" s="10">
        <f xml:space="preserve">  Time!AZ$28</f>
        <v>43</v>
      </c>
      <c r="BA10" s="10">
        <f xml:space="preserve">  Time!BA$28</f>
        <v>44</v>
      </c>
      <c r="BB10" s="10">
        <f xml:space="preserve">  Time!BB$28</f>
        <v>45</v>
      </c>
      <c r="BC10" s="10">
        <f xml:space="preserve">  Time!BC$28</f>
        <v>46</v>
      </c>
      <c r="BD10" s="10">
        <f xml:space="preserve">  Time!BD$28</f>
        <v>47</v>
      </c>
      <c r="BE10" s="10">
        <f xml:space="preserve">  Time!BE$28</f>
        <v>48</v>
      </c>
      <c r="BF10" s="10">
        <f xml:space="preserve">  Time!BF$28</f>
        <v>49</v>
      </c>
      <c r="BG10" s="10">
        <f xml:space="preserve">  Time!BG$28</f>
        <v>50</v>
      </c>
      <c r="BH10" s="10">
        <f xml:space="preserve">  Time!BH$28</f>
        <v>51</v>
      </c>
      <c r="BI10" s="10">
        <f xml:space="preserve">  Time!BI$28</f>
        <v>52</v>
      </c>
      <c r="BJ10" s="10">
        <f xml:space="preserve">  Time!BJ$28</f>
        <v>53</v>
      </c>
      <c r="BK10" s="10">
        <f xml:space="preserve">  Time!BK$28</f>
        <v>54</v>
      </c>
      <c r="BL10" s="10">
        <f xml:space="preserve">  Time!BL$28</f>
        <v>55</v>
      </c>
      <c r="BM10" s="10">
        <f xml:space="preserve">  Time!BM$28</f>
        <v>56</v>
      </c>
      <c r="BN10" s="10">
        <f xml:space="preserve">  Time!BN$28</f>
        <v>57</v>
      </c>
      <c r="BO10" s="10">
        <f xml:space="preserve">  Time!BO$28</f>
        <v>58</v>
      </c>
      <c r="BP10" s="10">
        <f xml:space="preserve">  Time!BP$28</f>
        <v>59</v>
      </c>
      <c r="BQ10" s="10">
        <f xml:space="preserve">  Time!BQ$28</f>
        <v>60</v>
      </c>
    </row>
    <row r="11" spans="1:69">
      <c r="E11" s="55" t="s">
        <v>35</v>
      </c>
      <c r="G11" s="55" t="s">
        <v>205</v>
      </c>
      <c r="J11" s="2">
        <f t="shared" ref="J11:BQ11" si="0" xml:space="preserve">  I13</f>
        <v>0</v>
      </c>
      <c r="K11" s="2">
        <f t="shared" si="0"/>
        <v>0</v>
      </c>
      <c r="L11" s="2">
        <f t="shared" si="0"/>
        <v>0</v>
      </c>
      <c r="M11" s="2">
        <f t="shared" si="0"/>
        <v>0</v>
      </c>
      <c r="N11" s="2">
        <f t="shared" si="0"/>
        <v>0</v>
      </c>
      <c r="O11" s="2">
        <f t="shared" si="0"/>
        <v>0</v>
      </c>
      <c r="P11" s="2">
        <f t="shared" si="0"/>
        <v>0</v>
      </c>
      <c r="Q11" s="2">
        <f t="shared" si="0"/>
        <v>0</v>
      </c>
      <c r="R11" s="2">
        <f t="shared" si="0"/>
        <v>0</v>
      </c>
      <c r="S11" s="2">
        <f t="shared" si="0"/>
        <v>0</v>
      </c>
      <c r="T11" s="2">
        <f t="shared" si="0"/>
        <v>0</v>
      </c>
      <c r="U11" s="2">
        <f t="shared" si="0"/>
        <v>0</v>
      </c>
      <c r="V11" s="2">
        <f t="shared" si="0"/>
        <v>0</v>
      </c>
      <c r="W11" s="2">
        <f t="shared" si="0"/>
        <v>0</v>
      </c>
      <c r="X11" s="2">
        <f t="shared" si="0"/>
        <v>0</v>
      </c>
      <c r="Y11" s="2">
        <f t="shared" si="0"/>
        <v>0</v>
      </c>
      <c r="Z11" s="2">
        <f t="shared" si="0"/>
        <v>0</v>
      </c>
      <c r="AA11" s="2">
        <f t="shared" si="0"/>
        <v>0</v>
      </c>
      <c r="AB11" s="2">
        <f t="shared" si="0"/>
        <v>0</v>
      </c>
      <c r="AC11" s="2">
        <f t="shared" si="0"/>
        <v>0</v>
      </c>
      <c r="AD11" s="2">
        <f t="shared" si="0"/>
        <v>0</v>
      </c>
      <c r="AE11" s="2">
        <f t="shared" si="0"/>
        <v>0</v>
      </c>
      <c r="AF11" s="2">
        <f t="shared" si="0"/>
        <v>0</v>
      </c>
      <c r="AG11" s="2">
        <f t="shared" si="0"/>
        <v>0</v>
      </c>
      <c r="AH11" s="2">
        <f t="shared" si="0"/>
        <v>0</v>
      </c>
      <c r="AI11" s="2">
        <f t="shared" si="0"/>
        <v>0</v>
      </c>
      <c r="AJ11" s="2">
        <f t="shared" si="0"/>
        <v>0</v>
      </c>
      <c r="AK11" s="2">
        <f t="shared" si="0"/>
        <v>0</v>
      </c>
      <c r="AL11" s="2">
        <f t="shared" si="0"/>
        <v>0</v>
      </c>
      <c r="AM11" s="2">
        <f t="shared" si="0"/>
        <v>0</v>
      </c>
      <c r="AN11" s="2">
        <f t="shared" si="0"/>
        <v>0</v>
      </c>
      <c r="AO11" s="2">
        <f t="shared" si="0"/>
        <v>0</v>
      </c>
      <c r="AP11" s="2">
        <f t="shared" si="0"/>
        <v>0</v>
      </c>
      <c r="AQ11" s="2">
        <f t="shared" si="0"/>
        <v>0</v>
      </c>
      <c r="AR11" s="2">
        <f t="shared" si="0"/>
        <v>0</v>
      </c>
      <c r="AS11" s="2">
        <f t="shared" si="0"/>
        <v>0</v>
      </c>
      <c r="AT11" s="2">
        <f t="shared" si="0"/>
        <v>0</v>
      </c>
      <c r="AU11" s="2">
        <f t="shared" si="0"/>
        <v>0</v>
      </c>
      <c r="AV11" s="2">
        <f t="shared" si="0"/>
        <v>0</v>
      </c>
      <c r="AW11" s="2">
        <f t="shared" si="0"/>
        <v>0</v>
      </c>
      <c r="AX11" s="2">
        <f t="shared" si="0"/>
        <v>0</v>
      </c>
      <c r="AY11" s="2">
        <f t="shared" si="0"/>
        <v>0</v>
      </c>
      <c r="AZ11" s="2">
        <f t="shared" si="0"/>
        <v>0</v>
      </c>
      <c r="BA11" s="2">
        <f t="shared" si="0"/>
        <v>0</v>
      </c>
      <c r="BB11" s="2">
        <f t="shared" si="0"/>
        <v>0</v>
      </c>
      <c r="BC11" s="2">
        <f t="shared" si="0"/>
        <v>0</v>
      </c>
      <c r="BD11" s="2">
        <f t="shared" si="0"/>
        <v>0</v>
      </c>
      <c r="BE11" s="2">
        <f t="shared" si="0"/>
        <v>0</v>
      </c>
      <c r="BF11" s="2">
        <f t="shared" si="0"/>
        <v>0</v>
      </c>
      <c r="BG11" s="2">
        <f t="shared" si="0"/>
        <v>0</v>
      </c>
      <c r="BH11" s="2">
        <f t="shared" si="0"/>
        <v>0</v>
      </c>
      <c r="BI11" s="2">
        <f t="shared" si="0"/>
        <v>0</v>
      </c>
      <c r="BJ11" s="2">
        <f t="shared" si="0"/>
        <v>0</v>
      </c>
      <c r="BK11" s="2">
        <f t="shared" si="0"/>
        <v>0</v>
      </c>
      <c r="BL11" s="2">
        <f t="shared" si="0"/>
        <v>0</v>
      </c>
      <c r="BM11" s="2">
        <f t="shared" si="0"/>
        <v>0</v>
      </c>
      <c r="BN11" s="2">
        <f t="shared" si="0"/>
        <v>0</v>
      </c>
      <c r="BO11" s="2">
        <f t="shared" si="0"/>
        <v>0</v>
      </c>
      <c r="BP11" s="2">
        <f t="shared" si="0"/>
        <v>0</v>
      </c>
      <c r="BQ11" s="2">
        <f t="shared" si="0"/>
        <v>0</v>
      </c>
    </row>
    <row r="12" spans="1:69">
      <c r="A12" s="18"/>
      <c r="B12" s="18"/>
      <c r="C12" s="31"/>
      <c r="D12" s="32" t="s">
        <v>179</v>
      </c>
      <c r="E12" s="5" t="str">
        <f xml:space="preserve">  InpS!E$11</f>
        <v>New share capital issued</v>
      </c>
      <c r="F12" s="5">
        <f xml:space="preserve">  InpS!F$11</f>
        <v>0</v>
      </c>
      <c r="G12" s="5" t="str">
        <f xml:space="preserve">  InpS!G$11</f>
        <v>GBP</v>
      </c>
      <c r="H12" s="5">
        <f xml:space="preserve">  InpS!H$11</f>
        <v>0</v>
      </c>
      <c r="I12" s="5">
        <f xml:space="preserve">  InpS!I$11</f>
        <v>0</v>
      </c>
      <c r="J12" s="5">
        <f xml:space="preserve">  InpS!J$11</f>
        <v>0</v>
      </c>
      <c r="K12" s="5">
        <f xml:space="preserve">  InpS!K$11</f>
        <v>0</v>
      </c>
      <c r="L12" s="5">
        <f xml:space="preserve">  InpS!L$11</f>
        <v>0</v>
      </c>
      <c r="M12" s="5">
        <f xml:space="preserve">  InpS!M$11</f>
        <v>0</v>
      </c>
      <c r="N12" s="5">
        <f xml:space="preserve">  InpS!N$11</f>
        <v>0</v>
      </c>
      <c r="O12" s="5">
        <f xml:space="preserve">  InpS!O$11</f>
        <v>0</v>
      </c>
      <c r="P12" s="5">
        <f xml:space="preserve">  InpS!P$11</f>
        <v>0</v>
      </c>
      <c r="Q12" s="5">
        <f xml:space="preserve">  InpS!Q$11</f>
        <v>0</v>
      </c>
      <c r="R12" s="5">
        <f xml:space="preserve">  InpS!R$11</f>
        <v>0</v>
      </c>
      <c r="S12" s="5">
        <f xml:space="preserve">  InpS!S$11</f>
        <v>0</v>
      </c>
      <c r="T12" s="5">
        <f xml:space="preserve">  InpS!T$11</f>
        <v>0</v>
      </c>
      <c r="U12" s="5">
        <f xml:space="preserve">  InpS!U$11</f>
        <v>0</v>
      </c>
      <c r="V12" s="5">
        <f xml:space="preserve">  InpS!V$11</f>
        <v>0</v>
      </c>
      <c r="W12" s="5">
        <f xml:space="preserve">  InpS!W$11</f>
        <v>0</v>
      </c>
      <c r="X12" s="5">
        <f xml:space="preserve">  InpS!X$11</f>
        <v>0</v>
      </c>
      <c r="Y12" s="5">
        <f xml:space="preserve">  InpS!Y$11</f>
        <v>0</v>
      </c>
      <c r="Z12" s="5">
        <f xml:space="preserve">  InpS!Z$11</f>
        <v>0</v>
      </c>
      <c r="AA12" s="5">
        <f xml:space="preserve">  InpS!AA$11</f>
        <v>0</v>
      </c>
      <c r="AB12" s="5">
        <f xml:space="preserve">  InpS!AB$11</f>
        <v>0</v>
      </c>
      <c r="AC12" s="5">
        <f xml:space="preserve">  InpS!AC$11</f>
        <v>0</v>
      </c>
      <c r="AD12" s="5">
        <f xml:space="preserve">  InpS!AD$11</f>
        <v>0</v>
      </c>
      <c r="AE12" s="5">
        <f xml:space="preserve">  InpS!AE$11</f>
        <v>0</v>
      </c>
      <c r="AF12" s="5">
        <f xml:space="preserve">  InpS!AF$11</f>
        <v>0</v>
      </c>
      <c r="AG12" s="5">
        <f xml:space="preserve">  InpS!AG$11</f>
        <v>0</v>
      </c>
      <c r="AH12" s="5">
        <f xml:space="preserve">  InpS!AH$11</f>
        <v>0</v>
      </c>
      <c r="AI12" s="5">
        <f xml:space="preserve">  InpS!AI$11</f>
        <v>0</v>
      </c>
      <c r="AJ12" s="5">
        <f xml:space="preserve">  InpS!AJ$11</f>
        <v>0</v>
      </c>
      <c r="AK12" s="5">
        <f xml:space="preserve">  InpS!AK$11</f>
        <v>0</v>
      </c>
      <c r="AL12" s="5">
        <f xml:space="preserve">  InpS!AL$11</f>
        <v>0</v>
      </c>
      <c r="AM12" s="5">
        <f xml:space="preserve">  InpS!AM$11</f>
        <v>0</v>
      </c>
      <c r="AN12" s="5">
        <f xml:space="preserve">  InpS!AN$11</f>
        <v>0</v>
      </c>
      <c r="AO12" s="5">
        <f xml:space="preserve">  InpS!AO$11</f>
        <v>0</v>
      </c>
      <c r="AP12" s="5">
        <f xml:space="preserve">  InpS!AP$11</f>
        <v>0</v>
      </c>
      <c r="AQ12" s="5">
        <f xml:space="preserve">  InpS!AQ$11</f>
        <v>0</v>
      </c>
      <c r="AR12" s="5">
        <f xml:space="preserve">  InpS!AR$11</f>
        <v>0</v>
      </c>
      <c r="AS12" s="5">
        <f xml:space="preserve">  InpS!AS$11</f>
        <v>0</v>
      </c>
      <c r="AT12" s="5">
        <f xml:space="preserve">  InpS!AT$11</f>
        <v>0</v>
      </c>
      <c r="AU12" s="5">
        <f xml:space="preserve">  InpS!AU$11</f>
        <v>0</v>
      </c>
      <c r="AV12" s="5">
        <f xml:space="preserve">  InpS!AV$11</f>
        <v>0</v>
      </c>
      <c r="AW12" s="5">
        <f xml:space="preserve">  InpS!AW$11</f>
        <v>0</v>
      </c>
      <c r="AX12" s="5">
        <f xml:space="preserve">  InpS!AX$11</f>
        <v>0</v>
      </c>
      <c r="AY12" s="5">
        <f xml:space="preserve">  InpS!AY$11</f>
        <v>0</v>
      </c>
      <c r="AZ12" s="5">
        <f xml:space="preserve">  InpS!AZ$11</f>
        <v>0</v>
      </c>
      <c r="BA12" s="5">
        <f xml:space="preserve">  InpS!BA$11</f>
        <v>0</v>
      </c>
      <c r="BB12" s="5">
        <f xml:space="preserve">  InpS!BB$11</f>
        <v>0</v>
      </c>
      <c r="BC12" s="5">
        <f xml:space="preserve">  InpS!BC$11</f>
        <v>0</v>
      </c>
      <c r="BD12" s="5">
        <f xml:space="preserve">  InpS!BD$11</f>
        <v>0</v>
      </c>
      <c r="BE12" s="5">
        <f xml:space="preserve">  InpS!BE$11</f>
        <v>0</v>
      </c>
      <c r="BF12" s="5">
        <f xml:space="preserve">  InpS!BF$11</f>
        <v>0</v>
      </c>
      <c r="BG12" s="5">
        <f xml:space="preserve">  InpS!BG$11</f>
        <v>0</v>
      </c>
      <c r="BH12" s="5">
        <f xml:space="preserve">  InpS!BH$11</f>
        <v>0</v>
      </c>
      <c r="BI12" s="5">
        <f xml:space="preserve">  InpS!BI$11</f>
        <v>0</v>
      </c>
      <c r="BJ12" s="5">
        <f xml:space="preserve">  InpS!BJ$11</f>
        <v>0</v>
      </c>
      <c r="BK12" s="5">
        <f xml:space="preserve">  InpS!BK$11</f>
        <v>0</v>
      </c>
      <c r="BL12" s="5">
        <f xml:space="preserve">  InpS!BL$11</f>
        <v>0</v>
      </c>
      <c r="BM12" s="5">
        <f xml:space="preserve">  InpS!BM$11</f>
        <v>0</v>
      </c>
      <c r="BN12" s="5">
        <f xml:space="preserve">  InpS!BN$11</f>
        <v>0</v>
      </c>
      <c r="BO12" s="5">
        <f xml:space="preserve">  InpS!BO$11</f>
        <v>0</v>
      </c>
      <c r="BP12" s="5">
        <f xml:space="preserve">  InpS!BP$11</f>
        <v>0</v>
      </c>
      <c r="BQ12" s="5">
        <f xml:space="preserve">  InpS!BQ$11</f>
        <v>0</v>
      </c>
    </row>
    <row r="13" spans="1:69" s="89" customFormat="1">
      <c r="A13" s="64"/>
      <c r="B13" s="64"/>
      <c r="C13" s="92"/>
      <c r="D13" s="93"/>
      <c r="E13" s="38" t="s">
        <v>13</v>
      </c>
      <c r="F13" s="38"/>
      <c r="G13" s="38" t="s">
        <v>205</v>
      </c>
      <c r="H13" s="38"/>
      <c r="I13" s="12">
        <f t="shared" ref="I13:BQ13" si="1" xml:space="preserve">  IF( I10 = 0, $F9, I11 + I12 )</f>
        <v>0</v>
      </c>
      <c r="J13" s="12">
        <f t="shared" si="1"/>
        <v>0</v>
      </c>
      <c r="K13" s="12">
        <f t="shared" si="1"/>
        <v>0</v>
      </c>
      <c r="L13" s="12">
        <f t="shared" si="1"/>
        <v>0</v>
      </c>
      <c r="M13" s="12">
        <f t="shared" si="1"/>
        <v>0</v>
      </c>
      <c r="N13" s="12">
        <f t="shared" si="1"/>
        <v>0</v>
      </c>
      <c r="O13" s="12">
        <f t="shared" si="1"/>
        <v>0</v>
      </c>
      <c r="P13" s="12">
        <f t="shared" si="1"/>
        <v>0</v>
      </c>
      <c r="Q13" s="12">
        <f t="shared" si="1"/>
        <v>0</v>
      </c>
      <c r="R13" s="12">
        <f t="shared" si="1"/>
        <v>0</v>
      </c>
      <c r="S13" s="12">
        <f t="shared" si="1"/>
        <v>0</v>
      </c>
      <c r="T13" s="12">
        <f t="shared" si="1"/>
        <v>0</v>
      </c>
      <c r="U13" s="12">
        <f t="shared" si="1"/>
        <v>0</v>
      </c>
      <c r="V13" s="12">
        <f t="shared" si="1"/>
        <v>0</v>
      </c>
      <c r="W13" s="12">
        <f t="shared" si="1"/>
        <v>0</v>
      </c>
      <c r="X13" s="12">
        <f t="shared" si="1"/>
        <v>0</v>
      </c>
      <c r="Y13" s="12">
        <f t="shared" si="1"/>
        <v>0</v>
      </c>
      <c r="Z13" s="12">
        <f t="shared" si="1"/>
        <v>0</v>
      </c>
      <c r="AA13" s="12">
        <f t="shared" si="1"/>
        <v>0</v>
      </c>
      <c r="AB13" s="12">
        <f t="shared" si="1"/>
        <v>0</v>
      </c>
      <c r="AC13" s="12">
        <f t="shared" si="1"/>
        <v>0</v>
      </c>
      <c r="AD13" s="12">
        <f t="shared" si="1"/>
        <v>0</v>
      </c>
      <c r="AE13" s="12">
        <f t="shared" si="1"/>
        <v>0</v>
      </c>
      <c r="AF13" s="12">
        <f t="shared" si="1"/>
        <v>0</v>
      </c>
      <c r="AG13" s="12">
        <f t="shared" si="1"/>
        <v>0</v>
      </c>
      <c r="AH13" s="12">
        <f t="shared" si="1"/>
        <v>0</v>
      </c>
      <c r="AI13" s="12">
        <f t="shared" si="1"/>
        <v>0</v>
      </c>
      <c r="AJ13" s="12">
        <f t="shared" si="1"/>
        <v>0</v>
      </c>
      <c r="AK13" s="12">
        <f t="shared" si="1"/>
        <v>0</v>
      </c>
      <c r="AL13" s="12">
        <f t="shared" si="1"/>
        <v>0</v>
      </c>
      <c r="AM13" s="12">
        <f t="shared" si="1"/>
        <v>0</v>
      </c>
      <c r="AN13" s="12">
        <f t="shared" si="1"/>
        <v>0</v>
      </c>
      <c r="AO13" s="12">
        <f t="shared" si="1"/>
        <v>0</v>
      </c>
      <c r="AP13" s="12">
        <f t="shared" si="1"/>
        <v>0</v>
      </c>
      <c r="AQ13" s="12">
        <f t="shared" si="1"/>
        <v>0</v>
      </c>
      <c r="AR13" s="12">
        <f t="shared" si="1"/>
        <v>0</v>
      </c>
      <c r="AS13" s="12">
        <f t="shared" si="1"/>
        <v>0</v>
      </c>
      <c r="AT13" s="12">
        <f t="shared" si="1"/>
        <v>0</v>
      </c>
      <c r="AU13" s="12">
        <f t="shared" si="1"/>
        <v>0</v>
      </c>
      <c r="AV13" s="12">
        <f t="shared" si="1"/>
        <v>0</v>
      </c>
      <c r="AW13" s="12">
        <f t="shared" si="1"/>
        <v>0</v>
      </c>
      <c r="AX13" s="12">
        <f t="shared" si="1"/>
        <v>0</v>
      </c>
      <c r="AY13" s="12">
        <f t="shared" si="1"/>
        <v>0</v>
      </c>
      <c r="AZ13" s="12">
        <f t="shared" si="1"/>
        <v>0</v>
      </c>
      <c r="BA13" s="12">
        <f t="shared" si="1"/>
        <v>0</v>
      </c>
      <c r="BB13" s="12">
        <f t="shared" si="1"/>
        <v>0</v>
      </c>
      <c r="BC13" s="12">
        <f t="shared" si="1"/>
        <v>0</v>
      </c>
      <c r="BD13" s="12">
        <f t="shared" si="1"/>
        <v>0</v>
      </c>
      <c r="BE13" s="12">
        <f t="shared" si="1"/>
        <v>0</v>
      </c>
      <c r="BF13" s="12">
        <f t="shared" si="1"/>
        <v>0</v>
      </c>
      <c r="BG13" s="12">
        <f t="shared" si="1"/>
        <v>0</v>
      </c>
      <c r="BH13" s="12">
        <f t="shared" si="1"/>
        <v>0</v>
      </c>
      <c r="BI13" s="12">
        <f t="shared" si="1"/>
        <v>0</v>
      </c>
      <c r="BJ13" s="12">
        <f t="shared" si="1"/>
        <v>0</v>
      </c>
      <c r="BK13" s="12">
        <f t="shared" si="1"/>
        <v>0</v>
      </c>
      <c r="BL13" s="12">
        <f t="shared" si="1"/>
        <v>0</v>
      </c>
      <c r="BM13" s="12">
        <f t="shared" si="1"/>
        <v>0</v>
      </c>
      <c r="BN13" s="12">
        <f t="shared" si="1"/>
        <v>0</v>
      </c>
      <c r="BO13" s="12">
        <f t="shared" si="1"/>
        <v>0</v>
      </c>
      <c r="BP13" s="12">
        <f t="shared" si="1"/>
        <v>0</v>
      </c>
      <c r="BQ13" s="12">
        <f t="shared" si="1"/>
        <v>0</v>
      </c>
    </row>
    <row r="16" spans="1:69">
      <c r="B16" s="28" t="s">
        <v>210</v>
      </c>
    </row>
  </sheetData>
  <conditionalFormatting sqref="F3">
    <cfRule type="cellIs" dxfId="275" priority="13" stopIfTrue="1" operator="notEqual">
      <formula>0</formula>
    </cfRule>
    <cfRule type="cellIs" dxfId="274" priority="14" stopIfTrue="1" operator="equal">
      <formula>""</formula>
    </cfRule>
  </conditionalFormatting>
  <conditionalFormatting sqref="J3:BQ3">
    <cfRule type="cellIs" dxfId="273" priority="11" stopIfTrue="1" operator="equal">
      <formula>"Construction"</formula>
    </cfRule>
    <cfRule type="cellIs" dxfId="272" priority="12" stopIfTrue="1" operator="equal">
      <formula>"Operations"</formula>
    </cfRule>
  </conditionalFormatting>
  <conditionalFormatting sqref="J3:BQ3">
    <cfRule type="cellIs" dxfId="271" priority="10" operator="equal">
      <formula>"Fin Close"</formula>
    </cfRule>
  </conditionalFormatting>
  <conditionalFormatting sqref="J3:BQ3">
    <cfRule type="cellIs" dxfId="270" priority="8" operator="equal">
      <formula>"PPA ext."</formula>
    </cfRule>
    <cfRule type="cellIs" dxfId="269" priority="9" operator="equal">
      <formula>"Delay"</formula>
    </cfRule>
  </conditionalFormatting>
  <conditionalFormatting sqref="F2">
    <cfRule type="cellIs" dxfId="268" priority="1" stopIfTrue="1" operator="notEqual">
      <formula>0</formula>
    </cfRule>
    <cfRule type="cellIs" dxfId="267" priority="2" stopIfTrue="1" operator="equal">
      <formula>""</formula>
    </cfRule>
  </conditionalFormatting>
  <printOptions headings="1"/>
  <pageMargins left="0.74803149606299213" right="0.74803149606299213" top="0.98425196850393704" bottom="0.98425196850393704" header="0.51181102362204722" footer="0.51181102362204722"/>
  <pageSetup paperSize="9" scale="49" orientation="landscape" blackAndWhite="1"/>
  <headerFooter>
    <oddHeader>&amp;LPROJECT [XXX]&amp;CSheet:&amp;A&amp;RSTRICTLY CONFIDENTIAL</oddHeader>
    <oddFooter>&amp;L&amp;F ( Printed on &amp;D at &amp;T )&amp;RPage &amp;P of &amp;N</oddFooter>
  </headerFooter>
  <customProperties>
    <customPr name="MMGroup" r:id="rId1"/>
    <customPr name="MMSheetType" r:id="rId2"/>
    <customPr name="MMTimeAxis" r:id="rId3"/>
  </customPropertie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BQ43"/>
  <sheetViews>
    <sheetView showGridLines="0"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outlineLevelRow="1"/>
  <cols>
    <col min="1" max="2" width="1.44140625" style="28" customWidth="1"/>
    <col min="3" max="3" width="1.44140625" style="58" customWidth="1"/>
    <col min="4" max="4" width="1.44140625" style="82" customWidth="1"/>
    <col min="5" max="5" width="54.44140625" style="55" bestFit="1" customWidth="1"/>
    <col min="6" max="6" width="20.5546875" style="55" bestFit="1" customWidth="1"/>
    <col min="7" max="7" width="13.21875" style="55" bestFit="1" customWidth="1"/>
    <col min="8" max="8" width="14.44140625" style="55" bestFit="1" customWidth="1"/>
    <col min="9" max="9" width="3.44140625" style="55" customWidth="1"/>
    <col min="10" max="10" width="12.33203125" style="55" bestFit="1" customWidth="1"/>
    <col min="11" max="11" width="12.109375" style="55" bestFit="1" customWidth="1"/>
    <col min="12" max="12" width="11.21875" style="55" bestFit="1" customWidth="1"/>
    <col min="13" max="13" width="12.33203125" style="55" bestFit="1" customWidth="1"/>
    <col min="14" max="14" width="12.21875" style="55" bestFit="1" customWidth="1"/>
    <col min="15" max="15" width="11.77734375" style="55" bestFit="1" customWidth="1"/>
    <col min="16" max="16" width="12.33203125" style="55" bestFit="1" customWidth="1"/>
    <col min="17" max="17" width="12.21875" style="55" bestFit="1" customWidth="1"/>
    <col min="18" max="18" width="11.88671875" style="55" bestFit="1" customWidth="1"/>
    <col min="19" max="19" width="12.109375" style="55" bestFit="1" customWidth="1"/>
    <col min="20" max="20" width="12" style="55" bestFit="1" customWidth="1"/>
    <col min="21" max="21" width="11.77734375" style="55" bestFit="1" customWidth="1"/>
    <col min="22" max="22" width="12.33203125" style="55" bestFit="1" customWidth="1"/>
    <col min="23" max="23" width="12.109375" style="55" bestFit="1" customWidth="1"/>
    <col min="24" max="24" width="11.21875" style="55" bestFit="1" customWidth="1"/>
    <col min="25" max="25" width="12.33203125" style="55" bestFit="1" customWidth="1"/>
    <col min="26" max="26" width="12.21875" style="55" bestFit="1" customWidth="1"/>
    <col min="27" max="27" width="11.77734375" style="55" bestFit="1" customWidth="1"/>
    <col min="28" max="28" width="12.33203125" style="55" bestFit="1" customWidth="1"/>
    <col min="29" max="29" width="12.21875" style="55" bestFit="1" customWidth="1"/>
    <col min="30" max="30" width="11.88671875" style="55" bestFit="1" customWidth="1"/>
    <col min="31" max="31" width="12.109375" style="55" bestFit="1" customWidth="1"/>
    <col min="32" max="32" width="12" style="55" bestFit="1" customWidth="1"/>
    <col min="33" max="33" width="11.77734375" style="55" bestFit="1" customWidth="1"/>
    <col min="34" max="34" width="12.33203125" style="55" bestFit="1" customWidth="1"/>
    <col min="35" max="35" width="12.109375" style="55" bestFit="1" customWidth="1"/>
    <col min="36" max="36" width="11.77734375" style="55" bestFit="1" customWidth="1"/>
    <col min="37" max="37" width="12.33203125" style="55" bestFit="1" customWidth="1"/>
    <col min="38" max="38" width="12.21875" style="55" bestFit="1" customWidth="1"/>
    <col min="39" max="39" width="11.77734375" style="55" bestFit="1" customWidth="1"/>
    <col min="40" max="40" width="12.33203125" style="55" bestFit="1" customWidth="1"/>
    <col min="41" max="41" width="12.21875" style="55" bestFit="1" customWidth="1"/>
    <col min="42" max="42" width="11.88671875" style="55" bestFit="1" customWidth="1"/>
    <col min="43" max="43" width="12.109375" style="55" bestFit="1" customWidth="1"/>
    <col min="44" max="44" width="12" style="55" bestFit="1" customWidth="1"/>
    <col min="45" max="45" width="11.77734375" style="55" bestFit="1" customWidth="1"/>
    <col min="46" max="46" width="12.33203125" style="55" bestFit="1" customWidth="1"/>
    <col min="47" max="47" width="12.109375" style="55" bestFit="1" customWidth="1"/>
    <col min="48" max="48" width="11.77734375" style="55" bestFit="1" customWidth="1"/>
    <col min="49" max="49" width="12.33203125" style="55" bestFit="1" customWidth="1"/>
    <col min="50" max="50" width="12.21875" style="55" bestFit="1" customWidth="1"/>
    <col min="51" max="51" width="11.77734375" style="55" bestFit="1" customWidth="1"/>
    <col min="52" max="52" width="12.33203125" style="55" bestFit="1" customWidth="1"/>
    <col min="53" max="53" width="12.21875" style="55" bestFit="1" customWidth="1"/>
    <col min="54" max="54" width="11.88671875" style="55" bestFit="1" customWidth="1"/>
    <col min="55" max="55" width="12.109375" style="55" bestFit="1" customWidth="1"/>
    <col min="56" max="56" width="12" style="55" bestFit="1" customWidth="1"/>
    <col min="57" max="57" width="11.77734375" style="55" bestFit="1" customWidth="1"/>
    <col min="58" max="58" width="12.33203125" style="55" bestFit="1" customWidth="1"/>
    <col min="59" max="59" width="12.109375" style="55" bestFit="1" customWidth="1"/>
    <col min="60" max="60" width="11.77734375" style="55" bestFit="1" customWidth="1"/>
    <col min="61" max="61" width="12.33203125" style="55" bestFit="1" customWidth="1"/>
    <col min="62" max="62" width="12.21875" style="55" bestFit="1" customWidth="1"/>
    <col min="63" max="63" width="11.77734375" style="55" bestFit="1" customWidth="1"/>
    <col min="64" max="64" width="12.33203125" style="55" bestFit="1" customWidth="1"/>
    <col min="65" max="65" width="12.21875" style="55" bestFit="1" customWidth="1"/>
    <col min="66" max="66" width="11.88671875" style="55" bestFit="1" customWidth="1"/>
    <col min="67" max="67" width="12.109375" style="55" bestFit="1" customWidth="1"/>
    <col min="68" max="68" width="12" style="55" bestFit="1" customWidth="1"/>
    <col min="69" max="69" width="11.77734375" style="55" bestFit="1" customWidth="1"/>
    <col min="70" max="70" width="15.109375" style="55" hidden="1" customWidth="1"/>
    <col min="71" max="16384" width="15.109375" style="55" hidden="1"/>
  </cols>
  <sheetData>
    <row r="1" spans="1:69" s="76" customFormat="1" ht="25">
      <c r="A1" s="48" t="str">
        <f ca="1" xml:space="preserve"> RIGHT(CELL("filename", A1), LEN(CELL("filename", A1)) - SEARCH("]", CELL("filename", A1)))</f>
        <v>Customers</v>
      </c>
      <c r="B1" s="78"/>
      <c r="C1" s="79"/>
      <c r="D1" s="83"/>
      <c r="F1" s="50" t="str">
        <f>HYPERLINK("#Contents!A1","Go to contents")</f>
        <v>Go to contents</v>
      </c>
      <c r="H1" s="57"/>
      <c r="J1" s="57"/>
    </row>
    <row r="2" spans="1:69" s="52" customFormat="1">
      <c r="A2" s="56"/>
      <c r="B2" s="56"/>
      <c r="C2" s="77"/>
      <c r="D2" s="80"/>
      <c r="E2" s="19" t="s">
        <v>260</v>
      </c>
      <c r="F2" s="49">
        <f ca="1" xml:space="preserve"> 'Model Checks and Alerts'!F11</f>
        <v>1</v>
      </c>
      <c r="G2" s="51" t="s">
        <v>115</v>
      </c>
      <c r="H2" s="19"/>
      <c r="I2" s="19"/>
      <c r="J2" s="6">
        <f xml:space="preserve"> Time!J$19</f>
        <v>45077</v>
      </c>
      <c r="K2" s="6">
        <f xml:space="preserve"> Time!K$19</f>
        <v>45107</v>
      </c>
      <c r="L2" s="6">
        <f xml:space="preserve"> Time!L$19</f>
        <v>45138</v>
      </c>
      <c r="M2" s="6">
        <f xml:space="preserve"> Time!M$19</f>
        <v>45169</v>
      </c>
      <c r="N2" s="6">
        <f xml:space="preserve"> Time!N$19</f>
        <v>45199</v>
      </c>
      <c r="O2" s="6">
        <f xml:space="preserve"> Time!O$19</f>
        <v>45230</v>
      </c>
      <c r="P2" s="6">
        <f xml:space="preserve"> Time!P$19</f>
        <v>45260</v>
      </c>
      <c r="Q2" s="6">
        <f xml:space="preserve"> Time!Q$19</f>
        <v>45291</v>
      </c>
      <c r="R2" s="6">
        <f xml:space="preserve"> Time!R$19</f>
        <v>45322</v>
      </c>
      <c r="S2" s="6">
        <f xml:space="preserve"> Time!S$19</f>
        <v>45351</v>
      </c>
      <c r="T2" s="6">
        <f xml:space="preserve"> Time!T$19</f>
        <v>45382</v>
      </c>
      <c r="U2" s="6">
        <f xml:space="preserve"> Time!U$19</f>
        <v>45412</v>
      </c>
      <c r="V2" s="6">
        <f xml:space="preserve"> Time!V$19</f>
        <v>45443</v>
      </c>
      <c r="W2" s="6">
        <f xml:space="preserve"> Time!W$19</f>
        <v>45473</v>
      </c>
      <c r="X2" s="6">
        <f xml:space="preserve"> Time!X$19</f>
        <v>45504</v>
      </c>
      <c r="Y2" s="6">
        <f xml:space="preserve"> Time!Y$19</f>
        <v>45535</v>
      </c>
      <c r="Z2" s="6">
        <f xml:space="preserve"> Time!Z$19</f>
        <v>45565</v>
      </c>
      <c r="AA2" s="6">
        <f xml:space="preserve"> Time!AA$19</f>
        <v>45596</v>
      </c>
      <c r="AB2" s="6">
        <f xml:space="preserve"> Time!AB$19</f>
        <v>45626</v>
      </c>
      <c r="AC2" s="6">
        <f xml:space="preserve"> Time!AC$19</f>
        <v>45657</v>
      </c>
      <c r="AD2" s="6">
        <f xml:space="preserve"> Time!AD$19</f>
        <v>45688</v>
      </c>
      <c r="AE2" s="6">
        <f xml:space="preserve"> Time!AE$19</f>
        <v>45716</v>
      </c>
      <c r="AF2" s="6">
        <f xml:space="preserve"> Time!AF$19</f>
        <v>45747</v>
      </c>
      <c r="AG2" s="6">
        <f xml:space="preserve"> Time!AG$19</f>
        <v>45777</v>
      </c>
      <c r="AH2" s="6">
        <f xml:space="preserve"> Time!AH$19</f>
        <v>45808</v>
      </c>
      <c r="AI2" s="6">
        <f xml:space="preserve"> Time!AI$19</f>
        <v>45838</v>
      </c>
      <c r="AJ2" s="6">
        <f xml:space="preserve"> Time!AJ$19</f>
        <v>45869</v>
      </c>
      <c r="AK2" s="6">
        <f xml:space="preserve"> Time!AK$19</f>
        <v>45900</v>
      </c>
      <c r="AL2" s="6">
        <f xml:space="preserve"> Time!AL$19</f>
        <v>45930</v>
      </c>
      <c r="AM2" s="6">
        <f xml:space="preserve"> Time!AM$19</f>
        <v>45961</v>
      </c>
      <c r="AN2" s="6">
        <f xml:space="preserve"> Time!AN$19</f>
        <v>45991</v>
      </c>
      <c r="AO2" s="6">
        <f xml:space="preserve"> Time!AO$19</f>
        <v>46022</v>
      </c>
      <c r="AP2" s="6">
        <f xml:space="preserve"> Time!AP$19</f>
        <v>46053</v>
      </c>
      <c r="AQ2" s="6">
        <f xml:space="preserve"> Time!AQ$19</f>
        <v>46081</v>
      </c>
      <c r="AR2" s="6">
        <f xml:space="preserve"> Time!AR$19</f>
        <v>46112</v>
      </c>
      <c r="AS2" s="6">
        <f xml:space="preserve"> Time!AS$19</f>
        <v>46142</v>
      </c>
      <c r="AT2" s="6">
        <f xml:space="preserve"> Time!AT$19</f>
        <v>46173</v>
      </c>
      <c r="AU2" s="6">
        <f xml:space="preserve"> Time!AU$19</f>
        <v>46203</v>
      </c>
      <c r="AV2" s="6">
        <f xml:space="preserve"> Time!AV$19</f>
        <v>46234</v>
      </c>
      <c r="AW2" s="6">
        <f xml:space="preserve"> Time!AW$19</f>
        <v>46265</v>
      </c>
      <c r="AX2" s="6">
        <f xml:space="preserve"> Time!AX$19</f>
        <v>46295</v>
      </c>
      <c r="AY2" s="6">
        <f xml:space="preserve"> Time!AY$19</f>
        <v>46326</v>
      </c>
      <c r="AZ2" s="6">
        <f xml:space="preserve"> Time!AZ$19</f>
        <v>46356</v>
      </c>
      <c r="BA2" s="6">
        <f xml:space="preserve"> Time!BA$19</f>
        <v>46387</v>
      </c>
      <c r="BB2" s="6">
        <f xml:space="preserve"> Time!BB$19</f>
        <v>46418</v>
      </c>
      <c r="BC2" s="6">
        <f xml:space="preserve"> Time!BC$19</f>
        <v>46446</v>
      </c>
      <c r="BD2" s="6">
        <f xml:space="preserve"> Time!BD$19</f>
        <v>46477</v>
      </c>
      <c r="BE2" s="6">
        <f xml:space="preserve"> Time!BE$19</f>
        <v>46507</v>
      </c>
      <c r="BF2" s="6">
        <f xml:space="preserve"> Time!BF$19</f>
        <v>46538</v>
      </c>
      <c r="BG2" s="6">
        <f xml:space="preserve"> Time!BG$19</f>
        <v>46568</v>
      </c>
      <c r="BH2" s="6">
        <f xml:space="preserve"> Time!BH$19</f>
        <v>46599</v>
      </c>
      <c r="BI2" s="6">
        <f xml:space="preserve"> Time!BI$19</f>
        <v>46630</v>
      </c>
      <c r="BJ2" s="6">
        <f xml:space="preserve"> Time!BJ$19</f>
        <v>46660</v>
      </c>
      <c r="BK2" s="6">
        <f xml:space="preserve"> Time!BK$19</f>
        <v>46691</v>
      </c>
      <c r="BL2" s="6">
        <f xml:space="preserve"> Time!BL$19</f>
        <v>46721</v>
      </c>
      <c r="BM2" s="6">
        <f xml:space="preserve"> Time!BM$19</f>
        <v>46752</v>
      </c>
      <c r="BN2" s="6">
        <f xml:space="preserve"> Time!BN$19</f>
        <v>46783</v>
      </c>
      <c r="BO2" s="6">
        <f xml:space="preserve"> Time!BO$19</f>
        <v>46812</v>
      </c>
      <c r="BP2" s="6">
        <f xml:space="preserve"> Time!BP$19</f>
        <v>46843</v>
      </c>
      <c r="BQ2" s="6">
        <f xml:space="preserve"> Time!BQ$19</f>
        <v>46873</v>
      </c>
    </row>
    <row r="3" spans="1:69" s="29" customFormat="1">
      <c r="A3" s="56"/>
      <c r="B3" s="56"/>
      <c r="C3" s="77"/>
      <c r="D3" s="80"/>
      <c r="E3" s="37" t="s">
        <v>167</v>
      </c>
      <c r="F3" s="49"/>
      <c r="G3" s="51" t="s">
        <v>76</v>
      </c>
      <c r="H3" s="19"/>
      <c r="I3" s="19"/>
      <c r="J3" s="7" t="str">
        <f xml:space="preserve"> Time!J$24</f>
        <v>Month1</v>
      </c>
      <c r="K3" s="7" t="str">
        <f xml:space="preserve"> Time!K$24</f>
        <v>Month2</v>
      </c>
      <c r="L3" s="7" t="str">
        <f xml:space="preserve"> Time!L$24</f>
        <v>Month3</v>
      </c>
      <c r="M3" s="7" t="str">
        <f xml:space="preserve"> Time!M$24</f>
        <v>Month4</v>
      </c>
      <c r="N3" s="7" t="str">
        <f xml:space="preserve"> Time!N$24</f>
        <v>Month5</v>
      </c>
      <c r="O3" s="7" t="str">
        <f xml:space="preserve"> Time!O$24</f>
        <v>Month6</v>
      </c>
      <c r="P3" s="7" t="str">
        <f xml:space="preserve"> Time!P$24</f>
        <v>Month7</v>
      </c>
      <c r="Q3" s="7" t="str">
        <f xml:space="preserve"> Time!Q$24</f>
        <v>Month8</v>
      </c>
      <c r="R3" s="7" t="str">
        <f xml:space="preserve"> Time!R$24</f>
        <v>Month9</v>
      </c>
      <c r="S3" s="7" t="str">
        <f xml:space="preserve"> Time!S$24</f>
        <v>Month10</v>
      </c>
      <c r="T3" s="7" t="str">
        <f xml:space="preserve"> Time!T$24</f>
        <v>Month11</v>
      </c>
      <c r="U3" s="7" t="str">
        <f xml:space="preserve"> Time!U$24</f>
        <v>Month12</v>
      </c>
      <c r="V3" s="7" t="str">
        <f xml:space="preserve"> Time!V$24</f>
        <v>Month13</v>
      </c>
      <c r="W3" s="7" t="str">
        <f xml:space="preserve"> Time!W$24</f>
        <v>Month14</v>
      </c>
      <c r="X3" s="7" t="str">
        <f xml:space="preserve"> Time!X$24</f>
        <v>Month15</v>
      </c>
      <c r="Y3" s="7" t="str">
        <f xml:space="preserve"> Time!Y$24</f>
        <v>Month16</v>
      </c>
      <c r="Z3" s="7" t="str">
        <f xml:space="preserve"> Time!Z$24</f>
        <v>Month17</v>
      </c>
      <c r="AA3" s="7" t="str">
        <f xml:space="preserve"> Time!AA$24</f>
        <v>Month18</v>
      </c>
      <c r="AB3" s="7" t="str">
        <f xml:space="preserve"> Time!AB$24</f>
        <v>Month19</v>
      </c>
      <c r="AC3" s="7" t="str">
        <f xml:space="preserve"> Time!AC$24</f>
        <v>Month20</v>
      </c>
      <c r="AD3" s="7" t="str">
        <f xml:space="preserve"> Time!AD$24</f>
        <v>Month21</v>
      </c>
      <c r="AE3" s="7" t="str">
        <f xml:space="preserve"> Time!AE$24</f>
        <v>Month22</v>
      </c>
      <c r="AF3" s="7" t="str">
        <f xml:space="preserve"> Time!AF$24</f>
        <v>Month23</v>
      </c>
      <c r="AG3" s="7" t="str">
        <f xml:space="preserve"> Time!AG$24</f>
        <v>Month24</v>
      </c>
      <c r="AH3" s="7" t="str">
        <f xml:space="preserve"> Time!AH$24</f>
        <v>Month25</v>
      </c>
      <c r="AI3" s="7" t="str">
        <f xml:space="preserve"> Time!AI$24</f>
        <v>Month26</v>
      </c>
      <c r="AJ3" s="7" t="str">
        <f xml:space="preserve"> Time!AJ$24</f>
        <v>Month27</v>
      </c>
      <c r="AK3" s="7" t="str">
        <f xml:space="preserve"> Time!AK$24</f>
        <v>Month28</v>
      </c>
      <c r="AL3" s="7" t="str">
        <f xml:space="preserve"> Time!AL$24</f>
        <v>Month29</v>
      </c>
      <c r="AM3" s="7" t="str">
        <f xml:space="preserve"> Time!AM$24</f>
        <v>Month30</v>
      </c>
      <c r="AN3" s="7" t="str">
        <f xml:space="preserve"> Time!AN$24</f>
        <v>Month31</v>
      </c>
      <c r="AO3" s="7" t="str">
        <f xml:space="preserve"> Time!AO$24</f>
        <v>Month32</v>
      </c>
      <c r="AP3" s="7" t="str">
        <f xml:space="preserve"> Time!AP$24</f>
        <v>Month33</v>
      </c>
      <c r="AQ3" s="7" t="str">
        <f xml:space="preserve"> Time!AQ$24</f>
        <v>Month34</v>
      </c>
      <c r="AR3" s="7" t="str">
        <f xml:space="preserve"> Time!AR$24</f>
        <v>Month35</v>
      </c>
      <c r="AS3" s="7" t="str">
        <f xml:space="preserve"> Time!AS$24</f>
        <v>Month36</v>
      </c>
      <c r="AT3" s="7" t="str">
        <f xml:space="preserve"> Time!AT$24</f>
        <v>Month37</v>
      </c>
      <c r="AU3" s="7" t="str">
        <f xml:space="preserve"> Time!AU$24</f>
        <v>Month38</v>
      </c>
      <c r="AV3" s="7" t="str">
        <f xml:space="preserve"> Time!AV$24</f>
        <v>Month39</v>
      </c>
      <c r="AW3" s="7" t="str">
        <f xml:space="preserve"> Time!AW$24</f>
        <v>Month40</v>
      </c>
      <c r="AX3" s="7" t="str">
        <f xml:space="preserve"> Time!AX$24</f>
        <v>Month41</v>
      </c>
      <c r="AY3" s="7" t="str">
        <f xml:space="preserve"> Time!AY$24</f>
        <v>Month42</v>
      </c>
      <c r="AZ3" s="7" t="str">
        <f xml:space="preserve"> Time!AZ$24</f>
        <v>Month43</v>
      </c>
      <c r="BA3" s="7" t="str">
        <f xml:space="preserve"> Time!BA$24</f>
        <v>Month44</v>
      </c>
      <c r="BB3" s="7" t="str">
        <f xml:space="preserve"> Time!BB$24</f>
        <v>Month45</v>
      </c>
      <c r="BC3" s="7" t="str">
        <f xml:space="preserve"> Time!BC$24</f>
        <v>Month46</v>
      </c>
      <c r="BD3" s="7" t="str">
        <f xml:space="preserve"> Time!BD$24</f>
        <v>Month47</v>
      </c>
      <c r="BE3" s="7" t="str">
        <f xml:space="preserve"> Time!BE$24</f>
        <v>Month48</v>
      </c>
      <c r="BF3" s="7" t="str">
        <f xml:space="preserve"> Time!BF$24</f>
        <v>Month49</v>
      </c>
      <c r="BG3" s="7" t="str">
        <f xml:space="preserve"> Time!BG$24</f>
        <v>Month50</v>
      </c>
      <c r="BH3" s="7" t="str">
        <f xml:space="preserve"> Time!BH$24</f>
        <v>Month51</v>
      </c>
      <c r="BI3" s="7" t="str">
        <f xml:space="preserve"> Time!BI$24</f>
        <v>Month52</v>
      </c>
      <c r="BJ3" s="7" t="str">
        <f xml:space="preserve"> Time!BJ$24</f>
        <v>Month53</v>
      </c>
      <c r="BK3" s="7" t="str">
        <f xml:space="preserve"> Time!BK$24</f>
        <v>Month54</v>
      </c>
      <c r="BL3" s="7" t="str">
        <f xml:space="preserve"> Time!BL$24</f>
        <v>Month55</v>
      </c>
      <c r="BM3" s="7" t="str">
        <f xml:space="preserve"> Time!BM$24</f>
        <v>Month56</v>
      </c>
      <c r="BN3" s="7" t="str">
        <f xml:space="preserve"> Time!BN$24</f>
        <v>Month57</v>
      </c>
      <c r="BO3" s="7" t="str">
        <f xml:space="preserve"> Time!BO$24</f>
        <v>Month58</v>
      </c>
      <c r="BP3" s="7" t="str">
        <f xml:space="preserve"> Time!BP$24</f>
        <v>Month59</v>
      </c>
      <c r="BQ3" s="7" t="str">
        <f xml:space="preserve"> Time!BQ$24</f>
        <v>Month60</v>
      </c>
    </row>
    <row r="4" spans="1:69" s="26" customFormat="1">
      <c r="A4" s="56"/>
      <c r="B4" s="56"/>
      <c r="C4" s="77"/>
      <c r="D4" s="80"/>
      <c r="E4" s="19" t="s">
        <v>261</v>
      </c>
      <c r="F4" s="28"/>
      <c r="G4" s="19"/>
      <c r="H4" s="19"/>
      <c r="I4" s="19"/>
      <c r="J4" s="26">
        <f xml:space="preserve"> Time!J$28</f>
        <v>1</v>
      </c>
      <c r="K4" s="26">
        <f xml:space="preserve"> Time!K$28</f>
        <v>2</v>
      </c>
      <c r="L4" s="26">
        <f xml:space="preserve"> Time!L$28</f>
        <v>3</v>
      </c>
      <c r="M4" s="26">
        <f xml:space="preserve"> Time!M$28</f>
        <v>4</v>
      </c>
      <c r="N4" s="26">
        <f xml:space="preserve"> Time!N$28</f>
        <v>5</v>
      </c>
      <c r="O4" s="26">
        <f xml:space="preserve"> Time!O$28</f>
        <v>6</v>
      </c>
      <c r="P4" s="26">
        <f xml:space="preserve"> Time!P$28</f>
        <v>7</v>
      </c>
      <c r="Q4" s="26">
        <f xml:space="preserve"> Time!Q$28</f>
        <v>8</v>
      </c>
      <c r="R4" s="26">
        <f xml:space="preserve"> Time!R$28</f>
        <v>9</v>
      </c>
      <c r="S4" s="26">
        <f xml:space="preserve"> Time!S$28</f>
        <v>10</v>
      </c>
      <c r="T4" s="26">
        <f xml:space="preserve"> Time!T$28</f>
        <v>11</v>
      </c>
      <c r="U4" s="26">
        <f xml:space="preserve"> Time!U$28</f>
        <v>12</v>
      </c>
      <c r="V4" s="26">
        <f xml:space="preserve"> Time!V$28</f>
        <v>13</v>
      </c>
      <c r="W4" s="26">
        <f xml:space="preserve"> Time!W$28</f>
        <v>14</v>
      </c>
      <c r="X4" s="26">
        <f xml:space="preserve"> Time!X$28</f>
        <v>15</v>
      </c>
      <c r="Y4" s="26">
        <f xml:space="preserve"> Time!Y$28</f>
        <v>16</v>
      </c>
      <c r="Z4" s="26">
        <f xml:space="preserve"> Time!Z$28</f>
        <v>17</v>
      </c>
      <c r="AA4" s="26">
        <f xml:space="preserve"> Time!AA$28</f>
        <v>18</v>
      </c>
      <c r="AB4" s="26">
        <f xml:space="preserve"> Time!AB$28</f>
        <v>19</v>
      </c>
      <c r="AC4" s="26">
        <f xml:space="preserve"> Time!AC$28</f>
        <v>20</v>
      </c>
      <c r="AD4" s="26">
        <f xml:space="preserve"> Time!AD$28</f>
        <v>21</v>
      </c>
      <c r="AE4" s="26">
        <f xml:space="preserve"> Time!AE$28</f>
        <v>22</v>
      </c>
      <c r="AF4" s="26">
        <f xml:space="preserve"> Time!AF$28</f>
        <v>23</v>
      </c>
      <c r="AG4" s="26">
        <f xml:space="preserve"> Time!AG$28</f>
        <v>24</v>
      </c>
      <c r="AH4" s="26">
        <f xml:space="preserve"> Time!AH$28</f>
        <v>25</v>
      </c>
      <c r="AI4" s="26">
        <f xml:space="preserve"> Time!AI$28</f>
        <v>26</v>
      </c>
      <c r="AJ4" s="26">
        <f xml:space="preserve"> Time!AJ$28</f>
        <v>27</v>
      </c>
      <c r="AK4" s="26">
        <f xml:space="preserve"> Time!AK$28</f>
        <v>28</v>
      </c>
      <c r="AL4" s="26">
        <f xml:space="preserve"> Time!AL$28</f>
        <v>29</v>
      </c>
      <c r="AM4" s="26">
        <f xml:space="preserve"> Time!AM$28</f>
        <v>30</v>
      </c>
      <c r="AN4" s="26">
        <f xml:space="preserve"> Time!AN$28</f>
        <v>31</v>
      </c>
      <c r="AO4" s="26">
        <f xml:space="preserve"> Time!AO$28</f>
        <v>32</v>
      </c>
      <c r="AP4" s="26">
        <f xml:space="preserve"> Time!AP$28</f>
        <v>33</v>
      </c>
      <c r="AQ4" s="26">
        <f xml:space="preserve"> Time!AQ$28</f>
        <v>34</v>
      </c>
      <c r="AR4" s="26">
        <f xml:space="preserve"> Time!AR$28</f>
        <v>35</v>
      </c>
      <c r="AS4" s="26">
        <f xml:space="preserve"> Time!AS$28</f>
        <v>36</v>
      </c>
      <c r="AT4" s="26">
        <f xml:space="preserve"> Time!AT$28</f>
        <v>37</v>
      </c>
      <c r="AU4" s="26">
        <f xml:space="preserve"> Time!AU$28</f>
        <v>38</v>
      </c>
      <c r="AV4" s="26">
        <f xml:space="preserve"> Time!AV$28</f>
        <v>39</v>
      </c>
      <c r="AW4" s="26">
        <f xml:space="preserve"> Time!AW$28</f>
        <v>40</v>
      </c>
      <c r="AX4" s="26">
        <f xml:space="preserve"> Time!AX$28</f>
        <v>41</v>
      </c>
      <c r="AY4" s="26">
        <f xml:space="preserve"> Time!AY$28</f>
        <v>42</v>
      </c>
      <c r="AZ4" s="26">
        <f xml:space="preserve"> Time!AZ$28</f>
        <v>43</v>
      </c>
      <c r="BA4" s="26">
        <f xml:space="preserve"> Time!BA$28</f>
        <v>44</v>
      </c>
      <c r="BB4" s="26">
        <f xml:space="preserve"> Time!BB$28</f>
        <v>45</v>
      </c>
      <c r="BC4" s="26">
        <f xml:space="preserve"> Time!BC$28</f>
        <v>46</v>
      </c>
      <c r="BD4" s="26">
        <f xml:space="preserve"> Time!BD$28</f>
        <v>47</v>
      </c>
      <c r="BE4" s="26">
        <f xml:space="preserve"> Time!BE$28</f>
        <v>48</v>
      </c>
      <c r="BF4" s="26">
        <f xml:space="preserve"> Time!BF$28</f>
        <v>49</v>
      </c>
      <c r="BG4" s="26">
        <f xml:space="preserve"> Time!BG$28</f>
        <v>50</v>
      </c>
      <c r="BH4" s="26">
        <f xml:space="preserve"> Time!BH$28</f>
        <v>51</v>
      </c>
      <c r="BI4" s="26">
        <f xml:space="preserve"> Time!BI$28</f>
        <v>52</v>
      </c>
      <c r="BJ4" s="26">
        <f xml:space="preserve"> Time!BJ$28</f>
        <v>53</v>
      </c>
      <c r="BK4" s="26">
        <f xml:space="preserve"> Time!BK$28</f>
        <v>54</v>
      </c>
      <c r="BL4" s="26">
        <f xml:space="preserve"> Time!BL$28</f>
        <v>55</v>
      </c>
      <c r="BM4" s="26">
        <f xml:space="preserve"> Time!BM$28</f>
        <v>56</v>
      </c>
      <c r="BN4" s="26">
        <f xml:space="preserve"> Time!BN$28</f>
        <v>57</v>
      </c>
      <c r="BO4" s="26">
        <f xml:space="preserve"> Time!BO$28</f>
        <v>58</v>
      </c>
      <c r="BP4" s="26">
        <f xml:space="preserve"> Time!BP$28</f>
        <v>59</v>
      </c>
      <c r="BQ4" s="26">
        <f xml:space="preserve"> Time!BQ$28</f>
        <v>60</v>
      </c>
    </row>
    <row r="5" spans="1:69" s="29" customFormat="1">
      <c r="A5" s="56"/>
      <c r="B5" s="56"/>
      <c r="C5" s="77"/>
      <c r="D5" s="80"/>
      <c r="E5" s="19" t="s">
        <v>247</v>
      </c>
      <c r="F5" s="28" t="s">
        <v>201</v>
      </c>
      <c r="G5" s="28" t="s">
        <v>185</v>
      </c>
      <c r="H5" s="28" t="s">
        <v>166</v>
      </c>
      <c r="I5" s="19"/>
      <c r="J5" s="15"/>
      <c r="K5" s="15"/>
      <c r="L5" s="15"/>
      <c r="M5" s="15"/>
      <c r="N5" s="15"/>
      <c r="O5" s="15"/>
    </row>
    <row r="6" spans="1:69" s="37" customFormat="1">
      <c r="A6" s="28"/>
      <c r="B6" s="28"/>
      <c r="C6" s="58"/>
      <c r="D6" s="84"/>
      <c r="F6" s="28"/>
      <c r="G6" s="28"/>
      <c r="H6" s="28"/>
    </row>
    <row r="8" spans="1:69">
      <c r="B8" s="28" t="s">
        <v>14</v>
      </c>
    </row>
    <row r="9" spans="1:69" outlineLevel="1">
      <c r="A9" s="18"/>
      <c r="B9" s="18"/>
      <c r="C9" s="31"/>
      <c r="D9" s="32"/>
      <c r="E9" s="5" t="str">
        <f xml:space="preserve">  InpC!E$15</f>
        <v>Customer base order number</v>
      </c>
      <c r="F9" s="5">
        <f xml:space="preserve">  InpC!F$15</f>
        <v>500</v>
      </c>
      <c r="G9" s="5" t="str">
        <f xml:space="preserve">  InpC!G$15</f>
        <v>Units</v>
      </c>
      <c r="M9" s="2"/>
    </row>
    <row r="10" spans="1:69" outlineLevel="1">
      <c r="A10" s="18"/>
      <c r="B10" s="18"/>
      <c r="C10" s="31"/>
      <c r="D10" s="32"/>
      <c r="E10" s="20" t="str">
        <f xml:space="preserve">  Time!E$164</f>
        <v>Customer Order Growth escalation indexation factor</v>
      </c>
      <c r="F10" s="20">
        <f xml:space="preserve">  Time!F$164</f>
        <v>0</v>
      </c>
      <c r="G10" s="20" t="str">
        <f xml:space="preserve">  Time!G$164</f>
        <v>index</v>
      </c>
      <c r="H10" s="20">
        <f xml:space="preserve">  Time!H$164</f>
        <v>0</v>
      </c>
      <c r="I10" s="20">
        <f xml:space="preserve">  Time!I$164</f>
        <v>0</v>
      </c>
      <c r="J10" s="20">
        <f xml:space="preserve">  Time!J$164</f>
        <v>1</v>
      </c>
      <c r="K10" s="20">
        <f xml:space="preserve">  Time!K$164</f>
        <v>1.0606373855281319</v>
      </c>
      <c r="L10" s="20">
        <f xml:space="preserve">  Time!L$164</f>
        <v>1.1228173700183663</v>
      </c>
      <c r="M10" s="20">
        <f xml:space="preserve">  Time!M$164</f>
        <v>1.1909020797618532</v>
      </c>
      <c r="N10" s="20">
        <f xml:space="preserve">  Time!N$164</f>
        <v>1.2631152682986266</v>
      </c>
      <c r="O10" s="20">
        <f xml:space="preserve">  Time!O$164</f>
        <v>1.3371655411476067</v>
      </c>
      <c r="P10" s="20">
        <f xml:space="preserve">  Time!P$164</f>
        <v>1.4182477635811073</v>
      </c>
      <c r="Q10" s="20">
        <f xml:space="preserve">  Time!Q$164</f>
        <v>1.5013926961905415</v>
      </c>
      <c r="R10" s="20">
        <f xml:space="preserve">  Time!R$164</f>
        <v>1.5924332239385688</v>
      </c>
      <c r="S10" s="20">
        <f xml:space="preserve">  Time!S$164</f>
        <v>1.6889942112663376</v>
      </c>
      <c r="T10" s="20">
        <f xml:space="preserve">  Time!T$164</f>
        <v>1.7817974362806785</v>
      </c>
      <c r="U10" s="20">
        <f xml:space="preserve">  Time!U$164</f>
        <v>1.8895370233838522</v>
      </c>
      <c r="V10" s="20">
        <f xml:space="preserve">  Time!V$164</f>
        <v>2</v>
      </c>
      <c r="W10" s="20">
        <f xml:space="preserve">  Time!W$164</f>
        <v>2.123116166406207</v>
      </c>
      <c r="X10" s="20">
        <f xml:space="preserve">  Time!X$164</f>
        <v>2.2474089271664077</v>
      </c>
      <c r="Y10" s="20">
        <f xml:space="preserve">  Time!Y$164</f>
        <v>2.3834939697312532</v>
      </c>
      <c r="Z10" s="20">
        <f xml:space="preserve">  Time!Z$164</f>
        <v>2.5278192299912496</v>
      </c>
      <c r="AA10" s="20">
        <f xml:space="preserve">  Time!AA$164</f>
        <v>2.6758043641867868</v>
      </c>
      <c r="AB10" s="20">
        <f xml:space="preserve">  Time!AB$164</f>
        <v>2.8378295952846591</v>
      </c>
      <c r="AC10" s="20">
        <f xml:space="preserve">  Time!AC$164</f>
        <v>3.0039635452521662</v>
      </c>
      <c r="AD10" s="20">
        <f xml:space="preserve">  Time!AD$164</f>
        <v>3.1875439973292665</v>
      </c>
      <c r="AE10" s="20">
        <f xml:space="preserve">  Time!AE$164</f>
        <v>3.3806467402188143</v>
      </c>
      <c r="AF10" s="20">
        <f xml:space="preserve">  Time!AF$164</f>
        <v>3.565097680673023</v>
      </c>
      <c r="AG10" s="20">
        <f xml:space="preserve">  Time!AG$164</f>
        <v>3.7810727829410813</v>
      </c>
      <c r="AH10" s="20">
        <f xml:space="preserve">  Time!AH$164</f>
        <v>4.002530534348697</v>
      </c>
      <c r="AI10" s="20">
        <f xml:space="preserve">  Time!AI$164</f>
        <v>4.245005501072133</v>
      </c>
      <c r="AJ10" s="20">
        <f xml:space="preserve">  Time!AJ$164</f>
        <v>4.4936358308615398</v>
      </c>
      <c r="AK10" s="20">
        <f xml:space="preserve">  Time!AK$164</f>
        <v>4.7658621609806406</v>
      </c>
      <c r="AL10" s="20">
        <f xml:space="preserve">  Time!AL$164</f>
        <v>5.0545800755537291</v>
      </c>
      <c r="AM10" s="20">
        <f xml:space="preserve">  Time!AM$164</f>
        <v>5.3506272563676252</v>
      </c>
      <c r="AN10" s="20">
        <f xml:space="preserve">  Time!AN$164</f>
        <v>5.674770483959108</v>
      </c>
      <c r="AO10" s="20">
        <f xml:space="preserve">  Time!AO$164</f>
        <v>6.0071422692370309</v>
      </c>
      <c r="AP10" s="20">
        <f xml:space="preserve">  Time!AP$164</f>
        <v>6.3737497145436315</v>
      </c>
      <c r="AQ10" s="20">
        <f xml:space="preserve">  Time!AQ$164</f>
        <v>6.7599648394172203</v>
      </c>
      <c r="AR10" s="20">
        <f xml:space="preserve">  Time!AR$164</f>
        <v>7.1288806340588637</v>
      </c>
      <c r="AS10" s="20">
        <f xml:space="preserve">  Time!AS$164</f>
        <v>7.5608526517252477</v>
      </c>
      <c r="AT10" s="20">
        <f xml:space="preserve">  Time!AT$164</f>
        <v>8.003796367598353</v>
      </c>
      <c r="AU10" s="20">
        <f xml:space="preserve">  Time!AU$164</f>
        <v>8.4887835967832839</v>
      </c>
      <c r="AV10" s="20">
        <f xml:space="preserve">  Time!AV$164</f>
        <v>8.9860890625555676</v>
      </c>
      <c r="AW10" s="20">
        <f xml:space="preserve">  Time!AW$164</f>
        <v>9.5305979725149506</v>
      </c>
      <c r="AX10" s="20">
        <f xml:space="preserve">  Time!AX$164</f>
        <v>10.108101208588977</v>
      </c>
      <c r="AY10" s="20">
        <f xml:space="preserve">  Time!AY$164</f>
        <v>10.700272504075359</v>
      </c>
      <c r="AZ10" s="20">
        <f xml:space="preserve">  Time!AZ$164</f>
        <v>11.348651757486126</v>
      </c>
      <c r="BA10" s="20">
        <f xml:space="preserve">  Time!BA$164</f>
        <v>12.013499256989205</v>
      </c>
      <c r="BB10" s="20">
        <f xml:space="preserve">  Time!BB$164</f>
        <v>12.745893176469126</v>
      </c>
      <c r="BC10" s="20">
        <f xml:space="preserve">  Time!BC$164</f>
        <v>13.518334978287017</v>
      </c>
      <c r="BD10" s="20">
        <f xml:space="preserve">  Time!BD$164</f>
        <v>14.256183252216472</v>
      </c>
      <c r="BE10" s="20">
        <f xml:space="preserve">  Time!BE$164</f>
        <v>15.120153452336938</v>
      </c>
      <c r="BF10" s="20">
        <f xml:space="preserve">  Time!BF$164</f>
        <v>16.006074731707191</v>
      </c>
      <c r="BG10" s="20">
        <f xml:space="preserve">  Time!BG$164</f>
        <v>16.976093939824924</v>
      </c>
      <c r="BH10" s="20">
        <f xml:space="preserve">  Time!BH$164</f>
        <v>17.970758637460968</v>
      </c>
      <c r="BI10" s="20">
        <f xml:space="preserve">  Time!BI$164</f>
        <v>19.059843960063692</v>
      </c>
      <c r="BJ10" s="20">
        <f xml:space="preserve">  Time!BJ$164</f>
        <v>20.214931328759011</v>
      </c>
      <c r="BK10" s="20">
        <f xml:space="preserve">  Time!BK$164</f>
        <v>21.399366254079712</v>
      </c>
      <c r="BL10" s="20">
        <f xml:space="preserve">  Time!BL$164</f>
        <v>22.696236139791509</v>
      </c>
      <c r="BM10" s="20">
        <f xml:space="preserve">  Time!BM$164</f>
        <v>24.026055881451988</v>
      </c>
      <c r="BN10" s="20">
        <f xml:space="preserve">  Time!BN$164</f>
        <v>25.452016011999472</v>
      </c>
      <c r="BO10" s="20">
        <f xml:space="preserve">  Time!BO$164</f>
        <v>26.993909742126416</v>
      </c>
      <c r="BP10" s="20">
        <f xml:space="preserve">  Time!BP$164</f>
        <v>28.520781445384184</v>
      </c>
      <c r="BQ10" s="20">
        <f xml:space="preserve">  Time!BQ$164</f>
        <v>30.248582263528654</v>
      </c>
    </row>
    <row r="11" spans="1:69" outlineLevel="1">
      <c r="A11" s="36"/>
      <c r="B11" s="36"/>
      <c r="C11" s="63"/>
      <c r="D11" s="61"/>
      <c r="E11" s="24" t="s">
        <v>14</v>
      </c>
      <c r="F11" s="24"/>
      <c r="G11" s="24" t="s">
        <v>99</v>
      </c>
      <c r="H11" s="3">
        <f xml:space="preserve"> SUM( J11:BQ11 )</f>
        <v>261181.72293639058</v>
      </c>
      <c r="I11" s="24"/>
      <c r="J11" s="3">
        <f t="shared" ref="J11:BQ11" si="0" xml:space="preserve">  $F9 * J10</f>
        <v>500</v>
      </c>
      <c r="K11" s="3">
        <f t="shared" si="0"/>
        <v>530.31869276406599</v>
      </c>
      <c r="L11" s="3">
        <f t="shared" si="0"/>
        <v>561.40868500918316</v>
      </c>
      <c r="M11" s="3">
        <f t="shared" si="0"/>
        <v>595.4510398809266</v>
      </c>
      <c r="N11" s="3">
        <f t="shared" si="0"/>
        <v>631.55763414931334</v>
      </c>
      <c r="O11" s="3">
        <f t="shared" si="0"/>
        <v>668.58277057380337</v>
      </c>
      <c r="P11" s="3">
        <f t="shared" si="0"/>
        <v>709.12388179055358</v>
      </c>
      <c r="Q11" s="3">
        <f t="shared" si="0"/>
        <v>750.69634809527076</v>
      </c>
      <c r="R11" s="3">
        <f t="shared" si="0"/>
        <v>796.21661196928437</v>
      </c>
      <c r="S11" s="3">
        <f t="shared" si="0"/>
        <v>844.49710563316887</v>
      </c>
      <c r="T11" s="3">
        <f t="shared" si="0"/>
        <v>890.89871814033927</v>
      </c>
      <c r="U11" s="3">
        <f t="shared" si="0"/>
        <v>944.76851169192605</v>
      </c>
      <c r="V11" s="3">
        <f t="shared" si="0"/>
        <v>1000</v>
      </c>
      <c r="W11" s="3">
        <f t="shared" si="0"/>
        <v>1061.5580832031035</v>
      </c>
      <c r="X11" s="3">
        <f t="shared" si="0"/>
        <v>1123.704463583204</v>
      </c>
      <c r="Y11" s="3">
        <f t="shared" si="0"/>
        <v>1191.7469848656265</v>
      </c>
      <c r="Z11" s="3">
        <f t="shared" si="0"/>
        <v>1263.9096149956249</v>
      </c>
      <c r="AA11" s="3">
        <f t="shared" si="0"/>
        <v>1337.9021820933933</v>
      </c>
      <c r="AB11" s="3">
        <f t="shared" si="0"/>
        <v>1418.9147976423296</v>
      </c>
      <c r="AC11" s="3">
        <f t="shared" si="0"/>
        <v>1501.9817726260831</v>
      </c>
      <c r="AD11" s="3">
        <f t="shared" si="0"/>
        <v>1593.7719986646332</v>
      </c>
      <c r="AE11" s="3">
        <f t="shared" si="0"/>
        <v>1690.3233701094071</v>
      </c>
      <c r="AF11" s="3">
        <f t="shared" si="0"/>
        <v>1782.5488403365116</v>
      </c>
      <c r="AG11" s="3">
        <f t="shared" si="0"/>
        <v>1890.5363914705406</v>
      </c>
      <c r="AH11" s="3">
        <f t="shared" si="0"/>
        <v>2001.2652671743485</v>
      </c>
      <c r="AI11" s="3">
        <f t="shared" si="0"/>
        <v>2122.5027505360667</v>
      </c>
      <c r="AJ11" s="3">
        <f t="shared" si="0"/>
        <v>2246.81791543077</v>
      </c>
      <c r="AK11" s="3">
        <f t="shared" si="0"/>
        <v>2382.9310804903203</v>
      </c>
      <c r="AL11" s="3">
        <f t="shared" si="0"/>
        <v>2527.2900377768647</v>
      </c>
      <c r="AM11" s="3">
        <f t="shared" si="0"/>
        <v>2675.3136281838124</v>
      </c>
      <c r="AN11" s="3">
        <f t="shared" si="0"/>
        <v>2837.3852419795539</v>
      </c>
      <c r="AO11" s="3">
        <f t="shared" si="0"/>
        <v>3003.5711346185153</v>
      </c>
      <c r="AP11" s="3">
        <f t="shared" si="0"/>
        <v>3186.8748572718159</v>
      </c>
      <c r="AQ11" s="3">
        <f t="shared" si="0"/>
        <v>3379.98241970861</v>
      </c>
      <c r="AR11" s="3">
        <f t="shared" si="0"/>
        <v>3564.4403170294318</v>
      </c>
      <c r="AS11" s="3">
        <f t="shared" si="0"/>
        <v>3780.4263258626238</v>
      </c>
      <c r="AT11" s="3">
        <f t="shared" si="0"/>
        <v>4001.8981837991764</v>
      </c>
      <c r="AU11" s="3">
        <f t="shared" si="0"/>
        <v>4244.3917983916417</v>
      </c>
      <c r="AV11" s="3">
        <f t="shared" si="0"/>
        <v>4493.0445312777838</v>
      </c>
      <c r="AW11" s="3">
        <f t="shared" si="0"/>
        <v>4765.298986257475</v>
      </c>
      <c r="AX11" s="3">
        <f t="shared" si="0"/>
        <v>5054.050604294488</v>
      </c>
      <c r="AY11" s="3">
        <f t="shared" si="0"/>
        <v>5350.1362520376797</v>
      </c>
      <c r="AZ11" s="3">
        <f t="shared" si="0"/>
        <v>5674.3258787430632</v>
      </c>
      <c r="BA11" s="3">
        <f t="shared" si="0"/>
        <v>6006.7496284946019</v>
      </c>
      <c r="BB11" s="3">
        <f t="shared" si="0"/>
        <v>6372.946588234563</v>
      </c>
      <c r="BC11" s="3">
        <f t="shared" si="0"/>
        <v>6759.1674891435086</v>
      </c>
      <c r="BD11" s="3">
        <f t="shared" si="0"/>
        <v>7128.0916261082357</v>
      </c>
      <c r="BE11" s="3">
        <f t="shared" si="0"/>
        <v>7560.0767261684687</v>
      </c>
      <c r="BF11" s="3">
        <f t="shared" si="0"/>
        <v>8003.0373658535955</v>
      </c>
      <c r="BG11" s="3">
        <f t="shared" si="0"/>
        <v>8488.0469699124624</v>
      </c>
      <c r="BH11" s="3">
        <f t="shared" si="0"/>
        <v>8985.3793187304836</v>
      </c>
      <c r="BI11" s="3">
        <f t="shared" si="0"/>
        <v>9529.921980031846</v>
      </c>
      <c r="BJ11" s="3">
        <f t="shared" si="0"/>
        <v>10107.465664379506</v>
      </c>
      <c r="BK11" s="3">
        <f t="shared" si="0"/>
        <v>10699.683127039856</v>
      </c>
      <c r="BL11" s="3">
        <f t="shared" si="0"/>
        <v>11348.118069895754</v>
      </c>
      <c r="BM11" s="3">
        <f t="shared" si="0"/>
        <v>12013.027940725995</v>
      </c>
      <c r="BN11" s="3">
        <f t="shared" si="0"/>
        <v>12726.008005999736</v>
      </c>
      <c r="BO11" s="3">
        <f t="shared" si="0"/>
        <v>13496.954871063208</v>
      </c>
      <c r="BP11" s="3">
        <f t="shared" si="0"/>
        <v>14260.390722692093</v>
      </c>
      <c r="BQ11" s="3">
        <f t="shared" si="0"/>
        <v>15124.291131764327</v>
      </c>
    </row>
    <row r="14" spans="1:69">
      <c r="B14" s="28" t="s">
        <v>256</v>
      </c>
    </row>
    <row r="15" spans="1:69" s="87" customFormat="1">
      <c r="A15" s="60"/>
      <c r="B15" s="60"/>
      <c r="C15" s="86"/>
      <c r="D15" s="90"/>
      <c r="E15" s="46" t="str">
        <f xml:space="preserve">  InpC!E$18</f>
        <v>Opening Customer Orders Awaiting Fullfilment</v>
      </c>
      <c r="F15" s="46">
        <f xml:space="preserve">  InpC!F$18</f>
        <v>0</v>
      </c>
      <c r="G15" s="46" t="str">
        <f xml:space="preserve">  InpC!G$18</f>
        <v>Units</v>
      </c>
      <c r="M15" s="88"/>
    </row>
    <row r="16" spans="1:69">
      <c r="A16" s="18"/>
      <c r="B16" s="18"/>
      <c r="C16" s="31"/>
      <c r="D16" s="32"/>
      <c r="E16" s="10" t="str">
        <f xml:space="preserve">  Time!E$28</f>
        <v>Period number</v>
      </c>
      <c r="F16" s="10">
        <f xml:space="preserve">  Time!F$28</f>
        <v>0</v>
      </c>
      <c r="G16" s="10" t="str">
        <f xml:space="preserve">  Time!G$28</f>
        <v>Counter</v>
      </c>
      <c r="H16" s="10">
        <f xml:space="preserve">  Time!H$28</f>
        <v>0</v>
      </c>
      <c r="I16" s="10">
        <f xml:space="preserve">  Time!I$28</f>
        <v>0</v>
      </c>
      <c r="J16" s="10">
        <f xml:space="preserve">  Time!J$28</f>
        <v>1</v>
      </c>
      <c r="K16" s="10">
        <f xml:space="preserve">  Time!K$28</f>
        <v>2</v>
      </c>
      <c r="L16" s="10">
        <f xml:space="preserve">  Time!L$28</f>
        <v>3</v>
      </c>
      <c r="M16" s="10">
        <f xml:space="preserve">  Time!M$28</f>
        <v>4</v>
      </c>
      <c r="N16" s="10">
        <f xml:space="preserve">  Time!N$28</f>
        <v>5</v>
      </c>
      <c r="O16" s="10">
        <f xml:space="preserve">  Time!O$28</f>
        <v>6</v>
      </c>
      <c r="P16" s="10">
        <f xml:space="preserve">  Time!P$28</f>
        <v>7</v>
      </c>
      <c r="Q16" s="10">
        <f xml:space="preserve">  Time!Q$28</f>
        <v>8</v>
      </c>
      <c r="R16" s="10">
        <f xml:space="preserve">  Time!R$28</f>
        <v>9</v>
      </c>
      <c r="S16" s="10">
        <f xml:space="preserve">  Time!S$28</f>
        <v>10</v>
      </c>
      <c r="T16" s="10">
        <f xml:space="preserve">  Time!T$28</f>
        <v>11</v>
      </c>
      <c r="U16" s="10">
        <f xml:space="preserve">  Time!U$28</f>
        <v>12</v>
      </c>
      <c r="V16" s="10">
        <f xml:space="preserve">  Time!V$28</f>
        <v>13</v>
      </c>
      <c r="W16" s="10">
        <f xml:space="preserve">  Time!W$28</f>
        <v>14</v>
      </c>
      <c r="X16" s="10">
        <f xml:space="preserve">  Time!X$28</f>
        <v>15</v>
      </c>
      <c r="Y16" s="10">
        <f xml:space="preserve">  Time!Y$28</f>
        <v>16</v>
      </c>
      <c r="Z16" s="10">
        <f xml:space="preserve">  Time!Z$28</f>
        <v>17</v>
      </c>
      <c r="AA16" s="10">
        <f xml:space="preserve">  Time!AA$28</f>
        <v>18</v>
      </c>
      <c r="AB16" s="10">
        <f xml:space="preserve">  Time!AB$28</f>
        <v>19</v>
      </c>
      <c r="AC16" s="10">
        <f xml:space="preserve">  Time!AC$28</f>
        <v>20</v>
      </c>
      <c r="AD16" s="10">
        <f xml:space="preserve">  Time!AD$28</f>
        <v>21</v>
      </c>
      <c r="AE16" s="10">
        <f xml:space="preserve">  Time!AE$28</f>
        <v>22</v>
      </c>
      <c r="AF16" s="10">
        <f xml:space="preserve">  Time!AF$28</f>
        <v>23</v>
      </c>
      <c r="AG16" s="10">
        <f xml:space="preserve">  Time!AG$28</f>
        <v>24</v>
      </c>
      <c r="AH16" s="10">
        <f xml:space="preserve">  Time!AH$28</f>
        <v>25</v>
      </c>
      <c r="AI16" s="10">
        <f xml:space="preserve">  Time!AI$28</f>
        <v>26</v>
      </c>
      <c r="AJ16" s="10">
        <f xml:space="preserve">  Time!AJ$28</f>
        <v>27</v>
      </c>
      <c r="AK16" s="10">
        <f xml:space="preserve">  Time!AK$28</f>
        <v>28</v>
      </c>
      <c r="AL16" s="10">
        <f xml:space="preserve">  Time!AL$28</f>
        <v>29</v>
      </c>
      <c r="AM16" s="10">
        <f xml:space="preserve">  Time!AM$28</f>
        <v>30</v>
      </c>
      <c r="AN16" s="10">
        <f xml:space="preserve">  Time!AN$28</f>
        <v>31</v>
      </c>
      <c r="AO16" s="10">
        <f xml:space="preserve">  Time!AO$28</f>
        <v>32</v>
      </c>
      <c r="AP16" s="10">
        <f xml:space="preserve">  Time!AP$28</f>
        <v>33</v>
      </c>
      <c r="AQ16" s="10">
        <f xml:space="preserve">  Time!AQ$28</f>
        <v>34</v>
      </c>
      <c r="AR16" s="10">
        <f xml:space="preserve">  Time!AR$28</f>
        <v>35</v>
      </c>
      <c r="AS16" s="10">
        <f xml:space="preserve">  Time!AS$28</f>
        <v>36</v>
      </c>
      <c r="AT16" s="10">
        <f xml:space="preserve">  Time!AT$28</f>
        <v>37</v>
      </c>
      <c r="AU16" s="10">
        <f xml:space="preserve">  Time!AU$28</f>
        <v>38</v>
      </c>
      <c r="AV16" s="10">
        <f xml:space="preserve">  Time!AV$28</f>
        <v>39</v>
      </c>
      <c r="AW16" s="10">
        <f xml:space="preserve">  Time!AW$28</f>
        <v>40</v>
      </c>
      <c r="AX16" s="10">
        <f xml:space="preserve">  Time!AX$28</f>
        <v>41</v>
      </c>
      <c r="AY16" s="10">
        <f xml:space="preserve">  Time!AY$28</f>
        <v>42</v>
      </c>
      <c r="AZ16" s="10">
        <f xml:space="preserve">  Time!AZ$28</f>
        <v>43</v>
      </c>
      <c r="BA16" s="10">
        <f xml:space="preserve">  Time!BA$28</f>
        <v>44</v>
      </c>
      <c r="BB16" s="10">
        <f xml:space="preserve">  Time!BB$28</f>
        <v>45</v>
      </c>
      <c r="BC16" s="10">
        <f xml:space="preserve">  Time!BC$28</f>
        <v>46</v>
      </c>
      <c r="BD16" s="10">
        <f xml:space="preserve">  Time!BD$28</f>
        <v>47</v>
      </c>
      <c r="BE16" s="10">
        <f xml:space="preserve">  Time!BE$28</f>
        <v>48</v>
      </c>
      <c r="BF16" s="10">
        <f xml:space="preserve">  Time!BF$28</f>
        <v>49</v>
      </c>
      <c r="BG16" s="10">
        <f xml:space="preserve">  Time!BG$28</f>
        <v>50</v>
      </c>
      <c r="BH16" s="10">
        <f xml:space="preserve">  Time!BH$28</f>
        <v>51</v>
      </c>
      <c r="BI16" s="10">
        <f xml:space="preserve">  Time!BI$28</f>
        <v>52</v>
      </c>
      <c r="BJ16" s="10">
        <f xml:space="preserve">  Time!BJ$28</f>
        <v>53</v>
      </c>
      <c r="BK16" s="10">
        <f xml:space="preserve">  Time!BK$28</f>
        <v>54</v>
      </c>
      <c r="BL16" s="10">
        <f xml:space="preserve">  Time!BL$28</f>
        <v>55</v>
      </c>
      <c r="BM16" s="10">
        <f xml:space="preserve">  Time!BM$28</f>
        <v>56</v>
      </c>
      <c r="BN16" s="10">
        <f xml:space="preserve">  Time!BN$28</f>
        <v>57</v>
      </c>
      <c r="BO16" s="10">
        <f xml:space="preserve">  Time!BO$28</f>
        <v>58</v>
      </c>
      <c r="BP16" s="10">
        <f xml:space="preserve">  Time!BP$28</f>
        <v>59</v>
      </c>
      <c r="BQ16" s="10">
        <f xml:space="preserve">  Time!BQ$28</f>
        <v>60</v>
      </c>
    </row>
    <row r="17" spans="1:69">
      <c r="E17" s="55" t="s">
        <v>146</v>
      </c>
      <c r="G17" s="55" t="s">
        <v>99</v>
      </c>
      <c r="J17" s="2">
        <f t="shared" ref="J17:BQ17" si="1" xml:space="preserve">  I21</f>
        <v>0</v>
      </c>
      <c r="K17" s="2">
        <f t="shared" ca="1" si="1"/>
        <v>500</v>
      </c>
      <c r="L17" s="2">
        <f t="shared" ca="1" si="1"/>
        <v>1030.3186927640659</v>
      </c>
      <c r="M17" s="2">
        <f t="shared" ca="1" si="1"/>
        <v>1591.7273777732489</v>
      </c>
      <c r="N17" s="2">
        <f t="shared" ca="1" si="1"/>
        <v>2187.1784176541755</v>
      </c>
      <c r="O17" s="2">
        <f t="shared" ca="1" si="1"/>
        <v>2818.7360518034889</v>
      </c>
      <c r="P17" s="2">
        <f t="shared" ca="1" si="1"/>
        <v>3487.3188223772922</v>
      </c>
      <c r="Q17" s="2">
        <f t="shared" ca="1" si="1"/>
        <v>4196.4427041678455</v>
      </c>
      <c r="R17" s="2">
        <f t="shared" ca="1" si="1"/>
        <v>750.69634809527088</v>
      </c>
      <c r="S17" s="2">
        <f t="shared" ca="1" si="1"/>
        <v>796.21661196928426</v>
      </c>
      <c r="T17" s="2">
        <f t="shared" ca="1" si="1"/>
        <v>1587.8527698655694</v>
      </c>
      <c r="U17" s="2">
        <f t="shared" ca="1" si="1"/>
        <v>2478.7514880059089</v>
      </c>
      <c r="V17" s="2">
        <f t="shared" ca="1" si="1"/>
        <v>3423.5199996978349</v>
      </c>
      <c r="W17" s="2">
        <f t="shared" ca="1" si="1"/>
        <v>4923.5199996978354</v>
      </c>
      <c r="X17" s="2">
        <f t="shared" ca="1" si="1"/>
        <v>1591.87677596717</v>
      </c>
      <c r="Y17" s="2">
        <f t="shared" ca="1" si="1"/>
        <v>2170.1912314933265</v>
      </c>
      <c r="Z17" s="2">
        <f t="shared" ca="1" si="1"/>
        <v>3395.9805712306966</v>
      </c>
      <c r="AA17" s="2">
        <f t="shared" ca="1" si="1"/>
        <v>4695.9967804947082</v>
      </c>
      <c r="AB17" s="2">
        <f t="shared" ca="1" si="1"/>
        <v>6070.9240990125918</v>
      </c>
      <c r="AC17" s="2">
        <f t="shared" ca="1" si="1"/>
        <v>7530.3800078716722</v>
      </c>
      <c r="AD17" s="2">
        <f t="shared" ca="1" si="1"/>
        <v>4073.9342468024724</v>
      </c>
      <c r="AE17" s="2">
        <f t="shared" ca="1" si="1"/>
        <v>5713.2265093411197</v>
      </c>
      <c r="AF17" s="2">
        <f t="shared" ca="1" si="1"/>
        <v>7451.8303731144115</v>
      </c>
      <c r="AG17" s="2">
        <f t="shared" ca="1" si="1"/>
        <v>9280.7808259580943</v>
      </c>
      <c r="AH17" s="2">
        <f t="shared" ca="1" si="1"/>
        <v>6225.1870109802221</v>
      </c>
      <c r="AI17" s="2">
        <f t="shared" ca="1" si="1"/>
        <v>8731.6837664626455</v>
      </c>
      <c r="AJ17" s="2">
        <f t="shared" ca="1" si="1"/>
        <v>10893.031423689476</v>
      </c>
      <c r="AK17" s="2">
        <f t="shared" ca="1" si="1"/>
        <v>8176.9448432445442</v>
      </c>
      <c r="AL17" s="2">
        <f t="shared" ca="1" si="1"/>
        <v>10602.415695900938</v>
      </c>
      <c r="AM17" s="2">
        <f t="shared" ca="1" si="1"/>
        <v>13174.819194661255</v>
      </c>
      <c r="AN17" s="2">
        <f t="shared" ca="1" si="1"/>
        <v>10894.292249309947</v>
      </c>
      <c r="AO17" s="2">
        <f t="shared" ca="1" si="1"/>
        <v>13782.318829876132</v>
      </c>
      <c r="AP17" s="2">
        <f t="shared" ca="1" si="1"/>
        <v>16835.45977097359</v>
      </c>
      <c r="AQ17" s="2">
        <f t="shared" ca="1" si="1"/>
        <v>15080.023456961044</v>
      </c>
      <c r="AR17" s="2">
        <f t="shared" ca="1" si="1"/>
        <v>18520.388031214992</v>
      </c>
      <c r="AS17" s="2">
        <f t="shared" ca="1" si="1"/>
        <v>17134.365559164668</v>
      </c>
      <c r="AT17" s="2">
        <f t="shared" ca="1" si="1"/>
        <v>20982.172378543713</v>
      </c>
      <c r="AU17" s="2">
        <f t="shared" ca="1" si="1"/>
        <v>20050.030926354775</v>
      </c>
      <c r="AV17" s="2">
        <f t="shared" ca="1" si="1"/>
        <v>23921.062482990925</v>
      </c>
      <c r="AW17" s="2">
        <f t="shared" ca="1" si="1"/>
        <v>23010.911289697531</v>
      </c>
      <c r="AX17" s="2">
        <f t="shared" ca="1" si="1"/>
        <v>22355.92344730215</v>
      </c>
      <c r="AY17" s="2">
        <f t="shared" ca="1" si="1"/>
        <v>26964.198741620785</v>
      </c>
      <c r="AZ17" s="2">
        <f t="shared" ca="1" si="1"/>
        <v>26834.159062219456</v>
      </c>
      <c r="BA17" s="2">
        <f t="shared" ca="1" si="1"/>
        <v>27007.953197026545</v>
      </c>
      <c r="BB17" s="2">
        <f t="shared" ca="1" si="1"/>
        <v>27475.546022269758</v>
      </c>
      <c r="BC17" s="2">
        <f t="shared" ca="1" si="1"/>
        <v>33288.582646043964</v>
      </c>
      <c r="BD17" s="2">
        <f t="shared" ca="1" si="1"/>
        <v>34451.781781285747</v>
      </c>
      <c r="BE17" s="2">
        <f t="shared" ca="1" si="1"/>
        <v>35918.25449583841</v>
      </c>
      <c r="BF17" s="2">
        <f t="shared" ca="1" si="1"/>
        <v>37811.44229650074</v>
      </c>
      <c r="BG17" s="2">
        <f t="shared" ca="1" si="1"/>
        <v>40096.262208754531</v>
      </c>
      <c r="BH17" s="2">
        <f t="shared" ca="1" si="1"/>
        <v>42835.790001567577</v>
      </c>
      <c r="BI17" s="2">
        <f t="shared" ca="1" si="1"/>
        <v>46014.053151653046</v>
      </c>
      <c r="BJ17" s="2">
        <f t="shared" ca="1" si="1"/>
        <v>49702.715626450226</v>
      </c>
      <c r="BK17" s="2">
        <f t="shared" ca="1" si="1"/>
        <v>53917.990575996533</v>
      </c>
      <c r="BL17" s="2">
        <f t="shared" ca="1" si="1"/>
        <v>58656.732924872093</v>
      </c>
      <c r="BM17" s="2">
        <f t="shared" ca="1" si="1"/>
        <v>64003.261747186974</v>
      </c>
      <c r="BN17" s="2">
        <f t="shared" ca="1" si="1"/>
        <v>69937.518898963521</v>
      </c>
      <c r="BO17" s="2">
        <f t="shared" ca="1" si="1"/>
        <v>76542.556506265872</v>
      </c>
      <c r="BP17" s="2">
        <f t="shared" ca="1" si="1"/>
        <v>83846.446799905782</v>
      </c>
      <c r="BQ17" s="2">
        <f t="shared" ca="1" si="1"/>
        <v>91782.484492082003</v>
      </c>
    </row>
    <row r="18" spans="1:69">
      <c r="D18" s="82" t="s">
        <v>179</v>
      </c>
      <c r="E18" s="2" t="str">
        <f t="shared" ref="E18:BQ18" si="2" xml:space="preserve">  E$11</f>
        <v>New customers orders</v>
      </c>
      <c r="F18" s="2">
        <f t="shared" si="2"/>
        <v>0</v>
      </c>
      <c r="G18" s="2" t="str">
        <f t="shared" si="2"/>
        <v>Units</v>
      </c>
      <c r="H18" s="2">
        <f t="shared" si="2"/>
        <v>261181.72293639058</v>
      </c>
      <c r="I18" s="2">
        <f t="shared" si="2"/>
        <v>0</v>
      </c>
      <c r="J18" s="2">
        <f t="shared" si="2"/>
        <v>500</v>
      </c>
      <c r="K18" s="2">
        <f t="shared" si="2"/>
        <v>530.31869276406599</v>
      </c>
      <c r="L18" s="2">
        <f t="shared" si="2"/>
        <v>561.40868500918316</v>
      </c>
      <c r="M18" s="2">
        <f t="shared" si="2"/>
        <v>595.4510398809266</v>
      </c>
      <c r="N18" s="2">
        <f t="shared" si="2"/>
        <v>631.55763414931334</v>
      </c>
      <c r="O18" s="2">
        <f t="shared" si="2"/>
        <v>668.58277057380337</v>
      </c>
      <c r="P18" s="2">
        <f t="shared" si="2"/>
        <v>709.12388179055358</v>
      </c>
      <c r="Q18" s="2">
        <f t="shared" si="2"/>
        <v>750.69634809527076</v>
      </c>
      <c r="R18" s="2">
        <f t="shared" si="2"/>
        <v>796.21661196928437</v>
      </c>
      <c r="S18" s="2">
        <f t="shared" si="2"/>
        <v>844.49710563316887</v>
      </c>
      <c r="T18" s="2">
        <f t="shared" si="2"/>
        <v>890.89871814033927</v>
      </c>
      <c r="U18" s="2">
        <f t="shared" si="2"/>
        <v>944.76851169192605</v>
      </c>
      <c r="V18" s="2">
        <f t="shared" si="2"/>
        <v>1000</v>
      </c>
      <c r="W18" s="2">
        <f t="shared" si="2"/>
        <v>1061.5580832031035</v>
      </c>
      <c r="X18" s="2">
        <f t="shared" si="2"/>
        <v>1123.704463583204</v>
      </c>
      <c r="Y18" s="2">
        <f t="shared" si="2"/>
        <v>1191.7469848656265</v>
      </c>
      <c r="Z18" s="2">
        <f t="shared" si="2"/>
        <v>1263.9096149956249</v>
      </c>
      <c r="AA18" s="2">
        <f t="shared" si="2"/>
        <v>1337.9021820933933</v>
      </c>
      <c r="AB18" s="2">
        <f t="shared" si="2"/>
        <v>1418.9147976423296</v>
      </c>
      <c r="AC18" s="2">
        <f t="shared" si="2"/>
        <v>1501.9817726260831</v>
      </c>
      <c r="AD18" s="2">
        <f t="shared" si="2"/>
        <v>1593.7719986646332</v>
      </c>
      <c r="AE18" s="2">
        <f t="shared" si="2"/>
        <v>1690.3233701094071</v>
      </c>
      <c r="AF18" s="2">
        <f t="shared" si="2"/>
        <v>1782.5488403365116</v>
      </c>
      <c r="AG18" s="2">
        <f t="shared" si="2"/>
        <v>1890.5363914705406</v>
      </c>
      <c r="AH18" s="2">
        <f t="shared" si="2"/>
        <v>2001.2652671743485</v>
      </c>
      <c r="AI18" s="2">
        <f t="shared" si="2"/>
        <v>2122.5027505360667</v>
      </c>
      <c r="AJ18" s="2">
        <f t="shared" si="2"/>
        <v>2246.81791543077</v>
      </c>
      <c r="AK18" s="2">
        <f t="shared" si="2"/>
        <v>2382.9310804903203</v>
      </c>
      <c r="AL18" s="2">
        <f t="shared" si="2"/>
        <v>2527.2900377768647</v>
      </c>
      <c r="AM18" s="2">
        <f t="shared" si="2"/>
        <v>2675.3136281838124</v>
      </c>
      <c r="AN18" s="2">
        <f t="shared" si="2"/>
        <v>2837.3852419795539</v>
      </c>
      <c r="AO18" s="2">
        <f t="shared" si="2"/>
        <v>3003.5711346185153</v>
      </c>
      <c r="AP18" s="2">
        <f t="shared" si="2"/>
        <v>3186.8748572718159</v>
      </c>
      <c r="AQ18" s="2">
        <f t="shared" si="2"/>
        <v>3379.98241970861</v>
      </c>
      <c r="AR18" s="2">
        <f t="shared" si="2"/>
        <v>3564.4403170294318</v>
      </c>
      <c r="AS18" s="2">
        <f t="shared" si="2"/>
        <v>3780.4263258626238</v>
      </c>
      <c r="AT18" s="2">
        <f t="shared" si="2"/>
        <v>4001.8981837991764</v>
      </c>
      <c r="AU18" s="2">
        <f t="shared" si="2"/>
        <v>4244.3917983916417</v>
      </c>
      <c r="AV18" s="2">
        <f t="shared" si="2"/>
        <v>4493.0445312777838</v>
      </c>
      <c r="AW18" s="2">
        <f t="shared" si="2"/>
        <v>4765.298986257475</v>
      </c>
      <c r="AX18" s="2">
        <f t="shared" si="2"/>
        <v>5054.050604294488</v>
      </c>
      <c r="AY18" s="2">
        <f t="shared" si="2"/>
        <v>5350.1362520376797</v>
      </c>
      <c r="AZ18" s="2">
        <f t="shared" si="2"/>
        <v>5674.3258787430632</v>
      </c>
      <c r="BA18" s="2">
        <f t="shared" si="2"/>
        <v>6006.7496284946019</v>
      </c>
      <c r="BB18" s="2">
        <f t="shared" si="2"/>
        <v>6372.946588234563</v>
      </c>
      <c r="BC18" s="2">
        <f t="shared" si="2"/>
        <v>6759.1674891435086</v>
      </c>
      <c r="BD18" s="2">
        <f t="shared" si="2"/>
        <v>7128.0916261082357</v>
      </c>
      <c r="BE18" s="2">
        <f t="shared" si="2"/>
        <v>7560.0767261684687</v>
      </c>
      <c r="BF18" s="2">
        <f t="shared" si="2"/>
        <v>8003.0373658535955</v>
      </c>
      <c r="BG18" s="2">
        <f t="shared" si="2"/>
        <v>8488.0469699124624</v>
      </c>
      <c r="BH18" s="2">
        <f t="shared" si="2"/>
        <v>8985.3793187304836</v>
      </c>
      <c r="BI18" s="2">
        <f t="shared" si="2"/>
        <v>9529.921980031846</v>
      </c>
      <c r="BJ18" s="2">
        <f t="shared" si="2"/>
        <v>10107.465664379506</v>
      </c>
      <c r="BK18" s="2">
        <f t="shared" si="2"/>
        <v>10699.683127039856</v>
      </c>
      <c r="BL18" s="2">
        <f t="shared" si="2"/>
        <v>11348.118069895754</v>
      </c>
      <c r="BM18" s="2">
        <f t="shared" si="2"/>
        <v>12013.027940725995</v>
      </c>
      <c r="BN18" s="2">
        <f t="shared" si="2"/>
        <v>12726.008005999736</v>
      </c>
      <c r="BO18" s="2">
        <f t="shared" si="2"/>
        <v>13496.954871063208</v>
      </c>
      <c r="BP18" s="2">
        <f t="shared" si="2"/>
        <v>14260.390722692093</v>
      </c>
      <c r="BQ18" s="2">
        <f t="shared" si="2"/>
        <v>15124.291131764327</v>
      </c>
    </row>
    <row r="19" spans="1:69">
      <c r="D19" s="82" t="s">
        <v>179</v>
      </c>
      <c r="E19" s="2" t="str">
        <f t="shared" ref="E19:BQ19" si="3" xml:space="preserve">  E$32</f>
        <v>Renewing Customer Orders</v>
      </c>
      <c r="F19" s="2">
        <f t="shared" si="3"/>
        <v>0</v>
      </c>
      <c r="G19" s="2" t="str">
        <f t="shared" si="3"/>
        <v>Units</v>
      </c>
      <c r="H19" s="2">
        <f t="shared" ca="1" si="3"/>
        <v>179489.69529611763</v>
      </c>
      <c r="I19" s="2">
        <f t="shared" si="3"/>
        <v>0</v>
      </c>
      <c r="J19" s="2">
        <f t="shared" ca="1" si="3"/>
        <v>0</v>
      </c>
      <c r="K19" s="2">
        <f t="shared" ca="1" si="3"/>
        <v>0</v>
      </c>
      <c r="L19" s="2">
        <f t="shared" ca="1" si="3"/>
        <v>0</v>
      </c>
      <c r="M19" s="2">
        <f t="shared" ca="1" si="3"/>
        <v>0</v>
      </c>
      <c r="N19" s="2">
        <f t="shared" ca="1" si="3"/>
        <v>0</v>
      </c>
      <c r="O19" s="2">
        <f t="shared" ca="1" si="3"/>
        <v>0</v>
      </c>
      <c r="P19" s="2">
        <f t="shared" ca="1" si="3"/>
        <v>0</v>
      </c>
      <c r="Q19" s="2">
        <f t="shared" ca="1" si="3"/>
        <v>0</v>
      </c>
      <c r="R19" s="2">
        <f t="shared" ca="1" si="3"/>
        <v>0</v>
      </c>
      <c r="S19" s="2">
        <f t="shared" ca="1" si="3"/>
        <v>0</v>
      </c>
      <c r="T19" s="2">
        <f t="shared" ca="1" si="3"/>
        <v>0</v>
      </c>
      <c r="U19" s="2">
        <f t="shared" ca="1" si="3"/>
        <v>0</v>
      </c>
      <c r="V19" s="2">
        <f t="shared" ca="1" si="3"/>
        <v>500</v>
      </c>
      <c r="W19" s="2">
        <f t="shared" ca="1" si="3"/>
        <v>530.31869276406599</v>
      </c>
      <c r="X19" s="2">
        <f t="shared" ca="1" si="3"/>
        <v>561.40868500918316</v>
      </c>
      <c r="Y19" s="2">
        <f t="shared" ca="1" si="3"/>
        <v>595.4510398809266</v>
      </c>
      <c r="Z19" s="2">
        <f t="shared" ca="1" si="3"/>
        <v>631.55763414931334</v>
      </c>
      <c r="AA19" s="2">
        <f t="shared" ca="1" si="3"/>
        <v>668.58277057380337</v>
      </c>
      <c r="AB19" s="2">
        <f t="shared" ca="1" si="3"/>
        <v>709.12388179055358</v>
      </c>
      <c r="AC19" s="2">
        <f t="shared" ca="1" si="3"/>
        <v>750.69634809527076</v>
      </c>
      <c r="AD19" s="2">
        <f t="shared" ca="1" si="3"/>
        <v>796.21661196928437</v>
      </c>
      <c r="AE19" s="2">
        <f t="shared" ca="1" si="3"/>
        <v>844.49710563316887</v>
      </c>
      <c r="AF19" s="2">
        <f t="shared" ca="1" si="3"/>
        <v>890.89871814033927</v>
      </c>
      <c r="AG19" s="2">
        <f t="shared" ca="1" si="3"/>
        <v>944.76851169192605</v>
      </c>
      <c r="AH19" s="2">
        <f t="shared" ca="1" si="3"/>
        <v>1450</v>
      </c>
      <c r="AI19" s="2">
        <f t="shared" ca="1" si="3"/>
        <v>1538.8449066907629</v>
      </c>
      <c r="AJ19" s="2">
        <f t="shared" ca="1" si="3"/>
        <v>1628.9722800914687</v>
      </c>
      <c r="AK19" s="2">
        <f t="shared" ca="1" si="3"/>
        <v>1727.6529207584604</v>
      </c>
      <c r="AL19" s="2">
        <f t="shared" ca="1" si="3"/>
        <v>1832.311485730007</v>
      </c>
      <c r="AM19" s="2">
        <f t="shared" ca="1" si="3"/>
        <v>1939.6266756098164</v>
      </c>
      <c r="AN19" s="2">
        <f t="shared" ca="1" si="3"/>
        <v>2057.1262912538277</v>
      </c>
      <c r="AO19" s="2">
        <f t="shared" ca="1" si="3"/>
        <v>2177.6084859118268</v>
      </c>
      <c r="AP19" s="2">
        <f t="shared" ca="1" si="3"/>
        <v>2310.3669494369892</v>
      </c>
      <c r="AQ19" s="2">
        <f t="shared" ca="1" si="3"/>
        <v>2450.3707651792593</v>
      </c>
      <c r="AR19" s="2">
        <f t="shared" ca="1" si="3"/>
        <v>2584.3576866628168</v>
      </c>
      <c r="AS19" s="2">
        <f t="shared" ca="1" si="3"/>
        <v>2740.8280519932741</v>
      </c>
      <c r="AT19" s="2">
        <f t="shared" ca="1" si="3"/>
        <v>2901.2652671743485</v>
      </c>
      <c r="AU19" s="2">
        <f t="shared" ca="1" si="3"/>
        <v>3077.9050254188596</v>
      </c>
      <c r="AV19" s="2">
        <f t="shared" ca="1" si="3"/>
        <v>3258.1519326556536</v>
      </c>
      <c r="AW19" s="2">
        <f t="shared" ca="1" si="3"/>
        <v>3455.5033668693841</v>
      </c>
      <c r="AX19" s="2">
        <f t="shared" ca="1" si="3"/>
        <v>3664.8086912729268</v>
      </c>
      <c r="AY19" s="2">
        <f t="shared" ca="1" si="3"/>
        <v>3879.4255920678661</v>
      </c>
      <c r="AZ19" s="2">
        <f t="shared" ca="1" si="3"/>
        <v>4114.4085598576512</v>
      </c>
      <c r="BA19" s="2">
        <f t="shared" ca="1" si="3"/>
        <v>4355.3547299819902</v>
      </c>
      <c r="BB19" s="2">
        <f t="shared" ca="1" si="3"/>
        <v>4621.269656069986</v>
      </c>
      <c r="BC19" s="2">
        <f t="shared" ca="1" si="3"/>
        <v>4901.273452807076</v>
      </c>
      <c r="BD19" s="2">
        <f t="shared" ca="1" si="3"/>
        <v>5168.7342733322921</v>
      </c>
      <c r="BE19" s="2">
        <f t="shared" ca="1" si="3"/>
        <v>5481.9090781861105</v>
      </c>
      <c r="BF19" s="2">
        <f t="shared" ca="1" si="3"/>
        <v>5803.0369242560901</v>
      </c>
      <c r="BG19" s="2">
        <f t="shared" ca="1" si="3"/>
        <v>6154.6442738741016</v>
      </c>
      <c r="BH19" s="2">
        <f t="shared" ca="1" si="3"/>
        <v>6515.1806551654772</v>
      </c>
      <c r="BI19" s="2">
        <f t="shared" ca="1" si="3"/>
        <v>6909.9369586987632</v>
      </c>
      <c r="BJ19" s="2">
        <f t="shared" ca="1" si="3"/>
        <v>7328.6116382936661</v>
      </c>
      <c r="BK19" s="2">
        <f t="shared" ca="1" si="3"/>
        <v>7757.9185174031109</v>
      </c>
      <c r="BL19" s="2">
        <f t="shared" ca="1" si="3"/>
        <v>8227.9725965246616</v>
      </c>
      <c r="BM19" s="2">
        <f t="shared" ca="1" si="3"/>
        <v>8709.9636496512649</v>
      </c>
      <c r="BN19" s="2">
        <f t="shared" ca="1" si="3"/>
        <v>9241.1339597791975</v>
      </c>
      <c r="BO19" s="2">
        <f t="shared" ca="1" si="3"/>
        <v>9801.1516668812583</v>
      </c>
      <c r="BP19" s="2">
        <f t="shared" ca="1" si="3"/>
        <v>10336.087911434724</v>
      </c>
      <c r="BQ19" s="2">
        <f t="shared" ca="1" si="3"/>
        <v>10962.460419444829</v>
      </c>
    </row>
    <row r="20" spans="1:69">
      <c r="D20" s="82" t="s">
        <v>237</v>
      </c>
      <c r="E20" s="2" t="str">
        <f t="shared" ref="E20:BQ20" si="4" xml:space="preserve">  E$26</f>
        <v>Customer orders fullfilled</v>
      </c>
      <c r="F20" s="2">
        <f t="shared" si="4"/>
        <v>0</v>
      </c>
      <c r="G20" s="2" t="str">
        <f t="shared" si="4"/>
        <v>Units</v>
      </c>
      <c r="H20" s="2">
        <f t="shared" ca="1" si="4"/>
        <v>340099.00808865757</v>
      </c>
      <c r="I20" s="2">
        <f t="shared" si="4"/>
        <v>0</v>
      </c>
      <c r="J20" s="2">
        <f t="shared" si="4"/>
        <v>0</v>
      </c>
      <c r="K20" s="2">
        <f t="shared" ca="1" si="4"/>
        <v>0</v>
      </c>
      <c r="L20" s="2">
        <f t="shared" ca="1" si="4"/>
        <v>0</v>
      </c>
      <c r="M20" s="2">
        <f t="shared" ca="1" si="4"/>
        <v>0</v>
      </c>
      <c r="N20" s="2">
        <f t="shared" ca="1" si="4"/>
        <v>0</v>
      </c>
      <c r="O20" s="2">
        <f t="shared" ca="1" si="4"/>
        <v>0</v>
      </c>
      <c r="P20" s="2">
        <f t="shared" ca="1" si="4"/>
        <v>0</v>
      </c>
      <c r="Q20" s="2">
        <f t="shared" ca="1" si="4"/>
        <v>4196.4427041678455</v>
      </c>
      <c r="R20" s="2">
        <f t="shared" ca="1" si="4"/>
        <v>750.69634809527088</v>
      </c>
      <c r="S20" s="2">
        <f t="shared" ca="1" si="4"/>
        <v>52.860947736883645</v>
      </c>
      <c r="T20" s="2">
        <f t="shared" ca="1" si="4"/>
        <v>0</v>
      </c>
      <c r="U20" s="2">
        <f t="shared" ca="1" si="4"/>
        <v>0</v>
      </c>
      <c r="V20" s="2">
        <f t="shared" ca="1" si="4"/>
        <v>0</v>
      </c>
      <c r="W20" s="2">
        <f t="shared" ca="1" si="4"/>
        <v>4923.5199996978354</v>
      </c>
      <c r="X20" s="2">
        <f t="shared" ca="1" si="4"/>
        <v>1106.7986930662305</v>
      </c>
      <c r="Y20" s="2">
        <f t="shared" ca="1" si="4"/>
        <v>561.40868500918316</v>
      </c>
      <c r="Z20" s="2">
        <f t="shared" ca="1" si="4"/>
        <v>595.4510398809266</v>
      </c>
      <c r="AA20" s="2">
        <f t="shared" ca="1" si="4"/>
        <v>631.55763414931334</v>
      </c>
      <c r="AB20" s="2">
        <f t="shared" ca="1" si="4"/>
        <v>668.58277057380337</v>
      </c>
      <c r="AC20" s="2">
        <f t="shared" ca="1" si="4"/>
        <v>5709.1238817905532</v>
      </c>
      <c r="AD20" s="2">
        <f t="shared" ca="1" si="4"/>
        <v>750.69634809527076</v>
      </c>
      <c r="AE20" s="2">
        <f t="shared" ca="1" si="4"/>
        <v>796.21661196928437</v>
      </c>
      <c r="AF20" s="2">
        <f t="shared" ca="1" si="4"/>
        <v>844.49710563316887</v>
      </c>
      <c r="AG20" s="2">
        <f t="shared" ca="1" si="4"/>
        <v>5890.898718140339</v>
      </c>
      <c r="AH20" s="2">
        <f t="shared" ca="1" si="4"/>
        <v>944.76851169192605</v>
      </c>
      <c r="AI20" s="2">
        <f t="shared" ca="1" si="4"/>
        <v>1500</v>
      </c>
      <c r="AJ20" s="2">
        <f t="shared" ca="1" si="4"/>
        <v>6591.87677596717</v>
      </c>
      <c r="AK20" s="2">
        <f t="shared" ca="1" si="4"/>
        <v>1685.113148592387</v>
      </c>
      <c r="AL20" s="2">
        <f t="shared" ca="1" si="4"/>
        <v>1787.1980247465531</v>
      </c>
      <c r="AM20" s="2">
        <f t="shared" ca="1" si="4"/>
        <v>6895.4672491449383</v>
      </c>
      <c r="AN20" s="2">
        <f t="shared" ca="1" si="4"/>
        <v>2006.4849526671967</v>
      </c>
      <c r="AO20" s="2">
        <f t="shared" ca="1" si="4"/>
        <v>2128.0386794328833</v>
      </c>
      <c r="AP20" s="2">
        <f t="shared" ca="1" si="4"/>
        <v>7252.6781207213535</v>
      </c>
      <c r="AQ20" s="2">
        <f t="shared" ca="1" si="4"/>
        <v>2389.9886106339177</v>
      </c>
      <c r="AR20" s="2">
        <f t="shared" ca="1" si="4"/>
        <v>7534.8204757425756</v>
      </c>
      <c r="AS20" s="2">
        <f t="shared" ca="1" si="4"/>
        <v>2673.4475584768506</v>
      </c>
      <c r="AT20" s="2">
        <f t="shared" ca="1" si="4"/>
        <v>7835.3049031624669</v>
      </c>
      <c r="AU20" s="2">
        <f t="shared" ca="1" si="4"/>
        <v>3451.2652671743485</v>
      </c>
      <c r="AV20" s="2">
        <f t="shared" ca="1" si="4"/>
        <v>8661.3476572268301</v>
      </c>
      <c r="AW20" s="2">
        <f t="shared" ca="1" si="4"/>
        <v>8875.7901955222387</v>
      </c>
      <c r="AX20" s="2">
        <f t="shared" ca="1" si="4"/>
        <v>4110.5840012487806</v>
      </c>
      <c r="AY20" s="2">
        <f t="shared" ca="1" si="4"/>
        <v>9359.6015235068717</v>
      </c>
      <c r="AZ20" s="2">
        <f t="shared" ca="1" si="4"/>
        <v>9614.9403037936281</v>
      </c>
      <c r="BA20" s="2">
        <f t="shared" ca="1" si="4"/>
        <v>9894.5115332333808</v>
      </c>
      <c r="BB20" s="2">
        <f t="shared" ca="1" si="4"/>
        <v>5181.1796205303417</v>
      </c>
      <c r="BC20" s="2">
        <f t="shared" ca="1" si="4"/>
        <v>10497.241806708806</v>
      </c>
      <c r="BD20" s="2">
        <f t="shared" ca="1" si="4"/>
        <v>10830.35318488787</v>
      </c>
      <c r="BE20" s="2">
        <f t="shared" ca="1" si="4"/>
        <v>11148.798003692249</v>
      </c>
      <c r="BF20" s="2">
        <f t="shared" ca="1" si="4"/>
        <v>11521.254377855897</v>
      </c>
      <c r="BG20" s="2">
        <f t="shared" ca="1" si="4"/>
        <v>11903.163450973525</v>
      </c>
      <c r="BH20" s="2">
        <f t="shared" ca="1" si="4"/>
        <v>12322.296823810499</v>
      </c>
      <c r="BI20" s="2">
        <f t="shared" ca="1" si="4"/>
        <v>12751.196463933436</v>
      </c>
      <c r="BJ20" s="2">
        <f t="shared" ca="1" si="4"/>
        <v>13220.802353126859</v>
      </c>
      <c r="BK20" s="2">
        <f t="shared" ca="1" si="4"/>
        <v>13718.859295567414</v>
      </c>
      <c r="BL20" s="2">
        <f t="shared" ca="1" si="4"/>
        <v>14229.561844105545</v>
      </c>
      <c r="BM20" s="2">
        <f t="shared" ca="1" si="4"/>
        <v>14788.734438600713</v>
      </c>
      <c r="BN20" s="2">
        <f t="shared" ca="1" si="4"/>
        <v>15362.104358476592</v>
      </c>
      <c r="BO20" s="2">
        <f t="shared" ca="1" si="4"/>
        <v>15994.216244304551</v>
      </c>
      <c r="BP20" s="2">
        <f t="shared" ca="1" si="4"/>
        <v>16660.440941950586</v>
      </c>
      <c r="BQ20" s="2">
        <f t="shared" ca="1" si="4"/>
        <v>17296.825899440526</v>
      </c>
    </row>
    <row r="21" spans="1:69" s="89" customFormat="1">
      <c r="A21" s="64"/>
      <c r="B21" s="64"/>
      <c r="C21" s="92"/>
      <c r="D21" s="93"/>
      <c r="E21" s="38" t="s">
        <v>256</v>
      </c>
      <c r="F21" s="38"/>
      <c r="G21" s="38" t="s">
        <v>99</v>
      </c>
      <c r="H21" s="38"/>
      <c r="I21" s="12">
        <f t="shared" ref="I21:BQ21" si="5" xml:space="preserve">  IF( I16 = 0, $F15, I17 + I18 + I19 - I20 )</f>
        <v>0</v>
      </c>
      <c r="J21" s="12">
        <f t="shared" ca="1" si="5"/>
        <v>500</v>
      </c>
      <c r="K21" s="12">
        <f t="shared" ca="1" si="5"/>
        <v>1030.3186927640659</v>
      </c>
      <c r="L21" s="12">
        <f t="shared" ca="1" si="5"/>
        <v>1591.7273777732489</v>
      </c>
      <c r="M21" s="12">
        <f t="shared" ca="1" si="5"/>
        <v>2187.1784176541755</v>
      </c>
      <c r="N21" s="12">
        <f t="shared" ca="1" si="5"/>
        <v>2818.7360518034889</v>
      </c>
      <c r="O21" s="12">
        <f t="shared" ca="1" si="5"/>
        <v>3487.3188223772922</v>
      </c>
      <c r="P21" s="12">
        <f t="shared" ca="1" si="5"/>
        <v>4196.4427041678455</v>
      </c>
      <c r="Q21" s="12">
        <f t="shared" ca="1" si="5"/>
        <v>750.69634809527088</v>
      </c>
      <c r="R21" s="12">
        <f t="shared" ca="1" si="5"/>
        <v>796.21661196928426</v>
      </c>
      <c r="S21" s="12">
        <f t="shared" ca="1" si="5"/>
        <v>1587.8527698655694</v>
      </c>
      <c r="T21" s="12">
        <f t="shared" ca="1" si="5"/>
        <v>2478.7514880059089</v>
      </c>
      <c r="U21" s="12">
        <f t="shared" ca="1" si="5"/>
        <v>3423.5199996978349</v>
      </c>
      <c r="V21" s="12">
        <f t="shared" ca="1" si="5"/>
        <v>4923.5199996978354</v>
      </c>
      <c r="W21" s="12">
        <f t="shared" ca="1" si="5"/>
        <v>1591.87677596717</v>
      </c>
      <c r="X21" s="12">
        <f t="shared" ca="1" si="5"/>
        <v>2170.1912314933265</v>
      </c>
      <c r="Y21" s="12">
        <f t="shared" ca="1" si="5"/>
        <v>3395.9805712306966</v>
      </c>
      <c r="Z21" s="12">
        <f t="shared" ca="1" si="5"/>
        <v>4695.9967804947082</v>
      </c>
      <c r="AA21" s="12">
        <f t="shared" ca="1" si="5"/>
        <v>6070.9240990125918</v>
      </c>
      <c r="AB21" s="12">
        <f t="shared" ca="1" si="5"/>
        <v>7530.3800078716722</v>
      </c>
      <c r="AC21" s="12">
        <f t="shared" ca="1" si="5"/>
        <v>4073.9342468024724</v>
      </c>
      <c r="AD21" s="12">
        <f t="shared" ca="1" si="5"/>
        <v>5713.2265093411197</v>
      </c>
      <c r="AE21" s="12">
        <f t="shared" ca="1" si="5"/>
        <v>7451.8303731144115</v>
      </c>
      <c r="AF21" s="12">
        <f t="shared" ca="1" si="5"/>
        <v>9280.7808259580943</v>
      </c>
      <c r="AG21" s="12">
        <f t="shared" ca="1" si="5"/>
        <v>6225.1870109802221</v>
      </c>
      <c r="AH21" s="12">
        <f t="shared" ca="1" si="5"/>
        <v>8731.6837664626455</v>
      </c>
      <c r="AI21" s="12">
        <f t="shared" ca="1" si="5"/>
        <v>10893.031423689476</v>
      </c>
      <c r="AJ21" s="12">
        <f t="shared" ca="1" si="5"/>
        <v>8176.9448432445442</v>
      </c>
      <c r="AK21" s="12">
        <f t="shared" ca="1" si="5"/>
        <v>10602.415695900938</v>
      </c>
      <c r="AL21" s="12">
        <f t="shared" ca="1" si="5"/>
        <v>13174.819194661255</v>
      </c>
      <c r="AM21" s="12">
        <f t="shared" ca="1" si="5"/>
        <v>10894.292249309947</v>
      </c>
      <c r="AN21" s="12">
        <f t="shared" ca="1" si="5"/>
        <v>13782.318829876132</v>
      </c>
      <c r="AO21" s="12">
        <f t="shared" ca="1" si="5"/>
        <v>16835.45977097359</v>
      </c>
      <c r="AP21" s="12">
        <f t="shared" ca="1" si="5"/>
        <v>15080.023456961044</v>
      </c>
      <c r="AQ21" s="12">
        <f t="shared" ca="1" si="5"/>
        <v>18520.388031214992</v>
      </c>
      <c r="AR21" s="12">
        <f t="shared" ca="1" si="5"/>
        <v>17134.365559164668</v>
      </c>
      <c r="AS21" s="12">
        <f t="shared" ca="1" si="5"/>
        <v>20982.172378543713</v>
      </c>
      <c r="AT21" s="12">
        <f t="shared" ca="1" si="5"/>
        <v>20050.030926354775</v>
      </c>
      <c r="AU21" s="12">
        <f t="shared" ca="1" si="5"/>
        <v>23921.062482990925</v>
      </c>
      <c r="AV21" s="12">
        <f t="shared" ca="1" si="5"/>
        <v>23010.911289697531</v>
      </c>
      <c r="AW21" s="12">
        <f t="shared" ca="1" si="5"/>
        <v>22355.92344730215</v>
      </c>
      <c r="AX21" s="12">
        <f t="shared" ca="1" si="5"/>
        <v>26964.198741620785</v>
      </c>
      <c r="AY21" s="12">
        <f t="shared" ca="1" si="5"/>
        <v>26834.159062219456</v>
      </c>
      <c r="AZ21" s="12">
        <f t="shared" ca="1" si="5"/>
        <v>27007.953197026545</v>
      </c>
      <c r="BA21" s="12">
        <f t="shared" ca="1" si="5"/>
        <v>27475.546022269758</v>
      </c>
      <c r="BB21" s="12">
        <f t="shared" ca="1" si="5"/>
        <v>33288.582646043964</v>
      </c>
      <c r="BC21" s="12">
        <f t="shared" ca="1" si="5"/>
        <v>34451.781781285747</v>
      </c>
      <c r="BD21" s="12">
        <f t="shared" ca="1" si="5"/>
        <v>35918.25449583841</v>
      </c>
      <c r="BE21" s="12">
        <f t="shared" ca="1" si="5"/>
        <v>37811.44229650074</v>
      </c>
      <c r="BF21" s="12">
        <f t="shared" ca="1" si="5"/>
        <v>40096.262208754531</v>
      </c>
      <c r="BG21" s="12">
        <f t="shared" ca="1" si="5"/>
        <v>42835.790001567577</v>
      </c>
      <c r="BH21" s="12">
        <f t="shared" ca="1" si="5"/>
        <v>46014.053151653046</v>
      </c>
      <c r="BI21" s="12">
        <f t="shared" ca="1" si="5"/>
        <v>49702.715626450226</v>
      </c>
      <c r="BJ21" s="12">
        <f t="shared" ca="1" si="5"/>
        <v>53917.990575996533</v>
      </c>
      <c r="BK21" s="12">
        <f t="shared" ca="1" si="5"/>
        <v>58656.732924872093</v>
      </c>
      <c r="BL21" s="12">
        <f t="shared" ca="1" si="5"/>
        <v>64003.261747186974</v>
      </c>
      <c r="BM21" s="12">
        <f t="shared" ca="1" si="5"/>
        <v>69937.518898963521</v>
      </c>
      <c r="BN21" s="12">
        <f t="shared" ca="1" si="5"/>
        <v>76542.556506265872</v>
      </c>
      <c r="BO21" s="12">
        <f t="shared" ca="1" si="5"/>
        <v>83846.446799905782</v>
      </c>
      <c r="BP21" s="12">
        <f t="shared" ca="1" si="5"/>
        <v>91782.484492082003</v>
      </c>
      <c r="BQ21" s="12">
        <f t="shared" ca="1" si="5"/>
        <v>100572.41014385063</v>
      </c>
    </row>
    <row r="23" spans="1:69">
      <c r="B23" s="28" t="s">
        <v>180</v>
      </c>
    </row>
    <row r="24" spans="1:69" outlineLevel="1">
      <c r="A24" s="18"/>
      <c r="B24" s="18"/>
      <c r="C24" s="31"/>
      <c r="D24" s="32"/>
      <c r="E24" s="5" t="str">
        <f xml:space="preserve">  Inventory!E$45</f>
        <v>Units in stock BEG</v>
      </c>
      <c r="F24" s="5">
        <f xml:space="preserve">  Inventory!F$45</f>
        <v>0</v>
      </c>
      <c r="G24" s="5" t="str">
        <f xml:space="preserve">  Inventory!G$45</f>
        <v>Units</v>
      </c>
      <c r="H24" s="5">
        <f xml:space="preserve">  Inventory!H$45</f>
        <v>0</v>
      </c>
      <c r="I24" s="5">
        <f xml:space="preserve">  Inventory!I$45</f>
        <v>0</v>
      </c>
      <c r="J24" s="5">
        <f xml:space="preserve">  Inventory!J$45</f>
        <v>0</v>
      </c>
      <c r="K24" s="5">
        <f ca="1" xml:space="preserve">  Inventory!K$45</f>
        <v>0</v>
      </c>
      <c r="L24" s="5">
        <f ca="1" xml:space="preserve">  Inventory!L$45</f>
        <v>0</v>
      </c>
      <c r="M24" s="5">
        <f ca="1" xml:space="preserve">  Inventory!M$45</f>
        <v>0</v>
      </c>
      <c r="N24" s="5">
        <f ca="1" xml:space="preserve">  Inventory!N$45</f>
        <v>0</v>
      </c>
      <c r="O24" s="5">
        <f ca="1" xml:space="preserve">  Inventory!O$45</f>
        <v>0</v>
      </c>
      <c r="P24" s="5">
        <f ca="1" xml:space="preserve">  Inventory!P$45</f>
        <v>0</v>
      </c>
      <c r="Q24" s="5">
        <f ca="1" xml:space="preserve">  Inventory!Q$45</f>
        <v>5000</v>
      </c>
      <c r="R24" s="5">
        <f ca="1" xml:space="preserve">  Inventory!R$45</f>
        <v>803.55729583215452</v>
      </c>
      <c r="S24" s="5">
        <f ca="1" xml:space="preserve">  Inventory!S$45</f>
        <v>52.860947736883645</v>
      </c>
      <c r="T24" s="5">
        <f ca="1" xml:space="preserve">  Inventory!T$45</f>
        <v>0</v>
      </c>
      <c r="U24" s="5">
        <f ca="1" xml:space="preserve">  Inventory!U$45</f>
        <v>0</v>
      </c>
      <c r="V24" s="5">
        <f ca="1" xml:space="preserve">  Inventory!V$45</f>
        <v>0</v>
      </c>
      <c r="W24" s="5">
        <f ca="1" xml:space="preserve">  Inventory!W$45</f>
        <v>5500</v>
      </c>
      <c r="X24" s="5">
        <f ca="1" xml:space="preserve">  Inventory!X$45</f>
        <v>1106.7986930662305</v>
      </c>
      <c r="Y24" s="5">
        <f ca="1" xml:space="preserve">  Inventory!Y$45</f>
        <v>561.40868500918316</v>
      </c>
      <c r="Z24" s="5">
        <f ca="1" xml:space="preserve">  Inventory!Z$45</f>
        <v>595.4510398809266</v>
      </c>
      <c r="AA24" s="5">
        <f ca="1" xml:space="preserve">  Inventory!AA$45</f>
        <v>631.55763414931334</v>
      </c>
      <c r="AB24" s="5">
        <f ca="1" xml:space="preserve">  Inventory!AB$45</f>
        <v>668.58277057380337</v>
      </c>
      <c r="AC24" s="5">
        <f ca="1" xml:space="preserve">  Inventory!AC$45</f>
        <v>5709.1238817905532</v>
      </c>
      <c r="AD24" s="5">
        <f ca="1" xml:space="preserve">  Inventory!AD$45</f>
        <v>750.69634809527076</v>
      </c>
      <c r="AE24" s="5">
        <f ca="1" xml:space="preserve">  Inventory!AE$45</f>
        <v>796.21661196928437</v>
      </c>
      <c r="AF24" s="5">
        <f ca="1" xml:space="preserve">  Inventory!AF$45</f>
        <v>844.49710563316887</v>
      </c>
      <c r="AG24" s="5">
        <f ca="1" xml:space="preserve">  Inventory!AG$45</f>
        <v>5890.898718140339</v>
      </c>
      <c r="AH24" s="5">
        <f ca="1" xml:space="preserve">  Inventory!AH$45</f>
        <v>944.76851169192605</v>
      </c>
      <c r="AI24" s="5">
        <f ca="1" xml:space="preserve">  Inventory!AI$45</f>
        <v>1500</v>
      </c>
      <c r="AJ24" s="5">
        <f ca="1" xml:space="preserve">  Inventory!AJ$45</f>
        <v>6591.87677596717</v>
      </c>
      <c r="AK24" s="5">
        <f ca="1" xml:space="preserve">  Inventory!AK$45</f>
        <v>1685.113148592387</v>
      </c>
      <c r="AL24" s="5">
        <f ca="1" xml:space="preserve">  Inventory!AL$45</f>
        <v>1787.1980247465531</v>
      </c>
      <c r="AM24" s="5">
        <f ca="1" xml:space="preserve">  Inventory!AM$45</f>
        <v>6895.4672491449383</v>
      </c>
      <c r="AN24" s="5">
        <f ca="1" xml:space="preserve">  Inventory!AN$45</f>
        <v>2006.4849526671967</v>
      </c>
      <c r="AO24" s="5">
        <f ca="1" xml:space="preserve">  Inventory!AO$45</f>
        <v>2128.0386794328833</v>
      </c>
      <c r="AP24" s="5">
        <f ca="1" xml:space="preserve">  Inventory!AP$45</f>
        <v>7252.6781207213535</v>
      </c>
      <c r="AQ24" s="5">
        <f ca="1" xml:space="preserve">  Inventory!AQ$45</f>
        <v>2389.9886106339177</v>
      </c>
      <c r="AR24" s="5">
        <f ca="1" xml:space="preserve">  Inventory!AR$45</f>
        <v>7534.8204757425756</v>
      </c>
      <c r="AS24" s="5">
        <f ca="1" xml:space="preserve">  Inventory!AS$45</f>
        <v>2673.4475584768506</v>
      </c>
      <c r="AT24" s="5">
        <f ca="1" xml:space="preserve">  Inventory!AT$45</f>
        <v>7835.3049031624669</v>
      </c>
      <c r="AU24" s="5">
        <f ca="1" xml:space="preserve">  Inventory!AU$45</f>
        <v>3451.2652671743485</v>
      </c>
      <c r="AV24" s="5">
        <f ca="1" xml:space="preserve">  Inventory!AV$45</f>
        <v>8661.3476572268301</v>
      </c>
      <c r="AW24" s="5">
        <f ca="1" xml:space="preserve">  Inventory!AW$45</f>
        <v>8875.7901955222387</v>
      </c>
      <c r="AX24" s="5">
        <f ca="1" xml:space="preserve">  Inventory!AX$45</f>
        <v>4110.5840012487806</v>
      </c>
      <c r="AY24" s="5">
        <f ca="1" xml:space="preserve">  Inventory!AY$45</f>
        <v>9359.6015235068717</v>
      </c>
      <c r="AZ24" s="5">
        <f ca="1" xml:space="preserve">  Inventory!AZ$45</f>
        <v>9614.9403037936281</v>
      </c>
      <c r="BA24" s="5">
        <f ca="1" xml:space="preserve">  Inventory!BA$45</f>
        <v>9894.5115332333808</v>
      </c>
      <c r="BB24" s="5">
        <f ca="1" xml:space="preserve">  Inventory!BB$45</f>
        <v>5181.1796205303417</v>
      </c>
      <c r="BC24" s="5">
        <f ca="1" xml:space="preserve">  Inventory!BC$45</f>
        <v>10497.241806708806</v>
      </c>
      <c r="BD24" s="5">
        <f ca="1" xml:space="preserve">  Inventory!BD$45</f>
        <v>10830.35318488787</v>
      </c>
      <c r="BE24" s="5">
        <f ca="1" xml:space="preserve">  Inventory!BE$45</f>
        <v>11148.798003692249</v>
      </c>
      <c r="BF24" s="5">
        <f ca="1" xml:space="preserve">  Inventory!BF$45</f>
        <v>11521.254377855897</v>
      </c>
      <c r="BG24" s="5">
        <f ca="1" xml:space="preserve">  Inventory!BG$45</f>
        <v>11903.163450973525</v>
      </c>
      <c r="BH24" s="5">
        <f ca="1" xml:space="preserve">  Inventory!BH$45</f>
        <v>12322.296823810499</v>
      </c>
      <c r="BI24" s="5">
        <f ca="1" xml:space="preserve">  Inventory!BI$45</f>
        <v>12751.196463933436</v>
      </c>
      <c r="BJ24" s="5">
        <f ca="1" xml:space="preserve">  Inventory!BJ$45</f>
        <v>13220.802353126859</v>
      </c>
      <c r="BK24" s="5">
        <f ca="1" xml:space="preserve">  Inventory!BK$45</f>
        <v>13718.859295567414</v>
      </c>
      <c r="BL24" s="5">
        <f ca="1" xml:space="preserve">  Inventory!BL$45</f>
        <v>14229.561844105545</v>
      </c>
      <c r="BM24" s="5">
        <f ca="1" xml:space="preserve">  Inventory!BM$45</f>
        <v>14788.734438600713</v>
      </c>
      <c r="BN24" s="5">
        <f ca="1" xml:space="preserve">  Inventory!BN$45</f>
        <v>15362.104358476592</v>
      </c>
      <c r="BO24" s="5">
        <f ca="1" xml:space="preserve">  Inventory!BO$45</f>
        <v>15994.216244304551</v>
      </c>
      <c r="BP24" s="5">
        <f ca="1" xml:space="preserve">  Inventory!BP$45</f>
        <v>16660.440941950586</v>
      </c>
      <c r="BQ24" s="5">
        <f ca="1" xml:space="preserve">  Inventory!BQ$45</f>
        <v>17296.825899440526</v>
      </c>
    </row>
    <row r="25" spans="1:69" outlineLevel="1">
      <c r="E25" s="2" t="str">
        <f t="shared" ref="E25:BQ25" si="6" xml:space="preserve">  E$17</f>
        <v>Customer Orders Awaiting Fullfilment BEG</v>
      </c>
      <c r="F25" s="2">
        <f t="shared" si="6"/>
        <v>0</v>
      </c>
      <c r="G25" s="2" t="str">
        <f t="shared" si="6"/>
        <v>Units</v>
      </c>
      <c r="H25" s="2">
        <f t="shared" si="6"/>
        <v>0</v>
      </c>
      <c r="I25" s="2">
        <f t="shared" si="6"/>
        <v>0</v>
      </c>
      <c r="J25" s="2">
        <f t="shared" si="6"/>
        <v>0</v>
      </c>
      <c r="K25" s="2">
        <f t="shared" ca="1" si="6"/>
        <v>500</v>
      </c>
      <c r="L25" s="2">
        <f t="shared" ca="1" si="6"/>
        <v>1030.3186927640659</v>
      </c>
      <c r="M25" s="2">
        <f t="shared" ca="1" si="6"/>
        <v>1591.7273777732489</v>
      </c>
      <c r="N25" s="2">
        <f t="shared" ca="1" si="6"/>
        <v>2187.1784176541755</v>
      </c>
      <c r="O25" s="2">
        <f t="shared" ca="1" si="6"/>
        <v>2818.7360518034889</v>
      </c>
      <c r="P25" s="2">
        <f t="shared" ca="1" si="6"/>
        <v>3487.3188223772922</v>
      </c>
      <c r="Q25" s="2">
        <f t="shared" ca="1" si="6"/>
        <v>4196.4427041678455</v>
      </c>
      <c r="R25" s="2">
        <f t="shared" ca="1" si="6"/>
        <v>750.69634809527088</v>
      </c>
      <c r="S25" s="2">
        <f t="shared" ca="1" si="6"/>
        <v>796.21661196928426</v>
      </c>
      <c r="T25" s="2">
        <f t="shared" ca="1" si="6"/>
        <v>1587.8527698655694</v>
      </c>
      <c r="U25" s="2">
        <f t="shared" ca="1" si="6"/>
        <v>2478.7514880059089</v>
      </c>
      <c r="V25" s="2">
        <f t="shared" ca="1" si="6"/>
        <v>3423.5199996978349</v>
      </c>
      <c r="W25" s="2">
        <f t="shared" ca="1" si="6"/>
        <v>4923.5199996978354</v>
      </c>
      <c r="X25" s="2">
        <f t="shared" ca="1" si="6"/>
        <v>1591.87677596717</v>
      </c>
      <c r="Y25" s="2">
        <f t="shared" ca="1" si="6"/>
        <v>2170.1912314933265</v>
      </c>
      <c r="Z25" s="2">
        <f t="shared" ca="1" si="6"/>
        <v>3395.9805712306966</v>
      </c>
      <c r="AA25" s="2">
        <f t="shared" ca="1" si="6"/>
        <v>4695.9967804947082</v>
      </c>
      <c r="AB25" s="2">
        <f t="shared" ca="1" si="6"/>
        <v>6070.9240990125918</v>
      </c>
      <c r="AC25" s="2">
        <f t="shared" ca="1" si="6"/>
        <v>7530.3800078716722</v>
      </c>
      <c r="AD25" s="2">
        <f t="shared" ca="1" si="6"/>
        <v>4073.9342468024724</v>
      </c>
      <c r="AE25" s="2">
        <f t="shared" ca="1" si="6"/>
        <v>5713.2265093411197</v>
      </c>
      <c r="AF25" s="2">
        <f t="shared" ca="1" si="6"/>
        <v>7451.8303731144115</v>
      </c>
      <c r="AG25" s="2">
        <f t="shared" ca="1" si="6"/>
        <v>9280.7808259580943</v>
      </c>
      <c r="AH25" s="2">
        <f t="shared" ca="1" si="6"/>
        <v>6225.1870109802221</v>
      </c>
      <c r="AI25" s="2">
        <f t="shared" ca="1" si="6"/>
        <v>8731.6837664626455</v>
      </c>
      <c r="AJ25" s="2">
        <f t="shared" ca="1" si="6"/>
        <v>10893.031423689476</v>
      </c>
      <c r="AK25" s="2">
        <f t="shared" ca="1" si="6"/>
        <v>8176.9448432445442</v>
      </c>
      <c r="AL25" s="2">
        <f t="shared" ca="1" si="6"/>
        <v>10602.415695900938</v>
      </c>
      <c r="AM25" s="2">
        <f t="shared" ca="1" si="6"/>
        <v>13174.819194661255</v>
      </c>
      <c r="AN25" s="2">
        <f t="shared" ca="1" si="6"/>
        <v>10894.292249309947</v>
      </c>
      <c r="AO25" s="2">
        <f t="shared" ca="1" si="6"/>
        <v>13782.318829876132</v>
      </c>
      <c r="AP25" s="2">
        <f t="shared" ca="1" si="6"/>
        <v>16835.45977097359</v>
      </c>
      <c r="AQ25" s="2">
        <f t="shared" ca="1" si="6"/>
        <v>15080.023456961044</v>
      </c>
      <c r="AR25" s="2">
        <f t="shared" ca="1" si="6"/>
        <v>18520.388031214992</v>
      </c>
      <c r="AS25" s="2">
        <f t="shared" ca="1" si="6"/>
        <v>17134.365559164668</v>
      </c>
      <c r="AT25" s="2">
        <f t="shared" ca="1" si="6"/>
        <v>20982.172378543713</v>
      </c>
      <c r="AU25" s="2">
        <f t="shared" ca="1" si="6"/>
        <v>20050.030926354775</v>
      </c>
      <c r="AV25" s="2">
        <f t="shared" ca="1" si="6"/>
        <v>23921.062482990925</v>
      </c>
      <c r="AW25" s="2">
        <f t="shared" ca="1" si="6"/>
        <v>23010.911289697531</v>
      </c>
      <c r="AX25" s="2">
        <f t="shared" ca="1" si="6"/>
        <v>22355.92344730215</v>
      </c>
      <c r="AY25" s="2">
        <f t="shared" ca="1" si="6"/>
        <v>26964.198741620785</v>
      </c>
      <c r="AZ25" s="2">
        <f t="shared" ca="1" si="6"/>
        <v>26834.159062219456</v>
      </c>
      <c r="BA25" s="2">
        <f t="shared" ca="1" si="6"/>
        <v>27007.953197026545</v>
      </c>
      <c r="BB25" s="2">
        <f t="shared" ca="1" si="6"/>
        <v>27475.546022269758</v>
      </c>
      <c r="BC25" s="2">
        <f t="shared" ca="1" si="6"/>
        <v>33288.582646043964</v>
      </c>
      <c r="BD25" s="2">
        <f t="shared" ca="1" si="6"/>
        <v>34451.781781285747</v>
      </c>
      <c r="BE25" s="2">
        <f t="shared" ca="1" si="6"/>
        <v>35918.25449583841</v>
      </c>
      <c r="BF25" s="2">
        <f t="shared" ca="1" si="6"/>
        <v>37811.44229650074</v>
      </c>
      <c r="BG25" s="2">
        <f t="shared" ca="1" si="6"/>
        <v>40096.262208754531</v>
      </c>
      <c r="BH25" s="2">
        <f t="shared" ca="1" si="6"/>
        <v>42835.790001567577</v>
      </c>
      <c r="BI25" s="2">
        <f t="shared" ca="1" si="6"/>
        <v>46014.053151653046</v>
      </c>
      <c r="BJ25" s="2">
        <f t="shared" ca="1" si="6"/>
        <v>49702.715626450226</v>
      </c>
      <c r="BK25" s="2">
        <f t="shared" ca="1" si="6"/>
        <v>53917.990575996533</v>
      </c>
      <c r="BL25" s="2">
        <f t="shared" ca="1" si="6"/>
        <v>58656.732924872093</v>
      </c>
      <c r="BM25" s="2">
        <f t="shared" ca="1" si="6"/>
        <v>64003.261747186974</v>
      </c>
      <c r="BN25" s="2">
        <f t="shared" ca="1" si="6"/>
        <v>69937.518898963521</v>
      </c>
      <c r="BO25" s="2">
        <f t="shared" ca="1" si="6"/>
        <v>76542.556506265872</v>
      </c>
      <c r="BP25" s="2">
        <f t="shared" ca="1" si="6"/>
        <v>83846.446799905782</v>
      </c>
      <c r="BQ25" s="2">
        <f t="shared" ca="1" si="6"/>
        <v>91782.484492082003</v>
      </c>
    </row>
    <row r="26" spans="1:69" outlineLevel="1">
      <c r="A26" s="36"/>
      <c r="B26" s="36"/>
      <c r="C26" s="63"/>
      <c r="D26" s="61"/>
      <c r="E26" s="24" t="s">
        <v>180</v>
      </c>
      <c r="F26" s="24"/>
      <c r="G26" s="24" t="s">
        <v>99</v>
      </c>
      <c r="H26" s="3">
        <f ca="1" xml:space="preserve"> SUM( J26:BQ26 )</f>
        <v>340099.00808865757</v>
      </c>
      <c r="I26" s="24"/>
      <c r="J26" s="3">
        <f t="shared" ref="J26:BQ26" si="7" xml:space="preserve">  IF( J24 &gt; 0, IF( J25 &gt; J24, J24, J25 ), 0 )</f>
        <v>0</v>
      </c>
      <c r="K26" s="3">
        <f t="shared" ca="1" si="7"/>
        <v>0</v>
      </c>
      <c r="L26" s="3">
        <f t="shared" ca="1" si="7"/>
        <v>0</v>
      </c>
      <c r="M26" s="3">
        <f t="shared" ca="1" si="7"/>
        <v>0</v>
      </c>
      <c r="N26" s="3">
        <f t="shared" ca="1" si="7"/>
        <v>0</v>
      </c>
      <c r="O26" s="3">
        <f t="shared" ca="1" si="7"/>
        <v>0</v>
      </c>
      <c r="P26" s="3">
        <f t="shared" ca="1" si="7"/>
        <v>0</v>
      </c>
      <c r="Q26" s="3">
        <f t="shared" ca="1" si="7"/>
        <v>4196.4427041678455</v>
      </c>
      <c r="R26" s="3">
        <f t="shared" ca="1" si="7"/>
        <v>750.69634809527088</v>
      </c>
      <c r="S26" s="3">
        <f t="shared" ca="1" si="7"/>
        <v>52.860947736883645</v>
      </c>
      <c r="T26" s="3">
        <f t="shared" ca="1" si="7"/>
        <v>0</v>
      </c>
      <c r="U26" s="3">
        <f t="shared" ca="1" si="7"/>
        <v>0</v>
      </c>
      <c r="V26" s="3">
        <f t="shared" ca="1" si="7"/>
        <v>0</v>
      </c>
      <c r="W26" s="3">
        <f t="shared" ca="1" si="7"/>
        <v>4923.5199996978354</v>
      </c>
      <c r="X26" s="3">
        <f t="shared" ca="1" si="7"/>
        <v>1106.7986930662305</v>
      </c>
      <c r="Y26" s="3">
        <f t="shared" ca="1" si="7"/>
        <v>561.40868500918316</v>
      </c>
      <c r="Z26" s="3">
        <f t="shared" ca="1" si="7"/>
        <v>595.4510398809266</v>
      </c>
      <c r="AA26" s="3">
        <f t="shared" ca="1" si="7"/>
        <v>631.55763414931334</v>
      </c>
      <c r="AB26" s="3">
        <f t="shared" ca="1" si="7"/>
        <v>668.58277057380337</v>
      </c>
      <c r="AC26" s="3">
        <f t="shared" ca="1" si="7"/>
        <v>5709.1238817905532</v>
      </c>
      <c r="AD26" s="3">
        <f t="shared" ca="1" si="7"/>
        <v>750.69634809527076</v>
      </c>
      <c r="AE26" s="3">
        <f t="shared" ca="1" si="7"/>
        <v>796.21661196928437</v>
      </c>
      <c r="AF26" s="3">
        <f t="shared" ca="1" si="7"/>
        <v>844.49710563316887</v>
      </c>
      <c r="AG26" s="3">
        <f t="shared" ca="1" si="7"/>
        <v>5890.898718140339</v>
      </c>
      <c r="AH26" s="3">
        <f t="shared" ca="1" si="7"/>
        <v>944.76851169192605</v>
      </c>
      <c r="AI26" s="3">
        <f t="shared" ca="1" si="7"/>
        <v>1500</v>
      </c>
      <c r="AJ26" s="3">
        <f t="shared" ca="1" si="7"/>
        <v>6591.87677596717</v>
      </c>
      <c r="AK26" s="3">
        <f t="shared" ca="1" si="7"/>
        <v>1685.113148592387</v>
      </c>
      <c r="AL26" s="3">
        <f t="shared" ca="1" si="7"/>
        <v>1787.1980247465531</v>
      </c>
      <c r="AM26" s="3">
        <f t="shared" ca="1" si="7"/>
        <v>6895.4672491449383</v>
      </c>
      <c r="AN26" s="3">
        <f t="shared" ca="1" si="7"/>
        <v>2006.4849526671967</v>
      </c>
      <c r="AO26" s="3">
        <f t="shared" ca="1" si="7"/>
        <v>2128.0386794328833</v>
      </c>
      <c r="AP26" s="3">
        <f t="shared" ca="1" si="7"/>
        <v>7252.6781207213535</v>
      </c>
      <c r="AQ26" s="3">
        <f t="shared" ca="1" si="7"/>
        <v>2389.9886106339177</v>
      </c>
      <c r="AR26" s="3">
        <f t="shared" ca="1" si="7"/>
        <v>7534.8204757425756</v>
      </c>
      <c r="AS26" s="3">
        <f t="shared" ca="1" si="7"/>
        <v>2673.4475584768506</v>
      </c>
      <c r="AT26" s="3">
        <f t="shared" ca="1" si="7"/>
        <v>7835.3049031624669</v>
      </c>
      <c r="AU26" s="3">
        <f t="shared" ca="1" si="7"/>
        <v>3451.2652671743485</v>
      </c>
      <c r="AV26" s="3">
        <f t="shared" ca="1" si="7"/>
        <v>8661.3476572268301</v>
      </c>
      <c r="AW26" s="3">
        <f t="shared" ca="1" si="7"/>
        <v>8875.7901955222387</v>
      </c>
      <c r="AX26" s="3">
        <f t="shared" ca="1" si="7"/>
        <v>4110.5840012487806</v>
      </c>
      <c r="AY26" s="3">
        <f t="shared" ca="1" si="7"/>
        <v>9359.6015235068717</v>
      </c>
      <c r="AZ26" s="3">
        <f t="shared" ca="1" si="7"/>
        <v>9614.9403037936281</v>
      </c>
      <c r="BA26" s="3">
        <f t="shared" ca="1" si="7"/>
        <v>9894.5115332333808</v>
      </c>
      <c r="BB26" s="3">
        <f t="shared" ca="1" si="7"/>
        <v>5181.1796205303417</v>
      </c>
      <c r="BC26" s="3">
        <f t="shared" ca="1" si="7"/>
        <v>10497.241806708806</v>
      </c>
      <c r="BD26" s="3">
        <f t="shared" ca="1" si="7"/>
        <v>10830.35318488787</v>
      </c>
      <c r="BE26" s="3">
        <f t="shared" ca="1" si="7"/>
        <v>11148.798003692249</v>
      </c>
      <c r="BF26" s="3">
        <f t="shared" ca="1" si="7"/>
        <v>11521.254377855897</v>
      </c>
      <c r="BG26" s="3">
        <f t="shared" ca="1" si="7"/>
        <v>11903.163450973525</v>
      </c>
      <c r="BH26" s="3">
        <f t="shared" ca="1" si="7"/>
        <v>12322.296823810499</v>
      </c>
      <c r="BI26" s="3">
        <f t="shared" ca="1" si="7"/>
        <v>12751.196463933436</v>
      </c>
      <c r="BJ26" s="3">
        <f t="shared" ca="1" si="7"/>
        <v>13220.802353126859</v>
      </c>
      <c r="BK26" s="3">
        <f t="shared" ca="1" si="7"/>
        <v>13718.859295567414</v>
      </c>
      <c r="BL26" s="3">
        <f t="shared" ca="1" si="7"/>
        <v>14229.561844105545</v>
      </c>
      <c r="BM26" s="3">
        <f t="shared" ca="1" si="7"/>
        <v>14788.734438600713</v>
      </c>
      <c r="BN26" s="3">
        <f t="shared" ca="1" si="7"/>
        <v>15362.104358476592</v>
      </c>
      <c r="BO26" s="3">
        <f t="shared" ca="1" si="7"/>
        <v>15994.216244304551</v>
      </c>
      <c r="BP26" s="3">
        <f t="shared" ca="1" si="7"/>
        <v>16660.440941950586</v>
      </c>
      <c r="BQ26" s="3">
        <f t="shared" ca="1" si="7"/>
        <v>17296.825899440526</v>
      </c>
    </row>
    <row r="29" spans="1:69">
      <c r="B29" s="28" t="s">
        <v>269</v>
      </c>
    </row>
    <row r="30" spans="1:69" outlineLevel="1">
      <c r="A30" s="18"/>
      <c r="B30" s="18"/>
      <c r="C30" s="31"/>
      <c r="D30" s="32"/>
      <c r="E30" s="62" t="str">
        <f xml:space="preserve">  InpC!E$14</f>
        <v>Customer Retention</v>
      </c>
      <c r="F30" s="62">
        <f xml:space="preserve">  InpC!F$14</f>
        <v>0.9</v>
      </c>
      <c r="G30" s="62" t="str">
        <f xml:space="preserve">  InpC!G$14</f>
        <v>%</v>
      </c>
      <c r="M30" s="73"/>
    </row>
    <row r="31" spans="1:69" outlineLevel="1">
      <c r="E31" s="2" t="str">
        <f t="shared" ref="E31:BQ31" si="8" xml:space="preserve">  E$11</f>
        <v>New customers orders</v>
      </c>
      <c r="F31" s="2">
        <f t="shared" si="8"/>
        <v>0</v>
      </c>
      <c r="G31" s="2" t="str">
        <f t="shared" si="8"/>
        <v>Units</v>
      </c>
      <c r="H31" s="2">
        <f t="shared" si="8"/>
        <v>261181.72293639058</v>
      </c>
      <c r="I31" s="2">
        <f t="shared" si="8"/>
        <v>0</v>
      </c>
      <c r="J31" s="2">
        <f t="shared" si="8"/>
        <v>500</v>
      </c>
      <c r="K31" s="2">
        <f t="shared" si="8"/>
        <v>530.31869276406599</v>
      </c>
      <c r="L31" s="2">
        <f t="shared" si="8"/>
        <v>561.40868500918316</v>
      </c>
      <c r="M31" s="2">
        <f t="shared" si="8"/>
        <v>595.4510398809266</v>
      </c>
      <c r="N31" s="2">
        <f t="shared" si="8"/>
        <v>631.55763414931334</v>
      </c>
      <c r="O31" s="2">
        <f t="shared" si="8"/>
        <v>668.58277057380337</v>
      </c>
      <c r="P31" s="2">
        <f t="shared" si="8"/>
        <v>709.12388179055358</v>
      </c>
      <c r="Q31" s="2">
        <f t="shared" si="8"/>
        <v>750.69634809527076</v>
      </c>
      <c r="R31" s="2">
        <f t="shared" si="8"/>
        <v>796.21661196928437</v>
      </c>
      <c r="S31" s="2">
        <f t="shared" si="8"/>
        <v>844.49710563316887</v>
      </c>
      <c r="T31" s="2">
        <f t="shared" si="8"/>
        <v>890.89871814033927</v>
      </c>
      <c r="U31" s="2">
        <f t="shared" si="8"/>
        <v>944.76851169192605</v>
      </c>
      <c r="V31" s="2">
        <f t="shared" si="8"/>
        <v>1000</v>
      </c>
      <c r="W31" s="2">
        <f t="shared" si="8"/>
        <v>1061.5580832031035</v>
      </c>
      <c r="X31" s="2">
        <f t="shared" si="8"/>
        <v>1123.704463583204</v>
      </c>
      <c r="Y31" s="2">
        <f t="shared" si="8"/>
        <v>1191.7469848656265</v>
      </c>
      <c r="Z31" s="2">
        <f t="shared" si="8"/>
        <v>1263.9096149956249</v>
      </c>
      <c r="AA31" s="2">
        <f t="shared" si="8"/>
        <v>1337.9021820933933</v>
      </c>
      <c r="AB31" s="2">
        <f t="shared" si="8"/>
        <v>1418.9147976423296</v>
      </c>
      <c r="AC31" s="2">
        <f t="shared" si="8"/>
        <v>1501.9817726260831</v>
      </c>
      <c r="AD31" s="2">
        <f t="shared" si="8"/>
        <v>1593.7719986646332</v>
      </c>
      <c r="AE31" s="2">
        <f t="shared" si="8"/>
        <v>1690.3233701094071</v>
      </c>
      <c r="AF31" s="2">
        <f t="shared" si="8"/>
        <v>1782.5488403365116</v>
      </c>
      <c r="AG31" s="2">
        <f t="shared" si="8"/>
        <v>1890.5363914705406</v>
      </c>
      <c r="AH31" s="2">
        <f t="shared" si="8"/>
        <v>2001.2652671743485</v>
      </c>
      <c r="AI31" s="2">
        <f t="shared" si="8"/>
        <v>2122.5027505360667</v>
      </c>
      <c r="AJ31" s="2">
        <f t="shared" si="8"/>
        <v>2246.81791543077</v>
      </c>
      <c r="AK31" s="2">
        <f t="shared" si="8"/>
        <v>2382.9310804903203</v>
      </c>
      <c r="AL31" s="2">
        <f t="shared" si="8"/>
        <v>2527.2900377768647</v>
      </c>
      <c r="AM31" s="2">
        <f t="shared" si="8"/>
        <v>2675.3136281838124</v>
      </c>
      <c r="AN31" s="2">
        <f t="shared" si="8"/>
        <v>2837.3852419795539</v>
      </c>
      <c r="AO31" s="2">
        <f t="shared" si="8"/>
        <v>3003.5711346185153</v>
      </c>
      <c r="AP31" s="2">
        <f t="shared" si="8"/>
        <v>3186.8748572718159</v>
      </c>
      <c r="AQ31" s="2">
        <f t="shared" si="8"/>
        <v>3379.98241970861</v>
      </c>
      <c r="AR31" s="2">
        <f t="shared" si="8"/>
        <v>3564.4403170294318</v>
      </c>
      <c r="AS31" s="2">
        <f t="shared" si="8"/>
        <v>3780.4263258626238</v>
      </c>
      <c r="AT31" s="2">
        <f t="shared" si="8"/>
        <v>4001.8981837991764</v>
      </c>
      <c r="AU31" s="2">
        <f t="shared" si="8"/>
        <v>4244.3917983916417</v>
      </c>
      <c r="AV31" s="2">
        <f t="shared" si="8"/>
        <v>4493.0445312777838</v>
      </c>
      <c r="AW31" s="2">
        <f t="shared" si="8"/>
        <v>4765.298986257475</v>
      </c>
      <c r="AX31" s="2">
        <f t="shared" si="8"/>
        <v>5054.050604294488</v>
      </c>
      <c r="AY31" s="2">
        <f t="shared" si="8"/>
        <v>5350.1362520376797</v>
      </c>
      <c r="AZ31" s="2">
        <f t="shared" si="8"/>
        <v>5674.3258787430632</v>
      </c>
      <c r="BA31" s="2">
        <f t="shared" si="8"/>
        <v>6006.7496284946019</v>
      </c>
      <c r="BB31" s="2">
        <f t="shared" si="8"/>
        <v>6372.946588234563</v>
      </c>
      <c r="BC31" s="2">
        <f t="shared" si="8"/>
        <v>6759.1674891435086</v>
      </c>
      <c r="BD31" s="2">
        <f t="shared" si="8"/>
        <v>7128.0916261082357</v>
      </c>
      <c r="BE31" s="2">
        <f t="shared" si="8"/>
        <v>7560.0767261684687</v>
      </c>
      <c r="BF31" s="2">
        <f t="shared" si="8"/>
        <v>8003.0373658535955</v>
      </c>
      <c r="BG31" s="2">
        <f t="shared" si="8"/>
        <v>8488.0469699124624</v>
      </c>
      <c r="BH31" s="2">
        <f t="shared" si="8"/>
        <v>8985.3793187304836</v>
      </c>
      <c r="BI31" s="2">
        <f t="shared" si="8"/>
        <v>9529.921980031846</v>
      </c>
      <c r="BJ31" s="2">
        <f t="shared" si="8"/>
        <v>10107.465664379506</v>
      </c>
      <c r="BK31" s="2">
        <f t="shared" si="8"/>
        <v>10699.683127039856</v>
      </c>
      <c r="BL31" s="2">
        <f t="shared" si="8"/>
        <v>11348.118069895754</v>
      </c>
      <c r="BM31" s="2">
        <f t="shared" si="8"/>
        <v>12013.027940725995</v>
      </c>
      <c r="BN31" s="2">
        <f t="shared" si="8"/>
        <v>12726.008005999736</v>
      </c>
      <c r="BO31" s="2">
        <f t="shared" si="8"/>
        <v>13496.954871063208</v>
      </c>
      <c r="BP31" s="2">
        <f t="shared" si="8"/>
        <v>14260.390722692093</v>
      </c>
      <c r="BQ31" s="2">
        <f t="shared" si="8"/>
        <v>15124.291131764327</v>
      </c>
    </row>
    <row r="32" spans="1:69" outlineLevel="1">
      <c r="A32" s="36"/>
      <c r="B32" s="36"/>
      <c r="C32" s="63"/>
      <c r="D32" s="61"/>
      <c r="E32" s="24" t="s">
        <v>269</v>
      </c>
      <c r="F32" s="24"/>
      <c r="G32" s="24" t="s">
        <v>99</v>
      </c>
      <c r="H32" s="3">
        <f ca="1" xml:space="preserve"> SUM( J32:BQ32 )</f>
        <v>179489.69529611763</v>
      </c>
      <c r="I32" s="24"/>
      <c r="J32" s="3">
        <f ca="1" xml:space="preserve">  IF( Time!J28 &lt; 1 + 12, 0, OFFSET( J31, 0, - 1 * ( 12 ) ) ) + ( $F30 * IF( Time!J28 &lt; 1 + 24, 0, OFFSET( J31, 0, - 1 * ( 24 ) ) ) )</f>
        <v>0</v>
      </c>
      <c r="K32" s="3">
        <f ca="1" xml:space="preserve">  IF( Time!K28 &lt; 1 + 12, 0, OFFSET( K31, 0, - 1 * ( 12 ) ) ) + ( $F30 * IF( Time!K28 &lt; 1 + 24, 0, OFFSET( K31, 0, - 1 * ( 24 ) ) ) )</f>
        <v>0</v>
      </c>
      <c r="L32" s="3">
        <f ca="1" xml:space="preserve">  IF( Time!L28 &lt; 1 + 12, 0, OFFSET( L31, 0, - 1 * ( 12 ) ) ) + ( $F30 * IF( Time!L28 &lt; 1 + 24, 0, OFFSET( L31, 0, - 1 * ( 24 ) ) ) )</f>
        <v>0</v>
      </c>
      <c r="M32" s="3">
        <f ca="1" xml:space="preserve">  IF( Time!M28 &lt; 1 + 12, 0, OFFSET( M31, 0, - 1 * ( 12 ) ) ) + ( $F30 * IF( Time!M28 &lt; 1 + 24, 0, OFFSET( M31, 0, - 1 * ( 24 ) ) ) )</f>
        <v>0</v>
      </c>
      <c r="N32" s="3">
        <f ca="1" xml:space="preserve">  IF( Time!N28 &lt; 1 + 12, 0, OFFSET( N31, 0, - 1 * ( 12 ) ) ) + ( $F30 * IF( Time!N28 &lt; 1 + 24, 0, OFFSET( N31, 0, - 1 * ( 24 ) ) ) )</f>
        <v>0</v>
      </c>
      <c r="O32" s="3">
        <f ca="1" xml:space="preserve">  IF( Time!O28 &lt; 1 + 12, 0, OFFSET( O31, 0, - 1 * ( 12 ) ) ) + ( $F30 * IF( Time!O28 &lt; 1 + 24, 0, OFFSET( O31, 0, - 1 * ( 24 ) ) ) )</f>
        <v>0</v>
      </c>
      <c r="P32" s="3">
        <f ca="1" xml:space="preserve">  IF( Time!P28 &lt; 1 + 12, 0, OFFSET( P31, 0, - 1 * ( 12 ) ) ) + ( $F30 * IF( Time!P28 &lt; 1 + 24, 0, OFFSET( P31, 0, - 1 * ( 24 ) ) ) )</f>
        <v>0</v>
      </c>
      <c r="Q32" s="3">
        <f ca="1" xml:space="preserve">  IF( Time!Q28 &lt; 1 + 12, 0, OFFSET( Q31, 0, - 1 * ( 12 ) ) ) + ( $F30 * IF( Time!Q28 &lt; 1 + 24, 0, OFFSET( Q31, 0, - 1 * ( 24 ) ) ) )</f>
        <v>0</v>
      </c>
      <c r="R32" s="3">
        <f ca="1" xml:space="preserve">  IF( Time!R28 &lt; 1 + 12, 0, OFFSET( R31, 0, - 1 * ( 12 ) ) ) + ( $F30 * IF( Time!R28 &lt; 1 + 24, 0, OFFSET( R31, 0, - 1 * ( 24 ) ) ) )</f>
        <v>0</v>
      </c>
      <c r="S32" s="3">
        <f ca="1" xml:space="preserve">  IF( Time!S28 &lt; 1 + 12, 0, OFFSET( S31, 0, - 1 * ( 12 ) ) ) + ( $F30 * IF( Time!S28 &lt; 1 + 24, 0, OFFSET( S31, 0, - 1 * ( 24 ) ) ) )</f>
        <v>0</v>
      </c>
      <c r="T32" s="3">
        <f ca="1" xml:space="preserve">  IF( Time!T28 &lt; 1 + 12, 0, OFFSET( T31, 0, - 1 * ( 12 ) ) ) + ( $F30 * IF( Time!T28 &lt; 1 + 24, 0, OFFSET( T31, 0, - 1 * ( 24 ) ) ) )</f>
        <v>0</v>
      </c>
      <c r="U32" s="3">
        <f ca="1" xml:space="preserve">  IF( Time!U28 &lt; 1 + 12, 0, OFFSET( U31, 0, - 1 * ( 12 ) ) ) + ( $F30 * IF( Time!U28 &lt; 1 + 24, 0, OFFSET( U31, 0, - 1 * ( 24 ) ) ) )</f>
        <v>0</v>
      </c>
      <c r="V32" s="3">
        <f ca="1" xml:space="preserve">  IF( Time!V28 &lt; 1 + 12, 0, OFFSET( V31, 0, - 1 * ( 12 ) ) ) + ( $F30 * IF( Time!V28 &lt; 1 + 24, 0, OFFSET( V31, 0, - 1 * ( 24 ) ) ) )</f>
        <v>500</v>
      </c>
      <c r="W32" s="3">
        <f ca="1" xml:space="preserve">  IF( Time!W28 &lt; 1 + 12, 0, OFFSET( W31, 0, - 1 * ( 12 ) ) ) + ( $F30 * IF( Time!W28 &lt; 1 + 24, 0, OFFSET( W31, 0, - 1 * ( 24 ) ) ) )</f>
        <v>530.31869276406599</v>
      </c>
      <c r="X32" s="3">
        <f ca="1" xml:space="preserve">  IF( Time!X28 &lt; 1 + 12, 0, OFFSET( X31, 0, - 1 * ( 12 ) ) ) + ( $F30 * IF( Time!X28 &lt; 1 + 24, 0, OFFSET( X31, 0, - 1 * ( 24 ) ) ) )</f>
        <v>561.40868500918316</v>
      </c>
      <c r="Y32" s="3">
        <f ca="1" xml:space="preserve">  IF( Time!Y28 &lt; 1 + 12, 0, OFFSET( Y31, 0, - 1 * ( 12 ) ) ) + ( $F30 * IF( Time!Y28 &lt; 1 + 24, 0, OFFSET( Y31, 0, - 1 * ( 24 ) ) ) )</f>
        <v>595.4510398809266</v>
      </c>
      <c r="Z32" s="3">
        <f ca="1" xml:space="preserve">  IF( Time!Z28 &lt; 1 + 12, 0, OFFSET( Z31, 0, - 1 * ( 12 ) ) ) + ( $F30 * IF( Time!Z28 &lt; 1 + 24, 0, OFFSET( Z31, 0, - 1 * ( 24 ) ) ) )</f>
        <v>631.55763414931334</v>
      </c>
      <c r="AA32" s="3">
        <f ca="1" xml:space="preserve">  IF( Time!AA28 &lt; 1 + 12, 0, OFFSET( AA31, 0, - 1 * ( 12 ) ) ) + ( $F30 * IF( Time!AA28 &lt; 1 + 24, 0, OFFSET( AA31, 0, - 1 * ( 24 ) ) ) )</f>
        <v>668.58277057380337</v>
      </c>
      <c r="AB32" s="3">
        <f ca="1" xml:space="preserve">  IF( Time!AB28 &lt; 1 + 12, 0, OFFSET( AB31, 0, - 1 * ( 12 ) ) ) + ( $F30 * IF( Time!AB28 &lt; 1 + 24, 0, OFFSET( AB31, 0, - 1 * ( 24 ) ) ) )</f>
        <v>709.12388179055358</v>
      </c>
      <c r="AC32" s="3">
        <f ca="1" xml:space="preserve">  IF( Time!AC28 &lt; 1 + 12, 0, OFFSET( AC31, 0, - 1 * ( 12 ) ) ) + ( $F30 * IF( Time!AC28 &lt; 1 + 24, 0, OFFSET( AC31, 0, - 1 * ( 24 ) ) ) )</f>
        <v>750.69634809527076</v>
      </c>
      <c r="AD32" s="3">
        <f ca="1" xml:space="preserve">  IF( Time!AD28 &lt; 1 + 12, 0, OFFSET( AD31, 0, - 1 * ( 12 ) ) ) + ( $F30 * IF( Time!AD28 &lt; 1 + 24, 0, OFFSET( AD31, 0, - 1 * ( 24 ) ) ) )</f>
        <v>796.21661196928437</v>
      </c>
      <c r="AE32" s="3">
        <f ca="1" xml:space="preserve">  IF( Time!AE28 &lt; 1 + 12, 0, OFFSET( AE31, 0, - 1 * ( 12 ) ) ) + ( $F30 * IF( Time!AE28 &lt; 1 + 24, 0, OFFSET( AE31, 0, - 1 * ( 24 ) ) ) )</f>
        <v>844.49710563316887</v>
      </c>
      <c r="AF32" s="3">
        <f ca="1" xml:space="preserve">  IF( Time!AF28 &lt; 1 + 12, 0, OFFSET( AF31, 0, - 1 * ( 12 ) ) ) + ( $F30 * IF( Time!AF28 &lt; 1 + 24, 0, OFFSET( AF31, 0, - 1 * ( 24 ) ) ) )</f>
        <v>890.89871814033927</v>
      </c>
      <c r="AG32" s="3">
        <f ca="1" xml:space="preserve">  IF( Time!AG28 &lt; 1 + 12, 0, OFFSET( AG31, 0, - 1 * ( 12 ) ) ) + ( $F30 * IF( Time!AG28 &lt; 1 + 24, 0, OFFSET( AG31, 0, - 1 * ( 24 ) ) ) )</f>
        <v>944.76851169192605</v>
      </c>
      <c r="AH32" s="3">
        <f ca="1" xml:space="preserve">  IF( Time!AH28 &lt; 1 + 12, 0, OFFSET( AH31, 0, - 1 * ( 12 ) ) ) + ( $F30 * IF( Time!AH28 &lt; 1 + 24, 0, OFFSET( AH31, 0, - 1 * ( 24 ) ) ) )</f>
        <v>1450</v>
      </c>
      <c r="AI32" s="3">
        <f ca="1" xml:space="preserve">  IF( Time!AI28 &lt; 1 + 12, 0, OFFSET( AI31, 0, - 1 * ( 12 ) ) ) + ( $F30 * IF( Time!AI28 &lt; 1 + 24, 0, OFFSET( AI31, 0, - 1 * ( 24 ) ) ) )</f>
        <v>1538.8449066907629</v>
      </c>
      <c r="AJ32" s="3">
        <f ca="1" xml:space="preserve">  IF( Time!AJ28 &lt; 1 + 12, 0, OFFSET( AJ31, 0, - 1 * ( 12 ) ) ) + ( $F30 * IF( Time!AJ28 &lt; 1 + 24, 0, OFFSET( AJ31, 0, - 1 * ( 24 ) ) ) )</f>
        <v>1628.9722800914687</v>
      </c>
      <c r="AK32" s="3">
        <f ca="1" xml:space="preserve">  IF( Time!AK28 &lt; 1 + 12, 0, OFFSET( AK31, 0, - 1 * ( 12 ) ) ) + ( $F30 * IF( Time!AK28 &lt; 1 + 24, 0, OFFSET( AK31, 0, - 1 * ( 24 ) ) ) )</f>
        <v>1727.6529207584604</v>
      </c>
      <c r="AL32" s="3">
        <f ca="1" xml:space="preserve">  IF( Time!AL28 &lt; 1 + 12, 0, OFFSET( AL31, 0, - 1 * ( 12 ) ) ) + ( $F30 * IF( Time!AL28 &lt; 1 + 24, 0, OFFSET( AL31, 0, - 1 * ( 24 ) ) ) )</f>
        <v>1832.311485730007</v>
      </c>
      <c r="AM32" s="3">
        <f ca="1" xml:space="preserve">  IF( Time!AM28 &lt; 1 + 12, 0, OFFSET( AM31, 0, - 1 * ( 12 ) ) ) + ( $F30 * IF( Time!AM28 &lt; 1 + 24, 0, OFFSET( AM31, 0, - 1 * ( 24 ) ) ) )</f>
        <v>1939.6266756098164</v>
      </c>
      <c r="AN32" s="3">
        <f ca="1" xml:space="preserve">  IF( Time!AN28 &lt; 1 + 12, 0, OFFSET( AN31, 0, - 1 * ( 12 ) ) ) + ( $F30 * IF( Time!AN28 &lt; 1 + 24, 0, OFFSET( AN31, 0, - 1 * ( 24 ) ) ) )</f>
        <v>2057.1262912538277</v>
      </c>
      <c r="AO32" s="3">
        <f ca="1" xml:space="preserve">  IF( Time!AO28 &lt; 1 + 12, 0, OFFSET( AO31, 0, - 1 * ( 12 ) ) ) + ( $F30 * IF( Time!AO28 &lt; 1 + 24, 0, OFFSET( AO31, 0, - 1 * ( 24 ) ) ) )</f>
        <v>2177.6084859118268</v>
      </c>
      <c r="AP32" s="3">
        <f ca="1" xml:space="preserve">  IF( Time!AP28 &lt; 1 + 12, 0, OFFSET( AP31, 0, - 1 * ( 12 ) ) ) + ( $F30 * IF( Time!AP28 &lt; 1 + 24, 0, OFFSET( AP31, 0, - 1 * ( 24 ) ) ) )</f>
        <v>2310.3669494369892</v>
      </c>
      <c r="AQ32" s="3">
        <f ca="1" xml:space="preserve">  IF( Time!AQ28 &lt; 1 + 12, 0, OFFSET( AQ31, 0, - 1 * ( 12 ) ) ) + ( $F30 * IF( Time!AQ28 &lt; 1 + 24, 0, OFFSET( AQ31, 0, - 1 * ( 24 ) ) ) )</f>
        <v>2450.3707651792593</v>
      </c>
      <c r="AR32" s="3">
        <f ca="1" xml:space="preserve">  IF( Time!AR28 &lt; 1 + 12, 0, OFFSET( AR31, 0, - 1 * ( 12 ) ) ) + ( $F30 * IF( Time!AR28 &lt; 1 + 24, 0, OFFSET( AR31, 0, - 1 * ( 24 ) ) ) )</f>
        <v>2584.3576866628168</v>
      </c>
      <c r="AS32" s="3">
        <f ca="1" xml:space="preserve">  IF( Time!AS28 &lt; 1 + 12, 0, OFFSET( AS31, 0, - 1 * ( 12 ) ) ) + ( $F30 * IF( Time!AS28 &lt; 1 + 24, 0, OFFSET( AS31, 0, - 1 * ( 24 ) ) ) )</f>
        <v>2740.8280519932741</v>
      </c>
      <c r="AT32" s="3">
        <f ca="1" xml:space="preserve">  IF( Time!AT28 &lt; 1 + 12, 0, OFFSET( AT31, 0, - 1 * ( 12 ) ) ) + ( $F30 * IF( Time!AT28 &lt; 1 + 24, 0, OFFSET( AT31, 0, - 1 * ( 24 ) ) ) )</f>
        <v>2901.2652671743485</v>
      </c>
      <c r="AU32" s="3">
        <f ca="1" xml:space="preserve">  IF( Time!AU28 &lt; 1 + 12, 0, OFFSET( AU31, 0, - 1 * ( 12 ) ) ) + ( $F30 * IF( Time!AU28 &lt; 1 + 24, 0, OFFSET( AU31, 0, - 1 * ( 24 ) ) ) )</f>
        <v>3077.9050254188596</v>
      </c>
      <c r="AV32" s="3">
        <f ca="1" xml:space="preserve">  IF( Time!AV28 &lt; 1 + 12, 0, OFFSET( AV31, 0, - 1 * ( 12 ) ) ) + ( $F30 * IF( Time!AV28 &lt; 1 + 24, 0, OFFSET( AV31, 0, - 1 * ( 24 ) ) ) )</f>
        <v>3258.1519326556536</v>
      </c>
      <c r="AW32" s="3">
        <f ca="1" xml:space="preserve">  IF( Time!AW28 &lt; 1 + 12, 0, OFFSET( AW31, 0, - 1 * ( 12 ) ) ) + ( $F30 * IF( Time!AW28 &lt; 1 + 24, 0, OFFSET( AW31, 0, - 1 * ( 24 ) ) ) )</f>
        <v>3455.5033668693841</v>
      </c>
      <c r="AX32" s="3">
        <f ca="1" xml:space="preserve">  IF( Time!AX28 &lt; 1 + 12, 0, OFFSET( AX31, 0, - 1 * ( 12 ) ) ) + ( $F30 * IF( Time!AX28 &lt; 1 + 24, 0, OFFSET( AX31, 0, - 1 * ( 24 ) ) ) )</f>
        <v>3664.8086912729268</v>
      </c>
      <c r="AY32" s="3">
        <f ca="1" xml:space="preserve">  IF( Time!AY28 &lt; 1 + 12, 0, OFFSET( AY31, 0, - 1 * ( 12 ) ) ) + ( $F30 * IF( Time!AY28 &lt; 1 + 24, 0, OFFSET( AY31, 0, - 1 * ( 24 ) ) ) )</f>
        <v>3879.4255920678661</v>
      </c>
      <c r="AZ32" s="3">
        <f ca="1" xml:space="preserve">  IF( Time!AZ28 &lt; 1 + 12, 0, OFFSET( AZ31, 0, - 1 * ( 12 ) ) ) + ( $F30 * IF( Time!AZ28 &lt; 1 + 24, 0, OFFSET( AZ31, 0, - 1 * ( 24 ) ) ) )</f>
        <v>4114.4085598576512</v>
      </c>
      <c r="BA32" s="3">
        <f ca="1" xml:space="preserve">  IF( Time!BA28 &lt; 1 + 12, 0, OFFSET( BA31, 0, - 1 * ( 12 ) ) ) + ( $F30 * IF( Time!BA28 &lt; 1 + 24, 0, OFFSET( BA31, 0, - 1 * ( 24 ) ) ) )</f>
        <v>4355.3547299819902</v>
      </c>
      <c r="BB32" s="3">
        <f ca="1" xml:space="preserve">  IF( Time!BB28 &lt; 1 + 12, 0, OFFSET( BB31, 0, - 1 * ( 12 ) ) ) + ( $F30 * IF( Time!BB28 &lt; 1 + 24, 0, OFFSET( BB31, 0, - 1 * ( 24 ) ) ) )</f>
        <v>4621.269656069986</v>
      </c>
      <c r="BC32" s="3">
        <f ca="1" xml:space="preserve">  IF( Time!BC28 &lt; 1 + 12, 0, OFFSET( BC31, 0, - 1 * ( 12 ) ) ) + ( $F30 * IF( Time!BC28 &lt; 1 + 24, 0, OFFSET( BC31, 0, - 1 * ( 24 ) ) ) )</f>
        <v>4901.273452807076</v>
      </c>
      <c r="BD32" s="3">
        <f ca="1" xml:space="preserve">  IF( Time!BD28 &lt; 1 + 12, 0, OFFSET( BD31, 0, - 1 * ( 12 ) ) ) + ( $F30 * IF( Time!BD28 &lt; 1 + 24, 0, OFFSET( BD31, 0, - 1 * ( 24 ) ) ) )</f>
        <v>5168.7342733322921</v>
      </c>
      <c r="BE32" s="3">
        <f ca="1" xml:space="preserve">  IF( Time!BE28 &lt; 1 + 12, 0, OFFSET( BE31, 0, - 1 * ( 12 ) ) ) + ( $F30 * IF( Time!BE28 &lt; 1 + 24, 0, OFFSET( BE31, 0, - 1 * ( 24 ) ) ) )</f>
        <v>5481.9090781861105</v>
      </c>
      <c r="BF32" s="3">
        <f ca="1" xml:space="preserve">  IF( Time!BF28 &lt; 1 + 12, 0, OFFSET( BF31, 0, - 1 * ( 12 ) ) ) + ( $F30 * IF( Time!BF28 &lt; 1 + 24, 0, OFFSET( BF31, 0, - 1 * ( 24 ) ) ) )</f>
        <v>5803.0369242560901</v>
      </c>
      <c r="BG32" s="3">
        <f ca="1" xml:space="preserve">  IF( Time!BG28 &lt; 1 + 12, 0, OFFSET( BG31, 0, - 1 * ( 12 ) ) ) + ( $F30 * IF( Time!BG28 &lt; 1 + 24, 0, OFFSET( BG31, 0, - 1 * ( 24 ) ) ) )</f>
        <v>6154.6442738741016</v>
      </c>
      <c r="BH32" s="3">
        <f ca="1" xml:space="preserve">  IF( Time!BH28 &lt; 1 + 12, 0, OFFSET( BH31, 0, - 1 * ( 12 ) ) ) + ( $F30 * IF( Time!BH28 &lt; 1 + 24, 0, OFFSET( BH31, 0, - 1 * ( 24 ) ) ) )</f>
        <v>6515.1806551654772</v>
      </c>
      <c r="BI32" s="3">
        <f ca="1" xml:space="preserve">  IF( Time!BI28 &lt; 1 + 12, 0, OFFSET( BI31, 0, - 1 * ( 12 ) ) ) + ( $F30 * IF( Time!BI28 &lt; 1 + 24, 0, OFFSET( BI31, 0, - 1 * ( 24 ) ) ) )</f>
        <v>6909.9369586987632</v>
      </c>
      <c r="BJ32" s="3">
        <f ca="1" xml:space="preserve">  IF( Time!BJ28 &lt; 1 + 12, 0, OFFSET( BJ31, 0, - 1 * ( 12 ) ) ) + ( $F30 * IF( Time!BJ28 &lt; 1 + 24, 0, OFFSET( BJ31, 0, - 1 * ( 24 ) ) ) )</f>
        <v>7328.6116382936661</v>
      </c>
      <c r="BK32" s="3">
        <f ca="1" xml:space="preserve">  IF( Time!BK28 &lt; 1 + 12, 0, OFFSET( BK31, 0, - 1 * ( 12 ) ) ) + ( $F30 * IF( Time!BK28 &lt; 1 + 24, 0, OFFSET( BK31, 0, - 1 * ( 24 ) ) ) )</f>
        <v>7757.9185174031109</v>
      </c>
      <c r="BL32" s="3">
        <f ca="1" xml:space="preserve">  IF( Time!BL28 &lt; 1 + 12, 0, OFFSET( BL31, 0, - 1 * ( 12 ) ) ) + ( $F30 * IF( Time!BL28 &lt; 1 + 24, 0, OFFSET( BL31, 0, - 1 * ( 24 ) ) ) )</f>
        <v>8227.9725965246616</v>
      </c>
      <c r="BM32" s="3">
        <f ca="1" xml:space="preserve">  IF( Time!BM28 &lt; 1 + 12, 0, OFFSET( BM31, 0, - 1 * ( 12 ) ) ) + ( $F30 * IF( Time!BM28 &lt; 1 + 24, 0, OFFSET( BM31, 0, - 1 * ( 24 ) ) ) )</f>
        <v>8709.9636496512649</v>
      </c>
      <c r="BN32" s="3">
        <f ca="1" xml:space="preserve">  IF( Time!BN28 &lt; 1 + 12, 0, OFFSET( BN31, 0, - 1 * ( 12 ) ) ) + ( $F30 * IF( Time!BN28 &lt; 1 + 24, 0, OFFSET( BN31, 0, - 1 * ( 24 ) ) ) )</f>
        <v>9241.1339597791975</v>
      </c>
      <c r="BO32" s="3">
        <f ca="1" xml:space="preserve">  IF( Time!BO28 &lt; 1 + 12, 0, OFFSET( BO31, 0, - 1 * ( 12 ) ) ) + ( $F30 * IF( Time!BO28 &lt; 1 + 24, 0, OFFSET( BO31, 0, - 1 * ( 24 ) ) ) )</f>
        <v>9801.1516668812583</v>
      </c>
      <c r="BP32" s="3">
        <f ca="1" xml:space="preserve">  IF( Time!BP28 &lt; 1 + 12, 0, OFFSET( BP31, 0, - 1 * ( 12 ) ) ) + ( $F30 * IF( Time!BP28 &lt; 1 + 24, 0, OFFSET( BP31, 0, - 1 * ( 24 ) ) ) )</f>
        <v>10336.087911434724</v>
      </c>
      <c r="BQ32" s="3">
        <f ca="1" xml:space="preserve">  IF( Time!BQ28 &lt; 1 + 12, 0, OFFSET( BQ31, 0, - 1 * ( 12 ) ) ) + ( $F30 * IF( Time!BQ28 &lt; 1 + 24, 0, OFFSET( BQ31, 0, - 1 * ( 24 ) ) ) )</f>
        <v>10962.460419444829</v>
      </c>
    </row>
    <row r="35" spans="1:69">
      <c r="B35" s="28" t="s">
        <v>141</v>
      </c>
    </row>
    <row r="36" spans="1:69" outlineLevel="1">
      <c r="A36" s="18"/>
      <c r="B36" s="18"/>
      <c r="C36" s="31"/>
      <c r="D36" s="32"/>
      <c r="E36" s="5" t="str">
        <f xml:space="preserve">  InpC!E$20</f>
        <v>Sales Price Unit</v>
      </c>
      <c r="F36" s="5">
        <f xml:space="preserve">  InpC!F$20</f>
        <v>12</v>
      </c>
      <c r="G36" s="5" t="str">
        <f xml:space="preserve">  InpC!G$20</f>
        <v>GBP</v>
      </c>
      <c r="M36" s="2"/>
    </row>
    <row r="37" spans="1:69" outlineLevel="1">
      <c r="A37" s="18"/>
      <c r="B37" s="18"/>
      <c r="C37" s="31"/>
      <c r="D37" s="32"/>
      <c r="E37" s="5" t="str">
        <f xml:space="preserve">  InpC!E$21</f>
        <v>Contract Length</v>
      </c>
      <c r="F37" s="5">
        <f xml:space="preserve">  InpC!F$21</f>
        <v>24</v>
      </c>
      <c r="G37" s="5" t="str">
        <f xml:space="preserve">  InpC!G$21</f>
        <v>Months</v>
      </c>
      <c r="M37" s="2"/>
    </row>
    <row r="38" spans="1:69" outlineLevel="1">
      <c r="E38" s="2" t="str">
        <f t="shared" ref="E38:BQ38" si="9" xml:space="preserve">  E$11</f>
        <v>New customers orders</v>
      </c>
      <c r="F38" s="2">
        <f t="shared" si="9"/>
        <v>0</v>
      </c>
      <c r="G38" s="2" t="str">
        <f t="shared" si="9"/>
        <v>Units</v>
      </c>
      <c r="H38" s="2">
        <f t="shared" si="9"/>
        <v>261181.72293639058</v>
      </c>
      <c r="I38" s="2">
        <f t="shared" si="9"/>
        <v>0</v>
      </c>
      <c r="J38" s="2">
        <f t="shared" si="9"/>
        <v>500</v>
      </c>
      <c r="K38" s="2">
        <f t="shared" si="9"/>
        <v>530.31869276406599</v>
      </c>
      <c r="L38" s="2">
        <f t="shared" si="9"/>
        <v>561.40868500918316</v>
      </c>
      <c r="M38" s="2">
        <f t="shared" si="9"/>
        <v>595.4510398809266</v>
      </c>
      <c r="N38" s="2">
        <f t="shared" si="9"/>
        <v>631.55763414931334</v>
      </c>
      <c r="O38" s="2">
        <f t="shared" si="9"/>
        <v>668.58277057380337</v>
      </c>
      <c r="P38" s="2">
        <f t="shared" si="9"/>
        <v>709.12388179055358</v>
      </c>
      <c r="Q38" s="2">
        <f t="shared" si="9"/>
        <v>750.69634809527076</v>
      </c>
      <c r="R38" s="2">
        <f t="shared" si="9"/>
        <v>796.21661196928437</v>
      </c>
      <c r="S38" s="2">
        <f t="shared" si="9"/>
        <v>844.49710563316887</v>
      </c>
      <c r="T38" s="2">
        <f t="shared" si="9"/>
        <v>890.89871814033927</v>
      </c>
      <c r="U38" s="2">
        <f t="shared" si="9"/>
        <v>944.76851169192605</v>
      </c>
      <c r="V38" s="2">
        <f t="shared" si="9"/>
        <v>1000</v>
      </c>
      <c r="W38" s="2">
        <f t="shared" si="9"/>
        <v>1061.5580832031035</v>
      </c>
      <c r="X38" s="2">
        <f t="shared" si="9"/>
        <v>1123.704463583204</v>
      </c>
      <c r="Y38" s="2">
        <f t="shared" si="9"/>
        <v>1191.7469848656265</v>
      </c>
      <c r="Z38" s="2">
        <f t="shared" si="9"/>
        <v>1263.9096149956249</v>
      </c>
      <c r="AA38" s="2">
        <f t="shared" si="9"/>
        <v>1337.9021820933933</v>
      </c>
      <c r="AB38" s="2">
        <f t="shared" si="9"/>
        <v>1418.9147976423296</v>
      </c>
      <c r="AC38" s="2">
        <f t="shared" si="9"/>
        <v>1501.9817726260831</v>
      </c>
      <c r="AD38" s="2">
        <f t="shared" si="9"/>
        <v>1593.7719986646332</v>
      </c>
      <c r="AE38" s="2">
        <f t="shared" si="9"/>
        <v>1690.3233701094071</v>
      </c>
      <c r="AF38" s="2">
        <f t="shared" si="9"/>
        <v>1782.5488403365116</v>
      </c>
      <c r="AG38" s="2">
        <f t="shared" si="9"/>
        <v>1890.5363914705406</v>
      </c>
      <c r="AH38" s="2">
        <f t="shared" si="9"/>
        <v>2001.2652671743485</v>
      </c>
      <c r="AI38" s="2">
        <f t="shared" si="9"/>
        <v>2122.5027505360667</v>
      </c>
      <c r="AJ38" s="2">
        <f t="shared" si="9"/>
        <v>2246.81791543077</v>
      </c>
      <c r="AK38" s="2">
        <f t="shared" si="9"/>
        <v>2382.9310804903203</v>
      </c>
      <c r="AL38" s="2">
        <f t="shared" si="9"/>
        <v>2527.2900377768647</v>
      </c>
      <c r="AM38" s="2">
        <f t="shared" si="9"/>
        <v>2675.3136281838124</v>
      </c>
      <c r="AN38" s="2">
        <f t="shared" si="9"/>
        <v>2837.3852419795539</v>
      </c>
      <c r="AO38" s="2">
        <f t="shared" si="9"/>
        <v>3003.5711346185153</v>
      </c>
      <c r="AP38" s="2">
        <f t="shared" si="9"/>
        <v>3186.8748572718159</v>
      </c>
      <c r="AQ38" s="2">
        <f t="shared" si="9"/>
        <v>3379.98241970861</v>
      </c>
      <c r="AR38" s="2">
        <f t="shared" si="9"/>
        <v>3564.4403170294318</v>
      </c>
      <c r="AS38" s="2">
        <f t="shared" si="9"/>
        <v>3780.4263258626238</v>
      </c>
      <c r="AT38" s="2">
        <f t="shared" si="9"/>
        <v>4001.8981837991764</v>
      </c>
      <c r="AU38" s="2">
        <f t="shared" si="9"/>
        <v>4244.3917983916417</v>
      </c>
      <c r="AV38" s="2">
        <f t="shared" si="9"/>
        <v>4493.0445312777838</v>
      </c>
      <c r="AW38" s="2">
        <f t="shared" si="9"/>
        <v>4765.298986257475</v>
      </c>
      <c r="AX38" s="2">
        <f t="shared" si="9"/>
        <v>5054.050604294488</v>
      </c>
      <c r="AY38" s="2">
        <f t="shared" si="9"/>
        <v>5350.1362520376797</v>
      </c>
      <c r="AZ38" s="2">
        <f t="shared" si="9"/>
        <v>5674.3258787430632</v>
      </c>
      <c r="BA38" s="2">
        <f t="shared" si="9"/>
        <v>6006.7496284946019</v>
      </c>
      <c r="BB38" s="2">
        <f t="shared" si="9"/>
        <v>6372.946588234563</v>
      </c>
      <c r="BC38" s="2">
        <f t="shared" si="9"/>
        <v>6759.1674891435086</v>
      </c>
      <c r="BD38" s="2">
        <f t="shared" si="9"/>
        <v>7128.0916261082357</v>
      </c>
      <c r="BE38" s="2">
        <f t="shared" si="9"/>
        <v>7560.0767261684687</v>
      </c>
      <c r="BF38" s="2">
        <f t="shared" si="9"/>
        <v>8003.0373658535955</v>
      </c>
      <c r="BG38" s="2">
        <f t="shared" si="9"/>
        <v>8488.0469699124624</v>
      </c>
      <c r="BH38" s="2">
        <f t="shared" si="9"/>
        <v>8985.3793187304836</v>
      </c>
      <c r="BI38" s="2">
        <f t="shared" si="9"/>
        <v>9529.921980031846</v>
      </c>
      <c r="BJ38" s="2">
        <f t="shared" si="9"/>
        <v>10107.465664379506</v>
      </c>
      <c r="BK38" s="2">
        <f t="shared" si="9"/>
        <v>10699.683127039856</v>
      </c>
      <c r="BL38" s="2">
        <f t="shared" si="9"/>
        <v>11348.118069895754</v>
      </c>
      <c r="BM38" s="2">
        <f t="shared" si="9"/>
        <v>12013.027940725995</v>
      </c>
      <c r="BN38" s="2">
        <f t="shared" si="9"/>
        <v>12726.008005999736</v>
      </c>
      <c r="BO38" s="2">
        <f t="shared" si="9"/>
        <v>13496.954871063208</v>
      </c>
      <c r="BP38" s="2">
        <f t="shared" si="9"/>
        <v>14260.390722692093</v>
      </c>
      <c r="BQ38" s="2">
        <f t="shared" si="9"/>
        <v>15124.291131764327</v>
      </c>
    </row>
    <row r="39" spans="1:69" outlineLevel="1">
      <c r="E39" s="2" t="str">
        <f t="shared" ref="E39:BQ39" si="10" xml:space="preserve">  E$32</f>
        <v>Renewing Customer Orders</v>
      </c>
      <c r="F39" s="2">
        <f t="shared" si="10"/>
        <v>0</v>
      </c>
      <c r="G39" s="2" t="str">
        <f t="shared" si="10"/>
        <v>Units</v>
      </c>
      <c r="H39" s="2">
        <f t="shared" ca="1" si="10"/>
        <v>179489.69529611763</v>
      </c>
      <c r="I39" s="2">
        <f t="shared" si="10"/>
        <v>0</v>
      </c>
      <c r="J39" s="2">
        <f t="shared" ca="1" si="10"/>
        <v>0</v>
      </c>
      <c r="K39" s="2">
        <f t="shared" ca="1" si="10"/>
        <v>0</v>
      </c>
      <c r="L39" s="2">
        <f t="shared" ca="1" si="10"/>
        <v>0</v>
      </c>
      <c r="M39" s="2">
        <f t="shared" ca="1" si="10"/>
        <v>0</v>
      </c>
      <c r="N39" s="2">
        <f t="shared" ca="1" si="10"/>
        <v>0</v>
      </c>
      <c r="O39" s="2">
        <f t="shared" ca="1" si="10"/>
        <v>0</v>
      </c>
      <c r="P39" s="2">
        <f t="shared" ca="1" si="10"/>
        <v>0</v>
      </c>
      <c r="Q39" s="2">
        <f t="shared" ca="1" si="10"/>
        <v>0</v>
      </c>
      <c r="R39" s="2">
        <f t="shared" ca="1" si="10"/>
        <v>0</v>
      </c>
      <c r="S39" s="2">
        <f t="shared" ca="1" si="10"/>
        <v>0</v>
      </c>
      <c r="T39" s="2">
        <f t="shared" ca="1" si="10"/>
        <v>0</v>
      </c>
      <c r="U39" s="2">
        <f t="shared" ca="1" si="10"/>
        <v>0</v>
      </c>
      <c r="V39" s="2">
        <f t="shared" ca="1" si="10"/>
        <v>500</v>
      </c>
      <c r="W39" s="2">
        <f t="shared" ca="1" si="10"/>
        <v>530.31869276406599</v>
      </c>
      <c r="X39" s="2">
        <f t="shared" ca="1" si="10"/>
        <v>561.40868500918316</v>
      </c>
      <c r="Y39" s="2">
        <f t="shared" ca="1" si="10"/>
        <v>595.4510398809266</v>
      </c>
      <c r="Z39" s="2">
        <f t="shared" ca="1" si="10"/>
        <v>631.55763414931334</v>
      </c>
      <c r="AA39" s="2">
        <f t="shared" ca="1" si="10"/>
        <v>668.58277057380337</v>
      </c>
      <c r="AB39" s="2">
        <f t="shared" ca="1" si="10"/>
        <v>709.12388179055358</v>
      </c>
      <c r="AC39" s="2">
        <f t="shared" ca="1" si="10"/>
        <v>750.69634809527076</v>
      </c>
      <c r="AD39" s="2">
        <f t="shared" ca="1" si="10"/>
        <v>796.21661196928437</v>
      </c>
      <c r="AE39" s="2">
        <f t="shared" ca="1" si="10"/>
        <v>844.49710563316887</v>
      </c>
      <c r="AF39" s="2">
        <f t="shared" ca="1" si="10"/>
        <v>890.89871814033927</v>
      </c>
      <c r="AG39" s="2">
        <f t="shared" ca="1" si="10"/>
        <v>944.76851169192605</v>
      </c>
      <c r="AH39" s="2">
        <f t="shared" ca="1" si="10"/>
        <v>1450</v>
      </c>
      <c r="AI39" s="2">
        <f t="shared" ca="1" si="10"/>
        <v>1538.8449066907629</v>
      </c>
      <c r="AJ39" s="2">
        <f t="shared" ca="1" si="10"/>
        <v>1628.9722800914687</v>
      </c>
      <c r="AK39" s="2">
        <f t="shared" ca="1" si="10"/>
        <v>1727.6529207584604</v>
      </c>
      <c r="AL39" s="2">
        <f t="shared" ca="1" si="10"/>
        <v>1832.311485730007</v>
      </c>
      <c r="AM39" s="2">
        <f t="shared" ca="1" si="10"/>
        <v>1939.6266756098164</v>
      </c>
      <c r="AN39" s="2">
        <f t="shared" ca="1" si="10"/>
        <v>2057.1262912538277</v>
      </c>
      <c r="AO39" s="2">
        <f t="shared" ca="1" si="10"/>
        <v>2177.6084859118268</v>
      </c>
      <c r="AP39" s="2">
        <f t="shared" ca="1" si="10"/>
        <v>2310.3669494369892</v>
      </c>
      <c r="AQ39" s="2">
        <f t="shared" ca="1" si="10"/>
        <v>2450.3707651792593</v>
      </c>
      <c r="AR39" s="2">
        <f t="shared" ca="1" si="10"/>
        <v>2584.3576866628168</v>
      </c>
      <c r="AS39" s="2">
        <f t="shared" ca="1" si="10"/>
        <v>2740.8280519932741</v>
      </c>
      <c r="AT39" s="2">
        <f t="shared" ca="1" si="10"/>
        <v>2901.2652671743485</v>
      </c>
      <c r="AU39" s="2">
        <f t="shared" ca="1" si="10"/>
        <v>3077.9050254188596</v>
      </c>
      <c r="AV39" s="2">
        <f t="shared" ca="1" si="10"/>
        <v>3258.1519326556536</v>
      </c>
      <c r="AW39" s="2">
        <f t="shared" ca="1" si="10"/>
        <v>3455.5033668693841</v>
      </c>
      <c r="AX39" s="2">
        <f t="shared" ca="1" si="10"/>
        <v>3664.8086912729268</v>
      </c>
      <c r="AY39" s="2">
        <f t="shared" ca="1" si="10"/>
        <v>3879.4255920678661</v>
      </c>
      <c r="AZ39" s="2">
        <f t="shared" ca="1" si="10"/>
        <v>4114.4085598576512</v>
      </c>
      <c r="BA39" s="2">
        <f t="shared" ca="1" si="10"/>
        <v>4355.3547299819902</v>
      </c>
      <c r="BB39" s="2">
        <f t="shared" ca="1" si="10"/>
        <v>4621.269656069986</v>
      </c>
      <c r="BC39" s="2">
        <f t="shared" ca="1" si="10"/>
        <v>4901.273452807076</v>
      </c>
      <c r="BD39" s="2">
        <f t="shared" ca="1" si="10"/>
        <v>5168.7342733322921</v>
      </c>
      <c r="BE39" s="2">
        <f t="shared" ca="1" si="10"/>
        <v>5481.9090781861105</v>
      </c>
      <c r="BF39" s="2">
        <f t="shared" ca="1" si="10"/>
        <v>5803.0369242560901</v>
      </c>
      <c r="BG39" s="2">
        <f t="shared" ca="1" si="10"/>
        <v>6154.6442738741016</v>
      </c>
      <c r="BH39" s="2">
        <f t="shared" ca="1" si="10"/>
        <v>6515.1806551654772</v>
      </c>
      <c r="BI39" s="2">
        <f t="shared" ca="1" si="10"/>
        <v>6909.9369586987632</v>
      </c>
      <c r="BJ39" s="2">
        <f t="shared" ca="1" si="10"/>
        <v>7328.6116382936661</v>
      </c>
      <c r="BK39" s="2">
        <f t="shared" ca="1" si="10"/>
        <v>7757.9185174031109</v>
      </c>
      <c r="BL39" s="2">
        <f t="shared" ca="1" si="10"/>
        <v>8227.9725965246616</v>
      </c>
      <c r="BM39" s="2">
        <f t="shared" ca="1" si="10"/>
        <v>8709.9636496512649</v>
      </c>
      <c r="BN39" s="2">
        <f t="shared" ca="1" si="10"/>
        <v>9241.1339597791975</v>
      </c>
      <c r="BO39" s="2">
        <f t="shared" ca="1" si="10"/>
        <v>9801.1516668812583</v>
      </c>
      <c r="BP39" s="2">
        <f t="shared" ca="1" si="10"/>
        <v>10336.087911434724</v>
      </c>
      <c r="BQ39" s="2">
        <f t="shared" ca="1" si="10"/>
        <v>10962.460419444829</v>
      </c>
    </row>
    <row r="40" spans="1:69" outlineLevel="1">
      <c r="A40" s="36"/>
      <c r="B40" s="36"/>
      <c r="C40" s="63"/>
      <c r="D40" s="61"/>
      <c r="E40" s="24" t="s">
        <v>141</v>
      </c>
      <c r="F40" s="24"/>
      <c r="G40" s="24" t="s">
        <v>205</v>
      </c>
      <c r="H40" s="3">
        <f ca="1" xml:space="preserve"> SUM( J40:BQ40 )</f>
        <v>126913368.45096238</v>
      </c>
      <c r="I40" s="24"/>
      <c r="J40" s="3">
        <f t="shared" ref="J40:BQ40" ca="1" si="11" xml:space="preserve">  ( J38 + J39 ) * $F36 * $F37</f>
        <v>144000</v>
      </c>
      <c r="K40" s="3">
        <f t="shared" ca="1" si="11"/>
        <v>152731.78351605101</v>
      </c>
      <c r="L40" s="3">
        <f t="shared" ca="1" si="11"/>
        <v>161685.70128264476</v>
      </c>
      <c r="M40" s="3">
        <f t="shared" ca="1" si="11"/>
        <v>171489.89948570688</v>
      </c>
      <c r="N40" s="3">
        <f t="shared" ca="1" si="11"/>
        <v>181888.59863500224</v>
      </c>
      <c r="O40" s="3">
        <f t="shared" ca="1" si="11"/>
        <v>192551.83792525536</v>
      </c>
      <c r="P40" s="3">
        <f t="shared" ca="1" si="11"/>
        <v>204227.67795567942</v>
      </c>
      <c r="Q40" s="3">
        <f t="shared" ca="1" si="11"/>
        <v>216200.54825143795</v>
      </c>
      <c r="R40" s="3">
        <f t="shared" ca="1" si="11"/>
        <v>229310.38424715391</v>
      </c>
      <c r="S40" s="3">
        <f t="shared" ca="1" si="11"/>
        <v>243215.16642235266</v>
      </c>
      <c r="T40" s="3">
        <f t="shared" ca="1" si="11"/>
        <v>256578.83082441773</v>
      </c>
      <c r="U40" s="3">
        <f t="shared" ca="1" si="11"/>
        <v>272093.33136727469</v>
      </c>
      <c r="V40" s="3">
        <f t="shared" ca="1" si="11"/>
        <v>432000</v>
      </c>
      <c r="W40" s="3">
        <f t="shared" ca="1" si="11"/>
        <v>458460.51147854479</v>
      </c>
      <c r="X40" s="3">
        <f t="shared" ca="1" si="11"/>
        <v>485312.58679460746</v>
      </c>
      <c r="Y40" s="3">
        <f t="shared" ca="1" si="11"/>
        <v>514713.03112700733</v>
      </c>
      <c r="Z40" s="3">
        <f t="shared" ca="1" si="11"/>
        <v>545894.56775374222</v>
      </c>
      <c r="AA40" s="3">
        <f t="shared" ca="1" si="11"/>
        <v>577867.6663681526</v>
      </c>
      <c r="AB40" s="3">
        <f t="shared" ca="1" si="11"/>
        <v>612875.13967667043</v>
      </c>
      <c r="AC40" s="3">
        <f t="shared" ca="1" si="11"/>
        <v>648771.29876774992</v>
      </c>
      <c r="AD40" s="3">
        <f t="shared" ca="1" si="11"/>
        <v>688316.71986256819</v>
      </c>
      <c r="AE40" s="3">
        <f t="shared" ca="1" si="11"/>
        <v>730028.29701386194</v>
      </c>
      <c r="AF40" s="3">
        <f t="shared" ca="1" si="11"/>
        <v>769952.89684133301</v>
      </c>
      <c r="AG40" s="3">
        <f t="shared" ca="1" si="11"/>
        <v>816567.81211079052</v>
      </c>
      <c r="AH40" s="3">
        <f t="shared" ca="1" si="11"/>
        <v>993964.39694621228</v>
      </c>
      <c r="AI40" s="3">
        <f t="shared" ca="1" si="11"/>
        <v>1054468.1252813269</v>
      </c>
      <c r="AJ40" s="3">
        <f t="shared" ca="1" si="11"/>
        <v>1116227.5763104048</v>
      </c>
      <c r="AK40" s="3">
        <f t="shared" ca="1" si="11"/>
        <v>1183848.1923596489</v>
      </c>
      <c r="AL40" s="3">
        <f t="shared" ca="1" si="11"/>
        <v>1255565.238769979</v>
      </c>
      <c r="AM40" s="3">
        <f t="shared" ca="1" si="11"/>
        <v>1329102.8074925654</v>
      </c>
      <c r="AN40" s="3">
        <f t="shared" ca="1" si="11"/>
        <v>1409619.3215712141</v>
      </c>
      <c r="AO40" s="3">
        <f t="shared" ca="1" si="11"/>
        <v>1492179.7307127384</v>
      </c>
      <c r="AP40" s="3">
        <f t="shared" ca="1" si="11"/>
        <v>1583205.6403321358</v>
      </c>
      <c r="AQ40" s="3">
        <f t="shared" ca="1" si="11"/>
        <v>1679141.7172477064</v>
      </c>
      <c r="AR40" s="3">
        <f t="shared" ca="1" si="11"/>
        <v>1770853.8250633678</v>
      </c>
      <c r="AS40" s="3">
        <f t="shared" ca="1" si="11"/>
        <v>1878121.2608224985</v>
      </c>
      <c r="AT40" s="3">
        <f t="shared" ca="1" si="11"/>
        <v>1988111.0738803754</v>
      </c>
      <c r="AU40" s="3">
        <f t="shared" ca="1" si="11"/>
        <v>2108821.4852574244</v>
      </c>
      <c r="AV40" s="3">
        <f t="shared" ca="1" si="11"/>
        <v>2232344.5816128301</v>
      </c>
      <c r="AW40" s="3">
        <f t="shared" ca="1" si="11"/>
        <v>2367591.0777005353</v>
      </c>
      <c r="AX40" s="3">
        <f t="shared" ca="1" si="11"/>
        <v>2511031.4771234151</v>
      </c>
      <c r="AY40" s="3">
        <f t="shared" ca="1" si="11"/>
        <v>2658113.8111023968</v>
      </c>
      <c r="AZ40" s="3">
        <f t="shared" ca="1" si="11"/>
        <v>2819155.5183170056</v>
      </c>
      <c r="BA40" s="3">
        <f t="shared" ca="1" si="11"/>
        <v>2984286.0552412583</v>
      </c>
      <c r="BB40" s="3">
        <f t="shared" ca="1" si="11"/>
        <v>3166334.2783597098</v>
      </c>
      <c r="BC40" s="3">
        <f t="shared" ca="1" si="11"/>
        <v>3358206.9912817683</v>
      </c>
      <c r="BD40" s="3">
        <f t="shared" ca="1" si="11"/>
        <v>3541485.8590388722</v>
      </c>
      <c r="BE40" s="3">
        <f t="shared" ca="1" si="11"/>
        <v>3756091.9116541184</v>
      </c>
      <c r="BF40" s="3">
        <f t="shared" ca="1" si="11"/>
        <v>3976149.3955515898</v>
      </c>
      <c r="BG40" s="3">
        <f t="shared" ca="1" si="11"/>
        <v>4217095.0782105308</v>
      </c>
      <c r="BH40" s="3">
        <f t="shared" ca="1" si="11"/>
        <v>4464161.2724820375</v>
      </c>
      <c r="BI40" s="3">
        <f t="shared" ca="1" si="11"/>
        <v>4734679.3743544146</v>
      </c>
      <c r="BJ40" s="3">
        <f t="shared" ca="1" si="11"/>
        <v>5021590.2631698735</v>
      </c>
      <c r="BK40" s="3">
        <f t="shared" ca="1" si="11"/>
        <v>5315789.2735995743</v>
      </c>
      <c r="BL40" s="3">
        <f t="shared" ca="1" si="11"/>
        <v>5637914.1119290795</v>
      </c>
      <c r="BM40" s="3">
        <f t="shared" ca="1" si="11"/>
        <v>5968221.578028651</v>
      </c>
      <c r="BN40" s="3">
        <f t="shared" ca="1" si="11"/>
        <v>6326536.8861443326</v>
      </c>
      <c r="BO40" s="3">
        <f t="shared" ca="1" si="11"/>
        <v>6709854.6829280071</v>
      </c>
      <c r="BP40" s="3">
        <f t="shared" ca="1" si="11"/>
        <v>7083785.8466285244</v>
      </c>
      <c r="BQ40" s="3">
        <f t="shared" ca="1" si="11"/>
        <v>7512984.4467482362</v>
      </c>
    </row>
    <row r="43" spans="1:69">
      <c r="B43" s="28" t="s">
        <v>210</v>
      </c>
    </row>
  </sheetData>
  <conditionalFormatting sqref="F3">
    <cfRule type="cellIs" dxfId="266" priority="13" stopIfTrue="1" operator="notEqual">
      <formula>0</formula>
    </cfRule>
    <cfRule type="cellIs" dxfId="265" priority="14" stopIfTrue="1" operator="equal">
      <formula>""</formula>
    </cfRule>
  </conditionalFormatting>
  <conditionalFormatting sqref="J3:BQ3">
    <cfRule type="cellIs" dxfId="264" priority="11" stopIfTrue="1" operator="equal">
      <formula>"Construction"</formula>
    </cfRule>
    <cfRule type="cellIs" dxfId="263" priority="12" stopIfTrue="1" operator="equal">
      <formula>"Operations"</formula>
    </cfRule>
  </conditionalFormatting>
  <conditionalFormatting sqref="J3:BQ3">
    <cfRule type="cellIs" dxfId="262" priority="10" operator="equal">
      <formula>"Fin Close"</formula>
    </cfRule>
  </conditionalFormatting>
  <conditionalFormatting sqref="J3:BQ3">
    <cfRule type="cellIs" dxfId="261" priority="8" operator="equal">
      <formula>"PPA ext."</formula>
    </cfRule>
    <cfRule type="cellIs" dxfId="260" priority="9" operator="equal">
      <formula>"Delay"</formula>
    </cfRule>
  </conditionalFormatting>
  <conditionalFormatting sqref="F2">
    <cfRule type="cellIs" dxfId="259" priority="1" stopIfTrue="1" operator="notEqual">
      <formula>0</formula>
    </cfRule>
    <cfRule type="cellIs" dxfId="258" priority="2" stopIfTrue="1" operator="equal">
      <formula>""</formula>
    </cfRule>
  </conditionalFormatting>
  <printOptions headings="1"/>
  <pageMargins left="0.74803149606299213" right="0.74803149606299213" top="0.98425196850393704" bottom="0.98425196850393704" header="0.51181102362204722" footer="0.51181102362204722"/>
  <pageSetup paperSize="9" scale="49" orientation="landscape" blackAndWhite="1"/>
  <headerFooter>
    <oddHeader>&amp;LPROJECT [XXX]&amp;CSheet:&amp;A&amp;RSTRICTLY CONFIDENTIAL</oddHeader>
    <oddFooter>&amp;L&amp;F ( Printed on &amp;D at &amp;T )&amp;RPage &amp;P of &amp;N</oddFooter>
  </headerFooter>
  <customProperties>
    <customPr name="MMGroup" r:id="rId1"/>
    <customPr name="MMSheetType" r:id="rId2"/>
    <customPr name="MMTimeAxis" r:id="rId3"/>
  </customPropertie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BQ30"/>
  <sheetViews>
    <sheetView showGridLines="0"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outlineLevelRow="1"/>
  <cols>
    <col min="1" max="2" width="1.44140625" style="28" customWidth="1"/>
    <col min="3" max="3" width="1.44140625" style="58" customWidth="1"/>
    <col min="4" max="4" width="1.44140625" style="82" customWidth="1"/>
    <col min="5" max="5" width="31.77734375" style="55" bestFit="1" customWidth="1"/>
    <col min="6" max="6" width="20.5546875" style="55" bestFit="1" customWidth="1"/>
    <col min="7" max="8" width="13.21875" style="55" bestFit="1" customWidth="1"/>
    <col min="9" max="9" width="3.44140625" style="55" customWidth="1"/>
    <col min="10" max="10" width="12.33203125" style="55" bestFit="1" customWidth="1"/>
    <col min="11" max="11" width="12.109375" style="55" bestFit="1" customWidth="1"/>
    <col min="12" max="12" width="11.21875" style="55" bestFit="1" customWidth="1"/>
    <col min="13" max="13" width="12.33203125" style="55" bestFit="1" customWidth="1"/>
    <col min="14" max="14" width="12.21875" style="55" bestFit="1" customWidth="1"/>
    <col min="15" max="15" width="11.77734375" style="55" bestFit="1" customWidth="1"/>
    <col min="16" max="16" width="12.33203125" style="55" bestFit="1" customWidth="1"/>
    <col min="17" max="17" width="12.21875" style="55" bestFit="1" customWidth="1"/>
    <col min="18" max="18" width="11.88671875" style="55" bestFit="1" customWidth="1"/>
    <col min="19" max="19" width="12.109375" style="55" bestFit="1" customWidth="1"/>
    <col min="20" max="20" width="12" style="55" bestFit="1" customWidth="1"/>
    <col min="21" max="21" width="11.77734375" style="55" bestFit="1" customWidth="1"/>
    <col min="22" max="22" width="12.33203125" style="55" bestFit="1" customWidth="1"/>
    <col min="23" max="23" width="12.109375" style="55" bestFit="1" customWidth="1"/>
    <col min="24" max="24" width="11.21875" style="55" bestFit="1" customWidth="1"/>
    <col min="25" max="25" width="12.33203125" style="55" bestFit="1" customWidth="1"/>
    <col min="26" max="26" width="12.21875" style="55" bestFit="1" customWidth="1"/>
    <col min="27" max="27" width="11.77734375" style="55" bestFit="1" customWidth="1"/>
    <col min="28" max="28" width="12.33203125" style="55" bestFit="1" customWidth="1"/>
    <col min="29" max="29" width="12.21875" style="55" bestFit="1" customWidth="1"/>
    <col min="30" max="30" width="11.88671875" style="55" bestFit="1" customWidth="1"/>
    <col min="31" max="31" width="12.109375" style="55" bestFit="1" customWidth="1"/>
    <col min="32" max="32" width="12" style="55" bestFit="1" customWidth="1"/>
    <col min="33" max="33" width="11.77734375" style="55" bestFit="1" customWidth="1"/>
    <col min="34" max="34" width="12.33203125" style="55" bestFit="1" customWidth="1"/>
    <col min="35" max="35" width="12.109375" style="55" bestFit="1" customWidth="1"/>
    <col min="36" max="36" width="11.77734375" style="55" bestFit="1" customWidth="1"/>
    <col min="37" max="37" width="12.33203125" style="55" bestFit="1" customWidth="1"/>
    <col min="38" max="38" width="12.21875" style="55" bestFit="1" customWidth="1"/>
    <col min="39" max="39" width="11.77734375" style="55" bestFit="1" customWidth="1"/>
    <col min="40" max="40" width="12.33203125" style="55" bestFit="1" customWidth="1"/>
    <col min="41" max="41" width="12.21875" style="55" bestFit="1" customWidth="1"/>
    <col min="42" max="42" width="11.88671875" style="55" bestFit="1" customWidth="1"/>
    <col min="43" max="43" width="12.109375" style="55" bestFit="1" customWidth="1"/>
    <col min="44" max="44" width="12" style="55" bestFit="1" customWidth="1"/>
    <col min="45" max="45" width="11.77734375" style="55" bestFit="1" customWidth="1"/>
    <col min="46" max="46" width="12.33203125" style="55" bestFit="1" customWidth="1"/>
    <col min="47" max="47" width="12.109375" style="55" bestFit="1" customWidth="1"/>
    <col min="48" max="48" width="11.77734375" style="55" bestFit="1" customWidth="1"/>
    <col min="49" max="49" width="12.33203125" style="55" bestFit="1" customWidth="1"/>
    <col min="50" max="50" width="12.21875" style="55" bestFit="1" customWidth="1"/>
    <col min="51" max="51" width="11.77734375" style="55" bestFit="1" customWidth="1"/>
    <col min="52" max="52" width="12.33203125" style="55" bestFit="1" customWidth="1"/>
    <col min="53" max="53" width="12.21875" style="55" bestFit="1" customWidth="1"/>
    <col min="54" max="65" width="12.44140625" style="55" bestFit="1" customWidth="1"/>
    <col min="66" max="69" width="13.88671875" style="55" bestFit="1" customWidth="1"/>
    <col min="70" max="70" width="15.109375" style="55" hidden="1" customWidth="1"/>
    <col min="71" max="16384" width="15.109375" style="55" hidden="1"/>
  </cols>
  <sheetData>
    <row r="1" spans="1:69" s="76" customFormat="1" ht="25">
      <c r="A1" s="48" t="str">
        <f ca="1" xml:space="preserve"> RIGHT(CELL("filename", A1), LEN(CELL("filename", A1)) - SEARCH("]", CELL("filename", A1)))</f>
        <v>Income</v>
      </c>
      <c r="B1" s="78"/>
      <c r="C1" s="79"/>
      <c r="D1" s="83"/>
      <c r="F1" s="50" t="str">
        <f>HYPERLINK("#Contents!A1","Go to contents")</f>
        <v>Go to contents</v>
      </c>
      <c r="H1" s="57"/>
      <c r="J1" s="57"/>
    </row>
    <row r="2" spans="1:69" s="52" customFormat="1">
      <c r="A2" s="56"/>
      <c r="B2" s="56"/>
      <c r="C2" s="77"/>
      <c r="D2" s="80"/>
      <c r="E2" s="19" t="s">
        <v>260</v>
      </c>
      <c r="F2" s="49">
        <f ca="1" xml:space="preserve"> 'Model Checks and Alerts'!F11</f>
        <v>1</v>
      </c>
      <c r="G2" s="51" t="s">
        <v>115</v>
      </c>
      <c r="H2" s="19"/>
      <c r="I2" s="19"/>
      <c r="J2" s="6">
        <f xml:space="preserve"> Time!J$19</f>
        <v>45077</v>
      </c>
      <c r="K2" s="6">
        <f xml:space="preserve"> Time!K$19</f>
        <v>45107</v>
      </c>
      <c r="L2" s="6">
        <f xml:space="preserve"> Time!L$19</f>
        <v>45138</v>
      </c>
      <c r="M2" s="6">
        <f xml:space="preserve"> Time!M$19</f>
        <v>45169</v>
      </c>
      <c r="N2" s="6">
        <f xml:space="preserve"> Time!N$19</f>
        <v>45199</v>
      </c>
      <c r="O2" s="6">
        <f xml:space="preserve"> Time!O$19</f>
        <v>45230</v>
      </c>
      <c r="P2" s="6">
        <f xml:space="preserve"> Time!P$19</f>
        <v>45260</v>
      </c>
      <c r="Q2" s="6">
        <f xml:space="preserve"> Time!Q$19</f>
        <v>45291</v>
      </c>
      <c r="R2" s="6">
        <f xml:space="preserve"> Time!R$19</f>
        <v>45322</v>
      </c>
      <c r="S2" s="6">
        <f xml:space="preserve"> Time!S$19</f>
        <v>45351</v>
      </c>
      <c r="T2" s="6">
        <f xml:space="preserve"> Time!T$19</f>
        <v>45382</v>
      </c>
      <c r="U2" s="6">
        <f xml:space="preserve"> Time!U$19</f>
        <v>45412</v>
      </c>
      <c r="V2" s="6">
        <f xml:space="preserve"> Time!V$19</f>
        <v>45443</v>
      </c>
      <c r="W2" s="6">
        <f xml:space="preserve"> Time!W$19</f>
        <v>45473</v>
      </c>
      <c r="X2" s="6">
        <f xml:space="preserve"> Time!X$19</f>
        <v>45504</v>
      </c>
      <c r="Y2" s="6">
        <f xml:space="preserve"> Time!Y$19</f>
        <v>45535</v>
      </c>
      <c r="Z2" s="6">
        <f xml:space="preserve"> Time!Z$19</f>
        <v>45565</v>
      </c>
      <c r="AA2" s="6">
        <f xml:space="preserve"> Time!AA$19</f>
        <v>45596</v>
      </c>
      <c r="AB2" s="6">
        <f xml:space="preserve"> Time!AB$19</f>
        <v>45626</v>
      </c>
      <c r="AC2" s="6">
        <f xml:space="preserve"> Time!AC$19</f>
        <v>45657</v>
      </c>
      <c r="AD2" s="6">
        <f xml:space="preserve"> Time!AD$19</f>
        <v>45688</v>
      </c>
      <c r="AE2" s="6">
        <f xml:space="preserve"> Time!AE$19</f>
        <v>45716</v>
      </c>
      <c r="AF2" s="6">
        <f xml:space="preserve"> Time!AF$19</f>
        <v>45747</v>
      </c>
      <c r="AG2" s="6">
        <f xml:space="preserve"> Time!AG$19</f>
        <v>45777</v>
      </c>
      <c r="AH2" s="6">
        <f xml:space="preserve"> Time!AH$19</f>
        <v>45808</v>
      </c>
      <c r="AI2" s="6">
        <f xml:space="preserve"> Time!AI$19</f>
        <v>45838</v>
      </c>
      <c r="AJ2" s="6">
        <f xml:space="preserve"> Time!AJ$19</f>
        <v>45869</v>
      </c>
      <c r="AK2" s="6">
        <f xml:space="preserve"> Time!AK$19</f>
        <v>45900</v>
      </c>
      <c r="AL2" s="6">
        <f xml:space="preserve"> Time!AL$19</f>
        <v>45930</v>
      </c>
      <c r="AM2" s="6">
        <f xml:space="preserve"> Time!AM$19</f>
        <v>45961</v>
      </c>
      <c r="AN2" s="6">
        <f xml:space="preserve"> Time!AN$19</f>
        <v>45991</v>
      </c>
      <c r="AO2" s="6">
        <f xml:space="preserve"> Time!AO$19</f>
        <v>46022</v>
      </c>
      <c r="AP2" s="6">
        <f xml:space="preserve"> Time!AP$19</f>
        <v>46053</v>
      </c>
      <c r="AQ2" s="6">
        <f xml:space="preserve"> Time!AQ$19</f>
        <v>46081</v>
      </c>
      <c r="AR2" s="6">
        <f xml:space="preserve"> Time!AR$19</f>
        <v>46112</v>
      </c>
      <c r="AS2" s="6">
        <f xml:space="preserve"> Time!AS$19</f>
        <v>46142</v>
      </c>
      <c r="AT2" s="6">
        <f xml:space="preserve"> Time!AT$19</f>
        <v>46173</v>
      </c>
      <c r="AU2" s="6">
        <f xml:space="preserve"> Time!AU$19</f>
        <v>46203</v>
      </c>
      <c r="AV2" s="6">
        <f xml:space="preserve"> Time!AV$19</f>
        <v>46234</v>
      </c>
      <c r="AW2" s="6">
        <f xml:space="preserve"> Time!AW$19</f>
        <v>46265</v>
      </c>
      <c r="AX2" s="6">
        <f xml:space="preserve"> Time!AX$19</f>
        <v>46295</v>
      </c>
      <c r="AY2" s="6">
        <f xml:space="preserve"> Time!AY$19</f>
        <v>46326</v>
      </c>
      <c r="AZ2" s="6">
        <f xml:space="preserve"> Time!AZ$19</f>
        <v>46356</v>
      </c>
      <c r="BA2" s="6">
        <f xml:space="preserve"> Time!BA$19</f>
        <v>46387</v>
      </c>
      <c r="BB2" s="6">
        <f xml:space="preserve"> Time!BB$19</f>
        <v>46418</v>
      </c>
      <c r="BC2" s="6">
        <f xml:space="preserve"> Time!BC$19</f>
        <v>46446</v>
      </c>
      <c r="BD2" s="6">
        <f xml:space="preserve"> Time!BD$19</f>
        <v>46477</v>
      </c>
      <c r="BE2" s="6">
        <f xml:space="preserve"> Time!BE$19</f>
        <v>46507</v>
      </c>
      <c r="BF2" s="6">
        <f xml:space="preserve"> Time!BF$19</f>
        <v>46538</v>
      </c>
      <c r="BG2" s="6">
        <f xml:space="preserve"> Time!BG$19</f>
        <v>46568</v>
      </c>
      <c r="BH2" s="6">
        <f xml:space="preserve"> Time!BH$19</f>
        <v>46599</v>
      </c>
      <c r="BI2" s="6">
        <f xml:space="preserve"> Time!BI$19</f>
        <v>46630</v>
      </c>
      <c r="BJ2" s="6">
        <f xml:space="preserve"> Time!BJ$19</f>
        <v>46660</v>
      </c>
      <c r="BK2" s="6">
        <f xml:space="preserve"> Time!BK$19</f>
        <v>46691</v>
      </c>
      <c r="BL2" s="6">
        <f xml:space="preserve"> Time!BL$19</f>
        <v>46721</v>
      </c>
      <c r="BM2" s="6">
        <f xml:space="preserve"> Time!BM$19</f>
        <v>46752</v>
      </c>
      <c r="BN2" s="6">
        <f xml:space="preserve"> Time!BN$19</f>
        <v>46783</v>
      </c>
      <c r="BO2" s="6">
        <f xml:space="preserve"> Time!BO$19</f>
        <v>46812</v>
      </c>
      <c r="BP2" s="6">
        <f xml:space="preserve"> Time!BP$19</f>
        <v>46843</v>
      </c>
      <c r="BQ2" s="6">
        <f xml:space="preserve"> Time!BQ$19</f>
        <v>46873</v>
      </c>
    </row>
    <row r="3" spans="1:69" s="29" customFormat="1">
      <c r="A3" s="56"/>
      <c r="B3" s="56"/>
      <c r="C3" s="77"/>
      <c r="D3" s="80"/>
      <c r="E3" s="37" t="s">
        <v>167</v>
      </c>
      <c r="F3" s="49"/>
      <c r="G3" s="51" t="s">
        <v>76</v>
      </c>
      <c r="H3" s="19"/>
      <c r="I3" s="19"/>
      <c r="J3" s="7" t="str">
        <f xml:space="preserve"> Time!J$24</f>
        <v>Month1</v>
      </c>
      <c r="K3" s="7" t="str">
        <f xml:space="preserve"> Time!K$24</f>
        <v>Month2</v>
      </c>
      <c r="L3" s="7" t="str">
        <f xml:space="preserve"> Time!L$24</f>
        <v>Month3</v>
      </c>
      <c r="M3" s="7" t="str">
        <f xml:space="preserve"> Time!M$24</f>
        <v>Month4</v>
      </c>
      <c r="N3" s="7" t="str">
        <f xml:space="preserve"> Time!N$24</f>
        <v>Month5</v>
      </c>
      <c r="O3" s="7" t="str">
        <f xml:space="preserve"> Time!O$24</f>
        <v>Month6</v>
      </c>
      <c r="P3" s="7" t="str">
        <f xml:space="preserve"> Time!P$24</f>
        <v>Month7</v>
      </c>
      <c r="Q3" s="7" t="str">
        <f xml:space="preserve"> Time!Q$24</f>
        <v>Month8</v>
      </c>
      <c r="R3" s="7" t="str">
        <f xml:space="preserve"> Time!R$24</f>
        <v>Month9</v>
      </c>
      <c r="S3" s="7" t="str">
        <f xml:space="preserve"> Time!S$24</f>
        <v>Month10</v>
      </c>
      <c r="T3" s="7" t="str">
        <f xml:space="preserve"> Time!T$24</f>
        <v>Month11</v>
      </c>
      <c r="U3" s="7" t="str">
        <f xml:space="preserve"> Time!U$24</f>
        <v>Month12</v>
      </c>
      <c r="V3" s="7" t="str">
        <f xml:space="preserve"> Time!V$24</f>
        <v>Month13</v>
      </c>
      <c r="W3" s="7" t="str">
        <f xml:space="preserve"> Time!W$24</f>
        <v>Month14</v>
      </c>
      <c r="X3" s="7" t="str">
        <f xml:space="preserve"> Time!X$24</f>
        <v>Month15</v>
      </c>
      <c r="Y3" s="7" t="str">
        <f xml:space="preserve"> Time!Y$24</f>
        <v>Month16</v>
      </c>
      <c r="Z3" s="7" t="str">
        <f xml:space="preserve"> Time!Z$24</f>
        <v>Month17</v>
      </c>
      <c r="AA3" s="7" t="str">
        <f xml:space="preserve"> Time!AA$24</f>
        <v>Month18</v>
      </c>
      <c r="AB3" s="7" t="str">
        <f xml:space="preserve"> Time!AB$24</f>
        <v>Month19</v>
      </c>
      <c r="AC3" s="7" t="str">
        <f xml:space="preserve"> Time!AC$24</f>
        <v>Month20</v>
      </c>
      <c r="AD3" s="7" t="str">
        <f xml:space="preserve"> Time!AD$24</f>
        <v>Month21</v>
      </c>
      <c r="AE3" s="7" t="str">
        <f xml:space="preserve"> Time!AE$24</f>
        <v>Month22</v>
      </c>
      <c r="AF3" s="7" t="str">
        <f xml:space="preserve"> Time!AF$24</f>
        <v>Month23</v>
      </c>
      <c r="AG3" s="7" t="str">
        <f xml:space="preserve"> Time!AG$24</f>
        <v>Month24</v>
      </c>
      <c r="AH3" s="7" t="str">
        <f xml:space="preserve"> Time!AH$24</f>
        <v>Month25</v>
      </c>
      <c r="AI3" s="7" t="str">
        <f xml:space="preserve"> Time!AI$24</f>
        <v>Month26</v>
      </c>
      <c r="AJ3" s="7" t="str">
        <f xml:space="preserve"> Time!AJ$24</f>
        <v>Month27</v>
      </c>
      <c r="AK3" s="7" t="str">
        <f xml:space="preserve"> Time!AK$24</f>
        <v>Month28</v>
      </c>
      <c r="AL3" s="7" t="str">
        <f xml:space="preserve"> Time!AL$24</f>
        <v>Month29</v>
      </c>
      <c r="AM3" s="7" t="str">
        <f xml:space="preserve"> Time!AM$24</f>
        <v>Month30</v>
      </c>
      <c r="AN3" s="7" t="str">
        <f xml:space="preserve"> Time!AN$24</f>
        <v>Month31</v>
      </c>
      <c r="AO3" s="7" t="str">
        <f xml:space="preserve"> Time!AO$24</f>
        <v>Month32</v>
      </c>
      <c r="AP3" s="7" t="str">
        <f xml:space="preserve"> Time!AP$24</f>
        <v>Month33</v>
      </c>
      <c r="AQ3" s="7" t="str">
        <f xml:space="preserve"> Time!AQ$24</f>
        <v>Month34</v>
      </c>
      <c r="AR3" s="7" t="str">
        <f xml:space="preserve"> Time!AR$24</f>
        <v>Month35</v>
      </c>
      <c r="AS3" s="7" t="str">
        <f xml:space="preserve"> Time!AS$24</f>
        <v>Month36</v>
      </c>
      <c r="AT3" s="7" t="str">
        <f xml:space="preserve"> Time!AT$24</f>
        <v>Month37</v>
      </c>
      <c r="AU3" s="7" t="str">
        <f xml:space="preserve"> Time!AU$24</f>
        <v>Month38</v>
      </c>
      <c r="AV3" s="7" t="str">
        <f xml:space="preserve"> Time!AV$24</f>
        <v>Month39</v>
      </c>
      <c r="AW3" s="7" t="str">
        <f xml:space="preserve"> Time!AW$24</f>
        <v>Month40</v>
      </c>
      <c r="AX3" s="7" t="str">
        <f xml:space="preserve"> Time!AX$24</f>
        <v>Month41</v>
      </c>
      <c r="AY3" s="7" t="str">
        <f xml:space="preserve"> Time!AY$24</f>
        <v>Month42</v>
      </c>
      <c r="AZ3" s="7" t="str">
        <f xml:space="preserve"> Time!AZ$24</f>
        <v>Month43</v>
      </c>
      <c r="BA3" s="7" t="str">
        <f xml:space="preserve"> Time!BA$24</f>
        <v>Month44</v>
      </c>
      <c r="BB3" s="7" t="str">
        <f xml:space="preserve"> Time!BB$24</f>
        <v>Month45</v>
      </c>
      <c r="BC3" s="7" t="str">
        <f xml:space="preserve"> Time!BC$24</f>
        <v>Month46</v>
      </c>
      <c r="BD3" s="7" t="str">
        <f xml:space="preserve"> Time!BD$24</f>
        <v>Month47</v>
      </c>
      <c r="BE3" s="7" t="str">
        <f xml:space="preserve"> Time!BE$24</f>
        <v>Month48</v>
      </c>
      <c r="BF3" s="7" t="str">
        <f xml:space="preserve"> Time!BF$24</f>
        <v>Month49</v>
      </c>
      <c r="BG3" s="7" t="str">
        <f xml:space="preserve"> Time!BG$24</f>
        <v>Month50</v>
      </c>
      <c r="BH3" s="7" t="str">
        <f xml:space="preserve"> Time!BH$24</f>
        <v>Month51</v>
      </c>
      <c r="BI3" s="7" t="str">
        <f xml:space="preserve"> Time!BI$24</f>
        <v>Month52</v>
      </c>
      <c r="BJ3" s="7" t="str">
        <f xml:space="preserve"> Time!BJ$24</f>
        <v>Month53</v>
      </c>
      <c r="BK3" s="7" t="str">
        <f xml:space="preserve"> Time!BK$24</f>
        <v>Month54</v>
      </c>
      <c r="BL3" s="7" t="str">
        <f xml:space="preserve"> Time!BL$24</f>
        <v>Month55</v>
      </c>
      <c r="BM3" s="7" t="str">
        <f xml:space="preserve"> Time!BM$24</f>
        <v>Month56</v>
      </c>
      <c r="BN3" s="7" t="str">
        <f xml:space="preserve"> Time!BN$24</f>
        <v>Month57</v>
      </c>
      <c r="BO3" s="7" t="str">
        <f xml:space="preserve"> Time!BO$24</f>
        <v>Month58</v>
      </c>
      <c r="BP3" s="7" t="str">
        <f xml:space="preserve"> Time!BP$24</f>
        <v>Month59</v>
      </c>
      <c r="BQ3" s="7" t="str">
        <f xml:space="preserve"> Time!BQ$24</f>
        <v>Month60</v>
      </c>
    </row>
    <row r="4" spans="1:69" s="26" customFormat="1">
      <c r="A4" s="56"/>
      <c r="B4" s="56"/>
      <c r="C4" s="77"/>
      <c r="D4" s="80"/>
      <c r="E4" s="19" t="s">
        <v>261</v>
      </c>
      <c r="F4" s="28"/>
      <c r="G4" s="19"/>
      <c r="H4" s="19"/>
      <c r="I4" s="19"/>
      <c r="J4" s="26">
        <f xml:space="preserve"> Time!J$28</f>
        <v>1</v>
      </c>
      <c r="K4" s="26">
        <f xml:space="preserve"> Time!K$28</f>
        <v>2</v>
      </c>
      <c r="L4" s="26">
        <f xml:space="preserve"> Time!L$28</f>
        <v>3</v>
      </c>
      <c r="M4" s="26">
        <f xml:space="preserve"> Time!M$28</f>
        <v>4</v>
      </c>
      <c r="N4" s="26">
        <f xml:space="preserve"> Time!N$28</f>
        <v>5</v>
      </c>
      <c r="O4" s="26">
        <f xml:space="preserve"> Time!O$28</f>
        <v>6</v>
      </c>
      <c r="P4" s="26">
        <f xml:space="preserve"> Time!P$28</f>
        <v>7</v>
      </c>
      <c r="Q4" s="26">
        <f xml:space="preserve"> Time!Q$28</f>
        <v>8</v>
      </c>
      <c r="R4" s="26">
        <f xml:space="preserve"> Time!R$28</f>
        <v>9</v>
      </c>
      <c r="S4" s="26">
        <f xml:space="preserve"> Time!S$28</f>
        <v>10</v>
      </c>
      <c r="T4" s="26">
        <f xml:space="preserve"> Time!T$28</f>
        <v>11</v>
      </c>
      <c r="U4" s="26">
        <f xml:space="preserve"> Time!U$28</f>
        <v>12</v>
      </c>
      <c r="V4" s="26">
        <f xml:space="preserve"> Time!V$28</f>
        <v>13</v>
      </c>
      <c r="W4" s="26">
        <f xml:space="preserve"> Time!W$28</f>
        <v>14</v>
      </c>
      <c r="X4" s="26">
        <f xml:space="preserve"> Time!X$28</f>
        <v>15</v>
      </c>
      <c r="Y4" s="26">
        <f xml:space="preserve"> Time!Y$28</f>
        <v>16</v>
      </c>
      <c r="Z4" s="26">
        <f xml:space="preserve"> Time!Z$28</f>
        <v>17</v>
      </c>
      <c r="AA4" s="26">
        <f xml:space="preserve"> Time!AA$28</f>
        <v>18</v>
      </c>
      <c r="AB4" s="26">
        <f xml:space="preserve"> Time!AB$28</f>
        <v>19</v>
      </c>
      <c r="AC4" s="26">
        <f xml:space="preserve"> Time!AC$28</f>
        <v>20</v>
      </c>
      <c r="AD4" s="26">
        <f xml:space="preserve"> Time!AD$28</f>
        <v>21</v>
      </c>
      <c r="AE4" s="26">
        <f xml:space="preserve"> Time!AE$28</f>
        <v>22</v>
      </c>
      <c r="AF4" s="26">
        <f xml:space="preserve"> Time!AF$28</f>
        <v>23</v>
      </c>
      <c r="AG4" s="26">
        <f xml:space="preserve"> Time!AG$28</f>
        <v>24</v>
      </c>
      <c r="AH4" s="26">
        <f xml:space="preserve"> Time!AH$28</f>
        <v>25</v>
      </c>
      <c r="AI4" s="26">
        <f xml:space="preserve"> Time!AI$28</f>
        <v>26</v>
      </c>
      <c r="AJ4" s="26">
        <f xml:space="preserve"> Time!AJ$28</f>
        <v>27</v>
      </c>
      <c r="AK4" s="26">
        <f xml:space="preserve"> Time!AK$28</f>
        <v>28</v>
      </c>
      <c r="AL4" s="26">
        <f xml:space="preserve"> Time!AL$28</f>
        <v>29</v>
      </c>
      <c r="AM4" s="26">
        <f xml:space="preserve"> Time!AM$28</f>
        <v>30</v>
      </c>
      <c r="AN4" s="26">
        <f xml:space="preserve"> Time!AN$28</f>
        <v>31</v>
      </c>
      <c r="AO4" s="26">
        <f xml:space="preserve"> Time!AO$28</f>
        <v>32</v>
      </c>
      <c r="AP4" s="26">
        <f xml:space="preserve"> Time!AP$28</f>
        <v>33</v>
      </c>
      <c r="AQ4" s="26">
        <f xml:space="preserve"> Time!AQ$28</f>
        <v>34</v>
      </c>
      <c r="AR4" s="26">
        <f xml:space="preserve"> Time!AR$28</f>
        <v>35</v>
      </c>
      <c r="AS4" s="26">
        <f xml:space="preserve"> Time!AS$28</f>
        <v>36</v>
      </c>
      <c r="AT4" s="26">
        <f xml:space="preserve"> Time!AT$28</f>
        <v>37</v>
      </c>
      <c r="AU4" s="26">
        <f xml:space="preserve"> Time!AU$28</f>
        <v>38</v>
      </c>
      <c r="AV4" s="26">
        <f xml:space="preserve"> Time!AV$28</f>
        <v>39</v>
      </c>
      <c r="AW4" s="26">
        <f xml:space="preserve"> Time!AW$28</f>
        <v>40</v>
      </c>
      <c r="AX4" s="26">
        <f xml:space="preserve"> Time!AX$28</f>
        <v>41</v>
      </c>
      <c r="AY4" s="26">
        <f xml:space="preserve"> Time!AY$28</f>
        <v>42</v>
      </c>
      <c r="AZ4" s="26">
        <f xml:space="preserve"> Time!AZ$28</f>
        <v>43</v>
      </c>
      <c r="BA4" s="26">
        <f xml:space="preserve"> Time!BA$28</f>
        <v>44</v>
      </c>
      <c r="BB4" s="26">
        <f xml:space="preserve"> Time!BB$28</f>
        <v>45</v>
      </c>
      <c r="BC4" s="26">
        <f xml:space="preserve"> Time!BC$28</f>
        <v>46</v>
      </c>
      <c r="BD4" s="26">
        <f xml:space="preserve"> Time!BD$28</f>
        <v>47</v>
      </c>
      <c r="BE4" s="26">
        <f xml:space="preserve"> Time!BE$28</f>
        <v>48</v>
      </c>
      <c r="BF4" s="26">
        <f xml:space="preserve"> Time!BF$28</f>
        <v>49</v>
      </c>
      <c r="BG4" s="26">
        <f xml:space="preserve"> Time!BG$28</f>
        <v>50</v>
      </c>
      <c r="BH4" s="26">
        <f xml:space="preserve"> Time!BH$28</f>
        <v>51</v>
      </c>
      <c r="BI4" s="26">
        <f xml:space="preserve"> Time!BI$28</f>
        <v>52</v>
      </c>
      <c r="BJ4" s="26">
        <f xml:space="preserve"> Time!BJ$28</f>
        <v>53</v>
      </c>
      <c r="BK4" s="26">
        <f xml:space="preserve"> Time!BK$28</f>
        <v>54</v>
      </c>
      <c r="BL4" s="26">
        <f xml:space="preserve"> Time!BL$28</f>
        <v>55</v>
      </c>
      <c r="BM4" s="26">
        <f xml:space="preserve"> Time!BM$28</f>
        <v>56</v>
      </c>
      <c r="BN4" s="26">
        <f xml:space="preserve"> Time!BN$28</f>
        <v>57</v>
      </c>
      <c r="BO4" s="26">
        <f xml:space="preserve"> Time!BO$28</f>
        <v>58</v>
      </c>
      <c r="BP4" s="26">
        <f xml:space="preserve"> Time!BP$28</f>
        <v>59</v>
      </c>
      <c r="BQ4" s="26">
        <f xml:space="preserve"> Time!BQ$28</f>
        <v>60</v>
      </c>
    </row>
    <row r="5" spans="1:69" s="29" customFormat="1">
      <c r="A5" s="56"/>
      <c r="B5" s="56"/>
      <c r="C5" s="77"/>
      <c r="D5" s="80"/>
      <c r="E5" s="19" t="s">
        <v>247</v>
      </c>
      <c r="F5" s="28" t="s">
        <v>201</v>
      </c>
      <c r="G5" s="28" t="s">
        <v>185</v>
      </c>
      <c r="H5" s="28" t="s">
        <v>166</v>
      </c>
      <c r="I5" s="19"/>
      <c r="J5" s="15"/>
      <c r="K5" s="15"/>
      <c r="L5" s="15"/>
      <c r="M5" s="15"/>
      <c r="N5" s="15"/>
      <c r="O5" s="15"/>
    </row>
    <row r="6" spans="1:69" s="37" customFormat="1">
      <c r="A6" s="28"/>
      <c r="B6" s="28"/>
      <c r="C6" s="58"/>
      <c r="D6" s="84"/>
      <c r="F6" s="28"/>
      <c r="G6" s="28"/>
      <c r="H6" s="28"/>
    </row>
    <row r="8" spans="1:69">
      <c r="B8" s="28" t="s">
        <v>123</v>
      </c>
    </row>
    <row r="9" spans="1:69" outlineLevel="1">
      <c r="A9" s="18"/>
      <c r="B9" s="18"/>
      <c r="C9" s="31"/>
      <c r="D9" s="32"/>
      <c r="E9" s="5" t="str">
        <f xml:space="preserve">  InpC!E$22</f>
        <v>Invoice Term</v>
      </c>
      <c r="F9" s="5">
        <f xml:space="preserve">  InpC!F$22</f>
        <v>12</v>
      </c>
      <c r="G9" s="5" t="str">
        <f xml:space="preserve">  InpC!G$22</f>
        <v>Months</v>
      </c>
      <c r="M9" s="2"/>
    </row>
    <row r="10" spans="1:69" outlineLevel="1">
      <c r="A10" s="18"/>
      <c r="B10" s="18"/>
      <c r="C10" s="31"/>
      <c r="D10" s="32"/>
      <c r="E10" s="5" t="str">
        <f xml:space="preserve">  InpC!E$20</f>
        <v>Sales Price Unit</v>
      </c>
      <c r="F10" s="5">
        <f xml:space="preserve">  InpC!F$20</f>
        <v>12</v>
      </c>
      <c r="G10" s="5" t="str">
        <f xml:space="preserve">  InpC!G$20</f>
        <v>GBP</v>
      </c>
      <c r="M10" s="2"/>
    </row>
    <row r="11" spans="1:69" outlineLevel="1">
      <c r="A11" s="18"/>
      <c r="B11" s="18"/>
      <c r="C11" s="31"/>
      <c r="D11" s="32"/>
      <c r="E11" s="5" t="str">
        <f xml:space="preserve">  Customers!E$26</f>
        <v>Customer orders fullfilled</v>
      </c>
      <c r="F11" s="5">
        <f xml:space="preserve">  Customers!F$26</f>
        <v>0</v>
      </c>
      <c r="G11" s="5" t="str">
        <f xml:space="preserve">  Customers!G$26</f>
        <v>Units</v>
      </c>
      <c r="H11" s="5">
        <f ca="1" xml:space="preserve">  Customers!H$26</f>
        <v>340099.00808865757</v>
      </c>
      <c r="I11" s="5">
        <f xml:space="preserve">  Customers!I$26</f>
        <v>0</v>
      </c>
      <c r="J11" s="5">
        <f xml:space="preserve">  Customers!J$26</f>
        <v>0</v>
      </c>
      <c r="K11" s="5">
        <f ca="1" xml:space="preserve">  Customers!K$26</f>
        <v>0</v>
      </c>
      <c r="L11" s="5">
        <f ca="1" xml:space="preserve">  Customers!L$26</f>
        <v>0</v>
      </c>
      <c r="M11" s="5">
        <f ca="1" xml:space="preserve">  Customers!M$26</f>
        <v>0</v>
      </c>
      <c r="N11" s="5">
        <f ca="1" xml:space="preserve">  Customers!N$26</f>
        <v>0</v>
      </c>
      <c r="O11" s="5">
        <f ca="1" xml:space="preserve">  Customers!O$26</f>
        <v>0</v>
      </c>
      <c r="P11" s="5">
        <f ca="1" xml:space="preserve">  Customers!P$26</f>
        <v>0</v>
      </c>
      <c r="Q11" s="5">
        <f ca="1" xml:space="preserve">  Customers!Q$26</f>
        <v>4196.4427041678455</v>
      </c>
      <c r="R11" s="5">
        <f ca="1" xml:space="preserve">  Customers!R$26</f>
        <v>750.69634809527088</v>
      </c>
      <c r="S11" s="5">
        <f ca="1" xml:space="preserve">  Customers!S$26</f>
        <v>52.860947736883645</v>
      </c>
      <c r="T11" s="5">
        <f ca="1" xml:space="preserve">  Customers!T$26</f>
        <v>0</v>
      </c>
      <c r="U11" s="5">
        <f ca="1" xml:space="preserve">  Customers!U$26</f>
        <v>0</v>
      </c>
      <c r="V11" s="5">
        <f ca="1" xml:space="preserve">  Customers!V$26</f>
        <v>0</v>
      </c>
      <c r="W11" s="5">
        <f ca="1" xml:space="preserve">  Customers!W$26</f>
        <v>4923.5199996978354</v>
      </c>
      <c r="X11" s="5">
        <f ca="1" xml:space="preserve">  Customers!X$26</f>
        <v>1106.7986930662305</v>
      </c>
      <c r="Y11" s="5">
        <f ca="1" xml:space="preserve">  Customers!Y$26</f>
        <v>561.40868500918316</v>
      </c>
      <c r="Z11" s="5">
        <f ca="1" xml:space="preserve">  Customers!Z$26</f>
        <v>595.4510398809266</v>
      </c>
      <c r="AA11" s="5">
        <f ca="1" xml:space="preserve">  Customers!AA$26</f>
        <v>631.55763414931334</v>
      </c>
      <c r="AB11" s="5">
        <f ca="1" xml:space="preserve">  Customers!AB$26</f>
        <v>668.58277057380337</v>
      </c>
      <c r="AC11" s="5">
        <f ca="1" xml:space="preserve">  Customers!AC$26</f>
        <v>5709.1238817905532</v>
      </c>
      <c r="AD11" s="5">
        <f ca="1" xml:space="preserve">  Customers!AD$26</f>
        <v>750.69634809527076</v>
      </c>
      <c r="AE11" s="5">
        <f ca="1" xml:space="preserve">  Customers!AE$26</f>
        <v>796.21661196928437</v>
      </c>
      <c r="AF11" s="5">
        <f ca="1" xml:space="preserve">  Customers!AF$26</f>
        <v>844.49710563316887</v>
      </c>
      <c r="AG11" s="5">
        <f ca="1" xml:space="preserve">  Customers!AG$26</f>
        <v>5890.898718140339</v>
      </c>
      <c r="AH11" s="5">
        <f ca="1" xml:space="preserve">  Customers!AH$26</f>
        <v>944.76851169192605</v>
      </c>
      <c r="AI11" s="5">
        <f ca="1" xml:space="preserve">  Customers!AI$26</f>
        <v>1500</v>
      </c>
      <c r="AJ11" s="5">
        <f ca="1" xml:space="preserve">  Customers!AJ$26</f>
        <v>6591.87677596717</v>
      </c>
      <c r="AK11" s="5">
        <f ca="1" xml:space="preserve">  Customers!AK$26</f>
        <v>1685.113148592387</v>
      </c>
      <c r="AL11" s="5">
        <f ca="1" xml:space="preserve">  Customers!AL$26</f>
        <v>1787.1980247465531</v>
      </c>
      <c r="AM11" s="5">
        <f ca="1" xml:space="preserve">  Customers!AM$26</f>
        <v>6895.4672491449383</v>
      </c>
      <c r="AN11" s="5">
        <f ca="1" xml:space="preserve">  Customers!AN$26</f>
        <v>2006.4849526671967</v>
      </c>
      <c r="AO11" s="5">
        <f ca="1" xml:space="preserve">  Customers!AO$26</f>
        <v>2128.0386794328833</v>
      </c>
      <c r="AP11" s="5">
        <f ca="1" xml:space="preserve">  Customers!AP$26</f>
        <v>7252.6781207213535</v>
      </c>
      <c r="AQ11" s="5">
        <f ca="1" xml:space="preserve">  Customers!AQ$26</f>
        <v>2389.9886106339177</v>
      </c>
      <c r="AR11" s="5">
        <f ca="1" xml:space="preserve">  Customers!AR$26</f>
        <v>7534.8204757425756</v>
      </c>
      <c r="AS11" s="5">
        <f ca="1" xml:space="preserve">  Customers!AS$26</f>
        <v>2673.4475584768506</v>
      </c>
      <c r="AT11" s="5">
        <f ca="1" xml:space="preserve">  Customers!AT$26</f>
        <v>7835.3049031624669</v>
      </c>
      <c r="AU11" s="5">
        <f ca="1" xml:space="preserve">  Customers!AU$26</f>
        <v>3451.2652671743485</v>
      </c>
      <c r="AV11" s="5">
        <f ca="1" xml:space="preserve">  Customers!AV$26</f>
        <v>8661.3476572268301</v>
      </c>
      <c r="AW11" s="5">
        <f ca="1" xml:space="preserve">  Customers!AW$26</f>
        <v>8875.7901955222387</v>
      </c>
      <c r="AX11" s="5">
        <f ca="1" xml:space="preserve">  Customers!AX$26</f>
        <v>4110.5840012487806</v>
      </c>
      <c r="AY11" s="5">
        <f ca="1" xml:space="preserve">  Customers!AY$26</f>
        <v>9359.6015235068717</v>
      </c>
      <c r="AZ11" s="5">
        <f ca="1" xml:space="preserve">  Customers!AZ$26</f>
        <v>9614.9403037936281</v>
      </c>
      <c r="BA11" s="5">
        <f ca="1" xml:space="preserve">  Customers!BA$26</f>
        <v>9894.5115332333808</v>
      </c>
      <c r="BB11" s="5">
        <f ca="1" xml:space="preserve">  Customers!BB$26</f>
        <v>5181.1796205303417</v>
      </c>
      <c r="BC11" s="5">
        <f ca="1" xml:space="preserve">  Customers!BC$26</f>
        <v>10497.241806708806</v>
      </c>
      <c r="BD11" s="5">
        <f ca="1" xml:space="preserve">  Customers!BD$26</f>
        <v>10830.35318488787</v>
      </c>
      <c r="BE11" s="5">
        <f ca="1" xml:space="preserve">  Customers!BE$26</f>
        <v>11148.798003692249</v>
      </c>
      <c r="BF11" s="5">
        <f ca="1" xml:space="preserve">  Customers!BF$26</f>
        <v>11521.254377855897</v>
      </c>
      <c r="BG11" s="5">
        <f ca="1" xml:space="preserve">  Customers!BG$26</f>
        <v>11903.163450973525</v>
      </c>
      <c r="BH11" s="5">
        <f ca="1" xml:space="preserve">  Customers!BH$26</f>
        <v>12322.296823810499</v>
      </c>
      <c r="BI11" s="5">
        <f ca="1" xml:space="preserve">  Customers!BI$26</f>
        <v>12751.196463933436</v>
      </c>
      <c r="BJ11" s="5">
        <f ca="1" xml:space="preserve">  Customers!BJ$26</f>
        <v>13220.802353126859</v>
      </c>
      <c r="BK11" s="5">
        <f ca="1" xml:space="preserve">  Customers!BK$26</f>
        <v>13718.859295567414</v>
      </c>
      <c r="BL11" s="5">
        <f ca="1" xml:space="preserve">  Customers!BL$26</f>
        <v>14229.561844105545</v>
      </c>
      <c r="BM11" s="5">
        <f ca="1" xml:space="preserve">  Customers!BM$26</f>
        <v>14788.734438600713</v>
      </c>
      <c r="BN11" s="5">
        <f ca="1" xml:space="preserve">  Customers!BN$26</f>
        <v>15362.104358476592</v>
      </c>
      <c r="BO11" s="5">
        <f ca="1" xml:space="preserve">  Customers!BO$26</f>
        <v>15994.216244304551</v>
      </c>
      <c r="BP11" s="5">
        <f ca="1" xml:space="preserve">  Customers!BP$26</f>
        <v>16660.440941950586</v>
      </c>
      <c r="BQ11" s="5">
        <f ca="1" xml:space="preserve">  Customers!BQ$26</f>
        <v>17296.825899440526</v>
      </c>
    </row>
    <row r="12" spans="1:69" outlineLevel="1">
      <c r="A12" s="36"/>
      <c r="B12" s="36"/>
      <c r="C12" s="63"/>
      <c r="D12" s="61"/>
      <c r="E12" s="24" t="s">
        <v>123</v>
      </c>
      <c r="F12" s="24"/>
      <c r="G12" s="24" t="s">
        <v>205</v>
      </c>
      <c r="H12" s="3">
        <f ca="1" xml:space="preserve"> SUM( J12:BQ12 )</f>
        <v>48974257.164766684</v>
      </c>
      <c r="I12" s="24"/>
      <c r="J12" s="3">
        <f t="shared" ref="J12:BQ12" si="0" xml:space="preserve">  J11 * $F9 * $F10</f>
        <v>0</v>
      </c>
      <c r="K12" s="3">
        <f t="shared" ca="1" si="0"/>
        <v>0</v>
      </c>
      <c r="L12" s="3">
        <f t="shared" ca="1" si="0"/>
        <v>0</v>
      </c>
      <c r="M12" s="3">
        <f t="shared" ca="1" si="0"/>
        <v>0</v>
      </c>
      <c r="N12" s="3">
        <f t="shared" ca="1" si="0"/>
        <v>0</v>
      </c>
      <c r="O12" s="3">
        <f t="shared" ca="1" si="0"/>
        <v>0</v>
      </c>
      <c r="P12" s="3">
        <f t="shared" ca="1" si="0"/>
        <v>0</v>
      </c>
      <c r="Q12" s="3">
        <f t="shared" ca="1" si="0"/>
        <v>604287.74940016971</v>
      </c>
      <c r="R12" s="3">
        <f t="shared" ca="1" si="0"/>
        <v>108100.27412571901</v>
      </c>
      <c r="S12" s="3">
        <f t="shared" ca="1" si="0"/>
        <v>7611.9764741112449</v>
      </c>
      <c r="T12" s="3">
        <f t="shared" ca="1" si="0"/>
        <v>0</v>
      </c>
      <c r="U12" s="3">
        <f t="shared" ca="1" si="0"/>
        <v>0</v>
      </c>
      <c r="V12" s="3">
        <f t="shared" ca="1" si="0"/>
        <v>0</v>
      </c>
      <c r="W12" s="3">
        <f t="shared" ca="1" si="0"/>
        <v>708986.87995648826</v>
      </c>
      <c r="X12" s="3">
        <f t="shared" ca="1" si="0"/>
        <v>159379.01180153718</v>
      </c>
      <c r="Y12" s="3">
        <f t="shared" ca="1" si="0"/>
        <v>80842.85064132238</v>
      </c>
      <c r="Z12" s="3">
        <f t="shared" ca="1" si="0"/>
        <v>85744.949742853438</v>
      </c>
      <c r="AA12" s="3">
        <f t="shared" ca="1" si="0"/>
        <v>90944.299317501122</v>
      </c>
      <c r="AB12" s="3">
        <f t="shared" ca="1" si="0"/>
        <v>96275.918962627678</v>
      </c>
      <c r="AC12" s="3">
        <f t="shared" ca="1" si="0"/>
        <v>822113.83897783956</v>
      </c>
      <c r="AD12" s="3">
        <f t="shared" ca="1" si="0"/>
        <v>108100.27412571898</v>
      </c>
      <c r="AE12" s="3">
        <f t="shared" ca="1" si="0"/>
        <v>114655.19212357696</v>
      </c>
      <c r="AF12" s="3">
        <f t="shared" ca="1" si="0"/>
        <v>121607.58321117633</v>
      </c>
      <c r="AG12" s="3">
        <f t="shared" ca="1" si="0"/>
        <v>848289.41541220876</v>
      </c>
      <c r="AH12" s="3">
        <f t="shared" ca="1" si="0"/>
        <v>136046.66568363734</v>
      </c>
      <c r="AI12" s="3">
        <f t="shared" ca="1" si="0"/>
        <v>216000</v>
      </c>
      <c r="AJ12" s="3">
        <f t="shared" ca="1" si="0"/>
        <v>949230.25573927257</v>
      </c>
      <c r="AK12" s="3">
        <f t="shared" ca="1" si="0"/>
        <v>242656.29339730373</v>
      </c>
      <c r="AL12" s="3">
        <f t="shared" ca="1" si="0"/>
        <v>257356.51556350366</v>
      </c>
      <c r="AM12" s="3">
        <f t="shared" ca="1" si="0"/>
        <v>992947.28387687111</v>
      </c>
      <c r="AN12" s="3">
        <f t="shared" ca="1" si="0"/>
        <v>288933.8331840763</v>
      </c>
      <c r="AO12" s="3">
        <f t="shared" ca="1" si="0"/>
        <v>306437.56983833521</v>
      </c>
      <c r="AP12" s="3">
        <f t="shared" ca="1" si="0"/>
        <v>1044385.6493838748</v>
      </c>
      <c r="AQ12" s="3">
        <f t="shared" ca="1" si="0"/>
        <v>344158.3599312841</v>
      </c>
      <c r="AR12" s="3">
        <f t="shared" ca="1" si="0"/>
        <v>1085014.1485069308</v>
      </c>
      <c r="AS12" s="3">
        <f t="shared" ca="1" si="0"/>
        <v>384976.44842066651</v>
      </c>
      <c r="AT12" s="3">
        <f t="shared" ca="1" si="0"/>
        <v>1128283.906055395</v>
      </c>
      <c r="AU12" s="3">
        <f t="shared" ca="1" si="0"/>
        <v>496982.19847310614</v>
      </c>
      <c r="AV12" s="3">
        <f t="shared" ca="1" si="0"/>
        <v>1247234.0626406635</v>
      </c>
      <c r="AW12" s="3">
        <f t="shared" ca="1" si="0"/>
        <v>1278113.7881552023</v>
      </c>
      <c r="AX12" s="3">
        <f t="shared" ca="1" si="0"/>
        <v>591924.09617982444</v>
      </c>
      <c r="AY12" s="3">
        <f t="shared" ca="1" si="0"/>
        <v>1347782.6193849896</v>
      </c>
      <c r="AZ12" s="3">
        <f t="shared" ca="1" si="0"/>
        <v>1384551.4037462824</v>
      </c>
      <c r="BA12" s="3">
        <f t="shared" ca="1" si="0"/>
        <v>1424809.6607856068</v>
      </c>
      <c r="BB12" s="3">
        <f t="shared" ca="1" si="0"/>
        <v>746089.86535636918</v>
      </c>
      <c r="BC12" s="3">
        <f t="shared" ca="1" si="0"/>
        <v>1511602.8201660679</v>
      </c>
      <c r="BD12" s="3">
        <f t="shared" ca="1" si="0"/>
        <v>1559570.8586238534</v>
      </c>
      <c r="BE12" s="3">
        <f t="shared" ca="1" si="0"/>
        <v>1605426.9125316837</v>
      </c>
      <c r="BF12" s="3">
        <f t="shared" ca="1" si="0"/>
        <v>1659060.6304112491</v>
      </c>
      <c r="BG12" s="3">
        <f t="shared" ca="1" si="0"/>
        <v>1714055.5369401877</v>
      </c>
      <c r="BH12" s="3">
        <f t="shared" ca="1" si="0"/>
        <v>1774410.742628712</v>
      </c>
      <c r="BI12" s="3">
        <f t="shared" ca="1" si="0"/>
        <v>1836172.290806415</v>
      </c>
      <c r="BJ12" s="3">
        <f t="shared" ca="1" si="0"/>
        <v>1903795.5388502679</v>
      </c>
      <c r="BK12" s="3">
        <f t="shared" ca="1" si="0"/>
        <v>1975515.7385617078</v>
      </c>
      <c r="BL12" s="3">
        <f t="shared" ca="1" si="0"/>
        <v>2049056.9055511986</v>
      </c>
      <c r="BM12" s="3">
        <f t="shared" ca="1" si="0"/>
        <v>2129577.7591585023</v>
      </c>
      <c r="BN12" s="3">
        <f t="shared" ca="1" si="0"/>
        <v>2212143.0276206294</v>
      </c>
      <c r="BO12" s="3">
        <f t="shared" ca="1" si="0"/>
        <v>2303167.1391798551</v>
      </c>
      <c r="BP12" s="3">
        <f t="shared" ca="1" si="0"/>
        <v>2399103.4956408846</v>
      </c>
      <c r="BQ12" s="3">
        <f t="shared" ca="1" si="0"/>
        <v>2490742.9295194359</v>
      </c>
    </row>
    <row r="15" spans="1:69">
      <c r="B15" s="28" t="s">
        <v>142</v>
      </c>
    </row>
    <row r="16" spans="1:69" outlineLevel="1">
      <c r="A16" s="18"/>
      <c r="B16" s="18"/>
      <c r="C16" s="31"/>
      <c r="D16" s="32"/>
      <c r="E16" s="5" t="str">
        <f xml:space="preserve">  InpC!E$20</f>
        <v>Sales Price Unit</v>
      </c>
      <c r="F16" s="5">
        <f xml:space="preserve">  InpC!F$20</f>
        <v>12</v>
      </c>
      <c r="G16" s="5" t="str">
        <f xml:space="preserve">  InpC!G$20</f>
        <v>GBP</v>
      </c>
      <c r="M16" s="2"/>
    </row>
    <row r="17" spans="1:69" outlineLevel="1">
      <c r="A17" s="18"/>
      <c r="B17" s="18"/>
      <c r="C17" s="31"/>
      <c r="D17" s="32"/>
      <c r="E17" s="5" t="str">
        <f xml:space="preserve">  Inventory!E$57</f>
        <v>Units in use</v>
      </c>
      <c r="F17" s="5">
        <f xml:space="preserve">  Inventory!F$57</f>
        <v>0</v>
      </c>
      <c r="G17" s="5" t="str">
        <f xml:space="preserve">  Inventory!G$57</f>
        <v>Units</v>
      </c>
      <c r="H17" s="5">
        <f xml:space="preserve">  Inventory!H$57</f>
        <v>0</v>
      </c>
      <c r="I17" s="5">
        <f xml:space="preserve">  Inventory!I$57</f>
        <v>0</v>
      </c>
      <c r="J17" s="5">
        <f xml:space="preserve">  Inventory!J$57</f>
        <v>0</v>
      </c>
      <c r="K17" s="5">
        <f ca="1" xml:space="preserve">  Inventory!K$57</f>
        <v>0</v>
      </c>
      <c r="L17" s="5">
        <f ca="1" xml:space="preserve">  Inventory!L$57</f>
        <v>0</v>
      </c>
      <c r="M17" s="5">
        <f ca="1" xml:space="preserve">  Inventory!M$57</f>
        <v>0</v>
      </c>
      <c r="N17" s="5">
        <f ca="1" xml:space="preserve">  Inventory!N$57</f>
        <v>0</v>
      </c>
      <c r="O17" s="5">
        <f ca="1" xml:space="preserve">  Inventory!O$57</f>
        <v>0</v>
      </c>
      <c r="P17" s="5">
        <f ca="1" xml:space="preserve">  Inventory!P$57</f>
        <v>0</v>
      </c>
      <c r="Q17" s="5">
        <f ca="1" xml:space="preserve">  Inventory!Q$57</f>
        <v>4196.4427041678455</v>
      </c>
      <c r="R17" s="5">
        <f ca="1" xml:space="preserve">  Inventory!R$57</f>
        <v>4947.1390522631164</v>
      </c>
      <c r="S17" s="5">
        <f ca="1" xml:space="preserve">  Inventory!S$57</f>
        <v>5000</v>
      </c>
      <c r="T17" s="5">
        <f ca="1" xml:space="preserve">  Inventory!T$57</f>
        <v>5000</v>
      </c>
      <c r="U17" s="5">
        <f ca="1" xml:space="preserve">  Inventory!U$57</f>
        <v>5000</v>
      </c>
      <c r="V17" s="5">
        <f ca="1" xml:space="preserve">  Inventory!V$57</f>
        <v>5000</v>
      </c>
      <c r="W17" s="5">
        <f ca="1" xml:space="preserve">  Inventory!W$57</f>
        <v>9923.5199996978354</v>
      </c>
      <c r="X17" s="5">
        <f ca="1" xml:space="preserve">  Inventory!X$57</f>
        <v>11030.318692764065</v>
      </c>
      <c r="Y17" s="5">
        <f ca="1" xml:space="preserve">  Inventory!Y$57</f>
        <v>11591.727377773248</v>
      </c>
      <c r="Z17" s="5">
        <f ca="1" xml:space="preserve">  Inventory!Z$57</f>
        <v>12187.178417654175</v>
      </c>
      <c r="AA17" s="5">
        <f ca="1" xml:space="preserve">  Inventory!AA$57</f>
        <v>12818.736051803487</v>
      </c>
      <c r="AB17" s="5">
        <f ca="1" xml:space="preserve">  Inventory!AB$57</f>
        <v>13487.31882237729</v>
      </c>
      <c r="AC17" s="5">
        <f ca="1" xml:space="preserve">  Inventory!AC$57</f>
        <v>19196.442704167843</v>
      </c>
      <c r="AD17" s="5">
        <f ca="1" xml:space="preserve">  Inventory!AD$57</f>
        <v>19947.139052263112</v>
      </c>
      <c r="AE17" s="5">
        <f ca="1" xml:space="preserve">  Inventory!AE$57</f>
        <v>20743.355664232397</v>
      </c>
      <c r="AF17" s="5">
        <f ca="1" xml:space="preserve">  Inventory!AF$57</f>
        <v>21587.852769865567</v>
      </c>
      <c r="AG17" s="5">
        <f ca="1" xml:space="preserve">  Inventory!AG$57</f>
        <v>27478.751488005906</v>
      </c>
      <c r="AH17" s="5">
        <f ca="1" xml:space="preserve">  Inventory!AH$57</f>
        <v>28423.519999697834</v>
      </c>
      <c r="AI17" s="5">
        <f ca="1" xml:space="preserve">  Inventory!AI$57</f>
        <v>29923.519999697834</v>
      </c>
      <c r="AJ17" s="5">
        <f ca="1" xml:space="preserve">  Inventory!AJ$57</f>
        <v>36515.396775665002</v>
      </c>
      <c r="AK17" s="5">
        <f ca="1" xml:space="preserve">  Inventory!AK$57</f>
        <v>38200.509924257392</v>
      </c>
      <c r="AL17" s="5">
        <f ca="1" xml:space="preserve">  Inventory!AL$57</f>
        <v>39987.707949003947</v>
      </c>
      <c r="AM17" s="5">
        <f ca="1" xml:space="preserve">  Inventory!AM$57</f>
        <v>46883.175198148885</v>
      </c>
      <c r="AN17" s="5">
        <f ca="1" xml:space="preserve">  Inventory!AN$57</f>
        <v>48889.660150816082</v>
      </c>
      <c r="AO17" s="5">
        <f ca="1" xml:space="preserve">  Inventory!AO$57</f>
        <v>51017.698830248963</v>
      </c>
      <c r="AP17" s="5">
        <f ca="1" xml:space="preserve">  Inventory!AP$57</f>
        <v>58270.376950970312</v>
      </c>
      <c r="AQ17" s="5">
        <f ca="1" xml:space="preserve">  Inventory!AQ$57</f>
        <v>60660.365561604231</v>
      </c>
      <c r="AR17" s="5">
        <f ca="1" xml:space="preserve">  Inventory!AR$57</f>
        <v>68195.186037346808</v>
      </c>
      <c r="AS17" s="5">
        <f ca="1" xml:space="preserve">  Inventory!AS$57</f>
        <v>70868.63359582366</v>
      </c>
      <c r="AT17" s="5">
        <f ca="1" xml:space="preserve">  Inventory!AT$57</f>
        <v>78703.938498986128</v>
      </c>
      <c r="AU17" s="5">
        <f ca="1" xml:space="preserve">  Inventory!AU$57</f>
        <v>82155.20376616047</v>
      </c>
      <c r="AV17" s="5">
        <f ca="1" xml:space="preserve">  Inventory!AV$57</f>
        <v>90816.551423387296</v>
      </c>
      <c r="AW17" s="5">
        <f ca="1" xml:space="preserve">  Inventory!AW$57</f>
        <v>99692.34161890953</v>
      </c>
      <c r="AX17" s="5">
        <f ca="1" xml:space="preserve">  Inventory!AX$57</f>
        <v>103802.9256201583</v>
      </c>
      <c r="AY17" s="5">
        <f ca="1" xml:space="preserve">  Inventory!AY$57</f>
        <v>113162.52714366518</v>
      </c>
      <c r="AZ17" s="5">
        <f ca="1" xml:space="preserve">  Inventory!AZ$57</f>
        <v>122777.46744745881</v>
      </c>
      <c r="BA17" s="5">
        <f ca="1" xml:space="preserve">  Inventory!BA$57</f>
        <v>132671.97898069219</v>
      </c>
      <c r="BB17" s="5">
        <f ca="1" xml:space="preserve">  Inventory!BB$57</f>
        <v>137853.15860122253</v>
      </c>
      <c r="BC17" s="5">
        <f ca="1" xml:space="preserve">  Inventory!BC$57</f>
        <v>148350.40040793133</v>
      </c>
      <c r="BD17" s="5">
        <f ca="1" xml:space="preserve">  Inventory!BD$57</f>
        <v>159180.75359281921</v>
      </c>
      <c r="BE17" s="5">
        <f ca="1" xml:space="preserve">  Inventory!BE$57</f>
        <v>170329.55159651145</v>
      </c>
      <c r="BF17" s="5">
        <f ca="1" xml:space="preserve">  Inventory!BF$57</f>
        <v>181850.80597436734</v>
      </c>
      <c r="BG17" s="5">
        <f ca="1" xml:space="preserve">  Inventory!BG$57</f>
        <v>193753.96942534085</v>
      </c>
      <c r="BH17" s="5">
        <f ca="1" xml:space="preserve">  Inventory!BH$57</f>
        <v>206076.26624915135</v>
      </c>
      <c r="BI17" s="5">
        <f ca="1" xml:space="preserve">  Inventory!BI$57</f>
        <v>218827.46271308479</v>
      </c>
      <c r="BJ17" s="5">
        <f ca="1" xml:space="preserve">  Inventory!BJ$57</f>
        <v>232048.26506621166</v>
      </c>
      <c r="BK17" s="5">
        <f ca="1" xml:space="preserve">  Inventory!BK$57</f>
        <v>245767.12436177908</v>
      </c>
      <c r="BL17" s="5">
        <f ca="1" xml:space="preserve">  Inventory!BL$57</f>
        <v>259996.68620588462</v>
      </c>
      <c r="BM17" s="5">
        <f ca="1" xml:space="preserve">  Inventory!BM$57</f>
        <v>274785.42064448533</v>
      </c>
      <c r="BN17" s="5">
        <f ca="1" xml:space="preserve">  Inventory!BN$57</f>
        <v>290147.52500296192</v>
      </c>
      <c r="BO17" s="5">
        <f ca="1" xml:space="preserve">  Inventory!BO$57</f>
        <v>306141.74124726647</v>
      </c>
      <c r="BP17" s="5">
        <f ca="1" xml:space="preserve">  Inventory!BP$57</f>
        <v>322802.18218921707</v>
      </c>
      <c r="BQ17" s="5">
        <f ca="1" xml:space="preserve">  Inventory!BQ$57</f>
        <v>340099.00808865757</v>
      </c>
    </row>
    <row r="18" spans="1:69" outlineLevel="1">
      <c r="A18" s="36"/>
      <c r="B18" s="36"/>
      <c r="C18" s="63"/>
      <c r="D18" s="61"/>
      <c r="E18" s="24" t="s">
        <v>142</v>
      </c>
      <c r="F18" s="24"/>
      <c r="G18" s="24" t="s">
        <v>205</v>
      </c>
      <c r="H18" s="3">
        <f ca="1" xml:space="preserve"> SUM( J18:BQ18 )</f>
        <v>63585179.155639514</v>
      </c>
      <c r="I18" s="24"/>
      <c r="J18" s="3">
        <f t="shared" ref="J18:BQ18" si="1" xml:space="preserve">  $F16 * J17</f>
        <v>0</v>
      </c>
      <c r="K18" s="3">
        <f t="shared" ca="1" si="1"/>
        <v>0</v>
      </c>
      <c r="L18" s="3">
        <f t="shared" ca="1" si="1"/>
        <v>0</v>
      </c>
      <c r="M18" s="3">
        <f t="shared" ca="1" si="1"/>
        <v>0</v>
      </c>
      <c r="N18" s="3">
        <f t="shared" ca="1" si="1"/>
        <v>0</v>
      </c>
      <c r="O18" s="3">
        <f t="shared" ca="1" si="1"/>
        <v>0</v>
      </c>
      <c r="P18" s="3">
        <f t="shared" ca="1" si="1"/>
        <v>0</v>
      </c>
      <c r="Q18" s="3">
        <f t="shared" ca="1" si="1"/>
        <v>50357.312450014142</v>
      </c>
      <c r="R18" s="3">
        <f t="shared" ca="1" si="1"/>
        <v>59365.6686271574</v>
      </c>
      <c r="S18" s="3">
        <f t="shared" ca="1" si="1"/>
        <v>60000</v>
      </c>
      <c r="T18" s="3">
        <f t="shared" ca="1" si="1"/>
        <v>60000</v>
      </c>
      <c r="U18" s="3">
        <f t="shared" ca="1" si="1"/>
        <v>60000</v>
      </c>
      <c r="V18" s="3">
        <f t="shared" ca="1" si="1"/>
        <v>60000</v>
      </c>
      <c r="W18" s="3">
        <f t="shared" ca="1" si="1"/>
        <v>119082.23999637403</v>
      </c>
      <c r="X18" s="3">
        <f t="shared" ca="1" si="1"/>
        <v>132363.82431316879</v>
      </c>
      <c r="Y18" s="3">
        <f t="shared" ca="1" si="1"/>
        <v>139100.72853327898</v>
      </c>
      <c r="Z18" s="3">
        <f t="shared" ca="1" si="1"/>
        <v>146246.14101185009</v>
      </c>
      <c r="AA18" s="3">
        <f t="shared" ca="1" si="1"/>
        <v>153824.83262164186</v>
      </c>
      <c r="AB18" s="3">
        <f t="shared" ca="1" si="1"/>
        <v>161847.82586852749</v>
      </c>
      <c r="AC18" s="3">
        <f t="shared" ca="1" si="1"/>
        <v>230357.31245001411</v>
      </c>
      <c r="AD18" s="3">
        <f t="shared" ca="1" si="1"/>
        <v>239365.66862715734</v>
      </c>
      <c r="AE18" s="3">
        <f t="shared" ca="1" si="1"/>
        <v>248920.26797078876</v>
      </c>
      <c r="AF18" s="3">
        <f t="shared" ca="1" si="1"/>
        <v>259054.23323838681</v>
      </c>
      <c r="AG18" s="3">
        <f t="shared" ca="1" si="1"/>
        <v>329745.01785607089</v>
      </c>
      <c r="AH18" s="3">
        <f t="shared" ca="1" si="1"/>
        <v>341082.239996374</v>
      </c>
      <c r="AI18" s="3">
        <f t="shared" ca="1" si="1"/>
        <v>359082.239996374</v>
      </c>
      <c r="AJ18" s="3">
        <f t="shared" ca="1" si="1"/>
        <v>438184.76130798005</v>
      </c>
      <c r="AK18" s="3">
        <f t="shared" ca="1" si="1"/>
        <v>458406.11909108871</v>
      </c>
      <c r="AL18" s="3">
        <f t="shared" ca="1" si="1"/>
        <v>479852.49538804736</v>
      </c>
      <c r="AM18" s="3">
        <f t="shared" ca="1" si="1"/>
        <v>562598.10237778665</v>
      </c>
      <c r="AN18" s="3">
        <f t="shared" ca="1" si="1"/>
        <v>586675.92180979298</v>
      </c>
      <c r="AO18" s="3">
        <f t="shared" ca="1" si="1"/>
        <v>612212.38596298755</v>
      </c>
      <c r="AP18" s="3">
        <f t="shared" ca="1" si="1"/>
        <v>699244.52341164369</v>
      </c>
      <c r="AQ18" s="3">
        <f t="shared" ca="1" si="1"/>
        <v>727924.38673925074</v>
      </c>
      <c r="AR18" s="3">
        <f t="shared" ca="1" si="1"/>
        <v>818342.2324481617</v>
      </c>
      <c r="AS18" s="3">
        <f t="shared" ca="1" si="1"/>
        <v>850423.60314988391</v>
      </c>
      <c r="AT18" s="3">
        <f t="shared" ca="1" si="1"/>
        <v>944447.26198783354</v>
      </c>
      <c r="AU18" s="3">
        <f t="shared" ca="1" si="1"/>
        <v>985862.44519392564</v>
      </c>
      <c r="AV18" s="3">
        <f t="shared" ca="1" si="1"/>
        <v>1089798.6170806475</v>
      </c>
      <c r="AW18" s="3">
        <f t="shared" ca="1" si="1"/>
        <v>1196308.0994269145</v>
      </c>
      <c r="AX18" s="3">
        <f t="shared" ca="1" si="1"/>
        <v>1245635.1074418996</v>
      </c>
      <c r="AY18" s="3">
        <f t="shared" ca="1" si="1"/>
        <v>1357950.3257239822</v>
      </c>
      <c r="AZ18" s="3">
        <f t="shared" ca="1" si="1"/>
        <v>1473329.6093695057</v>
      </c>
      <c r="BA18" s="3">
        <f t="shared" ca="1" si="1"/>
        <v>1592063.7477683062</v>
      </c>
      <c r="BB18" s="3">
        <f t="shared" ca="1" si="1"/>
        <v>1654237.9032146703</v>
      </c>
      <c r="BC18" s="3">
        <f t="shared" ca="1" si="1"/>
        <v>1780204.8048951761</v>
      </c>
      <c r="BD18" s="3">
        <f t="shared" ca="1" si="1"/>
        <v>1910169.0431138305</v>
      </c>
      <c r="BE18" s="3">
        <f t="shared" ca="1" si="1"/>
        <v>2043954.6191581374</v>
      </c>
      <c r="BF18" s="3">
        <f t="shared" ca="1" si="1"/>
        <v>2182209.6716924082</v>
      </c>
      <c r="BG18" s="3">
        <f t="shared" ca="1" si="1"/>
        <v>2325047.6331040901</v>
      </c>
      <c r="BH18" s="3">
        <f t="shared" ca="1" si="1"/>
        <v>2472915.1949898163</v>
      </c>
      <c r="BI18" s="3">
        <f t="shared" ca="1" si="1"/>
        <v>2625929.5525570177</v>
      </c>
      <c r="BJ18" s="3">
        <f t="shared" ca="1" si="1"/>
        <v>2784579.1807945399</v>
      </c>
      <c r="BK18" s="3">
        <f t="shared" ca="1" si="1"/>
        <v>2949205.4923413489</v>
      </c>
      <c r="BL18" s="3">
        <f t="shared" ca="1" si="1"/>
        <v>3119960.2344706152</v>
      </c>
      <c r="BM18" s="3">
        <f t="shared" ca="1" si="1"/>
        <v>3297425.0477338238</v>
      </c>
      <c r="BN18" s="3">
        <f t="shared" ca="1" si="1"/>
        <v>3481770.3000355428</v>
      </c>
      <c r="BO18" s="3">
        <f t="shared" ca="1" si="1"/>
        <v>3673700.8949671974</v>
      </c>
      <c r="BP18" s="3">
        <f t="shared" ca="1" si="1"/>
        <v>3873626.1862706048</v>
      </c>
      <c r="BQ18" s="3">
        <f t="shared" ca="1" si="1"/>
        <v>4081188.0970638907</v>
      </c>
    </row>
    <row r="21" spans="1:69">
      <c r="B21" s="28" t="s">
        <v>270</v>
      </c>
    </row>
    <row r="22" spans="1:69" s="87" customFormat="1">
      <c r="A22" s="60"/>
      <c r="B22" s="60"/>
      <c r="C22" s="86"/>
      <c r="D22" s="90"/>
      <c r="E22" s="46" t="str">
        <f xml:space="preserve">  InpC!E$47</f>
        <v>Opening Deferred Income</v>
      </c>
      <c r="F22" s="46">
        <f xml:space="preserve">  InpC!F$47</f>
        <v>0</v>
      </c>
      <c r="G22" s="46" t="str">
        <f xml:space="preserve">  InpC!G$47</f>
        <v>GBP</v>
      </c>
      <c r="M22" s="88"/>
    </row>
    <row r="23" spans="1:69">
      <c r="A23" s="18"/>
      <c r="B23" s="18"/>
      <c r="C23" s="31"/>
      <c r="D23" s="32"/>
      <c r="E23" s="10" t="str">
        <f xml:space="preserve">  Time!E$28</f>
        <v>Period number</v>
      </c>
      <c r="F23" s="10">
        <f xml:space="preserve">  Time!F$28</f>
        <v>0</v>
      </c>
      <c r="G23" s="10" t="str">
        <f xml:space="preserve">  Time!G$28</f>
        <v>Counter</v>
      </c>
      <c r="H23" s="10">
        <f xml:space="preserve">  Time!H$28</f>
        <v>0</v>
      </c>
      <c r="I23" s="10">
        <f xml:space="preserve">  Time!I$28</f>
        <v>0</v>
      </c>
      <c r="J23" s="10">
        <f xml:space="preserve">  Time!J$28</f>
        <v>1</v>
      </c>
      <c r="K23" s="10">
        <f xml:space="preserve">  Time!K$28</f>
        <v>2</v>
      </c>
      <c r="L23" s="10">
        <f xml:space="preserve">  Time!L$28</f>
        <v>3</v>
      </c>
      <c r="M23" s="10">
        <f xml:space="preserve">  Time!M$28</f>
        <v>4</v>
      </c>
      <c r="N23" s="10">
        <f xml:space="preserve">  Time!N$28</f>
        <v>5</v>
      </c>
      <c r="O23" s="10">
        <f xml:space="preserve">  Time!O$28</f>
        <v>6</v>
      </c>
      <c r="P23" s="10">
        <f xml:space="preserve">  Time!P$28</f>
        <v>7</v>
      </c>
      <c r="Q23" s="10">
        <f xml:space="preserve">  Time!Q$28</f>
        <v>8</v>
      </c>
      <c r="R23" s="10">
        <f xml:space="preserve">  Time!R$28</f>
        <v>9</v>
      </c>
      <c r="S23" s="10">
        <f xml:space="preserve">  Time!S$28</f>
        <v>10</v>
      </c>
      <c r="T23" s="10">
        <f xml:space="preserve">  Time!T$28</f>
        <v>11</v>
      </c>
      <c r="U23" s="10">
        <f xml:space="preserve">  Time!U$28</f>
        <v>12</v>
      </c>
      <c r="V23" s="10">
        <f xml:space="preserve">  Time!V$28</f>
        <v>13</v>
      </c>
      <c r="W23" s="10">
        <f xml:space="preserve">  Time!W$28</f>
        <v>14</v>
      </c>
      <c r="X23" s="10">
        <f xml:space="preserve">  Time!X$28</f>
        <v>15</v>
      </c>
      <c r="Y23" s="10">
        <f xml:space="preserve">  Time!Y$28</f>
        <v>16</v>
      </c>
      <c r="Z23" s="10">
        <f xml:space="preserve">  Time!Z$28</f>
        <v>17</v>
      </c>
      <c r="AA23" s="10">
        <f xml:space="preserve">  Time!AA$28</f>
        <v>18</v>
      </c>
      <c r="AB23" s="10">
        <f xml:space="preserve">  Time!AB$28</f>
        <v>19</v>
      </c>
      <c r="AC23" s="10">
        <f xml:space="preserve">  Time!AC$28</f>
        <v>20</v>
      </c>
      <c r="AD23" s="10">
        <f xml:space="preserve">  Time!AD$28</f>
        <v>21</v>
      </c>
      <c r="AE23" s="10">
        <f xml:space="preserve">  Time!AE$28</f>
        <v>22</v>
      </c>
      <c r="AF23" s="10">
        <f xml:space="preserve">  Time!AF$28</f>
        <v>23</v>
      </c>
      <c r="AG23" s="10">
        <f xml:space="preserve">  Time!AG$28</f>
        <v>24</v>
      </c>
      <c r="AH23" s="10">
        <f xml:space="preserve">  Time!AH$28</f>
        <v>25</v>
      </c>
      <c r="AI23" s="10">
        <f xml:space="preserve">  Time!AI$28</f>
        <v>26</v>
      </c>
      <c r="AJ23" s="10">
        <f xml:space="preserve">  Time!AJ$28</f>
        <v>27</v>
      </c>
      <c r="AK23" s="10">
        <f xml:space="preserve">  Time!AK$28</f>
        <v>28</v>
      </c>
      <c r="AL23" s="10">
        <f xml:space="preserve">  Time!AL$28</f>
        <v>29</v>
      </c>
      <c r="AM23" s="10">
        <f xml:space="preserve">  Time!AM$28</f>
        <v>30</v>
      </c>
      <c r="AN23" s="10">
        <f xml:space="preserve">  Time!AN$28</f>
        <v>31</v>
      </c>
      <c r="AO23" s="10">
        <f xml:space="preserve">  Time!AO$28</f>
        <v>32</v>
      </c>
      <c r="AP23" s="10">
        <f xml:space="preserve">  Time!AP$28</f>
        <v>33</v>
      </c>
      <c r="AQ23" s="10">
        <f xml:space="preserve">  Time!AQ$28</f>
        <v>34</v>
      </c>
      <c r="AR23" s="10">
        <f xml:space="preserve">  Time!AR$28</f>
        <v>35</v>
      </c>
      <c r="AS23" s="10">
        <f xml:space="preserve">  Time!AS$28</f>
        <v>36</v>
      </c>
      <c r="AT23" s="10">
        <f xml:space="preserve">  Time!AT$28</f>
        <v>37</v>
      </c>
      <c r="AU23" s="10">
        <f xml:space="preserve">  Time!AU$28</f>
        <v>38</v>
      </c>
      <c r="AV23" s="10">
        <f xml:space="preserve">  Time!AV$28</f>
        <v>39</v>
      </c>
      <c r="AW23" s="10">
        <f xml:space="preserve">  Time!AW$28</f>
        <v>40</v>
      </c>
      <c r="AX23" s="10">
        <f xml:space="preserve">  Time!AX$28</f>
        <v>41</v>
      </c>
      <c r="AY23" s="10">
        <f xml:space="preserve">  Time!AY$28</f>
        <v>42</v>
      </c>
      <c r="AZ23" s="10">
        <f xml:space="preserve">  Time!AZ$28</f>
        <v>43</v>
      </c>
      <c r="BA23" s="10">
        <f xml:space="preserve">  Time!BA$28</f>
        <v>44</v>
      </c>
      <c r="BB23" s="10">
        <f xml:space="preserve">  Time!BB$28</f>
        <v>45</v>
      </c>
      <c r="BC23" s="10">
        <f xml:space="preserve">  Time!BC$28</f>
        <v>46</v>
      </c>
      <c r="BD23" s="10">
        <f xml:space="preserve">  Time!BD$28</f>
        <v>47</v>
      </c>
      <c r="BE23" s="10">
        <f xml:space="preserve">  Time!BE$28</f>
        <v>48</v>
      </c>
      <c r="BF23" s="10">
        <f xml:space="preserve">  Time!BF$28</f>
        <v>49</v>
      </c>
      <c r="BG23" s="10">
        <f xml:space="preserve">  Time!BG$28</f>
        <v>50</v>
      </c>
      <c r="BH23" s="10">
        <f xml:space="preserve">  Time!BH$28</f>
        <v>51</v>
      </c>
      <c r="BI23" s="10">
        <f xml:space="preserve">  Time!BI$28</f>
        <v>52</v>
      </c>
      <c r="BJ23" s="10">
        <f xml:space="preserve">  Time!BJ$28</f>
        <v>53</v>
      </c>
      <c r="BK23" s="10">
        <f xml:space="preserve">  Time!BK$28</f>
        <v>54</v>
      </c>
      <c r="BL23" s="10">
        <f xml:space="preserve">  Time!BL$28</f>
        <v>55</v>
      </c>
      <c r="BM23" s="10">
        <f xml:space="preserve">  Time!BM$28</f>
        <v>56</v>
      </c>
      <c r="BN23" s="10">
        <f xml:space="preserve">  Time!BN$28</f>
        <v>57</v>
      </c>
      <c r="BO23" s="10">
        <f xml:space="preserve">  Time!BO$28</f>
        <v>58</v>
      </c>
      <c r="BP23" s="10">
        <f xml:space="preserve">  Time!BP$28</f>
        <v>59</v>
      </c>
      <c r="BQ23" s="10">
        <f xml:space="preserve">  Time!BQ$28</f>
        <v>60</v>
      </c>
    </row>
    <row r="24" spans="1:69">
      <c r="E24" s="55" t="s">
        <v>67</v>
      </c>
      <c r="G24" s="55" t="s">
        <v>205</v>
      </c>
      <c r="J24" s="2">
        <f t="shared" ref="J24:BQ24" si="2" xml:space="preserve">  I27</f>
        <v>0</v>
      </c>
      <c r="K24" s="2">
        <f t="shared" si="2"/>
        <v>0</v>
      </c>
      <c r="L24" s="2">
        <f t="shared" ca="1" si="2"/>
        <v>0</v>
      </c>
      <c r="M24" s="2">
        <f t="shared" ca="1" si="2"/>
        <v>0</v>
      </c>
      <c r="N24" s="2">
        <f t="shared" ca="1" si="2"/>
        <v>0</v>
      </c>
      <c r="O24" s="2">
        <f t="shared" ca="1" si="2"/>
        <v>0</v>
      </c>
      <c r="P24" s="2">
        <f t="shared" ca="1" si="2"/>
        <v>0</v>
      </c>
      <c r="Q24" s="2">
        <f t="shared" ca="1" si="2"/>
        <v>0</v>
      </c>
      <c r="R24" s="2">
        <f t="shared" ca="1" si="2"/>
        <v>553930.43695015553</v>
      </c>
      <c r="S24" s="2">
        <f t="shared" ca="1" si="2"/>
        <v>602665.04244871717</v>
      </c>
      <c r="T24" s="2">
        <f t="shared" ca="1" si="2"/>
        <v>550277.01892282837</v>
      </c>
      <c r="U24" s="2">
        <f t="shared" ca="1" si="2"/>
        <v>490277.01892282837</v>
      </c>
      <c r="V24" s="2">
        <f t="shared" ca="1" si="2"/>
        <v>430277.01892282837</v>
      </c>
      <c r="W24" s="2">
        <f t="shared" ca="1" si="2"/>
        <v>370277.01892282837</v>
      </c>
      <c r="X24" s="2">
        <f t="shared" ca="1" si="2"/>
        <v>960181.65888294263</v>
      </c>
      <c r="Y24" s="2">
        <f t="shared" ca="1" si="2"/>
        <v>987196.84637131111</v>
      </c>
      <c r="Z24" s="2">
        <f t="shared" ca="1" si="2"/>
        <v>928938.96847935463</v>
      </c>
      <c r="AA24" s="2">
        <f t="shared" ca="1" si="2"/>
        <v>868437.77721035795</v>
      </c>
      <c r="AB24" s="2">
        <f t="shared" ca="1" si="2"/>
        <v>805557.24390621716</v>
      </c>
      <c r="AC24" s="2">
        <f t="shared" ca="1" si="2"/>
        <v>739985.33700031729</v>
      </c>
      <c r="AD24" s="2">
        <f t="shared" ca="1" si="2"/>
        <v>1331741.8635281427</v>
      </c>
      <c r="AE24" s="2">
        <f t="shared" ca="1" si="2"/>
        <v>1200476.4690267043</v>
      </c>
      <c r="AF24" s="2">
        <f t="shared" ca="1" si="2"/>
        <v>1066211.3931794926</v>
      </c>
      <c r="AG24" s="2">
        <f t="shared" ca="1" si="2"/>
        <v>928764.74315228208</v>
      </c>
      <c r="AH24" s="2">
        <f t="shared" ca="1" si="2"/>
        <v>1447309.14070842</v>
      </c>
      <c r="AI24" s="2">
        <f t="shared" ca="1" si="2"/>
        <v>1242273.5663956832</v>
      </c>
      <c r="AJ24" s="2">
        <f t="shared" ca="1" si="2"/>
        <v>1099191.3263993091</v>
      </c>
      <c r="AK24" s="2">
        <f t="shared" ca="1" si="2"/>
        <v>1610236.8208306017</v>
      </c>
      <c r="AL24" s="2">
        <f t="shared" ca="1" si="2"/>
        <v>1394486.9951368168</v>
      </c>
      <c r="AM24" s="2">
        <f t="shared" ca="1" si="2"/>
        <v>1171991.0153122731</v>
      </c>
      <c r="AN24" s="2">
        <f t="shared" ca="1" si="2"/>
        <v>1602340.1968113575</v>
      </c>
      <c r="AO24" s="2">
        <f t="shared" ca="1" si="2"/>
        <v>1304598.1081856408</v>
      </c>
      <c r="AP24" s="2">
        <f t="shared" ca="1" si="2"/>
        <v>998823.29206098849</v>
      </c>
      <c r="AQ24" s="2">
        <f t="shared" ca="1" si="2"/>
        <v>1343964.4180332196</v>
      </c>
      <c r="AR24" s="2">
        <f t="shared" ca="1" si="2"/>
        <v>960198.391225253</v>
      </c>
      <c r="AS24" s="2">
        <f t="shared" ca="1" si="2"/>
        <v>1226870.3072840222</v>
      </c>
      <c r="AT24" s="2">
        <f t="shared" ca="1" si="2"/>
        <v>761423.15255480492</v>
      </c>
      <c r="AU24" s="2">
        <f t="shared" ca="1" si="2"/>
        <v>945259.79662236641</v>
      </c>
      <c r="AV24" s="2">
        <f t="shared" ca="1" si="2"/>
        <v>456379.54990154691</v>
      </c>
      <c r="AW24" s="2">
        <f t="shared" ca="1" si="2"/>
        <v>613814.99546156288</v>
      </c>
      <c r="AX24" s="2">
        <f t="shared" ca="1" si="2"/>
        <v>695620.6841898507</v>
      </c>
      <c r="AY24" s="2">
        <f t="shared" ca="1" si="2"/>
        <v>41909.672927775653</v>
      </c>
      <c r="AZ24" s="2">
        <f t="shared" ca="1" si="2"/>
        <v>31741.966588783078</v>
      </c>
      <c r="BA24" s="2">
        <f t="shared" ca="1" si="2"/>
        <v>-57036.239034440136</v>
      </c>
      <c r="BB24" s="2">
        <f t="shared" ca="1" si="2"/>
        <v>-224290.32601713948</v>
      </c>
      <c r="BC24" s="2">
        <f t="shared" ca="1" si="2"/>
        <v>-1132438.3638754406</v>
      </c>
      <c r="BD24" s="2">
        <f t="shared" ca="1" si="2"/>
        <v>-1401040.3486045487</v>
      </c>
      <c r="BE24" s="2">
        <f t="shared" ca="1" si="2"/>
        <v>-1751638.5330945258</v>
      </c>
      <c r="BF24" s="2">
        <f t="shared" ca="1" si="2"/>
        <v>-2190166.2397209797</v>
      </c>
      <c r="BG24" s="2">
        <f t="shared" ca="1" si="2"/>
        <v>-2713315.2810021387</v>
      </c>
      <c r="BH24" s="2">
        <f t="shared" ca="1" si="2"/>
        <v>-3324307.3771660412</v>
      </c>
      <c r="BI24" s="2">
        <f t="shared" ca="1" si="2"/>
        <v>-4022811.8295271453</v>
      </c>
      <c r="BJ24" s="2">
        <f t="shared" ca="1" si="2"/>
        <v>-4812569.0912777483</v>
      </c>
      <c r="BK24" s="2">
        <f t="shared" ca="1" si="2"/>
        <v>-5693352.7332220208</v>
      </c>
      <c r="BL24" s="2">
        <f t="shared" ca="1" si="2"/>
        <v>-6667042.4870016621</v>
      </c>
      <c r="BM24" s="2">
        <f t="shared" ca="1" si="2"/>
        <v>-7737945.8159210784</v>
      </c>
      <c r="BN24" s="2">
        <f t="shared" ca="1" si="2"/>
        <v>-8905793.1044964008</v>
      </c>
      <c r="BO24" s="2">
        <f t="shared" ca="1" si="2"/>
        <v>-10175420.376911314</v>
      </c>
      <c r="BP24" s="2">
        <f t="shared" ca="1" si="2"/>
        <v>-11545954.132698655</v>
      </c>
      <c r="BQ24" s="2">
        <f t="shared" ca="1" si="2"/>
        <v>-13020476.823328376</v>
      </c>
    </row>
    <row r="25" spans="1:69">
      <c r="D25" s="82" t="s">
        <v>179</v>
      </c>
      <c r="E25" s="2" t="str">
        <f t="shared" ref="E25:BQ25" si="3" xml:space="preserve">  E$12</f>
        <v>Income from customer orders</v>
      </c>
      <c r="F25" s="2">
        <f t="shared" si="3"/>
        <v>0</v>
      </c>
      <c r="G25" s="2" t="str">
        <f t="shared" si="3"/>
        <v>GBP</v>
      </c>
      <c r="H25" s="2">
        <f t="shared" ca="1" si="3"/>
        <v>48974257.164766684</v>
      </c>
      <c r="I25" s="2">
        <f t="shared" si="3"/>
        <v>0</v>
      </c>
      <c r="J25" s="2">
        <f t="shared" si="3"/>
        <v>0</v>
      </c>
      <c r="K25" s="2">
        <f t="shared" ca="1" si="3"/>
        <v>0</v>
      </c>
      <c r="L25" s="2">
        <f t="shared" ca="1" si="3"/>
        <v>0</v>
      </c>
      <c r="M25" s="2">
        <f t="shared" ca="1" si="3"/>
        <v>0</v>
      </c>
      <c r="N25" s="2">
        <f t="shared" ca="1" si="3"/>
        <v>0</v>
      </c>
      <c r="O25" s="2">
        <f t="shared" ca="1" si="3"/>
        <v>0</v>
      </c>
      <c r="P25" s="2">
        <f t="shared" ca="1" si="3"/>
        <v>0</v>
      </c>
      <c r="Q25" s="2">
        <f t="shared" ca="1" si="3"/>
        <v>604287.74940016971</v>
      </c>
      <c r="R25" s="2">
        <f t="shared" ca="1" si="3"/>
        <v>108100.27412571901</v>
      </c>
      <c r="S25" s="2">
        <f t="shared" ca="1" si="3"/>
        <v>7611.9764741112449</v>
      </c>
      <c r="T25" s="2">
        <f t="shared" ca="1" si="3"/>
        <v>0</v>
      </c>
      <c r="U25" s="2">
        <f t="shared" ca="1" si="3"/>
        <v>0</v>
      </c>
      <c r="V25" s="2">
        <f t="shared" ca="1" si="3"/>
        <v>0</v>
      </c>
      <c r="W25" s="2">
        <f t="shared" ca="1" si="3"/>
        <v>708986.87995648826</v>
      </c>
      <c r="X25" s="2">
        <f t="shared" ca="1" si="3"/>
        <v>159379.01180153718</v>
      </c>
      <c r="Y25" s="2">
        <f t="shared" ca="1" si="3"/>
        <v>80842.85064132238</v>
      </c>
      <c r="Z25" s="2">
        <f t="shared" ca="1" si="3"/>
        <v>85744.949742853438</v>
      </c>
      <c r="AA25" s="2">
        <f t="shared" ca="1" si="3"/>
        <v>90944.299317501122</v>
      </c>
      <c r="AB25" s="2">
        <f t="shared" ca="1" si="3"/>
        <v>96275.918962627678</v>
      </c>
      <c r="AC25" s="2">
        <f t="shared" ca="1" si="3"/>
        <v>822113.83897783956</v>
      </c>
      <c r="AD25" s="2">
        <f t="shared" ca="1" si="3"/>
        <v>108100.27412571898</v>
      </c>
      <c r="AE25" s="2">
        <f t="shared" ca="1" si="3"/>
        <v>114655.19212357696</v>
      </c>
      <c r="AF25" s="2">
        <f t="shared" ca="1" si="3"/>
        <v>121607.58321117633</v>
      </c>
      <c r="AG25" s="2">
        <f t="shared" ca="1" si="3"/>
        <v>848289.41541220876</v>
      </c>
      <c r="AH25" s="2">
        <f t="shared" ca="1" si="3"/>
        <v>136046.66568363734</v>
      </c>
      <c r="AI25" s="2">
        <f t="shared" ca="1" si="3"/>
        <v>216000</v>
      </c>
      <c r="AJ25" s="2">
        <f t="shared" ca="1" si="3"/>
        <v>949230.25573927257</v>
      </c>
      <c r="AK25" s="2">
        <f t="shared" ca="1" si="3"/>
        <v>242656.29339730373</v>
      </c>
      <c r="AL25" s="2">
        <f t="shared" ca="1" si="3"/>
        <v>257356.51556350366</v>
      </c>
      <c r="AM25" s="2">
        <f t="shared" ca="1" si="3"/>
        <v>992947.28387687111</v>
      </c>
      <c r="AN25" s="2">
        <f t="shared" ca="1" si="3"/>
        <v>288933.8331840763</v>
      </c>
      <c r="AO25" s="2">
        <f t="shared" ca="1" si="3"/>
        <v>306437.56983833521</v>
      </c>
      <c r="AP25" s="2">
        <f t="shared" ca="1" si="3"/>
        <v>1044385.6493838748</v>
      </c>
      <c r="AQ25" s="2">
        <f t="shared" ca="1" si="3"/>
        <v>344158.3599312841</v>
      </c>
      <c r="AR25" s="2">
        <f t="shared" ca="1" si="3"/>
        <v>1085014.1485069308</v>
      </c>
      <c r="AS25" s="2">
        <f t="shared" ca="1" si="3"/>
        <v>384976.44842066651</v>
      </c>
      <c r="AT25" s="2">
        <f t="shared" ca="1" si="3"/>
        <v>1128283.906055395</v>
      </c>
      <c r="AU25" s="2">
        <f t="shared" ca="1" si="3"/>
        <v>496982.19847310614</v>
      </c>
      <c r="AV25" s="2">
        <f t="shared" ca="1" si="3"/>
        <v>1247234.0626406635</v>
      </c>
      <c r="AW25" s="2">
        <f t="shared" ca="1" si="3"/>
        <v>1278113.7881552023</v>
      </c>
      <c r="AX25" s="2">
        <f t="shared" ca="1" si="3"/>
        <v>591924.09617982444</v>
      </c>
      <c r="AY25" s="2">
        <f t="shared" ca="1" si="3"/>
        <v>1347782.6193849896</v>
      </c>
      <c r="AZ25" s="2">
        <f t="shared" ca="1" si="3"/>
        <v>1384551.4037462824</v>
      </c>
      <c r="BA25" s="2">
        <f t="shared" ca="1" si="3"/>
        <v>1424809.6607856068</v>
      </c>
      <c r="BB25" s="2">
        <f t="shared" ca="1" si="3"/>
        <v>746089.86535636918</v>
      </c>
      <c r="BC25" s="2">
        <f t="shared" ca="1" si="3"/>
        <v>1511602.8201660679</v>
      </c>
      <c r="BD25" s="2">
        <f t="shared" ca="1" si="3"/>
        <v>1559570.8586238534</v>
      </c>
      <c r="BE25" s="2">
        <f t="shared" ca="1" si="3"/>
        <v>1605426.9125316837</v>
      </c>
      <c r="BF25" s="2">
        <f t="shared" ca="1" si="3"/>
        <v>1659060.6304112491</v>
      </c>
      <c r="BG25" s="2">
        <f t="shared" ca="1" si="3"/>
        <v>1714055.5369401877</v>
      </c>
      <c r="BH25" s="2">
        <f t="shared" ca="1" si="3"/>
        <v>1774410.742628712</v>
      </c>
      <c r="BI25" s="2">
        <f t="shared" ca="1" si="3"/>
        <v>1836172.290806415</v>
      </c>
      <c r="BJ25" s="2">
        <f t="shared" ca="1" si="3"/>
        <v>1903795.5388502679</v>
      </c>
      <c r="BK25" s="2">
        <f t="shared" ca="1" si="3"/>
        <v>1975515.7385617078</v>
      </c>
      <c r="BL25" s="2">
        <f t="shared" ca="1" si="3"/>
        <v>2049056.9055511986</v>
      </c>
      <c r="BM25" s="2">
        <f t="shared" ca="1" si="3"/>
        <v>2129577.7591585023</v>
      </c>
      <c r="BN25" s="2">
        <f t="shared" ca="1" si="3"/>
        <v>2212143.0276206294</v>
      </c>
      <c r="BO25" s="2">
        <f t="shared" ca="1" si="3"/>
        <v>2303167.1391798551</v>
      </c>
      <c r="BP25" s="2">
        <f t="shared" ca="1" si="3"/>
        <v>2399103.4956408846</v>
      </c>
      <c r="BQ25" s="2">
        <f t="shared" ca="1" si="3"/>
        <v>2490742.9295194359</v>
      </c>
    </row>
    <row r="26" spans="1:69">
      <c r="D26" s="82" t="s">
        <v>237</v>
      </c>
      <c r="E26" s="2" t="str">
        <f t="shared" ref="E26:BQ26" si="4" xml:space="preserve">  E$18</f>
        <v>Income</v>
      </c>
      <c r="F26" s="2">
        <f t="shared" si="4"/>
        <v>0</v>
      </c>
      <c r="G26" s="2" t="str">
        <f t="shared" si="4"/>
        <v>GBP</v>
      </c>
      <c r="H26" s="2">
        <f t="shared" ca="1" si="4"/>
        <v>63585179.155639514</v>
      </c>
      <c r="I26" s="2">
        <f t="shared" si="4"/>
        <v>0</v>
      </c>
      <c r="J26" s="2">
        <f t="shared" si="4"/>
        <v>0</v>
      </c>
      <c r="K26" s="2">
        <f t="shared" ca="1" si="4"/>
        <v>0</v>
      </c>
      <c r="L26" s="2">
        <f t="shared" ca="1" si="4"/>
        <v>0</v>
      </c>
      <c r="M26" s="2">
        <f t="shared" ca="1" si="4"/>
        <v>0</v>
      </c>
      <c r="N26" s="2">
        <f t="shared" ca="1" si="4"/>
        <v>0</v>
      </c>
      <c r="O26" s="2">
        <f t="shared" ca="1" si="4"/>
        <v>0</v>
      </c>
      <c r="P26" s="2">
        <f t="shared" ca="1" si="4"/>
        <v>0</v>
      </c>
      <c r="Q26" s="2">
        <f t="shared" ca="1" si="4"/>
        <v>50357.312450014142</v>
      </c>
      <c r="R26" s="2">
        <f t="shared" ca="1" si="4"/>
        <v>59365.6686271574</v>
      </c>
      <c r="S26" s="2">
        <f t="shared" ca="1" si="4"/>
        <v>60000</v>
      </c>
      <c r="T26" s="2">
        <f t="shared" ca="1" si="4"/>
        <v>60000</v>
      </c>
      <c r="U26" s="2">
        <f t="shared" ca="1" si="4"/>
        <v>60000</v>
      </c>
      <c r="V26" s="2">
        <f t="shared" ca="1" si="4"/>
        <v>60000</v>
      </c>
      <c r="W26" s="2">
        <f t="shared" ca="1" si="4"/>
        <v>119082.23999637403</v>
      </c>
      <c r="X26" s="2">
        <f t="shared" ca="1" si="4"/>
        <v>132363.82431316879</v>
      </c>
      <c r="Y26" s="2">
        <f t="shared" ca="1" si="4"/>
        <v>139100.72853327898</v>
      </c>
      <c r="Z26" s="2">
        <f t="shared" ca="1" si="4"/>
        <v>146246.14101185009</v>
      </c>
      <c r="AA26" s="2">
        <f t="shared" ca="1" si="4"/>
        <v>153824.83262164186</v>
      </c>
      <c r="AB26" s="2">
        <f t="shared" ca="1" si="4"/>
        <v>161847.82586852749</v>
      </c>
      <c r="AC26" s="2">
        <f t="shared" ca="1" si="4"/>
        <v>230357.31245001411</v>
      </c>
      <c r="AD26" s="2">
        <f t="shared" ca="1" si="4"/>
        <v>239365.66862715734</v>
      </c>
      <c r="AE26" s="2">
        <f t="shared" ca="1" si="4"/>
        <v>248920.26797078876</v>
      </c>
      <c r="AF26" s="2">
        <f t="shared" ca="1" si="4"/>
        <v>259054.23323838681</v>
      </c>
      <c r="AG26" s="2">
        <f t="shared" ca="1" si="4"/>
        <v>329745.01785607089</v>
      </c>
      <c r="AH26" s="2">
        <f t="shared" ca="1" si="4"/>
        <v>341082.239996374</v>
      </c>
      <c r="AI26" s="2">
        <f t="shared" ca="1" si="4"/>
        <v>359082.239996374</v>
      </c>
      <c r="AJ26" s="2">
        <f t="shared" ca="1" si="4"/>
        <v>438184.76130798005</v>
      </c>
      <c r="AK26" s="2">
        <f t="shared" ca="1" si="4"/>
        <v>458406.11909108871</v>
      </c>
      <c r="AL26" s="2">
        <f t="shared" ca="1" si="4"/>
        <v>479852.49538804736</v>
      </c>
      <c r="AM26" s="2">
        <f t="shared" ca="1" si="4"/>
        <v>562598.10237778665</v>
      </c>
      <c r="AN26" s="2">
        <f t="shared" ca="1" si="4"/>
        <v>586675.92180979298</v>
      </c>
      <c r="AO26" s="2">
        <f t="shared" ca="1" si="4"/>
        <v>612212.38596298755</v>
      </c>
      <c r="AP26" s="2">
        <f t="shared" ca="1" si="4"/>
        <v>699244.52341164369</v>
      </c>
      <c r="AQ26" s="2">
        <f t="shared" ca="1" si="4"/>
        <v>727924.38673925074</v>
      </c>
      <c r="AR26" s="2">
        <f t="shared" ca="1" si="4"/>
        <v>818342.2324481617</v>
      </c>
      <c r="AS26" s="2">
        <f t="shared" ca="1" si="4"/>
        <v>850423.60314988391</v>
      </c>
      <c r="AT26" s="2">
        <f t="shared" ca="1" si="4"/>
        <v>944447.26198783354</v>
      </c>
      <c r="AU26" s="2">
        <f t="shared" ca="1" si="4"/>
        <v>985862.44519392564</v>
      </c>
      <c r="AV26" s="2">
        <f t="shared" ca="1" si="4"/>
        <v>1089798.6170806475</v>
      </c>
      <c r="AW26" s="2">
        <f t="shared" ca="1" si="4"/>
        <v>1196308.0994269145</v>
      </c>
      <c r="AX26" s="2">
        <f t="shared" ca="1" si="4"/>
        <v>1245635.1074418996</v>
      </c>
      <c r="AY26" s="2">
        <f t="shared" ca="1" si="4"/>
        <v>1357950.3257239822</v>
      </c>
      <c r="AZ26" s="2">
        <f t="shared" ca="1" si="4"/>
        <v>1473329.6093695057</v>
      </c>
      <c r="BA26" s="2">
        <f t="shared" ca="1" si="4"/>
        <v>1592063.7477683062</v>
      </c>
      <c r="BB26" s="2">
        <f t="shared" ca="1" si="4"/>
        <v>1654237.9032146703</v>
      </c>
      <c r="BC26" s="2">
        <f t="shared" ca="1" si="4"/>
        <v>1780204.8048951761</v>
      </c>
      <c r="BD26" s="2">
        <f t="shared" ca="1" si="4"/>
        <v>1910169.0431138305</v>
      </c>
      <c r="BE26" s="2">
        <f t="shared" ca="1" si="4"/>
        <v>2043954.6191581374</v>
      </c>
      <c r="BF26" s="2">
        <f t="shared" ca="1" si="4"/>
        <v>2182209.6716924082</v>
      </c>
      <c r="BG26" s="2">
        <f t="shared" ca="1" si="4"/>
        <v>2325047.6331040901</v>
      </c>
      <c r="BH26" s="2">
        <f t="shared" ca="1" si="4"/>
        <v>2472915.1949898163</v>
      </c>
      <c r="BI26" s="2">
        <f t="shared" ca="1" si="4"/>
        <v>2625929.5525570177</v>
      </c>
      <c r="BJ26" s="2">
        <f t="shared" ca="1" si="4"/>
        <v>2784579.1807945399</v>
      </c>
      <c r="BK26" s="2">
        <f t="shared" ca="1" si="4"/>
        <v>2949205.4923413489</v>
      </c>
      <c r="BL26" s="2">
        <f t="shared" ca="1" si="4"/>
        <v>3119960.2344706152</v>
      </c>
      <c r="BM26" s="2">
        <f t="shared" ca="1" si="4"/>
        <v>3297425.0477338238</v>
      </c>
      <c r="BN26" s="2">
        <f t="shared" ca="1" si="4"/>
        <v>3481770.3000355428</v>
      </c>
      <c r="BO26" s="2">
        <f t="shared" ca="1" si="4"/>
        <v>3673700.8949671974</v>
      </c>
      <c r="BP26" s="2">
        <f t="shared" ca="1" si="4"/>
        <v>3873626.1862706048</v>
      </c>
      <c r="BQ26" s="2">
        <f t="shared" ca="1" si="4"/>
        <v>4081188.0970638907</v>
      </c>
    </row>
    <row r="27" spans="1:69" s="89" customFormat="1">
      <c r="A27" s="64"/>
      <c r="B27" s="64"/>
      <c r="C27" s="92"/>
      <c r="D27" s="93"/>
      <c r="E27" s="38" t="s">
        <v>270</v>
      </c>
      <c r="F27" s="38"/>
      <c r="G27" s="38" t="s">
        <v>205</v>
      </c>
      <c r="H27" s="38"/>
      <c r="I27" s="12">
        <f t="shared" ref="I27:BQ27" si="5" xml:space="preserve">  IF( I23 = 0, $F22, I24 + I25 - I26 )</f>
        <v>0</v>
      </c>
      <c r="J27" s="12">
        <f t="shared" si="5"/>
        <v>0</v>
      </c>
      <c r="K27" s="12">
        <f t="shared" ca="1" si="5"/>
        <v>0</v>
      </c>
      <c r="L27" s="12">
        <f t="shared" ca="1" si="5"/>
        <v>0</v>
      </c>
      <c r="M27" s="12">
        <f t="shared" ca="1" si="5"/>
        <v>0</v>
      </c>
      <c r="N27" s="12">
        <f t="shared" ca="1" si="5"/>
        <v>0</v>
      </c>
      <c r="O27" s="12">
        <f t="shared" ca="1" si="5"/>
        <v>0</v>
      </c>
      <c r="P27" s="12">
        <f t="shared" ca="1" si="5"/>
        <v>0</v>
      </c>
      <c r="Q27" s="12">
        <f t="shared" ca="1" si="5"/>
        <v>553930.43695015553</v>
      </c>
      <c r="R27" s="12">
        <f t="shared" ca="1" si="5"/>
        <v>602665.04244871717</v>
      </c>
      <c r="S27" s="12">
        <f t="shared" ca="1" si="5"/>
        <v>550277.01892282837</v>
      </c>
      <c r="T27" s="12">
        <f t="shared" ca="1" si="5"/>
        <v>490277.01892282837</v>
      </c>
      <c r="U27" s="12">
        <f t="shared" ca="1" si="5"/>
        <v>430277.01892282837</v>
      </c>
      <c r="V27" s="12">
        <f t="shared" ca="1" si="5"/>
        <v>370277.01892282837</v>
      </c>
      <c r="W27" s="12">
        <f t="shared" ca="1" si="5"/>
        <v>960181.65888294263</v>
      </c>
      <c r="X27" s="12">
        <f t="shared" ca="1" si="5"/>
        <v>987196.84637131111</v>
      </c>
      <c r="Y27" s="12">
        <f t="shared" ca="1" si="5"/>
        <v>928938.96847935463</v>
      </c>
      <c r="Z27" s="12">
        <f t="shared" ca="1" si="5"/>
        <v>868437.77721035795</v>
      </c>
      <c r="AA27" s="12">
        <f t="shared" ca="1" si="5"/>
        <v>805557.24390621716</v>
      </c>
      <c r="AB27" s="12">
        <f t="shared" ca="1" si="5"/>
        <v>739985.33700031729</v>
      </c>
      <c r="AC27" s="12">
        <f t="shared" ca="1" si="5"/>
        <v>1331741.8635281427</v>
      </c>
      <c r="AD27" s="12">
        <f t="shared" ca="1" si="5"/>
        <v>1200476.4690267043</v>
      </c>
      <c r="AE27" s="12">
        <f t="shared" ca="1" si="5"/>
        <v>1066211.3931794926</v>
      </c>
      <c r="AF27" s="12">
        <f t="shared" ca="1" si="5"/>
        <v>928764.74315228208</v>
      </c>
      <c r="AG27" s="12">
        <f t="shared" ca="1" si="5"/>
        <v>1447309.14070842</v>
      </c>
      <c r="AH27" s="12">
        <f t="shared" ca="1" si="5"/>
        <v>1242273.5663956832</v>
      </c>
      <c r="AI27" s="12">
        <f t="shared" ca="1" si="5"/>
        <v>1099191.3263993091</v>
      </c>
      <c r="AJ27" s="12">
        <f t="shared" ca="1" si="5"/>
        <v>1610236.8208306017</v>
      </c>
      <c r="AK27" s="12">
        <f t="shared" ca="1" si="5"/>
        <v>1394486.9951368168</v>
      </c>
      <c r="AL27" s="12">
        <f t="shared" ca="1" si="5"/>
        <v>1171991.0153122731</v>
      </c>
      <c r="AM27" s="12">
        <f t="shared" ca="1" si="5"/>
        <v>1602340.1968113575</v>
      </c>
      <c r="AN27" s="12">
        <f t="shared" ca="1" si="5"/>
        <v>1304598.1081856408</v>
      </c>
      <c r="AO27" s="12">
        <f t="shared" ca="1" si="5"/>
        <v>998823.29206098849</v>
      </c>
      <c r="AP27" s="12">
        <f t="shared" ca="1" si="5"/>
        <v>1343964.4180332196</v>
      </c>
      <c r="AQ27" s="12">
        <f t="shared" ca="1" si="5"/>
        <v>960198.391225253</v>
      </c>
      <c r="AR27" s="12">
        <f t="shared" ca="1" si="5"/>
        <v>1226870.3072840222</v>
      </c>
      <c r="AS27" s="12">
        <f t="shared" ca="1" si="5"/>
        <v>761423.15255480492</v>
      </c>
      <c r="AT27" s="12">
        <f t="shared" ca="1" si="5"/>
        <v>945259.79662236641</v>
      </c>
      <c r="AU27" s="12">
        <f t="shared" ca="1" si="5"/>
        <v>456379.54990154691</v>
      </c>
      <c r="AV27" s="12">
        <f t="shared" ca="1" si="5"/>
        <v>613814.99546156288</v>
      </c>
      <c r="AW27" s="12">
        <f t="shared" ca="1" si="5"/>
        <v>695620.6841898507</v>
      </c>
      <c r="AX27" s="12">
        <f t="shared" ca="1" si="5"/>
        <v>41909.672927775653</v>
      </c>
      <c r="AY27" s="12">
        <f t="shared" ca="1" si="5"/>
        <v>31741.966588783078</v>
      </c>
      <c r="AZ27" s="12">
        <f t="shared" ca="1" si="5"/>
        <v>-57036.239034440136</v>
      </c>
      <c r="BA27" s="12">
        <f t="shared" ca="1" si="5"/>
        <v>-224290.32601713948</v>
      </c>
      <c r="BB27" s="12">
        <f t="shared" ca="1" si="5"/>
        <v>-1132438.3638754406</v>
      </c>
      <c r="BC27" s="12">
        <f t="shared" ca="1" si="5"/>
        <v>-1401040.3486045487</v>
      </c>
      <c r="BD27" s="12">
        <f t="shared" ca="1" si="5"/>
        <v>-1751638.5330945258</v>
      </c>
      <c r="BE27" s="12">
        <f t="shared" ca="1" si="5"/>
        <v>-2190166.2397209797</v>
      </c>
      <c r="BF27" s="12">
        <f t="shared" ca="1" si="5"/>
        <v>-2713315.2810021387</v>
      </c>
      <c r="BG27" s="12">
        <f t="shared" ca="1" si="5"/>
        <v>-3324307.3771660412</v>
      </c>
      <c r="BH27" s="12">
        <f t="shared" ca="1" si="5"/>
        <v>-4022811.8295271453</v>
      </c>
      <c r="BI27" s="12">
        <f t="shared" ca="1" si="5"/>
        <v>-4812569.0912777483</v>
      </c>
      <c r="BJ27" s="12">
        <f t="shared" ca="1" si="5"/>
        <v>-5693352.7332220208</v>
      </c>
      <c r="BK27" s="12">
        <f t="shared" ca="1" si="5"/>
        <v>-6667042.4870016621</v>
      </c>
      <c r="BL27" s="12">
        <f t="shared" ca="1" si="5"/>
        <v>-7737945.8159210784</v>
      </c>
      <c r="BM27" s="12">
        <f t="shared" ca="1" si="5"/>
        <v>-8905793.1044964008</v>
      </c>
      <c r="BN27" s="12">
        <f t="shared" ca="1" si="5"/>
        <v>-10175420.376911314</v>
      </c>
      <c r="BO27" s="12">
        <f t="shared" ca="1" si="5"/>
        <v>-11545954.132698655</v>
      </c>
      <c r="BP27" s="12">
        <f t="shared" ca="1" si="5"/>
        <v>-13020476.823328376</v>
      </c>
      <c r="BQ27" s="12">
        <f t="shared" ca="1" si="5"/>
        <v>-14610921.99087283</v>
      </c>
    </row>
    <row r="30" spans="1:69">
      <c r="B30" s="28" t="s">
        <v>210</v>
      </c>
    </row>
  </sheetData>
  <conditionalFormatting sqref="F3">
    <cfRule type="cellIs" dxfId="257" priority="13" stopIfTrue="1" operator="notEqual">
      <formula>0</formula>
    </cfRule>
    <cfRule type="cellIs" dxfId="256" priority="14" stopIfTrue="1" operator="equal">
      <formula>""</formula>
    </cfRule>
  </conditionalFormatting>
  <conditionalFormatting sqref="J3:BQ3">
    <cfRule type="cellIs" dxfId="255" priority="11" stopIfTrue="1" operator="equal">
      <formula>"Construction"</formula>
    </cfRule>
    <cfRule type="cellIs" dxfId="254" priority="12" stopIfTrue="1" operator="equal">
      <formula>"Operations"</formula>
    </cfRule>
  </conditionalFormatting>
  <conditionalFormatting sqref="J3:BQ3">
    <cfRule type="cellIs" dxfId="253" priority="10" operator="equal">
      <formula>"Fin Close"</formula>
    </cfRule>
  </conditionalFormatting>
  <conditionalFormatting sqref="J3:BQ3">
    <cfRule type="cellIs" dxfId="252" priority="8" operator="equal">
      <formula>"PPA ext."</formula>
    </cfRule>
    <cfRule type="cellIs" dxfId="251" priority="9" operator="equal">
      <formula>"Delay"</formula>
    </cfRule>
  </conditionalFormatting>
  <conditionalFormatting sqref="F2">
    <cfRule type="cellIs" dxfId="250" priority="1" stopIfTrue="1" operator="notEqual">
      <formula>0</formula>
    </cfRule>
    <cfRule type="cellIs" dxfId="249" priority="2" stopIfTrue="1" operator="equal">
      <formula>""</formula>
    </cfRule>
  </conditionalFormatting>
  <printOptions headings="1"/>
  <pageMargins left="0.74803149606299213" right="0.74803149606299213" top="0.98425196850393704" bottom="0.98425196850393704" header="0.51181102362204722" footer="0.51181102362204722"/>
  <pageSetup paperSize="9" scale="49" orientation="landscape" blackAndWhite="1"/>
  <headerFooter>
    <oddHeader>&amp;LPROJECT [XXX]&amp;CSheet:&amp;A&amp;RSTRICTLY CONFIDENTIAL</oddHeader>
    <oddFooter>&amp;L&amp;F ( Printed on &amp;D at &amp;T )&amp;RPage &amp;P of &amp;N</oddFooter>
  </headerFooter>
  <customProperties>
    <customPr name="MMGroup" r:id="rId1"/>
    <customPr name="MMSheetType" r:id="rId2"/>
    <customPr name="MMTimeAxis" r:id="rId3"/>
  </customPropertie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BQ60"/>
  <sheetViews>
    <sheetView showGridLines="0"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outlineLevelRow="1"/>
  <cols>
    <col min="1" max="2" width="1.44140625" style="28" customWidth="1"/>
    <col min="3" max="3" width="1.44140625" style="58" customWidth="1"/>
    <col min="4" max="4" width="1.44140625" style="82" customWidth="1"/>
    <col min="5" max="5" width="39.33203125" style="55" bestFit="1" customWidth="1"/>
    <col min="6" max="6" width="20.5546875" style="55" bestFit="1" customWidth="1"/>
    <col min="7" max="7" width="13.21875" style="55" bestFit="1" customWidth="1"/>
    <col min="8" max="8" width="10" style="55" bestFit="1" customWidth="1"/>
    <col min="9" max="9" width="3.44140625" style="55" customWidth="1"/>
    <col min="10" max="10" width="12.33203125" style="55" bestFit="1" customWidth="1"/>
    <col min="11" max="11" width="12.109375" style="55" bestFit="1" customWidth="1"/>
    <col min="12" max="12" width="11.21875" style="55" bestFit="1" customWidth="1"/>
    <col min="13" max="13" width="12.33203125" style="55" bestFit="1" customWidth="1"/>
    <col min="14" max="14" width="12.21875" style="55" bestFit="1" customWidth="1"/>
    <col min="15" max="15" width="11.77734375" style="55" bestFit="1" customWidth="1"/>
    <col min="16" max="16" width="12.33203125" style="55" bestFit="1" customWidth="1"/>
    <col min="17" max="17" width="12.21875" style="55" bestFit="1" customWidth="1"/>
    <col min="18" max="18" width="11.88671875" style="55" bestFit="1" customWidth="1"/>
    <col min="19" max="19" width="12.109375" style="55" bestFit="1" customWidth="1"/>
    <col min="20" max="20" width="12" style="55" bestFit="1" customWidth="1"/>
    <col min="21" max="21" width="11.77734375" style="55" bestFit="1" customWidth="1"/>
    <col min="22" max="22" width="12.33203125" style="55" bestFit="1" customWidth="1"/>
    <col min="23" max="23" width="12.109375" style="55" bestFit="1" customWidth="1"/>
    <col min="24" max="24" width="11.21875" style="55" bestFit="1" customWidth="1"/>
    <col min="25" max="25" width="12.33203125" style="55" bestFit="1" customWidth="1"/>
    <col min="26" max="26" width="12.21875" style="55" bestFit="1" customWidth="1"/>
    <col min="27" max="27" width="11.77734375" style="55" bestFit="1" customWidth="1"/>
    <col min="28" max="28" width="12.33203125" style="55" bestFit="1" customWidth="1"/>
    <col min="29" max="29" width="12.21875" style="55" bestFit="1" customWidth="1"/>
    <col min="30" max="30" width="11.88671875" style="55" bestFit="1" customWidth="1"/>
    <col min="31" max="31" width="12.109375" style="55" bestFit="1" customWidth="1"/>
    <col min="32" max="32" width="12" style="55" bestFit="1" customWidth="1"/>
    <col min="33" max="33" width="11.77734375" style="55" bestFit="1" customWidth="1"/>
    <col min="34" max="34" width="12.33203125" style="55" bestFit="1" customWidth="1"/>
    <col min="35" max="35" width="12.109375" style="55" bestFit="1" customWidth="1"/>
    <col min="36" max="36" width="11.21875" style="55" bestFit="1" customWidth="1"/>
    <col min="37" max="37" width="12.33203125" style="55" bestFit="1" customWidth="1"/>
    <col min="38" max="38" width="12.21875" style="55" bestFit="1" customWidth="1"/>
    <col min="39" max="39" width="11.77734375" style="55" bestFit="1" customWidth="1"/>
    <col min="40" max="40" width="12.33203125" style="55" bestFit="1" customWidth="1"/>
    <col min="41" max="41" width="12.21875" style="55" bestFit="1" customWidth="1"/>
    <col min="42" max="42" width="11.88671875" style="55" bestFit="1" customWidth="1"/>
    <col min="43" max="43" width="12.109375" style="55" bestFit="1" customWidth="1"/>
    <col min="44" max="44" width="12" style="55" bestFit="1" customWidth="1"/>
    <col min="45" max="45" width="11.77734375" style="55" bestFit="1" customWidth="1"/>
    <col min="46" max="46" width="12.33203125" style="55" bestFit="1" customWidth="1"/>
    <col min="47" max="47" width="12.109375" style="55" bestFit="1" customWidth="1"/>
    <col min="48" max="48" width="11.21875" style="55" bestFit="1" customWidth="1"/>
    <col min="49" max="49" width="12.33203125" style="55" bestFit="1" customWidth="1"/>
    <col min="50" max="50" width="12.21875" style="55" bestFit="1" customWidth="1"/>
    <col min="51" max="51" width="11.77734375" style="55" bestFit="1" customWidth="1"/>
    <col min="52" max="52" width="12.33203125" style="55" bestFit="1" customWidth="1"/>
    <col min="53" max="53" width="12.21875" style="55" bestFit="1" customWidth="1"/>
    <col min="54" max="54" width="11.88671875" style="55" bestFit="1" customWidth="1"/>
    <col min="55" max="55" width="12.109375" style="55" bestFit="1" customWidth="1"/>
    <col min="56" max="56" width="12" style="55" bestFit="1" customWidth="1"/>
    <col min="57" max="57" width="11.77734375" style="55" bestFit="1" customWidth="1"/>
    <col min="58" max="58" width="12.33203125" style="55" bestFit="1" customWidth="1"/>
    <col min="59" max="59" width="12.109375" style="55" bestFit="1" customWidth="1"/>
    <col min="60" max="60" width="11.21875" style="55" bestFit="1" customWidth="1"/>
    <col min="61" max="61" width="12.33203125" style="55" bestFit="1" customWidth="1"/>
    <col min="62" max="62" width="12.21875" style="55" bestFit="1" customWidth="1"/>
    <col min="63" max="63" width="11.77734375" style="55" bestFit="1" customWidth="1"/>
    <col min="64" max="64" width="12.33203125" style="55" bestFit="1" customWidth="1"/>
    <col min="65" max="65" width="12.21875" style="55" bestFit="1" customWidth="1"/>
    <col min="66" max="66" width="11.88671875" style="55" bestFit="1" customWidth="1"/>
    <col min="67" max="67" width="12.109375" style="55" bestFit="1" customWidth="1"/>
    <col min="68" max="68" width="12" style="55" bestFit="1" customWidth="1"/>
    <col min="69" max="69" width="11.77734375" style="55" bestFit="1" customWidth="1"/>
    <col min="70" max="70" width="15.109375" style="55" hidden="1" customWidth="1"/>
    <col min="71" max="16384" width="15.109375" style="55" hidden="1"/>
  </cols>
  <sheetData>
    <row r="1" spans="1:69" s="76" customFormat="1" ht="25">
      <c r="A1" s="48" t="str">
        <f ca="1" xml:space="preserve"> RIGHT(CELL("filename", A1), LEN(CELL("filename", A1)) - SEARCH("]", CELL("filename", A1)))</f>
        <v>Inventory</v>
      </c>
      <c r="B1" s="78"/>
      <c r="C1" s="79"/>
      <c r="D1" s="83"/>
      <c r="F1" s="50" t="str">
        <f>HYPERLINK("#Contents!A1","Go to contents")</f>
        <v>Go to contents</v>
      </c>
      <c r="H1" s="57"/>
      <c r="J1" s="57"/>
    </row>
    <row r="2" spans="1:69" s="52" customFormat="1">
      <c r="A2" s="56"/>
      <c r="B2" s="56"/>
      <c r="C2" s="77"/>
      <c r="D2" s="80"/>
      <c r="E2" s="19" t="s">
        <v>260</v>
      </c>
      <c r="F2" s="49">
        <f ca="1" xml:space="preserve"> 'Model Checks and Alerts'!F11</f>
        <v>1</v>
      </c>
      <c r="G2" s="51" t="s">
        <v>115</v>
      </c>
      <c r="H2" s="19"/>
      <c r="I2" s="19"/>
      <c r="J2" s="6">
        <f xml:space="preserve"> Time!J$19</f>
        <v>45077</v>
      </c>
      <c r="K2" s="6">
        <f xml:space="preserve"> Time!K$19</f>
        <v>45107</v>
      </c>
      <c r="L2" s="6">
        <f xml:space="preserve"> Time!L$19</f>
        <v>45138</v>
      </c>
      <c r="M2" s="6">
        <f xml:space="preserve"> Time!M$19</f>
        <v>45169</v>
      </c>
      <c r="N2" s="6">
        <f xml:space="preserve"> Time!N$19</f>
        <v>45199</v>
      </c>
      <c r="O2" s="6">
        <f xml:space="preserve"> Time!O$19</f>
        <v>45230</v>
      </c>
      <c r="P2" s="6">
        <f xml:space="preserve"> Time!P$19</f>
        <v>45260</v>
      </c>
      <c r="Q2" s="6">
        <f xml:space="preserve"> Time!Q$19</f>
        <v>45291</v>
      </c>
      <c r="R2" s="6">
        <f xml:space="preserve"> Time!R$19</f>
        <v>45322</v>
      </c>
      <c r="S2" s="6">
        <f xml:space="preserve"> Time!S$19</f>
        <v>45351</v>
      </c>
      <c r="T2" s="6">
        <f xml:space="preserve"> Time!T$19</f>
        <v>45382</v>
      </c>
      <c r="U2" s="6">
        <f xml:space="preserve"> Time!U$19</f>
        <v>45412</v>
      </c>
      <c r="V2" s="6">
        <f xml:space="preserve"> Time!V$19</f>
        <v>45443</v>
      </c>
      <c r="W2" s="6">
        <f xml:space="preserve"> Time!W$19</f>
        <v>45473</v>
      </c>
      <c r="X2" s="6">
        <f xml:space="preserve"> Time!X$19</f>
        <v>45504</v>
      </c>
      <c r="Y2" s="6">
        <f xml:space="preserve"> Time!Y$19</f>
        <v>45535</v>
      </c>
      <c r="Z2" s="6">
        <f xml:space="preserve"> Time!Z$19</f>
        <v>45565</v>
      </c>
      <c r="AA2" s="6">
        <f xml:space="preserve"> Time!AA$19</f>
        <v>45596</v>
      </c>
      <c r="AB2" s="6">
        <f xml:space="preserve"> Time!AB$19</f>
        <v>45626</v>
      </c>
      <c r="AC2" s="6">
        <f xml:space="preserve"> Time!AC$19</f>
        <v>45657</v>
      </c>
      <c r="AD2" s="6">
        <f xml:space="preserve"> Time!AD$19</f>
        <v>45688</v>
      </c>
      <c r="AE2" s="6">
        <f xml:space="preserve"> Time!AE$19</f>
        <v>45716</v>
      </c>
      <c r="AF2" s="6">
        <f xml:space="preserve"> Time!AF$19</f>
        <v>45747</v>
      </c>
      <c r="AG2" s="6">
        <f xml:space="preserve"> Time!AG$19</f>
        <v>45777</v>
      </c>
      <c r="AH2" s="6">
        <f xml:space="preserve"> Time!AH$19</f>
        <v>45808</v>
      </c>
      <c r="AI2" s="6">
        <f xml:space="preserve"> Time!AI$19</f>
        <v>45838</v>
      </c>
      <c r="AJ2" s="6">
        <f xml:space="preserve"> Time!AJ$19</f>
        <v>45869</v>
      </c>
      <c r="AK2" s="6">
        <f xml:space="preserve"> Time!AK$19</f>
        <v>45900</v>
      </c>
      <c r="AL2" s="6">
        <f xml:space="preserve"> Time!AL$19</f>
        <v>45930</v>
      </c>
      <c r="AM2" s="6">
        <f xml:space="preserve"> Time!AM$19</f>
        <v>45961</v>
      </c>
      <c r="AN2" s="6">
        <f xml:space="preserve"> Time!AN$19</f>
        <v>45991</v>
      </c>
      <c r="AO2" s="6">
        <f xml:space="preserve"> Time!AO$19</f>
        <v>46022</v>
      </c>
      <c r="AP2" s="6">
        <f xml:space="preserve"> Time!AP$19</f>
        <v>46053</v>
      </c>
      <c r="AQ2" s="6">
        <f xml:space="preserve"> Time!AQ$19</f>
        <v>46081</v>
      </c>
      <c r="AR2" s="6">
        <f xml:space="preserve"> Time!AR$19</f>
        <v>46112</v>
      </c>
      <c r="AS2" s="6">
        <f xml:space="preserve"> Time!AS$19</f>
        <v>46142</v>
      </c>
      <c r="AT2" s="6">
        <f xml:space="preserve"> Time!AT$19</f>
        <v>46173</v>
      </c>
      <c r="AU2" s="6">
        <f xml:space="preserve"> Time!AU$19</f>
        <v>46203</v>
      </c>
      <c r="AV2" s="6">
        <f xml:space="preserve"> Time!AV$19</f>
        <v>46234</v>
      </c>
      <c r="AW2" s="6">
        <f xml:space="preserve"> Time!AW$19</f>
        <v>46265</v>
      </c>
      <c r="AX2" s="6">
        <f xml:space="preserve"> Time!AX$19</f>
        <v>46295</v>
      </c>
      <c r="AY2" s="6">
        <f xml:space="preserve"> Time!AY$19</f>
        <v>46326</v>
      </c>
      <c r="AZ2" s="6">
        <f xml:space="preserve"> Time!AZ$19</f>
        <v>46356</v>
      </c>
      <c r="BA2" s="6">
        <f xml:space="preserve"> Time!BA$19</f>
        <v>46387</v>
      </c>
      <c r="BB2" s="6">
        <f xml:space="preserve"> Time!BB$19</f>
        <v>46418</v>
      </c>
      <c r="BC2" s="6">
        <f xml:space="preserve"> Time!BC$19</f>
        <v>46446</v>
      </c>
      <c r="BD2" s="6">
        <f xml:space="preserve"> Time!BD$19</f>
        <v>46477</v>
      </c>
      <c r="BE2" s="6">
        <f xml:space="preserve"> Time!BE$19</f>
        <v>46507</v>
      </c>
      <c r="BF2" s="6">
        <f xml:space="preserve"> Time!BF$19</f>
        <v>46538</v>
      </c>
      <c r="BG2" s="6">
        <f xml:space="preserve"> Time!BG$19</f>
        <v>46568</v>
      </c>
      <c r="BH2" s="6">
        <f xml:space="preserve"> Time!BH$19</f>
        <v>46599</v>
      </c>
      <c r="BI2" s="6">
        <f xml:space="preserve"> Time!BI$19</f>
        <v>46630</v>
      </c>
      <c r="BJ2" s="6">
        <f xml:space="preserve"> Time!BJ$19</f>
        <v>46660</v>
      </c>
      <c r="BK2" s="6">
        <f xml:space="preserve"> Time!BK$19</f>
        <v>46691</v>
      </c>
      <c r="BL2" s="6">
        <f xml:space="preserve"> Time!BL$19</f>
        <v>46721</v>
      </c>
      <c r="BM2" s="6">
        <f xml:space="preserve"> Time!BM$19</f>
        <v>46752</v>
      </c>
      <c r="BN2" s="6">
        <f xml:space="preserve"> Time!BN$19</f>
        <v>46783</v>
      </c>
      <c r="BO2" s="6">
        <f xml:space="preserve"> Time!BO$19</f>
        <v>46812</v>
      </c>
      <c r="BP2" s="6">
        <f xml:space="preserve"> Time!BP$19</f>
        <v>46843</v>
      </c>
      <c r="BQ2" s="6">
        <f xml:space="preserve"> Time!BQ$19</f>
        <v>46873</v>
      </c>
    </row>
    <row r="3" spans="1:69" s="29" customFormat="1">
      <c r="A3" s="56"/>
      <c r="B3" s="56"/>
      <c r="C3" s="77"/>
      <c r="D3" s="80"/>
      <c r="E3" s="37" t="s">
        <v>167</v>
      </c>
      <c r="F3" s="49"/>
      <c r="G3" s="51" t="s">
        <v>76</v>
      </c>
      <c r="H3" s="19"/>
      <c r="I3" s="19"/>
      <c r="J3" s="7" t="str">
        <f xml:space="preserve"> Time!J$24</f>
        <v>Month1</v>
      </c>
      <c r="K3" s="7" t="str">
        <f xml:space="preserve"> Time!K$24</f>
        <v>Month2</v>
      </c>
      <c r="L3" s="7" t="str">
        <f xml:space="preserve"> Time!L$24</f>
        <v>Month3</v>
      </c>
      <c r="M3" s="7" t="str">
        <f xml:space="preserve"> Time!M$24</f>
        <v>Month4</v>
      </c>
      <c r="N3" s="7" t="str">
        <f xml:space="preserve"> Time!N$24</f>
        <v>Month5</v>
      </c>
      <c r="O3" s="7" t="str">
        <f xml:space="preserve"> Time!O$24</f>
        <v>Month6</v>
      </c>
      <c r="P3" s="7" t="str">
        <f xml:space="preserve"> Time!P$24</f>
        <v>Month7</v>
      </c>
      <c r="Q3" s="7" t="str">
        <f xml:space="preserve"> Time!Q$24</f>
        <v>Month8</v>
      </c>
      <c r="R3" s="7" t="str">
        <f xml:space="preserve"> Time!R$24</f>
        <v>Month9</v>
      </c>
      <c r="S3" s="7" t="str">
        <f xml:space="preserve"> Time!S$24</f>
        <v>Month10</v>
      </c>
      <c r="T3" s="7" t="str">
        <f xml:space="preserve"> Time!T$24</f>
        <v>Month11</v>
      </c>
      <c r="U3" s="7" t="str">
        <f xml:space="preserve"> Time!U$24</f>
        <v>Month12</v>
      </c>
      <c r="V3" s="7" t="str">
        <f xml:space="preserve"> Time!V$24</f>
        <v>Month13</v>
      </c>
      <c r="W3" s="7" t="str">
        <f xml:space="preserve"> Time!W$24</f>
        <v>Month14</v>
      </c>
      <c r="X3" s="7" t="str">
        <f xml:space="preserve"> Time!X$24</f>
        <v>Month15</v>
      </c>
      <c r="Y3" s="7" t="str">
        <f xml:space="preserve"> Time!Y$24</f>
        <v>Month16</v>
      </c>
      <c r="Z3" s="7" t="str">
        <f xml:space="preserve"> Time!Z$24</f>
        <v>Month17</v>
      </c>
      <c r="AA3" s="7" t="str">
        <f xml:space="preserve"> Time!AA$24</f>
        <v>Month18</v>
      </c>
      <c r="AB3" s="7" t="str">
        <f xml:space="preserve"> Time!AB$24</f>
        <v>Month19</v>
      </c>
      <c r="AC3" s="7" t="str">
        <f xml:space="preserve"> Time!AC$24</f>
        <v>Month20</v>
      </c>
      <c r="AD3" s="7" t="str">
        <f xml:space="preserve"> Time!AD$24</f>
        <v>Month21</v>
      </c>
      <c r="AE3" s="7" t="str">
        <f xml:space="preserve"> Time!AE$24</f>
        <v>Month22</v>
      </c>
      <c r="AF3" s="7" t="str">
        <f xml:space="preserve"> Time!AF$24</f>
        <v>Month23</v>
      </c>
      <c r="AG3" s="7" t="str">
        <f xml:space="preserve"> Time!AG$24</f>
        <v>Month24</v>
      </c>
      <c r="AH3" s="7" t="str">
        <f xml:space="preserve"> Time!AH$24</f>
        <v>Month25</v>
      </c>
      <c r="AI3" s="7" t="str">
        <f xml:space="preserve"> Time!AI$24</f>
        <v>Month26</v>
      </c>
      <c r="AJ3" s="7" t="str">
        <f xml:space="preserve"> Time!AJ$24</f>
        <v>Month27</v>
      </c>
      <c r="AK3" s="7" t="str">
        <f xml:space="preserve"> Time!AK$24</f>
        <v>Month28</v>
      </c>
      <c r="AL3" s="7" t="str">
        <f xml:space="preserve"> Time!AL$24</f>
        <v>Month29</v>
      </c>
      <c r="AM3" s="7" t="str">
        <f xml:space="preserve"> Time!AM$24</f>
        <v>Month30</v>
      </c>
      <c r="AN3" s="7" t="str">
        <f xml:space="preserve"> Time!AN$24</f>
        <v>Month31</v>
      </c>
      <c r="AO3" s="7" t="str">
        <f xml:space="preserve"> Time!AO$24</f>
        <v>Month32</v>
      </c>
      <c r="AP3" s="7" t="str">
        <f xml:space="preserve"> Time!AP$24</f>
        <v>Month33</v>
      </c>
      <c r="AQ3" s="7" t="str">
        <f xml:space="preserve"> Time!AQ$24</f>
        <v>Month34</v>
      </c>
      <c r="AR3" s="7" t="str">
        <f xml:space="preserve"> Time!AR$24</f>
        <v>Month35</v>
      </c>
      <c r="AS3" s="7" t="str">
        <f xml:space="preserve"> Time!AS$24</f>
        <v>Month36</v>
      </c>
      <c r="AT3" s="7" t="str">
        <f xml:space="preserve"> Time!AT$24</f>
        <v>Month37</v>
      </c>
      <c r="AU3" s="7" t="str">
        <f xml:space="preserve"> Time!AU$24</f>
        <v>Month38</v>
      </c>
      <c r="AV3" s="7" t="str">
        <f xml:space="preserve"> Time!AV$24</f>
        <v>Month39</v>
      </c>
      <c r="AW3" s="7" t="str">
        <f xml:space="preserve"> Time!AW$24</f>
        <v>Month40</v>
      </c>
      <c r="AX3" s="7" t="str">
        <f xml:space="preserve"> Time!AX$24</f>
        <v>Month41</v>
      </c>
      <c r="AY3" s="7" t="str">
        <f xml:space="preserve"> Time!AY$24</f>
        <v>Month42</v>
      </c>
      <c r="AZ3" s="7" t="str">
        <f xml:space="preserve"> Time!AZ$24</f>
        <v>Month43</v>
      </c>
      <c r="BA3" s="7" t="str">
        <f xml:space="preserve"> Time!BA$24</f>
        <v>Month44</v>
      </c>
      <c r="BB3" s="7" t="str">
        <f xml:space="preserve"> Time!BB$24</f>
        <v>Month45</v>
      </c>
      <c r="BC3" s="7" t="str">
        <f xml:space="preserve"> Time!BC$24</f>
        <v>Month46</v>
      </c>
      <c r="BD3" s="7" t="str">
        <f xml:space="preserve"> Time!BD$24</f>
        <v>Month47</v>
      </c>
      <c r="BE3" s="7" t="str">
        <f xml:space="preserve"> Time!BE$24</f>
        <v>Month48</v>
      </c>
      <c r="BF3" s="7" t="str">
        <f xml:space="preserve"> Time!BF$24</f>
        <v>Month49</v>
      </c>
      <c r="BG3" s="7" t="str">
        <f xml:space="preserve"> Time!BG$24</f>
        <v>Month50</v>
      </c>
      <c r="BH3" s="7" t="str">
        <f xml:space="preserve"> Time!BH$24</f>
        <v>Month51</v>
      </c>
      <c r="BI3" s="7" t="str">
        <f xml:space="preserve"> Time!BI$24</f>
        <v>Month52</v>
      </c>
      <c r="BJ3" s="7" t="str">
        <f xml:space="preserve"> Time!BJ$24</f>
        <v>Month53</v>
      </c>
      <c r="BK3" s="7" t="str">
        <f xml:space="preserve"> Time!BK$24</f>
        <v>Month54</v>
      </c>
      <c r="BL3" s="7" t="str">
        <f xml:space="preserve"> Time!BL$24</f>
        <v>Month55</v>
      </c>
      <c r="BM3" s="7" t="str">
        <f xml:space="preserve"> Time!BM$24</f>
        <v>Month56</v>
      </c>
      <c r="BN3" s="7" t="str">
        <f xml:space="preserve"> Time!BN$24</f>
        <v>Month57</v>
      </c>
      <c r="BO3" s="7" t="str">
        <f xml:space="preserve"> Time!BO$24</f>
        <v>Month58</v>
      </c>
      <c r="BP3" s="7" t="str">
        <f xml:space="preserve"> Time!BP$24</f>
        <v>Month59</v>
      </c>
      <c r="BQ3" s="7" t="str">
        <f xml:space="preserve"> Time!BQ$24</f>
        <v>Month60</v>
      </c>
    </row>
    <row r="4" spans="1:69" s="26" customFormat="1">
      <c r="A4" s="56"/>
      <c r="B4" s="56"/>
      <c r="C4" s="77"/>
      <c r="D4" s="80"/>
      <c r="E4" s="19" t="s">
        <v>261</v>
      </c>
      <c r="F4" s="28"/>
      <c r="G4" s="19"/>
      <c r="H4" s="19"/>
      <c r="I4" s="19"/>
      <c r="J4" s="26">
        <f xml:space="preserve"> Time!J$28</f>
        <v>1</v>
      </c>
      <c r="K4" s="26">
        <f xml:space="preserve"> Time!K$28</f>
        <v>2</v>
      </c>
      <c r="L4" s="26">
        <f xml:space="preserve"> Time!L$28</f>
        <v>3</v>
      </c>
      <c r="M4" s="26">
        <f xml:space="preserve"> Time!M$28</f>
        <v>4</v>
      </c>
      <c r="N4" s="26">
        <f xml:space="preserve"> Time!N$28</f>
        <v>5</v>
      </c>
      <c r="O4" s="26">
        <f xml:space="preserve"> Time!O$28</f>
        <v>6</v>
      </c>
      <c r="P4" s="26">
        <f xml:space="preserve"> Time!P$28</f>
        <v>7</v>
      </c>
      <c r="Q4" s="26">
        <f xml:space="preserve"> Time!Q$28</f>
        <v>8</v>
      </c>
      <c r="R4" s="26">
        <f xml:space="preserve"> Time!R$28</f>
        <v>9</v>
      </c>
      <c r="S4" s="26">
        <f xml:space="preserve"> Time!S$28</f>
        <v>10</v>
      </c>
      <c r="T4" s="26">
        <f xml:space="preserve"> Time!T$28</f>
        <v>11</v>
      </c>
      <c r="U4" s="26">
        <f xml:space="preserve"> Time!U$28</f>
        <v>12</v>
      </c>
      <c r="V4" s="26">
        <f xml:space="preserve"> Time!V$28</f>
        <v>13</v>
      </c>
      <c r="W4" s="26">
        <f xml:space="preserve"> Time!W$28</f>
        <v>14</v>
      </c>
      <c r="X4" s="26">
        <f xml:space="preserve"> Time!X$28</f>
        <v>15</v>
      </c>
      <c r="Y4" s="26">
        <f xml:space="preserve"> Time!Y$28</f>
        <v>16</v>
      </c>
      <c r="Z4" s="26">
        <f xml:space="preserve"> Time!Z$28</f>
        <v>17</v>
      </c>
      <c r="AA4" s="26">
        <f xml:space="preserve"> Time!AA$28</f>
        <v>18</v>
      </c>
      <c r="AB4" s="26">
        <f xml:space="preserve"> Time!AB$28</f>
        <v>19</v>
      </c>
      <c r="AC4" s="26">
        <f xml:space="preserve"> Time!AC$28</f>
        <v>20</v>
      </c>
      <c r="AD4" s="26">
        <f xml:space="preserve"> Time!AD$28</f>
        <v>21</v>
      </c>
      <c r="AE4" s="26">
        <f xml:space="preserve"> Time!AE$28</f>
        <v>22</v>
      </c>
      <c r="AF4" s="26">
        <f xml:space="preserve"> Time!AF$28</f>
        <v>23</v>
      </c>
      <c r="AG4" s="26">
        <f xml:space="preserve"> Time!AG$28</f>
        <v>24</v>
      </c>
      <c r="AH4" s="26">
        <f xml:space="preserve"> Time!AH$28</f>
        <v>25</v>
      </c>
      <c r="AI4" s="26">
        <f xml:space="preserve"> Time!AI$28</f>
        <v>26</v>
      </c>
      <c r="AJ4" s="26">
        <f xml:space="preserve"> Time!AJ$28</f>
        <v>27</v>
      </c>
      <c r="AK4" s="26">
        <f xml:space="preserve"> Time!AK$28</f>
        <v>28</v>
      </c>
      <c r="AL4" s="26">
        <f xml:space="preserve"> Time!AL$28</f>
        <v>29</v>
      </c>
      <c r="AM4" s="26">
        <f xml:space="preserve"> Time!AM$28</f>
        <v>30</v>
      </c>
      <c r="AN4" s="26">
        <f xml:space="preserve"> Time!AN$28</f>
        <v>31</v>
      </c>
      <c r="AO4" s="26">
        <f xml:space="preserve"> Time!AO$28</f>
        <v>32</v>
      </c>
      <c r="AP4" s="26">
        <f xml:space="preserve"> Time!AP$28</f>
        <v>33</v>
      </c>
      <c r="AQ4" s="26">
        <f xml:space="preserve"> Time!AQ$28</f>
        <v>34</v>
      </c>
      <c r="AR4" s="26">
        <f xml:space="preserve"> Time!AR$28</f>
        <v>35</v>
      </c>
      <c r="AS4" s="26">
        <f xml:space="preserve"> Time!AS$28</f>
        <v>36</v>
      </c>
      <c r="AT4" s="26">
        <f xml:space="preserve"> Time!AT$28</f>
        <v>37</v>
      </c>
      <c r="AU4" s="26">
        <f xml:space="preserve"> Time!AU$28</f>
        <v>38</v>
      </c>
      <c r="AV4" s="26">
        <f xml:space="preserve"> Time!AV$28</f>
        <v>39</v>
      </c>
      <c r="AW4" s="26">
        <f xml:space="preserve"> Time!AW$28</f>
        <v>40</v>
      </c>
      <c r="AX4" s="26">
        <f xml:space="preserve"> Time!AX$28</f>
        <v>41</v>
      </c>
      <c r="AY4" s="26">
        <f xml:space="preserve"> Time!AY$28</f>
        <v>42</v>
      </c>
      <c r="AZ4" s="26">
        <f xml:space="preserve"> Time!AZ$28</f>
        <v>43</v>
      </c>
      <c r="BA4" s="26">
        <f xml:space="preserve"> Time!BA$28</f>
        <v>44</v>
      </c>
      <c r="BB4" s="26">
        <f xml:space="preserve"> Time!BB$28</f>
        <v>45</v>
      </c>
      <c r="BC4" s="26">
        <f xml:space="preserve"> Time!BC$28</f>
        <v>46</v>
      </c>
      <c r="BD4" s="26">
        <f xml:space="preserve"> Time!BD$28</f>
        <v>47</v>
      </c>
      <c r="BE4" s="26">
        <f xml:space="preserve"> Time!BE$28</f>
        <v>48</v>
      </c>
      <c r="BF4" s="26">
        <f xml:space="preserve"> Time!BF$28</f>
        <v>49</v>
      </c>
      <c r="BG4" s="26">
        <f xml:space="preserve"> Time!BG$28</f>
        <v>50</v>
      </c>
      <c r="BH4" s="26">
        <f xml:space="preserve"> Time!BH$28</f>
        <v>51</v>
      </c>
      <c r="BI4" s="26">
        <f xml:space="preserve"> Time!BI$28</f>
        <v>52</v>
      </c>
      <c r="BJ4" s="26">
        <f xml:space="preserve"> Time!BJ$28</f>
        <v>53</v>
      </c>
      <c r="BK4" s="26">
        <f xml:space="preserve"> Time!BK$28</f>
        <v>54</v>
      </c>
      <c r="BL4" s="26">
        <f xml:space="preserve"> Time!BL$28</f>
        <v>55</v>
      </c>
      <c r="BM4" s="26">
        <f xml:space="preserve"> Time!BM$28</f>
        <v>56</v>
      </c>
      <c r="BN4" s="26">
        <f xml:space="preserve"> Time!BN$28</f>
        <v>57</v>
      </c>
      <c r="BO4" s="26">
        <f xml:space="preserve"> Time!BO$28</f>
        <v>58</v>
      </c>
      <c r="BP4" s="26">
        <f xml:space="preserve"> Time!BP$28</f>
        <v>59</v>
      </c>
      <c r="BQ4" s="26">
        <f xml:space="preserve"> Time!BQ$28</f>
        <v>60</v>
      </c>
    </row>
    <row r="5" spans="1:69" s="29" customFormat="1">
      <c r="A5" s="56"/>
      <c r="B5" s="56"/>
      <c r="C5" s="77"/>
      <c r="D5" s="80"/>
      <c r="E5" s="19" t="s">
        <v>247</v>
      </c>
      <c r="F5" s="28" t="s">
        <v>201</v>
      </c>
      <c r="G5" s="28" t="s">
        <v>185</v>
      </c>
      <c r="H5" s="28" t="s">
        <v>166</v>
      </c>
      <c r="I5" s="19"/>
      <c r="J5" s="15"/>
      <c r="K5" s="15"/>
      <c r="L5" s="15"/>
      <c r="M5" s="15"/>
      <c r="N5" s="15"/>
      <c r="O5" s="15"/>
    </row>
    <row r="6" spans="1:69" s="37" customFormat="1">
      <c r="A6" s="28"/>
      <c r="B6" s="28"/>
      <c r="C6" s="58"/>
      <c r="D6" s="84"/>
      <c r="F6" s="28"/>
      <c r="G6" s="28"/>
      <c r="H6" s="28"/>
    </row>
    <row r="8" spans="1:69">
      <c r="B8" s="28" t="s">
        <v>197</v>
      </c>
    </row>
    <row r="9" spans="1:69" outlineLevel="1">
      <c r="A9" s="18"/>
      <c r="B9" s="18"/>
      <c r="C9" s="31"/>
      <c r="D9" s="32"/>
      <c r="E9" s="5" t="str">
        <f xml:space="preserve">  InpC!E$22</f>
        <v>Invoice Term</v>
      </c>
      <c r="F9" s="5">
        <f xml:space="preserve">  InpC!F$22</f>
        <v>12</v>
      </c>
      <c r="G9" s="5" t="str">
        <f xml:space="preserve">  InpC!G$22</f>
        <v>Months</v>
      </c>
      <c r="M9" s="2"/>
    </row>
    <row r="10" spans="1:69" outlineLevel="1">
      <c r="A10" s="18"/>
      <c r="B10" s="18"/>
      <c r="C10" s="31"/>
      <c r="D10" s="32"/>
      <c r="E10" s="5" t="str">
        <f xml:space="preserve">  Customers!E$11</f>
        <v>New customers orders</v>
      </c>
      <c r="F10" s="5">
        <f xml:space="preserve">  Customers!F$11</f>
        <v>0</v>
      </c>
      <c r="G10" s="5" t="str">
        <f xml:space="preserve">  Customers!G$11</f>
        <v>Units</v>
      </c>
      <c r="H10" s="5">
        <f xml:space="preserve">  Customers!H$11</f>
        <v>261181.72293639058</v>
      </c>
      <c r="I10" s="5">
        <f xml:space="preserve">  Customers!I$11</f>
        <v>0</v>
      </c>
      <c r="J10" s="5">
        <f xml:space="preserve">  Customers!J$11</f>
        <v>500</v>
      </c>
      <c r="K10" s="5">
        <f xml:space="preserve">  Customers!K$11</f>
        <v>530.31869276406599</v>
      </c>
      <c r="L10" s="5">
        <f xml:space="preserve">  Customers!L$11</f>
        <v>561.40868500918316</v>
      </c>
      <c r="M10" s="5">
        <f xml:space="preserve">  Customers!M$11</f>
        <v>595.4510398809266</v>
      </c>
      <c r="N10" s="5">
        <f xml:space="preserve">  Customers!N$11</f>
        <v>631.55763414931334</v>
      </c>
      <c r="O10" s="5">
        <f xml:space="preserve">  Customers!O$11</f>
        <v>668.58277057380337</v>
      </c>
      <c r="P10" s="5">
        <f xml:space="preserve">  Customers!P$11</f>
        <v>709.12388179055358</v>
      </c>
      <c r="Q10" s="5">
        <f xml:space="preserve">  Customers!Q$11</f>
        <v>750.69634809527076</v>
      </c>
      <c r="R10" s="5">
        <f xml:space="preserve">  Customers!R$11</f>
        <v>796.21661196928437</v>
      </c>
      <c r="S10" s="5">
        <f xml:space="preserve">  Customers!S$11</f>
        <v>844.49710563316887</v>
      </c>
      <c r="T10" s="5">
        <f xml:space="preserve">  Customers!T$11</f>
        <v>890.89871814033927</v>
      </c>
      <c r="U10" s="5">
        <f xml:space="preserve">  Customers!U$11</f>
        <v>944.76851169192605</v>
      </c>
      <c r="V10" s="5">
        <f xml:space="preserve">  Customers!V$11</f>
        <v>1000</v>
      </c>
      <c r="W10" s="5">
        <f xml:space="preserve">  Customers!W$11</f>
        <v>1061.5580832031035</v>
      </c>
      <c r="X10" s="5">
        <f xml:space="preserve">  Customers!X$11</f>
        <v>1123.704463583204</v>
      </c>
      <c r="Y10" s="5">
        <f xml:space="preserve">  Customers!Y$11</f>
        <v>1191.7469848656265</v>
      </c>
      <c r="Z10" s="5">
        <f xml:space="preserve">  Customers!Z$11</f>
        <v>1263.9096149956249</v>
      </c>
      <c r="AA10" s="5">
        <f xml:space="preserve">  Customers!AA$11</f>
        <v>1337.9021820933933</v>
      </c>
      <c r="AB10" s="5">
        <f xml:space="preserve">  Customers!AB$11</f>
        <v>1418.9147976423296</v>
      </c>
      <c r="AC10" s="5">
        <f xml:space="preserve">  Customers!AC$11</f>
        <v>1501.9817726260831</v>
      </c>
      <c r="AD10" s="5">
        <f xml:space="preserve">  Customers!AD$11</f>
        <v>1593.7719986646332</v>
      </c>
      <c r="AE10" s="5">
        <f xml:space="preserve">  Customers!AE$11</f>
        <v>1690.3233701094071</v>
      </c>
      <c r="AF10" s="5">
        <f xml:space="preserve">  Customers!AF$11</f>
        <v>1782.5488403365116</v>
      </c>
      <c r="AG10" s="5">
        <f xml:space="preserve">  Customers!AG$11</f>
        <v>1890.5363914705406</v>
      </c>
      <c r="AH10" s="5">
        <f xml:space="preserve">  Customers!AH$11</f>
        <v>2001.2652671743485</v>
      </c>
      <c r="AI10" s="5">
        <f xml:space="preserve">  Customers!AI$11</f>
        <v>2122.5027505360667</v>
      </c>
      <c r="AJ10" s="5">
        <f xml:space="preserve">  Customers!AJ$11</f>
        <v>2246.81791543077</v>
      </c>
      <c r="AK10" s="5">
        <f xml:space="preserve">  Customers!AK$11</f>
        <v>2382.9310804903203</v>
      </c>
      <c r="AL10" s="5">
        <f xml:space="preserve">  Customers!AL$11</f>
        <v>2527.2900377768647</v>
      </c>
      <c r="AM10" s="5">
        <f xml:space="preserve">  Customers!AM$11</f>
        <v>2675.3136281838124</v>
      </c>
      <c r="AN10" s="5">
        <f xml:space="preserve">  Customers!AN$11</f>
        <v>2837.3852419795539</v>
      </c>
      <c r="AO10" s="5">
        <f xml:space="preserve">  Customers!AO$11</f>
        <v>3003.5711346185153</v>
      </c>
      <c r="AP10" s="5">
        <f xml:space="preserve">  Customers!AP$11</f>
        <v>3186.8748572718159</v>
      </c>
      <c r="AQ10" s="5">
        <f xml:space="preserve">  Customers!AQ$11</f>
        <v>3379.98241970861</v>
      </c>
      <c r="AR10" s="5">
        <f xml:space="preserve">  Customers!AR$11</f>
        <v>3564.4403170294318</v>
      </c>
      <c r="AS10" s="5">
        <f xml:space="preserve">  Customers!AS$11</f>
        <v>3780.4263258626238</v>
      </c>
      <c r="AT10" s="5">
        <f xml:space="preserve">  Customers!AT$11</f>
        <v>4001.8981837991764</v>
      </c>
      <c r="AU10" s="5">
        <f xml:space="preserve">  Customers!AU$11</f>
        <v>4244.3917983916417</v>
      </c>
      <c r="AV10" s="5">
        <f xml:space="preserve">  Customers!AV$11</f>
        <v>4493.0445312777838</v>
      </c>
      <c r="AW10" s="5">
        <f xml:space="preserve">  Customers!AW$11</f>
        <v>4765.298986257475</v>
      </c>
      <c r="AX10" s="5">
        <f xml:space="preserve">  Customers!AX$11</f>
        <v>5054.050604294488</v>
      </c>
      <c r="AY10" s="5">
        <f xml:space="preserve">  Customers!AY$11</f>
        <v>5350.1362520376797</v>
      </c>
      <c r="AZ10" s="5">
        <f xml:space="preserve">  Customers!AZ$11</f>
        <v>5674.3258787430632</v>
      </c>
      <c r="BA10" s="5">
        <f xml:space="preserve">  Customers!BA$11</f>
        <v>6006.7496284946019</v>
      </c>
      <c r="BB10" s="5">
        <f xml:space="preserve">  Customers!BB$11</f>
        <v>6372.946588234563</v>
      </c>
      <c r="BC10" s="5">
        <f xml:space="preserve">  Customers!BC$11</f>
        <v>6759.1674891435086</v>
      </c>
      <c r="BD10" s="5">
        <f xml:space="preserve">  Customers!BD$11</f>
        <v>7128.0916261082357</v>
      </c>
      <c r="BE10" s="5">
        <f xml:space="preserve">  Customers!BE$11</f>
        <v>7560.0767261684687</v>
      </c>
      <c r="BF10" s="5">
        <f xml:space="preserve">  Customers!BF$11</f>
        <v>8003.0373658535955</v>
      </c>
      <c r="BG10" s="5">
        <f xml:space="preserve">  Customers!BG$11</f>
        <v>8488.0469699124624</v>
      </c>
      <c r="BH10" s="5">
        <f xml:space="preserve">  Customers!BH$11</f>
        <v>8985.3793187304836</v>
      </c>
      <c r="BI10" s="5">
        <f xml:space="preserve">  Customers!BI$11</f>
        <v>9529.921980031846</v>
      </c>
      <c r="BJ10" s="5">
        <f xml:space="preserve">  Customers!BJ$11</f>
        <v>10107.465664379506</v>
      </c>
      <c r="BK10" s="5">
        <f xml:space="preserve">  Customers!BK$11</f>
        <v>10699.683127039856</v>
      </c>
      <c r="BL10" s="5">
        <f xml:space="preserve">  Customers!BL$11</f>
        <v>11348.118069895754</v>
      </c>
      <c r="BM10" s="5">
        <f xml:space="preserve">  Customers!BM$11</f>
        <v>12013.027940725995</v>
      </c>
      <c r="BN10" s="5">
        <f xml:space="preserve">  Customers!BN$11</f>
        <v>12726.008005999736</v>
      </c>
      <c r="BO10" s="5">
        <f xml:space="preserve">  Customers!BO$11</f>
        <v>13496.954871063208</v>
      </c>
      <c r="BP10" s="5">
        <f xml:space="preserve">  Customers!BP$11</f>
        <v>14260.390722692093</v>
      </c>
      <c r="BQ10" s="5">
        <f xml:space="preserve">  Customers!BQ$11</f>
        <v>15124.291131764327</v>
      </c>
    </row>
    <row r="11" spans="1:69" outlineLevel="1">
      <c r="A11" s="18"/>
      <c r="B11" s="18"/>
      <c r="C11" s="31"/>
      <c r="D11" s="32"/>
      <c r="E11" s="5" t="str">
        <f xml:space="preserve">  Customers!E$32</f>
        <v>Renewing Customer Orders</v>
      </c>
      <c r="F11" s="5">
        <f xml:space="preserve">  Customers!F$32</f>
        <v>0</v>
      </c>
      <c r="G11" s="5" t="str">
        <f xml:space="preserve">  Customers!G$32</f>
        <v>Units</v>
      </c>
      <c r="H11" s="5">
        <f ca="1" xml:space="preserve">  Customers!H$32</f>
        <v>179489.69529611763</v>
      </c>
      <c r="I11" s="5">
        <f xml:space="preserve">  Customers!I$32</f>
        <v>0</v>
      </c>
      <c r="J11" s="5">
        <f ca="1" xml:space="preserve">  Customers!J$32</f>
        <v>0</v>
      </c>
      <c r="K11" s="5">
        <f ca="1" xml:space="preserve">  Customers!K$32</f>
        <v>0</v>
      </c>
      <c r="L11" s="5">
        <f ca="1" xml:space="preserve">  Customers!L$32</f>
        <v>0</v>
      </c>
      <c r="M11" s="5">
        <f ca="1" xml:space="preserve">  Customers!M$32</f>
        <v>0</v>
      </c>
      <c r="N11" s="5">
        <f ca="1" xml:space="preserve">  Customers!N$32</f>
        <v>0</v>
      </c>
      <c r="O11" s="5">
        <f ca="1" xml:space="preserve">  Customers!O$32</f>
        <v>0</v>
      </c>
      <c r="P11" s="5">
        <f ca="1" xml:space="preserve">  Customers!P$32</f>
        <v>0</v>
      </c>
      <c r="Q11" s="5">
        <f ca="1" xml:space="preserve">  Customers!Q$32</f>
        <v>0</v>
      </c>
      <c r="R11" s="5">
        <f ca="1" xml:space="preserve">  Customers!R$32</f>
        <v>0</v>
      </c>
      <c r="S11" s="5">
        <f ca="1" xml:space="preserve">  Customers!S$32</f>
        <v>0</v>
      </c>
      <c r="T11" s="5">
        <f ca="1" xml:space="preserve">  Customers!T$32</f>
        <v>0</v>
      </c>
      <c r="U11" s="5">
        <f ca="1" xml:space="preserve">  Customers!U$32</f>
        <v>0</v>
      </c>
      <c r="V11" s="5">
        <f ca="1" xml:space="preserve">  Customers!V$32</f>
        <v>500</v>
      </c>
      <c r="W11" s="5">
        <f ca="1" xml:space="preserve">  Customers!W$32</f>
        <v>530.31869276406599</v>
      </c>
      <c r="X11" s="5">
        <f ca="1" xml:space="preserve">  Customers!X$32</f>
        <v>561.40868500918316</v>
      </c>
      <c r="Y11" s="5">
        <f ca="1" xml:space="preserve">  Customers!Y$32</f>
        <v>595.4510398809266</v>
      </c>
      <c r="Z11" s="5">
        <f ca="1" xml:space="preserve">  Customers!Z$32</f>
        <v>631.55763414931334</v>
      </c>
      <c r="AA11" s="5">
        <f ca="1" xml:space="preserve">  Customers!AA$32</f>
        <v>668.58277057380337</v>
      </c>
      <c r="AB11" s="5">
        <f ca="1" xml:space="preserve">  Customers!AB$32</f>
        <v>709.12388179055358</v>
      </c>
      <c r="AC11" s="5">
        <f ca="1" xml:space="preserve">  Customers!AC$32</f>
        <v>750.69634809527076</v>
      </c>
      <c r="AD11" s="5">
        <f ca="1" xml:space="preserve">  Customers!AD$32</f>
        <v>796.21661196928437</v>
      </c>
      <c r="AE11" s="5">
        <f ca="1" xml:space="preserve">  Customers!AE$32</f>
        <v>844.49710563316887</v>
      </c>
      <c r="AF11" s="5">
        <f ca="1" xml:space="preserve">  Customers!AF$32</f>
        <v>890.89871814033927</v>
      </c>
      <c r="AG11" s="5">
        <f ca="1" xml:space="preserve">  Customers!AG$32</f>
        <v>944.76851169192605</v>
      </c>
      <c r="AH11" s="5">
        <f ca="1" xml:space="preserve">  Customers!AH$32</f>
        <v>1450</v>
      </c>
      <c r="AI11" s="5">
        <f ca="1" xml:space="preserve">  Customers!AI$32</f>
        <v>1538.8449066907629</v>
      </c>
      <c r="AJ11" s="5">
        <f ca="1" xml:space="preserve">  Customers!AJ$32</f>
        <v>1628.9722800914687</v>
      </c>
      <c r="AK11" s="5">
        <f ca="1" xml:space="preserve">  Customers!AK$32</f>
        <v>1727.6529207584604</v>
      </c>
      <c r="AL11" s="5">
        <f ca="1" xml:space="preserve">  Customers!AL$32</f>
        <v>1832.311485730007</v>
      </c>
      <c r="AM11" s="5">
        <f ca="1" xml:space="preserve">  Customers!AM$32</f>
        <v>1939.6266756098164</v>
      </c>
      <c r="AN11" s="5">
        <f ca="1" xml:space="preserve">  Customers!AN$32</f>
        <v>2057.1262912538277</v>
      </c>
      <c r="AO11" s="5">
        <f ca="1" xml:space="preserve">  Customers!AO$32</f>
        <v>2177.6084859118268</v>
      </c>
      <c r="AP11" s="5">
        <f ca="1" xml:space="preserve">  Customers!AP$32</f>
        <v>2310.3669494369892</v>
      </c>
      <c r="AQ11" s="5">
        <f ca="1" xml:space="preserve">  Customers!AQ$32</f>
        <v>2450.3707651792593</v>
      </c>
      <c r="AR11" s="5">
        <f ca="1" xml:space="preserve">  Customers!AR$32</f>
        <v>2584.3576866628168</v>
      </c>
      <c r="AS11" s="5">
        <f ca="1" xml:space="preserve">  Customers!AS$32</f>
        <v>2740.8280519932741</v>
      </c>
      <c r="AT11" s="5">
        <f ca="1" xml:space="preserve">  Customers!AT$32</f>
        <v>2901.2652671743485</v>
      </c>
      <c r="AU11" s="5">
        <f ca="1" xml:space="preserve">  Customers!AU$32</f>
        <v>3077.9050254188596</v>
      </c>
      <c r="AV11" s="5">
        <f ca="1" xml:space="preserve">  Customers!AV$32</f>
        <v>3258.1519326556536</v>
      </c>
      <c r="AW11" s="5">
        <f ca="1" xml:space="preserve">  Customers!AW$32</f>
        <v>3455.5033668693841</v>
      </c>
      <c r="AX11" s="5">
        <f ca="1" xml:space="preserve">  Customers!AX$32</f>
        <v>3664.8086912729268</v>
      </c>
      <c r="AY11" s="5">
        <f ca="1" xml:space="preserve">  Customers!AY$32</f>
        <v>3879.4255920678661</v>
      </c>
      <c r="AZ11" s="5">
        <f ca="1" xml:space="preserve">  Customers!AZ$32</f>
        <v>4114.4085598576512</v>
      </c>
      <c r="BA11" s="5">
        <f ca="1" xml:space="preserve">  Customers!BA$32</f>
        <v>4355.3547299819902</v>
      </c>
      <c r="BB11" s="5">
        <f ca="1" xml:space="preserve">  Customers!BB$32</f>
        <v>4621.269656069986</v>
      </c>
      <c r="BC11" s="5">
        <f ca="1" xml:space="preserve">  Customers!BC$32</f>
        <v>4901.273452807076</v>
      </c>
      <c r="BD11" s="5">
        <f ca="1" xml:space="preserve">  Customers!BD$32</f>
        <v>5168.7342733322921</v>
      </c>
      <c r="BE11" s="5">
        <f ca="1" xml:space="preserve">  Customers!BE$32</f>
        <v>5481.9090781861105</v>
      </c>
      <c r="BF11" s="5">
        <f ca="1" xml:space="preserve">  Customers!BF$32</f>
        <v>5803.0369242560901</v>
      </c>
      <c r="BG11" s="5">
        <f ca="1" xml:space="preserve">  Customers!BG$32</f>
        <v>6154.6442738741016</v>
      </c>
      <c r="BH11" s="5">
        <f ca="1" xml:space="preserve">  Customers!BH$32</f>
        <v>6515.1806551654772</v>
      </c>
      <c r="BI11" s="5">
        <f ca="1" xml:space="preserve">  Customers!BI$32</f>
        <v>6909.9369586987632</v>
      </c>
      <c r="BJ11" s="5">
        <f ca="1" xml:space="preserve">  Customers!BJ$32</f>
        <v>7328.6116382936661</v>
      </c>
      <c r="BK11" s="5">
        <f ca="1" xml:space="preserve">  Customers!BK$32</f>
        <v>7757.9185174031109</v>
      </c>
      <c r="BL11" s="5">
        <f ca="1" xml:space="preserve">  Customers!BL$32</f>
        <v>8227.9725965246616</v>
      </c>
      <c r="BM11" s="5">
        <f ca="1" xml:space="preserve">  Customers!BM$32</f>
        <v>8709.9636496512649</v>
      </c>
      <c r="BN11" s="5">
        <f ca="1" xml:space="preserve">  Customers!BN$32</f>
        <v>9241.1339597791975</v>
      </c>
      <c r="BO11" s="5">
        <f ca="1" xml:space="preserve">  Customers!BO$32</f>
        <v>9801.1516668812583</v>
      </c>
      <c r="BP11" s="5">
        <f ca="1" xml:space="preserve">  Customers!BP$32</f>
        <v>10336.087911434724</v>
      </c>
      <c r="BQ11" s="5">
        <f ca="1" xml:space="preserve">  Customers!BQ$32</f>
        <v>10962.460419444829</v>
      </c>
    </row>
    <row r="12" spans="1:69" outlineLevel="1">
      <c r="A12" s="36"/>
      <c r="B12" s="36"/>
      <c r="C12" s="63"/>
      <c r="D12" s="61"/>
      <c r="E12" s="24" t="s">
        <v>197</v>
      </c>
      <c r="F12" s="24"/>
      <c r="G12" s="24" t="s">
        <v>99</v>
      </c>
      <c r="H12" s="3">
        <f ca="1" xml:space="preserve"> SUM( J12:BQ12 )</f>
        <v>208140.9938930122</v>
      </c>
      <c r="I12" s="24"/>
      <c r="J12" s="3">
        <f ca="1" xml:space="preserve">  IF( Time!J28 &lt; 1 + $F9, 0, OFFSET( J10, 0, - 1 * ( $F9 ) ) ) + IF( Time!J28 &lt; 1 + $F9, 0, OFFSET( J11, 0, - 1 * ( $F9 ) ) )</f>
        <v>0</v>
      </c>
      <c r="K12" s="3">
        <f ca="1" xml:space="preserve">  IF( Time!K28 &lt; 1 + $F9, 0, OFFSET( K10, 0, - 1 * ( $F9 ) ) ) + IF( Time!K28 &lt; 1 + $F9, 0, OFFSET( K11, 0, - 1 * ( $F9 ) ) )</f>
        <v>0</v>
      </c>
      <c r="L12" s="3">
        <f ca="1" xml:space="preserve">  IF( Time!L28 &lt; 1 + $F9, 0, OFFSET( L10, 0, - 1 * ( $F9 ) ) ) + IF( Time!L28 &lt; 1 + $F9, 0, OFFSET( L11, 0, - 1 * ( $F9 ) ) )</f>
        <v>0</v>
      </c>
      <c r="M12" s="3">
        <f ca="1" xml:space="preserve">  IF( Time!M28 &lt; 1 + $F9, 0, OFFSET( M10, 0, - 1 * ( $F9 ) ) ) + IF( Time!M28 &lt; 1 + $F9, 0, OFFSET( M11, 0, - 1 * ( $F9 ) ) )</f>
        <v>0</v>
      </c>
      <c r="N12" s="3">
        <f ca="1" xml:space="preserve">  IF( Time!N28 &lt; 1 + $F9, 0, OFFSET( N10, 0, - 1 * ( $F9 ) ) ) + IF( Time!N28 &lt; 1 + $F9, 0, OFFSET( N11, 0, - 1 * ( $F9 ) ) )</f>
        <v>0</v>
      </c>
      <c r="O12" s="3">
        <f ca="1" xml:space="preserve">  IF( Time!O28 &lt; 1 + $F9, 0, OFFSET( O10, 0, - 1 * ( $F9 ) ) ) + IF( Time!O28 &lt; 1 + $F9, 0, OFFSET( O11, 0, - 1 * ( $F9 ) ) )</f>
        <v>0</v>
      </c>
      <c r="P12" s="3">
        <f ca="1" xml:space="preserve">  IF( Time!P28 &lt; 1 + $F9, 0, OFFSET( P10, 0, - 1 * ( $F9 ) ) ) + IF( Time!P28 &lt; 1 + $F9, 0, OFFSET( P11, 0, - 1 * ( $F9 ) ) )</f>
        <v>0</v>
      </c>
      <c r="Q12" s="3">
        <f ca="1" xml:space="preserve">  IF( Time!Q28 &lt; 1 + $F9, 0, OFFSET( Q10, 0, - 1 * ( $F9 ) ) ) + IF( Time!Q28 &lt; 1 + $F9, 0, OFFSET( Q11, 0, - 1 * ( $F9 ) ) )</f>
        <v>0</v>
      </c>
      <c r="R12" s="3">
        <f ca="1" xml:space="preserve">  IF( Time!R28 &lt; 1 + $F9, 0, OFFSET( R10, 0, - 1 * ( $F9 ) ) ) + IF( Time!R28 &lt; 1 + $F9, 0, OFFSET( R11, 0, - 1 * ( $F9 ) ) )</f>
        <v>0</v>
      </c>
      <c r="S12" s="3">
        <f ca="1" xml:space="preserve">  IF( Time!S28 &lt; 1 + $F9, 0, OFFSET( S10, 0, - 1 * ( $F9 ) ) ) + IF( Time!S28 &lt; 1 + $F9, 0, OFFSET( S11, 0, - 1 * ( $F9 ) ) )</f>
        <v>0</v>
      </c>
      <c r="T12" s="3">
        <f ca="1" xml:space="preserve">  IF( Time!T28 &lt; 1 + $F9, 0, OFFSET( T10, 0, - 1 * ( $F9 ) ) ) + IF( Time!T28 &lt; 1 + $F9, 0, OFFSET( T11, 0, - 1 * ( $F9 ) ) )</f>
        <v>0</v>
      </c>
      <c r="U12" s="3">
        <f ca="1" xml:space="preserve">  IF( Time!U28 &lt; 1 + $F9, 0, OFFSET( U10, 0, - 1 * ( $F9 ) ) ) + IF( Time!U28 &lt; 1 + $F9, 0, OFFSET( U11, 0, - 1 * ( $F9 ) ) )</f>
        <v>0</v>
      </c>
      <c r="V12" s="3">
        <f ca="1" xml:space="preserve">  IF( Time!V28 &lt; 1 + $F9, 0, OFFSET( V10, 0, - 1 * ( $F9 ) ) ) + IF( Time!V28 &lt; 1 + $F9, 0, OFFSET( V11, 0, - 1 * ( $F9 ) ) )</f>
        <v>500</v>
      </c>
      <c r="W12" s="3">
        <f ca="1" xml:space="preserve">  IF( Time!W28 &lt; 1 + $F9, 0, OFFSET( W10, 0, - 1 * ( $F9 ) ) ) + IF( Time!W28 &lt; 1 + $F9, 0, OFFSET( W11, 0, - 1 * ( $F9 ) ) )</f>
        <v>530.31869276406599</v>
      </c>
      <c r="X12" s="3">
        <f ca="1" xml:space="preserve">  IF( Time!X28 &lt; 1 + $F9, 0, OFFSET( X10, 0, - 1 * ( $F9 ) ) ) + IF( Time!X28 &lt; 1 + $F9, 0, OFFSET( X11, 0, - 1 * ( $F9 ) ) )</f>
        <v>561.40868500918316</v>
      </c>
      <c r="Y12" s="3">
        <f ca="1" xml:space="preserve">  IF( Time!Y28 &lt; 1 + $F9, 0, OFFSET( Y10, 0, - 1 * ( $F9 ) ) ) + IF( Time!Y28 &lt; 1 + $F9, 0, OFFSET( Y11, 0, - 1 * ( $F9 ) ) )</f>
        <v>595.4510398809266</v>
      </c>
      <c r="Z12" s="3">
        <f ca="1" xml:space="preserve">  IF( Time!Z28 &lt; 1 + $F9, 0, OFFSET( Z10, 0, - 1 * ( $F9 ) ) ) + IF( Time!Z28 &lt; 1 + $F9, 0, OFFSET( Z11, 0, - 1 * ( $F9 ) ) )</f>
        <v>631.55763414931334</v>
      </c>
      <c r="AA12" s="3">
        <f ca="1" xml:space="preserve">  IF( Time!AA28 &lt; 1 + $F9, 0, OFFSET( AA10, 0, - 1 * ( $F9 ) ) ) + IF( Time!AA28 &lt; 1 + $F9, 0, OFFSET( AA11, 0, - 1 * ( $F9 ) ) )</f>
        <v>668.58277057380337</v>
      </c>
      <c r="AB12" s="3">
        <f ca="1" xml:space="preserve">  IF( Time!AB28 &lt; 1 + $F9, 0, OFFSET( AB10, 0, - 1 * ( $F9 ) ) ) + IF( Time!AB28 &lt; 1 + $F9, 0, OFFSET( AB11, 0, - 1 * ( $F9 ) ) )</f>
        <v>709.12388179055358</v>
      </c>
      <c r="AC12" s="3">
        <f ca="1" xml:space="preserve">  IF( Time!AC28 &lt; 1 + $F9, 0, OFFSET( AC10, 0, - 1 * ( $F9 ) ) ) + IF( Time!AC28 &lt; 1 + $F9, 0, OFFSET( AC11, 0, - 1 * ( $F9 ) ) )</f>
        <v>750.69634809527076</v>
      </c>
      <c r="AD12" s="3">
        <f ca="1" xml:space="preserve">  IF( Time!AD28 &lt; 1 + $F9, 0, OFFSET( AD10, 0, - 1 * ( $F9 ) ) ) + IF( Time!AD28 &lt; 1 + $F9, 0, OFFSET( AD11, 0, - 1 * ( $F9 ) ) )</f>
        <v>796.21661196928437</v>
      </c>
      <c r="AE12" s="3">
        <f ca="1" xml:space="preserve">  IF( Time!AE28 &lt; 1 + $F9, 0, OFFSET( AE10, 0, - 1 * ( $F9 ) ) ) + IF( Time!AE28 &lt; 1 + $F9, 0, OFFSET( AE11, 0, - 1 * ( $F9 ) ) )</f>
        <v>844.49710563316887</v>
      </c>
      <c r="AF12" s="3">
        <f ca="1" xml:space="preserve">  IF( Time!AF28 &lt; 1 + $F9, 0, OFFSET( AF10, 0, - 1 * ( $F9 ) ) ) + IF( Time!AF28 &lt; 1 + $F9, 0, OFFSET( AF11, 0, - 1 * ( $F9 ) ) )</f>
        <v>890.89871814033927</v>
      </c>
      <c r="AG12" s="3">
        <f ca="1" xml:space="preserve">  IF( Time!AG28 &lt; 1 + $F9, 0, OFFSET( AG10, 0, - 1 * ( $F9 ) ) ) + IF( Time!AG28 &lt; 1 + $F9, 0, OFFSET( AG11, 0, - 1 * ( $F9 ) ) )</f>
        <v>944.76851169192605</v>
      </c>
      <c r="AH12" s="3">
        <f ca="1" xml:space="preserve">  IF( Time!AH28 &lt; 1 + $F9, 0, OFFSET( AH10, 0, - 1 * ( $F9 ) ) ) + IF( Time!AH28 &lt; 1 + $F9, 0, OFFSET( AH11, 0, - 1 * ( $F9 ) ) )</f>
        <v>1500</v>
      </c>
      <c r="AI12" s="3">
        <f ca="1" xml:space="preserve">  IF( Time!AI28 &lt; 1 + $F9, 0, OFFSET( AI10, 0, - 1 * ( $F9 ) ) ) + IF( Time!AI28 &lt; 1 + $F9, 0, OFFSET( AI11, 0, - 1 * ( $F9 ) ) )</f>
        <v>1591.8767759671696</v>
      </c>
      <c r="AJ12" s="3">
        <f ca="1" xml:space="preserve">  IF( Time!AJ28 &lt; 1 + $F9, 0, OFFSET( AJ10, 0, - 1 * ( $F9 ) ) ) + IF( Time!AJ28 &lt; 1 + $F9, 0, OFFSET( AJ11, 0, - 1 * ( $F9 ) ) )</f>
        <v>1685.113148592387</v>
      </c>
      <c r="AK12" s="3">
        <f ca="1" xml:space="preserve">  IF( Time!AK28 &lt; 1 + $F9, 0, OFFSET( AK10, 0, - 1 * ( $F9 ) ) ) + IF( Time!AK28 &lt; 1 + $F9, 0, OFFSET( AK11, 0, - 1 * ( $F9 ) ) )</f>
        <v>1787.1980247465531</v>
      </c>
      <c r="AL12" s="3">
        <f ca="1" xml:space="preserve">  IF( Time!AL28 &lt; 1 + $F9, 0, OFFSET( AL10, 0, - 1 * ( $F9 ) ) ) + IF( Time!AL28 &lt; 1 + $F9, 0, OFFSET( AL11, 0, - 1 * ( $F9 ) ) )</f>
        <v>1895.4672491449383</v>
      </c>
      <c r="AM12" s="3">
        <f ca="1" xml:space="preserve">  IF( Time!AM28 &lt; 1 + $F9, 0, OFFSET( AM10, 0, - 1 * ( $F9 ) ) ) + IF( Time!AM28 &lt; 1 + $F9, 0, OFFSET( AM11, 0, - 1 * ( $F9 ) ) )</f>
        <v>2006.4849526671967</v>
      </c>
      <c r="AN12" s="3">
        <f ca="1" xml:space="preserve">  IF( Time!AN28 &lt; 1 + $F9, 0, OFFSET( AN10, 0, - 1 * ( $F9 ) ) ) + IF( Time!AN28 &lt; 1 + $F9, 0, OFFSET( AN11, 0, - 1 * ( $F9 ) ) )</f>
        <v>2128.0386794328833</v>
      </c>
      <c r="AO12" s="3">
        <f ca="1" xml:space="preserve">  IF( Time!AO28 &lt; 1 + $F9, 0, OFFSET( AO10, 0, - 1 * ( $F9 ) ) ) + IF( Time!AO28 &lt; 1 + $F9, 0, OFFSET( AO11, 0, - 1 * ( $F9 ) ) )</f>
        <v>2252.6781207213539</v>
      </c>
      <c r="AP12" s="3">
        <f ca="1" xml:space="preserve">  IF( Time!AP28 &lt; 1 + $F9, 0, OFFSET( AP10, 0, - 1 * ( $F9 ) ) ) + IF( Time!AP28 &lt; 1 + $F9, 0, OFFSET( AP11, 0, - 1 * ( $F9 ) ) )</f>
        <v>2389.9886106339177</v>
      </c>
      <c r="AQ12" s="3">
        <f ca="1" xml:space="preserve">  IF( Time!AQ28 &lt; 1 + $F9, 0, OFFSET( AQ10, 0, - 1 * ( $F9 ) ) ) + IF( Time!AQ28 &lt; 1 + $F9, 0, OFFSET( AQ11, 0, - 1 * ( $F9 ) ) )</f>
        <v>2534.820475742576</v>
      </c>
      <c r="AR12" s="3">
        <f ca="1" xml:space="preserve">  IF( Time!AR28 &lt; 1 + $F9, 0, OFFSET( AR10, 0, - 1 * ( $F9 ) ) ) + IF( Time!AR28 &lt; 1 + $F9, 0, OFFSET( AR11, 0, - 1 * ( $F9 ) ) )</f>
        <v>2673.4475584768506</v>
      </c>
      <c r="AS12" s="3">
        <f ca="1" xml:space="preserve">  IF( Time!AS28 &lt; 1 + $F9, 0, OFFSET( AS10, 0, - 1 * ( $F9 ) ) ) + IF( Time!AS28 &lt; 1 + $F9, 0, OFFSET( AS11, 0, - 1 * ( $F9 ) ) )</f>
        <v>2835.3049031624669</v>
      </c>
      <c r="AT12" s="3">
        <f ca="1" xml:space="preserve">  IF( Time!AT28 &lt; 1 + $F9, 0, OFFSET( AT10, 0, - 1 * ( $F9 ) ) ) + IF( Time!AT28 &lt; 1 + $F9, 0, OFFSET( AT11, 0, - 1 * ( $F9 ) ) )</f>
        <v>3451.2652671743485</v>
      </c>
      <c r="AU12" s="3">
        <f ca="1" xml:space="preserve">  IF( Time!AU28 &lt; 1 + $F9, 0, OFFSET( AU10, 0, - 1 * ( $F9 ) ) ) + IF( Time!AU28 &lt; 1 + $F9, 0, OFFSET( AU11, 0, - 1 * ( $F9 ) ) )</f>
        <v>3661.3476572268296</v>
      </c>
      <c r="AV12" s="3">
        <f ca="1" xml:space="preserve">  IF( Time!AV28 &lt; 1 + $F9, 0, OFFSET( AV10, 0, - 1 * ( $F9 ) ) ) + IF( Time!AV28 &lt; 1 + $F9, 0, OFFSET( AV11, 0, - 1 * ( $F9 ) ) )</f>
        <v>3875.7901955222387</v>
      </c>
      <c r="AW12" s="3">
        <f ca="1" xml:space="preserve">  IF( Time!AW28 &lt; 1 + $F9, 0, OFFSET( AW10, 0, - 1 * ( $F9 ) ) ) + IF( Time!AW28 &lt; 1 + $F9, 0, OFFSET( AW11, 0, - 1 * ( $F9 ) ) )</f>
        <v>4110.5840012487806</v>
      </c>
      <c r="AX12" s="3">
        <f ca="1" xml:space="preserve">  IF( Time!AX28 &lt; 1 + $F9, 0, OFFSET( AX10, 0, - 1 * ( $F9 ) ) ) + IF( Time!AX28 &lt; 1 + $F9, 0, OFFSET( AX11, 0, - 1 * ( $F9 ) ) )</f>
        <v>4359.6015235068717</v>
      </c>
      <c r="AY12" s="3">
        <f ca="1" xml:space="preserve">  IF( Time!AY28 &lt; 1 + $F9, 0, OFFSET( AY10, 0, - 1 * ( $F9 ) ) ) + IF( Time!AY28 &lt; 1 + $F9, 0, OFFSET( AY11, 0, - 1 * ( $F9 ) ) )</f>
        <v>4614.940303793629</v>
      </c>
      <c r="AZ12" s="3">
        <f ca="1" xml:space="preserve">  IF( Time!AZ28 &lt; 1 + $F9, 0, OFFSET( AZ10, 0, - 1 * ( $F9 ) ) ) + IF( Time!AZ28 &lt; 1 + $F9, 0, OFFSET( AZ11, 0, - 1 * ( $F9 ) ) )</f>
        <v>4894.5115332333817</v>
      </c>
      <c r="BA12" s="3">
        <f ca="1" xml:space="preserve">  IF( Time!BA28 &lt; 1 + $F9, 0, OFFSET( BA10, 0, - 1 * ( $F9 ) ) ) + IF( Time!BA28 &lt; 1 + $F9, 0, OFFSET( BA11, 0, - 1 * ( $F9 ) ) )</f>
        <v>5181.1796205303417</v>
      </c>
      <c r="BB12" s="3">
        <f ca="1" xml:space="preserve">  IF( Time!BB28 &lt; 1 + $F9, 0, OFFSET( BB10, 0, - 1 * ( $F9 ) ) ) + IF( Time!BB28 &lt; 1 + $F9, 0, OFFSET( BB11, 0, - 1 * ( $F9 ) ) )</f>
        <v>5497.2418067088056</v>
      </c>
      <c r="BC12" s="3">
        <f ca="1" xml:space="preserve">  IF( Time!BC28 &lt; 1 + $F9, 0, OFFSET( BC10, 0, - 1 * ( $F9 ) ) ) + IF( Time!BC28 &lt; 1 + $F9, 0, OFFSET( BC11, 0, - 1 * ( $F9 ) ) )</f>
        <v>5830.3531848878692</v>
      </c>
      <c r="BD12" s="3">
        <f ca="1" xml:space="preserve">  IF( Time!BD28 &lt; 1 + $F9, 0, OFFSET( BD10, 0, - 1 * ( $F9 ) ) ) + IF( Time!BD28 &lt; 1 + $F9, 0, OFFSET( BD11, 0, - 1 * ( $F9 ) ) )</f>
        <v>6148.798003692249</v>
      </c>
      <c r="BE12" s="3">
        <f ca="1" xml:space="preserve">  IF( Time!BE28 &lt; 1 + $F9, 0, OFFSET( BE10, 0, - 1 * ( $F9 ) ) ) + IF( Time!BE28 &lt; 1 + $F9, 0, OFFSET( BE11, 0, - 1 * ( $F9 ) ) )</f>
        <v>6521.2543778558975</v>
      </c>
      <c r="BF12" s="3">
        <f ca="1" xml:space="preserve">  IF( Time!BF28 &lt; 1 + $F9, 0, OFFSET( BF10, 0, - 1 * ( $F9 ) ) ) + IF( Time!BF28 &lt; 1 + $F9, 0, OFFSET( BF11, 0, - 1 * ( $F9 ) ) )</f>
        <v>6903.163450973525</v>
      </c>
      <c r="BG12" s="3">
        <f ca="1" xml:space="preserve">  IF( Time!BG28 &lt; 1 + $F9, 0, OFFSET( BG10, 0, - 1 * ( $F9 ) ) ) + IF( Time!BG28 &lt; 1 + $F9, 0, OFFSET( BG11, 0, - 1 * ( $F9 ) ) )</f>
        <v>7322.2968238105013</v>
      </c>
      <c r="BH12" s="3">
        <f ca="1" xml:space="preserve">  IF( Time!BH28 &lt; 1 + $F9, 0, OFFSET( BH10, 0, - 1 * ( $F9 ) ) ) + IF( Time!BH28 &lt; 1 + $F9, 0, OFFSET( BH11, 0, - 1 * ( $F9 ) ) )</f>
        <v>7751.1964639334374</v>
      </c>
      <c r="BI12" s="3">
        <f ca="1" xml:space="preserve">  IF( Time!BI28 &lt; 1 + $F9, 0, OFFSET( BI10, 0, - 1 * ( $F9 ) ) ) + IF( Time!BI28 &lt; 1 + $F9, 0, OFFSET( BI11, 0, - 1 * ( $F9 ) ) )</f>
        <v>8220.8023531268591</v>
      </c>
      <c r="BJ12" s="3">
        <f ca="1" xml:space="preserve">  IF( Time!BJ28 &lt; 1 + $F9, 0, OFFSET( BJ10, 0, - 1 * ( $F9 ) ) ) + IF( Time!BJ28 &lt; 1 + $F9, 0, OFFSET( BJ11, 0, - 1 * ( $F9 ) ) )</f>
        <v>8718.8592955674139</v>
      </c>
      <c r="BK12" s="3">
        <f ca="1" xml:space="preserve">  IF( Time!BK28 &lt; 1 + $F9, 0, OFFSET( BK10, 0, - 1 * ( $F9 ) ) ) + IF( Time!BK28 &lt; 1 + $F9, 0, OFFSET( BK11, 0, - 1 * ( $F9 ) ) )</f>
        <v>9229.5618441055449</v>
      </c>
      <c r="BL12" s="3">
        <f ca="1" xml:space="preserve">  IF( Time!BL28 &lt; 1 + $F9, 0, OFFSET( BL10, 0, - 1 * ( $F9 ) ) ) + IF( Time!BL28 &lt; 1 + $F9, 0, OFFSET( BL11, 0, - 1 * ( $F9 ) ) )</f>
        <v>9788.7344386007135</v>
      </c>
      <c r="BM12" s="3">
        <f ca="1" xml:space="preserve">  IF( Time!BM28 &lt; 1 + $F9, 0, OFFSET( BM10, 0, - 1 * ( $F9 ) ) ) + IF( Time!BM28 &lt; 1 + $F9, 0, OFFSET( BM11, 0, - 1 * ( $F9 ) ) )</f>
        <v>10362.104358476592</v>
      </c>
      <c r="BN12" s="3">
        <f ca="1" xml:space="preserve">  IF( Time!BN28 &lt; 1 + $F9, 0, OFFSET( BN10, 0, - 1 * ( $F9 ) ) ) + IF( Time!BN28 &lt; 1 + $F9, 0, OFFSET( BN11, 0, - 1 * ( $F9 ) ) )</f>
        <v>10994.216244304549</v>
      </c>
      <c r="BO12" s="3">
        <f ca="1" xml:space="preserve">  IF( Time!BO28 &lt; 1 + $F9, 0, OFFSET( BO10, 0, - 1 * ( $F9 ) ) ) + IF( Time!BO28 &lt; 1 + $F9, 0, OFFSET( BO11, 0, - 1 * ( $F9 ) ) )</f>
        <v>11660.440941950585</v>
      </c>
      <c r="BP12" s="3">
        <f ca="1" xml:space="preserve">  IF( Time!BP28 &lt; 1 + $F9, 0, OFFSET( BP10, 0, - 1 * ( $F9 ) ) ) + IF( Time!BP28 &lt; 1 + $F9, 0, OFFSET( BP11, 0, - 1 * ( $F9 ) ) )</f>
        <v>12296.825899440528</v>
      </c>
      <c r="BQ12" s="3">
        <f ca="1" xml:space="preserve">  IF( Time!BQ28 &lt; 1 + $F9, 0, OFFSET( BQ10, 0, - 1 * ( $F9 ) ) ) + IF( Time!BQ28 &lt; 1 + $F9, 0, OFFSET( BQ11, 0, - 1 * ( $F9 ) ) )</f>
        <v>13041.985804354579</v>
      </c>
    </row>
    <row r="15" spans="1:69">
      <c r="B15" s="28" t="s">
        <v>105</v>
      </c>
    </row>
    <row r="16" spans="1:69" outlineLevel="1">
      <c r="A16" s="18"/>
      <c r="B16" s="18"/>
      <c r="C16" s="31"/>
      <c r="D16" s="32"/>
      <c r="E16" s="5" t="str">
        <f xml:space="preserve">  InpC!E$31</f>
        <v>Minimum quantity before reorder</v>
      </c>
      <c r="F16" s="5">
        <f xml:space="preserve">  InpC!F$31</f>
        <v>1000</v>
      </c>
      <c r="G16" s="5" t="str">
        <f xml:space="preserve">  InpC!G$31</f>
        <v>Units</v>
      </c>
      <c r="M16" s="2"/>
    </row>
    <row r="17" spans="1:69" outlineLevel="1">
      <c r="A17" s="18"/>
      <c r="B17" s="18"/>
      <c r="C17" s="31"/>
      <c r="D17" s="32"/>
      <c r="E17" s="5" t="str">
        <f xml:space="preserve">  InpC!E$35</f>
        <v>Minimum supplier order quantity</v>
      </c>
      <c r="F17" s="5">
        <f xml:space="preserve">  InpC!F$35</f>
        <v>5000</v>
      </c>
      <c r="G17" s="5" t="str">
        <f xml:space="preserve">  InpC!G$35</f>
        <v>Units</v>
      </c>
      <c r="M17" s="2"/>
    </row>
    <row r="18" spans="1:69" outlineLevel="1">
      <c r="A18" s="18"/>
      <c r="B18" s="18"/>
      <c r="C18" s="31"/>
      <c r="D18" s="32"/>
      <c r="E18" s="5" t="str">
        <f xml:space="preserve">  Customers!E$21</f>
        <v>Customer Orders Awaiting Fullfilment</v>
      </c>
      <c r="F18" s="5">
        <f xml:space="preserve">  Customers!F$21</f>
        <v>0</v>
      </c>
      <c r="G18" s="5" t="str">
        <f xml:space="preserve">  Customers!G$21</f>
        <v>Units</v>
      </c>
      <c r="H18" s="5">
        <f xml:space="preserve">  Customers!H$21</f>
        <v>0</v>
      </c>
      <c r="I18" s="5">
        <f xml:space="preserve">  Customers!I$21</f>
        <v>0</v>
      </c>
      <c r="J18" s="5">
        <f ca="1" xml:space="preserve">  Customers!J$21</f>
        <v>500</v>
      </c>
      <c r="K18" s="5">
        <f ca="1" xml:space="preserve">  Customers!K$21</f>
        <v>1030.3186927640659</v>
      </c>
      <c r="L18" s="5">
        <f ca="1" xml:space="preserve">  Customers!L$21</f>
        <v>1591.7273777732489</v>
      </c>
      <c r="M18" s="5">
        <f ca="1" xml:space="preserve">  Customers!M$21</f>
        <v>2187.1784176541755</v>
      </c>
      <c r="N18" s="5">
        <f ca="1" xml:space="preserve">  Customers!N$21</f>
        <v>2818.7360518034889</v>
      </c>
      <c r="O18" s="5">
        <f ca="1" xml:space="preserve">  Customers!O$21</f>
        <v>3487.3188223772922</v>
      </c>
      <c r="P18" s="5">
        <f ca="1" xml:space="preserve">  Customers!P$21</f>
        <v>4196.4427041678455</v>
      </c>
      <c r="Q18" s="5">
        <f ca="1" xml:space="preserve">  Customers!Q$21</f>
        <v>750.69634809527088</v>
      </c>
      <c r="R18" s="5">
        <f ca="1" xml:space="preserve">  Customers!R$21</f>
        <v>796.21661196928426</v>
      </c>
      <c r="S18" s="5">
        <f ca="1" xml:space="preserve">  Customers!S$21</f>
        <v>1587.8527698655694</v>
      </c>
      <c r="T18" s="5">
        <f ca="1" xml:space="preserve">  Customers!T$21</f>
        <v>2478.7514880059089</v>
      </c>
      <c r="U18" s="5">
        <f ca="1" xml:space="preserve">  Customers!U$21</f>
        <v>3423.5199996978349</v>
      </c>
      <c r="V18" s="5">
        <f ca="1" xml:space="preserve">  Customers!V$21</f>
        <v>4923.5199996978354</v>
      </c>
      <c r="W18" s="5">
        <f ca="1" xml:space="preserve">  Customers!W$21</f>
        <v>1591.87677596717</v>
      </c>
      <c r="X18" s="5">
        <f ca="1" xml:space="preserve">  Customers!X$21</f>
        <v>2170.1912314933265</v>
      </c>
      <c r="Y18" s="5">
        <f ca="1" xml:space="preserve">  Customers!Y$21</f>
        <v>3395.9805712306966</v>
      </c>
      <c r="Z18" s="5">
        <f ca="1" xml:space="preserve">  Customers!Z$21</f>
        <v>4695.9967804947082</v>
      </c>
      <c r="AA18" s="5">
        <f ca="1" xml:space="preserve">  Customers!AA$21</f>
        <v>6070.9240990125918</v>
      </c>
      <c r="AB18" s="5">
        <f ca="1" xml:space="preserve">  Customers!AB$21</f>
        <v>7530.3800078716722</v>
      </c>
      <c r="AC18" s="5">
        <f ca="1" xml:space="preserve">  Customers!AC$21</f>
        <v>4073.9342468024724</v>
      </c>
      <c r="AD18" s="5">
        <f ca="1" xml:space="preserve">  Customers!AD$21</f>
        <v>5713.2265093411197</v>
      </c>
      <c r="AE18" s="5">
        <f ca="1" xml:space="preserve">  Customers!AE$21</f>
        <v>7451.8303731144115</v>
      </c>
      <c r="AF18" s="5">
        <f ca="1" xml:space="preserve">  Customers!AF$21</f>
        <v>9280.7808259580943</v>
      </c>
      <c r="AG18" s="5">
        <f ca="1" xml:space="preserve">  Customers!AG$21</f>
        <v>6225.1870109802221</v>
      </c>
      <c r="AH18" s="5">
        <f ca="1" xml:space="preserve">  Customers!AH$21</f>
        <v>8731.6837664626455</v>
      </c>
      <c r="AI18" s="5">
        <f ca="1" xml:space="preserve">  Customers!AI$21</f>
        <v>10893.031423689476</v>
      </c>
      <c r="AJ18" s="5">
        <f ca="1" xml:space="preserve">  Customers!AJ$21</f>
        <v>8176.9448432445442</v>
      </c>
      <c r="AK18" s="5">
        <f ca="1" xml:space="preserve">  Customers!AK$21</f>
        <v>10602.415695900938</v>
      </c>
      <c r="AL18" s="5">
        <f ca="1" xml:space="preserve">  Customers!AL$21</f>
        <v>13174.819194661255</v>
      </c>
      <c r="AM18" s="5">
        <f ca="1" xml:space="preserve">  Customers!AM$21</f>
        <v>10894.292249309947</v>
      </c>
      <c r="AN18" s="5">
        <f ca="1" xml:space="preserve">  Customers!AN$21</f>
        <v>13782.318829876132</v>
      </c>
      <c r="AO18" s="5">
        <f ca="1" xml:space="preserve">  Customers!AO$21</f>
        <v>16835.45977097359</v>
      </c>
      <c r="AP18" s="5">
        <f ca="1" xml:space="preserve">  Customers!AP$21</f>
        <v>15080.023456961044</v>
      </c>
      <c r="AQ18" s="5">
        <f ca="1" xml:space="preserve">  Customers!AQ$21</f>
        <v>18520.388031214992</v>
      </c>
      <c r="AR18" s="5">
        <f ca="1" xml:space="preserve">  Customers!AR$21</f>
        <v>17134.365559164668</v>
      </c>
      <c r="AS18" s="5">
        <f ca="1" xml:space="preserve">  Customers!AS$21</f>
        <v>20982.172378543713</v>
      </c>
      <c r="AT18" s="5">
        <f ca="1" xml:space="preserve">  Customers!AT$21</f>
        <v>20050.030926354775</v>
      </c>
      <c r="AU18" s="5">
        <f ca="1" xml:space="preserve">  Customers!AU$21</f>
        <v>23921.062482990925</v>
      </c>
      <c r="AV18" s="5">
        <f ca="1" xml:space="preserve">  Customers!AV$21</f>
        <v>23010.911289697531</v>
      </c>
      <c r="AW18" s="5">
        <f ca="1" xml:space="preserve">  Customers!AW$21</f>
        <v>22355.92344730215</v>
      </c>
      <c r="AX18" s="5">
        <f ca="1" xml:space="preserve">  Customers!AX$21</f>
        <v>26964.198741620785</v>
      </c>
      <c r="AY18" s="5">
        <f ca="1" xml:space="preserve">  Customers!AY$21</f>
        <v>26834.159062219456</v>
      </c>
      <c r="AZ18" s="5">
        <f ca="1" xml:space="preserve">  Customers!AZ$21</f>
        <v>27007.953197026545</v>
      </c>
      <c r="BA18" s="5">
        <f ca="1" xml:space="preserve">  Customers!BA$21</f>
        <v>27475.546022269758</v>
      </c>
      <c r="BB18" s="5">
        <f ca="1" xml:space="preserve">  Customers!BB$21</f>
        <v>33288.582646043964</v>
      </c>
      <c r="BC18" s="5">
        <f ca="1" xml:space="preserve">  Customers!BC$21</f>
        <v>34451.781781285747</v>
      </c>
      <c r="BD18" s="5">
        <f ca="1" xml:space="preserve">  Customers!BD$21</f>
        <v>35918.25449583841</v>
      </c>
      <c r="BE18" s="5">
        <f ca="1" xml:space="preserve">  Customers!BE$21</f>
        <v>37811.44229650074</v>
      </c>
      <c r="BF18" s="5">
        <f ca="1" xml:space="preserve">  Customers!BF$21</f>
        <v>40096.262208754531</v>
      </c>
      <c r="BG18" s="5">
        <f ca="1" xml:space="preserve">  Customers!BG$21</f>
        <v>42835.790001567577</v>
      </c>
      <c r="BH18" s="5">
        <f ca="1" xml:space="preserve">  Customers!BH$21</f>
        <v>46014.053151653046</v>
      </c>
      <c r="BI18" s="5">
        <f ca="1" xml:space="preserve">  Customers!BI$21</f>
        <v>49702.715626450226</v>
      </c>
      <c r="BJ18" s="5">
        <f ca="1" xml:space="preserve">  Customers!BJ$21</f>
        <v>53917.990575996533</v>
      </c>
      <c r="BK18" s="5">
        <f ca="1" xml:space="preserve">  Customers!BK$21</f>
        <v>58656.732924872093</v>
      </c>
      <c r="BL18" s="5">
        <f ca="1" xml:space="preserve">  Customers!BL$21</f>
        <v>64003.261747186974</v>
      </c>
      <c r="BM18" s="5">
        <f ca="1" xml:space="preserve">  Customers!BM$21</f>
        <v>69937.518898963521</v>
      </c>
      <c r="BN18" s="5">
        <f ca="1" xml:space="preserve">  Customers!BN$21</f>
        <v>76542.556506265872</v>
      </c>
      <c r="BO18" s="5">
        <f ca="1" xml:space="preserve">  Customers!BO$21</f>
        <v>83846.446799905782</v>
      </c>
      <c r="BP18" s="5">
        <f ca="1" xml:space="preserve">  Customers!BP$21</f>
        <v>91782.484492082003</v>
      </c>
      <c r="BQ18" s="5">
        <f ca="1" xml:space="preserve">  Customers!BQ$21</f>
        <v>100572.41014385063</v>
      </c>
    </row>
    <row r="19" spans="1:69" outlineLevel="1">
      <c r="E19" s="2" t="str">
        <f t="shared" ref="E19:BQ19" si="0" xml:space="preserve">  E$32</f>
        <v>Units on order BEG</v>
      </c>
      <c r="F19" s="2">
        <f t="shared" si="0"/>
        <v>0</v>
      </c>
      <c r="G19" s="2" t="str">
        <f t="shared" si="0"/>
        <v>Units</v>
      </c>
      <c r="H19" s="2">
        <f t="shared" si="0"/>
        <v>0</v>
      </c>
      <c r="I19" s="2">
        <f t="shared" si="0"/>
        <v>0</v>
      </c>
      <c r="J19" s="2">
        <f t="shared" si="0"/>
        <v>0</v>
      </c>
      <c r="K19" s="2">
        <f t="shared" ca="1" si="0"/>
        <v>5000</v>
      </c>
      <c r="L19" s="2">
        <f t="shared" ca="1" si="0"/>
        <v>5000</v>
      </c>
      <c r="M19" s="2">
        <f t="shared" ca="1" si="0"/>
        <v>5000</v>
      </c>
      <c r="N19" s="2">
        <f t="shared" ca="1" si="0"/>
        <v>5000</v>
      </c>
      <c r="O19" s="2">
        <f t="shared" ca="1" si="0"/>
        <v>5000</v>
      </c>
      <c r="P19" s="2">
        <f t="shared" ca="1" si="0"/>
        <v>5000</v>
      </c>
      <c r="Q19" s="2">
        <f t="shared" ca="1" si="0"/>
        <v>5000</v>
      </c>
      <c r="R19" s="2">
        <f t="shared" ca="1" si="0"/>
        <v>5000</v>
      </c>
      <c r="S19" s="2">
        <f t="shared" ca="1" si="0"/>
        <v>5000</v>
      </c>
      <c r="T19" s="2">
        <f t="shared" ca="1" si="0"/>
        <v>5000</v>
      </c>
      <c r="U19" s="2">
        <f t="shared" ca="1" si="0"/>
        <v>5000</v>
      </c>
      <c r="V19" s="2">
        <f t="shared" ca="1" si="0"/>
        <v>5000</v>
      </c>
      <c r="W19" s="2">
        <f t="shared" ca="1" si="0"/>
        <v>5000</v>
      </c>
      <c r="X19" s="2">
        <f t="shared" ca="1" si="0"/>
        <v>5000</v>
      </c>
      <c r="Y19" s="2">
        <f t="shared" ca="1" si="0"/>
        <v>5000</v>
      </c>
      <c r="Z19" s="2">
        <f t="shared" ca="1" si="0"/>
        <v>5000</v>
      </c>
      <c r="AA19" s="2">
        <f t="shared" ca="1" si="0"/>
        <v>10000</v>
      </c>
      <c r="AB19" s="2">
        <f t="shared" ca="1" si="0"/>
        <v>10000</v>
      </c>
      <c r="AC19" s="2">
        <f t="shared" ca="1" si="0"/>
        <v>5000</v>
      </c>
      <c r="AD19" s="2">
        <f t="shared" ca="1" si="0"/>
        <v>10000</v>
      </c>
      <c r="AE19" s="2">
        <f t="shared" ca="1" si="0"/>
        <v>10000</v>
      </c>
      <c r="AF19" s="2">
        <f t="shared" ca="1" si="0"/>
        <v>10000</v>
      </c>
      <c r="AG19" s="2">
        <f t="shared" ca="1" si="0"/>
        <v>10000</v>
      </c>
      <c r="AH19" s="2">
        <f t="shared" ca="1" si="0"/>
        <v>10000</v>
      </c>
      <c r="AI19" s="2">
        <f t="shared" ca="1" si="0"/>
        <v>10000</v>
      </c>
      <c r="AJ19" s="2">
        <f t="shared" ca="1" si="0"/>
        <v>10000</v>
      </c>
      <c r="AK19" s="2">
        <f t="shared" ca="1" si="0"/>
        <v>10000</v>
      </c>
      <c r="AL19" s="2">
        <f t="shared" ca="1" si="0"/>
        <v>15000</v>
      </c>
      <c r="AM19" s="2">
        <f t="shared" ca="1" si="0"/>
        <v>10000</v>
      </c>
      <c r="AN19" s="2">
        <f t="shared" ca="1" si="0"/>
        <v>15000</v>
      </c>
      <c r="AO19" s="2">
        <f t="shared" ca="1" si="0"/>
        <v>15000</v>
      </c>
      <c r="AP19" s="2">
        <f t="shared" ca="1" si="0"/>
        <v>15000</v>
      </c>
      <c r="AQ19" s="2">
        <f t="shared" ca="1" si="0"/>
        <v>20000</v>
      </c>
      <c r="AR19" s="2">
        <f t="shared" ca="1" si="0"/>
        <v>15000</v>
      </c>
      <c r="AS19" s="2">
        <f t="shared" ca="1" si="0"/>
        <v>20000</v>
      </c>
      <c r="AT19" s="2">
        <f t="shared" ca="1" si="0"/>
        <v>20000</v>
      </c>
      <c r="AU19" s="2">
        <f t="shared" ca="1" si="0"/>
        <v>25000</v>
      </c>
      <c r="AV19" s="2">
        <f t="shared" ca="1" si="0"/>
        <v>20000</v>
      </c>
      <c r="AW19" s="2">
        <f t="shared" ca="1" si="0"/>
        <v>20000</v>
      </c>
      <c r="AX19" s="2">
        <f t="shared" ca="1" si="0"/>
        <v>25000</v>
      </c>
      <c r="AY19" s="2">
        <f t="shared" ca="1" si="0"/>
        <v>25000</v>
      </c>
      <c r="AZ19" s="2">
        <f t="shared" ca="1" si="0"/>
        <v>25000</v>
      </c>
      <c r="BA19" s="2">
        <f t="shared" ca="1" si="0"/>
        <v>25000</v>
      </c>
      <c r="BB19" s="2">
        <f t="shared" ca="1" si="0"/>
        <v>30000</v>
      </c>
      <c r="BC19" s="2">
        <f t="shared" ca="1" si="0"/>
        <v>30000</v>
      </c>
      <c r="BD19" s="2">
        <f t="shared" ca="1" si="0"/>
        <v>30000</v>
      </c>
      <c r="BE19" s="2">
        <f t="shared" ca="1" si="0"/>
        <v>30000</v>
      </c>
      <c r="BF19" s="2">
        <f t="shared" ca="1" si="0"/>
        <v>30000</v>
      </c>
      <c r="BG19" s="2">
        <f t="shared" ca="1" si="0"/>
        <v>30000</v>
      </c>
      <c r="BH19" s="2">
        <f t="shared" ca="1" si="0"/>
        <v>30000</v>
      </c>
      <c r="BI19" s="2">
        <f t="shared" ca="1" si="0"/>
        <v>30000</v>
      </c>
      <c r="BJ19" s="2">
        <f t="shared" ca="1" si="0"/>
        <v>30000</v>
      </c>
      <c r="BK19" s="2">
        <f t="shared" ca="1" si="0"/>
        <v>30000</v>
      </c>
      <c r="BL19" s="2">
        <f t="shared" ca="1" si="0"/>
        <v>30000</v>
      </c>
      <c r="BM19" s="2">
        <f t="shared" ca="1" si="0"/>
        <v>30000</v>
      </c>
      <c r="BN19" s="2">
        <f t="shared" ca="1" si="0"/>
        <v>30000</v>
      </c>
      <c r="BO19" s="2">
        <f t="shared" ca="1" si="0"/>
        <v>30000</v>
      </c>
      <c r="BP19" s="2">
        <f t="shared" ca="1" si="0"/>
        <v>30000</v>
      </c>
      <c r="BQ19" s="2">
        <f t="shared" ca="1" si="0"/>
        <v>30000</v>
      </c>
    </row>
    <row r="20" spans="1:69" outlineLevel="1">
      <c r="A20" s="36"/>
      <c r="B20" s="36"/>
      <c r="C20" s="63"/>
      <c r="D20" s="61"/>
      <c r="E20" s="24" t="s">
        <v>105</v>
      </c>
      <c r="F20" s="24"/>
      <c r="G20" s="24" t="s">
        <v>99</v>
      </c>
      <c r="H20" s="3">
        <f ca="1" xml:space="preserve"> SUM( J20:BQ20 )</f>
        <v>180000</v>
      </c>
      <c r="I20" s="24"/>
      <c r="J20" s="3">
        <f t="shared" ref="J20:BQ20" ca="1" si="1" xml:space="preserve">  IF( J18 + $F16 - J19 &gt; 0, $F17, 0 )</f>
        <v>5000</v>
      </c>
      <c r="K20" s="3">
        <f t="shared" ca="1" si="1"/>
        <v>0</v>
      </c>
      <c r="L20" s="3">
        <f t="shared" ca="1" si="1"/>
        <v>0</v>
      </c>
      <c r="M20" s="3">
        <f t="shared" ca="1" si="1"/>
        <v>0</v>
      </c>
      <c r="N20" s="3">
        <f t="shared" ca="1" si="1"/>
        <v>0</v>
      </c>
      <c r="O20" s="3">
        <f t="shared" ca="1" si="1"/>
        <v>0</v>
      </c>
      <c r="P20" s="3">
        <f t="shared" ca="1" si="1"/>
        <v>5000</v>
      </c>
      <c r="Q20" s="3">
        <f t="shared" ca="1" si="1"/>
        <v>0</v>
      </c>
      <c r="R20" s="3">
        <f t="shared" ca="1" si="1"/>
        <v>0</v>
      </c>
      <c r="S20" s="3">
        <f t="shared" ca="1" si="1"/>
        <v>0</v>
      </c>
      <c r="T20" s="3">
        <f t="shared" ca="1" si="1"/>
        <v>0</v>
      </c>
      <c r="U20" s="3">
        <f t="shared" ca="1" si="1"/>
        <v>0</v>
      </c>
      <c r="V20" s="3">
        <f t="shared" ca="1" si="1"/>
        <v>5000</v>
      </c>
      <c r="W20" s="3">
        <f t="shared" ca="1" si="1"/>
        <v>0</v>
      </c>
      <c r="X20" s="3">
        <f t="shared" ca="1" si="1"/>
        <v>0</v>
      </c>
      <c r="Y20" s="3">
        <f t="shared" ca="1" si="1"/>
        <v>0</v>
      </c>
      <c r="Z20" s="3">
        <f t="shared" ca="1" si="1"/>
        <v>5000</v>
      </c>
      <c r="AA20" s="3">
        <f t="shared" ca="1" si="1"/>
        <v>0</v>
      </c>
      <c r="AB20" s="3">
        <f t="shared" ca="1" si="1"/>
        <v>0</v>
      </c>
      <c r="AC20" s="3">
        <f t="shared" ca="1" si="1"/>
        <v>5000</v>
      </c>
      <c r="AD20" s="3">
        <f t="shared" ca="1" si="1"/>
        <v>0</v>
      </c>
      <c r="AE20" s="3">
        <f t="shared" ca="1" si="1"/>
        <v>0</v>
      </c>
      <c r="AF20" s="3">
        <f t="shared" ca="1" si="1"/>
        <v>5000</v>
      </c>
      <c r="AG20" s="3">
        <f t="shared" ca="1" si="1"/>
        <v>0</v>
      </c>
      <c r="AH20" s="3">
        <f t="shared" ca="1" si="1"/>
        <v>0</v>
      </c>
      <c r="AI20" s="3">
        <f t="shared" ca="1" si="1"/>
        <v>5000</v>
      </c>
      <c r="AJ20" s="3">
        <f t="shared" ca="1" si="1"/>
        <v>0</v>
      </c>
      <c r="AK20" s="3">
        <f t="shared" ca="1" si="1"/>
        <v>5000</v>
      </c>
      <c r="AL20" s="3">
        <f t="shared" ca="1" si="1"/>
        <v>0</v>
      </c>
      <c r="AM20" s="3">
        <f t="shared" ca="1" si="1"/>
        <v>5000</v>
      </c>
      <c r="AN20" s="3">
        <f t="shared" ca="1" si="1"/>
        <v>0</v>
      </c>
      <c r="AO20" s="3">
        <f t="shared" ca="1" si="1"/>
        <v>5000</v>
      </c>
      <c r="AP20" s="3">
        <f t="shared" ca="1" si="1"/>
        <v>5000</v>
      </c>
      <c r="AQ20" s="3">
        <f t="shared" ca="1" si="1"/>
        <v>0</v>
      </c>
      <c r="AR20" s="3">
        <f t="shared" ca="1" si="1"/>
        <v>5000</v>
      </c>
      <c r="AS20" s="3">
        <f t="shared" ca="1" si="1"/>
        <v>5000</v>
      </c>
      <c r="AT20" s="3">
        <f t="shared" ca="1" si="1"/>
        <v>5000</v>
      </c>
      <c r="AU20" s="3">
        <f t="shared" ca="1" si="1"/>
        <v>0</v>
      </c>
      <c r="AV20" s="3">
        <f t="shared" ca="1" si="1"/>
        <v>5000</v>
      </c>
      <c r="AW20" s="3">
        <f t="shared" ca="1" si="1"/>
        <v>5000</v>
      </c>
      <c r="AX20" s="3">
        <f t="shared" ca="1" si="1"/>
        <v>5000</v>
      </c>
      <c r="AY20" s="3">
        <f t="shared" ca="1" si="1"/>
        <v>5000</v>
      </c>
      <c r="AZ20" s="3">
        <f t="shared" ca="1" si="1"/>
        <v>5000</v>
      </c>
      <c r="BA20" s="3">
        <f t="shared" ca="1" si="1"/>
        <v>5000</v>
      </c>
      <c r="BB20" s="3">
        <f t="shared" ca="1" si="1"/>
        <v>5000</v>
      </c>
      <c r="BC20" s="3">
        <f t="shared" ca="1" si="1"/>
        <v>5000</v>
      </c>
      <c r="BD20" s="3">
        <f t="shared" ca="1" si="1"/>
        <v>5000</v>
      </c>
      <c r="BE20" s="3">
        <f t="shared" ca="1" si="1"/>
        <v>5000</v>
      </c>
      <c r="BF20" s="3">
        <f t="shared" ca="1" si="1"/>
        <v>5000</v>
      </c>
      <c r="BG20" s="3">
        <f t="shared" ca="1" si="1"/>
        <v>5000</v>
      </c>
      <c r="BH20" s="3">
        <f t="shared" ca="1" si="1"/>
        <v>5000</v>
      </c>
      <c r="BI20" s="3">
        <f t="shared" ca="1" si="1"/>
        <v>5000</v>
      </c>
      <c r="BJ20" s="3">
        <f t="shared" ca="1" si="1"/>
        <v>5000</v>
      </c>
      <c r="BK20" s="3">
        <f t="shared" ca="1" si="1"/>
        <v>5000</v>
      </c>
      <c r="BL20" s="3">
        <f t="shared" ca="1" si="1"/>
        <v>5000</v>
      </c>
      <c r="BM20" s="3">
        <f t="shared" ca="1" si="1"/>
        <v>5000</v>
      </c>
      <c r="BN20" s="3">
        <f t="shared" ca="1" si="1"/>
        <v>5000</v>
      </c>
      <c r="BO20" s="3">
        <f t="shared" ca="1" si="1"/>
        <v>5000</v>
      </c>
      <c r="BP20" s="3">
        <f t="shared" ca="1" si="1"/>
        <v>5000</v>
      </c>
      <c r="BQ20" s="3">
        <f t="shared" ca="1" si="1"/>
        <v>5000</v>
      </c>
    </row>
    <row r="23" spans="1:69">
      <c r="B23" s="28" t="s">
        <v>159</v>
      </c>
    </row>
    <row r="24" spans="1:69" outlineLevel="1">
      <c r="A24" s="18"/>
      <c r="B24" s="18"/>
      <c r="C24" s="31"/>
      <c r="D24" s="32"/>
      <c r="E24" s="5" t="str">
        <f xml:space="preserve">  InpC!E$33</f>
        <v>Order lead time (months)</v>
      </c>
      <c r="F24" s="5">
        <f xml:space="preserve">  InpC!F$33</f>
        <v>6</v>
      </c>
      <c r="G24" s="5" t="str">
        <f xml:space="preserve">  InpC!G$33</f>
        <v>Months</v>
      </c>
      <c r="M24" s="2"/>
    </row>
    <row r="25" spans="1:69" outlineLevel="1">
      <c r="E25" s="2" t="str">
        <f t="shared" ref="E25:BQ25" si="2" xml:space="preserve">  E$20</f>
        <v>Units ordered</v>
      </c>
      <c r="F25" s="2">
        <f t="shared" si="2"/>
        <v>0</v>
      </c>
      <c r="G25" s="2" t="str">
        <f t="shared" si="2"/>
        <v>Units</v>
      </c>
      <c r="H25" s="2">
        <f t="shared" ca="1" si="2"/>
        <v>180000</v>
      </c>
      <c r="I25" s="2">
        <f t="shared" si="2"/>
        <v>0</v>
      </c>
      <c r="J25" s="2">
        <f t="shared" ca="1" si="2"/>
        <v>5000</v>
      </c>
      <c r="K25" s="2">
        <f t="shared" ca="1" si="2"/>
        <v>0</v>
      </c>
      <c r="L25" s="2">
        <f t="shared" ca="1" si="2"/>
        <v>0</v>
      </c>
      <c r="M25" s="2">
        <f t="shared" ca="1" si="2"/>
        <v>0</v>
      </c>
      <c r="N25" s="2">
        <f t="shared" ca="1" si="2"/>
        <v>0</v>
      </c>
      <c r="O25" s="2">
        <f t="shared" ca="1" si="2"/>
        <v>0</v>
      </c>
      <c r="P25" s="2">
        <f t="shared" ca="1" si="2"/>
        <v>5000</v>
      </c>
      <c r="Q25" s="2">
        <f t="shared" ca="1" si="2"/>
        <v>0</v>
      </c>
      <c r="R25" s="2">
        <f t="shared" ca="1" si="2"/>
        <v>0</v>
      </c>
      <c r="S25" s="2">
        <f t="shared" ca="1" si="2"/>
        <v>0</v>
      </c>
      <c r="T25" s="2">
        <f t="shared" ca="1" si="2"/>
        <v>0</v>
      </c>
      <c r="U25" s="2">
        <f t="shared" ca="1" si="2"/>
        <v>0</v>
      </c>
      <c r="V25" s="2">
        <f t="shared" ca="1" si="2"/>
        <v>5000</v>
      </c>
      <c r="W25" s="2">
        <f t="shared" ca="1" si="2"/>
        <v>0</v>
      </c>
      <c r="X25" s="2">
        <f t="shared" ca="1" si="2"/>
        <v>0</v>
      </c>
      <c r="Y25" s="2">
        <f t="shared" ca="1" si="2"/>
        <v>0</v>
      </c>
      <c r="Z25" s="2">
        <f t="shared" ca="1" si="2"/>
        <v>5000</v>
      </c>
      <c r="AA25" s="2">
        <f t="shared" ca="1" si="2"/>
        <v>0</v>
      </c>
      <c r="AB25" s="2">
        <f t="shared" ca="1" si="2"/>
        <v>0</v>
      </c>
      <c r="AC25" s="2">
        <f t="shared" ca="1" si="2"/>
        <v>5000</v>
      </c>
      <c r="AD25" s="2">
        <f t="shared" ca="1" si="2"/>
        <v>0</v>
      </c>
      <c r="AE25" s="2">
        <f t="shared" ca="1" si="2"/>
        <v>0</v>
      </c>
      <c r="AF25" s="2">
        <f t="shared" ca="1" si="2"/>
        <v>5000</v>
      </c>
      <c r="AG25" s="2">
        <f t="shared" ca="1" si="2"/>
        <v>0</v>
      </c>
      <c r="AH25" s="2">
        <f t="shared" ca="1" si="2"/>
        <v>0</v>
      </c>
      <c r="AI25" s="2">
        <f t="shared" ca="1" si="2"/>
        <v>5000</v>
      </c>
      <c r="AJ25" s="2">
        <f t="shared" ca="1" si="2"/>
        <v>0</v>
      </c>
      <c r="AK25" s="2">
        <f t="shared" ca="1" si="2"/>
        <v>5000</v>
      </c>
      <c r="AL25" s="2">
        <f t="shared" ca="1" si="2"/>
        <v>0</v>
      </c>
      <c r="AM25" s="2">
        <f t="shared" ca="1" si="2"/>
        <v>5000</v>
      </c>
      <c r="AN25" s="2">
        <f t="shared" ca="1" si="2"/>
        <v>0</v>
      </c>
      <c r="AO25" s="2">
        <f t="shared" ca="1" si="2"/>
        <v>5000</v>
      </c>
      <c r="AP25" s="2">
        <f t="shared" ca="1" si="2"/>
        <v>5000</v>
      </c>
      <c r="AQ25" s="2">
        <f t="shared" ca="1" si="2"/>
        <v>0</v>
      </c>
      <c r="AR25" s="2">
        <f t="shared" ca="1" si="2"/>
        <v>5000</v>
      </c>
      <c r="AS25" s="2">
        <f t="shared" ca="1" si="2"/>
        <v>5000</v>
      </c>
      <c r="AT25" s="2">
        <f t="shared" ca="1" si="2"/>
        <v>5000</v>
      </c>
      <c r="AU25" s="2">
        <f t="shared" ca="1" si="2"/>
        <v>0</v>
      </c>
      <c r="AV25" s="2">
        <f t="shared" ca="1" si="2"/>
        <v>5000</v>
      </c>
      <c r="AW25" s="2">
        <f t="shared" ca="1" si="2"/>
        <v>5000</v>
      </c>
      <c r="AX25" s="2">
        <f t="shared" ca="1" si="2"/>
        <v>5000</v>
      </c>
      <c r="AY25" s="2">
        <f t="shared" ca="1" si="2"/>
        <v>5000</v>
      </c>
      <c r="AZ25" s="2">
        <f t="shared" ca="1" si="2"/>
        <v>5000</v>
      </c>
      <c r="BA25" s="2">
        <f t="shared" ca="1" si="2"/>
        <v>5000</v>
      </c>
      <c r="BB25" s="2">
        <f t="shared" ca="1" si="2"/>
        <v>5000</v>
      </c>
      <c r="BC25" s="2">
        <f t="shared" ca="1" si="2"/>
        <v>5000</v>
      </c>
      <c r="BD25" s="2">
        <f t="shared" ca="1" si="2"/>
        <v>5000</v>
      </c>
      <c r="BE25" s="2">
        <f t="shared" ca="1" si="2"/>
        <v>5000</v>
      </c>
      <c r="BF25" s="2">
        <f t="shared" ca="1" si="2"/>
        <v>5000</v>
      </c>
      <c r="BG25" s="2">
        <f t="shared" ca="1" si="2"/>
        <v>5000</v>
      </c>
      <c r="BH25" s="2">
        <f t="shared" ca="1" si="2"/>
        <v>5000</v>
      </c>
      <c r="BI25" s="2">
        <f t="shared" ca="1" si="2"/>
        <v>5000</v>
      </c>
      <c r="BJ25" s="2">
        <f t="shared" ca="1" si="2"/>
        <v>5000</v>
      </c>
      <c r="BK25" s="2">
        <f t="shared" ca="1" si="2"/>
        <v>5000</v>
      </c>
      <c r="BL25" s="2">
        <f t="shared" ca="1" si="2"/>
        <v>5000</v>
      </c>
      <c r="BM25" s="2">
        <f t="shared" ca="1" si="2"/>
        <v>5000</v>
      </c>
      <c r="BN25" s="2">
        <f t="shared" ca="1" si="2"/>
        <v>5000</v>
      </c>
      <c r="BO25" s="2">
        <f t="shared" ca="1" si="2"/>
        <v>5000</v>
      </c>
      <c r="BP25" s="2">
        <f t="shared" ca="1" si="2"/>
        <v>5000</v>
      </c>
      <c r="BQ25" s="2">
        <f t="shared" ca="1" si="2"/>
        <v>5000</v>
      </c>
    </row>
    <row r="26" spans="1:69" outlineLevel="1">
      <c r="A26" s="36"/>
      <c r="B26" s="36"/>
      <c r="C26" s="63"/>
      <c r="D26" s="61"/>
      <c r="E26" s="24" t="s">
        <v>159</v>
      </c>
      <c r="F26" s="24"/>
      <c r="G26" s="24" t="s">
        <v>99</v>
      </c>
      <c r="H26" s="3">
        <f ca="1" xml:space="preserve"> SUM( J26:BQ26 )</f>
        <v>150000</v>
      </c>
      <c r="I26" s="24"/>
      <c r="J26" s="3">
        <f ca="1" xml:space="preserve">  IF( Time!J28 &lt; 1 + $F24, 0, OFFSET( J25, 0, - 1 * ( $F24 ) ) )</f>
        <v>0</v>
      </c>
      <c r="K26" s="3">
        <f ca="1" xml:space="preserve">  IF( Time!K28 &lt; 1 + $F24, 0, OFFSET( K25, 0, - 1 * ( $F24 ) ) )</f>
        <v>0</v>
      </c>
      <c r="L26" s="3">
        <f ca="1" xml:space="preserve">  IF( Time!L28 &lt; 1 + $F24, 0, OFFSET( L25, 0, - 1 * ( $F24 ) ) )</f>
        <v>0</v>
      </c>
      <c r="M26" s="3">
        <f ca="1" xml:space="preserve">  IF( Time!M28 &lt; 1 + $F24, 0, OFFSET( M25, 0, - 1 * ( $F24 ) ) )</f>
        <v>0</v>
      </c>
      <c r="N26" s="3">
        <f ca="1" xml:space="preserve">  IF( Time!N28 &lt; 1 + $F24, 0, OFFSET( N25, 0, - 1 * ( $F24 ) ) )</f>
        <v>0</v>
      </c>
      <c r="O26" s="3">
        <f ca="1" xml:space="preserve">  IF( Time!O28 &lt; 1 + $F24, 0, OFFSET( O25, 0, - 1 * ( $F24 ) ) )</f>
        <v>0</v>
      </c>
      <c r="P26" s="3">
        <f ca="1" xml:space="preserve">  IF( Time!P28 &lt; 1 + $F24, 0, OFFSET( P25, 0, - 1 * ( $F24 ) ) )</f>
        <v>5000</v>
      </c>
      <c r="Q26" s="3">
        <f ca="1" xml:space="preserve">  IF( Time!Q28 &lt; 1 + $F24, 0, OFFSET( Q25, 0, - 1 * ( $F24 ) ) )</f>
        <v>0</v>
      </c>
      <c r="R26" s="3">
        <f ca="1" xml:space="preserve">  IF( Time!R28 &lt; 1 + $F24, 0, OFFSET( R25, 0, - 1 * ( $F24 ) ) )</f>
        <v>0</v>
      </c>
      <c r="S26" s="3">
        <f ca="1" xml:space="preserve">  IF( Time!S28 &lt; 1 + $F24, 0, OFFSET( S25, 0, - 1 * ( $F24 ) ) )</f>
        <v>0</v>
      </c>
      <c r="T26" s="3">
        <f ca="1" xml:space="preserve">  IF( Time!T28 &lt; 1 + $F24, 0, OFFSET( T25, 0, - 1 * ( $F24 ) ) )</f>
        <v>0</v>
      </c>
      <c r="U26" s="3">
        <f ca="1" xml:space="preserve">  IF( Time!U28 &lt; 1 + $F24, 0, OFFSET( U25, 0, - 1 * ( $F24 ) ) )</f>
        <v>0</v>
      </c>
      <c r="V26" s="3">
        <f ca="1" xml:space="preserve">  IF( Time!V28 &lt; 1 + $F24, 0, OFFSET( V25, 0, - 1 * ( $F24 ) ) )</f>
        <v>5000</v>
      </c>
      <c r="W26" s="3">
        <f ca="1" xml:space="preserve">  IF( Time!W28 &lt; 1 + $F24, 0, OFFSET( W25, 0, - 1 * ( $F24 ) ) )</f>
        <v>0</v>
      </c>
      <c r="X26" s="3">
        <f ca="1" xml:space="preserve">  IF( Time!X28 &lt; 1 + $F24, 0, OFFSET( X25, 0, - 1 * ( $F24 ) ) )</f>
        <v>0</v>
      </c>
      <c r="Y26" s="3">
        <f ca="1" xml:space="preserve">  IF( Time!Y28 &lt; 1 + $F24, 0, OFFSET( Y25, 0, - 1 * ( $F24 ) ) )</f>
        <v>0</v>
      </c>
      <c r="Z26" s="3">
        <f ca="1" xml:space="preserve">  IF( Time!Z28 &lt; 1 + $F24, 0, OFFSET( Z25, 0, - 1 * ( $F24 ) ) )</f>
        <v>0</v>
      </c>
      <c r="AA26" s="3">
        <f ca="1" xml:space="preserve">  IF( Time!AA28 &lt; 1 + $F24, 0, OFFSET( AA25, 0, - 1 * ( $F24 ) ) )</f>
        <v>0</v>
      </c>
      <c r="AB26" s="3">
        <f ca="1" xml:space="preserve">  IF( Time!AB28 &lt; 1 + $F24, 0, OFFSET( AB25, 0, - 1 * ( $F24 ) ) )</f>
        <v>5000</v>
      </c>
      <c r="AC26" s="3">
        <f ca="1" xml:space="preserve">  IF( Time!AC28 &lt; 1 + $F24, 0, OFFSET( AC25, 0, - 1 * ( $F24 ) ) )</f>
        <v>0</v>
      </c>
      <c r="AD26" s="3">
        <f ca="1" xml:space="preserve">  IF( Time!AD28 &lt; 1 + $F24, 0, OFFSET( AD25, 0, - 1 * ( $F24 ) ) )</f>
        <v>0</v>
      </c>
      <c r="AE26" s="3">
        <f ca="1" xml:space="preserve">  IF( Time!AE28 &lt; 1 + $F24, 0, OFFSET( AE25, 0, - 1 * ( $F24 ) ) )</f>
        <v>0</v>
      </c>
      <c r="AF26" s="3">
        <f ca="1" xml:space="preserve">  IF( Time!AF28 &lt; 1 + $F24, 0, OFFSET( AF25, 0, - 1 * ( $F24 ) ) )</f>
        <v>5000</v>
      </c>
      <c r="AG26" s="3">
        <f ca="1" xml:space="preserve">  IF( Time!AG28 &lt; 1 + $F24, 0, OFFSET( AG25, 0, - 1 * ( $F24 ) ) )</f>
        <v>0</v>
      </c>
      <c r="AH26" s="3">
        <f ca="1" xml:space="preserve">  IF( Time!AH28 &lt; 1 + $F24, 0, OFFSET( AH25, 0, - 1 * ( $F24 ) ) )</f>
        <v>0</v>
      </c>
      <c r="AI26" s="3">
        <f ca="1" xml:space="preserve">  IF( Time!AI28 &lt; 1 + $F24, 0, OFFSET( AI25, 0, - 1 * ( $F24 ) ) )</f>
        <v>5000</v>
      </c>
      <c r="AJ26" s="3">
        <f ca="1" xml:space="preserve">  IF( Time!AJ28 &lt; 1 + $F24, 0, OFFSET( AJ25, 0, - 1 * ( $F24 ) ) )</f>
        <v>0</v>
      </c>
      <c r="AK26" s="3">
        <f ca="1" xml:space="preserve">  IF( Time!AK28 &lt; 1 + $F24, 0, OFFSET( AK25, 0, - 1 * ( $F24 ) ) )</f>
        <v>0</v>
      </c>
      <c r="AL26" s="3">
        <f ca="1" xml:space="preserve">  IF( Time!AL28 &lt; 1 + $F24, 0, OFFSET( AL25, 0, - 1 * ( $F24 ) ) )</f>
        <v>5000</v>
      </c>
      <c r="AM26" s="3">
        <f ca="1" xml:space="preserve">  IF( Time!AM28 &lt; 1 + $F24, 0, OFFSET( AM25, 0, - 1 * ( $F24 ) ) )</f>
        <v>0</v>
      </c>
      <c r="AN26" s="3">
        <f ca="1" xml:space="preserve">  IF( Time!AN28 &lt; 1 + $F24, 0, OFFSET( AN25, 0, - 1 * ( $F24 ) ) )</f>
        <v>0</v>
      </c>
      <c r="AO26" s="3">
        <f ca="1" xml:space="preserve">  IF( Time!AO28 &lt; 1 + $F24, 0, OFFSET( AO25, 0, - 1 * ( $F24 ) ) )</f>
        <v>5000</v>
      </c>
      <c r="AP26" s="3">
        <f ca="1" xml:space="preserve">  IF( Time!AP28 &lt; 1 + $F24, 0, OFFSET( AP25, 0, - 1 * ( $F24 ) ) )</f>
        <v>0</v>
      </c>
      <c r="AQ26" s="3">
        <f ca="1" xml:space="preserve">  IF( Time!AQ28 &lt; 1 + $F24, 0, OFFSET( AQ25, 0, - 1 * ( $F24 ) ) )</f>
        <v>5000</v>
      </c>
      <c r="AR26" s="3">
        <f ca="1" xml:space="preserve">  IF( Time!AR28 &lt; 1 + $F24, 0, OFFSET( AR25, 0, - 1 * ( $F24 ) ) )</f>
        <v>0</v>
      </c>
      <c r="AS26" s="3">
        <f ca="1" xml:space="preserve">  IF( Time!AS28 &lt; 1 + $F24, 0, OFFSET( AS25, 0, - 1 * ( $F24 ) ) )</f>
        <v>5000</v>
      </c>
      <c r="AT26" s="3">
        <f ca="1" xml:space="preserve">  IF( Time!AT28 &lt; 1 + $F24, 0, OFFSET( AT25, 0, - 1 * ( $F24 ) ) )</f>
        <v>0</v>
      </c>
      <c r="AU26" s="3">
        <f ca="1" xml:space="preserve">  IF( Time!AU28 &lt; 1 + $F24, 0, OFFSET( AU25, 0, - 1 * ( $F24 ) ) )</f>
        <v>5000</v>
      </c>
      <c r="AV26" s="3">
        <f ca="1" xml:space="preserve">  IF( Time!AV28 &lt; 1 + $F24, 0, OFFSET( AV25, 0, - 1 * ( $F24 ) ) )</f>
        <v>5000</v>
      </c>
      <c r="AW26" s="3">
        <f ca="1" xml:space="preserve">  IF( Time!AW28 &lt; 1 + $F24, 0, OFFSET( AW25, 0, - 1 * ( $F24 ) ) )</f>
        <v>0</v>
      </c>
      <c r="AX26" s="3">
        <f ca="1" xml:space="preserve">  IF( Time!AX28 &lt; 1 + $F24, 0, OFFSET( AX25, 0, - 1 * ( $F24 ) ) )</f>
        <v>5000</v>
      </c>
      <c r="AY26" s="3">
        <f ca="1" xml:space="preserve">  IF( Time!AY28 &lt; 1 + $F24, 0, OFFSET( AY25, 0, - 1 * ( $F24 ) ) )</f>
        <v>5000</v>
      </c>
      <c r="AZ26" s="3">
        <f ca="1" xml:space="preserve">  IF( Time!AZ28 &lt; 1 + $F24, 0, OFFSET( AZ25, 0, - 1 * ( $F24 ) ) )</f>
        <v>5000</v>
      </c>
      <c r="BA26" s="3">
        <f ca="1" xml:space="preserve">  IF( Time!BA28 &lt; 1 + $F24, 0, OFFSET( BA25, 0, - 1 * ( $F24 ) ) )</f>
        <v>0</v>
      </c>
      <c r="BB26" s="3">
        <f ca="1" xml:space="preserve">  IF( Time!BB28 &lt; 1 + $F24, 0, OFFSET( BB25, 0, - 1 * ( $F24 ) ) )</f>
        <v>5000</v>
      </c>
      <c r="BC26" s="3">
        <f ca="1" xml:space="preserve">  IF( Time!BC28 &lt; 1 + $F24, 0, OFFSET( BC25, 0, - 1 * ( $F24 ) ) )</f>
        <v>5000</v>
      </c>
      <c r="BD26" s="3">
        <f ca="1" xml:space="preserve">  IF( Time!BD28 &lt; 1 + $F24, 0, OFFSET( BD25, 0, - 1 * ( $F24 ) ) )</f>
        <v>5000</v>
      </c>
      <c r="BE26" s="3">
        <f ca="1" xml:space="preserve">  IF( Time!BE28 &lt; 1 + $F24, 0, OFFSET( BE25, 0, - 1 * ( $F24 ) ) )</f>
        <v>5000</v>
      </c>
      <c r="BF26" s="3">
        <f ca="1" xml:space="preserve">  IF( Time!BF28 &lt; 1 + $F24, 0, OFFSET( BF25, 0, - 1 * ( $F24 ) ) )</f>
        <v>5000</v>
      </c>
      <c r="BG26" s="3">
        <f ca="1" xml:space="preserve">  IF( Time!BG28 &lt; 1 + $F24, 0, OFFSET( BG25, 0, - 1 * ( $F24 ) ) )</f>
        <v>5000</v>
      </c>
      <c r="BH26" s="3">
        <f ca="1" xml:space="preserve">  IF( Time!BH28 &lt; 1 + $F24, 0, OFFSET( BH25, 0, - 1 * ( $F24 ) ) )</f>
        <v>5000</v>
      </c>
      <c r="BI26" s="3">
        <f ca="1" xml:space="preserve">  IF( Time!BI28 &lt; 1 + $F24, 0, OFFSET( BI25, 0, - 1 * ( $F24 ) ) )</f>
        <v>5000</v>
      </c>
      <c r="BJ26" s="3">
        <f ca="1" xml:space="preserve">  IF( Time!BJ28 &lt; 1 + $F24, 0, OFFSET( BJ25, 0, - 1 * ( $F24 ) ) )</f>
        <v>5000</v>
      </c>
      <c r="BK26" s="3">
        <f ca="1" xml:space="preserve">  IF( Time!BK28 &lt; 1 + $F24, 0, OFFSET( BK25, 0, - 1 * ( $F24 ) ) )</f>
        <v>5000</v>
      </c>
      <c r="BL26" s="3">
        <f ca="1" xml:space="preserve">  IF( Time!BL28 &lt; 1 + $F24, 0, OFFSET( BL25, 0, - 1 * ( $F24 ) ) )</f>
        <v>5000</v>
      </c>
      <c r="BM26" s="3">
        <f ca="1" xml:space="preserve">  IF( Time!BM28 &lt; 1 + $F24, 0, OFFSET( BM25, 0, - 1 * ( $F24 ) ) )</f>
        <v>5000</v>
      </c>
      <c r="BN26" s="3">
        <f ca="1" xml:space="preserve">  IF( Time!BN28 &lt; 1 + $F24, 0, OFFSET( BN25, 0, - 1 * ( $F24 ) ) )</f>
        <v>5000</v>
      </c>
      <c r="BO26" s="3">
        <f ca="1" xml:space="preserve">  IF( Time!BO28 &lt; 1 + $F24, 0, OFFSET( BO25, 0, - 1 * ( $F24 ) ) )</f>
        <v>5000</v>
      </c>
      <c r="BP26" s="3">
        <f ca="1" xml:space="preserve">  IF( Time!BP28 &lt; 1 + $F24, 0, OFFSET( BP25, 0, - 1 * ( $F24 ) ) )</f>
        <v>5000</v>
      </c>
      <c r="BQ26" s="3">
        <f ca="1" xml:space="preserve">  IF( Time!BQ28 &lt; 1 + $F24, 0, OFFSET( BQ25, 0, - 1 * ( $F24 ) ) )</f>
        <v>5000</v>
      </c>
    </row>
    <row r="29" spans="1:69">
      <c r="B29" s="28" t="s">
        <v>143</v>
      </c>
    </row>
    <row r="30" spans="1:69" s="87" customFormat="1">
      <c r="A30" s="60"/>
      <c r="B30" s="60"/>
      <c r="C30" s="86"/>
      <c r="D30" s="90"/>
      <c r="E30" s="46" t="str">
        <f xml:space="preserve">  InpC!E$39</f>
        <v>Opening Units on order</v>
      </c>
      <c r="F30" s="46">
        <f xml:space="preserve">  InpC!F$39</f>
        <v>0</v>
      </c>
      <c r="G30" s="46" t="str">
        <f xml:space="preserve">  InpC!G$39</f>
        <v>Units</v>
      </c>
      <c r="M30" s="88"/>
    </row>
    <row r="31" spans="1:69">
      <c r="A31" s="18"/>
      <c r="B31" s="18"/>
      <c r="C31" s="31"/>
      <c r="D31" s="32"/>
      <c r="E31" s="10" t="str">
        <f xml:space="preserve">  Time!E$28</f>
        <v>Period number</v>
      </c>
      <c r="F31" s="10">
        <f xml:space="preserve">  Time!F$28</f>
        <v>0</v>
      </c>
      <c r="G31" s="10" t="str">
        <f xml:space="preserve">  Time!G$28</f>
        <v>Counter</v>
      </c>
      <c r="H31" s="10">
        <f xml:space="preserve">  Time!H$28</f>
        <v>0</v>
      </c>
      <c r="I31" s="10">
        <f xml:space="preserve">  Time!I$28</f>
        <v>0</v>
      </c>
      <c r="J31" s="10">
        <f xml:space="preserve">  Time!J$28</f>
        <v>1</v>
      </c>
      <c r="K31" s="10">
        <f xml:space="preserve">  Time!K$28</f>
        <v>2</v>
      </c>
      <c r="L31" s="10">
        <f xml:space="preserve">  Time!L$28</f>
        <v>3</v>
      </c>
      <c r="M31" s="10">
        <f xml:space="preserve">  Time!M$28</f>
        <v>4</v>
      </c>
      <c r="N31" s="10">
        <f xml:space="preserve">  Time!N$28</f>
        <v>5</v>
      </c>
      <c r="O31" s="10">
        <f xml:space="preserve">  Time!O$28</f>
        <v>6</v>
      </c>
      <c r="P31" s="10">
        <f xml:space="preserve">  Time!P$28</f>
        <v>7</v>
      </c>
      <c r="Q31" s="10">
        <f xml:space="preserve">  Time!Q$28</f>
        <v>8</v>
      </c>
      <c r="R31" s="10">
        <f xml:space="preserve">  Time!R$28</f>
        <v>9</v>
      </c>
      <c r="S31" s="10">
        <f xml:space="preserve">  Time!S$28</f>
        <v>10</v>
      </c>
      <c r="T31" s="10">
        <f xml:space="preserve">  Time!T$28</f>
        <v>11</v>
      </c>
      <c r="U31" s="10">
        <f xml:space="preserve">  Time!U$28</f>
        <v>12</v>
      </c>
      <c r="V31" s="10">
        <f xml:space="preserve">  Time!V$28</f>
        <v>13</v>
      </c>
      <c r="W31" s="10">
        <f xml:space="preserve">  Time!W$28</f>
        <v>14</v>
      </c>
      <c r="X31" s="10">
        <f xml:space="preserve">  Time!X$28</f>
        <v>15</v>
      </c>
      <c r="Y31" s="10">
        <f xml:space="preserve">  Time!Y$28</f>
        <v>16</v>
      </c>
      <c r="Z31" s="10">
        <f xml:space="preserve">  Time!Z$28</f>
        <v>17</v>
      </c>
      <c r="AA31" s="10">
        <f xml:space="preserve">  Time!AA$28</f>
        <v>18</v>
      </c>
      <c r="AB31" s="10">
        <f xml:space="preserve">  Time!AB$28</f>
        <v>19</v>
      </c>
      <c r="AC31" s="10">
        <f xml:space="preserve">  Time!AC$28</f>
        <v>20</v>
      </c>
      <c r="AD31" s="10">
        <f xml:space="preserve">  Time!AD$28</f>
        <v>21</v>
      </c>
      <c r="AE31" s="10">
        <f xml:space="preserve">  Time!AE$28</f>
        <v>22</v>
      </c>
      <c r="AF31" s="10">
        <f xml:space="preserve">  Time!AF$28</f>
        <v>23</v>
      </c>
      <c r="AG31" s="10">
        <f xml:space="preserve">  Time!AG$28</f>
        <v>24</v>
      </c>
      <c r="AH31" s="10">
        <f xml:space="preserve">  Time!AH$28</f>
        <v>25</v>
      </c>
      <c r="AI31" s="10">
        <f xml:space="preserve">  Time!AI$28</f>
        <v>26</v>
      </c>
      <c r="AJ31" s="10">
        <f xml:space="preserve">  Time!AJ$28</f>
        <v>27</v>
      </c>
      <c r="AK31" s="10">
        <f xml:space="preserve">  Time!AK$28</f>
        <v>28</v>
      </c>
      <c r="AL31" s="10">
        <f xml:space="preserve">  Time!AL$28</f>
        <v>29</v>
      </c>
      <c r="AM31" s="10">
        <f xml:space="preserve">  Time!AM$28</f>
        <v>30</v>
      </c>
      <c r="AN31" s="10">
        <f xml:space="preserve">  Time!AN$28</f>
        <v>31</v>
      </c>
      <c r="AO31" s="10">
        <f xml:space="preserve">  Time!AO$28</f>
        <v>32</v>
      </c>
      <c r="AP31" s="10">
        <f xml:space="preserve">  Time!AP$28</f>
        <v>33</v>
      </c>
      <c r="AQ31" s="10">
        <f xml:space="preserve">  Time!AQ$28</f>
        <v>34</v>
      </c>
      <c r="AR31" s="10">
        <f xml:space="preserve">  Time!AR$28</f>
        <v>35</v>
      </c>
      <c r="AS31" s="10">
        <f xml:space="preserve">  Time!AS$28</f>
        <v>36</v>
      </c>
      <c r="AT31" s="10">
        <f xml:space="preserve">  Time!AT$28</f>
        <v>37</v>
      </c>
      <c r="AU31" s="10">
        <f xml:space="preserve">  Time!AU$28</f>
        <v>38</v>
      </c>
      <c r="AV31" s="10">
        <f xml:space="preserve">  Time!AV$28</f>
        <v>39</v>
      </c>
      <c r="AW31" s="10">
        <f xml:space="preserve">  Time!AW$28</f>
        <v>40</v>
      </c>
      <c r="AX31" s="10">
        <f xml:space="preserve">  Time!AX$28</f>
        <v>41</v>
      </c>
      <c r="AY31" s="10">
        <f xml:space="preserve">  Time!AY$28</f>
        <v>42</v>
      </c>
      <c r="AZ31" s="10">
        <f xml:space="preserve">  Time!AZ$28</f>
        <v>43</v>
      </c>
      <c r="BA31" s="10">
        <f xml:space="preserve">  Time!BA$28</f>
        <v>44</v>
      </c>
      <c r="BB31" s="10">
        <f xml:space="preserve">  Time!BB$28</f>
        <v>45</v>
      </c>
      <c r="BC31" s="10">
        <f xml:space="preserve">  Time!BC$28</f>
        <v>46</v>
      </c>
      <c r="BD31" s="10">
        <f xml:space="preserve">  Time!BD$28</f>
        <v>47</v>
      </c>
      <c r="BE31" s="10">
        <f xml:space="preserve">  Time!BE$28</f>
        <v>48</v>
      </c>
      <c r="BF31" s="10">
        <f xml:space="preserve">  Time!BF$28</f>
        <v>49</v>
      </c>
      <c r="BG31" s="10">
        <f xml:space="preserve">  Time!BG$28</f>
        <v>50</v>
      </c>
      <c r="BH31" s="10">
        <f xml:space="preserve">  Time!BH$28</f>
        <v>51</v>
      </c>
      <c r="BI31" s="10">
        <f xml:space="preserve">  Time!BI$28</f>
        <v>52</v>
      </c>
      <c r="BJ31" s="10">
        <f xml:space="preserve">  Time!BJ$28</f>
        <v>53</v>
      </c>
      <c r="BK31" s="10">
        <f xml:space="preserve">  Time!BK$28</f>
        <v>54</v>
      </c>
      <c r="BL31" s="10">
        <f xml:space="preserve">  Time!BL$28</f>
        <v>55</v>
      </c>
      <c r="BM31" s="10">
        <f xml:space="preserve">  Time!BM$28</f>
        <v>56</v>
      </c>
      <c r="BN31" s="10">
        <f xml:space="preserve">  Time!BN$28</f>
        <v>57</v>
      </c>
      <c r="BO31" s="10">
        <f xml:space="preserve">  Time!BO$28</f>
        <v>58</v>
      </c>
      <c r="BP31" s="10">
        <f xml:space="preserve">  Time!BP$28</f>
        <v>59</v>
      </c>
      <c r="BQ31" s="10">
        <f xml:space="preserve">  Time!BQ$28</f>
        <v>60</v>
      </c>
    </row>
    <row r="32" spans="1:69">
      <c r="E32" s="55" t="s">
        <v>184</v>
      </c>
      <c r="G32" s="55" t="s">
        <v>99</v>
      </c>
      <c r="J32" s="2">
        <f t="shared" ref="J32:BQ32" si="3" xml:space="preserve">  I35</f>
        <v>0</v>
      </c>
      <c r="K32" s="2">
        <f t="shared" ca="1" si="3"/>
        <v>5000</v>
      </c>
      <c r="L32" s="2">
        <f t="shared" ca="1" si="3"/>
        <v>5000</v>
      </c>
      <c r="M32" s="2">
        <f t="shared" ca="1" si="3"/>
        <v>5000</v>
      </c>
      <c r="N32" s="2">
        <f t="shared" ca="1" si="3"/>
        <v>5000</v>
      </c>
      <c r="O32" s="2">
        <f t="shared" ca="1" si="3"/>
        <v>5000</v>
      </c>
      <c r="P32" s="2">
        <f t="shared" ca="1" si="3"/>
        <v>5000</v>
      </c>
      <c r="Q32" s="2">
        <f t="shared" ca="1" si="3"/>
        <v>5000</v>
      </c>
      <c r="R32" s="2">
        <f t="shared" ca="1" si="3"/>
        <v>5000</v>
      </c>
      <c r="S32" s="2">
        <f t="shared" ca="1" si="3"/>
        <v>5000</v>
      </c>
      <c r="T32" s="2">
        <f t="shared" ca="1" si="3"/>
        <v>5000</v>
      </c>
      <c r="U32" s="2">
        <f t="shared" ca="1" si="3"/>
        <v>5000</v>
      </c>
      <c r="V32" s="2">
        <f t="shared" ca="1" si="3"/>
        <v>5000</v>
      </c>
      <c r="W32" s="2">
        <f t="shared" ca="1" si="3"/>
        <v>5000</v>
      </c>
      <c r="X32" s="2">
        <f t="shared" ca="1" si="3"/>
        <v>5000</v>
      </c>
      <c r="Y32" s="2">
        <f t="shared" ca="1" si="3"/>
        <v>5000</v>
      </c>
      <c r="Z32" s="2">
        <f t="shared" ca="1" si="3"/>
        <v>5000</v>
      </c>
      <c r="AA32" s="2">
        <f t="shared" ca="1" si="3"/>
        <v>10000</v>
      </c>
      <c r="AB32" s="2">
        <f t="shared" ca="1" si="3"/>
        <v>10000</v>
      </c>
      <c r="AC32" s="2">
        <f t="shared" ca="1" si="3"/>
        <v>5000</v>
      </c>
      <c r="AD32" s="2">
        <f t="shared" ca="1" si="3"/>
        <v>10000</v>
      </c>
      <c r="AE32" s="2">
        <f t="shared" ca="1" si="3"/>
        <v>10000</v>
      </c>
      <c r="AF32" s="2">
        <f t="shared" ca="1" si="3"/>
        <v>10000</v>
      </c>
      <c r="AG32" s="2">
        <f t="shared" ca="1" si="3"/>
        <v>10000</v>
      </c>
      <c r="AH32" s="2">
        <f t="shared" ca="1" si="3"/>
        <v>10000</v>
      </c>
      <c r="AI32" s="2">
        <f t="shared" ca="1" si="3"/>
        <v>10000</v>
      </c>
      <c r="AJ32" s="2">
        <f t="shared" ca="1" si="3"/>
        <v>10000</v>
      </c>
      <c r="AK32" s="2">
        <f t="shared" ca="1" si="3"/>
        <v>10000</v>
      </c>
      <c r="AL32" s="2">
        <f t="shared" ca="1" si="3"/>
        <v>15000</v>
      </c>
      <c r="AM32" s="2">
        <f t="shared" ca="1" si="3"/>
        <v>10000</v>
      </c>
      <c r="AN32" s="2">
        <f t="shared" ca="1" si="3"/>
        <v>15000</v>
      </c>
      <c r="AO32" s="2">
        <f t="shared" ca="1" si="3"/>
        <v>15000</v>
      </c>
      <c r="AP32" s="2">
        <f t="shared" ca="1" si="3"/>
        <v>15000</v>
      </c>
      <c r="AQ32" s="2">
        <f t="shared" ca="1" si="3"/>
        <v>20000</v>
      </c>
      <c r="AR32" s="2">
        <f t="shared" ca="1" si="3"/>
        <v>15000</v>
      </c>
      <c r="AS32" s="2">
        <f t="shared" ca="1" si="3"/>
        <v>20000</v>
      </c>
      <c r="AT32" s="2">
        <f t="shared" ca="1" si="3"/>
        <v>20000</v>
      </c>
      <c r="AU32" s="2">
        <f t="shared" ca="1" si="3"/>
        <v>25000</v>
      </c>
      <c r="AV32" s="2">
        <f t="shared" ca="1" si="3"/>
        <v>20000</v>
      </c>
      <c r="AW32" s="2">
        <f t="shared" ca="1" si="3"/>
        <v>20000</v>
      </c>
      <c r="AX32" s="2">
        <f t="shared" ca="1" si="3"/>
        <v>25000</v>
      </c>
      <c r="AY32" s="2">
        <f t="shared" ca="1" si="3"/>
        <v>25000</v>
      </c>
      <c r="AZ32" s="2">
        <f t="shared" ca="1" si="3"/>
        <v>25000</v>
      </c>
      <c r="BA32" s="2">
        <f t="shared" ca="1" si="3"/>
        <v>25000</v>
      </c>
      <c r="BB32" s="2">
        <f t="shared" ca="1" si="3"/>
        <v>30000</v>
      </c>
      <c r="BC32" s="2">
        <f t="shared" ca="1" si="3"/>
        <v>30000</v>
      </c>
      <c r="BD32" s="2">
        <f t="shared" ca="1" si="3"/>
        <v>30000</v>
      </c>
      <c r="BE32" s="2">
        <f t="shared" ca="1" si="3"/>
        <v>30000</v>
      </c>
      <c r="BF32" s="2">
        <f t="shared" ca="1" si="3"/>
        <v>30000</v>
      </c>
      <c r="BG32" s="2">
        <f t="shared" ca="1" si="3"/>
        <v>30000</v>
      </c>
      <c r="BH32" s="2">
        <f t="shared" ca="1" si="3"/>
        <v>30000</v>
      </c>
      <c r="BI32" s="2">
        <f t="shared" ca="1" si="3"/>
        <v>30000</v>
      </c>
      <c r="BJ32" s="2">
        <f t="shared" ca="1" si="3"/>
        <v>30000</v>
      </c>
      <c r="BK32" s="2">
        <f t="shared" ca="1" si="3"/>
        <v>30000</v>
      </c>
      <c r="BL32" s="2">
        <f t="shared" ca="1" si="3"/>
        <v>30000</v>
      </c>
      <c r="BM32" s="2">
        <f t="shared" ca="1" si="3"/>
        <v>30000</v>
      </c>
      <c r="BN32" s="2">
        <f t="shared" ca="1" si="3"/>
        <v>30000</v>
      </c>
      <c r="BO32" s="2">
        <f t="shared" ca="1" si="3"/>
        <v>30000</v>
      </c>
      <c r="BP32" s="2">
        <f t="shared" ca="1" si="3"/>
        <v>30000</v>
      </c>
      <c r="BQ32" s="2">
        <f t="shared" ca="1" si="3"/>
        <v>30000</v>
      </c>
    </row>
    <row r="33" spans="1:69">
      <c r="D33" s="82" t="s">
        <v>179</v>
      </c>
      <c r="E33" s="2" t="str">
        <f t="shared" ref="E33:BQ33" si="4" xml:space="preserve">  E$20</f>
        <v>Units ordered</v>
      </c>
      <c r="F33" s="2">
        <f t="shared" si="4"/>
        <v>0</v>
      </c>
      <c r="G33" s="2" t="str">
        <f t="shared" si="4"/>
        <v>Units</v>
      </c>
      <c r="H33" s="2">
        <f t="shared" ca="1" si="4"/>
        <v>180000</v>
      </c>
      <c r="I33" s="2">
        <f t="shared" si="4"/>
        <v>0</v>
      </c>
      <c r="J33" s="2">
        <f t="shared" ca="1" si="4"/>
        <v>5000</v>
      </c>
      <c r="K33" s="2">
        <f t="shared" ca="1" si="4"/>
        <v>0</v>
      </c>
      <c r="L33" s="2">
        <f t="shared" ca="1" si="4"/>
        <v>0</v>
      </c>
      <c r="M33" s="2">
        <f t="shared" ca="1" si="4"/>
        <v>0</v>
      </c>
      <c r="N33" s="2">
        <f t="shared" ca="1" si="4"/>
        <v>0</v>
      </c>
      <c r="O33" s="2">
        <f t="shared" ca="1" si="4"/>
        <v>0</v>
      </c>
      <c r="P33" s="2">
        <f t="shared" ca="1" si="4"/>
        <v>5000</v>
      </c>
      <c r="Q33" s="2">
        <f t="shared" ca="1" si="4"/>
        <v>0</v>
      </c>
      <c r="R33" s="2">
        <f t="shared" ca="1" si="4"/>
        <v>0</v>
      </c>
      <c r="S33" s="2">
        <f t="shared" ca="1" si="4"/>
        <v>0</v>
      </c>
      <c r="T33" s="2">
        <f t="shared" ca="1" si="4"/>
        <v>0</v>
      </c>
      <c r="U33" s="2">
        <f t="shared" ca="1" si="4"/>
        <v>0</v>
      </c>
      <c r="V33" s="2">
        <f t="shared" ca="1" si="4"/>
        <v>5000</v>
      </c>
      <c r="W33" s="2">
        <f t="shared" ca="1" si="4"/>
        <v>0</v>
      </c>
      <c r="X33" s="2">
        <f t="shared" ca="1" si="4"/>
        <v>0</v>
      </c>
      <c r="Y33" s="2">
        <f t="shared" ca="1" si="4"/>
        <v>0</v>
      </c>
      <c r="Z33" s="2">
        <f t="shared" ca="1" si="4"/>
        <v>5000</v>
      </c>
      <c r="AA33" s="2">
        <f t="shared" ca="1" si="4"/>
        <v>0</v>
      </c>
      <c r="AB33" s="2">
        <f t="shared" ca="1" si="4"/>
        <v>0</v>
      </c>
      <c r="AC33" s="2">
        <f t="shared" ca="1" si="4"/>
        <v>5000</v>
      </c>
      <c r="AD33" s="2">
        <f t="shared" ca="1" si="4"/>
        <v>0</v>
      </c>
      <c r="AE33" s="2">
        <f t="shared" ca="1" si="4"/>
        <v>0</v>
      </c>
      <c r="AF33" s="2">
        <f t="shared" ca="1" si="4"/>
        <v>5000</v>
      </c>
      <c r="AG33" s="2">
        <f t="shared" ca="1" si="4"/>
        <v>0</v>
      </c>
      <c r="AH33" s="2">
        <f t="shared" ca="1" si="4"/>
        <v>0</v>
      </c>
      <c r="AI33" s="2">
        <f t="shared" ca="1" si="4"/>
        <v>5000</v>
      </c>
      <c r="AJ33" s="2">
        <f t="shared" ca="1" si="4"/>
        <v>0</v>
      </c>
      <c r="AK33" s="2">
        <f t="shared" ca="1" si="4"/>
        <v>5000</v>
      </c>
      <c r="AL33" s="2">
        <f t="shared" ca="1" si="4"/>
        <v>0</v>
      </c>
      <c r="AM33" s="2">
        <f t="shared" ca="1" si="4"/>
        <v>5000</v>
      </c>
      <c r="AN33" s="2">
        <f t="shared" ca="1" si="4"/>
        <v>0</v>
      </c>
      <c r="AO33" s="2">
        <f t="shared" ca="1" si="4"/>
        <v>5000</v>
      </c>
      <c r="AP33" s="2">
        <f t="shared" ca="1" si="4"/>
        <v>5000</v>
      </c>
      <c r="AQ33" s="2">
        <f t="shared" ca="1" si="4"/>
        <v>0</v>
      </c>
      <c r="AR33" s="2">
        <f t="shared" ca="1" si="4"/>
        <v>5000</v>
      </c>
      <c r="AS33" s="2">
        <f t="shared" ca="1" si="4"/>
        <v>5000</v>
      </c>
      <c r="AT33" s="2">
        <f t="shared" ca="1" si="4"/>
        <v>5000</v>
      </c>
      <c r="AU33" s="2">
        <f t="shared" ca="1" si="4"/>
        <v>0</v>
      </c>
      <c r="AV33" s="2">
        <f t="shared" ca="1" si="4"/>
        <v>5000</v>
      </c>
      <c r="AW33" s="2">
        <f t="shared" ca="1" si="4"/>
        <v>5000</v>
      </c>
      <c r="AX33" s="2">
        <f t="shared" ca="1" si="4"/>
        <v>5000</v>
      </c>
      <c r="AY33" s="2">
        <f t="shared" ca="1" si="4"/>
        <v>5000</v>
      </c>
      <c r="AZ33" s="2">
        <f t="shared" ca="1" si="4"/>
        <v>5000</v>
      </c>
      <c r="BA33" s="2">
        <f t="shared" ca="1" si="4"/>
        <v>5000</v>
      </c>
      <c r="BB33" s="2">
        <f t="shared" ca="1" si="4"/>
        <v>5000</v>
      </c>
      <c r="BC33" s="2">
        <f t="shared" ca="1" si="4"/>
        <v>5000</v>
      </c>
      <c r="BD33" s="2">
        <f t="shared" ca="1" si="4"/>
        <v>5000</v>
      </c>
      <c r="BE33" s="2">
        <f t="shared" ca="1" si="4"/>
        <v>5000</v>
      </c>
      <c r="BF33" s="2">
        <f t="shared" ca="1" si="4"/>
        <v>5000</v>
      </c>
      <c r="BG33" s="2">
        <f t="shared" ca="1" si="4"/>
        <v>5000</v>
      </c>
      <c r="BH33" s="2">
        <f t="shared" ca="1" si="4"/>
        <v>5000</v>
      </c>
      <c r="BI33" s="2">
        <f t="shared" ca="1" si="4"/>
        <v>5000</v>
      </c>
      <c r="BJ33" s="2">
        <f t="shared" ca="1" si="4"/>
        <v>5000</v>
      </c>
      <c r="BK33" s="2">
        <f t="shared" ca="1" si="4"/>
        <v>5000</v>
      </c>
      <c r="BL33" s="2">
        <f t="shared" ca="1" si="4"/>
        <v>5000</v>
      </c>
      <c r="BM33" s="2">
        <f t="shared" ca="1" si="4"/>
        <v>5000</v>
      </c>
      <c r="BN33" s="2">
        <f t="shared" ca="1" si="4"/>
        <v>5000</v>
      </c>
      <c r="BO33" s="2">
        <f t="shared" ca="1" si="4"/>
        <v>5000</v>
      </c>
      <c r="BP33" s="2">
        <f t="shared" ca="1" si="4"/>
        <v>5000</v>
      </c>
      <c r="BQ33" s="2">
        <f t="shared" ca="1" si="4"/>
        <v>5000</v>
      </c>
    </row>
    <row r="34" spans="1:69">
      <c r="D34" s="82" t="s">
        <v>237</v>
      </c>
      <c r="E34" s="2" t="str">
        <f t="shared" ref="E34:BQ34" si="5" xml:space="preserve">  E$26</f>
        <v>Units delivered</v>
      </c>
      <c r="F34" s="2">
        <f t="shared" si="5"/>
        <v>0</v>
      </c>
      <c r="G34" s="2" t="str">
        <f t="shared" si="5"/>
        <v>Units</v>
      </c>
      <c r="H34" s="2">
        <f t="shared" ca="1" si="5"/>
        <v>150000</v>
      </c>
      <c r="I34" s="2">
        <f t="shared" si="5"/>
        <v>0</v>
      </c>
      <c r="J34" s="2">
        <f t="shared" ca="1" si="5"/>
        <v>0</v>
      </c>
      <c r="K34" s="2">
        <f t="shared" ca="1" si="5"/>
        <v>0</v>
      </c>
      <c r="L34" s="2">
        <f t="shared" ca="1" si="5"/>
        <v>0</v>
      </c>
      <c r="M34" s="2">
        <f t="shared" ca="1" si="5"/>
        <v>0</v>
      </c>
      <c r="N34" s="2">
        <f t="shared" ca="1" si="5"/>
        <v>0</v>
      </c>
      <c r="O34" s="2">
        <f t="shared" ca="1" si="5"/>
        <v>0</v>
      </c>
      <c r="P34" s="2">
        <f t="shared" ca="1" si="5"/>
        <v>5000</v>
      </c>
      <c r="Q34" s="2">
        <f t="shared" ca="1" si="5"/>
        <v>0</v>
      </c>
      <c r="R34" s="2">
        <f t="shared" ca="1" si="5"/>
        <v>0</v>
      </c>
      <c r="S34" s="2">
        <f t="shared" ca="1" si="5"/>
        <v>0</v>
      </c>
      <c r="T34" s="2">
        <f t="shared" ca="1" si="5"/>
        <v>0</v>
      </c>
      <c r="U34" s="2">
        <f t="shared" ca="1" si="5"/>
        <v>0</v>
      </c>
      <c r="V34" s="2">
        <f t="shared" ca="1" si="5"/>
        <v>5000</v>
      </c>
      <c r="W34" s="2">
        <f t="shared" ca="1" si="5"/>
        <v>0</v>
      </c>
      <c r="X34" s="2">
        <f t="shared" ca="1" si="5"/>
        <v>0</v>
      </c>
      <c r="Y34" s="2">
        <f t="shared" ca="1" si="5"/>
        <v>0</v>
      </c>
      <c r="Z34" s="2">
        <f t="shared" ca="1" si="5"/>
        <v>0</v>
      </c>
      <c r="AA34" s="2">
        <f t="shared" ca="1" si="5"/>
        <v>0</v>
      </c>
      <c r="AB34" s="2">
        <f t="shared" ca="1" si="5"/>
        <v>5000</v>
      </c>
      <c r="AC34" s="2">
        <f t="shared" ca="1" si="5"/>
        <v>0</v>
      </c>
      <c r="AD34" s="2">
        <f t="shared" ca="1" si="5"/>
        <v>0</v>
      </c>
      <c r="AE34" s="2">
        <f t="shared" ca="1" si="5"/>
        <v>0</v>
      </c>
      <c r="AF34" s="2">
        <f t="shared" ca="1" si="5"/>
        <v>5000</v>
      </c>
      <c r="AG34" s="2">
        <f t="shared" ca="1" si="5"/>
        <v>0</v>
      </c>
      <c r="AH34" s="2">
        <f t="shared" ca="1" si="5"/>
        <v>0</v>
      </c>
      <c r="AI34" s="2">
        <f t="shared" ca="1" si="5"/>
        <v>5000</v>
      </c>
      <c r="AJ34" s="2">
        <f t="shared" ca="1" si="5"/>
        <v>0</v>
      </c>
      <c r="AK34" s="2">
        <f t="shared" ca="1" si="5"/>
        <v>0</v>
      </c>
      <c r="AL34" s="2">
        <f t="shared" ca="1" si="5"/>
        <v>5000</v>
      </c>
      <c r="AM34" s="2">
        <f t="shared" ca="1" si="5"/>
        <v>0</v>
      </c>
      <c r="AN34" s="2">
        <f t="shared" ca="1" si="5"/>
        <v>0</v>
      </c>
      <c r="AO34" s="2">
        <f t="shared" ca="1" si="5"/>
        <v>5000</v>
      </c>
      <c r="AP34" s="2">
        <f t="shared" ca="1" si="5"/>
        <v>0</v>
      </c>
      <c r="AQ34" s="2">
        <f t="shared" ca="1" si="5"/>
        <v>5000</v>
      </c>
      <c r="AR34" s="2">
        <f t="shared" ca="1" si="5"/>
        <v>0</v>
      </c>
      <c r="AS34" s="2">
        <f t="shared" ca="1" si="5"/>
        <v>5000</v>
      </c>
      <c r="AT34" s="2">
        <f t="shared" ca="1" si="5"/>
        <v>0</v>
      </c>
      <c r="AU34" s="2">
        <f t="shared" ca="1" si="5"/>
        <v>5000</v>
      </c>
      <c r="AV34" s="2">
        <f t="shared" ca="1" si="5"/>
        <v>5000</v>
      </c>
      <c r="AW34" s="2">
        <f t="shared" ca="1" si="5"/>
        <v>0</v>
      </c>
      <c r="AX34" s="2">
        <f t="shared" ca="1" si="5"/>
        <v>5000</v>
      </c>
      <c r="AY34" s="2">
        <f t="shared" ca="1" si="5"/>
        <v>5000</v>
      </c>
      <c r="AZ34" s="2">
        <f t="shared" ca="1" si="5"/>
        <v>5000</v>
      </c>
      <c r="BA34" s="2">
        <f t="shared" ca="1" si="5"/>
        <v>0</v>
      </c>
      <c r="BB34" s="2">
        <f t="shared" ca="1" si="5"/>
        <v>5000</v>
      </c>
      <c r="BC34" s="2">
        <f t="shared" ca="1" si="5"/>
        <v>5000</v>
      </c>
      <c r="BD34" s="2">
        <f t="shared" ca="1" si="5"/>
        <v>5000</v>
      </c>
      <c r="BE34" s="2">
        <f t="shared" ca="1" si="5"/>
        <v>5000</v>
      </c>
      <c r="BF34" s="2">
        <f t="shared" ca="1" si="5"/>
        <v>5000</v>
      </c>
      <c r="BG34" s="2">
        <f t="shared" ca="1" si="5"/>
        <v>5000</v>
      </c>
      <c r="BH34" s="2">
        <f t="shared" ca="1" si="5"/>
        <v>5000</v>
      </c>
      <c r="BI34" s="2">
        <f t="shared" ca="1" si="5"/>
        <v>5000</v>
      </c>
      <c r="BJ34" s="2">
        <f t="shared" ca="1" si="5"/>
        <v>5000</v>
      </c>
      <c r="BK34" s="2">
        <f t="shared" ca="1" si="5"/>
        <v>5000</v>
      </c>
      <c r="BL34" s="2">
        <f t="shared" ca="1" si="5"/>
        <v>5000</v>
      </c>
      <c r="BM34" s="2">
        <f t="shared" ca="1" si="5"/>
        <v>5000</v>
      </c>
      <c r="BN34" s="2">
        <f t="shared" ca="1" si="5"/>
        <v>5000</v>
      </c>
      <c r="BO34" s="2">
        <f t="shared" ca="1" si="5"/>
        <v>5000</v>
      </c>
      <c r="BP34" s="2">
        <f t="shared" ca="1" si="5"/>
        <v>5000</v>
      </c>
      <c r="BQ34" s="2">
        <f t="shared" ca="1" si="5"/>
        <v>5000</v>
      </c>
    </row>
    <row r="35" spans="1:69" s="89" customFormat="1">
      <c r="A35" s="64"/>
      <c r="B35" s="64"/>
      <c r="C35" s="92"/>
      <c r="D35" s="93"/>
      <c r="E35" s="38" t="s">
        <v>143</v>
      </c>
      <c r="F35" s="38"/>
      <c r="G35" s="38" t="s">
        <v>99</v>
      </c>
      <c r="H35" s="38"/>
      <c r="I35" s="12">
        <f t="shared" ref="I35:BQ35" si="6" xml:space="preserve">  IF( I31 = 0, $F30, I32 + I33 - I34 )</f>
        <v>0</v>
      </c>
      <c r="J35" s="12">
        <f t="shared" ca="1" si="6"/>
        <v>5000</v>
      </c>
      <c r="K35" s="12">
        <f t="shared" ca="1" si="6"/>
        <v>5000</v>
      </c>
      <c r="L35" s="12">
        <f t="shared" ca="1" si="6"/>
        <v>5000</v>
      </c>
      <c r="M35" s="12">
        <f t="shared" ca="1" si="6"/>
        <v>5000</v>
      </c>
      <c r="N35" s="12">
        <f t="shared" ca="1" si="6"/>
        <v>5000</v>
      </c>
      <c r="O35" s="12">
        <f t="shared" ca="1" si="6"/>
        <v>5000</v>
      </c>
      <c r="P35" s="12">
        <f t="shared" ca="1" si="6"/>
        <v>5000</v>
      </c>
      <c r="Q35" s="12">
        <f t="shared" ca="1" si="6"/>
        <v>5000</v>
      </c>
      <c r="R35" s="12">
        <f t="shared" ca="1" si="6"/>
        <v>5000</v>
      </c>
      <c r="S35" s="12">
        <f t="shared" ca="1" si="6"/>
        <v>5000</v>
      </c>
      <c r="T35" s="12">
        <f t="shared" ca="1" si="6"/>
        <v>5000</v>
      </c>
      <c r="U35" s="12">
        <f t="shared" ca="1" si="6"/>
        <v>5000</v>
      </c>
      <c r="V35" s="12">
        <f t="shared" ca="1" si="6"/>
        <v>5000</v>
      </c>
      <c r="W35" s="12">
        <f t="shared" ca="1" si="6"/>
        <v>5000</v>
      </c>
      <c r="X35" s="12">
        <f t="shared" ca="1" si="6"/>
        <v>5000</v>
      </c>
      <c r="Y35" s="12">
        <f t="shared" ca="1" si="6"/>
        <v>5000</v>
      </c>
      <c r="Z35" s="12">
        <f t="shared" ca="1" si="6"/>
        <v>10000</v>
      </c>
      <c r="AA35" s="12">
        <f t="shared" ca="1" si="6"/>
        <v>10000</v>
      </c>
      <c r="AB35" s="12">
        <f t="shared" ca="1" si="6"/>
        <v>5000</v>
      </c>
      <c r="AC35" s="12">
        <f t="shared" ca="1" si="6"/>
        <v>10000</v>
      </c>
      <c r="AD35" s="12">
        <f t="shared" ca="1" si="6"/>
        <v>10000</v>
      </c>
      <c r="AE35" s="12">
        <f t="shared" ca="1" si="6"/>
        <v>10000</v>
      </c>
      <c r="AF35" s="12">
        <f t="shared" ca="1" si="6"/>
        <v>10000</v>
      </c>
      <c r="AG35" s="12">
        <f t="shared" ca="1" si="6"/>
        <v>10000</v>
      </c>
      <c r="AH35" s="12">
        <f t="shared" ca="1" si="6"/>
        <v>10000</v>
      </c>
      <c r="AI35" s="12">
        <f t="shared" ca="1" si="6"/>
        <v>10000</v>
      </c>
      <c r="AJ35" s="12">
        <f t="shared" ca="1" si="6"/>
        <v>10000</v>
      </c>
      <c r="AK35" s="12">
        <f t="shared" ca="1" si="6"/>
        <v>15000</v>
      </c>
      <c r="AL35" s="12">
        <f t="shared" ca="1" si="6"/>
        <v>10000</v>
      </c>
      <c r="AM35" s="12">
        <f t="shared" ca="1" si="6"/>
        <v>15000</v>
      </c>
      <c r="AN35" s="12">
        <f t="shared" ca="1" si="6"/>
        <v>15000</v>
      </c>
      <c r="AO35" s="12">
        <f t="shared" ca="1" si="6"/>
        <v>15000</v>
      </c>
      <c r="AP35" s="12">
        <f t="shared" ca="1" si="6"/>
        <v>20000</v>
      </c>
      <c r="AQ35" s="12">
        <f t="shared" ca="1" si="6"/>
        <v>15000</v>
      </c>
      <c r="AR35" s="12">
        <f t="shared" ca="1" si="6"/>
        <v>20000</v>
      </c>
      <c r="AS35" s="12">
        <f t="shared" ca="1" si="6"/>
        <v>20000</v>
      </c>
      <c r="AT35" s="12">
        <f t="shared" ca="1" si="6"/>
        <v>25000</v>
      </c>
      <c r="AU35" s="12">
        <f t="shared" ca="1" si="6"/>
        <v>20000</v>
      </c>
      <c r="AV35" s="12">
        <f t="shared" ca="1" si="6"/>
        <v>20000</v>
      </c>
      <c r="AW35" s="12">
        <f t="shared" ca="1" si="6"/>
        <v>25000</v>
      </c>
      <c r="AX35" s="12">
        <f t="shared" ca="1" si="6"/>
        <v>25000</v>
      </c>
      <c r="AY35" s="12">
        <f t="shared" ca="1" si="6"/>
        <v>25000</v>
      </c>
      <c r="AZ35" s="12">
        <f t="shared" ca="1" si="6"/>
        <v>25000</v>
      </c>
      <c r="BA35" s="12">
        <f t="shared" ca="1" si="6"/>
        <v>30000</v>
      </c>
      <c r="BB35" s="12">
        <f t="shared" ca="1" si="6"/>
        <v>30000</v>
      </c>
      <c r="BC35" s="12">
        <f t="shared" ca="1" si="6"/>
        <v>30000</v>
      </c>
      <c r="BD35" s="12">
        <f t="shared" ca="1" si="6"/>
        <v>30000</v>
      </c>
      <c r="BE35" s="12">
        <f t="shared" ca="1" si="6"/>
        <v>30000</v>
      </c>
      <c r="BF35" s="12">
        <f t="shared" ca="1" si="6"/>
        <v>30000</v>
      </c>
      <c r="BG35" s="12">
        <f t="shared" ca="1" si="6"/>
        <v>30000</v>
      </c>
      <c r="BH35" s="12">
        <f t="shared" ca="1" si="6"/>
        <v>30000</v>
      </c>
      <c r="BI35" s="12">
        <f t="shared" ca="1" si="6"/>
        <v>30000</v>
      </c>
      <c r="BJ35" s="12">
        <f t="shared" ca="1" si="6"/>
        <v>30000</v>
      </c>
      <c r="BK35" s="12">
        <f t="shared" ca="1" si="6"/>
        <v>30000</v>
      </c>
      <c r="BL35" s="12">
        <f t="shared" ca="1" si="6"/>
        <v>30000</v>
      </c>
      <c r="BM35" s="12">
        <f t="shared" ca="1" si="6"/>
        <v>30000</v>
      </c>
      <c r="BN35" s="12">
        <f t="shared" ca="1" si="6"/>
        <v>30000</v>
      </c>
      <c r="BO35" s="12">
        <f t="shared" ca="1" si="6"/>
        <v>30000</v>
      </c>
      <c r="BP35" s="12">
        <f t="shared" ca="1" si="6"/>
        <v>30000</v>
      </c>
      <c r="BQ35" s="12">
        <f t="shared" ca="1" si="6"/>
        <v>30000</v>
      </c>
    </row>
    <row r="37" spans="1:69">
      <c r="B37" s="28" t="s">
        <v>198</v>
      </c>
    </row>
    <row r="38" spans="1:69" outlineLevel="1">
      <c r="A38" s="18"/>
      <c r="B38" s="18"/>
      <c r="C38" s="31"/>
      <c r="D38" s="32"/>
      <c r="E38" s="5" t="str">
        <f xml:space="preserve">  Customers!E$26</f>
        <v>Customer orders fullfilled</v>
      </c>
      <c r="F38" s="5">
        <f xml:space="preserve">  Customers!F$26</f>
        <v>0</v>
      </c>
      <c r="G38" s="5" t="str">
        <f xml:space="preserve">  Customers!G$26</f>
        <v>Units</v>
      </c>
      <c r="H38" s="5">
        <f ca="1" xml:space="preserve">  Customers!H$26</f>
        <v>340099.00808865757</v>
      </c>
      <c r="I38" s="5">
        <f xml:space="preserve">  Customers!I$26</f>
        <v>0</v>
      </c>
      <c r="J38" s="5">
        <f xml:space="preserve">  Customers!J$26</f>
        <v>0</v>
      </c>
      <c r="K38" s="5">
        <f ca="1" xml:space="preserve">  Customers!K$26</f>
        <v>0</v>
      </c>
      <c r="L38" s="5">
        <f ca="1" xml:space="preserve">  Customers!L$26</f>
        <v>0</v>
      </c>
      <c r="M38" s="5">
        <f ca="1" xml:space="preserve">  Customers!M$26</f>
        <v>0</v>
      </c>
      <c r="N38" s="5">
        <f ca="1" xml:space="preserve">  Customers!N$26</f>
        <v>0</v>
      </c>
      <c r="O38" s="5">
        <f ca="1" xml:space="preserve">  Customers!O$26</f>
        <v>0</v>
      </c>
      <c r="P38" s="5">
        <f ca="1" xml:space="preserve">  Customers!P$26</f>
        <v>0</v>
      </c>
      <c r="Q38" s="5">
        <f ca="1" xml:space="preserve">  Customers!Q$26</f>
        <v>4196.4427041678455</v>
      </c>
      <c r="R38" s="5">
        <f ca="1" xml:space="preserve">  Customers!R$26</f>
        <v>750.69634809527088</v>
      </c>
      <c r="S38" s="5">
        <f ca="1" xml:space="preserve">  Customers!S$26</f>
        <v>52.860947736883645</v>
      </c>
      <c r="T38" s="5">
        <f ca="1" xml:space="preserve">  Customers!T$26</f>
        <v>0</v>
      </c>
      <c r="U38" s="5">
        <f ca="1" xml:space="preserve">  Customers!U$26</f>
        <v>0</v>
      </c>
      <c r="V38" s="5">
        <f ca="1" xml:space="preserve">  Customers!V$26</f>
        <v>0</v>
      </c>
      <c r="W38" s="5">
        <f ca="1" xml:space="preserve">  Customers!W$26</f>
        <v>4923.5199996978354</v>
      </c>
      <c r="X38" s="5">
        <f ca="1" xml:space="preserve">  Customers!X$26</f>
        <v>1106.7986930662305</v>
      </c>
      <c r="Y38" s="5">
        <f ca="1" xml:space="preserve">  Customers!Y$26</f>
        <v>561.40868500918316</v>
      </c>
      <c r="Z38" s="5">
        <f ca="1" xml:space="preserve">  Customers!Z$26</f>
        <v>595.4510398809266</v>
      </c>
      <c r="AA38" s="5">
        <f ca="1" xml:space="preserve">  Customers!AA$26</f>
        <v>631.55763414931334</v>
      </c>
      <c r="AB38" s="5">
        <f ca="1" xml:space="preserve">  Customers!AB$26</f>
        <v>668.58277057380337</v>
      </c>
      <c r="AC38" s="5">
        <f ca="1" xml:space="preserve">  Customers!AC$26</f>
        <v>5709.1238817905532</v>
      </c>
      <c r="AD38" s="5">
        <f ca="1" xml:space="preserve">  Customers!AD$26</f>
        <v>750.69634809527076</v>
      </c>
      <c r="AE38" s="5">
        <f ca="1" xml:space="preserve">  Customers!AE$26</f>
        <v>796.21661196928437</v>
      </c>
      <c r="AF38" s="5">
        <f ca="1" xml:space="preserve">  Customers!AF$26</f>
        <v>844.49710563316887</v>
      </c>
      <c r="AG38" s="5">
        <f ca="1" xml:space="preserve">  Customers!AG$26</f>
        <v>5890.898718140339</v>
      </c>
      <c r="AH38" s="5">
        <f ca="1" xml:space="preserve">  Customers!AH$26</f>
        <v>944.76851169192605</v>
      </c>
      <c r="AI38" s="5">
        <f ca="1" xml:space="preserve">  Customers!AI$26</f>
        <v>1500</v>
      </c>
      <c r="AJ38" s="5">
        <f ca="1" xml:space="preserve">  Customers!AJ$26</f>
        <v>6591.87677596717</v>
      </c>
      <c r="AK38" s="5">
        <f ca="1" xml:space="preserve">  Customers!AK$26</f>
        <v>1685.113148592387</v>
      </c>
      <c r="AL38" s="5">
        <f ca="1" xml:space="preserve">  Customers!AL$26</f>
        <v>1787.1980247465531</v>
      </c>
      <c r="AM38" s="5">
        <f ca="1" xml:space="preserve">  Customers!AM$26</f>
        <v>6895.4672491449383</v>
      </c>
      <c r="AN38" s="5">
        <f ca="1" xml:space="preserve">  Customers!AN$26</f>
        <v>2006.4849526671967</v>
      </c>
      <c r="AO38" s="5">
        <f ca="1" xml:space="preserve">  Customers!AO$26</f>
        <v>2128.0386794328833</v>
      </c>
      <c r="AP38" s="5">
        <f ca="1" xml:space="preserve">  Customers!AP$26</f>
        <v>7252.6781207213535</v>
      </c>
      <c r="AQ38" s="5">
        <f ca="1" xml:space="preserve">  Customers!AQ$26</f>
        <v>2389.9886106339177</v>
      </c>
      <c r="AR38" s="5">
        <f ca="1" xml:space="preserve">  Customers!AR$26</f>
        <v>7534.8204757425756</v>
      </c>
      <c r="AS38" s="5">
        <f ca="1" xml:space="preserve">  Customers!AS$26</f>
        <v>2673.4475584768506</v>
      </c>
      <c r="AT38" s="5">
        <f ca="1" xml:space="preserve">  Customers!AT$26</f>
        <v>7835.3049031624669</v>
      </c>
      <c r="AU38" s="5">
        <f ca="1" xml:space="preserve">  Customers!AU$26</f>
        <v>3451.2652671743485</v>
      </c>
      <c r="AV38" s="5">
        <f ca="1" xml:space="preserve">  Customers!AV$26</f>
        <v>8661.3476572268301</v>
      </c>
      <c r="AW38" s="5">
        <f ca="1" xml:space="preserve">  Customers!AW$26</f>
        <v>8875.7901955222387</v>
      </c>
      <c r="AX38" s="5">
        <f ca="1" xml:space="preserve">  Customers!AX$26</f>
        <v>4110.5840012487806</v>
      </c>
      <c r="AY38" s="5">
        <f ca="1" xml:space="preserve">  Customers!AY$26</f>
        <v>9359.6015235068717</v>
      </c>
      <c r="AZ38" s="5">
        <f ca="1" xml:space="preserve">  Customers!AZ$26</f>
        <v>9614.9403037936281</v>
      </c>
      <c r="BA38" s="5">
        <f ca="1" xml:space="preserve">  Customers!BA$26</f>
        <v>9894.5115332333808</v>
      </c>
      <c r="BB38" s="5">
        <f ca="1" xml:space="preserve">  Customers!BB$26</f>
        <v>5181.1796205303417</v>
      </c>
      <c r="BC38" s="5">
        <f ca="1" xml:space="preserve">  Customers!BC$26</f>
        <v>10497.241806708806</v>
      </c>
      <c r="BD38" s="5">
        <f ca="1" xml:space="preserve">  Customers!BD$26</f>
        <v>10830.35318488787</v>
      </c>
      <c r="BE38" s="5">
        <f ca="1" xml:space="preserve">  Customers!BE$26</f>
        <v>11148.798003692249</v>
      </c>
      <c r="BF38" s="5">
        <f ca="1" xml:space="preserve">  Customers!BF$26</f>
        <v>11521.254377855897</v>
      </c>
      <c r="BG38" s="5">
        <f ca="1" xml:space="preserve">  Customers!BG$26</f>
        <v>11903.163450973525</v>
      </c>
      <c r="BH38" s="5">
        <f ca="1" xml:space="preserve">  Customers!BH$26</f>
        <v>12322.296823810499</v>
      </c>
      <c r="BI38" s="5">
        <f ca="1" xml:space="preserve">  Customers!BI$26</f>
        <v>12751.196463933436</v>
      </c>
      <c r="BJ38" s="5">
        <f ca="1" xml:space="preserve">  Customers!BJ$26</f>
        <v>13220.802353126859</v>
      </c>
      <c r="BK38" s="5">
        <f ca="1" xml:space="preserve">  Customers!BK$26</f>
        <v>13718.859295567414</v>
      </c>
      <c r="BL38" s="5">
        <f ca="1" xml:space="preserve">  Customers!BL$26</f>
        <v>14229.561844105545</v>
      </c>
      <c r="BM38" s="5">
        <f ca="1" xml:space="preserve">  Customers!BM$26</f>
        <v>14788.734438600713</v>
      </c>
      <c r="BN38" s="5">
        <f ca="1" xml:space="preserve">  Customers!BN$26</f>
        <v>15362.104358476592</v>
      </c>
      <c r="BO38" s="5">
        <f ca="1" xml:space="preserve">  Customers!BO$26</f>
        <v>15994.216244304551</v>
      </c>
      <c r="BP38" s="5">
        <f ca="1" xml:space="preserve">  Customers!BP$26</f>
        <v>16660.440941950586</v>
      </c>
      <c r="BQ38" s="5">
        <f ca="1" xml:space="preserve">  Customers!BQ$26</f>
        <v>17296.825899440526</v>
      </c>
    </row>
    <row r="39" spans="1:69" outlineLevel="1">
      <c r="A39" s="36"/>
      <c r="B39" s="36"/>
      <c r="C39" s="63"/>
      <c r="D39" s="61"/>
      <c r="E39" s="24" t="s">
        <v>198</v>
      </c>
      <c r="F39" s="24"/>
      <c r="G39" s="24" t="s">
        <v>99</v>
      </c>
      <c r="H39" s="3">
        <f ca="1" xml:space="preserve"> SUM( J39:BQ39 )</f>
        <v>340099.00808865757</v>
      </c>
      <c r="I39" s="24"/>
      <c r="J39" s="3">
        <f t="shared" ref="J39:BQ39" si="7" xml:space="preserve">  J38</f>
        <v>0</v>
      </c>
      <c r="K39" s="3">
        <f t="shared" ca="1" si="7"/>
        <v>0</v>
      </c>
      <c r="L39" s="3">
        <f t="shared" ca="1" si="7"/>
        <v>0</v>
      </c>
      <c r="M39" s="3">
        <f t="shared" ca="1" si="7"/>
        <v>0</v>
      </c>
      <c r="N39" s="3">
        <f t="shared" ca="1" si="7"/>
        <v>0</v>
      </c>
      <c r="O39" s="3">
        <f t="shared" ca="1" si="7"/>
        <v>0</v>
      </c>
      <c r="P39" s="3">
        <f t="shared" ca="1" si="7"/>
        <v>0</v>
      </c>
      <c r="Q39" s="3">
        <f t="shared" ca="1" si="7"/>
        <v>4196.4427041678455</v>
      </c>
      <c r="R39" s="3">
        <f t="shared" ca="1" si="7"/>
        <v>750.69634809527088</v>
      </c>
      <c r="S39" s="3">
        <f t="shared" ca="1" si="7"/>
        <v>52.860947736883645</v>
      </c>
      <c r="T39" s="3">
        <f t="shared" ca="1" si="7"/>
        <v>0</v>
      </c>
      <c r="U39" s="3">
        <f t="shared" ca="1" si="7"/>
        <v>0</v>
      </c>
      <c r="V39" s="3">
        <f t="shared" ca="1" si="7"/>
        <v>0</v>
      </c>
      <c r="W39" s="3">
        <f t="shared" ca="1" si="7"/>
        <v>4923.5199996978354</v>
      </c>
      <c r="X39" s="3">
        <f t="shared" ca="1" si="7"/>
        <v>1106.7986930662305</v>
      </c>
      <c r="Y39" s="3">
        <f t="shared" ca="1" si="7"/>
        <v>561.40868500918316</v>
      </c>
      <c r="Z39" s="3">
        <f t="shared" ca="1" si="7"/>
        <v>595.4510398809266</v>
      </c>
      <c r="AA39" s="3">
        <f t="shared" ca="1" si="7"/>
        <v>631.55763414931334</v>
      </c>
      <c r="AB39" s="3">
        <f t="shared" ca="1" si="7"/>
        <v>668.58277057380337</v>
      </c>
      <c r="AC39" s="3">
        <f t="shared" ca="1" si="7"/>
        <v>5709.1238817905532</v>
      </c>
      <c r="AD39" s="3">
        <f t="shared" ca="1" si="7"/>
        <v>750.69634809527076</v>
      </c>
      <c r="AE39" s="3">
        <f t="shared" ca="1" si="7"/>
        <v>796.21661196928437</v>
      </c>
      <c r="AF39" s="3">
        <f t="shared" ca="1" si="7"/>
        <v>844.49710563316887</v>
      </c>
      <c r="AG39" s="3">
        <f t="shared" ca="1" si="7"/>
        <v>5890.898718140339</v>
      </c>
      <c r="AH39" s="3">
        <f t="shared" ca="1" si="7"/>
        <v>944.76851169192605</v>
      </c>
      <c r="AI39" s="3">
        <f t="shared" ca="1" si="7"/>
        <v>1500</v>
      </c>
      <c r="AJ39" s="3">
        <f t="shared" ca="1" si="7"/>
        <v>6591.87677596717</v>
      </c>
      <c r="AK39" s="3">
        <f t="shared" ca="1" si="7"/>
        <v>1685.113148592387</v>
      </c>
      <c r="AL39" s="3">
        <f t="shared" ca="1" si="7"/>
        <v>1787.1980247465531</v>
      </c>
      <c r="AM39" s="3">
        <f t="shared" ca="1" si="7"/>
        <v>6895.4672491449383</v>
      </c>
      <c r="AN39" s="3">
        <f t="shared" ca="1" si="7"/>
        <v>2006.4849526671967</v>
      </c>
      <c r="AO39" s="3">
        <f t="shared" ca="1" si="7"/>
        <v>2128.0386794328833</v>
      </c>
      <c r="AP39" s="3">
        <f t="shared" ca="1" si="7"/>
        <v>7252.6781207213535</v>
      </c>
      <c r="AQ39" s="3">
        <f t="shared" ca="1" si="7"/>
        <v>2389.9886106339177</v>
      </c>
      <c r="AR39" s="3">
        <f t="shared" ca="1" si="7"/>
        <v>7534.8204757425756</v>
      </c>
      <c r="AS39" s="3">
        <f t="shared" ca="1" si="7"/>
        <v>2673.4475584768506</v>
      </c>
      <c r="AT39" s="3">
        <f t="shared" ca="1" si="7"/>
        <v>7835.3049031624669</v>
      </c>
      <c r="AU39" s="3">
        <f t="shared" ca="1" si="7"/>
        <v>3451.2652671743485</v>
      </c>
      <c r="AV39" s="3">
        <f t="shared" ca="1" si="7"/>
        <v>8661.3476572268301</v>
      </c>
      <c r="AW39" s="3">
        <f t="shared" ca="1" si="7"/>
        <v>8875.7901955222387</v>
      </c>
      <c r="AX39" s="3">
        <f t="shared" ca="1" si="7"/>
        <v>4110.5840012487806</v>
      </c>
      <c r="AY39" s="3">
        <f t="shared" ca="1" si="7"/>
        <v>9359.6015235068717</v>
      </c>
      <c r="AZ39" s="3">
        <f t="shared" ca="1" si="7"/>
        <v>9614.9403037936281</v>
      </c>
      <c r="BA39" s="3">
        <f t="shared" ca="1" si="7"/>
        <v>9894.5115332333808</v>
      </c>
      <c r="BB39" s="3">
        <f t="shared" ca="1" si="7"/>
        <v>5181.1796205303417</v>
      </c>
      <c r="BC39" s="3">
        <f t="shared" ca="1" si="7"/>
        <v>10497.241806708806</v>
      </c>
      <c r="BD39" s="3">
        <f t="shared" ca="1" si="7"/>
        <v>10830.35318488787</v>
      </c>
      <c r="BE39" s="3">
        <f t="shared" ca="1" si="7"/>
        <v>11148.798003692249</v>
      </c>
      <c r="BF39" s="3">
        <f t="shared" ca="1" si="7"/>
        <v>11521.254377855897</v>
      </c>
      <c r="BG39" s="3">
        <f t="shared" ca="1" si="7"/>
        <v>11903.163450973525</v>
      </c>
      <c r="BH39" s="3">
        <f t="shared" ca="1" si="7"/>
        <v>12322.296823810499</v>
      </c>
      <c r="BI39" s="3">
        <f t="shared" ca="1" si="7"/>
        <v>12751.196463933436</v>
      </c>
      <c r="BJ39" s="3">
        <f t="shared" ca="1" si="7"/>
        <v>13220.802353126859</v>
      </c>
      <c r="BK39" s="3">
        <f t="shared" ca="1" si="7"/>
        <v>13718.859295567414</v>
      </c>
      <c r="BL39" s="3">
        <f t="shared" ca="1" si="7"/>
        <v>14229.561844105545</v>
      </c>
      <c r="BM39" s="3">
        <f t="shared" ca="1" si="7"/>
        <v>14788.734438600713</v>
      </c>
      <c r="BN39" s="3">
        <f t="shared" ca="1" si="7"/>
        <v>15362.104358476592</v>
      </c>
      <c r="BO39" s="3">
        <f t="shared" ca="1" si="7"/>
        <v>15994.216244304551</v>
      </c>
      <c r="BP39" s="3">
        <f t="shared" ca="1" si="7"/>
        <v>16660.440941950586</v>
      </c>
      <c r="BQ39" s="3">
        <f t="shared" ca="1" si="7"/>
        <v>17296.825899440526</v>
      </c>
    </row>
    <row r="42" spans="1:69">
      <c r="B42" s="28" t="s">
        <v>106</v>
      </c>
    </row>
    <row r="43" spans="1:69" s="87" customFormat="1">
      <c r="A43" s="60"/>
      <c r="B43" s="60"/>
      <c r="C43" s="86"/>
      <c r="D43" s="90"/>
      <c r="E43" s="46" t="str">
        <f xml:space="preserve">  InpC!E$40</f>
        <v>Opening Units in stock</v>
      </c>
      <c r="F43" s="46">
        <f xml:space="preserve">  InpC!F$40</f>
        <v>0</v>
      </c>
      <c r="G43" s="46" t="str">
        <f xml:space="preserve">  InpC!G$40</f>
        <v>Units</v>
      </c>
      <c r="M43" s="88"/>
    </row>
    <row r="44" spans="1:69">
      <c r="A44" s="18"/>
      <c r="B44" s="18"/>
      <c r="C44" s="31"/>
      <c r="D44" s="32"/>
      <c r="E44" s="10" t="str">
        <f xml:space="preserve">  Time!E$28</f>
        <v>Period number</v>
      </c>
      <c r="F44" s="10">
        <f xml:space="preserve">  Time!F$28</f>
        <v>0</v>
      </c>
      <c r="G44" s="10" t="str">
        <f xml:space="preserve">  Time!G$28</f>
        <v>Counter</v>
      </c>
      <c r="H44" s="10">
        <f xml:space="preserve">  Time!H$28</f>
        <v>0</v>
      </c>
      <c r="I44" s="10">
        <f xml:space="preserve">  Time!I$28</f>
        <v>0</v>
      </c>
      <c r="J44" s="10">
        <f xml:space="preserve">  Time!J$28</f>
        <v>1</v>
      </c>
      <c r="K44" s="10">
        <f xml:space="preserve">  Time!K$28</f>
        <v>2</v>
      </c>
      <c r="L44" s="10">
        <f xml:space="preserve">  Time!L$28</f>
        <v>3</v>
      </c>
      <c r="M44" s="10">
        <f xml:space="preserve">  Time!M$28</f>
        <v>4</v>
      </c>
      <c r="N44" s="10">
        <f xml:space="preserve">  Time!N$28</f>
        <v>5</v>
      </c>
      <c r="O44" s="10">
        <f xml:space="preserve">  Time!O$28</f>
        <v>6</v>
      </c>
      <c r="P44" s="10">
        <f xml:space="preserve">  Time!P$28</f>
        <v>7</v>
      </c>
      <c r="Q44" s="10">
        <f xml:space="preserve">  Time!Q$28</f>
        <v>8</v>
      </c>
      <c r="R44" s="10">
        <f xml:space="preserve">  Time!R$28</f>
        <v>9</v>
      </c>
      <c r="S44" s="10">
        <f xml:space="preserve">  Time!S$28</f>
        <v>10</v>
      </c>
      <c r="T44" s="10">
        <f xml:space="preserve">  Time!T$28</f>
        <v>11</v>
      </c>
      <c r="U44" s="10">
        <f xml:space="preserve">  Time!U$28</f>
        <v>12</v>
      </c>
      <c r="V44" s="10">
        <f xml:space="preserve">  Time!V$28</f>
        <v>13</v>
      </c>
      <c r="W44" s="10">
        <f xml:space="preserve">  Time!W$28</f>
        <v>14</v>
      </c>
      <c r="X44" s="10">
        <f xml:space="preserve">  Time!X$28</f>
        <v>15</v>
      </c>
      <c r="Y44" s="10">
        <f xml:space="preserve">  Time!Y$28</f>
        <v>16</v>
      </c>
      <c r="Z44" s="10">
        <f xml:space="preserve">  Time!Z$28</f>
        <v>17</v>
      </c>
      <c r="AA44" s="10">
        <f xml:space="preserve">  Time!AA$28</f>
        <v>18</v>
      </c>
      <c r="AB44" s="10">
        <f xml:space="preserve">  Time!AB$28</f>
        <v>19</v>
      </c>
      <c r="AC44" s="10">
        <f xml:space="preserve">  Time!AC$28</f>
        <v>20</v>
      </c>
      <c r="AD44" s="10">
        <f xml:space="preserve">  Time!AD$28</f>
        <v>21</v>
      </c>
      <c r="AE44" s="10">
        <f xml:space="preserve">  Time!AE$28</f>
        <v>22</v>
      </c>
      <c r="AF44" s="10">
        <f xml:space="preserve">  Time!AF$28</f>
        <v>23</v>
      </c>
      <c r="AG44" s="10">
        <f xml:space="preserve">  Time!AG$28</f>
        <v>24</v>
      </c>
      <c r="AH44" s="10">
        <f xml:space="preserve">  Time!AH$28</f>
        <v>25</v>
      </c>
      <c r="AI44" s="10">
        <f xml:space="preserve">  Time!AI$28</f>
        <v>26</v>
      </c>
      <c r="AJ44" s="10">
        <f xml:space="preserve">  Time!AJ$28</f>
        <v>27</v>
      </c>
      <c r="AK44" s="10">
        <f xml:space="preserve">  Time!AK$28</f>
        <v>28</v>
      </c>
      <c r="AL44" s="10">
        <f xml:space="preserve">  Time!AL$28</f>
        <v>29</v>
      </c>
      <c r="AM44" s="10">
        <f xml:space="preserve">  Time!AM$28</f>
        <v>30</v>
      </c>
      <c r="AN44" s="10">
        <f xml:space="preserve">  Time!AN$28</f>
        <v>31</v>
      </c>
      <c r="AO44" s="10">
        <f xml:space="preserve">  Time!AO$28</f>
        <v>32</v>
      </c>
      <c r="AP44" s="10">
        <f xml:space="preserve">  Time!AP$28</f>
        <v>33</v>
      </c>
      <c r="AQ44" s="10">
        <f xml:space="preserve">  Time!AQ$28</f>
        <v>34</v>
      </c>
      <c r="AR44" s="10">
        <f xml:space="preserve">  Time!AR$28</f>
        <v>35</v>
      </c>
      <c r="AS44" s="10">
        <f xml:space="preserve">  Time!AS$28</f>
        <v>36</v>
      </c>
      <c r="AT44" s="10">
        <f xml:space="preserve">  Time!AT$28</f>
        <v>37</v>
      </c>
      <c r="AU44" s="10">
        <f xml:space="preserve">  Time!AU$28</f>
        <v>38</v>
      </c>
      <c r="AV44" s="10">
        <f xml:space="preserve">  Time!AV$28</f>
        <v>39</v>
      </c>
      <c r="AW44" s="10">
        <f xml:space="preserve">  Time!AW$28</f>
        <v>40</v>
      </c>
      <c r="AX44" s="10">
        <f xml:space="preserve">  Time!AX$28</f>
        <v>41</v>
      </c>
      <c r="AY44" s="10">
        <f xml:space="preserve">  Time!AY$28</f>
        <v>42</v>
      </c>
      <c r="AZ44" s="10">
        <f xml:space="preserve">  Time!AZ$28</f>
        <v>43</v>
      </c>
      <c r="BA44" s="10">
        <f xml:space="preserve">  Time!BA$28</f>
        <v>44</v>
      </c>
      <c r="BB44" s="10">
        <f xml:space="preserve">  Time!BB$28</f>
        <v>45</v>
      </c>
      <c r="BC44" s="10">
        <f xml:space="preserve">  Time!BC$28</f>
        <v>46</v>
      </c>
      <c r="BD44" s="10">
        <f xml:space="preserve">  Time!BD$28</f>
        <v>47</v>
      </c>
      <c r="BE44" s="10">
        <f xml:space="preserve">  Time!BE$28</f>
        <v>48</v>
      </c>
      <c r="BF44" s="10">
        <f xml:space="preserve">  Time!BF$28</f>
        <v>49</v>
      </c>
      <c r="BG44" s="10">
        <f xml:space="preserve">  Time!BG$28</f>
        <v>50</v>
      </c>
      <c r="BH44" s="10">
        <f xml:space="preserve">  Time!BH$28</f>
        <v>51</v>
      </c>
      <c r="BI44" s="10">
        <f xml:space="preserve">  Time!BI$28</f>
        <v>52</v>
      </c>
      <c r="BJ44" s="10">
        <f xml:space="preserve">  Time!BJ$28</f>
        <v>53</v>
      </c>
      <c r="BK44" s="10">
        <f xml:space="preserve">  Time!BK$28</f>
        <v>54</v>
      </c>
      <c r="BL44" s="10">
        <f xml:space="preserve">  Time!BL$28</f>
        <v>55</v>
      </c>
      <c r="BM44" s="10">
        <f xml:space="preserve">  Time!BM$28</f>
        <v>56</v>
      </c>
      <c r="BN44" s="10">
        <f xml:space="preserve">  Time!BN$28</f>
        <v>57</v>
      </c>
      <c r="BO44" s="10">
        <f xml:space="preserve">  Time!BO$28</f>
        <v>58</v>
      </c>
      <c r="BP44" s="10">
        <f xml:space="preserve">  Time!BP$28</f>
        <v>59</v>
      </c>
      <c r="BQ44" s="10">
        <f xml:space="preserve">  Time!BQ$28</f>
        <v>60</v>
      </c>
    </row>
    <row r="45" spans="1:69">
      <c r="A45" s="36"/>
      <c r="B45" s="36"/>
      <c r="C45" s="63"/>
      <c r="D45" s="61"/>
      <c r="E45" s="24" t="s">
        <v>111</v>
      </c>
      <c r="F45" s="24"/>
      <c r="G45" s="24" t="s">
        <v>99</v>
      </c>
      <c r="H45" s="24"/>
      <c r="I45" s="24"/>
      <c r="J45" s="3">
        <f t="shared" ref="J45:BQ45" si="8" xml:space="preserve">  I50</f>
        <v>0</v>
      </c>
      <c r="K45" s="3">
        <f t="shared" ca="1" si="8"/>
        <v>0</v>
      </c>
      <c r="L45" s="3">
        <f t="shared" ca="1" si="8"/>
        <v>0</v>
      </c>
      <c r="M45" s="3">
        <f t="shared" ca="1" si="8"/>
        <v>0</v>
      </c>
      <c r="N45" s="3">
        <f t="shared" ca="1" si="8"/>
        <v>0</v>
      </c>
      <c r="O45" s="3">
        <f t="shared" ca="1" si="8"/>
        <v>0</v>
      </c>
      <c r="P45" s="3">
        <f t="shared" ca="1" si="8"/>
        <v>0</v>
      </c>
      <c r="Q45" s="3">
        <f t="shared" ca="1" si="8"/>
        <v>5000</v>
      </c>
      <c r="R45" s="3">
        <f t="shared" ca="1" si="8"/>
        <v>803.55729583215452</v>
      </c>
      <c r="S45" s="3">
        <f t="shared" ca="1" si="8"/>
        <v>52.860947736883645</v>
      </c>
      <c r="T45" s="3">
        <f t="shared" ca="1" si="8"/>
        <v>0</v>
      </c>
      <c r="U45" s="3">
        <f t="shared" ca="1" si="8"/>
        <v>0</v>
      </c>
      <c r="V45" s="3">
        <f t="shared" ca="1" si="8"/>
        <v>0</v>
      </c>
      <c r="W45" s="3">
        <f t="shared" ca="1" si="8"/>
        <v>5500</v>
      </c>
      <c r="X45" s="3">
        <f t="shared" ca="1" si="8"/>
        <v>1106.7986930662305</v>
      </c>
      <c r="Y45" s="3">
        <f t="shared" ca="1" si="8"/>
        <v>561.40868500918316</v>
      </c>
      <c r="Z45" s="3">
        <f t="shared" ca="1" si="8"/>
        <v>595.4510398809266</v>
      </c>
      <c r="AA45" s="3">
        <f t="shared" ca="1" si="8"/>
        <v>631.55763414931334</v>
      </c>
      <c r="AB45" s="3">
        <f t="shared" ca="1" si="8"/>
        <v>668.58277057380337</v>
      </c>
      <c r="AC45" s="3">
        <f t="shared" ca="1" si="8"/>
        <v>5709.1238817905532</v>
      </c>
      <c r="AD45" s="3">
        <f t="shared" ca="1" si="8"/>
        <v>750.69634809527076</v>
      </c>
      <c r="AE45" s="3">
        <f t="shared" ca="1" si="8"/>
        <v>796.21661196928437</v>
      </c>
      <c r="AF45" s="3">
        <f t="shared" ca="1" si="8"/>
        <v>844.49710563316887</v>
      </c>
      <c r="AG45" s="3">
        <f t="shared" ca="1" si="8"/>
        <v>5890.898718140339</v>
      </c>
      <c r="AH45" s="3">
        <f t="shared" ca="1" si="8"/>
        <v>944.76851169192605</v>
      </c>
      <c r="AI45" s="3">
        <f t="shared" ca="1" si="8"/>
        <v>1500</v>
      </c>
      <c r="AJ45" s="3">
        <f t="shared" ca="1" si="8"/>
        <v>6591.87677596717</v>
      </c>
      <c r="AK45" s="3">
        <f t="shared" ca="1" si="8"/>
        <v>1685.113148592387</v>
      </c>
      <c r="AL45" s="3">
        <f t="shared" ca="1" si="8"/>
        <v>1787.1980247465531</v>
      </c>
      <c r="AM45" s="3">
        <f t="shared" ca="1" si="8"/>
        <v>6895.4672491449383</v>
      </c>
      <c r="AN45" s="3">
        <f t="shared" ca="1" si="8"/>
        <v>2006.4849526671967</v>
      </c>
      <c r="AO45" s="3">
        <f t="shared" ca="1" si="8"/>
        <v>2128.0386794328833</v>
      </c>
      <c r="AP45" s="3">
        <f t="shared" ca="1" si="8"/>
        <v>7252.6781207213535</v>
      </c>
      <c r="AQ45" s="3">
        <f t="shared" ca="1" si="8"/>
        <v>2389.9886106339177</v>
      </c>
      <c r="AR45" s="3">
        <f t="shared" ca="1" si="8"/>
        <v>7534.8204757425756</v>
      </c>
      <c r="AS45" s="3">
        <f t="shared" ca="1" si="8"/>
        <v>2673.4475584768506</v>
      </c>
      <c r="AT45" s="3">
        <f t="shared" ca="1" si="8"/>
        <v>7835.3049031624669</v>
      </c>
      <c r="AU45" s="3">
        <f t="shared" ca="1" si="8"/>
        <v>3451.2652671743485</v>
      </c>
      <c r="AV45" s="3">
        <f t="shared" ca="1" si="8"/>
        <v>8661.3476572268301</v>
      </c>
      <c r="AW45" s="3">
        <f t="shared" ca="1" si="8"/>
        <v>8875.7901955222387</v>
      </c>
      <c r="AX45" s="3">
        <f t="shared" ca="1" si="8"/>
        <v>4110.5840012487806</v>
      </c>
      <c r="AY45" s="3">
        <f t="shared" ca="1" si="8"/>
        <v>9359.6015235068717</v>
      </c>
      <c r="AZ45" s="3">
        <f t="shared" ca="1" si="8"/>
        <v>9614.9403037936281</v>
      </c>
      <c r="BA45" s="3">
        <f t="shared" ca="1" si="8"/>
        <v>9894.5115332333808</v>
      </c>
      <c r="BB45" s="3">
        <f t="shared" ca="1" si="8"/>
        <v>5181.1796205303417</v>
      </c>
      <c r="BC45" s="3">
        <f t="shared" ca="1" si="8"/>
        <v>10497.241806708806</v>
      </c>
      <c r="BD45" s="3">
        <f t="shared" ca="1" si="8"/>
        <v>10830.35318488787</v>
      </c>
      <c r="BE45" s="3">
        <f t="shared" ca="1" si="8"/>
        <v>11148.798003692249</v>
      </c>
      <c r="BF45" s="3">
        <f t="shared" ca="1" si="8"/>
        <v>11521.254377855897</v>
      </c>
      <c r="BG45" s="3">
        <f t="shared" ca="1" si="8"/>
        <v>11903.163450973525</v>
      </c>
      <c r="BH45" s="3">
        <f t="shared" ca="1" si="8"/>
        <v>12322.296823810499</v>
      </c>
      <c r="BI45" s="3">
        <f t="shared" ca="1" si="8"/>
        <v>12751.196463933436</v>
      </c>
      <c r="BJ45" s="3">
        <f t="shared" ca="1" si="8"/>
        <v>13220.802353126859</v>
      </c>
      <c r="BK45" s="3">
        <f t="shared" ca="1" si="8"/>
        <v>13718.859295567414</v>
      </c>
      <c r="BL45" s="3">
        <f t="shared" ca="1" si="8"/>
        <v>14229.561844105545</v>
      </c>
      <c r="BM45" s="3">
        <f t="shared" ca="1" si="8"/>
        <v>14788.734438600713</v>
      </c>
      <c r="BN45" s="3">
        <f t="shared" ca="1" si="8"/>
        <v>15362.104358476592</v>
      </c>
      <c r="BO45" s="3">
        <f t="shared" ca="1" si="8"/>
        <v>15994.216244304551</v>
      </c>
      <c r="BP45" s="3">
        <f t="shared" ca="1" si="8"/>
        <v>16660.440941950586</v>
      </c>
      <c r="BQ45" s="3">
        <f t="shared" ca="1" si="8"/>
        <v>17296.825899440526</v>
      </c>
    </row>
    <row r="46" spans="1:69">
      <c r="D46" s="82" t="s">
        <v>179</v>
      </c>
      <c r="E46" s="2" t="str">
        <f t="shared" ref="E46:BQ46" si="9" xml:space="preserve">  E$26</f>
        <v>Units delivered</v>
      </c>
      <c r="F46" s="2">
        <f t="shared" si="9"/>
        <v>0</v>
      </c>
      <c r="G46" s="2" t="str">
        <f t="shared" si="9"/>
        <v>Units</v>
      </c>
      <c r="H46" s="2">
        <f t="shared" ca="1" si="9"/>
        <v>150000</v>
      </c>
      <c r="I46" s="2">
        <f t="shared" si="9"/>
        <v>0</v>
      </c>
      <c r="J46" s="2">
        <f t="shared" ca="1" si="9"/>
        <v>0</v>
      </c>
      <c r="K46" s="2">
        <f t="shared" ca="1" si="9"/>
        <v>0</v>
      </c>
      <c r="L46" s="2">
        <f t="shared" ca="1" si="9"/>
        <v>0</v>
      </c>
      <c r="M46" s="2">
        <f t="shared" ca="1" si="9"/>
        <v>0</v>
      </c>
      <c r="N46" s="2">
        <f t="shared" ca="1" si="9"/>
        <v>0</v>
      </c>
      <c r="O46" s="2">
        <f t="shared" ca="1" si="9"/>
        <v>0</v>
      </c>
      <c r="P46" s="2">
        <f t="shared" ca="1" si="9"/>
        <v>5000</v>
      </c>
      <c r="Q46" s="2">
        <f t="shared" ca="1" si="9"/>
        <v>0</v>
      </c>
      <c r="R46" s="2">
        <f t="shared" ca="1" si="9"/>
        <v>0</v>
      </c>
      <c r="S46" s="2">
        <f t="shared" ca="1" si="9"/>
        <v>0</v>
      </c>
      <c r="T46" s="2">
        <f t="shared" ca="1" si="9"/>
        <v>0</v>
      </c>
      <c r="U46" s="2">
        <f t="shared" ca="1" si="9"/>
        <v>0</v>
      </c>
      <c r="V46" s="2">
        <f t="shared" ca="1" si="9"/>
        <v>5000</v>
      </c>
      <c r="W46" s="2">
        <f t="shared" ca="1" si="9"/>
        <v>0</v>
      </c>
      <c r="X46" s="2">
        <f t="shared" ca="1" si="9"/>
        <v>0</v>
      </c>
      <c r="Y46" s="2">
        <f t="shared" ca="1" si="9"/>
        <v>0</v>
      </c>
      <c r="Z46" s="2">
        <f t="shared" ca="1" si="9"/>
        <v>0</v>
      </c>
      <c r="AA46" s="2">
        <f t="shared" ca="1" si="9"/>
        <v>0</v>
      </c>
      <c r="AB46" s="2">
        <f t="shared" ca="1" si="9"/>
        <v>5000</v>
      </c>
      <c r="AC46" s="2">
        <f t="shared" ca="1" si="9"/>
        <v>0</v>
      </c>
      <c r="AD46" s="2">
        <f t="shared" ca="1" si="9"/>
        <v>0</v>
      </c>
      <c r="AE46" s="2">
        <f t="shared" ca="1" si="9"/>
        <v>0</v>
      </c>
      <c r="AF46" s="2">
        <f t="shared" ca="1" si="9"/>
        <v>5000</v>
      </c>
      <c r="AG46" s="2">
        <f t="shared" ca="1" si="9"/>
        <v>0</v>
      </c>
      <c r="AH46" s="2">
        <f t="shared" ca="1" si="9"/>
        <v>0</v>
      </c>
      <c r="AI46" s="2">
        <f t="shared" ca="1" si="9"/>
        <v>5000</v>
      </c>
      <c r="AJ46" s="2">
        <f t="shared" ca="1" si="9"/>
        <v>0</v>
      </c>
      <c r="AK46" s="2">
        <f t="shared" ca="1" si="9"/>
        <v>0</v>
      </c>
      <c r="AL46" s="2">
        <f t="shared" ca="1" si="9"/>
        <v>5000</v>
      </c>
      <c r="AM46" s="2">
        <f t="shared" ca="1" si="9"/>
        <v>0</v>
      </c>
      <c r="AN46" s="2">
        <f t="shared" ca="1" si="9"/>
        <v>0</v>
      </c>
      <c r="AO46" s="2">
        <f t="shared" ca="1" si="9"/>
        <v>5000</v>
      </c>
      <c r="AP46" s="2">
        <f t="shared" ca="1" si="9"/>
        <v>0</v>
      </c>
      <c r="AQ46" s="2">
        <f t="shared" ca="1" si="9"/>
        <v>5000</v>
      </c>
      <c r="AR46" s="2">
        <f t="shared" ca="1" si="9"/>
        <v>0</v>
      </c>
      <c r="AS46" s="2">
        <f t="shared" ca="1" si="9"/>
        <v>5000</v>
      </c>
      <c r="AT46" s="2">
        <f t="shared" ca="1" si="9"/>
        <v>0</v>
      </c>
      <c r="AU46" s="2">
        <f t="shared" ca="1" si="9"/>
        <v>5000</v>
      </c>
      <c r="AV46" s="2">
        <f t="shared" ca="1" si="9"/>
        <v>5000</v>
      </c>
      <c r="AW46" s="2">
        <f t="shared" ca="1" si="9"/>
        <v>0</v>
      </c>
      <c r="AX46" s="2">
        <f t="shared" ca="1" si="9"/>
        <v>5000</v>
      </c>
      <c r="AY46" s="2">
        <f t="shared" ca="1" si="9"/>
        <v>5000</v>
      </c>
      <c r="AZ46" s="2">
        <f t="shared" ca="1" si="9"/>
        <v>5000</v>
      </c>
      <c r="BA46" s="2">
        <f t="shared" ca="1" si="9"/>
        <v>0</v>
      </c>
      <c r="BB46" s="2">
        <f t="shared" ca="1" si="9"/>
        <v>5000</v>
      </c>
      <c r="BC46" s="2">
        <f t="shared" ca="1" si="9"/>
        <v>5000</v>
      </c>
      <c r="BD46" s="2">
        <f t="shared" ca="1" si="9"/>
        <v>5000</v>
      </c>
      <c r="BE46" s="2">
        <f t="shared" ca="1" si="9"/>
        <v>5000</v>
      </c>
      <c r="BF46" s="2">
        <f t="shared" ca="1" si="9"/>
        <v>5000</v>
      </c>
      <c r="BG46" s="2">
        <f t="shared" ca="1" si="9"/>
        <v>5000</v>
      </c>
      <c r="BH46" s="2">
        <f t="shared" ca="1" si="9"/>
        <v>5000</v>
      </c>
      <c r="BI46" s="2">
        <f t="shared" ca="1" si="9"/>
        <v>5000</v>
      </c>
      <c r="BJ46" s="2">
        <f t="shared" ca="1" si="9"/>
        <v>5000</v>
      </c>
      <c r="BK46" s="2">
        <f t="shared" ca="1" si="9"/>
        <v>5000</v>
      </c>
      <c r="BL46" s="2">
        <f t="shared" ca="1" si="9"/>
        <v>5000</v>
      </c>
      <c r="BM46" s="2">
        <f t="shared" ca="1" si="9"/>
        <v>5000</v>
      </c>
      <c r="BN46" s="2">
        <f t="shared" ca="1" si="9"/>
        <v>5000</v>
      </c>
      <c r="BO46" s="2">
        <f t="shared" ca="1" si="9"/>
        <v>5000</v>
      </c>
      <c r="BP46" s="2">
        <f t="shared" ca="1" si="9"/>
        <v>5000</v>
      </c>
      <c r="BQ46" s="2">
        <f t="shared" ca="1" si="9"/>
        <v>5000</v>
      </c>
    </row>
    <row r="47" spans="1:69">
      <c r="D47" s="82" t="s">
        <v>237</v>
      </c>
      <c r="E47" s="2" t="str">
        <f t="shared" ref="E47:BQ47" si="10" xml:space="preserve">  E$39</f>
        <v>Units deployed</v>
      </c>
      <c r="F47" s="2">
        <f t="shared" si="10"/>
        <v>0</v>
      </c>
      <c r="G47" s="2" t="str">
        <f t="shared" si="10"/>
        <v>Units</v>
      </c>
      <c r="H47" s="2">
        <f t="shared" ca="1" si="10"/>
        <v>340099.00808865757</v>
      </c>
      <c r="I47" s="2">
        <f t="shared" si="10"/>
        <v>0</v>
      </c>
      <c r="J47" s="2">
        <f t="shared" si="10"/>
        <v>0</v>
      </c>
      <c r="K47" s="2">
        <f t="shared" ca="1" si="10"/>
        <v>0</v>
      </c>
      <c r="L47" s="2">
        <f t="shared" ca="1" si="10"/>
        <v>0</v>
      </c>
      <c r="M47" s="2">
        <f t="shared" ca="1" si="10"/>
        <v>0</v>
      </c>
      <c r="N47" s="2">
        <f t="shared" ca="1" si="10"/>
        <v>0</v>
      </c>
      <c r="O47" s="2">
        <f t="shared" ca="1" si="10"/>
        <v>0</v>
      </c>
      <c r="P47" s="2">
        <f t="shared" ca="1" si="10"/>
        <v>0</v>
      </c>
      <c r="Q47" s="2">
        <f t="shared" ca="1" si="10"/>
        <v>4196.4427041678455</v>
      </c>
      <c r="R47" s="2">
        <f t="shared" ca="1" si="10"/>
        <v>750.69634809527088</v>
      </c>
      <c r="S47" s="2">
        <f t="shared" ca="1" si="10"/>
        <v>52.860947736883645</v>
      </c>
      <c r="T47" s="2">
        <f t="shared" ca="1" si="10"/>
        <v>0</v>
      </c>
      <c r="U47" s="2">
        <f t="shared" ca="1" si="10"/>
        <v>0</v>
      </c>
      <c r="V47" s="2">
        <f t="shared" ca="1" si="10"/>
        <v>0</v>
      </c>
      <c r="W47" s="2">
        <f t="shared" ca="1" si="10"/>
        <v>4923.5199996978354</v>
      </c>
      <c r="X47" s="2">
        <f t="shared" ca="1" si="10"/>
        <v>1106.7986930662305</v>
      </c>
      <c r="Y47" s="2">
        <f t="shared" ca="1" si="10"/>
        <v>561.40868500918316</v>
      </c>
      <c r="Z47" s="2">
        <f t="shared" ca="1" si="10"/>
        <v>595.4510398809266</v>
      </c>
      <c r="AA47" s="2">
        <f t="shared" ca="1" si="10"/>
        <v>631.55763414931334</v>
      </c>
      <c r="AB47" s="2">
        <f t="shared" ca="1" si="10"/>
        <v>668.58277057380337</v>
      </c>
      <c r="AC47" s="2">
        <f t="shared" ca="1" si="10"/>
        <v>5709.1238817905532</v>
      </c>
      <c r="AD47" s="2">
        <f t="shared" ca="1" si="10"/>
        <v>750.69634809527076</v>
      </c>
      <c r="AE47" s="2">
        <f t="shared" ca="1" si="10"/>
        <v>796.21661196928437</v>
      </c>
      <c r="AF47" s="2">
        <f t="shared" ca="1" si="10"/>
        <v>844.49710563316887</v>
      </c>
      <c r="AG47" s="2">
        <f t="shared" ca="1" si="10"/>
        <v>5890.898718140339</v>
      </c>
      <c r="AH47" s="2">
        <f t="shared" ca="1" si="10"/>
        <v>944.76851169192605</v>
      </c>
      <c r="AI47" s="2">
        <f t="shared" ca="1" si="10"/>
        <v>1500</v>
      </c>
      <c r="AJ47" s="2">
        <f t="shared" ca="1" si="10"/>
        <v>6591.87677596717</v>
      </c>
      <c r="AK47" s="2">
        <f t="shared" ca="1" si="10"/>
        <v>1685.113148592387</v>
      </c>
      <c r="AL47" s="2">
        <f t="shared" ca="1" si="10"/>
        <v>1787.1980247465531</v>
      </c>
      <c r="AM47" s="2">
        <f t="shared" ca="1" si="10"/>
        <v>6895.4672491449383</v>
      </c>
      <c r="AN47" s="2">
        <f t="shared" ca="1" si="10"/>
        <v>2006.4849526671967</v>
      </c>
      <c r="AO47" s="2">
        <f t="shared" ca="1" si="10"/>
        <v>2128.0386794328833</v>
      </c>
      <c r="AP47" s="2">
        <f t="shared" ca="1" si="10"/>
        <v>7252.6781207213535</v>
      </c>
      <c r="AQ47" s="2">
        <f t="shared" ca="1" si="10"/>
        <v>2389.9886106339177</v>
      </c>
      <c r="AR47" s="2">
        <f t="shared" ca="1" si="10"/>
        <v>7534.8204757425756</v>
      </c>
      <c r="AS47" s="2">
        <f t="shared" ca="1" si="10"/>
        <v>2673.4475584768506</v>
      </c>
      <c r="AT47" s="2">
        <f t="shared" ca="1" si="10"/>
        <v>7835.3049031624669</v>
      </c>
      <c r="AU47" s="2">
        <f t="shared" ca="1" si="10"/>
        <v>3451.2652671743485</v>
      </c>
      <c r="AV47" s="2">
        <f t="shared" ca="1" si="10"/>
        <v>8661.3476572268301</v>
      </c>
      <c r="AW47" s="2">
        <f t="shared" ca="1" si="10"/>
        <v>8875.7901955222387</v>
      </c>
      <c r="AX47" s="2">
        <f t="shared" ca="1" si="10"/>
        <v>4110.5840012487806</v>
      </c>
      <c r="AY47" s="2">
        <f t="shared" ca="1" si="10"/>
        <v>9359.6015235068717</v>
      </c>
      <c r="AZ47" s="2">
        <f t="shared" ca="1" si="10"/>
        <v>9614.9403037936281</v>
      </c>
      <c r="BA47" s="2">
        <f t="shared" ca="1" si="10"/>
        <v>9894.5115332333808</v>
      </c>
      <c r="BB47" s="2">
        <f t="shared" ca="1" si="10"/>
        <v>5181.1796205303417</v>
      </c>
      <c r="BC47" s="2">
        <f t="shared" ca="1" si="10"/>
        <v>10497.241806708806</v>
      </c>
      <c r="BD47" s="2">
        <f t="shared" ca="1" si="10"/>
        <v>10830.35318488787</v>
      </c>
      <c r="BE47" s="2">
        <f t="shared" ca="1" si="10"/>
        <v>11148.798003692249</v>
      </c>
      <c r="BF47" s="2">
        <f t="shared" ca="1" si="10"/>
        <v>11521.254377855897</v>
      </c>
      <c r="BG47" s="2">
        <f t="shared" ca="1" si="10"/>
        <v>11903.163450973525</v>
      </c>
      <c r="BH47" s="2">
        <f t="shared" ca="1" si="10"/>
        <v>12322.296823810499</v>
      </c>
      <c r="BI47" s="2">
        <f t="shared" ca="1" si="10"/>
        <v>12751.196463933436</v>
      </c>
      <c r="BJ47" s="2">
        <f t="shared" ca="1" si="10"/>
        <v>13220.802353126859</v>
      </c>
      <c r="BK47" s="2">
        <f t="shared" ca="1" si="10"/>
        <v>13718.859295567414</v>
      </c>
      <c r="BL47" s="2">
        <f t="shared" ca="1" si="10"/>
        <v>14229.561844105545</v>
      </c>
      <c r="BM47" s="2">
        <f t="shared" ca="1" si="10"/>
        <v>14788.734438600713</v>
      </c>
      <c r="BN47" s="2">
        <f t="shared" ca="1" si="10"/>
        <v>15362.104358476592</v>
      </c>
      <c r="BO47" s="2">
        <f t="shared" ca="1" si="10"/>
        <v>15994.216244304551</v>
      </c>
      <c r="BP47" s="2">
        <f t="shared" ca="1" si="10"/>
        <v>16660.440941950586</v>
      </c>
      <c r="BQ47" s="2">
        <f t="shared" ca="1" si="10"/>
        <v>17296.825899440526</v>
      </c>
    </row>
    <row r="48" spans="1:69">
      <c r="D48" s="82" t="s">
        <v>237</v>
      </c>
      <c r="E48" s="2" t="str">
        <f t="shared" ref="E48:BQ48" si="11" xml:space="preserve">  E$12</f>
        <v>Deployed units returned</v>
      </c>
      <c r="F48" s="2">
        <f t="shared" si="11"/>
        <v>0</v>
      </c>
      <c r="G48" s="2" t="str">
        <f t="shared" si="11"/>
        <v>Units</v>
      </c>
      <c r="H48" s="2">
        <f t="shared" ca="1" si="11"/>
        <v>208140.9938930122</v>
      </c>
      <c r="I48" s="2">
        <f t="shared" si="11"/>
        <v>0</v>
      </c>
      <c r="J48" s="2">
        <f t="shared" ca="1" si="11"/>
        <v>0</v>
      </c>
      <c r="K48" s="2">
        <f t="shared" ca="1" si="11"/>
        <v>0</v>
      </c>
      <c r="L48" s="2">
        <f t="shared" ca="1" si="11"/>
        <v>0</v>
      </c>
      <c r="M48" s="2">
        <f t="shared" ca="1" si="11"/>
        <v>0</v>
      </c>
      <c r="N48" s="2">
        <f t="shared" ca="1" si="11"/>
        <v>0</v>
      </c>
      <c r="O48" s="2">
        <f t="shared" ca="1" si="11"/>
        <v>0</v>
      </c>
      <c r="P48" s="2">
        <f t="shared" ca="1" si="11"/>
        <v>0</v>
      </c>
      <c r="Q48" s="2">
        <f t="shared" ca="1" si="11"/>
        <v>0</v>
      </c>
      <c r="R48" s="2">
        <f t="shared" ca="1" si="11"/>
        <v>0</v>
      </c>
      <c r="S48" s="2">
        <f t="shared" ca="1" si="11"/>
        <v>0</v>
      </c>
      <c r="T48" s="2">
        <f t="shared" ca="1" si="11"/>
        <v>0</v>
      </c>
      <c r="U48" s="2">
        <f t="shared" ca="1" si="11"/>
        <v>0</v>
      </c>
      <c r="V48" s="2">
        <f t="shared" ca="1" si="11"/>
        <v>500</v>
      </c>
      <c r="W48" s="2">
        <f t="shared" ca="1" si="11"/>
        <v>530.31869276406599</v>
      </c>
      <c r="X48" s="2">
        <f t="shared" ca="1" si="11"/>
        <v>561.40868500918316</v>
      </c>
      <c r="Y48" s="2">
        <f t="shared" ca="1" si="11"/>
        <v>595.4510398809266</v>
      </c>
      <c r="Z48" s="2">
        <f t="shared" ca="1" si="11"/>
        <v>631.55763414931334</v>
      </c>
      <c r="AA48" s="2">
        <f t="shared" ca="1" si="11"/>
        <v>668.58277057380337</v>
      </c>
      <c r="AB48" s="2">
        <f t="shared" ca="1" si="11"/>
        <v>709.12388179055358</v>
      </c>
      <c r="AC48" s="2">
        <f t="shared" ca="1" si="11"/>
        <v>750.69634809527076</v>
      </c>
      <c r="AD48" s="2">
        <f t="shared" ca="1" si="11"/>
        <v>796.21661196928437</v>
      </c>
      <c r="AE48" s="2">
        <f t="shared" ca="1" si="11"/>
        <v>844.49710563316887</v>
      </c>
      <c r="AF48" s="2">
        <f t="shared" ca="1" si="11"/>
        <v>890.89871814033927</v>
      </c>
      <c r="AG48" s="2">
        <f t="shared" ca="1" si="11"/>
        <v>944.76851169192605</v>
      </c>
      <c r="AH48" s="2">
        <f t="shared" ca="1" si="11"/>
        <v>1500</v>
      </c>
      <c r="AI48" s="2">
        <f t="shared" ca="1" si="11"/>
        <v>1591.8767759671696</v>
      </c>
      <c r="AJ48" s="2">
        <f t="shared" ca="1" si="11"/>
        <v>1685.113148592387</v>
      </c>
      <c r="AK48" s="2">
        <f t="shared" ca="1" si="11"/>
        <v>1787.1980247465531</v>
      </c>
      <c r="AL48" s="2">
        <f t="shared" ca="1" si="11"/>
        <v>1895.4672491449383</v>
      </c>
      <c r="AM48" s="2">
        <f t="shared" ca="1" si="11"/>
        <v>2006.4849526671967</v>
      </c>
      <c r="AN48" s="2">
        <f t="shared" ca="1" si="11"/>
        <v>2128.0386794328833</v>
      </c>
      <c r="AO48" s="2">
        <f t="shared" ca="1" si="11"/>
        <v>2252.6781207213539</v>
      </c>
      <c r="AP48" s="2">
        <f t="shared" ca="1" si="11"/>
        <v>2389.9886106339177</v>
      </c>
      <c r="AQ48" s="2">
        <f t="shared" ca="1" si="11"/>
        <v>2534.820475742576</v>
      </c>
      <c r="AR48" s="2">
        <f t="shared" ca="1" si="11"/>
        <v>2673.4475584768506</v>
      </c>
      <c r="AS48" s="2">
        <f t="shared" ca="1" si="11"/>
        <v>2835.3049031624669</v>
      </c>
      <c r="AT48" s="2">
        <f t="shared" ca="1" si="11"/>
        <v>3451.2652671743485</v>
      </c>
      <c r="AU48" s="2">
        <f t="shared" ca="1" si="11"/>
        <v>3661.3476572268296</v>
      </c>
      <c r="AV48" s="2">
        <f t="shared" ca="1" si="11"/>
        <v>3875.7901955222387</v>
      </c>
      <c r="AW48" s="2">
        <f t="shared" ca="1" si="11"/>
        <v>4110.5840012487806</v>
      </c>
      <c r="AX48" s="2">
        <f t="shared" ca="1" si="11"/>
        <v>4359.6015235068717</v>
      </c>
      <c r="AY48" s="2">
        <f t="shared" ca="1" si="11"/>
        <v>4614.940303793629</v>
      </c>
      <c r="AZ48" s="2">
        <f t="shared" ca="1" si="11"/>
        <v>4894.5115332333817</v>
      </c>
      <c r="BA48" s="2">
        <f t="shared" ca="1" si="11"/>
        <v>5181.1796205303417</v>
      </c>
      <c r="BB48" s="2">
        <f t="shared" ca="1" si="11"/>
        <v>5497.2418067088056</v>
      </c>
      <c r="BC48" s="2">
        <f t="shared" ca="1" si="11"/>
        <v>5830.3531848878692</v>
      </c>
      <c r="BD48" s="2">
        <f t="shared" ca="1" si="11"/>
        <v>6148.798003692249</v>
      </c>
      <c r="BE48" s="2">
        <f t="shared" ca="1" si="11"/>
        <v>6521.2543778558975</v>
      </c>
      <c r="BF48" s="2">
        <f t="shared" ca="1" si="11"/>
        <v>6903.163450973525</v>
      </c>
      <c r="BG48" s="2">
        <f t="shared" ca="1" si="11"/>
        <v>7322.2968238105013</v>
      </c>
      <c r="BH48" s="2">
        <f t="shared" ca="1" si="11"/>
        <v>7751.1964639334374</v>
      </c>
      <c r="BI48" s="2">
        <f t="shared" ca="1" si="11"/>
        <v>8220.8023531268591</v>
      </c>
      <c r="BJ48" s="2">
        <f t="shared" ca="1" si="11"/>
        <v>8718.8592955674139</v>
      </c>
      <c r="BK48" s="2">
        <f t="shared" ca="1" si="11"/>
        <v>9229.5618441055449</v>
      </c>
      <c r="BL48" s="2">
        <f t="shared" ca="1" si="11"/>
        <v>9788.7344386007135</v>
      </c>
      <c r="BM48" s="2">
        <f t="shared" ca="1" si="11"/>
        <v>10362.104358476592</v>
      </c>
      <c r="BN48" s="2">
        <f t="shared" ca="1" si="11"/>
        <v>10994.216244304549</v>
      </c>
      <c r="BO48" s="2">
        <f t="shared" ca="1" si="11"/>
        <v>11660.440941950585</v>
      </c>
      <c r="BP48" s="2">
        <f t="shared" ca="1" si="11"/>
        <v>12296.825899440528</v>
      </c>
      <c r="BQ48" s="2">
        <f t="shared" ca="1" si="11"/>
        <v>13041.985804354579</v>
      </c>
    </row>
    <row r="49" spans="1:69">
      <c r="A49" s="18"/>
      <c r="B49" s="18"/>
      <c r="C49" s="31"/>
      <c r="D49" s="32" t="s">
        <v>237</v>
      </c>
      <c r="E49" s="5" t="str">
        <f xml:space="preserve">  InpS!E$14</f>
        <v>[Units retired]</v>
      </c>
      <c r="F49" s="5">
        <f xml:space="preserve">  InpS!F$14</f>
        <v>0</v>
      </c>
      <c r="G49" s="5" t="str">
        <f xml:space="preserve">  InpS!G$14</f>
        <v>Units</v>
      </c>
      <c r="H49" s="5">
        <f xml:space="preserve">  InpS!H$14</f>
        <v>0</v>
      </c>
      <c r="I49" s="5">
        <f xml:space="preserve">  InpS!I$14</f>
        <v>0</v>
      </c>
      <c r="J49" s="5">
        <f xml:space="preserve">  InpS!J$14</f>
        <v>0</v>
      </c>
      <c r="K49" s="5">
        <f xml:space="preserve">  InpS!K$14</f>
        <v>0</v>
      </c>
      <c r="L49" s="5">
        <f xml:space="preserve">  InpS!L$14</f>
        <v>0</v>
      </c>
      <c r="M49" s="5">
        <f xml:space="preserve">  InpS!M$14</f>
        <v>0</v>
      </c>
      <c r="N49" s="5">
        <f xml:space="preserve">  InpS!N$14</f>
        <v>0</v>
      </c>
      <c r="O49" s="5">
        <f xml:space="preserve">  InpS!O$14</f>
        <v>0</v>
      </c>
      <c r="P49" s="5">
        <f xml:space="preserve">  InpS!P$14</f>
        <v>0</v>
      </c>
      <c r="Q49" s="5">
        <f xml:space="preserve">  InpS!Q$14</f>
        <v>0</v>
      </c>
      <c r="R49" s="5">
        <f xml:space="preserve">  InpS!R$14</f>
        <v>0</v>
      </c>
      <c r="S49" s="5">
        <f xml:space="preserve">  InpS!S$14</f>
        <v>0</v>
      </c>
      <c r="T49" s="5">
        <f xml:space="preserve">  InpS!T$14</f>
        <v>0</v>
      </c>
      <c r="U49" s="5">
        <f xml:space="preserve">  InpS!U$14</f>
        <v>0</v>
      </c>
      <c r="V49" s="5">
        <f xml:space="preserve">  InpS!V$14</f>
        <v>0</v>
      </c>
      <c r="W49" s="5">
        <f xml:space="preserve">  InpS!W$14</f>
        <v>0</v>
      </c>
      <c r="X49" s="5">
        <f xml:space="preserve">  InpS!X$14</f>
        <v>0</v>
      </c>
      <c r="Y49" s="5">
        <f xml:space="preserve">  InpS!Y$14</f>
        <v>0</v>
      </c>
      <c r="Z49" s="5">
        <f xml:space="preserve">  InpS!Z$14</f>
        <v>0</v>
      </c>
      <c r="AA49" s="5">
        <f xml:space="preserve">  InpS!AA$14</f>
        <v>0</v>
      </c>
      <c r="AB49" s="5">
        <f xml:space="preserve">  InpS!AB$14</f>
        <v>0</v>
      </c>
      <c r="AC49" s="5">
        <f xml:space="preserve">  InpS!AC$14</f>
        <v>0</v>
      </c>
      <c r="AD49" s="5">
        <f xml:space="preserve">  InpS!AD$14</f>
        <v>0</v>
      </c>
      <c r="AE49" s="5">
        <f xml:space="preserve">  InpS!AE$14</f>
        <v>0</v>
      </c>
      <c r="AF49" s="5">
        <f xml:space="preserve">  InpS!AF$14</f>
        <v>0</v>
      </c>
      <c r="AG49" s="5">
        <f xml:space="preserve">  InpS!AG$14</f>
        <v>0</v>
      </c>
      <c r="AH49" s="5">
        <f xml:space="preserve">  InpS!AH$14</f>
        <v>0</v>
      </c>
      <c r="AI49" s="5">
        <f xml:space="preserve">  InpS!AI$14</f>
        <v>0</v>
      </c>
      <c r="AJ49" s="5">
        <f xml:space="preserve">  InpS!AJ$14</f>
        <v>0</v>
      </c>
      <c r="AK49" s="5">
        <f xml:space="preserve">  InpS!AK$14</f>
        <v>0</v>
      </c>
      <c r="AL49" s="5">
        <f xml:space="preserve">  InpS!AL$14</f>
        <v>0</v>
      </c>
      <c r="AM49" s="5">
        <f xml:space="preserve">  InpS!AM$14</f>
        <v>0</v>
      </c>
      <c r="AN49" s="5">
        <f xml:space="preserve">  InpS!AN$14</f>
        <v>0</v>
      </c>
      <c r="AO49" s="5">
        <f xml:space="preserve">  InpS!AO$14</f>
        <v>0</v>
      </c>
      <c r="AP49" s="5">
        <f xml:space="preserve">  InpS!AP$14</f>
        <v>0</v>
      </c>
      <c r="AQ49" s="5">
        <f xml:space="preserve">  InpS!AQ$14</f>
        <v>0</v>
      </c>
      <c r="AR49" s="5">
        <f xml:space="preserve">  InpS!AR$14</f>
        <v>0</v>
      </c>
      <c r="AS49" s="5">
        <f xml:space="preserve">  InpS!AS$14</f>
        <v>0</v>
      </c>
      <c r="AT49" s="5">
        <f xml:space="preserve">  InpS!AT$14</f>
        <v>0</v>
      </c>
      <c r="AU49" s="5">
        <f xml:space="preserve">  InpS!AU$14</f>
        <v>0</v>
      </c>
      <c r="AV49" s="5">
        <f xml:space="preserve">  InpS!AV$14</f>
        <v>0</v>
      </c>
      <c r="AW49" s="5">
        <f xml:space="preserve">  InpS!AW$14</f>
        <v>0</v>
      </c>
      <c r="AX49" s="5">
        <f xml:space="preserve">  InpS!AX$14</f>
        <v>0</v>
      </c>
      <c r="AY49" s="5">
        <f xml:space="preserve">  InpS!AY$14</f>
        <v>0</v>
      </c>
      <c r="AZ49" s="5">
        <f xml:space="preserve">  InpS!AZ$14</f>
        <v>0</v>
      </c>
      <c r="BA49" s="5">
        <f xml:space="preserve">  InpS!BA$14</f>
        <v>0</v>
      </c>
      <c r="BB49" s="5">
        <f xml:space="preserve">  InpS!BB$14</f>
        <v>0</v>
      </c>
      <c r="BC49" s="5">
        <f xml:space="preserve">  InpS!BC$14</f>
        <v>0</v>
      </c>
      <c r="BD49" s="5">
        <f xml:space="preserve">  InpS!BD$14</f>
        <v>0</v>
      </c>
      <c r="BE49" s="5">
        <f xml:space="preserve">  InpS!BE$14</f>
        <v>0</v>
      </c>
      <c r="BF49" s="5">
        <f xml:space="preserve">  InpS!BF$14</f>
        <v>0</v>
      </c>
      <c r="BG49" s="5">
        <f xml:space="preserve">  InpS!BG$14</f>
        <v>0</v>
      </c>
      <c r="BH49" s="5">
        <f xml:space="preserve">  InpS!BH$14</f>
        <v>0</v>
      </c>
      <c r="BI49" s="5">
        <f xml:space="preserve">  InpS!BI$14</f>
        <v>0</v>
      </c>
      <c r="BJ49" s="5">
        <f xml:space="preserve">  InpS!BJ$14</f>
        <v>0</v>
      </c>
      <c r="BK49" s="5">
        <f xml:space="preserve">  InpS!BK$14</f>
        <v>0</v>
      </c>
      <c r="BL49" s="5">
        <f xml:space="preserve">  InpS!BL$14</f>
        <v>0</v>
      </c>
      <c r="BM49" s="5">
        <f xml:space="preserve">  InpS!BM$14</f>
        <v>0</v>
      </c>
      <c r="BN49" s="5">
        <f xml:space="preserve">  InpS!BN$14</f>
        <v>0</v>
      </c>
      <c r="BO49" s="5">
        <f xml:space="preserve">  InpS!BO$14</f>
        <v>0</v>
      </c>
      <c r="BP49" s="5">
        <f xml:space="preserve">  InpS!BP$14</f>
        <v>0</v>
      </c>
      <c r="BQ49" s="5">
        <f xml:space="preserve">  InpS!BQ$14</f>
        <v>0</v>
      </c>
    </row>
    <row r="50" spans="1:69" s="89" customFormat="1">
      <c r="A50" s="64"/>
      <c r="B50" s="64"/>
      <c r="C50" s="92"/>
      <c r="D50" s="93"/>
      <c r="E50" s="38" t="s">
        <v>106</v>
      </c>
      <c r="F50" s="38"/>
      <c r="G50" s="38" t="s">
        <v>99</v>
      </c>
      <c r="H50" s="38"/>
      <c r="I50" s="12">
        <f t="shared" ref="I50:BQ50" si="12" xml:space="preserve">  IF( I44 = 0, $F43, I45 + I46 - I47 + I48 + I49 )</f>
        <v>0</v>
      </c>
      <c r="J50" s="12">
        <f t="shared" ca="1" si="12"/>
        <v>0</v>
      </c>
      <c r="K50" s="12">
        <f t="shared" ca="1" si="12"/>
        <v>0</v>
      </c>
      <c r="L50" s="12">
        <f t="shared" ca="1" si="12"/>
        <v>0</v>
      </c>
      <c r="M50" s="12">
        <f t="shared" ca="1" si="12"/>
        <v>0</v>
      </c>
      <c r="N50" s="12">
        <f t="shared" ca="1" si="12"/>
        <v>0</v>
      </c>
      <c r="O50" s="12">
        <f t="shared" ca="1" si="12"/>
        <v>0</v>
      </c>
      <c r="P50" s="12">
        <f t="shared" ca="1" si="12"/>
        <v>5000</v>
      </c>
      <c r="Q50" s="12">
        <f t="shared" ca="1" si="12"/>
        <v>803.55729583215452</v>
      </c>
      <c r="R50" s="12">
        <f t="shared" ca="1" si="12"/>
        <v>52.860947736883645</v>
      </c>
      <c r="S50" s="12">
        <f t="shared" ca="1" si="12"/>
        <v>0</v>
      </c>
      <c r="T50" s="12">
        <f t="shared" ca="1" si="12"/>
        <v>0</v>
      </c>
      <c r="U50" s="12">
        <f t="shared" ca="1" si="12"/>
        <v>0</v>
      </c>
      <c r="V50" s="12">
        <f t="shared" ca="1" si="12"/>
        <v>5500</v>
      </c>
      <c r="W50" s="12">
        <f t="shared" ca="1" si="12"/>
        <v>1106.7986930662305</v>
      </c>
      <c r="X50" s="12">
        <f t="shared" ca="1" si="12"/>
        <v>561.40868500918316</v>
      </c>
      <c r="Y50" s="12">
        <f t="shared" ca="1" si="12"/>
        <v>595.4510398809266</v>
      </c>
      <c r="Z50" s="12">
        <f t="shared" ca="1" si="12"/>
        <v>631.55763414931334</v>
      </c>
      <c r="AA50" s="12">
        <f t="shared" ca="1" si="12"/>
        <v>668.58277057380337</v>
      </c>
      <c r="AB50" s="12">
        <f t="shared" ca="1" si="12"/>
        <v>5709.1238817905532</v>
      </c>
      <c r="AC50" s="12">
        <f t="shared" ca="1" si="12"/>
        <v>750.69634809527076</v>
      </c>
      <c r="AD50" s="12">
        <f t="shared" ca="1" si="12"/>
        <v>796.21661196928437</v>
      </c>
      <c r="AE50" s="12">
        <f t="shared" ca="1" si="12"/>
        <v>844.49710563316887</v>
      </c>
      <c r="AF50" s="12">
        <f t="shared" ca="1" si="12"/>
        <v>5890.898718140339</v>
      </c>
      <c r="AG50" s="12">
        <f t="shared" ca="1" si="12"/>
        <v>944.76851169192605</v>
      </c>
      <c r="AH50" s="12">
        <f t="shared" ca="1" si="12"/>
        <v>1500</v>
      </c>
      <c r="AI50" s="12">
        <f t="shared" ca="1" si="12"/>
        <v>6591.87677596717</v>
      </c>
      <c r="AJ50" s="12">
        <f t="shared" ca="1" si="12"/>
        <v>1685.113148592387</v>
      </c>
      <c r="AK50" s="12">
        <f t="shared" ca="1" si="12"/>
        <v>1787.1980247465531</v>
      </c>
      <c r="AL50" s="12">
        <f t="shared" ca="1" si="12"/>
        <v>6895.4672491449383</v>
      </c>
      <c r="AM50" s="12">
        <f t="shared" ca="1" si="12"/>
        <v>2006.4849526671967</v>
      </c>
      <c r="AN50" s="12">
        <f t="shared" ca="1" si="12"/>
        <v>2128.0386794328833</v>
      </c>
      <c r="AO50" s="12">
        <f t="shared" ca="1" si="12"/>
        <v>7252.6781207213535</v>
      </c>
      <c r="AP50" s="12">
        <f t="shared" ca="1" si="12"/>
        <v>2389.9886106339177</v>
      </c>
      <c r="AQ50" s="12">
        <f t="shared" ca="1" si="12"/>
        <v>7534.8204757425756</v>
      </c>
      <c r="AR50" s="12">
        <f t="shared" ca="1" si="12"/>
        <v>2673.4475584768506</v>
      </c>
      <c r="AS50" s="12">
        <f t="shared" ca="1" si="12"/>
        <v>7835.3049031624669</v>
      </c>
      <c r="AT50" s="12">
        <f t="shared" ca="1" si="12"/>
        <v>3451.2652671743485</v>
      </c>
      <c r="AU50" s="12">
        <f t="shared" ca="1" si="12"/>
        <v>8661.3476572268301</v>
      </c>
      <c r="AV50" s="12">
        <f t="shared" ca="1" si="12"/>
        <v>8875.7901955222387</v>
      </c>
      <c r="AW50" s="12">
        <f t="shared" ca="1" si="12"/>
        <v>4110.5840012487806</v>
      </c>
      <c r="AX50" s="12">
        <f t="shared" ca="1" si="12"/>
        <v>9359.6015235068717</v>
      </c>
      <c r="AY50" s="12">
        <f t="shared" ca="1" si="12"/>
        <v>9614.9403037936281</v>
      </c>
      <c r="AZ50" s="12">
        <f t="shared" ca="1" si="12"/>
        <v>9894.5115332333808</v>
      </c>
      <c r="BA50" s="12">
        <f t="shared" ca="1" si="12"/>
        <v>5181.1796205303417</v>
      </c>
      <c r="BB50" s="12">
        <f t="shared" ca="1" si="12"/>
        <v>10497.241806708806</v>
      </c>
      <c r="BC50" s="12">
        <f t="shared" ca="1" si="12"/>
        <v>10830.35318488787</v>
      </c>
      <c r="BD50" s="12">
        <f t="shared" ca="1" si="12"/>
        <v>11148.798003692249</v>
      </c>
      <c r="BE50" s="12">
        <f t="shared" ca="1" si="12"/>
        <v>11521.254377855897</v>
      </c>
      <c r="BF50" s="12">
        <f t="shared" ca="1" si="12"/>
        <v>11903.163450973525</v>
      </c>
      <c r="BG50" s="12">
        <f t="shared" ca="1" si="12"/>
        <v>12322.296823810499</v>
      </c>
      <c r="BH50" s="12">
        <f t="shared" ca="1" si="12"/>
        <v>12751.196463933436</v>
      </c>
      <c r="BI50" s="12">
        <f t="shared" ca="1" si="12"/>
        <v>13220.802353126859</v>
      </c>
      <c r="BJ50" s="12">
        <f t="shared" ca="1" si="12"/>
        <v>13718.859295567414</v>
      </c>
      <c r="BK50" s="12">
        <f t="shared" ca="1" si="12"/>
        <v>14229.561844105545</v>
      </c>
      <c r="BL50" s="12">
        <f t="shared" ca="1" si="12"/>
        <v>14788.734438600713</v>
      </c>
      <c r="BM50" s="12">
        <f t="shared" ca="1" si="12"/>
        <v>15362.104358476592</v>
      </c>
      <c r="BN50" s="12">
        <f t="shared" ca="1" si="12"/>
        <v>15994.216244304551</v>
      </c>
      <c r="BO50" s="12">
        <f t="shared" ca="1" si="12"/>
        <v>16660.440941950586</v>
      </c>
      <c r="BP50" s="12">
        <f t="shared" ca="1" si="12"/>
        <v>17296.825899440526</v>
      </c>
      <c r="BQ50" s="12">
        <f t="shared" ca="1" si="12"/>
        <v>18041.985804354579</v>
      </c>
    </row>
    <row r="52" spans="1:69">
      <c r="B52" s="28" t="s">
        <v>181</v>
      </c>
    </row>
    <row r="53" spans="1:69" s="87" customFormat="1">
      <c r="A53" s="60"/>
      <c r="B53" s="60"/>
      <c r="C53" s="86"/>
      <c r="D53" s="90"/>
      <c r="E53" s="46" t="str">
        <f xml:space="preserve">  InpC!E$41</f>
        <v>Opening Units in use</v>
      </c>
      <c r="F53" s="46">
        <f xml:space="preserve">  InpC!F$41</f>
        <v>0</v>
      </c>
      <c r="G53" s="46" t="str">
        <f xml:space="preserve">  InpC!G$41</f>
        <v>Units</v>
      </c>
      <c r="M53" s="88"/>
    </row>
    <row r="54" spans="1:69">
      <c r="A54" s="18"/>
      <c r="B54" s="18"/>
      <c r="C54" s="31"/>
      <c r="D54" s="32"/>
      <c r="E54" s="10" t="str">
        <f xml:space="preserve">  Time!E$28</f>
        <v>Period number</v>
      </c>
      <c r="F54" s="10">
        <f xml:space="preserve">  Time!F$28</f>
        <v>0</v>
      </c>
      <c r="G54" s="10" t="str">
        <f xml:space="preserve">  Time!G$28</f>
        <v>Counter</v>
      </c>
      <c r="H54" s="10">
        <f xml:space="preserve">  Time!H$28</f>
        <v>0</v>
      </c>
      <c r="I54" s="10">
        <f xml:space="preserve">  Time!I$28</f>
        <v>0</v>
      </c>
      <c r="J54" s="10">
        <f xml:space="preserve">  Time!J$28</f>
        <v>1</v>
      </c>
      <c r="K54" s="10">
        <f xml:space="preserve">  Time!K$28</f>
        <v>2</v>
      </c>
      <c r="L54" s="10">
        <f xml:space="preserve">  Time!L$28</f>
        <v>3</v>
      </c>
      <c r="M54" s="10">
        <f xml:space="preserve">  Time!M$28</f>
        <v>4</v>
      </c>
      <c r="N54" s="10">
        <f xml:space="preserve">  Time!N$28</f>
        <v>5</v>
      </c>
      <c r="O54" s="10">
        <f xml:space="preserve">  Time!O$28</f>
        <v>6</v>
      </c>
      <c r="P54" s="10">
        <f xml:space="preserve">  Time!P$28</f>
        <v>7</v>
      </c>
      <c r="Q54" s="10">
        <f xml:space="preserve">  Time!Q$28</f>
        <v>8</v>
      </c>
      <c r="R54" s="10">
        <f xml:space="preserve">  Time!R$28</f>
        <v>9</v>
      </c>
      <c r="S54" s="10">
        <f xml:space="preserve">  Time!S$28</f>
        <v>10</v>
      </c>
      <c r="T54" s="10">
        <f xml:space="preserve">  Time!T$28</f>
        <v>11</v>
      </c>
      <c r="U54" s="10">
        <f xml:space="preserve">  Time!U$28</f>
        <v>12</v>
      </c>
      <c r="V54" s="10">
        <f xml:space="preserve">  Time!V$28</f>
        <v>13</v>
      </c>
      <c r="W54" s="10">
        <f xml:space="preserve">  Time!W$28</f>
        <v>14</v>
      </c>
      <c r="X54" s="10">
        <f xml:space="preserve">  Time!X$28</f>
        <v>15</v>
      </c>
      <c r="Y54" s="10">
        <f xml:space="preserve">  Time!Y$28</f>
        <v>16</v>
      </c>
      <c r="Z54" s="10">
        <f xml:space="preserve">  Time!Z$28</f>
        <v>17</v>
      </c>
      <c r="AA54" s="10">
        <f xml:space="preserve">  Time!AA$28</f>
        <v>18</v>
      </c>
      <c r="AB54" s="10">
        <f xml:space="preserve">  Time!AB$28</f>
        <v>19</v>
      </c>
      <c r="AC54" s="10">
        <f xml:space="preserve">  Time!AC$28</f>
        <v>20</v>
      </c>
      <c r="AD54" s="10">
        <f xml:space="preserve">  Time!AD$28</f>
        <v>21</v>
      </c>
      <c r="AE54" s="10">
        <f xml:space="preserve">  Time!AE$28</f>
        <v>22</v>
      </c>
      <c r="AF54" s="10">
        <f xml:space="preserve">  Time!AF$28</f>
        <v>23</v>
      </c>
      <c r="AG54" s="10">
        <f xml:space="preserve">  Time!AG$28</f>
        <v>24</v>
      </c>
      <c r="AH54" s="10">
        <f xml:space="preserve">  Time!AH$28</f>
        <v>25</v>
      </c>
      <c r="AI54" s="10">
        <f xml:space="preserve">  Time!AI$28</f>
        <v>26</v>
      </c>
      <c r="AJ54" s="10">
        <f xml:space="preserve">  Time!AJ$28</f>
        <v>27</v>
      </c>
      <c r="AK54" s="10">
        <f xml:space="preserve">  Time!AK$28</f>
        <v>28</v>
      </c>
      <c r="AL54" s="10">
        <f xml:space="preserve">  Time!AL$28</f>
        <v>29</v>
      </c>
      <c r="AM54" s="10">
        <f xml:space="preserve">  Time!AM$28</f>
        <v>30</v>
      </c>
      <c r="AN54" s="10">
        <f xml:space="preserve">  Time!AN$28</f>
        <v>31</v>
      </c>
      <c r="AO54" s="10">
        <f xml:space="preserve">  Time!AO$28</f>
        <v>32</v>
      </c>
      <c r="AP54" s="10">
        <f xml:space="preserve">  Time!AP$28</f>
        <v>33</v>
      </c>
      <c r="AQ54" s="10">
        <f xml:space="preserve">  Time!AQ$28</f>
        <v>34</v>
      </c>
      <c r="AR54" s="10">
        <f xml:space="preserve">  Time!AR$28</f>
        <v>35</v>
      </c>
      <c r="AS54" s="10">
        <f xml:space="preserve">  Time!AS$28</f>
        <v>36</v>
      </c>
      <c r="AT54" s="10">
        <f xml:space="preserve">  Time!AT$28</f>
        <v>37</v>
      </c>
      <c r="AU54" s="10">
        <f xml:space="preserve">  Time!AU$28</f>
        <v>38</v>
      </c>
      <c r="AV54" s="10">
        <f xml:space="preserve">  Time!AV$28</f>
        <v>39</v>
      </c>
      <c r="AW54" s="10">
        <f xml:space="preserve">  Time!AW$28</f>
        <v>40</v>
      </c>
      <c r="AX54" s="10">
        <f xml:space="preserve">  Time!AX$28</f>
        <v>41</v>
      </c>
      <c r="AY54" s="10">
        <f xml:space="preserve">  Time!AY$28</f>
        <v>42</v>
      </c>
      <c r="AZ54" s="10">
        <f xml:space="preserve">  Time!AZ$28</f>
        <v>43</v>
      </c>
      <c r="BA54" s="10">
        <f xml:space="preserve">  Time!BA$28</f>
        <v>44</v>
      </c>
      <c r="BB54" s="10">
        <f xml:space="preserve">  Time!BB$28</f>
        <v>45</v>
      </c>
      <c r="BC54" s="10">
        <f xml:space="preserve">  Time!BC$28</f>
        <v>46</v>
      </c>
      <c r="BD54" s="10">
        <f xml:space="preserve">  Time!BD$28</f>
        <v>47</v>
      </c>
      <c r="BE54" s="10">
        <f xml:space="preserve">  Time!BE$28</f>
        <v>48</v>
      </c>
      <c r="BF54" s="10">
        <f xml:space="preserve">  Time!BF$28</f>
        <v>49</v>
      </c>
      <c r="BG54" s="10">
        <f xml:space="preserve">  Time!BG$28</f>
        <v>50</v>
      </c>
      <c r="BH54" s="10">
        <f xml:space="preserve">  Time!BH$28</f>
        <v>51</v>
      </c>
      <c r="BI54" s="10">
        <f xml:space="preserve">  Time!BI$28</f>
        <v>52</v>
      </c>
      <c r="BJ54" s="10">
        <f xml:space="preserve">  Time!BJ$28</f>
        <v>53</v>
      </c>
      <c r="BK54" s="10">
        <f xml:space="preserve">  Time!BK$28</f>
        <v>54</v>
      </c>
      <c r="BL54" s="10">
        <f xml:space="preserve">  Time!BL$28</f>
        <v>55</v>
      </c>
      <c r="BM54" s="10">
        <f xml:space="preserve">  Time!BM$28</f>
        <v>56</v>
      </c>
      <c r="BN54" s="10">
        <f xml:space="preserve">  Time!BN$28</f>
        <v>57</v>
      </c>
      <c r="BO54" s="10">
        <f xml:space="preserve">  Time!BO$28</f>
        <v>58</v>
      </c>
      <c r="BP54" s="10">
        <f xml:space="preserve">  Time!BP$28</f>
        <v>59</v>
      </c>
      <c r="BQ54" s="10">
        <f xml:space="preserve">  Time!BQ$28</f>
        <v>60</v>
      </c>
    </row>
    <row r="55" spans="1:69">
      <c r="E55" s="55" t="s">
        <v>271</v>
      </c>
      <c r="G55" s="55" t="s">
        <v>99</v>
      </c>
      <c r="J55" s="2">
        <f t="shared" ref="J55:BQ55" si="13" xml:space="preserve">  I57</f>
        <v>0</v>
      </c>
      <c r="K55" s="2">
        <f t="shared" si="13"/>
        <v>0</v>
      </c>
      <c r="L55" s="2">
        <f t="shared" ca="1" si="13"/>
        <v>0</v>
      </c>
      <c r="M55" s="2">
        <f t="shared" ca="1" si="13"/>
        <v>0</v>
      </c>
      <c r="N55" s="2">
        <f t="shared" ca="1" si="13"/>
        <v>0</v>
      </c>
      <c r="O55" s="2">
        <f t="shared" ca="1" si="13"/>
        <v>0</v>
      </c>
      <c r="P55" s="2">
        <f t="shared" ca="1" si="13"/>
        <v>0</v>
      </c>
      <c r="Q55" s="2">
        <f t="shared" ca="1" si="13"/>
        <v>0</v>
      </c>
      <c r="R55" s="2">
        <f t="shared" ca="1" si="13"/>
        <v>4196.4427041678455</v>
      </c>
      <c r="S55" s="2">
        <f t="shared" ca="1" si="13"/>
        <v>4947.1390522631164</v>
      </c>
      <c r="T55" s="2">
        <f t="shared" ca="1" si="13"/>
        <v>5000</v>
      </c>
      <c r="U55" s="2">
        <f t="shared" ca="1" si="13"/>
        <v>5000</v>
      </c>
      <c r="V55" s="2">
        <f t="shared" ca="1" si="13"/>
        <v>5000</v>
      </c>
      <c r="W55" s="2">
        <f t="shared" ca="1" si="13"/>
        <v>5000</v>
      </c>
      <c r="X55" s="2">
        <f t="shared" ca="1" si="13"/>
        <v>9923.5199996978354</v>
      </c>
      <c r="Y55" s="2">
        <f t="shared" ca="1" si="13"/>
        <v>11030.318692764065</v>
      </c>
      <c r="Z55" s="2">
        <f t="shared" ca="1" si="13"/>
        <v>11591.727377773248</v>
      </c>
      <c r="AA55" s="2">
        <f t="shared" ca="1" si="13"/>
        <v>12187.178417654175</v>
      </c>
      <c r="AB55" s="2">
        <f t="shared" ca="1" si="13"/>
        <v>12818.736051803487</v>
      </c>
      <c r="AC55" s="2">
        <f t="shared" ca="1" si="13"/>
        <v>13487.31882237729</v>
      </c>
      <c r="AD55" s="2">
        <f t="shared" ca="1" si="13"/>
        <v>19196.442704167843</v>
      </c>
      <c r="AE55" s="2">
        <f t="shared" ca="1" si="13"/>
        <v>19947.139052263112</v>
      </c>
      <c r="AF55" s="2">
        <f t="shared" ca="1" si="13"/>
        <v>20743.355664232397</v>
      </c>
      <c r="AG55" s="2">
        <f t="shared" ca="1" si="13"/>
        <v>21587.852769865567</v>
      </c>
      <c r="AH55" s="2">
        <f t="shared" ca="1" si="13"/>
        <v>27478.751488005906</v>
      </c>
      <c r="AI55" s="2">
        <f t="shared" ca="1" si="13"/>
        <v>28423.519999697834</v>
      </c>
      <c r="AJ55" s="2">
        <f t="shared" ca="1" si="13"/>
        <v>29923.519999697834</v>
      </c>
      <c r="AK55" s="2">
        <f t="shared" ca="1" si="13"/>
        <v>36515.396775665002</v>
      </c>
      <c r="AL55" s="2">
        <f t="shared" ca="1" si="13"/>
        <v>38200.509924257392</v>
      </c>
      <c r="AM55" s="2">
        <f t="shared" ca="1" si="13"/>
        <v>39987.707949003947</v>
      </c>
      <c r="AN55" s="2">
        <f t="shared" ca="1" si="13"/>
        <v>46883.175198148885</v>
      </c>
      <c r="AO55" s="2">
        <f t="shared" ca="1" si="13"/>
        <v>48889.660150816082</v>
      </c>
      <c r="AP55" s="2">
        <f t="shared" ca="1" si="13"/>
        <v>51017.698830248963</v>
      </c>
      <c r="AQ55" s="2">
        <f t="shared" ca="1" si="13"/>
        <v>58270.376950970312</v>
      </c>
      <c r="AR55" s="2">
        <f t="shared" ca="1" si="13"/>
        <v>60660.365561604231</v>
      </c>
      <c r="AS55" s="2">
        <f t="shared" ca="1" si="13"/>
        <v>68195.186037346808</v>
      </c>
      <c r="AT55" s="2">
        <f t="shared" ca="1" si="13"/>
        <v>70868.63359582366</v>
      </c>
      <c r="AU55" s="2">
        <f t="shared" ca="1" si="13"/>
        <v>78703.938498986128</v>
      </c>
      <c r="AV55" s="2">
        <f t="shared" ca="1" si="13"/>
        <v>82155.20376616047</v>
      </c>
      <c r="AW55" s="2">
        <f t="shared" ca="1" si="13"/>
        <v>90816.551423387296</v>
      </c>
      <c r="AX55" s="2">
        <f t="shared" ca="1" si="13"/>
        <v>99692.34161890953</v>
      </c>
      <c r="AY55" s="2">
        <f t="shared" ca="1" si="13"/>
        <v>103802.9256201583</v>
      </c>
      <c r="AZ55" s="2">
        <f t="shared" ca="1" si="13"/>
        <v>113162.52714366518</v>
      </c>
      <c r="BA55" s="2">
        <f t="shared" ca="1" si="13"/>
        <v>122777.46744745881</v>
      </c>
      <c r="BB55" s="2">
        <f t="shared" ca="1" si="13"/>
        <v>132671.97898069219</v>
      </c>
      <c r="BC55" s="2">
        <f t="shared" ca="1" si="13"/>
        <v>137853.15860122253</v>
      </c>
      <c r="BD55" s="2">
        <f t="shared" ca="1" si="13"/>
        <v>148350.40040793133</v>
      </c>
      <c r="BE55" s="2">
        <f t="shared" ca="1" si="13"/>
        <v>159180.75359281921</v>
      </c>
      <c r="BF55" s="2">
        <f t="shared" ca="1" si="13"/>
        <v>170329.55159651145</v>
      </c>
      <c r="BG55" s="2">
        <f t="shared" ca="1" si="13"/>
        <v>181850.80597436734</v>
      </c>
      <c r="BH55" s="2">
        <f t="shared" ca="1" si="13"/>
        <v>193753.96942534085</v>
      </c>
      <c r="BI55" s="2">
        <f t="shared" ca="1" si="13"/>
        <v>206076.26624915135</v>
      </c>
      <c r="BJ55" s="2">
        <f t="shared" ca="1" si="13"/>
        <v>218827.46271308479</v>
      </c>
      <c r="BK55" s="2">
        <f t="shared" ca="1" si="13"/>
        <v>232048.26506621166</v>
      </c>
      <c r="BL55" s="2">
        <f t="shared" ca="1" si="13"/>
        <v>245767.12436177908</v>
      </c>
      <c r="BM55" s="2">
        <f t="shared" ca="1" si="13"/>
        <v>259996.68620588462</v>
      </c>
      <c r="BN55" s="2">
        <f t="shared" ca="1" si="13"/>
        <v>274785.42064448533</v>
      </c>
      <c r="BO55" s="2">
        <f t="shared" ca="1" si="13"/>
        <v>290147.52500296192</v>
      </c>
      <c r="BP55" s="2">
        <f t="shared" ca="1" si="13"/>
        <v>306141.74124726647</v>
      </c>
      <c r="BQ55" s="2">
        <f t="shared" ca="1" si="13"/>
        <v>322802.18218921707</v>
      </c>
    </row>
    <row r="56" spans="1:69">
      <c r="D56" s="82" t="s">
        <v>179</v>
      </c>
      <c r="E56" s="2" t="str">
        <f t="shared" ref="E56:BQ56" si="14" xml:space="preserve">  E$39</f>
        <v>Units deployed</v>
      </c>
      <c r="F56" s="2">
        <f t="shared" si="14"/>
        <v>0</v>
      </c>
      <c r="G56" s="2" t="str">
        <f t="shared" si="14"/>
        <v>Units</v>
      </c>
      <c r="H56" s="2">
        <f t="shared" ca="1" si="14"/>
        <v>340099.00808865757</v>
      </c>
      <c r="I56" s="2">
        <f t="shared" si="14"/>
        <v>0</v>
      </c>
      <c r="J56" s="2">
        <f t="shared" si="14"/>
        <v>0</v>
      </c>
      <c r="K56" s="2">
        <f t="shared" ca="1" si="14"/>
        <v>0</v>
      </c>
      <c r="L56" s="2">
        <f t="shared" ca="1" si="14"/>
        <v>0</v>
      </c>
      <c r="M56" s="2">
        <f t="shared" ca="1" si="14"/>
        <v>0</v>
      </c>
      <c r="N56" s="2">
        <f t="shared" ca="1" si="14"/>
        <v>0</v>
      </c>
      <c r="O56" s="2">
        <f t="shared" ca="1" si="14"/>
        <v>0</v>
      </c>
      <c r="P56" s="2">
        <f t="shared" ca="1" si="14"/>
        <v>0</v>
      </c>
      <c r="Q56" s="2">
        <f t="shared" ca="1" si="14"/>
        <v>4196.4427041678455</v>
      </c>
      <c r="R56" s="2">
        <f t="shared" ca="1" si="14"/>
        <v>750.69634809527088</v>
      </c>
      <c r="S56" s="2">
        <f t="shared" ca="1" si="14"/>
        <v>52.860947736883645</v>
      </c>
      <c r="T56" s="2">
        <f t="shared" ca="1" si="14"/>
        <v>0</v>
      </c>
      <c r="U56" s="2">
        <f t="shared" ca="1" si="14"/>
        <v>0</v>
      </c>
      <c r="V56" s="2">
        <f t="shared" ca="1" si="14"/>
        <v>0</v>
      </c>
      <c r="W56" s="2">
        <f t="shared" ca="1" si="14"/>
        <v>4923.5199996978354</v>
      </c>
      <c r="X56" s="2">
        <f t="shared" ca="1" si="14"/>
        <v>1106.7986930662305</v>
      </c>
      <c r="Y56" s="2">
        <f t="shared" ca="1" si="14"/>
        <v>561.40868500918316</v>
      </c>
      <c r="Z56" s="2">
        <f t="shared" ca="1" si="14"/>
        <v>595.4510398809266</v>
      </c>
      <c r="AA56" s="2">
        <f t="shared" ca="1" si="14"/>
        <v>631.55763414931334</v>
      </c>
      <c r="AB56" s="2">
        <f t="shared" ca="1" si="14"/>
        <v>668.58277057380337</v>
      </c>
      <c r="AC56" s="2">
        <f t="shared" ca="1" si="14"/>
        <v>5709.1238817905532</v>
      </c>
      <c r="AD56" s="2">
        <f t="shared" ca="1" si="14"/>
        <v>750.69634809527076</v>
      </c>
      <c r="AE56" s="2">
        <f t="shared" ca="1" si="14"/>
        <v>796.21661196928437</v>
      </c>
      <c r="AF56" s="2">
        <f t="shared" ca="1" si="14"/>
        <v>844.49710563316887</v>
      </c>
      <c r="AG56" s="2">
        <f t="shared" ca="1" si="14"/>
        <v>5890.898718140339</v>
      </c>
      <c r="AH56" s="2">
        <f t="shared" ca="1" si="14"/>
        <v>944.76851169192605</v>
      </c>
      <c r="AI56" s="2">
        <f t="shared" ca="1" si="14"/>
        <v>1500</v>
      </c>
      <c r="AJ56" s="2">
        <f t="shared" ca="1" si="14"/>
        <v>6591.87677596717</v>
      </c>
      <c r="AK56" s="2">
        <f t="shared" ca="1" si="14"/>
        <v>1685.113148592387</v>
      </c>
      <c r="AL56" s="2">
        <f t="shared" ca="1" si="14"/>
        <v>1787.1980247465531</v>
      </c>
      <c r="AM56" s="2">
        <f t="shared" ca="1" si="14"/>
        <v>6895.4672491449383</v>
      </c>
      <c r="AN56" s="2">
        <f t="shared" ca="1" si="14"/>
        <v>2006.4849526671967</v>
      </c>
      <c r="AO56" s="2">
        <f t="shared" ca="1" si="14"/>
        <v>2128.0386794328833</v>
      </c>
      <c r="AP56" s="2">
        <f t="shared" ca="1" si="14"/>
        <v>7252.6781207213535</v>
      </c>
      <c r="AQ56" s="2">
        <f t="shared" ca="1" si="14"/>
        <v>2389.9886106339177</v>
      </c>
      <c r="AR56" s="2">
        <f t="shared" ca="1" si="14"/>
        <v>7534.8204757425756</v>
      </c>
      <c r="AS56" s="2">
        <f t="shared" ca="1" si="14"/>
        <v>2673.4475584768506</v>
      </c>
      <c r="AT56" s="2">
        <f t="shared" ca="1" si="14"/>
        <v>7835.3049031624669</v>
      </c>
      <c r="AU56" s="2">
        <f t="shared" ca="1" si="14"/>
        <v>3451.2652671743485</v>
      </c>
      <c r="AV56" s="2">
        <f t="shared" ca="1" si="14"/>
        <v>8661.3476572268301</v>
      </c>
      <c r="AW56" s="2">
        <f t="shared" ca="1" si="14"/>
        <v>8875.7901955222387</v>
      </c>
      <c r="AX56" s="2">
        <f t="shared" ca="1" si="14"/>
        <v>4110.5840012487806</v>
      </c>
      <c r="AY56" s="2">
        <f t="shared" ca="1" si="14"/>
        <v>9359.6015235068717</v>
      </c>
      <c r="AZ56" s="2">
        <f t="shared" ca="1" si="14"/>
        <v>9614.9403037936281</v>
      </c>
      <c r="BA56" s="2">
        <f t="shared" ca="1" si="14"/>
        <v>9894.5115332333808</v>
      </c>
      <c r="BB56" s="2">
        <f t="shared" ca="1" si="14"/>
        <v>5181.1796205303417</v>
      </c>
      <c r="BC56" s="2">
        <f t="shared" ca="1" si="14"/>
        <v>10497.241806708806</v>
      </c>
      <c r="BD56" s="2">
        <f t="shared" ca="1" si="14"/>
        <v>10830.35318488787</v>
      </c>
      <c r="BE56" s="2">
        <f t="shared" ca="1" si="14"/>
        <v>11148.798003692249</v>
      </c>
      <c r="BF56" s="2">
        <f t="shared" ca="1" si="14"/>
        <v>11521.254377855897</v>
      </c>
      <c r="BG56" s="2">
        <f t="shared" ca="1" si="14"/>
        <v>11903.163450973525</v>
      </c>
      <c r="BH56" s="2">
        <f t="shared" ca="1" si="14"/>
        <v>12322.296823810499</v>
      </c>
      <c r="BI56" s="2">
        <f t="shared" ca="1" si="14"/>
        <v>12751.196463933436</v>
      </c>
      <c r="BJ56" s="2">
        <f t="shared" ca="1" si="14"/>
        <v>13220.802353126859</v>
      </c>
      <c r="BK56" s="2">
        <f t="shared" ca="1" si="14"/>
        <v>13718.859295567414</v>
      </c>
      <c r="BL56" s="2">
        <f t="shared" ca="1" si="14"/>
        <v>14229.561844105545</v>
      </c>
      <c r="BM56" s="2">
        <f t="shared" ca="1" si="14"/>
        <v>14788.734438600713</v>
      </c>
      <c r="BN56" s="2">
        <f t="shared" ca="1" si="14"/>
        <v>15362.104358476592</v>
      </c>
      <c r="BO56" s="2">
        <f t="shared" ca="1" si="14"/>
        <v>15994.216244304551</v>
      </c>
      <c r="BP56" s="2">
        <f t="shared" ca="1" si="14"/>
        <v>16660.440941950586</v>
      </c>
      <c r="BQ56" s="2">
        <f t="shared" ca="1" si="14"/>
        <v>17296.825899440526</v>
      </c>
    </row>
    <row r="57" spans="1:69" s="89" customFormat="1">
      <c r="A57" s="64"/>
      <c r="B57" s="64"/>
      <c r="C57" s="92"/>
      <c r="D57" s="93"/>
      <c r="E57" s="38" t="s">
        <v>181</v>
      </c>
      <c r="F57" s="38"/>
      <c r="G57" s="38" t="s">
        <v>99</v>
      </c>
      <c r="H57" s="38"/>
      <c r="I57" s="12">
        <f t="shared" ref="I57:BQ57" si="15" xml:space="preserve">  IF( I54 = 0, $F53, I55 + I56 )</f>
        <v>0</v>
      </c>
      <c r="J57" s="12">
        <f t="shared" si="15"/>
        <v>0</v>
      </c>
      <c r="K57" s="12">
        <f t="shared" ca="1" si="15"/>
        <v>0</v>
      </c>
      <c r="L57" s="12">
        <f t="shared" ca="1" si="15"/>
        <v>0</v>
      </c>
      <c r="M57" s="12">
        <f t="shared" ca="1" si="15"/>
        <v>0</v>
      </c>
      <c r="N57" s="12">
        <f t="shared" ca="1" si="15"/>
        <v>0</v>
      </c>
      <c r="O57" s="12">
        <f t="shared" ca="1" si="15"/>
        <v>0</v>
      </c>
      <c r="P57" s="12">
        <f t="shared" ca="1" si="15"/>
        <v>0</v>
      </c>
      <c r="Q57" s="12">
        <f t="shared" ca="1" si="15"/>
        <v>4196.4427041678455</v>
      </c>
      <c r="R57" s="12">
        <f t="shared" ca="1" si="15"/>
        <v>4947.1390522631164</v>
      </c>
      <c r="S57" s="12">
        <f t="shared" ca="1" si="15"/>
        <v>5000</v>
      </c>
      <c r="T57" s="12">
        <f t="shared" ca="1" si="15"/>
        <v>5000</v>
      </c>
      <c r="U57" s="12">
        <f t="shared" ca="1" si="15"/>
        <v>5000</v>
      </c>
      <c r="V57" s="12">
        <f t="shared" ca="1" si="15"/>
        <v>5000</v>
      </c>
      <c r="W57" s="12">
        <f t="shared" ca="1" si="15"/>
        <v>9923.5199996978354</v>
      </c>
      <c r="X57" s="12">
        <f t="shared" ca="1" si="15"/>
        <v>11030.318692764065</v>
      </c>
      <c r="Y57" s="12">
        <f t="shared" ca="1" si="15"/>
        <v>11591.727377773248</v>
      </c>
      <c r="Z57" s="12">
        <f t="shared" ca="1" si="15"/>
        <v>12187.178417654175</v>
      </c>
      <c r="AA57" s="12">
        <f t="shared" ca="1" si="15"/>
        <v>12818.736051803487</v>
      </c>
      <c r="AB57" s="12">
        <f t="shared" ca="1" si="15"/>
        <v>13487.31882237729</v>
      </c>
      <c r="AC57" s="12">
        <f t="shared" ca="1" si="15"/>
        <v>19196.442704167843</v>
      </c>
      <c r="AD57" s="12">
        <f t="shared" ca="1" si="15"/>
        <v>19947.139052263112</v>
      </c>
      <c r="AE57" s="12">
        <f t="shared" ca="1" si="15"/>
        <v>20743.355664232397</v>
      </c>
      <c r="AF57" s="12">
        <f t="shared" ca="1" si="15"/>
        <v>21587.852769865567</v>
      </c>
      <c r="AG57" s="12">
        <f t="shared" ca="1" si="15"/>
        <v>27478.751488005906</v>
      </c>
      <c r="AH57" s="12">
        <f t="shared" ca="1" si="15"/>
        <v>28423.519999697834</v>
      </c>
      <c r="AI57" s="12">
        <f t="shared" ca="1" si="15"/>
        <v>29923.519999697834</v>
      </c>
      <c r="AJ57" s="12">
        <f t="shared" ca="1" si="15"/>
        <v>36515.396775665002</v>
      </c>
      <c r="AK57" s="12">
        <f t="shared" ca="1" si="15"/>
        <v>38200.509924257392</v>
      </c>
      <c r="AL57" s="12">
        <f t="shared" ca="1" si="15"/>
        <v>39987.707949003947</v>
      </c>
      <c r="AM57" s="12">
        <f t="shared" ca="1" si="15"/>
        <v>46883.175198148885</v>
      </c>
      <c r="AN57" s="12">
        <f t="shared" ca="1" si="15"/>
        <v>48889.660150816082</v>
      </c>
      <c r="AO57" s="12">
        <f t="shared" ca="1" si="15"/>
        <v>51017.698830248963</v>
      </c>
      <c r="AP57" s="12">
        <f t="shared" ca="1" si="15"/>
        <v>58270.376950970312</v>
      </c>
      <c r="AQ57" s="12">
        <f t="shared" ca="1" si="15"/>
        <v>60660.365561604231</v>
      </c>
      <c r="AR57" s="12">
        <f t="shared" ca="1" si="15"/>
        <v>68195.186037346808</v>
      </c>
      <c r="AS57" s="12">
        <f t="shared" ca="1" si="15"/>
        <v>70868.63359582366</v>
      </c>
      <c r="AT57" s="12">
        <f t="shared" ca="1" si="15"/>
        <v>78703.938498986128</v>
      </c>
      <c r="AU57" s="12">
        <f t="shared" ca="1" si="15"/>
        <v>82155.20376616047</v>
      </c>
      <c r="AV57" s="12">
        <f t="shared" ca="1" si="15"/>
        <v>90816.551423387296</v>
      </c>
      <c r="AW57" s="12">
        <f t="shared" ca="1" si="15"/>
        <v>99692.34161890953</v>
      </c>
      <c r="AX57" s="12">
        <f t="shared" ca="1" si="15"/>
        <v>103802.9256201583</v>
      </c>
      <c r="AY57" s="12">
        <f t="shared" ca="1" si="15"/>
        <v>113162.52714366518</v>
      </c>
      <c r="AZ57" s="12">
        <f t="shared" ca="1" si="15"/>
        <v>122777.46744745881</v>
      </c>
      <c r="BA57" s="12">
        <f t="shared" ca="1" si="15"/>
        <v>132671.97898069219</v>
      </c>
      <c r="BB57" s="12">
        <f t="shared" ca="1" si="15"/>
        <v>137853.15860122253</v>
      </c>
      <c r="BC57" s="12">
        <f t="shared" ca="1" si="15"/>
        <v>148350.40040793133</v>
      </c>
      <c r="BD57" s="12">
        <f t="shared" ca="1" si="15"/>
        <v>159180.75359281921</v>
      </c>
      <c r="BE57" s="12">
        <f t="shared" ca="1" si="15"/>
        <v>170329.55159651145</v>
      </c>
      <c r="BF57" s="12">
        <f t="shared" ca="1" si="15"/>
        <v>181850.80597436734</v>
      </c>
      <c r="BG57" s="12">
        <f t="shared" ca="1" si="15"/>
        <v>193753.96942534085</v>
      </c>
      <c r="BH57" s="12">
        <f t="shared" ca="1" si="15"/>
        <v>206076.26624915135</v>
      </c>
      <c r="BI57" s="12">
        <f t="shared" ca="1" si="15"/>
        <v>218827.46271308479</v>
      </c>
      <c r="BJ57" s="12">
        <f t="shared" ca="1" si="15"/>
        <v>232048.26506621166</v>
      </c>
      <c r="BK57" s="12">
        <f t="shared" ca="1" si="15"/>
        <v>245767.12436177908</v>
      </c>
      <c r="BL57" s="12">
        <f t="shared" ca="1" si="15"/>
        <v>259996.68620588462</v>
      </c>
      <c r="BM57" s="12">
        <f t="shared" ca="1" si="15"/>
        <v>274785.42064448533</v>
      </c>
      <c r="BN57" s="12">
        <f t="shared" ca="1" si="15"/>
        <v>290147.52500296192</v>
      </c>
      <c r="BO57" s="12">
        <f t="shared" ca="1" si="15"/>
        <v>306141.74124726647</v>
      </c>
      <c r="BP57" s="12">
        <f t="shared" ca="1" si="15"/>
        <v>322802.18218921707</v>
      </c>
      <c r="BQ57" s="12">
        <f t="shared" ca="1" si="15"/>
        <v>340099.00808865757</v>
      </c>
    </row>
    <row r="60" spans="1:69">
      <c r="B60" s="28" t="s">
        <v>210</v>
      </c>
    </row>
  </sheetData>
  <conditionalFormatting sqref="F3">
    <cfRule type="cellIs" dxfId="248" priority="13" stopIfTrue="1" operator="notEqual">
      <formula>0</formula>
    </cfRule>
    <cfRule type="cellIs" dxfId="247" priority="14" stopIfTrue="1" operator="equal">
      <formula>""</formula>
    </cfRule>
  </conditionalFormatting>
  <conditionalFormatting sqref="J3:BQ3">
    <cfRule type="cellIs" dxfId="246" priority="11" stopIfTrue="1" operator="equal">
      <formula>"Construction"</formula>
    </cfRule>
    <cfRule type="cellIs" dxfId="245" priority="12" stopIfTrue="1" operator="equal">
      <formula>"Operations"</formula>
    </cfRule>
  </conditionalFormatting>
  <conditionalFormatting sqref="J3:BQ3">
    <cfRule type="cellIs" dxfId="244" priority="10" operator="equal">
      <formula>"Fin Close"</formula>
    </cfRule>
  </conditionalFormatting>
  <conditionalFormatting sqref="J3:BQ3">
    <cfRule type="cellIs" dxfId="243" priority="8" operator="equal">
      <formula>"PPA ext."</formula>
    </cfRule>
    <cfRule type="cellIs" dxfId="242" priority="9" operator="equal">
      <formula>"Delay"</formula>
    </cfRule>
  </conditionalFormatting>
  <conditionalFormatting sqref="F2">
    <cfRule type="cellIs" dxfId="241" priority="1" stopIfTrue="1" operator="notEqual">
      <formula>0</formula>
    </cfRule>
    <cfRule type="cellIs" dxfId="240" priority="2" stopIfTrue="1" operator="equal">
      <formula>""</formula>
    </cfRule>
  </conditionalFormatting>
  <printOptions headings="1"/>
  <pageMargins left="0.74803149606299213" right="0.74803149606299213" top="0.98425196850393704" bottom="0.98425196850393704" header="0.51181102362204722" footer="0.51181102362204722"/>
  <pageSetup paperSize="9" scale="49" orientation="landscape" blackAndWhite="1"/>
  <headerFooter>
    <oddHeader>&amp;LPROJECT [XXX]&amp;CSheet:&amp;A&amp;RSTRICTLY CONFIDENTIAL</oddHeader>
    <oddFooter>&amp;L&amp;F ( Printed on &amp;D at &amp;T )&amp;RPage &amp;P of &amp;N</oddFooter>
  </headerFooter>
  <customProperties>
    <customPr name="MMGroup" r:id="rId1"/>
    <customPr name="MMSheetType" r:id="rId2"/>
    <customPr name="MMTimeAxis" r:id="rId3"/>
  </customPropertie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BQ22"/>
  <sheetViews>
    <sheetView showGridLines="0"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outlineLevelRow="1"/>
  <cols>
    <col min="1" max="2" width="1.44140625" style="28" customWidth="1"/>
    <col min="3" max="3" width="1.44140625" style="58" customWidth="1"/>
    <col min="4" max="4" width="1.44140625" style="82" customWidth="1"/>
    <col min="5" max="5" width="64.88671875" style="55" bestFit="1" customWidth="1"/>
    <col min="6" max="6" width="20.5546875" style="55" bestFit="1" customWidth="1"/>
    <col min="7" max="7" width="13.21875" style="55" bestFit="1" customWidth="1"/>
    <col min="8" max="8" width="14.44140625" style="55" bestFit="1" customWidth="1"/>
    <col min="9" max="9" width="3.44140625" style="55" customWidth="1"/>
    <col min="10" max="10" width="12.33203125" style="55" bestFit="1" customWidth="1"/>
    <col min="11" max="11" width="12.109375" style="55" bestFit="1" customWidth="1"/>
    <col min="12" max="12" width="11.21875" style="55" bestFit="1" customWidth="1"/>
    <col min="13" max="13" width="12.33203125" style="55" bestFit="1" customWidth="1"/>
    <col min="14" max="14" width="12.21875" style="55" bestFit="1" customWidth="1"/>
    <col min="15" max="15" width="11.77734375" style="55" bestFit="1" customWidth="1"/>
    <col min="16" max="16" width="12.33203125" style="55" bestFit="1" customWidth="1"/>
    <col min="17" max="17" width="12.21875" style="55" bestFit="1" customWidth="1"/>
    <col min="18" max="18" width="11.88671875" style="55" bestFit="1" customWidth="1"/>
    <col min="19" max="19" width="12.109375" style="55" bestFit="1" customWidth="1"/>
    <col min="20" max="20" width="12" style="55" bestFit="1" customWidth="1"/>
    <col min="21" max="21" width="11.77734375" style="55" bestFit="1" customWidth="1"/>
    <col min="22" max="22" width="12.33203125" style="55" bestFit="1" customWidth="1"/>
    <col min="23" max="23" width="12.109375" style="55" bestFit="1" customWidth="1"/>
    <col min="24" max="24" width="11.21875" style="55" bestFit="1" customWidth="1"/>
    <col min="25" max="25" width="12.33203125" style="55" bestFit="1" customWidth="1"/>
    <col min="26" max="26" width="12.21875" style="55" bestFit="1" customWidth="1"/>
    <col min="27" max="27" width="11.77734375" style="55" bestFit="1" customWidth="1"/>
    <col min="28" max="28" width="12.33203125" style="55" bestFit="1" customWidth="1"/>
    <col min="29" max="29" width="12.21875" style="55" bestFit="1" customWidth="1"/>
    <col min="30" max="30" width="11.88671875" style="55" bestFit="1" customWidth="1"/>
    <col min="31" max="31" width="12.109375" style="55" bestFit="1" customWidth="1"/>
    <col min="32" max="32" width="12" style="55" bestFit="1" customWidth="1"/>
    <col min="33" max="33" width="11.77734375" style="55" bestFit="1" customWidth="1"/>
    <col min="34" max="34" width="12.33203125" style="55" bestFit="1" customWidth="1"/>
    <col min="35" max="35" width="12.109375" style="55" bestFit="1" customWidth="1"/>
    <col min="36" max="36" width="11.77734375" style="55" bestFit="1" customWidth="1"/>
    <col min="37" max="37" width="12.33203125" style="55" bestFit="1" customWidth="1"/>
    <col min="38" max="38" width="12.21875" style="55" bestFit="1" customWidth="1"/>
    <col min="39" max="39" width="11.77734375" style="55" bestFit="1" customWidth="1"/>
    <col min="40" max="40" width="12.33203125" style="55" bestFit="1" customWidth="1"/>
    <col min="41" max="41" width="12.21875" style="55" bestFit="1" customWidth="1"/>
    <col min="42" max="42" width="11.88671875" style="55" bestFit="1" customWidth="1"/>
    <col min="43" max="43" width="12.109375" style="55" bestFit="1" customWidth="1"/>
    <col min="44" max="44" width="12" style="55" bestFit="1" customWidth="1"/>
    <col min="45" max="45" width="11.77734375" style="55" bestFit="1" customWidth="1"/>
    <col min="46" max="46" width="12.33203125" style="55" bestFit="1" customWidth="1"/>
    <col min="47" max="47" width="12.109375" style="55" bestFit="1" customWidth="1"/>
    <col min="48" max="48" width="11.77734375" style="55" bestFit="1" customWidth="1"/>
    <col min="49" max="49" width="12.33203125" style="55" bestFit="1" customWidth="1"/>
    <col min="50" max="50" width="12.21875" style="55" bestFit="1" customWidth="1"/>
    <col min="51" max="51" width="11.77734375" style="55" bestFit="1" customWidth="1"/>
    <col min="52" max="52" width="12.33203125" style="55" bestFit="1" customWidth="1"/>
    <col min="53" max="53" width="12.21875" style="55" bestFit="1" customWidth="1"/>
    <col min="54" max="54" width="11.88671875" style="55" bestFit="1" customWidth="1"/>
    <col min="55" max="55" width="12.109375" style="55" bestFit="1" customWidth="1"/>
    <col min="56" max="56" width="12" style="55" bestFit="1" customWidth="1"/>
    <col min="57" max="57" width="11.77734375" style="55" bestFit="1" customWidth="1"/>
    <col min="58" max="58" width="12.33203125" style="55" bestFit="1" customWidth="1"/>
    <col min="59" max="59" width="12.109375" style="55" bestFit="1" customWidth="1"/>
    <col min="60" max="60" width="11.77734375" style="55" bestFit="1" customWidth="1"/>
    <col min="61" max="61" width="12.33203125" style="55" bestFit="1" customWidth="1"/>
    <col min="62" max="62" width="12.21875" style="55" bestFit="1" customWidth="1"/>
    <col min="63" max="63" width="11.77734375" style="55" bestFit="1" customWidth="1"/>
    <col min="64" max="64" width="12.33203125" style="55" bestFit="1" customWidth="1"/>
    <col min="65" max="65" width="12.21875" style="55" bestFit="1" customWidth="1"/>
    <col min="66" max="66" width="11.88671875" style="55" bestFit="1" customWidth="1"/>
    <col min="67" max="67" width="12.109375" style="55" bestFit="1" customWidth="1"/>
    <col min="68" max="68" width="12" style="55" bestFit="1" customWidth="1"/>
    <col min="69" max="69" width="11.77734375" style="55" bestFit="1" customWidth="1"/>
    <col min="70" max="70" width="15.109375" style="55" hidden="1" customWidth="1"/>
    <col min="71" max="16384" width="15.109375" style="55" hidden="1"/>
  </cols>
  <sheetData>
    <row r="1" spans="1:69" s="76" customFormat="1" ht="25">
      <c r="A1" s="48" t="str">
        <f ca="1" xml:space="preserve"> RIGHT(CELL("filename", A1), LEN(CELL("filename", A1)) - SEARCH("]", CELL("filename", A1)))</f>
        <v>Expense</v>
      </c>
      <c r="B1" s="78"/>
      <c r="C1" s="79"/>
      <c r="D1" s="83"/>
      <c r="F1" s="50" t="str">
        <f>HYPERLINK("#Contents!A1","Go to contents")</f>
        <v>Go to contents</v>
      </c>
      <c r="H1" s="57"/>
      <c r="J1" s="57"/>
    </row>
    <row r="2" spans="1:69" s="52" customFormat="1">
      <c r="A2" s="56"/>
      <c r="B2" s="56"/>
      <c r="C2" s="77"/>
      <c r="D2" s="80"/>
      <c r="E2" s="19" t="s">
        <v>260</v>
      </c>
      <c r="F2" s="49">
        <f ca="1" xml:space="preserve"> 'Model Checks and Alerts'!F11</f>
        <v>1</v>
      </c>
      <c r="G2" s="51" t="s">
        <v>115</v>
      </c>
      <c r="H2" s="19"/>
      <c r="I2" s="19"/>
      <c r="J2" s="6">
        <f xml:space="preserve"> Time!J$19</f>
        <v>45077</v>
      </c>
      <c r="K2" s="6">
        <f xml:space="preserve"> Time!K$19</f>
        <v>45107</v>
      </c>
      <c r="L2" s="6">
        <f xml:space="preserve"> Time!L$19</f>
        <v>45138</v>
      </c>
      <c r="M2" s="6">
        <f xml:space="preserve"> Time!M$19</f>
        <v>45169</v>
      </c>
      <c r="N2" s="6">
        <f xml:space="preserve"> Time!N$19</f>
        <v>45199</v>
      </c>
      <c r="O2" s="6">
        <f xml:space="preserve"> Time!O$19</f>
        <v>45230</v>
      </c>
      <c r="P2" s="6">
        <f xml:space="preserve"> Time!P$19</f>
        <v>45260</v>
      </c>
      <c r="Q2" s="6">
        <f xml:space="preserve"> Time!Q$19</f>
        <v>45291</v>
      </c>
      <c r="R2" s="6">
        <f xml:space="preserve"> Time!R$19</f>
        <v>45322</v>
      </c>
      <c r="S2" s="6">
        <f xml:space="preserve"> Time!S$19</f>
        <v>45351</v>
      </c>
      <c r="T2" s="6">
        <f xml:space="preserve"> Time!T$19</f>
        <v>45382</v>
      </c>
      <c r="U2" s="6">
        <f xml:space="preserve"> Time!U$19</f>
        <v>45412</v>
      </c>
      <c r="V2" s="6">
        <f xml:space="preserve"> Time!V$19</f>
        <v>45443</v>
      </c>
      <c r="W2" s="6">
        <f xml:space="preserve"> Time!W$19</f>
        <v>45473</v>
      </c>
      <c r="X2" s="6">
        <f xml:space="preserve"> Time!X$19</f>
        <v>45504</v>
      </c>
      <c r="Y2" s="6">
        <f xml:space="preserve"> Time!Y$19</f>
        <v>45535</v>
      </c>
      <c r="Z2" s="6">
        <f xml:space="preserve"> Time!Z$19</f>
        <v>45565</v>
      </c>
      <c r="AA2" s="6">
        <f xml:space="preserve"> Time!AA$19</f>
        <v>45596</v>
      </c>
      <c r="AB2" s="6">
        <f xml:space="preserve"> Time!AB$19</f>
        <v>45626</v>
      </c>
      <c r="AC2" s="6">
        <f xml:space="preserve"> Time!AC$19</f>
        <v>45657</v>
      </c>
      <c r="AD2" s="6">
        <f xml:space="preserve"> Time!AD$19</f>
        <v>45688</v>
      </c>
      <c r="AE2" s="6">
        <f xml:space="preserve"> Time!AE$19</f>
        <v>45716</v>
      </c>
      <c r="AF2" s="6">
        <f xml:space="preserve"> Time!AF$19</f>
        <v>45747</v>
      </c>
      <c r="AG2" s="6">
        <f xml:space="preserve"> Time!AG$19</f>
        <v>45777</v>
      </c>
      <c r="AH2" s="6">
        <f xml:space="preserve"> Time!AH$19</f>
        <v>45808</v>
      </c>
      <c r="AI2" s="6">
        <f xml:space="preserve"> Time!AI$19</f>
        <v>45838</v>
      </c>
      <c r="AJ2" s="6">
        <f xml:space="preserve"> Time!AJ$19</f>
        <v>45869</v>
      </c>
      <c r="AK2" s="6">
        <f xml:space="preserve"> Time!AK$19</f>
        <v>45900</v>
      </c>
      <c r="AL2" s="6">
        <f xml:space="preserve"> Time!AL$19</f>
        <v>45930</v>
      </c>
      <c r="AM2" s="6">
        <f xml:space="preserve"> Time!AM$19</f>
        <v>45961</v>
      </c>
      <c r="AN2" s="6">
        <f xml:space="preserve"> Time!AN$19</f>
        <v>45991</v>
      </c>
      <c r="AO2" s="6">
        <f xml:space="preserve"> Time!AO$19</f>
        <v>46022</v>
      </c>
      <c r="AP2" s="6">
        <f xml:space="preserve"> Time!AP$19</f>
        <v>46053</v>
      </c>
      <c r="AQ2" s="6">
        <f xml:space="preserve"> Time!AQ$19</f>
        <v>46081</v>
      </c>
      <c r="AR2" s="6">
        <f xml:space="preserve"> Time!AR$19</f>
        <v>46112</v>
      </c>
      <c r="AS2" s="6">
        <f xml:space="preserve"> Time!AS$19</f>
        <v>46142</v>
      </c>
      <c r="AT2" s="6">
        <f xml:space="preserve"> Time!AT$19</f>
        <v>46173</v>
      </c>
      <c r="AU2" s="6">
        <f xml:space="preserve"> Time!AU$19</f>
        <v>46203</v>
      </c>
      <c r="AV2" s="6">
        <f xml:space="preserve"> Time!AV$19</f>
        <v>46234</v>
      </c>
      <c r="AW2" s="6">
        <f xml:space="preserve"> Time!AW$19</f>
        <v>46265</v>
      </c>
      <c r="AX2" s="6">
        <f xml:space="preserve"> Time!AX$19</f>
        <v>46295</v>
      </c>
      <c r="AY2" s="6">
        <f xml:space="preserve"> Time!AY$19</f>
        <v>46326</v>
      </c>
      <c r="AZ2" s="6">
        <f xml:space="preserve"> Time!AZ$19</f>
        <v>46356</v>
      </c>
      <c r="BA2" s="6">
        <f xml:space="preserve"> Time!BA$19</f>
        <v>46387</v>
      </c>
      <c r="BB2" s="6">
        <f xml:space="preserve"> Time!BB$19</f>
        <v>46418</v>
      </c>
      <c r="BC2" s="6">
        <f xml:space="preserve"> Time!BC$19</f>
        <v>46446</v>
      </c>
      <c r="BD2" s="6">
        <f xml:space="preserve"> Time!BD$19</f>
        <v>46477</v>
      </c>
      <c r="BE2" s="6">
        <f xml:space="preserve"> Time!BE$19</f>
        <v>46507</v>
      </c>
      <c r="BF2" s="6">
        <f xml:space="preserve"> Time!BF$19</f>
        <v>46538</v>
      </c>
      <c r="BG2" s="6">
        <f xml:space="preserve"> Time!BG$19</f>
        <v>46568</v>
      </c>
      <c r="BH2" s="6">
        <f xml:space="preserve"> Time!BH$19</f>
        <v>46599</v>
      </c>
      <c r="BI2" s="6">
        <f xml:space="preserve"> Time!BI$19</f>
        <v>46630</v>
      </c>
      <c r="BJ2" s="6">
        <f xml:space="preserve"> Time!BJ$19</f>
        <v>46660</v>
      </c>
      <c r="BK2" s="6">
        <f xml:space="preserve"> Time!BK$19</f>
        <v>46691</v>
      </c>
      <c r="BL2" s="6">
        <f xml:space="preserve"> Time!BL$19</f>
        <v>46721</v>
      </c>
      <c r="BM2" s="6">
        <f xml:space="preserve"> Time!BM$19</f>
        <v>46752</v>
      </c>
      <c r="BN2" s="6">
        <f xml:space="preserve"> Time!BN$19</f>
        <v>46783</v>
      </c>
      <c r="BO2" s="6">
        <f xml:space="preserve"> Time!BO$19</f>
        <v>46812</v>
      </c>
      <c r="BP2" s="6">
        <f xml:space="preserve"> Time!BP$19</f>
        <v>46843</v>
      </c>
      <c r="BQ2" s="6">
        <f xml:space="preserve"> Time!BQ$19</f>
        <v>46873</v>
      </c>
    </row>
    <row r="3" spans="1:69" s="29" customFormat="1">
      <c r="A3" s="56"/>
      <c r="B3" s="56"/>
      <c r="C3" s="77"/>
      <c r="D3" s="80"/>
      <c r="E3" s="37" t="s">
        <v>167</v>
      </c>
      <c r="F3" s="49"/>
      <c r="G3" s="51" t="s">
        <v>76</v>
      </c>
      <c r="H3" s="19"/>
      <c r="I3" s="19"/>
      <c r="J3" s="7" t="str">
        <f xml:space="preserve"> Time!J$24</f>
        <v>Month1</v>
      </c>
      <c r="K3" s="7" t="str">
        <f xml:space="preserve"> Time!K$24</f>
        <v>Month2</v>
      </c>
      <c r="L3" s="7" t="str">
        <f xml:space="preserve"> Time!L$24</f>
        <v>Month3</v>
      </c>
      <c r="M3" s="7" t="str">
        <f xml:space="preserve"> Time!M$24</f>
        <v>Month4</v>
      </c>
      <c r="N3" s="7" t="str">
        <f xml:space="preserve"> Time!N$24</f>
        <v>Month5</v>
      </c>
      <c r="O3" s="7" t="str">
        <f xml:space="preserve"> Time!O$24</f>
        <v>Month6</v>
      </c>
      <c r="P3" s="7" t="str">
        <f xml:space="preserve"> Time!P$24</f>
        <v>Month7</v>
      </c>
      <c r="Q3" s="7" t="str">
        <f xml:space="preserve"> Time!Q$24</f>
        <v>Month8</v>
      </c>
      <c r="R3" s="7" t="str">
        <f xml:space="preserve"> Time!R$24</f>
        <v>Month9</v>
      </c>
      <c r="S3" s="7" t="str">
        <f xml:space="preserve"> Time!S$24</f>
        <v>Month10</v>
      </c>
      <c r="T3" s="7" t="str">
        <f xml:space="preserve"> Time!T$24</f>
        <v>Month11</v>
      </c>
      <c r="U3" s="7" t="str">
        <f xml:space="preserve"> Time!U$24</f>
        <v>Month12</v>
      </c>
      <c r="V3" s="7" t="str">
        <f xml:space="preserve"> Time!V$24</f>
        <v>Month13</v>
      </c>
      <c r="W3" s="7" t="str">
        <f xml:space="preserve"> Time!W$24</f>
        <v>Month14</v>
      </c>
      <c r="X3" s="7" t="str">
        <f xml:space="preserve"> Time!X$24</f>
        <v>Month15</v>
      </c>
      <c r="Y3" s="7" t="str">
        <f xml:space="preserve"> Time!Y$24</f>
        <v>Month16</v>
      </c>
      <c r="Z3" s="7" t="str">
        <f xml:space="preserve"> Time!Z$24</f>
        <v>Month17</v>
      </c>
      <c r="AA3" s="7" t="str">
        <f xml:space="preserve"> Time!AA$24</f>
        <v>Month18</v>
      </c>
      <c r="AB3" s="7" t="str">
        <f xml:space="preserve"> Time!AB$24</f>
        <v>Month19</v>
      </c>
      <c r="AC3" s="7" t="str">
        <f xml:space="preserve"> Time!AC$24</f>
        <v>Month20</v>
      </c>
      <c r="AD3" s="7" t="str">
        <f xml:space="preserve"> Time!AD$24</f>
        <v>Month21</v>
      </c>
      <c r="AE3" s="7" t="str">
        <f xml:space="preserve"> Time!AE$24</f>
        <v>Month22</v>
      </c>
      <c r="AF3" s="7" t="str">
        <f xml:space="preserve"> Time!AF$24</f>
        <v>Month23</v>
      </c>
      <c r="AG3" s="7" t="str">
        <f xml:space="preserve"> Time!AG$24</f>
        <v>Month24</v>
      </c>
      <c r="AH3" s="7" t="str">
        <f xml:space="preserve"> Time!AH$24</f>
        <v>Month25</v>
      </c>
      <c r="AI3" s="7" t="str">
        <f xml:space="preserve"> Time!AI$24</f>
        <v>Month26</v>
      </c>
      <c r="AJ3" s="7" t="str">
        <f xml:space="preserve"> Time!AJ$24</f>
        <v>Month27</v>
      </c>
      <c r="AK3" s="7" t="str">
        <f xml:space="preserve"> Time!AK$24</f>
        <v>Month28</v>
      </c>
      <c r="AL3" s="7" t="str">
        <f xml:space="preserve"> Time!AL$24</f>
        <v>Month29</v>
      </c>
      <c r="AM3" s="7" t="str">
        <f xml:space="preserve"> Time!AM$24</f>
        <v>Month30</v>
      </c>
      <c r="AN3" s="7" t="str">
        <f xml:space="preserve"> Time!AN$24</f>
        <v>Month31</v>
      </c>
      <c r="AO3" s="7" t="str">
        <f xml:space="preserve"> Time!AO$24</f>
        <v>Month32</v>
      </c>
      <c r="AP3" s="7" t="str">
        <f xml:space="preserve"> Time!AP$24</f>
        <v>Month33</v>
      </c>
      <c r="AQ3" s="7" t="str">
        <f xml:space="preserve"> Time!AQ$24</f>
        <v>Month34</v>
      </c>
      <c r="AR3" s="7" t="str">
        <f xml:space="preserve"> Time!AR$24</f>
        <v>Month35</v>
      </c>
      <c r="AS3" s="7" t="str">
        <f xml:space="preserve"> Time!AS$24</f>
        <v>Month36</v>
      </c>
      <c r="AT3" s="7" t="str">
        <f xml:space="preserve"> Time!AT$24</f>
        <v>Month37</v>
      </c>
      <c r="AU3" s="7" t="str">
        <f xml:space="preserve"> Time!AU$24</f>
        <v>Month38</v>
      </c>
      <c r="AV3" s="7" t="str">
        <f xml:space="preserve"> Time!AV$24</f>
        <v>Month39</v>
      </c>
      <c r="AW3" s="7" t="str">
        <f xml:space="preserve"> Time!AW$24</f>
        <v>Month40</v>
      </c>
      <c r="AX3" s="7" t="str">
        <f xml:space="preserve"> Time!AX$24</f>
        <v>Month41</v>
      </c>
      <c r="AY3" s="7" t="str">
        <f xml:space="preserve"> Time!AY$24</f>
        <v>Month42</v>
      </c>
      <c r="AZ3" s="7" t="str">
        <f xml:space="preserve"> Time!AZ$24</f>
        <v>Month43</v>
      </c>
      <c r="BA3" s="7" t="str">
        <f xml:space="preserve"> Time!BA$24</f>
        <v>Month44</v>
      </c>
      <c r="BB3" s="7" t="str">
        <f xml:space="preserve"> Time!BB$24</f>
        <v>Month45</v>
      </c>
      <c r="BC3" s="7" t="str">
        <f xml:space="preserve"> Time!BC$24</f>
        <v>Month46</v>
      </c>
      <c r="BD3" s="7" t="str">
        <f xml:space="preserve"> Time!BD$24</f>
        <v>Month47</v>
      </c>
      <c r="BE3" s="7" t="str">
        <f xml:space="preserve"> Time!BE$24</f>
        <v>Month48</v>
      </c>
      <c r="BF3" s="7" t="str">
        <f xml:space="preserve"> Time!BF$24</f>
        <v>Month49</v>
      </c>
      <c r="BG3" s="7" t="str">
        <f xml:space="preserve"> Time!BG$24</f>
        <v>Month50</v>
      </c>
      <c r="BH3" s="7" t="str">
        <f xml:space="preserve"> Time!BH$24</f>
        <v>Month51</v>
      </c>
      <c r="BI3" s="7" t="str">
        <f xml:space="preserve"> Time!BI$24</f>
        <v>Month52</v>
      </c>
      <c r="BJ3" s="7" t="str">
        <f xml:space="preserve"> Time!BJ$24</f>
        <v>Month53</v>
      </c>
      <c r="BK3" s="7" t="str">
        <f xml:space="preserve"> Time!BK$24</f>
        <v>Month54</v>
      </c>
      <c r="BL3" s="7" t="str">
        <f xml:space="preserve"> Time!BL$24</f>
        <v>Month55</v>
      </c>
      <c r="BM3" s="7" t="str">
        <f xml:space="preserve"> Time!BM$24</f>
        <v>Month56</v>
      </c>
      <c r="BN3" s="7" t="str">
        <f xml:space="preserve"> Time!BN$24</f>
        <v>Month57</v>
      </c>
      <c r="BO3" s="7" t="str">
        <f xml:space="preserve"> Time!BO$24</f>
        <v>Month58</v>
      </c>
      <c r="BP3" s="7" t="str">
        <f xml:space="preserve"> Time!BP$24</f>
        <v>Month59</v>
      </c>
      <c r="BQ3" s="7" t="str">
        <f xml:space="preserve"> Time!BQ$24</f>
        <v>Month60</v>
      </c>
    </row>
    <row r="4" spans="1:69" s="26" customFormat="1">
      <c r="A4" s="56"/>
      <c r="B4" s="56"/>
      <c r="C4" s="77"/>
      <c r="D4" s="80"/>
      <c r="E4" s="19" t="s">
        <v>261</v>
      </c>
      <c r="F4" s="28"/>
      <c r="G4" s="19"/>
      <c r="H4" s="19"/>
      <c r="I4" s="19"/>
      <c r="J4" s="26">
        <f xml:space="preserve"> Time!J$28</f>
        <v>1</v>
      </c>
      <c r="K4" s="26">
        <f xml:space="preserve"> Time!K$28</f>
        <v>2</v>
      </c>
      <c r="L4" s="26">
        <f xml:space="preserve"> Time!L$28</f>
        <v>3</v>
      </c>
      <c r="M4" s="26">
        <f xml:space="preserve"> Time!M$28</f>
        <v>4</v>
      </c>
      <c r="N4" s="26">
        <f xml:space="preserve"> Time!N$28</f>
        <v>5</v>
      </c>
      <c r="O4" s="26">
        <f xml:space="preserve"> Time!O$28</f>
        <v>6</v>
      </c>
      <c r="P4" s="26">
        <f xml:space="preserve"> Time!P$28</f>
        <v>7</v>
      </c>
      <c r="Q4" s="26">
        <f xml:space="preserve"> Time!Q$28</f>
        <v>8</v>
      </c>
      <c r="R4" s="26">
        <f xml:space="preserve"> Time!R$28</f>
        <v>9</v>
      </c>
      <c r="S4" s="26">
        <f xml:space="preserve"> Time!S$28</f>
        <v>10</v>
      </c>
      <c r="T4" s="26">
        <f xml:space="preserve"> Time!T$28</f>
        <v>11</v>
      </c>
      <c r="U4" s="26">
        <f xml:space="preserve"> Time!U$28</f>
        <v>12</v>
      </c>
      <c r="V4" s="26">
        <f xml:space="preserve"> Time!V$28</f>
        <v>13</v>
      </c>
      <c r="W4" s="26">
        <f xml:space="preserve"> Time!W$28</f>
        <v>14</v>
      </c>
      <c r="X4" s="26">
        <f xml:space="preserve"> Time!X$28</f>
        <v>15</v>
      </c>
      <c r="Y4" s="26">
        <f xml:space="preserve"> Time!Y$28</f>
        <v>16</v>
      </c>
      <c r="Z4" s="26">
        <f xml:space="preserve"> Time!Z$28</f>
        <v>17</v>
      </c>
      <c r="AA4" s="26">
        <f xml:space="preserve"> Time!AA$28</f>
        <v>18</v>
      </c>
      <c r="AB4" s="26">
        <f xml:space="preserve"> Time!AB$28</f>
        <v>19</v>
      </c>
      <c r="AC4" s="26">
        <f xml:space="preserve"> Time!AC$28</f>
        <v>20</v>
      </c>
      <c r="AD4" s="26">
        <f xml:space="preserve"> Time!AD$28</f>
        <v>21</v>
      </c>
      <c r="AE4" s="26">
        <f xml:space="preserve"> Time!AE$28</f>
        <v>22</v>
      </c>
      <c r="AF4" s="26">
        <f xml:space="preserve"> Time!AF$28</f>
        <v>23</v>
      </c>
      <c r="AG4" s="26">
        <f xml:space="preserve"> Time!AG$28</f>
        <v>24</v>
      </c>
      <c r="AH4" s="26">
        <f xml:space="preserve"> Time!AH$28</f>
        <v>25</v>
      </c>
      <c r="AI4" s="26">
        <f xml:space="preserve"> Time!AI$28</f>
        <v>26</v>
      </c>
      <c r="AJ4" s="26">
        <f xml:space="preserve"> Time!AJ$28</f>
        <v>27</v>
      </c>
      <c r="AK4" s="26">
        <f xml:space="preserve"> Time!AK$28</f>
        <v>28</v>
      </c>
      <c r="AL4" s="26">
        <f xml:space="preserve"> Time!AL$28</f>
        <v>29</v>
      </c>
      <c r="AM4" s="26">
        <f xml:space="preserve"> Time!AM$28</f>
        <v>30</v>
      </c>
      <c r="AN4" s="26">
        <f xml:space="preserve"> Time!AN$28</f>
        <v>31</v>
      </c>
      <c r="AO4" s="26">
        <f xml:space="preserve"> Time!AO$28</f>
        <v>32</v>
      </c>
      <c r="AP4" s="26">
        <f xml:space="preserve"> Time!AP$28</f>
        <v>33</v>
      </c>
      <c r="AQ4" s="26">
        <f xml:space="preserve"> Time!AQ$28</f>
        <v>34</v>
      </c>
      <c r="AR4" s="26">
        <f xml:space="preserve"> Time!AR$28</f>
        <v>35</v>
      </c>
      <c r="AS4" s="26">
        <f xml:space="preserve"> Time!AS$28</f>
        <v>36</v>
      </c>
      <c r="AT4" s="26">
        <f xml:space="preserve"> Time!AT$28</f>
        <v>37</v>
      </c>
      <c r="AU4" s="26">
        <f xml:space="preserve"> Time!AU$28</f>
        <v>38</v>
      </c>
      <c r="AV4" s="26">
        <f xml:space="preserve"> Time!AV$28</f>
        <v>39</v>
      </c>
      <c r="AW4" s="26">
        <f xml:space="preserve"> Time!AW$28</f>
        <v>40</v>
      </c>
      <c r="AX4" s="26">
        <f xml:space="preserve"> Time!AX$28</f>
        <v>41</v>
      </c>
      <c r="AY4" s="26">
        <f xml:space="preserve"> Time!AY$28</f>
        <v>42</v>
      </c>
      <c r="AZ4" s="26">
        <f xml:space="preserve"> Time!AZ$28</f>
        <v>43</v>
      </c>
      <c r="BA4" s="26">
        <f xml:space="preserve"> Time!BA$28</f>
        <v>44</v>
      </c>
      <c r="BB4" s="26">
        <f xml:space="preserve"> Time!BB$28</f>
        <v>45</v>
      </c>
      <c r="BC4" s="26">
        <f xml:space="preserve"> Time!BC$28</f>
        <v>46</v>
      </c>
      <c r="BD4" s="26">
        <f xml:space="preserve"> Time!BD$28</f>
        <v>47</v>
      </c>
      <c r="BE4" s="26">
        <f xml:space="preserve"> Time!BE$28</f>
        <v>48</v>
      </c>
      <c r="BF4" s="26">
        <f xml:space="preserve"> Time!BF$28</f>
        <v>49</v>
      </c>
      <c r="BG4" s="26">
        <f xml:space="preserve"> Time!BG$28</f>
        <v>50</v>
      </c>
      <c r="BH4" s="26">
        <f xml:space="preserve"> Time!BH$28</f>
        <v>51</v>
      </c>
      <c r="BI4" s="26">
        <f xml:space="preserve"> Time!BI$28</f>
        <v>52</v>
      </c>
      <c r="BJ4" s="26">
        <f xml:space="preserve"> Time!BJ$28</f>
        <v>53</v>
      </c>
      <c r="BK4" s="26">
        <f xml:space="preserve"> Time!BK$28</f>
        <v>54</v>
      </c>
      <c r="BL4" s="26">
        <f xml:space="preserve"> Time!BL$28</f>
        <v>55</v>
      </c>
      <c r="BM4" s="26">
        <f xml:space="preserve"> Time!BM$28</f>
        <v>56</v>
      </c>
      <c r="BN4" s="26">
        <f xml:space="preserve"> Time!BN$28</f>
        <v>57</v>
      </c>
      <c r="BO4" s="26">
        <f xml:space="preserve"> Time!BO$28</f>
        <v>58</v>
      </c>
      <c r="BP4" s="26">
        <f xml:space="preserve"> Time!BP$28</f>
        <v>59</v>
      </c>
      <c r="BQ4" s="26">
        <f xml:space="preserve"> Time!BQ$28</f>
        <v>60</v>
      </c>
    </row>
    <row r="5" spans="1:69" s="29" customFormat="1">
      <c r="A5" s="56"/>
      <c r="B5" s="56"/>
      <c r="C5" s="77"/>
      <c r="D5" s="80"/>
      <c r="E5" s="19" t="s">
        <v>247</v>
      </c>
      <c r="F5" s="28" t="s">
        <v>201</v>
      </c>
      <c r="G5" s="28" t="s">
        <v>185</v>
      </c>
      <c r="H5" s="28" t="s">
        <v>166</v>
      </c>
      <c r="I5" s="19"/>
      <c r="J5" s="15"/>
      <c r="K5" s="15"/>
      <c r="L5" s="15"/>
      <c r="M5" s="15"/>
      <c r="N5" s="15"/>
      <c r="O5" s="15"/>
    </row>
    <row r="6" spans="1:69" s="37" customFormat="1">
      <c r="A6" s="28"/>
      <c r="B6" s="28"/>
      <c r="C6" s="58"/>
      <c r="D6" s="84"/>
      <c r="F6" s="28"/>
      <c r="G6" s="28"/>
      <c r="H6" s="28"/>
    </row>
    <row r="8" spans="1:69">
      <c r="B8" s="28" t="s">
        <v>30</v>
      </c>
    </row>
    <row r="9" spans="1:69" outlineLevel="1">
      <c r="A9" s="18"/>
      <c r="B9" s="18"/>
      <c r="C9" s="31"/>
      <c r="D9" s="32"/>
      <c r="E9" s="5" t="str">
        <f xml:space="preserve">  InpC!E$25</f>
        <v>Fixed operating cost base</v>
      </c>
      <c r="F9" s="5">
        <f xml:space="preserve">  InpC!F$25</f>
        <v>25000</v>
      </c>
      <c r="G9" s="5" t="str">
        <f xml:space="preserve">  InpC!G$25</f>
        <v>GBP</v>
      </c>
      <c r="M9" s="2"/>
    </row>
    <row r="10" spans="1:69" outlineLevel="1">
      <c r="A10" s="18"/>
      <c r="B10" s="18"/>
      <c r="C10" s="31"/>
      <c r="D10" s="32"/>
      <c r="E10" s="20" t="str">
        <f xml:space="preserve">  Time!E$220</f>
        <v>Fixed Operating Cost Growth Rate escalation indexation factor</v>
      </c>
      <c r="F10" s="20">
        <f xml:space="preserve">  Time!F$220</f>
        <v>0</v>
      </c>
      <c r="G10" s="20" t="str">
        <f xml:space="preserve">  Time!G$220</f>
        <v>index</v>
      </c>
      <c r="H10" s="20">
        <f xml:space="preserve">  Time!H$220</f>
        <v>0</v>
      </c>
      <c r="I10" s="20">
        <f xml:space="preserve">  Time!I$220</f>
        <v>0</v>
      </c>
      <c r="J10" s="20">
        <f xml:space="preserve">  Time!J$220</f>
        <v>1</v>
      </c>
      <c r="K10" s="20">
        <f xml:space="preserve">  Time!K$220</f>
        <v>1</v>
      </c>
      <c r="L10" s="20">
        <f xml:space="preserve">  Time!L$220</f>
        <v>1</v>
      </c>
      <c r="M10" s="20">
        <f xml:space="preserve">  Time!M$220</f>
        <v>1.0243142740538207</v>
      </c>
      <c r="N10" s="20">
        <f xml:space="preserve">  Time!N$220</f>
        <v>1.0243142740538207</v>
      </c>
      <c r="O10" s="20">
        <f xml:space="preserve">  Time!O$220</f>
        <v>1.0243142740538207</v>
      </c>
      <c r="P10" s="20">
        <f xml:space="preserve">  Time!P$220</f>
        <v>1.0492197320304057</v>
      </c>
      <c r="Q10" s="20">
        <f xml:space="preserve">  Time!Q$220</f>
        <v>1.0492197320304057</v>
      </c>
      <c r="R10" s="20">
        <f xml:space="preserve">  Time!R$220</f>
        <v>1.0492197320304057</v>
      </c>
      <c r="S10" s="20">
        <f xml:space="preserve">  Time!S$220</f>
        <v>1.0747307481376693</v>
      </c>
      <c r="T10" s="20">
        <f xml:space="preserve">  Time!T$220</f>
        <v>1.0747307481376693</v>
      </c>
      <c r="U10" s="20">
        <f xml:space="preserve">  Time!U$220</f>
        <v>1.0747307481376693</v>
      </c>
      <c r="V10" s="20">
        <f xml:space="preserve">  Time!V$220</f>
        <v>1.1000000000000001</v>
      </c>
      <c r="W10" s="20">
        <f xml:space="preserve">  Time!W$220</f>
        <v>1.1000000000000001</v>
      </c>
      <c r="X10" s="20">
        <f xml:space="preserve">  Time!X$220</f>
        <v>1.1000000000000001</v>
      </c>
      <c r="Y10" s="20">
        <f xml:space="preserve">  Time!Y$220</f>
        <v>1.1268555865523511</v>
      </c>
      <c r="Z10" s="20">
        <f xml:space="preserve">  Time!Z$220</f>
        <v>1.1268555865523511</v>
      </c>
      <c r="AA10" s="20">
        <f xml:space="preserve">  Time!AA$220</f>
        <v>1.1268555865523511</v>
      </c>
      <c r="AB10" s="20">
        <f xml:space="preserve">  Time!AB$220</f>
        <v>1.1542163296239218</v>
      </c>
      <c r="AC10" s="20">
        <f xml:space="preserve">  Time!AC$220</f>
        <v>1.1542163296239218</v>
      </c>
      <c r="AD10" s="20">
        <f xml:space="preserve">  Time!AD$220</f>
        <v>1.1542163296239218</v>
      </c>
      <c r="AE10" s="20">
        <f xml:space="preserve">  Time!AE$220</f>
        <v>1.1823317044069723</v>
      </c>
      <c r="AF10" s="20">
        <f xml:space="preserve">  Time!AF$220</f>
        <v>1.1823317044069723</v>
      </c>
      <c r="AG10" s="20">
        <f xml:space="preserve">  Time!AG$220</f>
        <v>1.1823317044069723</v>
      </c>
      <c r="AH10" s="20">
        <f xml:space="preserve">  Time!AH$220</f>
        <v>1.2101052284052554</v>
      </c>
      <c r="AI10" s="20">
        <f xml:space="preserve">  Time!AI$220</f>
        <v>1.2101052284052554</v>
      </c>
      <c r="AJ10" s="20">
        <f xml:space="preserve">  Time!AJ$220</f>
        <v>1.2101052284052554</v>
      </c>
      <c r="AK10" s="20">
        <f xml:space="preserve">  Time!AK$220</f>
        <v>1.2395008894596742</v>
      </c>
      <c r="AL10" s="20">
        <f xml:space="preserve">  Time!AL$220</f>
        <v>1.2395008894596742</v>
      </c>
      <c r="AM10" s="20">
        <f xml:space="preserve">  Time!AM$220</f>
        <v>1.2395008894596742</v>
      </c>
      <c r="AN10" s="20">
        <f xml:space="preserve">  Time!AN$220</f>
        <v>1.2696106246859442</v>
      </c>
      <c r="AO10" s="20">
        <f xml:space="preserve">  Time!AO$220</f>
        <v>1.2696106246859442</v>
      </c>
      <c r="AP10" s="20">
        <f xml:space="preserve">  Time!AP$220</f>
        <v>1.2696106246859442</v>
      </c>
      <c r="AQ10" s="20">
        <f xml:space="preserve">  Time!AQ$220</f>
        <v>1.3005297300923371</v>
      </c>
      <c r="AR10" s="20">
        <f xml:space="preserve">  Time!AR$220</f>
        <v>1.3005297300923371</v>
      </c>
      <c r="AS10" s="20">
        <f xml:space="preserve">  Time!AS$220</f>
        <v>1.3005297300923371</v>
      </c>
      <c r="AT10" s="20">
        <f xml:space="preserve">  Time!AT$220</f>
        <v>1.3310868322979301</v>
      </c>
      <c r="AU10" s="20">
        <f xml:space="preserve">  Time!AU$220</f>
        <v>1.3310868322979301</v>
      </c>
      <c r="AV10" s="20">
        <f xml:space="preserve">  Time!AV$220</f>
        <v>1.3310868322979301</v>
      </c>
      <c r="AW10" s="20">
        <f xml:space="preserve">  Time!AW$220</f>
        <v>1.3634288231296141</v>
      </c>
      <c r="AX10" s="20">
        <f xml:space="preserve">  Time!AX$220</f>
        <v>1.3634288231296141</v>
      </c>
      <c r="AY10" s="20">
        <f xml:space="preserve">  Time!AY$220</f>
        <v>1.3634288231296141</v>
      </c>
      <c r="AZ10" s="20">
        <f xml:space="preserve">  Time!AZ$220</f>
        <v>1.396556641260897</v>
      </c>
      <c r="BA10" s="20">
        <f xml:space="preserve">  Time!BA$220</f>
        <v>1.396556641260897</v>
      </c>
      <c r="BB10" s="20">
        <f xml:space="preserve">  Time!BB$220</f>
        <v>1.396556641260897</v>
      </c>
      <c r="BC10" s="20">
        <f xml:space="preserve">  Time!BC$220</f>
        <v>1.4305594995961339</v>
      </c>
      <c r="BD10" s="20">
        <f xml:space="preserve">  Time!BD$220</f>
        <v>1.4305594995961339</v>
      </c>
      <c r="BE10" s="20">
        <f xml:space="preserve">  Time!BE$220</f>
        <v>1.4305594995961339</v>
      </c>
      <c r="BF10" s="20">
        <f xml:space="preserve">  Time!BF$220</f>
        <v>1.4641764223856168</v>
      </c>
      <c r="BG10" s="20">
        <f xml:space="preserve">  Time!BG$220</f>
        <v>1.4641764223856168</v>
      </c>
      <c r="BH10" s="20">
        <f xml:space="preserve">  Time!BH$220</f>
        <v>1.4641764223856168</v>
      </c>
      <c r="BI10" s="20">
        <f xml:space="preserve">  Time!BI$220</f>
        <v>1.4997570778119578</v>
      </c>
      <c r="BJ10" s="20">
        <f xml:space="preserve">  Time!BJ$220</f>
        <v>1.4997570778119578</v>
      </c>
      <c r="BK10" s="20">
        <f xml:space="preserve">  Time!BK$220</f>
        <v>1.4997570778119578</v>
      </c>
      <c r="BL10" s="20">
        <f xml:space="preserve">  Time!BL$220</f>
        <v>1.5362023715572966</v>
      </c>
      <c r="BM10" s="20">
        <f xml:space="preserve">  Time!BM$220</f>
        <v>1.5362023715572966</v>
      </c>
      <c r="BN10" s="20">
        <f xml:space="preserve">  Time!BN$220</f>
        <v>1.5362023715572966</v>
      </c>
      <c r="BO10" s="20">
        <f xml:space="preserve">  Time!BO$220</f>
        <v>1.5732730008629947</v>
      </c>
      <c r="BP10" s="20">
        <f xml:space="preserve">  Time!BP$220</f>
        <v>1.5732730008629947</v>
      </c>
      <c r="BQ10" s="20">
        <f xml:space="preserve">  Time!BQ$220</f>
        <v>1.5732730008629947</v>
      </c>
    </row>
    <row r="11" spans="1:69" outlineLevel="1">
      <c r="A11" s="36"/>
      <c r="B11" s="36"/>
      <c r="C11" s="63"/>
      <c r="D11" s="61"/>
      <c r="E11" s="24" t="s">
        <v>224</v>
      </c>
      <c r="F11" s="24"/>
      <c r="G11" s="24" t="s">
        <v>205</v>
      </c>
      <c r="H11" s="3">
        <f t="shared" ref="H11:H12" si="0" xml:space="preserve"> SUM( J11:BQ11 )</f>
        <v>1899484.1637263105</v>
      </c>
      <c r="I11" s="24"/>
      <c r="J11" s="3">
        <f t="shared" ref="J11:BQ11" si="1" xml:space="preserve">  J10 * $F9</f>
        <v>25000</v>
      </c>
      <c r="K11" s="3">
        <f t="shared" si="1"/>
        <v>25000</v>
      </c>
      <c r="L11" s="3">
        <f t="shared" si="1"/>
        <v>25000</v>
      </c>
      <c r="M11" s="3">
        <f t="shared" si="1"/>
        <v>25607.856851345517</v>
      </c>
      <c r="N11" s="3">
        <f t="shared" si="1"/>
        <v>25607.856851345517</v>
      </c>
      <c r="O11" s="3">
        <f t="shared" si="1"/>
        <v>25607.856851345517</v>
      </c>
      <c r="P11" s="3">
        <f t="shared" si="1"/>
        <v>26230.493300760143</v>
      </c>
      <c r="Q11" s="3">
        <f t="shared" si="1"/>
        <v>26230.493300760143</v>
      </c>
      <c r="R11" s="3">
        <f t="shared" si="1"/>
        <v>26230.493300760143</v>
      </c>
      <c r="S11" s="3">
        <f t="shared" si="1"/>
        <v>26868.268703441732</v>
      </c>
      <c r="T11" s="3">
        <f t="shared" si="1"/>
        <v>26868.268703441732</v>
      </c>
      <c r="U11" s="3">
        <f t="shared" si="1"/>
        <v>26868.268703441732</v>
      </c>
      <c r="V11" s="3">
        <f t="shared" si="1"/>
        <v>27500.000000000004</v>
      </c>
      <c r="W11" s="3">
        <f t="shared" si="1"/>
        <v>27500.000000000004</v>
      </c>
      <c r="X11" s="3">
        <f t="shared" si="1"/>
        <v>27500.000000000004</v>
      </c>
      <c r="Y11" s="3">
        <f t="shared" si="1"/>
        <v>28171.389663808775</v>
      </c>
      <c r="Z11" s="3">
        <f t="shared" si="1"/>
        <v>28171.389663808775</v>
      </c>
      <c r="AA11" s="3">
        <f t="shared" si="1"/>
        <v>28171.389663808775</v>
      </c>
      <c r="AB11" s="3">
        <f t="shared" si="1"/>
        <v>28855.408240598044</v>
      </c>
      <c r="AC11" s="3">
        <f t="shared" si="1"/>
        <v>28855.408240598044</v>
      </c>
      <c r="AD11" s="3">
        <f t="shared" si="1"/>
        <v>28855.408240598044</v>
      </c>
      <c r="AE11" s="3">
        <f t="shared" si="1"/>
        <v>29558.292610174307</v>
      </c>
      <c r="AF11" s="3">
        <f t="shared" si="1"/>
        <v>29558.292610174307</v>
      </c>
      <c r="AG11" s="3">
        <f t="shared" si="1"/>
        <v>29558.292610174307</v>
      </c>
      <c r="AH11" s="3">
        <f t="shared" si="1"/>
        <v>30252.630710131383</v>
      </c>
      <c r="AI11" s="3">
        <f t="shared" si="1"/>
        <v>30252.630710131383</v>
      </c>
      <c r="AJ11" s="3">
        <f t="shared" si="1"/>
        <v>30252.630710131383</v>
      </c>
      <c r="AK11" s="3">
        <f t="shared" si="1"/>
        <v>30987.522236491855</v>
      </c>
      <c r="AL11" s="3">
        <f t="shared" si="1"/>
        <v>30987.522236491855</v>
      </c>
      <c r="AM11" s="3">
        <f t="shared" si="1"/>
        <v>30987.522236491855</v>
      </c>
      <c r="AN11" s="3">
        <f t="shared" si="1"/>
        <v>31740.265617148605</v>
      </c>
      <c r="AO11" s="3">
        <f t="shared" si="1"/>
        <v>31740.265617148605</v>
      </c>
      <c r="AP11" s="3">
        <f t="shared" si="1"/>
        <v>31740.265617148605</v>
      </c>
      <c r="AQ11" s="3">
        <f t="shared" si="1"/>
        <v>32513.243252308428</v>
      </c>
      <c r="AR11" s="3">
        <f t="shared" si="1"/>
        <v>32513.243252308428</v>
      </c>
      <c r="AS11" s="3">
        <f t="shared" si="1"/>
        <v>32513.243252308428</v>
      </c>
      <c r="AT11" s="3">
        <f t="shared" si="1"/>
        <v>33277.170807448252</v>
      </c>
      <c r="AU11" s="3">
        <f t="shared" si="1"/>
        <v>33277.170807448252</v>
      </c>
      <c r="AV11" s="3">
        <f t="shared" si="1"/>
        <v>33277.170807448252</v>
      </c>
      <c r="AW11" s="3">
        <f t="shared" si="1"/>
        <v>34085.720578240354</v>
      </c>
      <c r="AX11" s="3">
        <f t="shared" si="1"/>
        <v>34085.720578240354</v>
      </c>
      <c r="AY11" s="3">
        <f t="shared" si="1"/>
        <v>34085.720578240354</v>
      </c>
      <c r="AZ11" s="3">
        <f t="shared" si="1"/>
        <v>34913.916031522422</v>
      </c>
      <c r="BA11" s="3">
        <f t="shared" si="1"/>
        <v>34913.916031522422</v>
      </c>
      <c r="BB11" s="3">
        <f t="shared" si="1"/>
        <v>34913.916031522422</v>
      </c>
      <c r="BC11" s="3">
        <f t="shared" si="1"/>
        <v>35763.987489903346</v>
      </c>
      <c r="BD11" s="3">
        <f t="shared" si="1"/>
        <v>35763.987489903346</v>
      </c>
      <c r="BE11" s="3">
        <f t="shared" si="1"/>
        <v>35763.987489903346</v>
      </c>
      <c r="BF11" s="3">
        <f t="shared" si="1"/>
        <v>36604.410559640419</v>
      </c>
      <c r="BG11" s="3">
        <f t="shared" si="1"/>
        <v>36604.410559640419</v>
      </c>
      <c r="BH11" s="3">
        <f t="shared" si="1"/>
        <v>36604.410559640419</v>
      </c>
      <c r="BI11" s="3">
        <f t="shared" si="1"/>
        <v>37493.926945298947</v>
      </c>
      <c r="BJ11" s="3">
        <f t="shared" si="1"/>
        <v>37493.926945298947</v>
      </c>
      <c r="BK11" s="3">
        <f t="shared" si="1"/>
        <v>37493.926945298947</v>
      </c>
      <c r="BL11" s="3">
        <f t="shared" si="1"/>
        <v>38405.059288932411</v>
      </c>
      <c r="BM11" s="3">
        <f t="shared" si="1"/>
        <v>38405.059288932411</v>
      </c>
      <c r="BN11" s="3">
        <f t="shared" si="1"/>
        <v>38405.059288932411</v>
      </c>
      <c r="BO11" s="3">
        <f t="shared" si="1"/>
        <v>39331.82502157487</v>
      </c>
      <c r="BP11" s="3">
        <f t="shared" si="1"/>
        <v>39331.82502157487</v>
      </c>
      <c r="BQ11" s="3">
        <f t="shared" si="1"/>
        <v>39331.82502157487</v>
      </c>
    </row>
    <row r="12" spans="1:69" outlineLevel="1">
      <c r="A12" s="36"/>
      <c r="B12" s="36"/>
      <c r="C12" s="63"/>
      <c r="D12" s="61"/>
      <c r="E12" s="24" t="str">
        <f xml:space="preserve"> LEFT($E$11, LEN($E$11) - 3 )</f>
        <v xml:space="preserve">Fixed operating costs </v>
      </c>
      <c r="F12" s="24"/>
      <c r="G12" s="24" t="str">
        <f xml:space="preserve"> G$11</f>
        <v>GBP</v>
      </c>
      <c r="H12" s="3">
        <f t="shared" si="0"/>
        <v>-1899484.1637263105</v>
      </c>
      <c r="I12" s="24"/>
      <c r="J12" s="3">
        <f t="shared" ref="J12:BQ12" si="2" xml:space="preserve"> -1 * J11</f>
        <v>-25000</v>
      </c>
      <c r="K12" s="3">
        <f t="shared" si="2"/>
        <v>-25000</v>
      </c>
      <c r="L12" s="3">
        <f t="shared" si="2"/>
        <v>-25000</v>
      </c>
      <c r="M12" s="3">
        <f t="shared" si="2"/>
        <v>-25607.856851345517</v>
      </c>
      <c r="N12" s="3">
        <f t="shared" si="2"/>
        <v>-25607.856851345517</v>
      </c>
      <c r="O12" s="3">
        <f t="shared" si="2"/>
        <v>-25607.856851345517</v>
      </c>
      <c r="P12" s="3">
        <f t="shared" si="2"/>
        <v>-26230.493300760143</v>
      </c>
      <c r="Q12" s="3">
        <f t="shared" si="2"/>
        <v>-26230.493300760143</v>
      </c>
      <c r="R12" s="3">
        <f t="shared" si="2"/>
        <v>-26230.493300760143</v>
      </c>
      <c r="S12" s="3">
        <f t="shared" si="2"/>
        <v>-26868.268703441732</v>
      </c>
      <c r="T12" s="3">
        <f t="shared" si="2"/>
        <v>-26868.268703441732</v>
      </c>
      <c r="U12" s="3">
        <f t="shared" si="2"/>
        <v>-26868.268703441732</v>
      </c>
      <c r="V12" s="3">
        <f t="shared" si="2"/>
        <v>-27500.000000000004</v>
      </c>
      <c r="W12" s="3">
        <f t="shared" si="2"/>
        <v>-27500.000000000004</v>
      </c>
      <c r="X12" s="3">
        <f t="shared" si="2"/>
        <v>-27500.000000000004</v>
      </c>
      <c r="Y12" s="3">
        <f t="shared" si="2"/>
        <v>-28171.389663808775</v>
      </c>
      <c r="Z12" s="3">
        <f t="shared" si="2"/>
        <v>-28171.389663808775</v>
      </c>
      <c r="AA12" s="3">
        <f t="shared" si="2"/>
        <v>-28171.389663808775</v>
      </c>
      <c r="AB12" s="3">
        <f t="shared" si="2"/>
        <v>-28855.408240598044</v>
      </c>
      <c r="AC12" s="3">
        <f t="shared" si="2"/>
        <v>-28855.408240598044</v>
      </c>
      <c r="AD12" s="3">
        <f t="shared" si="2"/>
        <v>-28855.408240598044</v>
      </c>
      <c r="AE12" s="3">
        <f t="shared" si="2"/>
        <v>-29558.292610174307</v>
      </c>
      <c r="AF12" s="3">
        <f t="shared" si="2"/>
        <v>-29558.292610174307</v>
      </c>
      <c r="AG12" s="3">
        <f t="shared" si="2"/>
        <v>-29558.292610174307</v>
      </c>
      <c r="AH12" s="3">
        <f t="shared" si="2"/>
        <v>-30252.630710131383</v>
      </c>
      <c r="AI12" s="3">
        <f t="shared" si="2"/>
        <v>-30252.630710131383</v>
      </c>
      <c r="AJ12" s="3">
        <f t="shared" si="2"/>
        <v>-30252.630710131383</v>
      </c>
      <c r="AK12" s="3">
        <f t="shared" si="2"/>
        <v>-30987.522236491855</v>
      </c>
      <c r="AL12" s="3">
        <f t="shared" si="2"/>
        <v>-30987.522236491855</v>
      </c>
      <c r="AM12" s="3">
        <f t="shared" si="2"/>
        <v>-30987.522236491855</v>
      </c>
      <c r="AN12" s="3">
        <f t="shared" si="2"/>
        <v>-31740.265617148605</v>
      </c>
      <c r="AO12" s="3">
        <f t="shared" si="2"/>
        <v>-31740.265617148605</v>
      </c>
      <c r="AP12" s="3">
        <f t="shared" si="2"/>
        <v>-31740.265617148605</v>
      </c>
      <c r="AQ12" s="3">
        <f t="shared" si="2"/>
        <v>-32513.243252308428</v>
      </c>
      <c r="AR12" s="3">
        <f t="shared" si="2"/>
        <v>-32513.243252308428</v>
      </c>
      <c r="AS12" s="3">
        <f t="shared" si="2"/>
        <v>-32513.243252308428</v>
      </c>
      <c r="AT12" s="3">
        <f t="shared" si="2"/>
        <v>-33277.170807448252</v>
      </c>
      <c r="AU12" s="3">
        <f t="shared" si="2"/>
        <v>-33277.170807448252</v>
      </c>
      <c r="AV12" s="3">
        <f t="shared" si="2"/>
        <v>-33277.170807448252</v>
      </c>
      <c r="AW12" s="3">
        <f t="shared" si="2"/>
        <v>-34085.720578240354</v>
      </c>
      <c r="AX12" s="3">
        <f t="shared" si="2"/>
        <v>-34085.720578240354</v>
      </c>
      <c r="AY12" s="3">
        <f t="shared" si="2"/>
        <v>-34085.720578240354</v>
      </c>
      <c r="AZ12" s="3">
        <f t="shared" si="2"/>
        <v>-34913.916031522422</v>
      </c>
      <c r="BA12" s="3">
        <f t="shared" si="2"/>
        <v>-34913.916031522422</v>
      </c>
      <c r="BB12" s="3">
        <f t="shared" si="2"/>
        <v>-34913.916031522422</v>
      </c>
      <c r="BC12" s="3">
        <f t="shared" si="2"/>
        <v>-35763.987489903346</v>
      </c>
      <c r="BD12" s="3">
        <f t="shared" si="2"/>
        <v>-35763.987489903346</v>
      </c>
      <c r="BE12" s="3">
        <f t="shared" si="2"/>
        <v>-35763.987489903346</v>
      </c>
      <c r="BF12" s="3">
        <f t="shared" si="2"/>
        <v>-36604.410559640419</v>
      </c>
      <c r="BG12" s="3">
        <f t="shared" si="2"/>
        <v>-36604.410559640419</v>
      </c>
      <c r="BH12" s="3">
        <f t="shared" si="2"/>
        <v>-36604.410559640419</v>
      </c>
      <c r="BI12" s="3">
        <f t="shared" si="2"/>
        <v>-37493.926945298947</v>
      </c>
      <c r="BJ12" s="3">
        <f t="shared" si="2"/>
        <v>-37493.926945298947</v>
      </c>
      <c r="BK12" s="3">
        <f t="shared" si="2"/>
        <v>-37493.926945298947</v>
      </c>
      <c r="BL12" s="3">
        <f t="shared" si="2"/>
        <v>-38405.059288932411</v>
      </c>
      <c r="BM12" s="3">
        <f t="shared" si="2"/>
        <v>-38405.059288932411</v>
      </c>
      <c r="BN12" s="3">
        <f t="shared" si="2"/>
        <v>-38405.059288932411</v>
      </c>
      <c r="BO12" s="3">
        <f t="shared" si="2"/>
        <v>-39331.82502157487</v>
      </c>
      <c r="BP12" s="3">
        <f t="shared" si="2"/>
        <v>-39331.82502157487</v>
      </c>
      <c r="BQ12" s="3">
        <f t="shared" si="2"/>
        <v>-39331.82502157487</v>
      </c>
    </row>
    <row r="15" spans="1:69">
      <c r="B15" s="28" t="s">
        <v>160</v>
      </c>
    </row>
    <row r="16" spans="1:69" outlineLevel="1">
      <c r="A16" s="18"/>
      <c r="B16" s="18"/>
      <c r="C16" s="31"/>
      <c r="D16" s="32"/>
      <c r="E16" s="62" t="str">
        <f xml:space="preserve">  InpC!E$28</f>
        <v>Variable Operating Costs as a % of sales</v>
      </c>
      <c r="F16" s="62">
        <f xml:space="preserve">  InpC!F$28</f>
        <v>0.05</v>
      </c>
      <c r="G16" s="62" t="str">
        <f xml:space="preserve">  InpC!G$28</f>
        <v>%</v>
      </c>
      <c r="M16" s="73"/>
    </row>
    <row r="17" spans="1:69" outlineLevel="1">
      <c r="A17" s="18"/>
      <c r="B17" s="18"/>
      <c r="C17" s="31"/>
      <c r="D17" s="32"/>
      <c r="E17" s="5" t="str">
        <f xml:space="preserve">  Customers!E$40</f>
        <v>Sales</v>
      </c>
      <c r="F17" s="5">
        <f xml:space="preserve">  Customers!F$40</f>
        <v>0</v>
      </c>
      <c r="G17" s="5" t="str">
        <f xml:space="preserve">  Customers!G$40</f>
        <v>GBP</v>
      </c>
      <c r="H17" s="5">
        <f ca="1" xml:space="preserve">  Customers!H$40</f>
        <v>126913368.45096238</v>
      </c>
      <c r="I17" s="5">
        <f xml:space="preserve">  Customers!I$40</f>
        <v>0</v>
      </c>
      <c r="J17" s="5">
        <f ca="1" xml:space="preserve">  Customers!J$40</f>
        <v>144000</v>
      </c>
      <c r="K17" s="5">
        <f ca="1" xml:space="preserve">  Customers!K$40</f>
        <v>152731.78351605101</v>
      </c>
      <c r="L17" s="5">
        <f ca="1" xml:space="preserve">  Customers!L$40</f>
        <v>161685.70128264476</v>
      </c>
      <c r="M17" s="5">
        <f ca="1" xml:space="preserve">  Customers!M$40</f>
        <v>171489.89948570688</v>
      </c>
      <c r="N17" s="5">
        <f ca="1" xml:space="preserve">  Customers!N$40</f>
        <v>181888.59863500224</v>
      </c>
      <c r="O17" s="5">
        <f ca="1" xml:space="preserve">  Customers!O$40</f>
        <v>192551.83792525536</v>
      </c>
      <c r="P17" s="5">
        <f ca="1" xml:space="preserve">  Customers!P$40</f>
        <v>204227.67795567942</v>
      </c>
      <c r="Q17" s="5">
        <f ca="1" xml:space="preserve">  Customers!Q$40</f>
        <v>216200.54825143795</v>
      </c>
      <c r="R17" s="5">
        <f ca="1" xml:space="preserve">  Customers!R$40</f>
        <v>229310.38424715391</v>
      </c>
      <c r="S17" s="5">
        <f ca="1" xml:space="preserve">  Customers!S$40</f>
        <v>243215.16642235266</v>
      </c>
      <c r="T17" s="5">
        <f ca="1" xml:space="preserve">  Customers!T$40</f>
        <v>256578.83082441773</v>
      </c>
      <c r="U17" s="5">
        <f ca="1" xml:space="preserve">  Customers!U$40</f>
        <v>272093.33136727469</v>
      </c>
      <c r="V17" s="5">
        <f ca="1" xml:space="preserve">  Customers!V$40</f>
        <v>432000</v>
      </c>
      <c r="W17" s="5">
        <f ca="1" xml:space="preserve">  Customers!W$40</f>
        <v>458460.51147854479</v>
      </c>
      <c r="X17" s="5">
        <f ca="1" xml:space="preserve">  Customers!X$40</f>
        <v>485312.58679460746</v>
      </c>
      <c r="Y17" s="5">
        <f ca="1" xml:space="preserve">  Customers!Y$40</f>
        <v>514713.03112700733</v>
      </c>
      <c r="Z17" s="5">
        <f ca="1" xml:space="preserve">  Customers!Z$40</f>
        <v>545894.56775374222</v>
      </c>
      <c r="AA17" s="5">
        <f ca="1" xml:space="preserve">  Customers!AA$40</f>
        <v>577867.6663681526</v>
      </c>
      <c r="AB17" s="5">
        <f ca="1" xml:space="preserve">  Customers!AB$40</f>
        <v>612875.13967667043</v>
      </c>
      <c r="AC17" s="5">
        <f ca="1" xml:space="preserve">  Customers!AC$40</f>
        <v>648771.29876774992</v>
      </c>
      <c r="AD17" s="5">
        <f ca="1" xml:space="preserve">  Customers!AD$40</f>
        <v>688316.71986256819</v>
      </c>
      <c r="AE17" s="5">
        <f ca="1" xml:space="preserve">  Customers!AE$40</f>
        <v>730028.29701386194</v>
      </c>
      <c r="AF17" s="5">
        <f ca="1" xml:space="preserve">  Customers!AF$40</f>
        <v>769952.89684133301</v>
      </c>
      <c r="AG17" s="5">
        <f ca="1" xml:space="preserve">  Customers!AG$40</f>
        <v>816567.81211079052</v>
      </c>
      <c r="AH17" s="5">
        <f ca="1" xml:space="preserve">  Customers!AH$40</f>
        <v>993964.39694621228</v>
      </c>
      <c r="AI17" s="5">
        <f ca="1" xml:space="preserve">  Customers!AI$40</f>
        <v>1054468.1252813269</v>
      </c>
      <c r="AJ17" s="5">
        <f ca="1" xml:space="preserve">  Customers!AJ$40</f>
        <v>1116227.5763104048</v>
      </c>
      <c r="AK17" s="5">
        <f ca="1" xml:space="preserve">  Customers!AK$40</f>
        <v>1183848.1923596489</v>
      </c>
      <c r="AL17" s="5">
        <f ca="1" xml:space="preserve">  Customers!AL$40</f>
        <v>1255565.238769979</v>
      </c>
      <c r="AM17" s="5">
        <f ca="1" xml:space="preserve">  Customers!AM$40</f>
        <v>1329102.8074925654</v>
      </c>
      <c r="AN17" s="5">
        <f ca="1" xml:space="preserve">  Customers!AN$40</f>
        <v>1409619.3215712141</v>
      </c>
      <c r="AO17" s="5">
        <f ca="1" xml:space="preserve">  Customers!AO$40</f>
        <v>1492179.7307127384</v>
      </c>
      <c r="AP17" s="5">
        <f ca="1" xml:space="preserve">  Customers!AP$40</f>
        <v>1583205.6403321358</v>
      </c>
      <c r="AQ17" s="5">
        <f ca="1" xml:space="preserve">  Customers!AQ$40</f>
        <v>1679141.7172477064</v>
      </c>
      <c r="AR17" s="5">
        <f ca="1" xml:space="preserve">  Customers!AR$40</f>
        <v>1770853.8250633678</v>
      </c>
      <c r="AS17" s="5">
        <f ca="1" xml:space="preserve">  Customers!AS$40</f>
        <v>1878121.2608224985</v>
      </c>
      <c r="AT17" s="5">
        <f ca="1" xml:space="preserve">  Customers!AT$40</f>
        <v>1988111.0738803754</v>
      </c>
      <c r="AU17" s="5">
        <f ca="1" xml:space="preserve">  Customers!AU$40</f>
        <v>2108821.4852574244</v>
      </c>
      <c r="AV17" s="5">
        <f ca="1" xml:space="preserve">  Customers!AV$40</f>
        <v>2232344.5816128301</v>
      </c>
      <c r="AW17" s="5">
        <f ca="1" xml:space="preserve">  Customers!AW$40</f>
        <v>2367591.0777005353</v>
      </c>
      <c r="AX17" s="5">
        <f ca="1" xml:space="preserve">  Customers!AX$40</f>
        <v>2511031.4771234151</v>
      </c>
      <c r="AY17" s="5">
        <f ca="1" xml:space="preserve">  Customers!AY$40</f>
        <v>2658113.8111023968</v>
      </c>
      <c r="AZ17" s="5">
        <f ca="1" xml:space="preserve">  Customers!AZ$40</f>
        <v>2819155.5183170056</v>
      </c>
      <c r="BA17" s="5">
        <f ca="1" xml:space="preserve">  Customers!BA$40</f>
        <v>2984286.0552412583</v>
      </c>
      <c r="BB17" s="5">
        <f ca="1" xml:space="preserve">  Customers!BB$40</f>
        <v>3166334.2783597098</v>
      </c>
      <c r="BC17" s="5">
        <f ca="1" xml:space="preserve">  Customers!BC$40</f>
        <v>3358206.9912817683</v>
      </c>
      <c r="BD17" s="5">
        <f ca="1" xml:space="preserve">  Customers!BD$40</f>
        <v>3541485.8590388722</v>
      </c>
      <c r="BE17" s="5">
        <f ca="1" xml:space="preserve">  Customers!BE$40</f>
        <v>3756091.9116541184</v>
      </c>
      <c r="BF17" s="5">
        <f ca="1" xml:space="preserve">  Customers!BF$40</f>
        <v>3976149.3955515898</v>
      </c>
      <c r="BG17" s="5">
        <f ca="1" xml:space="preserve">  Customers!BG$40</f>
        <v>4217095.0782105308</v>
      </c>
      <c r="BH17" s="5">
        <f ca="1" xml:space="preserve">  Customers!BH$40</f>
        <v>4464161.2724820375</v>
      </c>
      <c r="BI17" s="5">
        <f ca="1" xml:space="preserve">  Customers!BI$40</f>
        <v>4734679.3743544146</v>
      </c>
      <c r="BJ17" s="5">
        <f ca="1" xml:space="preserve">  Customers!BJ$40</f>
        <v>5021590.2631698735</v>
      </c>
      <c r="BK17" s="5">
        <f ca="1" xml:space="preserve">  Customers!BK$40</f>
        <v>5315789.2735995743</v>
      </c>
      <c r="BL17" s="5">
        <f ca="1" xml:space="preserve">  Customers!BL$40</f>
        <v>5637914.1119290795</v>
      </c>
      <c r="BM17" s="5">
        <f ca="1" xml:space="preserve">  Customers!BM$40</f>
        <v>5968221.578028651</v>
      </c>
      <c r="BN17" s="5">
        <f ca="1" xml:space="preserve">  Customers!BN$40</f>
        <v>6326536.8861443326</v>
      </c>
      <c r="BO17" s="5">
        <f ca="1" xml:space="preserve">  Customers!BO$40</f>
        <v>6709854.6829280071</v>
      </c>
      <c r="BP17" s="5">
        <f ca="1" xml:space="preserve">  Customers!BP$40</f>
        <v>7083785.8466285244</v>
      </c>
      <c r="BQ17" s="5">
        <f ca="1" xml:space="preserve">  Customers!BQ$40</f>
        <v>7512984.4467482362</v>
      </c>
    </row>
    <row r="18" spans="1:69" outlineLevel="1">
      <c r="A18" s="36"/>
      <c r="B18" s="36"/>
      <c r="C18" s="63"/>
      <c r="D18" s="61"/>
      <c r="E18" s="24" t="s">
        <v>225</v>
      </c>
      <c r="F18" s="24"/>
      <c r="G18" s="24" t="s">
        <v>205</v>
      </c>
      <c r="H18" s="3">
        <f t="shared" ref="H18:H19" ca="1" si="3" xml:space="preserve"> SUM( J18:BQ18 )</f>
        <v>6345668.422548118</v>
      </c>
      <c r="I18" s="24"/>
      <c r="J18" s="3">
        <f t="shared" ref="J18:BQ18" ca="1" si="4" xml:space="preserve">  J17 * $F16</f>
        <v>7200</v>
      </c>
      <c r="K18" s="3">
        <f t="shared" ca="1" si="4"/>
        <v>7636.5891758025509</v>
      </c>
      <c r="L18" s="3">
        <f t="shared" ca="1" si="4"/>
        <v>8084.2850641322384</v>
      </c>
      <c r="M18" s="3">
        <f t="shared" ca="1" si="4"/>
        <v>8574.4949742853441</v>
      </c>
      <c r="N18" s="3">
        <f t="shared" ca="1" si="4"/>
        <v>9094.4299317501118</v>
      </c>
      <c r="O18" s="3">
        <f t="shared" ca="1" si="4"/>
        <v>9627.5918962627675</v>
      </c>
      <c r="P18" s="3">
        <f t="shared" ca="1" si="4"/>
        <v>10211.383897783971</v>
      </c>
      <c r="Q18" s="3">
        <f t="shared" ca="1" si="4"/>
        <v>10810.027412571899</v>
      </c>
      <c r="R18" s="3">
        <f t="shared" ca="1" si="4"/>
        <v>11465.519212357696</v>
      </c>
      <c r="S18" s="3">
        <f t="shared" ca="1" si="4"/>
        <v>12160.758321117633</v>
      </c>
      <c r="T18" s="3">
        <f t="shared" ca="1" si="4"/>
        <v>12828.941541220887</v>
      </c>
      <c r="U18" s="3">
        <f t="shared" ca="1" si="4"/>
        <v>13604.666568363735</v>
      </c>
      <c r="V18" s="3">
        <f t="shared" ca="1" si="4"/>
        <v>21600</v>
      </c>
      <c r="W18" s="3">
        <f t="shared" ca="1" si="4"/>
        <v>22923.02557392724</v>
      </c>
      <c r="X18" s="3">
        <f t="shared" ca="1" si="4"/>
        <v>24265.629339730374</v>
      </c>
      <c r="Y18" s="3">
        <f t="shared" ca="1" si="4"/>
        <v>25735.651556350367</v>
      </c>
      <c r="Z18" s="3">
        <f t="shared" ca="1" si="4"/>
        <v>27294.728387687112</v>
      </c>
      <c r="AA18" s="3">
        <f t="shared" ca="1" si="4"/>
        <v>28893.383318407632</v>
      </c>
      <c r="AB18" s="3">
        <f t="shared" ca="1" si="4"/>
        <v>30643.756983833522</v>
      </c>
      <c r="AC18" s="3">
        <f t="shared" ca="1" si="4"/>
        <v>32438.564938387499</v>
      </c>
      <c r="AD18" s="3">
        <f t="shared" ca="1" si="4"/>
        <v>34415.835993128414</v>
      </c>
      <c r="AE18" s="3">
        <f t="shared" ca="1" si="4"/>
        <v>36501.414850693101</v>
      </c>
      <c r="AF18" s="3">
        <f t="shared" ca="1" si="4"/>
        <v>38497.644842066649</v>
      </c>
      <c r="AG18" s="3">
        <f t="shared" ca="1" si="4"/>
        <v>40828.390605539527</v>
      </c>
      <c r="AH18" s="3">
        <f t="shared" ca="1" si="4"/>
        <v>49698.219847310618</v>
      </c>
      <c r="AI18" s="3">
        <f t="shared" ca="1" si="4"/>
        <v>52723.406264066347</v>
      </c>
      <c r="AJ18" s="3">
        <f t="shared" ca="1" si="4"/>
        <v>55811.378815520242</v>
      </c>
      <c r="AK18" s="3">
        <f t="shared" ca="1" si="4"/>
        <v>59192.409617982448</v>
      </c>
      <c r="AL18" s="3">
        <f t="shared" ca="1" si="4"/>
        <v>62778.261938498952</v>
      </c>
      <c r="AM18" s="3">
        <f t="shared" ca="1" si="4"/>
        <v>66455.140374628274</v>
      </c>
      <c r="AN18" s="3">
        <f t="shared" ca="1" si="4"/>
        <v>70480.966078560712</v>
      </c>
      <c r="AO18" s="3">
        <f t="shared" ca="1" si="4"/>
        <v>74608.986535636926</v>
      </c>
      <c r="AP18" s="3">
        <f t="shared" ca="1" si="4"/>
        <v>79160.282016606798</v>
      </c>
      <c r="AQ18" s="3">
        <f t="shared" ca="1" si="4"/>
        <v>83957.085862385327</v>
      </c>
      <c r="AR18" s="3">
        <f t="shared" ca="1" si="4"/>
        <v>88542.691253168392</v>
      </c>
      <c r="AS18" s="3">
        <f t="shared" ca="1" si="4"/>
        <v>93906.063041124929</v>
      </c>
      <c r="AT18" s="3">
        <f t="shared" ca="1" si="4"/>
        <v>99405.553694018774</v>
      </c>
      <c r="AU18" s="3">
        <f t="shared" ca="1" si="4"/>
        <v>105441.07426287123</v>
      </c>
      <c r="AV18" s="3">
        <f t="shared" ca="1" si="4"/>
        <v>111617.22908064151</v>
      </c>
      <c r="AW18" s="3">
        <f t="shared" ca="1" si="4"/>
        <v>118379.55388502678</v>
      </c>
      <c r="AX18" s="3">
        <f t="shared" ca="1" si="4"/>
        <v>125551.57385617075</v>
      </c>
      <c r="AY18" s="3">
        <f t="shared" ca="1" si="4"/>
        <v>132905.69055511986</v>
      </c>
      <c r="AZ18" s="3">
        <f t="shared" ca="1" si="4"/>
        <v>140957.77591585027</v>
      </c>
      <c r="BA18" s="3">
        <f t="shared" ca="1" si="4"/>
        <v>149214.30276206293</v>
      </c>
      <c r="BB18" s="3">
        <f t="shared" ca="1" si="4"/>
        <v>158316.7139179855</v>
      </c>
      <c r="BC18" s="3">
        <f t="shared" ca="1" si="4"/>
        <v>167910.34956408842</v>
      </c>
      <c r="BD18" s="3">
        <f t="shared" ca="1" si="4"/>
        <v>177074.29295194361</v>
      </c>
      <c r="BE18" s="3">
        <f t="shared" ca="1" si="4"/>
        <v>187804.59558270592</v>
      </c>
      <c r="BF18" s="3">
        <f t="shared" ca="1" si="4"/>
        <v>198807.46977757951</v>
      </c>
      <c r="BG18" s="3">
        <f t="shared" ca="1" si="4"/>
        <v>210854.75391052655</v>
      </c>
      <c r="BH18" s="3">
        <f t="shared" ca="1" si="4"/>
        <v>223208.06362410189</v>
      </c>
      <c r="BI18" s="3">
        <f t="shared" ca="1" si="4"/>
        <v>236733.96871772074</v>
      </c>
      <c r="BJ18" s="3">
        <f t="shared" ca="1" si="4"/>
        <v>251079.51315849368</v>
      </c>
      <c r="BK18" s="3">
        <f t="shared" ca="1" si="4"/>
        <v>265789.46367997874</v>
      </c>
      <c r="BL18" s="3">
        <f t="shared" ca="1" si="4"/>
        <v>281895.70559645398</v>
      </c>
      <c r="BM18" s="3">
        <f t="shared" ca="1" si="4"/>
        <v>298411.07890143257</v>
      </c>
      <c r="BN18" s="3">
        <f t="shared" ca="1" si="4"/>
        <v>316326.84430721664</v>
      </c>
      <c r="BO18" s="3">
        <f t="shared" ca="1" si="4"/>
        <v>335492.73414640035</v>
      </c>
      <c r="BP18" s="3">
        <f t="shared" ca="1" si="4"/>
        <v>354189.29233142623</v>
      </c>
      <c r="BQ18" s="3">
        <f t="shared" ca="1" si="4"/>
        <v>375649.22233741183</v>
      </c>
    </row>
    <row r="19" spans="1:69" outlineLevel="1">
      <c r="A19" s="36"/>
      <c r="B19" s="36"/>
      <c r="C19" s="63"/>
      <c r="D19" s="61"/>
      <c r="E19" s="24" t="str">
        <f xml:space="preserve"> LEFT($E$18, LEN($E$18) - 3 )</f>
        <v xml:space="preserve">Variable Operating Costs </v>
      </c>
      <c r="F19" s="24"/>
      <c r="G19" s="24" t="str">
        <f xml:space="preserve"> G$18</f>
        <v>GBP</v>
      </c>
      <c r="H19" s="3">
        <f t="shared" ca="1" si="3"/>
        <v>-6345668.422548118</v>
      </c>
      <c r="I19" s="24"/>
      <c r="J19" s="3">
        <f t="shared" ref="J19:BQ19" ca="1" si="5" xml:space="preserve"> -1 * J18</f>
        <v>-7200</v>
      </c>
      <c r="K19" s="3">
        <f t="shared" ca="1" si="5"/>
        <v>-7636.5891758025509</v>
      </c>
      <c r="L19" s="3">
        <f t="shared" ca="1" si="5"/>
        <v>-8084.2850641322384</v>
      </c>
      <c r="M19" s="3">
        <f t="shared" ca="1" si="5"/>
        <v>-8574.4949742853441</v>
      </c>
      <c r="N19" s="3">
        <f t="shared" ca="1" si="5"/>
        <v>-9094.4299317501118</v>
      </c>
      <c r="O19" s="3">
        <f t="shared" ca="1" si="5"/>
        <v>-9627.5918962627675</v>
      </c>
      <c r="P19" s="3">
        <f t="shared" ca="1" si="5"/>
        <v>-10211.383897783971</v>
      </c>
      <c r="Q19" s="3">
        <f t="shared" ca="1" si="5"/>
        <v>-10810.027412571899</v>
      </c>
      <c r="R19" s="3">
        <f t="shared" ca="1" si="5"/>
        <v>-11465.519212357696</v>
      </c>
      <c r="S19" s="3">
        <f t="shared" ca="1" si="5"/>
        <v>-12160.758321117633</v>
      </c>
      <c r="T19" s="3">
        <f t="shared" ca="1" si="5"/>
        <v>-12828.941541220887</v>
      </c>
      <c r="U19" s="3">
        <f t="shared" ca="1" si="5"/>
        <v>-13604.666568363735</v>
      </c>
      <c r="V19" s="3">
        <f t="shared" ca="1" si="5"/>
        <v>-21600</v>
      </c>
      <c r="W19" s="3">
        <f t="shared" ca="1" si="5"/>
        <v>-22923.02557392724</v>
      </c>
      <c r="X19" s="3">
        <f t="shared" ca="1" si="5"/>
        <v>-24265.629339730374</v>
      </c>
      <c r="Y19" s="3">
        <f t="shared" ca="1" si="5"/>
        <v>-25735.651556350367</v>
      </c>
      <c r="Z19" s="3">
        <f t="shared" ca="1" si="5"/>
        <v>-27294.728387687112</v>
      </c>
      <c r="AA19" s="3">
        <f t="shared" ca="1" si="5"/>
        <v>-28893.383318407632</v>
      </c>
      <c r="AB19" s="3">
        <f t="shared" ca="1" si="5"/>
        <v>-30643.756983833522</v>
      </c>
      <c r="AC19" s="3">
        <f t="shared" ca="1" si="5"/>
        <v>-32438.564938387499</v>
      </c>
      <c r="AD19" s="3">
        <f t="shared" ca="1" si="5"/>
        <v>-34415.835993128414</v>
      </c>
      <c r="AE19" s="3">
        <f t="shared" ca="1" si="5"/>
        <v>-36501.414850693101</v>
      </c>
      <c r="AF19" s="3">
        <f t="shared" ca="1" si="5"/>
        <v>-38497.644842066649</v>
      </c>
      <c r="AG19" s="3">
        <f t="shared" ca="1" si="5"/>
        <v>-40828.390605539527</v>
      </c>
      <c r="AH19" s="3">
        <f t="shared" ca="1" si="5"/>
        <v>-49698.219847310618</v>
      </c>
      <c r="AI19" s="3">
        <f t="shared" ca="1" si="5"/>
        <v>-52723.406264066347</v>
      </c>
      <c r="AJ19" s="3">
        <f t="shared" ca="1" si="5"/>
        <v>-55811.378815520242</v>
      </c>
      <c r="AK19" s="3">
        <f t="shared" ca="1" si="5"/>
        <v>-59192.409617982448</v>
      </c>
      <c r="AL19" s="3">
        <f t="shared" ca="1" si="5"/>
        <v>-62778.261938498952</v>
      </c>
      <c r="AM19" s="3">
        <f t="shared" ca="1" si="5"/>
        <v>-66455.140374628274</v>
      </c>
      <c r="AN19" s="3">
        <f t="shared" ca="1" si="5"/>
        <v>-70480.966078560712</v>
      </c>
      <c r="AO19" s="3">
        <f t="shared" ca="1" si="5"/>
        <v>-74608.986535636926</v>
      </c>
      <c r="AP19" s="3">
        <f t="shared" ca="1" si="5"/>
        <v>-79160.282016606798</v>
      </c>
      <c r="AQ19" s="3">
        <f t="shared" ca="1" si="5"/>
        <v>-83957.085862385327</v>
      </c>
      <c r="AR19" s="3">
        <f t="shared" ca="1" si="5"/>
        <v>-88542.691253168392</v>
      </c>
      <c r="AS19" s="3">
        <f t="shared" ca="1" si="5"/>
        <v>-93906.063041124929</v>
      </c>
      <c r="AT19" s="3">
        <f t="shared" ca="1" si="5"/>
        <v>-99405.553694018774</v>
      </c>
      <c r="AU19" s="3">
        <f t="shared" ca="1" si="5"/>
        <v>-105441.07426287123</v>
      </c>
      <c r="AV19" s="3">
        <f t="shared" ca="1" si="5"/>
        <v>-111617.22908064151</v>
      </c>
      <c r="AW19" s="3">
        <f t="shared" ca="1" si="5"/>
        <v>-118379.55388502678</v>
      </c>
      <c r="AX19" s="3">
        <f t="shared" ca="1" si="5"/>
        <v>-125551.57385617075</v>
      </c>
      <c r="AY19" s="3">
        <f t="shared" ca="1" si="5"/>
        <v>-132905.69055511986</v>
      </c>
      <c r="AZ19" s="3">
        <f t="shared" ca="1" si="5"/>
        <v>-140957.77591585027</v>
      </c>
      <c r="BA19" s="3">
        <f t="shared" ca="1" si="5"/>
        <v>-149214.30276206293</v>
      </c>
      <c r="BB19" s="3">
        <f t="shared" ca="1" si="5"/>
        <v>-158316.7139179855</v>
      </c>
      <c r="BC19" s="3">
        <f t="shared" ca="1" si="5"/>
        <v>-167910.34956408842</v>
      </c>
      <c r="BD19" s="3">
        <f t="shared" ca="1" si="5"/>
        <v>-177074.29295194361</v>
      </c>
      <c r="BE19" s="3">
        <f t="shared" ca="1" si="5"/>
        <v>-187804.59558270592</v>
      </c>
      <c r="BF19" s="3">
        <f t="shared" ca="1" si="5"/>
        <v>-198807.46977757951</v>
      </c>
      <c r="BG19" s="3">
        <f t="shared" ca="1" si="5"/>
        <v>-210854.75391052655</v>
      </c>
      <c r="BH19" s="3">
        <f t="shared" ca="1" si="5"/>
        <v>-223208.06362410189</v>
      </c>
      <c r="BI19" s="3">
        <f t="shared" ca="1" si="5"/>
        <v>-236733.96871772074</v>
      </c>
      <c r="BJ19" s="3">
        <f t="shared" ca="1" si="5"/>
        <v>-251079.51315849368</v>
      </c>
      <c r="BK19" s="3">
        <f t="shared" ca="1" si="5"/>
        <v>-265789.46367997874</v>
      </c>
      <c r="BL19" s="3">
        <f t="shared" ca="1" si="5"/>
        <v>-281895.70559645398</v>
      </c>
      <c r="BM19" s="3">
        <f t="shared" ca="1" si="5"/>
        <v>-298411.07890143257</v>
      </c>
      <c r="BN19" s="3">
        <f t="shared" ca="1" si="5"/>
        <v>-316326.84430721664</v>
      </c>
      <c r="BO19" s="3">
        <f t="shared" ca="1" si="5"/>
        <v>-335492.73414640035</v>
      </c>
      <c r="BP19" s="3">
        <f t="shared" ca="1" si="5"/>
        <v>-354189.29233142623</v>
      </c>
      <c r="BQ19" s="3">
        <f t="shared" ca="1" si="5"/>
        <v>-375649.22233741183</v>
      </c>
    </row>
    <row r="22" spans="1:69">
      <c r="B22" s="28" t="s">
        <v>210</v>
      </c>
    </row>
  </sheetData>
  <conditionalFormatting sqref="F3">
    <cfRule type="cellIs" dxfId="239" priority="13" stopIfTrue="1" operator="notEqual">
      <formula>0</formula>
    </cfRule>
    <cfRule type="cellIs" dxfId="238" priority="14" stopIfTrue="1" operator="equal">
      <formula>""</formula>
    </cfRule>
  </conditionalFormatting>
  <conditionalFormatting sqref="J3:BQ3">
    <cfRule type="cellIs" dxfId="237" priority="11" stopIfTrue="1" operator="equal">
      <formula>"Construction"</formula>
    </cfRule>
    <cfRule type="cellIs" dxfId="236" priority="12" stopIfTrue="1" operator="equal">
      <formula>"Operations"</formula>
    </cfRule>
  </conditionalFormatting>
  <conditionalFormatting sqref="J3:BQ3">
    <cfRule type="cellIs" dxfId="235" priority="10" operator="equal">
      <formula>"Fin Close"</formula>
    </cfRule>
  </conditionalFormatting>
  <conditionalFormatting sqref="J3:BQ3">
    <cfRule type="cellIs" dxfId="234" priority="8" operator="equal">
      <formula>"PPA ext."</formula>
    </cfRule>
    <cfRule type="cellIs" dxfId="233" priority="9" operator="equal">
      <formula>"Delay"</formula>
    </cfRule>
  </conditionalFormatting>
  <conditionalFormatting sqref="F2">
    <cfRule type="cellIs" dxfId="232" priority="1" stopIfTrue="1" operator="notEqual">
      <formula>0</formula>
    </cfRule>
    <cfRule type="cellIs" dxfId="231" priority="2" stopIfTrue="1" operator="equal">
      <formula>""</formula>
    </cfRule>
  </conditionalFormatting>
  <printOptions headings="1"/>
  <pageMargins left="0.74803149606299213" right="0.74803149606299213" top="0.98425196850393704" bottom="0.98425196850393704" header="0.51181102362204722" footer="0.51181102362204722"/>
  <pageSetup paperSize="9" scale="49" orientation="landscape" blackAndWhite="1"/>
  <headerFooter>
    <oddHeader>&amp;LPROJECT [XXX]&amp;CSheet:&amp;A&amp;RSTRICTLY CONFIDENTIAL</oddHeader>
    <oddFooter>&amp;L&amp;F ( Printed on &amp;D at &amp;T )&amp;RPage &amp;P of &amp;N</oddFooter>
  </headerFooter>
  <customProperties>
    <customPr name="MMGroup" r:id="rId1"/>
    <customPr name="MMSheetType" r:id="rId2"/>
    <customPr name="MMTimeAxis" r:id="rId3"/>
  </customPropertie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BQ48"/>
  <sheetViews>
    <sheetView showGridLines="0"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outlineLevelRow="1"/>
  <cols>
    <col min="1" max="2" width="1.44140625" style="28" customWidth="1"/>
    <col min="3" max="3" width="1.44140625" style="58" customWidth="1"/>
    <col min="4" max="4" width="1.44140625" style="82" customWidth="1"/>
    <col min="5" max="5" width="39.44140625" style="55" bestFit="1" customWidth="1"/>
    <col min="6" max="6" width="20.5546875" style="55" bestFit="1" customWidth="1"/>
    <col min="7" max="8" width="13.21875" style="55" bestFit="1" customWidth="1"/>
    <col min="9" max="9" width="3.44140625" style="55" customWidth="1"/>
    <col min="10" max="10" width="12.33203125" style="55" bestFit="1" customWidth="1"/>
    <col min="11" max="11" width="12.109375" style="55" bestFit="1" customWidth="1"/>
    <col min="12" max="12" width="11.21875" style="55" bestFit="1" customWidth="1"/>
    <col min="13" max="13" width="12.33203125" style="55" bestFit="1" customWidth="1"/>
    <col min="14" max="14" width="12.21875" style="55" bestFit="1" customWidth="1"/>
    <col min="15" max="15" width="11.77734375" style="55" bestFit="1" customWidth="1"/>
    <col min="16" max="16" width="12.33203125" style="55" bestFit="1" customWidth="1"/>
    <col min="17" max="17" width="12.21875" style="55" bestFit="1" customWidth="1"/>
    <col min="18" max="18" width="11.88671875" style="55" bestFit="1" customWidth="1"/>
    <col min="19" max="19" width="12.109375" style="55" bestFit="1" customWidth="1"/>
    <col min="20" max="20" width="12" style="55" bestFit="1" customWidth="1"/>
    <col min="21" max="21" width="11.77734375" style="55" bestFit="1" customWidth="1"/>
    <col min="22" max="22" width="12.33203125" style="55" bestFit="1" customWidth="1"/>
    <col min="23" max="23" width="12.109375" style="55" bestFit="1" customWidth="1"/>
    <col min="24" max="24" width="11.21875" style="55" bestFit="1" customWidth="1"/>
    <col min="25" max="25" width="12.33203125" style="55" bestFit="1" customWidth="1"/>
    <col min="26" max="26" width="12.21875" style="55" bestFit="1" customWidth="1"/>
    <col min="27" max="27" width="11.77734375" style="55" bestFit="1" customWidth="1"/>
    <col min="28" max="28" width="12.33203125" style="55" bestFit="1" customWidth="1"/>
    <col min="29" max="29" width="12.21875" style="55" bestFit="1" customWidth="1"/>
    <col min="30" max="30" width="11.88671875" style="55" bestFit="1" customWidth="1"/>
    <col min="31" max="31" width="12.109375" style="55" bestFit="1" customWidth="1"/>
    <col min="32" max="32" width="12" style="55" bestFit="1" customWidth="1"/>
    <col min="33" max="33" width="11.77734375" style="55" bestFit="1" customWidth="1"/>
    <col min="34" max="34" width="12.33203125" style="55" bestFit="1" customWidth="1"/>
    <col min="35" max="35" width="12.109375" style="55" bestFit="1" customWidth="1"/>
    <col min="36" max="36" width="11.77734375" style="55" bestFit="1" customWidth="1"/>
    <col min="37" max="37" width="12.33203125" style="55" bestFit="1" customWidth="1"/>
    <col min="38" max="38" width="12.21875" style="55" bestFit="1" customWidth="1"/>
    <col min="39" max="39" width="11.77734375" style="55" bestFit="1" customWidth="1"/>
    <col min="40" max="40" width="12.33203125" style="55" bestFit="1" customWidth="1"/>
    <col min="41" max="41" width="12.21875" style="55" bestFit="1" customWidth="1"/>
    <col min="42" max="42" width="11.88671875" style="55" bestFit="1" customWidth="1"/>
    <col min="43" max="43" width="12.109375" style="55" bestFit="1" customWidth="1"/>
    <col min="44" max="44" width="12" style="55" bestFit="1" customWidth="1"/>
    <col min="45" max="45" width="11.77734375" style="55" bestFit="1" customWidth="1"/>
    <col min="46" max="46" width="12.33203125" style="55" bestFit="1" customWidth="1"/>
    <col min="47" max="47" width="12.109375" style="55" bestFit="1" customWidth="1"/>
    <col min="48" max="48" width="11.77734375" style="55" bestFit="1" customWidth="1"/>
    <col min="49" max="49" width="12.33203125" style="55" bestFit="1" customWidth="1"/>
    <col min="50" max="50" width="12.21875" style="55" bestFit="1" customWidth="1"/>
    <col min="51" max="51" width="11.77734375" style="55" bestFit="1" customWidth="1"/>
    <col min="52" max="52" width="12.33203125" style="55" bestFit="1" customWidth="1"/>
    <col min="53" max="53" width="12.21875" style="55" bestFit="1" customWidth="1"/>
    <col min="54" max="54" width="11.88671875" style="55" bestFit="1" customWidth="1"/>
    <col min="55" max="55" width="12.109375" style="55" bestFit="1" customWidth="1"/>
    <col min="56" max="56" width="12" style="55" bestFit="1" customWidth="1"/>
    <col min="57" max="57" width="11.77734375" style="55" bestFit="1" customWidth="1"/>
    <col min="58" max="58" width="12.33203125" style="55" bestFit="1" customWidth="1"/>
    <col min="59" max="59" width="12.109375" style="55" bestFit="1" customWidth="1"/>
    <col min="60" max="60" width="11.77734375" style="55" bestFit="1" customWidth="1"/>
    <col min="61" max="61" width="12.33203125" style="55" bestFit="1" customWidth="1"/>
    <col min="62" max="62" width="12.21875" style="55" bestFit="1" customWidth="1"/>
    <col min="63" max="63" width="11.77734375" style="55" bestFit="1" customWidth="1"/>
    <col min="64" max="64" width="12.33203125" style="55" bestFit="1" customWidth="1"/>
    <col min="65" max="65" width="12.21875" style="55" bestFit="1" customWidth="1"/>
    <col min="66" max="66" width="11.88671875" style="55" bestFit="1" customWidth="1"/>
    <col min="67" max="67" width="12.109375" style="55" bestFit="1" customWidth="1"/>
    <col min="68" max="68" width="12" style="55" bestFit="1" customWidth="1"/>
    <col min="69" max="69" width="11.77734375" style="55" bestFit="1" customWidth="1"/>
    <col min="70" max="70" width="15.109375" style="55" hidden="1" customWidth="1"/>
    <col min="71" max="16384" width="15.109375" style="55" hidden="1"/>
  </cols>
  <sheetData>
    <row r="1" spans="1:69" s="76" customFormat="1" ht="25">
      <c r="A1" s="48" t="str">
        <f ca="1" xml:space="preserve"> RIGHT(CELL("filename", A1), LEN(CELL("filename", A1)) - SEARCH("]", CELL("filename", A1)))</f>
        <v>Working Capital</v>
      </c>
      <c r="B1" s="78"/>
      <c r="C1" s="79"/>
      <c r="D1" s="83"/>
      <c r="F1" s="50" t="str">
        <f>HYPERLINK("#Contents!A1","Go to contents")</f>
        <v>Go to contents</v>
      </c>
      <c r="H1" s="57"/>
      <c r="J1" s="57"/>
    </row>
    <row r="2" spans="1:69" s="52" customFormat="1">
      <c r="A2" s="56"/>
      <c r="B2" s="56"/>
      <c r="C2" s="77"/>
      <c r="D2" s="80"/>
      <c r="E2" s="19" t="s">
        <v>260</v>
      </c>
      <c r="F2" s="49">
        <f ca="1" xml:space="preserve"> 'Model Checks and Alerts'!F11</f>
        <v>1</v>
      </c>
      <c r="G2" s="51" t="s">
        <v>115</v>
      </c>
      <c r="H2" s="19"/>
      <c r="I2" s="19"/>
      <c r="J2" s="6">
        <f xml:space="preserve"> Time!J$19</f>
        <v>45077</v>
      </c>
      <c r="K2" s="6">
        <f xml:space="preserve"> Time!K$19</f>
        <v>45107</v>
      </c>
      <c r="L2" s="6">
        <f xml:space="preserve"> Time!L$19</f>
        <v>45138</v>
      </c>
      <c r="M2" s="6">
        <f xml:space="preserve"> Time!M$19</f>
        <v>45169</v>
      </c>
      <c r="N2" s="6">
        <f xml:space="preserve"> Time!N$19</f>
        <v>45199</v>
      </c>
      <c r="O2" s="6">
        <f xml:space="preserve"> Time!O$19</f>
        <v>45230</v>
      </c>
      <c r="P2" s="6">
        <f xml:space="preserve"> Time!P$19</f>
        <v>45260</v>
      </c>
      <c r="Q2" s="6">
        <f xml:space="preserve"> Time!Q$19</f>
        <v>45291</v>
      </c>
      <c r="R2" s="6">
        <f xml:space="preserve"> Time!R$19</f>
        <v>45322</v>
      </c>
      <c r="S2" s="6">
        <f xml:space="preserve"> Time!S$19</f>
        <v>45351</v>
      </c>
      <c r="T2" s="6">
        <f xml:space="preserve"> Time!T$19</f>
        <v>45382</v>
      </c>
      <c r="U2" s="6">
        <f xml:space="preserve"> Time!U$19</f>
        <v>45412</v>
      </c>
      <c r="V2" s="6">
        <f xml:space="preserve"> Time!V$19</f>
        <v>45443</v>
      </c>
      <c r="W2" s="6">
        <f xml:space="preserve"> Time!W$19</f>
        <v>45473</v>
      </c>
      <c r="X2" s="6">
        <f xml:space="preserve"> Time!X$19</f>
        <v>45504</v>
      </c>
      <c r="Y2" s="6">
        <f xml:space="preserve"> Time!Y$19</f>
        <v>45535</v>
      </c>
      <c r="Z2" s="6">
        <f xml:space="preserve"> Time!Z$19</f>
        <v>45565</v>
      </c>
      <c r="AA2" s="6">
        <f xml:space="preserve"> Time!AA$19</f>
        <v>45596</v>
      </c>
      <c r="AB2" s="6">
        <f xml:space="preserve"> Time!AB$19</f>
        <v>45626</v>
      </c>
      <c r="AC2" s="6">
        <f xml:space="preserve"> Time!AC$19</f>
        <v>45657</v>
      </c>
      <c r="AD2" s="6">
        <f xml:space="preserve"> Time!AD$19</f>
        <v>45688</v>
      </c>
      <c r="AE2" s="6">
        <f xml:space="preserve"> Time!AE$19</f>
        <v>45716</v>
      </c>
      <c r="AF2" s="6">
        <f xml:space="preserve"> Time!AF$19</f>
        <v>45747</v>
      </c>
      <c r="AG2" s="6">
        <f xml:space="preserve"> Time!AG$19</f>
        <v>45777</v>
      </c>
      <c r="AH2" s="6">
        <f xml:space="preserve"> Time!AH$19</f>
        <v>45808</v>
      </c>
      <c r="AI2" s="6">
        <f xml:space="preserve"> Time!AI$19</f>
        <v>45838</v>
      </c>
      <c r="AJ2" s="6">
        <f xml:space="preserve"> Time!AJ$19</f>
        <v>45869</v>
      </c>
      <c r="AK2" s="6">
        <f xml:space="preserve"> Time!AK$19</f>
        <v>45900</v>
      </c>
      <c r="AL2" s="6">
        <f xml:space="preserve"> Time!AL$19</f>
        <v>45930</v>
      </c>
      <c r="AM2" s="6">
        <f xml:space="preserve"> Time!AM$19</f>
        <v>45961</v>
      </c>
      <c r="AN2" s="6">
        <f xml:space="preserve"> Time!AN$19</f>
        <v>45991</v>
      </c>
      <c r="AO2" s="6">
        <f xml:space="preserve"> Time!AO$19</f>
        <v>46022</v>
      </c>
      <c r="AP2" s="6">
        <f xml:space="preserve"> Time!AP$19</f>
        <v>46053</v>
      </c>
      <c r="AQ2" s="6">
        <f xml:space="preserve"> Time!AQ$19</f>
        <v>46081</v>
      </c>
      <c r="AR2" s="6">
        <f xml:space="preserve"> Time!AR$19</f>
        <v>46112</v>
      </c>
      <c r="AS2" s="6">
        <f xml:space="preserve"> Time!AS$19</f>
        <v>46142</v>
      </c>
      <c r="AT2" s="6">
        <f xml:space="preserve"> Time!AT$19</f>
        <v>46173</v>
      </c>
      <c r="AU2" s="6">
        <f xml:space="preserve"> Time!AU$19</f>
        <v>46203</v>
      </c>
      <c r="AV2" s="6">
        <f xml:space="preserve"> Time!AV$19</f>
        <v>46234</v>
      </c>
      <c r="AW2" s="6">
        <f xml:space="preserve"> Time!AW$19</f>
        <v>46265</v>
      </c>
      <c r="AX2" s="6">
        <f xml:space="preserve"> Time!AX$19</f>
        <v>46295</v>
      </c>
      <c r="AY2" s="6">
        <f xml:space="preserve"> Time!AY$19</f>
        <v>46326</v>
      </c>
      <c r="AZ2" s="6">
        <f xml:space="preserve"> Time!AZ$19</f>
        <v>46356</v>
      </c>
      <c r="BA2" s="6">
        <f xml:space="preserve"> Time!BA$19</f>
        <v>46387</v>
      </c>
      <c r="BB2" s="6">
        <f xml:space="preserve"> Time!BB$19</f>
        <v>46418</v>
      </c>
      <c r="BC2" s="6">
        <f xml:space="preserve"> Time!BC$19</f>
        <v>46446</v>
      </c>
      <c r="BD2" s="6">
        <f xml:space="preserve"> Time!BD$19</f>
        <v>46477</v>
      </c>
      <c r="BE2" s="6">
        <f xml:space="preserve"> Time!BE$19</f>
        <v>46507</v>
      </c>
      <c r="BF2" s="6">
        <f xml:space="preserve"> Time!BF$19</f>
        <v>46538</v>
      </c>
      <c r="BG2" s="6">
        <f xml:space="preserve"> Time!BG$19</f>
        <v>46568</v>
      </c>
      <c r="BH2" s="6">
        <f xml:space="preserve"> Time!BH$19</f>
        <v>46599</v>
      </c>
      <c r="BI2" s="6">
        <f xml:space="preserve"> Time!BI$19</f>
        <v>46630</v>
      </c>
      <c r="BJ2" s="6">
        <f xml:space="preserve"> Time!BJ$19</f>
        <v>46660</v>
      </c>
      <c r="BK2" s="6">
        <f xml:space="preserve"> Time!BK$19</f>
        <v>46691</v>
      </c>
      <c r="BL2" s="6">
        <f xml:space="preserve"> Time!BL$19</f>
        <v>46721</v>
      </c>
      <c r="BM2" s="6">
        <f xml:space="preserve"> Time!BM$19</f>
        <v>46752</v>
      </c>
      <c r="BN2" s="6">
        <f xml:space="preserve"> Time!BN$19</f>
        <v>46783</v>
      </c>
      <c r="BO2" s="6">
        <f xml:space="preserve"> Time!BO$19</f>
        <v>46812</v>
      </c>
      <c r="BP2" s="6">
        <f xml:space="preserve"> Time!BP$19</f>
        <v>46843</v>
      </c>
      <c r="BQ2" s="6">
        <f xml:space="preserve"> Time!BQ$19</f>
        <v>46873</v>
      </c>
    </row>
    <row r="3" spans="1:69" s="29" customFormat="1">
      <c r="A3" s="56"/>
      <c r="B3" s="56"/>
      <c r="C3" s="77"/>
      <c r="D3" s="80"/>
      <c r="E3" s="37" t="s">
        <v>167</v>
      </c>
      <c r="F3" s="49"/>
      <c r="G3" s="51" t="s">
        <v>76</v>
      </c>
      <c r="H3" s="19"/>
      <c r="I3" s="19"/>
      <c r="J3" s="7" t="str">
        <f xml:space="preserve"> Time!J$24</f>
        <v>Month1</v>
      </c>
      <c r="K3" s="7" t="str">
        <f xml:space="preserve"> Time!K$24</f>
        <v>Month2</v>
      </c>
      <c r="L3" s="7" t="str">
        <f xml:space="preserve"> Time!L$24</f>
        <v>Month3</v>
      </c>
      <c r="M3" s="7" t="str">
        <f xml:space="preserve"> Time!M$24</f>
        <v>Month4</v>
      </c>
      <c r="N3" s="7" t="str">
        <f xml:space="preserve"> Time!N$24</f>
        <v>Month5</v>
      </c>
      <c r="O3" s="7" t="str">
        <f xml:space="preserve"> Time!O$24</f>
        <v>Month6</v>
      </c>
      <c r="P3" s="7" t="str">
        <f xml:space="preserve"> Time!P$24</f>
        <v>Month7</v>
      </c>
      <c r="Q3" s="7" t="str">
        <f xml:space="preserve"> Time!Q$24</f>
        <v>Month8</v>
      </c>
      <c r="R3" s="7" t="str">
        <f xml:space="preserve"> Time!R$24</f>
        <v>Month9</v>
      </c>
      <c r="S3" s="7" t="str">
        <f xml:space="preserve"> Time!S$24</f>
        <v>Month10</v>
      </c>
      <c r="T3" s="7" t="str">
        <f xml:space="preserve"> Time!T$24</f>
        <v>Month11</v>
      </c>
      <c r="U3" s="7" t="str">
        <f xml:space="preserve"> Time!U$24</f>
        <v>Month12</v>
      </c>
      <c r="V3" s="7" t="str">
        <f xml:space="preserve"> Time!V$24</f>
        <v>Month13</v>
      </c>
      <c r="W3" s="7" t="str">
        <f xml:space="preserve"> Time!W$24</f>
        <v>Month14</v>
      </c>
      <c r="X3" s="7" t="str">
        <f xml:space="preserve"> Time!X$24</f>
        <v>Month15</v>
      </c>
      <c r="Y3" s="7" t="str">
        <f xml:space="preserve"> Time!Y$24</f>
        <v>Month16</v>
      </c>
      <c r="Z3" s="7" t="str">
        <f xml:space="preserve"> Time!Z$24</f>
        <v>Month17</v>
      </c>
      <c r="AA3" s="7" t="str">
        <f xml:space="preserve"> Time!AA$24</f>
        <v>Month18</v>
      </c>
      <c r="AB3" s="7" t="str">
        <f xml:space="preserve"> Time!AB$24</f>
        <v>Month19</v>
      </c>
      <c r="AC3" s="7" t="str">
        <f xml:space="preserve"> Time!AC$24</f>
        <v>Month20</v>
      </c>
      <c r="AD3" s="7" t="str">
        <f xml:space="preserve"> Time!AD$24</f>
        <v>Month21</v>
      </c>
      <c r="AE3" s="7" t="str">
        <f xml:space="preserve"> Time!AE$24</f>
        <v>Month22</v>
      </c>
      <c r="AF3" s="7" t="str">
        <f xml:space="preserve"> Time!AF$24</f>
        <v>Month23</v>
      </c>
      <c r="AG3" s="7" t="str">
        <f xml:space="preserve"> Time!AG$24</f>
        <v>Month24</v>
      </c>
      <c r="AH3" s="7" t="str">
        <f xml:space="preserve"> Time!AH$24</f>
        <v>Month25</v>
      </c>
      <c r="AI3" s="7" t="str">
        <f xml:space="preserve"> Time!AI$24</f>
        <v>Month26</v>
      </c>
      <c r="AJ3" s="7" t="str">
        <f xml:space="preserve"> Time!AJ$24</f>
        <v>Month27</v>
      </c>
      <c r="AK3" s="7" t="str">
        <f xml:space="preserve"> Time!AK$24</f>
        <v>Month28</v>
      </c>
      <c r="AL3" s="7" t="str">
        <f xml:space="preserve"> Time!AL$24</f>
        <v>Month29</v>
      </c>
      <c r="AM3" s="7" t="str">
        <f xml:space="preserve"> Time!AM$24</f>
        <v>Month30</v>
      </c>
      <c r="AN3" s="7" t="str">
        <f xml:space="preserve"> Time!AN$24</f>
        <v>Month31</v>
      </c>
      <c r="AO3" s="7" t="str">
        <f xml:space="preserve"> Time!AO$24</f>
        <v>Month32</v>
      </c>
      <c r="AP3" s="7" t="str">
        <f xml:space="preserve"> Time!AP$24</f>
        <v>Month33</v>
      </c>
      <c r="AQ3" s="7" t="str">
        <f xml:space="preserve"> Time!AQ$24</f>
        <v>Month34</v>
      </c>
      <c r="AR3" s="7" t="str">
        <f xml:space="preserve"> Time!AR$24</f>
        <v>Month35</v>
      </c>
      <c r="AS3" s="7" t="str">
        <f xml:space="preserve"> Time!AS$24</f>
        <v>Month36</v>
      </c>
      <c r="AT3" s="7" t="str">
        <f xml:space="preserve"> Time!AT$24</f>
        <v>Month37</v>
      </c>
      <c r="AU3" s="7" t="str">
        <f xml:space="preserve"> Time!AU$24</f>
        <v>Month38</v>
      </c>
      <c r="AV3" s="7" t="str">
        <f xml:space="preserve"> Time!AV$24</f>
        <v>Month39</v>
      </c>
      <c r="AW3" s="7" t="str">
        <f xml:space="preserve"> Time!AW$24</f>
        <v>Month40</v>
      </c>
      <c r="AX3" s="7" t="str">
        <f xml:space="preserve"> Time!AX$24</f>
        <v>Month41</v>
      </c>
      <c r="AY3" s="7" t="str">
        <f xml:space="preserve"> Time!AY$24</f>
        <v>Month42</v>
      </c>
      <c r="AZ3" s="7" t="str">
        <f xml:space="preserve"> Time!AZ$24</f>
        <v>Month43</v>
      </c>
      <c r="BA3" s="7" t="str">
        <f xml:space="preserve"> Time!BA$24</f>
        <v>Month44</v>
      </c>
      <c r="BB3" s="7" t="str">
        <f xml:space="preserve"> Time!BB$24</f>
        <v>Month45</v>
      </c>
      <c r="BC3" s="7" t="str">
        <f xml:space="preserve"> Time!BC$24</f>
        <v>Month46</v>
      </c>
      <c r="BD3" s="7" t="str">
        <f xml:space="preserve"> Time!BD$24</f>
        <v>Month47</v>
      </c>
      <c r="BE3" s="7" t="str">
        <f xml:space="preserve"> Time!BE$24</f>
        <v>Month48</v>
      </c>
      <c r="BF3" s="7" t="str">
        <f xml:space="preserve"> Time!BF$24</f>
        <v>Month49</v>
      </c>
      <c r="BG3" s="7" t="str">
        <f xml:space="preserve"> Time!BG$24</f>
        <v>Month50</v>
      </c>
      <c r="BH3" s="7" t="str">
        <f xml:space="preserve"> Time!BH$24</f>
        <v>Month51</v>
      </c>
      <c r="BI3" s="7" t="str">
        <f xml:space="preserve"> Time!BI$24</f>
        <v>Month52</v>
      </c>
      <c r="BJ3" s="7" t="str">
        <f xml:space="preserve"> Time!BJ$24</f>
        <v>Month53</v>
      </c>
      <c r="BK3" s="7" t="str">
        <f xml:space="preserve"> Time!BK$24</f>
        <v>Month54</v>
      </c>
      <c r="BL3" s="7" t="str">
        <f xml:space="preserve"> Time!BL$24</f>
        <v>Month55</v>
      </c>
      <c r="BM3" s="7" t="str">
        <f xml:space="preserve"> Time!BM$24</f>
        <v>Month56</v>
      </c>
      <c r="BN3" s="7" t="str">
        <f xml:space="preserve"> Time!BN$24</f>
        <v>Month57</v>
      </c>
      <c r="BO3" s="7" t="str">
        <f xml:space="preserve"> Time!BO$24</f>
        <v>Month58</v>
      </c>
      <c r="BP3" s="7" t="str">
        <f xml:space="preserve"> Time!BP$24</f>
        <v>Month59</v>
      </c>
      <c r="BQ3" s="7" t="str">
        <f xml:space="preserve"> Time!BQ$24</f>
        <v>Month60</v>
      </c>
    </row>
    <row r="4" spans="1:69" s="26" customFormat="1">
      <c r="A4" s="56"/>
      <c r="B4" s="56"/>
      <c r="C4" s="77"/>
      <c r="D4" s="80"/>
      <c r="E4" s="19" t="s">
        <v>261</v>
      </c>
      <c r="F4" s="28"/>
      <c r="G4" s="19"/>
      <c r="H4" s="19"/>
      <c r="I4" s="19"/>
      <c r="J4" s="26">
        <f xml:space="preserve"> Time!J$28</f>
        <v>1</v>
      </c>
      <c r="K4" s="26">
        <f xml:space="preserve"> Time!K$28</f>
        <v>2</v>
      </c>
      <c r="L4" s="26">
        <f xml:space="preserve"> Time!L$28</f>
        <v>3</v>
      </c>
      <c r="M4" s="26">
        <f xml:space="preserve"> Time!M$28</f>
        <v>4</v>
      </c>
      <c r="N4" s="26">
        <f xml:space="preserve"> Time!N$28</f>
        <v>5</v>
      </c>
      <c r="O4" s="26">
        <f xml:space="preserve"> Time!O$28</f>
        <v>6</v>
      </c>
      <c r="P4" s="26">
        <f xml:space="preserve"> Time!P$28</f>
        <v>7</v>
      </c>
      <c r="Q4" s="26">
        <f xml:space="preserve"> Time!Q$28</f>
        <v>8</v>
      </c>
      <c r="R4" s="26">
        <f xml:space="preserve"> Time!R$28</f>
        <v>9</v>
      </c>
      <c r="S4" s="26">
        <f xml:space="preserve"> Time!S$28</f>
        <v>10</v>
      </c>
      <c r="T4" s="26">
        <f xml:space="preserve"> Time!T$28</f>
        <v>11</v>
      </c>
      <c r="U4" s="26">
        <f xml:space="preserve"> Time!U$28</f>
        <v>12</v>
      </c>
      <c r="V4" s="26">
        <f xml:space="preserve"> Time!V$28</f>
        <v>13</v>
      </c>
      <c r="W4" s="26">
        <f xml:space="preserve"> Time!W$28</f>
        <v>14</v>
      </c>
      <c r="X4" s="26">
        <f xml:space="preserve"> Time!X$28</f>
        <v>15</v>
      </c>
      <c r="Y4" s="26">
        <f xml:space="preserve"> Time!Y$28</f>
        <v>16</v>
      </c>
      <c r="Z4" s="26">
        <f xml:space="preserve"> Time!Z$28</f>
        <v>17</v>
      </c>
      <c r="AA4" s="26">
        <f xml:space="preserve"> Time!AA$28</f>
        <v>18</v>
      </c>
      <c r="AB4" s="26">
        <f xml:space="preserve"> Time!AB$28</f>
        <v>19</v>
      </c>
      <c r="AC4" s="26">
        <f xml:space="preserve"> Time!AC$28</f>
        <v>20</v>
      </c>
      <c r="AD4" s="26">
        <f xml:space="preserve"> Time!AD$28</f>
        <v>21</v>
      </c>
      <c r="AE4" s="26">
        <f xml:space="preserve"> Time!AE$28</f>
        <v>22</v>
      </c>
      <c r="AF4" s="26">
        <f xml:space="preserve"> Time!AF$28</f>
        <v>23</v>
      </c>
      <c r="AG4" s="26">
        <f xml:space="preserve"> Time!AG$28</f>
        <v>24</v>
      </c>
      <c r="AH4" s="26">
        <f xml:space="preserve"> Time!AH$28</f>
        <v>25</v>
      </c>
      <c r="AI4" s="26">
        <f xml:space="preserve"> Time!AI$28</f>
        <v>26</v>
      </c>
      <c r="AJ4" s="26">
        <f xml:space="preserve"> Time!AJ$28</f>
        <v>27</v>
      </c>
      <c r="AK4" s="26">
        <f xml:space="preserve"> Time!AK$28</f>
        <v>28</v>
      </c>
      <c r="AL4" s="26">
        <f xml:space="preserve"> Time!AL$28</f>
        <v>29</v>
      </c>
      <c r="AM4" s="26">
        <f xml:space="preserve"> Time!AM$28</f>
        <v>30</v>
      </c>
      <c r="AN4" s="26">
        <f xml:space="preserve"> Time!AN$28</f>
        <v>31</v>
      </c>
      <c r="AO4" s="26">
        <f xml:space="preserve"> Time!AO$28</f>
        <v>32</v>
      </c>
      <c r="AP4" s="26">
        <f xml:space="preserve"> Time!AP$28</f>
        <v>33</v>
      </c>
      <c r="AQ4" s="26">
        <f xml:space="preserve"> Time!AQ$28</f>
        <v>34</v>
      </c>
      <c r="AR4" s="26">
        <f xml:space="preserve"> Time!AR$28</f>
        <v>35</v>
      </c>
      <c r="AS4" s="26">
        <f xml:space="preserve"> Time!AS$28</f>
        <v>36</v>
      </c>
      <c r="AT4" s="26">
        <f xml:space="preserve"> Time!AT$28</f>
        <v>37</v>
      </c>
      <c r="AU4" s="26">
        <f xml:space="preserve"> Time!AU$28</f>
        <v>38</v>
      </c>
      <c r="AV4" s="26">
        <f xml:space="preserve"> Time!AV$28</f>
        <v>39</v>
      </c>
      <c r="AW4" s="26">
        <f xml:space="preserve"> Time!AW$28</f>
        <v>40</v>
      </c>
      <c r="AX4" s="26">
        <f xml:space="preserve"> Time!AX$28</f>
        <v>41</v>
      </c>
      <c r="AY4" s="26">
        <f xml:space="preserve"> Time!AY$28</f>
        <v>42</v>
      </c>
      <c r="AZ4" s="26">
        <f xml:space="preserve"> Time!AZ$28</f>
        <v>43</v>
      </c>
      <c r="BA4" s="26">
        <f xml:space="preserve"> Time!BA$28</f>
        <v>44</v>
      </c>
      <c r="BB4" s="26">
        <f xml:space="preserve"> Time!BB$28</f>
        <v>45</v>
      </c>
      <c r="BC4" s="26">
        <f xml:space="preserve"> Time!BC$28</f>
        <v>46</v>
      </c>
      <c r="BD4" s="26">
        <f xml:space="preserve"> Time!BD$28</f>
        <v>47</v>
      </c>
      <c r="BE4" s="26">
        <f xml:space="preserve"> Time!BE$28</f>
        <v>48</v>
      </c>
      <c r="BF4" s="26">
        <f xml:space="preserve"> Time!BF$28</f>
        <v>49</v>
      </c>
      <c r="BG4" s="26">
        <f xml:space="preserve"> Time!BG$28</f>
        <v>50</v>
      </c>
      <c r="BH4" s="26">
        <f xml:space="preserve"> Time!BH$28</f>
        <v>51</v>
      </c>
      <c r="BI4" s="26">
        <f xml:space="preserve"> Time!BI$28</f>
        <v>52</v>
      </c>
      <c r="BJ4" s="26">
        <f xml:space="preserve"> Time!BJ$28</f>
        <v>53</v>
      </c>
      <c r="BK4" s="26">
        <f xml:space="preserve"> Time!BK$28</f>
        <v>54</v>
      </c>
      <c r="BL4" s="26">
        <f xml:space="preserve"> Time!BL$28</f>
        <v>55</v>
      </c>
      <c r="BM4" s="26">
        <f xml:space="preserve"> Time!BM$28</f>
        <v>56</v>
      </c>
      <c r="BN4" s="26">
        <f xml:space="preserve"> Time!BN$28</f>
        <v>57</v>
      </c>
      <c r="BO4" s="26">
        <f xml:space="preserve"> Time!BO$28</f>
        <v>58</v>
      </c>
      <c r="BP4" s="26">
        <f xml:space="preserve"> Time!BP$28</f>
        <v>59</v>
      </c>
      <c r="BQ4" s="26">
        <f xml:space="preserve"> Time!BQ$28</f>
        <v>60</v>
      </c>
    </row>
    <row r="5" spans="1:69" s="29" customFormat="1">
      <c r="A5" s="56"/>
      <c r="B5" s="56"/>
      <c r="C5" s="77"/>
      <c r="D5" s="80"/>
      <c r="E5" s="19" t="s">
        <v>247</v>
      </c>
      <c r="F5" s="28" t="s">
        <v>201</v>
      </c>
      <c r="G5" s="28" t="s">
        <v>185</v>
      </c>
      <c r="H5" s="28" t="s">
        <v>166</v>
      </c>
      <c r="I5" s="19"/>
      <c r="J5" s="15"/>
      <c r="K5" s="15"/>
      <c r="L5" s="15"/>
      <c r="M5" s="15"/>
      <c r="N5" s="15"/>
      <c r="O5" s="15"/>
    </row>
    <row r="6" spans="1:69" s="37" customFormat="1">
      <c r="A6" s="28"/>
      <c r="B6" s="28"/>
      <c r="C6" s="58"/>
      <c r="D6" s="84"/>
      <c r="F6" s="28"/>
      <c r="G6" s="28"/>
      <c r="H6" s="28"/>
    </row>
    <row r="8" spans="1:69">
      <c r="B8" s="28" t="s">
        <v>209</v>
      </c>
    </row>
    <row r="9" spans="1:69" outlineLevel="1">
      <c r="A9" s="18"/>
      <c r="B9" s="18"/>
      <c r="C9" s="31"/>
      <c r="D9" s="32"/>
      <c r="E9" s="5" t="str">
        <f xml:space="preserve">  InpC!E$33</f>
        <v>Order lead time (months)</v>
      </c>
      <c r="F9" s="5">
        <f xml:space="preserve">  InpC!F$33</f>
        <v>6</v>
      </c>
      <c r="G9" s="5" t="str">
        <f xml:space="preserve">  InpC!G$33</f>
        <v>Months</v>
      </c>
      <c r="M9" s="2"/>
    </row>
    <row r="10" spans="1:69" outlineLevel="1">
      <c r="A10" s="18"/>
      <c r="B10" s="18"/>
      <c r="C10" s="31"/>
      <c r="D10" s="32"/>
      <c r="E10" s="5" t="str">
        <f xml:space="preserve">  InpC!E$34</f>
        <v>Supplier price per unit</v>
      </c>
      <c r="F10" s="5">
        <f xml:space="preserve">  InpC!F$34</f>
        <v>35</v>
      </c>
      <c r="G10" s="5" t="str">
        <f xml:space="preserve">  InpC!G$34</f>
        <v>GBP</v>
      </c>
      <c r="M10" s="2"/>
    </row>
    <row r="11" spans="1:69" outlineLevel="1">
      <c r="A11" s="18"/>
      <c r="B11" s="18"/>
      <c r="C11" s="31"/>
      <c r="D11" s="32"/>
      <c r="E11" s="62" t="str">
        <f xml:space="preserve">  InpC!E$32</f>
        <v>Supplier order deposit</v>
      </c>
      <c r="F11" s="62">
        <f xml:space="preserve">  InpC!F$32</f>
        <v>0.3</v>
      </c>
      <c r="G11" s="62" t="str">
        <f xml:space="preserve">  InpC!G$32</f>
        <v>%</v>
      </c>
      <c r="M11" s="73"/>
    </row>
    <row r="12" spans="1:69" outlineLevel="1">
      <c r="A12" s="18"/>
      <c r="B12" s="18"/>
      <c r="C12" s="31"/>
      <c r="D12" s="32"/>
      <c r="E12" s="5" t="str">
        <f xml:space="preserve">  Inventory!E$20</f>
        <v>Units ordered</v>
      </c>
      <c r="F12" s="5">
        <f xml:space="preserve">  Inventory!F$20</f>
        <v>0</v>
      </c>
      <c r="G12" s="5" t="str">
        <f xml:space="preserve">  Inventory!G$20</f>
        <v>Units</v>
      </c>
      <c r="H12" s="5">
        <f ca="1" xml:space="preserve">  Inventory!H$20</f>
        <v>180000</v>
      </c>
      <c r="I12" s="5">
        <f xml:space="preserve">  Inventory!I$20</f>
        <v>0</v>
      </c>
      <c r="J12" s="5">
        <f ca="1" xml:space="preserve">  Inventory!J$20</f>
        <v>5000</v>
      </c>
      <c r="K12" s="5">
        <f ca="1" xml:space="preserve">  Inventory!K$20</f>
        <v>0</v>
      </c>
      <c r="L12" s="5">
        <f ca="1" xml:space="preserve">  Inventory!L$20</f>
        <v>0</v>
      </c>
      <c r="M12" s="5">
        <f ca="1" xml:space="preserve">  Inventory!M$20</f>
        <v>0</v>
      </c>
      <c r="N12" s="5">
        <f ca="1" xml:space="preserve">  Inventory!N$20</f>
        <v>0</v>
      </c>
      <c r="O12" s="5">
        <f ca="1" xml:space="preserve">  Inventory!O$20</f>
        <v>0</v>
      </c>
      <c r="P12" s="5">
        <f ca="1" xml:space="preserve">  Inventory!P$20</f>
        <v>5000</v>
      </c>
      <c r="Q12" s="5">
        <f ca="1" xml:space="preserve">  Inventory!Q$20</f>
        <v>0</v>
      </c>
      <c r="R12" s="5">
        <f ca="1" xml:space="preserve">  Inventory!R$20</f>
        <v>0</v>
      </c>
      <c r="S12" s="5">
        <f ca="1" xml:space="preserve">  Inventory!S$20</f>
        <v>0</v>
      </c>
      <c r="T12" s="5">
        <f ca="1" xml:space="preserve">  Inventory!T$20</f>
        <v>0</v>
      </c>
      <c r="U12" s="5">
        <f ca="1" xml:space="preserve">  Inventory!U$20</f>
        <v>0</v>
      </c>
      <c r="V12" s="5">
        <f ca="1" xml:space="preserve">  Inventory!V$20</f>
        <v>5000</v>
      </c>
      <c r="W12" s="5">
        <f ca="1" xml:space="preserve">  Inventory!W$20</f>
        <v>0</v>
      </c>
      <c r="X12" s="5">
        <f ca="1" xml:space="preserve">  Inventory!X$20</f>
        <v>0</v>
      </c>
      <c r="Y12" s="5">
        <f ca="1" xml:space="preserve">  Inventory!Y$20</f>
        <v>0</v>
      </c>
      <c r="Z12" s="5">
        <f ca="1" xml:space="preserve">  Inventory!Z$20</f>
        <v>5000</v>
      </c>
      <c r="AA12" s="5">
        <f ca="1" xml:space="preserve">  Inventory!AA$20</f>
        <v>0</v>
      </c>
      <c r="AB12" s="5">
        <f ca="1" xml:space="preserve">  Inventory!AB$20</f>
        <v>0</v>
      </c>
      <c r="AC12" s="5">
        <f ca="1" xml:space="preserve">  Inventory!AC$20</f>
        <v>5000</v>
      </c>
      <c r="AD12" s="5">
        <f ca="1" xml:space="preserve">  Inventory!AD$20</f>
        <v>0</v>
      </c>
      <c r="AE12" s="5">
        <f ca="1" xml:space="preserve">  Inventory!AE$20</f>
        <v>0</v>
      </c>
      <c r="AF12" s="5">
        <f ca="1" xml:space="preserve">  Inventory!AF$20</f>
        <v>5000</v>
      </c>
      <c r="AG12" s="5">
        <f ca="1" xml:space="preserve">  Inventory!AG$20</f>
        <v>0</v>
      </c>
      <c r="AH12" s="5">
        <f ca="1" xml:space="preserve">  Inventory!AH$20</f>
        <v>0</v>
      </c>
      <c r="AI12" s="5">
        <f ca="1" xml:space="preserve">  Inventory!AI$20</f>
        <v>5000</v>
      </c>
      <c r="AJ12" s="5">
        <f ca="1" xml:space="preserve">  Inventory!AJ$20</f>
        <v>0</v>
      </c>
      <c r="AK12" s="5">
        <f ca="1" xml:space="preserve">  Inventory!AK$20</f>
        <v>5000</v>
      </c>
      <c r="AL12" s="5">
        <f ca="1" xml:space="preserve">  Inventory!AL$20</f>
        <v>0</v>
      </c>
      <c r="AM12" s="5">
        <f ca="1" xml:space="preserve">  Inventory!AM$20</f>
        <v>5000</v>
      </c>
      <c r="AN12" s="5">
        <f ca="1" xml:space="preserve">  Inventory!AN$20</f>
        <v>0</v>
      </c>
      <c r="AO12" s="5">
        <f ca="1" xml:space="preserve">  Inventory!AO$20</f>
        <v>5000</v>
      </c>
      <c r="AP12" s="5">
        <f ca="1" xml:space="preserve">  Inventory!AP$20</f>
        <v>5000</v>
      </c>
      <c r="AQ12" s="5">
        <f ca="1" xml:space="preserve">  Inventory!AQ$20</f>
        <v>0</v>
      </c>
      <c r="AR12" s="5">
        <f ca="1" xml:space="preserve">  Inventory!AR$20</f>
        <v>5000</v>
      </c>
      <c r="AS12" s="5">
        <f ca="1" xml:space="preserve">  Inventory!AS$20</f>
        <v>5000</v>
      </c>
      <c r="AT12" s="5">
        <f ca="1" xml:space="preserve">  Inventory!AT$20</f>
        <v>5000</v>
      </c>
      <c r="AU12" s="5">
        <f ca="1" xml:space="preserve">  Inventory!AU$20</f>
        <v>0</v>
      </c>
      <c r="AV12" s="5">
        <f ca="1" xml:space="preserve">  Inventory!AV$20</f>
        <v>5000</v>
      </c>
      <c r="AW12" s="5">
        <f ca="1" xml:space="preserve">  Inventory!AW$20</f>
        <v>5000</v>
      </c>
      <c r="AX12" s="5">
        <f ca="1" xml:space="preserve">  Inventory!AX$20</f>
        <v>5000</v>
      </c>
      <c r="AY12" s="5">
        <f ca="1" xml:space="preserve">  Inventory!AY$20</f>
        <v>5000</v>
      </c>
      <c r="AZ12" s="5">
        <f ca="1" xml:space="preserve">  Inventory!AZ$20</f>
        <v>5000</v>
      </c>
      <c r="BA12" s="5">
        <f ca="1" xml:space="preserve">  Inventory!BA$20</f>
        <v>5000</v>
      </c>
      <c r="BB12" s="5">
        <f ca="1" xml:space="preserve">  Inventory!BB$20</f>
        <v>5000</v>
      </c>
      <c r="BC12" s="5">
        <f ca="1" xml:space="preserve">  Inventory!BC$20</f>
        <v>5000</v>
      </c>
      <c r="BD12" s="5">
        <f ca="1" xml:space="preserve">  Inventory!BD$20</f>
        <v>5000</v>
      </c>
      <c r="BE12" s="5">
        <f ca="1" xml:space="preserve">  Inventory!BE$20</f>
        <v>5000</v>
      </c>
      <c r="BF12" s="5">
        <f ca="1" xml:space="preserve">  Inventory!BF$20</f>
        <v>5000</v>
      </c>
      <c r="BG12" s="5">
        <f ca="1" xml:space="preserve">  Inventory!BG$20</f>
        <v>5000</v>
      </c>
      <c r="BH12" s="5">
        <f ca="1" xml:space="preserve">  Inventory!BH$20</f>
        <v>5000</v>
      </c>
      <c r="BI12" s="5">
        <f ca="1" xml:space="preserve">  Inventory!BI$20</f>
        <v>5000</v>
      </c>
      <c r="BJ12" s="5">
        <f ca="1" xml:space="preserve">  Inventory!BJ$20</f>
        <v>5000</v>
      </c>
      <c r="BK12" s="5">
        <f ca="1" xml:space="preserve">  Inventory!BK$20</f>
        <v>5000</v>
      </c>
      <c r="BL12" s="5">
        <f ca="1" xml:space="preserve">  Inventory!BL$20</f>
        <v>5000</v>
      </c>
      <c r="BM12" s="5">
        <f ca="1" xml:space="preserve">  Inventory!BM$20</f>
        <v>5000</v>
      </c>
      <c r="BN12" s="5">
        <f ca="1" xml:space="preserve">  Inventory!BN$20</f>
        <v>5000</v>
      </c>
      <c r="BO12" s="5">
        <f ca="1" xml:space="preserve">  Inventory!BO$20</f>
        <v>5000</v>
      </c>
      <c r="BP12" s="5">
        <f ca="1" xml:space="preserve">  Inventory!BP$20</f>
        <v>5000</v>
      </c>
      <c r="BQ12" s="5">
        <f ca="1" xml:space="preserve">  Inventory!BQ$20</f>
        <v>5000</v>
      </c>
    </row>
    <row r="13" spans="1:69" outlineLevel="1">
      <c r="E13" s="55" t="s">
        <v>243</v>
      </c>
      <c r="G13" s="55" t="s">
        <v>205</v>
      </c>
      <c r="H13" s="2">
        <f t="shared" ref="H13:H14" ca="1" si="0" xml:space="preserve"> SUM( J13:BQ13 )</f>
        <v>5565000</v>
      </c>
      <c r="J13" s="2">
        <f ca="1" xml:space="preserve">  ( IF( Time!J28 &lt; 1 + $F9, 0, OFFSET( J12, 0, - 1 * ( $F9 ) ) ) * $F10 * ( 1 - $F11 ) ) + ( J12 * $F10 * $F11 )</f>
        <v>52500</v>
      </c>
      <c r="K13" s="2">
        <f ca="1" xml:space="preserve">  ( IF( Time!K28 &lt; 1 + $F9, 0, OFFSET( K12, 0, - 1 * ( $F9 ) ) ) * $F10 * ( 1 - $F11 ) ) + ( K12 * $F10 * $F11 )</f>
        <v>0</v>
      </c>
      <c r="L13" s="2">
        <f ca="1" xml:space="preserve">  ( IF( Time!L28 &lt; 1 + $F9, 0, OFFSET( L12, 0, - 1 * ( $F9 ) ) ) * $F10 * ( 1 - $F11 ) ) + ( L12 * $F10 * $F11 )</f>
        <v>0</v>
      </c>
      <c r="M13" s="2">
        <f ca="1" xml:space="preserve">  ( IF( Time!M28 &lt; 1 + $F9, 0, OFFSET( M12, 0, - 1 * ( $F9 ) ) ) * $F10 * ( 1 - $F11 ) ) + ( M12 * $F10 * $F11 )</f>
        <v>0</v>
      </c>
      <c r="N13" s="2">
        <f ca="1" xml:space="preserve">  ( IF( Time!N28 &lt; 1 + $F9, 0, OFFSET( N12, 0, - 1 * ( $F9 ) ) ) * $F10 * ( 1 - $F11 ) ) + ( N12 * $F10 * $F11 )</f>
        <v>0</v>
      </c>
      <c r="O13" s="2">
        <f ca="1" xml:space="preserve">  ( IF( Time!O28 &lt; 1 + $F9, 0, OFFSET( O12, 0, - 1 * ( $F9 ) ) ) * $F10 * ( 1 - $F11 ) ) + ( O12 * $F10 * $F11 )</f>
        <v>0</v>
      </c>
      <c r="P13" s="2">
        <f ca="1" xml:space="preserve">  ( IF( Time!P28 &lt; 1 + $F9, 0, OFFSET( P12, 0, - 1 * ( $F9 ) ) ) * $F10 * ( 1 - $F11 ) ) + ( P12 * $F10 * $F11 )</f>
        <v>175000</v>
      </c>
      <c r="Q13" s="2">
        <f ca="1" xml:space="preserve">  ( IF( Time!Q28 &lt; 1 + $F9, 0, OFFSET( Q12, 0, - 1 * ( $F9 ) ) ) * $F10 * ( 1 - $F11 ) ) + ( Q12 * $F10 * $F11 )</f>
        <v>0</v>
      </c>
      <c r="R13" s="2">
        <f ca="1" xml:space="preserve">  ( IF( Time!R28 &lt; 1 + $F9, 0, OFFSET( R12, 0, - 1 * ( $F9 ) ) ) * $F10 * ( 1 - $F11 ) ) + ( R12 * $F10 * $F11 )</f>
        <v>0</v>
      </c>
      <c r="S13" s="2">
        <f ca="1" xml:space="preserve">  ( IF( Time!S28 &lt; 1 + $F9, 0, OFFSET( S12, 0, - 1 * ( $F9 ) ) ) * $F10 * ( 1 - $F11 ) ) + ( S12 * $F10 * $F11 )</f>
        <v>0</v>
      </c>
      <c r="T13" s="2">
        <f ca="1" xml:space="preserve">  ( IF( Time!T28 &lt; 1 + $F9, 0, OFFSET( T12, 0, - 1 * ( $F9 ) ) ) * $F10 * ( 1 - $F11 ) ) + ( T12 * $F10 * $F11 )</f>
        <v>0</v>
      </c>
      <c r="U13" s="2">
        <f ca="1" xml:space="preserve">  ( IF( Time!U28 &lt; 1 + $F9, 0, OFFSET( U12, 0, - 1 * ( $F9 ) ) ) * $F10 * ( 1 - $F11 ) ) + ( U12 * $F10 * $F11 )</f>
        <v>0</v>
      </c>
      <c r="V13" s="2">
        <f ca="1" xml:space="preserve">  ( IF( Time!V28 &lt; 1 + $F9, 0, OFFSET( V12, 0, - 1 * ( $F9 ) ) ) * $F10 * ( 1 - $F11 ) ) + ( V12 * $F10 * $F11 )</f>
        <v>175000</v>
      </c>
      <c r="W13" s="2">
        <f ca="1" xml:space="preserve">  ( IF( Time!W28 &lt; 1 + $F9, 0, OFFSET( W12, 0, - 1 * ( $F9 ) ) ) * $F10 * ( 1 - $F11 ) ) + ( W12 * $F10 * $F11 )</f>
        <v>0</v>
      </c>
      <c r="X13" s="2">
        <f ca="1" xml:space="preserve">  ( IF( Time!X28 &lt; 1 + $F9, 0, OFFSET( X12, 0, - 1 * ( $F9 ) ) ) * $F10 * ( 1 - $F11 ) ) + ( X12 * $F10 * $F11 )</f>
        <v>0</v>
      </c>
      <c r="Y13" s="2">
        <f ca="1" xml:space="preserve">  ( IF( Time!Y28 &lt; 1 + $F9, 0, OFFSET( Y12, 0, - 1 * ( $F9 ) ) ) * $F10 * ( 1 - $F11 ) ) + ( Y12 * $F10 * $F11 )</f>
        <v>0</v>
      </c>
      <c r="Z13" s="2">
        <f ca="1" xml:space="preserve">  ( IF( Time!Z28 &lt; 1 + $F9, 0, OFFSET( Z12, 0, - 1 * ( $F9 ) ) ) * $F10 * ( 1 - $F11 ) ) + ( Z12 * $F10 * $F11 )</f>
        <v>52500</v>
      </c>
      <c r="AA13" s="2">
        <f ca="1" xml:space="preserve">  ( IF( Time!AA28 &lt; 1 + $F9, 0, OFFSET( AA12, 0, - 1 * ( $F9 ) ) ) * $F10 * ( 1 - $F11 ) ) + ( AA12 * $F10 * $F11 )</f>
        <v>0</v>
      </c>
      <c r="AB13" s="2">
        <f ca="1" xml:space="preserve">  ( IF( Time!AB28 &lt; 1 + $F9, 0, OFFSET( AB12, 0, - 1 * ( $F9 ) ) ) * $F10 * ( 1 - $F11 ) ) + ( AB12 * $F10 * $F11 )</f>
        <v>122499.99999999999</v>
      </c>
      <c r="AC13" s="2">
        <f ca="1" xml:space="preserve">  ( IF( Time!AC28 &lt; 1 + $F9, 0, OFFSET( AC12, 0, - 1 * ( $F9 ) ) ) * $F10 * ( 1 - $F11 ) ) + ( AC12 * $F10 * $F11 )</f>
        <v>52500</v>
      </c>
      <c r="AD13" s="2">
        <f ca="1" xml:space="preserve">  ( IF( Time!AD28 &lt; 1 + $F9, 0, OFFSET( AD12, 0, - 1 * ( $F9 ) ) ) * $F10 * ( 1 - $F11 ) ) + ( AD12 * $F10 * $F11 )</f>
        <v>0</v>
      </c>
      <c r="AE13" s="2">
        <f ca="1" xml:space="preserve">  ( IF( Time!AE28 &lt; 1 + $F9, 0, OFFSET( AE12, 0, - 1 * ( $F9 ) ) ) * $F10 * ( 1 - $F11 ) ) + ( AE12 * $F10 * $F11 )</f>
        <v>0</v>
      </c>
      <c r="AF13" s="2">
        <f ca="1" xml:space="preserve">  ( IF( Time!AF28 &lt; 1 + $F9, 0, OFFSET( AF12, 0, - 1 * ( $F9 ) ) ) * $F10 * ( 1 - $F11 ) ) + ( AF12 * $F10 * $F11 )</f>
        <v>175000</v>
      </c>
      <c r="AG13" s="2">
        <f ca="1" xml:space="preserve">  ( IF( Time!AG28 &lt; 1 + $F9, 0, OFFSET( AG12, 0, - 1 * ( $F9 ) ) ) * $F10 * ( 1 - $F11 ) ) + ( AG12 * $F10 * $F11 )</f>
        <v>0</v>
      </c>
      <c r="AH13" s="2">
        <f ca="1" xml:space="preserve">  ( IF( Time!AH28 &lt; 1 + $F9, 0, OFFSET( AH12, 0, - 1 * ( $F9 ) ) ) * $F10 * ( 1 - $F11 ) ) + ( AH12 * $F10 * $F11 )</f>
        <v>0</v>
      </c>
      <c r="AI13" s="2">
        <f ca="1" xml:space="preserve">  ( IF( Time!AI28 &lt; 1 + $F9, 0, OFFSET( AI12, 0, - 1 * ( $F9 ) ) ) * $F10 * ( 1 - $F11 ) ) + ( AI12 * $F10 * $F11 )</f>
        <v>175000</v>
      </c>
      <c r="AJ13" s="2">
        <f ca="1" xml:space="preserve">  ( IF( Time!AJ28 &lt; 1 + $F9, 0, OFFSET( AJ12, 0, - 1 * ( $F9 ) ) ) * $F10 * ( 1 - $F11 ) ) + ( AJ12 * $F10 * $F11 )</f>
        <v>0</v>
      </c>
      <c r="AK13" s="2">
        <f ca="1" xml:space="preserve">  ( IF( Time!AK28 &lt; 1 + $F9, 0, OFFSET( AK12, 0, - 1 * ( $F9 ) ) ) * $F10 * ( 1 - $F11 ) ) + ( AK12 * $F10 * $F11 )</f>
        <v>52500</v>
      </c>
      <c r="AL13" s="2">
        <f ca="1" xml:space="preserve">  ( IF( Time!AL28 &lt; 1 + $F9, 0, OFFSET( AL12, 0, - 1 * ( $F9 ) ) ) * $F10 * ( 1 - $F11 ) ) + ( AL12 * $F10 * $F11 )</f>
        <v>122499.99999999999</v>
      </c>
      <c r="AM13" s="2">
        <f ca="1" xml:space="preserve">  ( IF( Time!AM28 &lt; 1 + $F9, 0, OFFSET( AM12, 0, - 1 * ( $F9 ) ) ) * $F10 * ( 1 - $F11 ) ) + ( AM12 * $F10 * $F11 )</f>
        <v>52500</v>
      </c>
      <c r="AN13" s="2">
        <f ca="1" xml:space="preserve">  ( IF( Time!AN28 &lt; 1 + $F9, 0, OFFSET( AN12, 0, - 1 * ( $F9 ) ) ) * $F10 * ( 1 - $F11 ) ) + ( AN12 * $F10 * $F11 )</f>
        <v>0</v>
      </c>
      <c r="AO13" s="2">
        <f ca="1" xml:space="preserve">  ( IF( Time!AO28 &lt; 1 + $F9, 0, OFFSET( AO12, 0, - 1 * ( $F9 ) ) ) * $F10 * ( 1 - $F11 ) ) + ( AO12 * $F10 * $F11 )</f>
        <v>175000</v>
      </c>
      <c r="AP13" s="2">
        <f ca="1" xml:space="preserve">  ( IF( Time!AP28 &lt; 1 + $F9, 0, OFFSET( AP12, 0, - 1 * ( $F9 ) ) ) * $F10 * ( 1 - $F11 ) ) + ( AP12 * $F10 * $F11 )</f>
        <v>52500</v>
      </c>
      <c r="AQ13" s="2">
        <f ca="1" xml:space="preserve">  ( IF( Time!AQ28 &lt; 1 + $F9, 0, OFFSET( AQ12, 0, - 1 * ( $F9 ) ) ) * $F10 * ( 1 - $F11 ) ) + ( AQ12 * $F10 * $F11 )</f>
        <v>122499.99999999999</v>
      </c>
      <c r="AR13" s="2">
        <f ca="1" xml:space="preserve">  ( IF( Time!AR28 &lt; 1 + $F9, 0, OFFSET( AR12, 0, - 1 * ( $F9 ) ) ) * $F10 * ( 1 - $F11 ) ) + ( AR12 * $F10 * $F11 )</f>
        <v>52500</v>
      </c>
      <c r="AS13" s="2">
        <f ca="1" xml:space="preserve">  ( IF( Time!AS28 &lt; 1 + $F9, 0, OFFSET( AS12, 0, - 1 * ( $F9 ) ) ) * $F10 * ( 1 - $F11 ) ) + ( AS12 * $F10 * $F11 )</f>
        <v>175000</v>
      </c>
      <c r="AT13" s="2">
        <f ca="1" xml:space="preserve">  ( IF( Time!AT28 &lt; 1 + $F9, 0, OFFSET( AT12, 0, - 1 * ( $F9 ) ) ) * $F10 * ( 1 - $F11 ) ) + ( AT12 * $F10 * $F11 )</f>
        <v>52500</v>
      </c>
      <c r="AU13" s="2">
        <f ca="1" xml:space="preserve">  ( IF( Time!AU28 &lt; 1 + $F9, 0, OFFSET( AU12, 0, - 1 * ( $F9 ) ) ) * $F10 * ( 1 - $F11 ) ) + ( AU12 * $F10 * $F11 )</f>
        <v>122499.99999999999</v>
      </c>
      <c r="AV13" s="2">
        <f ca="1" xml:space="preserve">  ( IF( Time!AV28 &lt; 1 + $F9, 0, OFFSET( AV12, 0, - 1 * ( $F9 ) ) ) * $F10 * ( 1 - $F11 ) ) + ( AV12 * $F10 * $F11 )</f>
        <v>175000</v>
      </c>
      <c r="AW13" s="2">
        <f ca="1" xml:space="preserve">  ( IF( Time!AW28 &lt; 1 + $F9, 0, OFFSET( AW12, 0, - 1 * ( $F9 ) ) ) * $F10 * ( 1 - $F11 ) ) + ( AW12 * $F10 * $F11 )</f>
        <v>52500</v>
      </c>
      <c r="AX13" s="2">
        <f ca="1" xml:space="preserve">  ( IF( Time!AX28 &lt; 1 + $F9, 0, OFFSET( AX12, 0, - 1 * ( $F9 ) ) ) * $F10 * ( 1 - $F11 ) ) + ( AX12 * $F10 * $F11 )</f>
        <v>175000</v>
      </c>
      <c r="AY13" s="2">
        <f ca="1" xml:space="preserve">  ( IF( Time!AY28 &lt; 1 + $F9, 0, OFFSET( AY12, 0, - 1 * ( $F9 ) ) ) * $F10 * ( 1 - $F11 ) ) + ( AY12 * $F10 * $F11 )</f>
        <v>175000</v>
      </c>
      <c r="AZ13" s="2">
        <f ca="1" xml:space="preserve">  ( IF( Time!AZ28 &lt; 1 + $F9, 0, OFFSET( AZ12, 0, - 1 * ( $F9 ) ) ) * $F10 * ( 1 - $F11 ) ) + ( AZ12 * $F10 * $F11 )</f>
        <v>175000</v>
      </c>
      <c r="BA13" s="2">
        <f ca="1" xml:space="preserve">  ( IF( Time!BA28 &lt; 1 + $F9, 0, OFFSET( BA12, 0, - 1 * ( $F9 ) ) ) * $F10 * ( 1 - $F11 ) ) + ( BA12 * $F10 * $F11 )</f>
        <v>52500</v>
      </c>
      <c r="BB13" s="2">
        <f ca="1" xml:space="preserve">  ( IF( Time!BB28 &lt; 1 + $F9, 0, OFFSET( BB12, 0, - 1 * ( $F9 ) ) ) * $F10 * ( 1 - $F11 ) ) + ( BB12 * $F10 * $F11 )</f>
        <v>175000</v>
      </c>
      <c r="BC13" s="2">
        <f ca="1" xml:space="preserve">  ( IF( Time!BC28 &lt; 1 + $F9, 0, OFFSET( BC12, 0, - 1 * ( $F9 ) ) ) * $F10 * ( 1 - $F11 ) ) + ( BC12 * $F10 * $F11 )</f>
        <v>175000</v>
      </c>
      <c r="BD13" s="2">
        <f ca="1" xml:space="preserve">  ( IF( Time!BD28 &lt; 1 + $F9, 0, OFFSET( BD12, 0, - 1 * ( $F9 ) ) ) * $F10 * ( 1 - $F11 ) ) + ( BD12 * $F10 * $F11 )</f>
        <v>175000</v>
      </c>
      <c r="BE13" s="2">
        <f ca="1" xml:space="preserve">  ( IF( Time!BE28 &lt; 1 + $F9, 0, OFFSET( BE12, 0, - 1 * ( $F9 ) ) ) * $F10 * ( 1 - $F11 ) ) + ( BE12 * $F10 * $F11 )</f>
        <v>175000</v>
      </c>
      <c r="BF13" s="2">
        <f ca="1" xml:space="preserve">  ( IF( Time!BF28 &lt; 1 + $F9, 0, OFFSET( BF12, 0, - 1 * ( $F9 ) ) ) * $F10 * ( 1 - $F11 ) ) + ( BF12 * $F10 * $F11 )</f>
        <v>175000</v>
      </c>
      <c r="BG13" s="2">
        <f ca="1" xml:space="preserve">  ( IF( Time!BG28 &lt; 1 + $F9, 0, OFFSET( BG12, 0, - 1 * ( $F9 ) ) ) * $F10 * ( 1 - $F11 ) ) + ( BG12 * $F10 * $F11 )</f>
        <v>175000</v>
      </c>
      <c r="BH13" s="2">
        <f ca="1" xml:space="preserve">  ( IF( Time!BH28 &lt; 1 + $F9, 0, OFFSET( BH12, 0, - 1 * ( $F9 ) ) ) * $F10 * ( 1 - $F11 ) ) + ( BH12 * $F10 * $F11 )</f>
        <v>175000</v>
      </c>
      <c r="BI13" s="2">
        <f ca="1" xml:space="preserve">  ( IF( Time!BI28 &lt; 1 + $F9, 0, OFFSET( BI12, 0, - 1 * ( $F9 ) ) ) * $F10 * ( 1 - $F11 ) ) + ( BI12 * $F10 * $F11 )</f>
        <v>175000</v>
      </c>
      <c r="BJ13" s="2">
        <f ca="1" xml:space="preserve">  ( IF( Time!BJ28 &lt; 1 + $F9, 0, OFFSET( BJ12, 0, - 1 * ( $F9 ) ) ) * $F10 * ( 1 - $F11 ) ) + ( BJ12 * $F10 * $F11 )</f>
        <v>175000</v>
      </c>
      <c r="BK13" s="2">
        <f ca="1" xml:space="preserve">  ( IF( Time!BK28 &lt; 1 + $F9, 0, OFFSET( BK12, 0, - 1 * ( $F9 ) ) ) * $F10 * ( 1 - $F11 ) ) + ( BK12 * $F10 * $F11 )</f>
        <v>175000</v>
      </c>
      <c r="BL13" s="2">
        <f ca="1" xml:space="preserve">  ( IF( Time!BL28 &lt; 1 + $F9, 0, OFFSET( BL12, 0, - 1 * ( $F9 ) ) ) * $F10 * ( 1 - $F11 ) ) + ( BL12 * $F10 * $F11 )</f>
        <v>175000</v>
      </c>
      <c r="BM13" s="2">
        <f ca="1" xml:space="preserve">  ( IF( Time!BM28 &lt; 1 + $F9, 0, OFFSET( BM12, 0, - 1 * ( $F9 ) ) ) * $F10 * ( 1 - $F11 ) ) + ( BM12 * $F10 * $F11 )</f>
        <v>175000</v>
      </c>
      <c r="BN13" s="2">
        <f ca="1" xml:space="preserve">  ( IF( Time!BN28 &lt; 1 + $F9, 0, OFFSET( BN12, 0, - 1 * ( $F9 ) ) ) * $F10 * ( 1 - $F11 ) ) + ( BN12 * $F10 * $F11 )</f>
        <v>175000</v>
      </c>
      <c r="BO13" s="2">
        <f ca="1" xml:space="preserve">  ( IF( Time!BO28 &lt; 1 + $F9, 0, OFFSET( BO12, 0, - 1 * ( $F9 ) ) ) * $F10 * ( 1 - $F11 ) ) + ( BO12 * $F10 * $F11 )</f>
        <v>175000</v>
      </c>
      <c r="BP13" s="2">
        <f ca="1" xml:space="preserve">  ( IF( Time!BP28 &lt; 1 + $F9, 0, OFFSET( BP12, 0, - 1 * ( $F9 ) ) ) * $F10 * ( 1 - $F11 ) ) + ( BP12 * $F10 * $F11 )</f>
        <v>175000</v>
      </c>
      <c r="BQ13" s="2">
        <f ca="1" xml:space="preserve">  ( IF( Time!BQ28 &lt; 1 + $F9, 0, OFFSET( BQ12, 0, - 1 * ( $F9 ) ) ) * $F10 * ( 1 - $F11 ) ) + ( BQ12 * $F10 * $F11 )</f>
        <v>175000</v>
      </c>
    </row>
    <row r="14" spans="1:69" outlineLevel="1">
      <c r="A14" s="36"/>
      <c r="B14" s="36"/>
      <c r="C14" s="63"/>
      <c r="D14" s="61"/>
      <c r="E14" s="24" t="str">
        <f xml:space="preserve"> LEFT($E$13, LEN($E$13) - 3 )</f>
        <v xml:space="preserve">Cash out on Inventory </v>
      </c>
      <c r="F14" s="24"/>
      <c r="G14" s="24" t="str">
        <f xml:space="preserve"> G$13</f>
        <v>GBP</v>
      </c>
      <c r="H14" s="3">
        <f t="shared" ca="1" si="0"/>
        <v>-5565000</v>
      </c>
      <c r="I14" s="24"/>
      <c r="J14" s="3">
        <f t="shared" ref="J14:BQ14" ca="1" si="1" xml:space="preserve"> -1 * J13</f>
        <v>-52500</v>
      </c>
      <c r="K14" s="3">
        <f t="shared" ca="1" si="1"/>
        <v>0</v>
      </c>
      <c r="L14" s="3">
        <f t="shared" ca="1" si="1"/>
        <v>0</v>
      </c>
      <c r="M14" s="3">
        <f t="shared" ca="1" si="1"/>
        <v>0</v>
      </c>
      <c r="N14" s="3">
        <f t="shared" ca="1" si="1"/>
        <v>0</v>
      </c>
      <c r="O14" s="3">
        <f t="shared" ca="1" si="1"/>
        <v>0</v>
      </c>
      <c r="P14" s="3">
        <f t="shared" ca="1" si="1"/>
        <v>-175000</v>
      </c>
      <c r="Q14" s="3">
        <f t="shared" ca="1" si="1"/>
        <v>0</v>
      </c>
      <c r="R14" s="3">
        <f t="shared" ca="1" si="1"/>
        <v>0</v>
      </c>
      <c r="S14" s="3">
        <f t="shared" ca="1" si="1"/>
        <v>0</v>
      </c>
      <c r="T14" s="3">
        <f t="shared" ca="1" si="1"/>
        <v>0</v>
      </c>
      <c r="U14" s="3">
        <f t="shared" ca="1" si="1"/>
        <v>0</v>
      </c>
      <c r="V14" s="3">
        <f t="shared" ca="1" si="1"/>
        <v>-175000</v>
      </c>
      <c r="W14" s="3">
        <f t="shared" ca="1" si="1"/>
        <v>0</v>
      </c>
      <c r="X14" s="3">
        <f t="shared" ca="1" si="1"/>
        <v>0</v>
      </c>
      <c r="Y14" s="3">
        <f t="shared" ca="1" si="1"/>
        <v>0</v>
      </c>
      <c r="Z14" s="3">
        <f t="shared" ca="1" si="1"/>
        <v>-52500</v>
      </c>
      <c r="AA14" s="3">
        <f t="shared" ca="1" si="1"/>
        <v>0</v>
      </c>
      <c r="AB14" s="3">
        <f t="shared" ca="1" si="1"/>
        <v>-122499.99999999999</v>
      </c>
      <c r="AC14" s="3">
        <f t="shared" ca="1" si="1"/>
        <v>-52500</v>
      </c>
      <c r="AD14" s="3">
        <f t="shared" ca="1" si="1"/>
        <v>0</v>
      </c>
      <c r="AE14" s="3">
        <f t="shared" ca="1" si="1"/>
        <v>0</v>
      </c>
      <c r="AF14" s="3">
        <f t="shared" ca="1" si="1"/>
        <v>-175000</v>
      </c>
      <c r="AG14" s="3">
        <f t="shared" ca="1" si="1"/>
        <v>0</v>
      </c>
      <c r="AH14" s="3">
        <f t="shared" ca="1" si="1"/>
        <v>0</v>
      </c>
      <c r="AI14" s="3">
        <f t="shared" ca="1" si="1"/>
        <v>-175000</v>
      </c>
      <c r="AJ14" s="3">
        <f t="shared" ca="1" si="1"/>
        <v>0</v>
      </c>
      <c r="AK14" s="3">
        <f t="shared" ca="1" si="1"/>
        <v>-52500</v>
      </c>
      <c r="AL14" s="3">
        <f t="shared" ca="1" si="1"/>
        <v>-122499.99999999999</v>
      </c>
      <c r="AM14" s="3">
        <f t="shared" ca="1" si="1"/>
        <v>-52500</v>
      </c>
      <c r="AN14" s="3">
        <f t="shared" ca="1" si="1"/>
        <v>0</v>
      </c>
      <c r="AO14" s="3">
        <f t="shared" ca="1" si="1"/>
        <v>-175000</v>
      </c>
      <c r="AP14" s="3">
        <f t="shared" ca="1" si="1"/>
        <v>-52500</v>
      </c>
      <c r="AQ14" s="3">
        <f t="shared" ca="1" si="1"/>
        <v>-122499.99999999999</v>
      </c>
      <c r="AR14" s="3">
        <f t="shared" ca="1" si="1"/>
        <v>-52500</v>
      </c>
      <c r="AS14" s="3">
        <f t="shared" ca="1" si="1"/>
        <v>-175000</v>
      </c>
      <c r="AT14" s="3">
        <f t="shared" ca="1" si="1"/>
        <v>-52500</v>
      </c>
      <c r="AU14" s="3">
        <f t="shared" ca="1" si="1"/>
        <v>-122499.99999999999</v>
      </c>
      <c r="AV14" s="3">
        <f t="shared" ca="1" si="1"/>
        <v>-175000</v>
      </c>
      <c r="AW14" s="3">
        <f t="shared" ca="1" si="1"/>
        <v>-52500</v>
      </c>
      <c r="AX14" s="3">
        <f t="shared" ca="1" si="1"/>
        <v>-175000</v>
      </c>
      <c r="AY14" s="3">
        <f t="shared" ca="1" si="1"/>
        <v>-175000</v>
      </c>
      <c r="AZ14" s="3">
        <f t="shared" ca="1" si="1"/>
        <v>-175000</v>
      </c>
      <c r="BA14" s="3">
        <f t="shared" ca="1" si="1"/>
        <v>-52500</v>
      </c>
      <c r="BB14" s="3">
        <f t="shared" ca="1" si="1"/>
        <v>-175000</v>
      </c>
      <c r="BC14" s="3">
        <f t="shared" ca="1" si="1"/>
        <v>-175000</v>
      </c>
      <c r="BD14" s="3">
        <f t="shared" ca="1" si="1"/>
        <v>-175000</v>
      </c>
      <c r="BE14" s="3">
        <f t="shared" ca="1" si="1"/>
        <v>-175000</v>
      </c>
      <c r="BF14" s="3">
        <f t="shared" ca="1" si="1"/>
        <v>-175000</v>
      </c>
      <c r="BG14" s="3">
        <f t="shared" ca="1" si="1"/>
        <v>-175000</v>
      </c>
      <c r="BH14" s="3">
        <f t="shared" ca="1" si="1"/>
        <v>-175000</v>
      </c>
      <c r="BI14" s="3">
        <f t="shared" ca="1" si="1"/>
        <v>-175000</v>
      </c>
      <c r="BJ14" s="3">
        <f t="shared" ca="1" si="1"/>
        <v>-175000</v>
      </c>
      <c r="BK14" s="3">
        <f t="shared" ca="1" si="1"/>
        <v>-175000</v>
      </c>
      <c r="BL14" s="3">
        <f t="shared" ca="1" si="1"/>
        <v>-175000</v>
      </c>
      <c r="BM14" s="3">
        <f t="shared" ca="1" si="1"/>
        <v>-175000</v>
      </c>
      <c r="BN14" s="3">
        <f t="shared" ca="1" si="1"/>
        <v>-175000</v>
      </c>
      <c r="BO14" s="3">
        <f t="shared" ca="1" si="1"/>
        <v>-175000</v>
      </c>
      <c r="BP14" s="3">
        <f t="shared" ca="1" si="1"/>
        <v>-175000</v>
      </c>
      <c r="BQ14" s="3">
        <f t="shared" ca="1" si="1"/>
        <v>-175000</v>
      </c>
    </row>
    <row r="17" spans="1:69">
      <c r="B17" s="28" t="s">
        <v>50</v>
      </c>
    </row>
    <row r="18" spans="1:69" outlineLevel="1">
      <c r="A18" s="18"/>
      <c r="B18" s="18"/>
      <c r="C18" s="31"/>
      <c r="D18" s="32"/>
      <c r="E18" s="5" t="str">
        <f xml:space="preserve">  InpC!E$19</f>
        <v>Customer payment terms (months)</v>
      </c>
      <c r="F18" s="5">
        <f xml:space="preserve">  InpC!F$19</f>
        <v>2</v>
      </c>
      <c r="G18" s="5" t="str">
        <f xml:space="preserve">  InpC!G$19</f>
        <v>Months</v>
      </c>
      <c r="M18" s="2"/>
    </row>
    <row r="19" spans="1:69" outlineLevel="1">
      <c r="A19" s="18"/>
      <c r="B19" s="18"/>
      <c r="C19" s="31"/>
      <c r="D19" s="32"/>
      <c r="E19" s="5" t="str">
        <f xml:space="preserve">  InpC!E$20</f>
        <v>Sales Price Unit</v>
      </c>
      <c r="F19" s="5">
        <f xml:space="preserve">  InpC!F$20</f>
        <v>12</v>
      </c>
      <c r="G19" s="5" t="str">
        <f xml:space="preserve">  InpC!G$20</f>
        <v>GBP</v>
      </c>
      <c r="M19" s="2"/>
    </row>
    <row r="20" spans="1:69" outlineLevel="1">
      <c r="A20" s="18"/>
      <c r="B20" s="18"/>
      <c r="C20" s="31"/>
      <c r="D20" s="32"/>
      <c r="E20" s="5" t="str">
        <f xml:space="preserve">  InpC!E$22</f>
        <v>Invoice Term</v>
      </c>
      <c r="F20" s="5">
        <f xml:space="preserve">  InpC!F$22</f>
        <v>12</v>
      </c>
      <c r="G20" s="5" t="str">
        <f xml:space="preserve">  InpC!G$22</f>
        <v>Months</v>
      </c>
      <c r="M20" s="2"/>
    </row>
    <row r="21" spans="1:69" outlineLevel="1">
      <c r="A21" s="18"/>
      <c r="B21" s="18"/>
      <c r="C21" s="31"/>
      <c r="D21" s="32"/>
      <c r="E21" s="5" t="str">
        <f xml:space="preserve">  Customers!E$26</f>
        <v>Customer orders fullfilled</v>
      </c>
      <c r="F21" s="5">
        <f xml:space="preserve">  Customers!F$26</f>
        <v>0</v>
      </c>
      <c r="G21" s="5" t="str">
        <f xml:space="preserve">  Customers!G$26</f>
        <v>Units</v>
      </c>
      <c r="H21" s="5">
        <f ca="1" xml:space="preserve">  Customers!H$26</f>
        <v>340099.00808865757</v>
      </c>
      <c r="I21" s="5">
        <f xml:space="preserve">  Customers!I$26</f>
        <v>0</v>
      </c>
      <c r="J21" s="5">
        <f xml:space="preserve">  Customers!J$26</f>
        <v>0</v>
      </c>
      <c r="K21" s="5">
        <f ca="1" xml:space="preserve">  Customers!K$26</f>
        <v>0</v>
      </c>
      <c r="L21" s="5">
        <f ca="1" xml:space="preserve">  Customers!L$26</f>
        <v>0</v>
      </c>
      <c r="M21" s="5">
        <f ca="1" xml:space="preserve">  Customers!M$26</f>
        <v>0</v>
      </c>
      <c r="N21" s="5">
        <f ca="1" xml:space="preserve">  Customers!N$26</f>
        <v>0</v>
      </c>
      <c r="O21" s="5">
        <f ca="1" xml:space="preserve">  Customers!O$26</f>
        <v>0</v>
      </c>
      <c r="P21" s="5">
        <f ca="1" xml:space="preserve">  Customers!P$26</f>
        <v>0</v>
      </c>
      <c r="Q21" s="5">
        <f ca="1" xml:space="preserve">  Customers!Q$26</f>
        <v>4196.4427041678455</v>
      </c>
      <c r="R21" s="5">
        <f ca="1" xml:space="preserve">  Customers!R$26</f>
        <v>750.69634809527088</v>
      </c>
      <c r="S21" s="5">
        <f ca="1" xml:space="preserve">  Customers!S$26</f>
        <v>52.860947736883645</v>
      </c>
      <c r="T21" s="5">
        <f ca="1" xml:space="preserve">  Customers!T$26</f>
        <v>0</v>
      </c>
      <c r="U21" s="5">
        <f ca="1" xml:space="preserve">  Customers!U$26</f>
        <v>0</v>
      </c>
      <c r="V21" s="5">
        <f ca="1" xml:space="preserve">  Customers!V$26</f>
        <v>0</v>
      </c>
      <c r="W21" s="5">
        <f ca="1" xml:space="preserve">  Customers!W$26</f>
        <v>4923.5199996978354</v>
      </c>
      <c r="X21" s="5">
        <f ca="1" xml:space="preserve">  Customers!X$26</f>
        <v>1106.7986930662305</v>
      </c>
      <c r="Y21" s="5">
        <f ca="1" xml:space="preserve">  Customers!Y$26</f>
        <v>561.40868500918316</v>
      </c>
      <c r="Z21" s="5">
        <f ca="1" xml:space="preserve">  Customers!Z$26</f>
        <v>595.4510398809266</v>
      </c>
      <c r="AA21" s="5">
        <f ca="1" xml:space="preserve">  Customers!AA$26</f>
        <v>631.55763414931334</v>
      </c>
      <c r="AB21" s="5">
        <f ca="1" xml:space="preserve">  Customers!AB$26</f>
        <v>668.58277057380337</v>
      </c>
      <c r="AC21" s="5">
        <f ca="1" xml:space="preserve">  Customers!AC$26</f>
        <v>5709.1238817905532</v>
      </c>
      <c r="AD21" s="5">
        <f ca="1" xml:space="preserve">  Customers!AD$26</f>
        <v>750.69634809527076</v>
      </c>
      <c r="AE21" s="5">
        <f ca="1" xml:space="preserve">  Customers!AE$26</f>
        <v>796.21661196928437</v>
      </c>
      <c r="AF21" s="5">
        <f ca="1" xml:space="preserve">  Customers!AF$26</f>
        <v>844.49710563316887</v>
      </c>
      <c r="AG21" s="5">
        <f ca="1" xml:space="preserve">  Customers!AG$26</f>
        <v>5890.898718140339</v>
      </c>
      <c r="AH21" s="5">
        <f ca="1" xml:space="preserve">  Customers!AH$26</f>
        <v>944.76851169192605</v>
      </c>
      <c r="AI21" s="5">
        <f ca="1" xml:space="preserve">  Customers!AI$26</f>
        <v>1500</v>
      </c>
      <c r="AJ21" s="5">
        <f ca="1" xml:space="preserve">  Customers!AJ$26</f>
        <v>6591.87677596717</v>
      </c>
      <c r="AK21" s="5">
        <f ca="1" xml:space="preserve">  Customers!AK$26</f>
        <v>1685.113148592387</v>
      </c>
      <c r="AL21" s="5">
        <f ca="1" xml:space="preserve">  Customers!AL$26</f>
        <v>1787.1980247465531</v>
      </c>
      <c r="AM21" s="5">
        <f ca="1" xml:space="preserve">  Customers!AM$26</f>
        <v>6895.4672491449383</v>
      </c>
      <c r="AN21" s="5">
        <f ca="1" xml:space="preserve">  Customers!AN$26</f>
        <v>2006.4849526671967</v>
      </c>
      <c r="AO21" s="5">
        <f ca="1" xml:space="preserve">  Customers!AO$26</f>
        <v>2128.0386794328833</v>
      </c>
      <c r="AP21" s="5">
        <f ca="1" xml:space="preserve">  Customers!AP$26</f>
        <v>7252.6781207213535</v>
      </c>
      <c r="AQ21" s="5">
        <f ca="1" xml:space="preserve">  Customers!AQ$26</f>
        <v>2389.9886106339177</v>
      </c>
      <c r="AR21" s="5">
        <f ca="1" xml:space="preserve">  Customers!AR$26</f>
        <v>7534.8204757425756</v>
      </c>
      <c r="AS21" s="5">
        <f ca="1" xml:space="preserve">  Customers!AS$26</f>
        <v>2673.4475584768506</v>
      </c>
      <c r="AT21" s="5">
        <f ca="1" xml:space="preserve">  Customers!AT$26</f>
        <v>7835.3049031624669</v>
      </c>
      <c r="AU21" s="5">
        <f ca="1" xml:space="preserve">  Customers!AU$26</f>
        <v>3451.2652671743485</v>
      </c>
      <c r="AV21" s="5">
        <f ca="1" xml:space="preserve">  Customers!AV$26</f>
        <v>8661.3476572268301</v>
      </c>
      <c r="AW21" s="5">
        <f ca="1" xml:space="preserve">  Customers!AW$26</f>
        <v>8875.7901955222387</v>
      </c>
      <c r="AX21" s="5">
        <f ca="1" xml:space="preserve">  Customers!AX$26</f>
        <v>4110.5840012487806</v>
      </c>
      <c r="AY21" s="5">
        <f ca="1" xml:space="preserve">  Customers!AY$26</f>
        <v>9359.6015235068717</v>
      </c>
      <c r="AZ21" s="5">
        <f ca="1" xml:space="preserve">  Customers!AZ$26</f>
        <v>9614.9403037936281</v>
      </c>
      <c r="BA21" s="5">
        <f ca="1" xml:space="preserve">  Customers!BA$26</f>
        <v>9894.5115332333808</v>
      </c>
      <c r="BB21" s="5">
        <f ca="1" xml:space="preserve">  Customers!BB$26</f>
        <v>5181.1796205303417</v>
      </c>
      <c r="BC21" s="5">
        <f ca="1" xml:space="preserve">  Customers!BC$26</f>
        <v>10497.241806708806</v>
      </c>
      <c r="BD21" s="5">
        <f ca="1" xml:space="preserve">  Customers!BD$26</f>
        <v>10830.35318488787</v>
      </c>
      <c r="BE21" s="5">
        <f ca="1" xml:space="preserve">  Customers!BE$26</f>
        <v>11148.798003692249</v>
      </c>
      <c r="BF21" s="5">
        <f ca="1" xml:space="preserve">  Customers!BF$26</f>
        <v>11521.254377855897</v>
      </c>
      <c r="BG21" s="5">
        <f ca="1" xml:space="preserve">  Customers!BG$26</f>
        <v>11903.163450973525</v>
      </c>
      <c r="BH21" s="5">
        <f ca="1" xml:space="preserve">  Customers!BH$26</f>
        <v>12322.296823810499</v>
      </c>
      <c r="BI21" s="5">
        <f ca="1" xml:space="preserve">  Customers!BI$26</f>
        <v>12751.196463933436</v>
      </c>
      <c r="BJ21" s="5">
        <f ca="1" xml:space="preserve">  Customers!BJ$26</f>
        <v>13220.802353126859</v>
      </c>
      <c r="BK21" s="5">
        <f ca="1" xml:space="preserve">  Customers!BK$26</f>
        <v>13718.859295567414</v>
      </c>
      <c r="BL21" s="5">
        <f ca="1" xml:space="preserve">  Customers!BL$26</f>
        <v>14229.561844105545</v>
      </c>
      <c r="BM21" s="5">
        <f ca="1" xml:space="preserve">  Customers!BM$26</f>
        <v>14788.734438600713</v>
      </c>
      <c r="BN21" s="5">
        <f ca="1" xml:space="preserve">  Customers!BN$26</f>
        <v>15362.104358476592</v>
      </c>
      <c r="BO21" s="5">
        <f ca="1" xml:space="preserve">  Customers!BO$26</f>
        <v>15994.216244304551</v>
      </c>
      <c r="BP21" s="5">
        <f ca="1" xml:space="preserve">  Customers!BP$26</f>
        <v>16660.440941950586</v>
      </c>
      <c r="BQ21" s="5">
        <f ca="1" xml:space="preserve">  Customers!BQ$26</f>
        <v>17296.825899440526</v>
      </c>
    </row>
    <row r="22" spans="1:69" outlineLevel="1">
      <c r="A22" s="36"/>
      <c r="B22" s="36"/>
      <c r="C22" s="63"/>
      <c r="D22" s="61"/>
      <c r="E22" s="24" t="s">
        <v>50</v>
      </c>
      <c r="F22" s="24"/>
      <c r="G22" s="24" t="s">
        <v>205</v>
      </c>
      <c r="H22" s="3">
        <f ca="1" xml:space="preserve"> SUM( J22:BQ22 )</f>
        <v>44084410.739606366</v>
      </c>
      <c r="I22" s="24"/>
      <c r="J22" s="3">
        <f ca="1" xml:space="preserve">  IF( Time!J28 &lt; 1 + $F18, 0, OFFSET( J21, 0, - 1 * ( $F18 ) ) ) * $F19 * $F20</f>
        <v>0</v>
      </c>
      <c r="K22" s="3">
        <f ca="1" xml:space="preserve">  IF( Time!K28 &lt; 1 + $F18, 0, OFFSET( K21, 0, - 1 * ( $F18 ) ) ) * $F19 * $F20</f>
        <v>0</v>
      </c>
      <c r="L22" s="3">
        <f ca="1" xml:space="preserve">  IF( Time!L28 &lt; 1 + $F18, 0, OFFSET( L21, 0, - 1 * ( $F18 ) ) ) * $F19 * $F20</f>
        <v>0</v>
      </c>
      <c r="M22" s="3">
        <f ca="1" xml:space="preserve">  IF( Time!M28 &lt; 1 + $F18, 0, OFFSET( M21, 0, - 1 * ( $F18 ) ) ) * $F19 * $F20</f>
        <v>0</v>
      </c>
      <c r="N22" s="3">
        <f ca="1" xml:space="preserve">  IF( Time!N28 &lt; 1 + $F18, 0, OFFSET( N21, 0, - 1 * ( $F18 ) ) ) * $F19 * $F20</f>
        <v>0</v>
      </c>
      <c r="O22" s="3">
        <f ca="1" xml:space="preserve">  IF( Time!O28 &lt; 1 + $F18, 0, OFFSET( O21, 0, - 1 * ( $F18 ) ) ) * $F19 * $F20</f>
        <v>0</v>
      </c>
      <c r="P22" s="3">
        <f ca="1" xml:space="preserve">  IF( Time!P28 &lt; 1 + $F18, 0, OFFSET( P21, 0, - 1 * ( $F18 ) ) ) * $F19 * $F20</f>
        <v>0</v>
      </c>
      <c r="Q22" s="3">
        <f ca="1" xml:space="preserve">  IF( Time!Q28 &lt; 1 + $F18, 0, OFFSET( Q21, 0, - 1 * ( $F18 ) ) ) * $F19 * $F20</f>
        <v>0</v>
      </c>
      <c r="R22" s="3">
        <f ca="1" xml:space="preserve">  IF( Time!R28 &lt; 1 + $F18, 0, OFFSET( R21, 0, - 1 * ( $F18 ) ) ) * $F19 * $F20</f>
        <v>0</v>
      </c>
      <c r="S22" s="3">
        <f ca="1" xml:space="preserve">  IF( Time!S28 &lt; 1 + $F18, 0, OFFSET( S21, 0, - 1 * ( $F18 ) ) ) * $F19 * $F20</f>
        <v>604287.74940016971</v>
      </c>
      <c r="T22" s="3">
        <f ca="1" xml:space="preserve">  IF( Time!T28 &lt; 1 + $F18, 0, OFFSET( T21, 0, - 1 * ( $F18 ) ) ) * $F19 * $F20</f>
        <v>108100.27412571901</v>
      </c>
      <c r="U22" s="3">
        <f ca="1" xml:space="preserve">  IF( Time!U28 &lt; 1 + $F18, 0, OFFSET( U21, 0, - 1 * ( $F18 ) ) ) * $F19 * $F20</f>
        <v>7611.9764741112449</v>
      </c>
      <c r="V22" s="3">
        <f ca="1" xml:space="preserve">  IF( Time!V28 &lt; 1 + $F18, 0, OFFSET( V21, 0, - 1 * ( $F18 ) ) ) * $F19 * $F20</f>
        <v>0</v>
      </c>
      <c r="W22" s="3">
        <f ca="1" xml:space="preserve">  IF( Time!W28 &lt; 1 + $F18, 0, OFFSET( W21, 0, - 1 * ( $F18 ) ) ) * $F19 * $F20</f>
        <v>0</v>
      </c>
      <c r="X22" s="3">
        <f ca="1" xml:space="preserve">  IF( Time!X28 &lt; 1 + $F18, 0, OFFSET( X21, 0, - 1 * ( $F18 ) ) ) * $F19 * $F20</f>
        <v>0</v>
      </c>
      <c r="Y22" s="3">
        <f ca="1" xml:space="preserve">  IF( Time!Y28 &lt; 1 + $F18, 0, OFFSET( Y21, 0, - 1 * ( $F18 ) ) ) * $F19 * $F20</f>
        <v>708986.87995648826</v>
      </c>
      <c r="Z22" s="3">
        <f ca="1" xml:space="preserve">  IF( Time!Z28 &lt; 1 + $F18, 0, OFFSET( Z21, 0, - 1 * ( $F18 ) ) ) * $F19 * $F20</f>
        <v>159379.01180153718</v>
      </c>
      <c r="AA22" s="3">
        <f ca="1" xml:space="preserve">  IF( Time!AA28 &lt; 1 + $F18, 0, OFFSET( AA21, 0, - 1 * ( $F18 ) ) ) * $F19 * $F20</f>
        <v>80842.85064132238</v>
      </c>
      <c r="AB22" s="3">
        <f ca="1" xml:space="preserve">  IF( Time!AB28 &lt; 1 + $F18, 0, OFFSET( AB21, 0, - 1 * ( $F18 ) ) ) * $F19 * $F20</f>
        <v>85744.949742853438</v>
      </c>
      <c r="AC22" s="3">
        <f ca="1" xml:space="preserve">  IF( Time!AC28 &lt; 1 + $F18, 0, OFFSET( AC21, 0, - 1 * ( $F18 ) ) ) * $F19 * $F20</f>
        <v>90944.299317501122</v>
      </c>
      <c r="AD22" s="3">
        <f ca="1" xml:space="preserve">  IF( Time!AD28 &lt; 1 + $F18, 0, OFFSET( AD21, 0, - 1 * ( $F18 ) ) ) * $F19 * $F20</f>
        <v>96275.918962627678</v>
      </c>
      <c r="AE22" s="3">
        <f ca="1" xml:space="preserve">  IF( Time!AE28 &lt; 1 + $F18, 0, OFFSET( AE21, 0, - 1 * ( $F18 ) ) ) * $F19 * $F20</f>
        <v>822113.83897783956</v>
      </c>
      <c r="AF22" s="3">
        <f ca="1" xml:space="preserve">  IF( Time!AF28 &lt; 1 + $F18, 0, OFFSET( AF21, 0, - 1 * ( $F18 ) ) ) * $F19 * $F20</f>
        <v>108100.27412571898</v>
      </c>
      <c r="AG22" s="3">
        <f ca="1" xml:space="preserve">  IF( Time!AG28 &lt; 1 + $F18, 0, OFFSET( AG21, 0, - 1 * ( $F18 ) ) ) * $F19 * $F20</f>
        <v>114655.19212357696</v>
      </c>
      <c r="AH22" s="3">
        <f ca="1" xml:space="preserve">  IF( Time!AH28 &lt; 1 + $F18, 0, OFFSET( AH21, 0, - 1 * ( $F18 ) ) ) * $F19 * $F20</f>
        <v>121607.58321117633</v>
      </c>
      <c r="AI22" s="3">
        <f ca="1" xml:space="preserve">  IF( Time!AI28 &lt; 1 + $F18, 0, OFFSET( AI21, 0, - 1 * ( $F18 ) ) ) * $F19 * $F20</f>
        <v>848289.41541220876</v>
      </c>
      <c r="AJ22" s="3">
        <f ca="1" xml:space="preserve">  IF( Time!AJ28 &lt; 1 + $F18, 0, OFFSET( AJ21, 0, - 1 * ( $F18 ) ) ) * $F19 * $F20</f>
        <v>136046.66568363734</v>
      </c>
      <c r="AK22" s="3">
        <f ca="1" xml:space="preserve">  IF( Time!AK28 &lt; 1 + $F18, 0, OFFSET( AK21, 0, - 1 * ( $F18 ) ) ) * $F19 * $F20</f>
        <v>216000</v>
      </c>
      <c r="AL22" s="3">
        <f ca="1" xml:space="preserve">  IF( Time!AL28 &lt; 1 + $F18, 0, OFFSET( AL21, 0, - 1 * ( $F18 ) ) ) * $F19 * $F20</f>
        <v>949230.25573927257</v>
      </c>
      <c r="AM22" s="3">
        <f ca="1" xml:space="preserve">  IF( Time!AM28 &lt; 1 + $F18, 0, OFFSET( AM21, 0, - 1 * ( $F18 ) ) ) * $F19 * $F20</f>
        <v>242656.29339730373</v>
      </c>
      <c r="AN22" s="3">
        <f ca="1" xml:space="preserve">  IF( Time!AN28 &lt; 1 + $F18, 0, OFFSET( AN21, 0, - 1 * ( $F18 ) ) ) * $F19 * $F20</f>
        <v>257356.51556350366</v>
      </c>
      <c r="AO22" s="3">
        <f ca="1" xml:space="preserve">  IF( Time!AO28 &lt; 1 + $F18, 0, OFFSET( AO21, 0, - 1 * ( $F18 ) ) ) * $F19 * $F20</f>
        <v>992947.28387687111</v>
      </c>
      <c r="AP22" s="3">
        <f ca="1" xml:space="preserve">  IF( Time!AP28 &lt; 1 + $F18, 0, OFFSET( AP21, 0, - 1 * ( $F18 ) ) ) * $F19 * $F20</f>
        <v>288933.8331840763</v>
      </c>
      <c r="AQ22" s="3">
        <f ca="1" xml:space="preserve">  IF( Time!AQ28 &lt; 1 + $F18, 0, OFFSET( AQ21, 0, - 1 * ( $F18 ) ) ) * $F19 * $F20</f>
        <v>306437.56983833521</v>
      </c>
      <c r="AR22" s="3">
        <f ca="1" xml:space="preserve">  IF( Time!AR28 &lt; 1 + $F18, 0, OFFSET( AR21, 0, - 1 * ( $F18 ) ) ) * $F19 * $F20</f>
        <v>1044385.6493838748</v>
      </c>
      <c r="AS22" s="3">
        <f ca="1" xml:space="preserve">  IF( Time!AS28 &lt; 1 + $F18, 0, OFFSET( AS21, 0, - 1 * ( $F18 ) ) ) * $F19 * $F20</f>
        <v>344158.3599312841</v>
      </c>
      <c r="AT22" s="3">
        <f ca="1" xml:space="preserve">  IF( Time!AT28 &lt; 1 + $F18, 0, OFFSET( AT21, 0, - 1 * ( $F18 ) ) ) * $F19 * $F20</f>
        <v>1085014.1485069308</v>
      </c>
      <c r="AU22" s="3">
        <f ca="1" xml:space="preserve">  IF( Time!AU28 &lt; 1 + $F18, 0, OFFSET( AU21, 0, - 1 * ( $F18 ) ) ) * $F19 * $F20</f>
        <v>384976.44842066651</v>
      </c>
      <c r="AV22" s="3">
        <f ca="1" xml:space="preserve">  IF( Time!AV28 &lt; 1 + $F18, 0, OFFSET( AV21, 0, - 1 * ( $F18 ) ) ) * $F19 * $F20</f>
        <v>1128283.906055395</v>
      </c>
      <c r="AW22" s="3">
        <f ca="1" xml:space="preserve">  IF( Time!AW28 &lt; 1 + $F18, 0, OFFSET( AW21, 0, - 1 * ( $F18 ) ) ) * $F19 * $F20</f>
        <v>496982.19847310614</v>
      </c>
      <c r="AX22" s="3">
        <f ca="1" xml:space="preserve">  IF( Time!AX28 &lt; 1 + $F18, 0, OFFSET( AX21, 0, - 1 * ( $F18 ) ) ) * $F19 * $F20</f>
        <v>1247234.0626406635</v>
      </c>
      <c r="AY22" s="3">
        <f ca="1" xml:space="preserve">  IF( Time!AY28 &lt; 1 + $F18, 0, OFFSET( AY21, 0, - 1 * ( $F18 ) ) ) * $F19 * $F20</f>
        <v>1278113.7881552023</v>
      </c>
      <c r="AZ22" s="3">
        <f ca="1" xml:space="preserve">  IF( Time!AZ28 &lt; 1 + $F18, 0, OFFSET( AZ21, 0, - 1 * ( $F18 ) ) ) * $F19 * $F20</f>
        <v>591924.09617982444</v>
      </c>
      <c r="BA22" s="3">
        <f ca="1" xml:space="preserve">  IF( Time!BA28 &lt; 1 + $F18, 0, OFFSET( BA21, 0, - 1 * ( $F18 ) ) ) * $F19 * $F20</f>
        <v>1347782.6193849896</v>
      </c>
      <c r="BB22" s="3">
        <f ca="1" xml:space="preserve">  IF( Time!BB28 &lt; 1 + $F18, 0, OFFSET( BB21, 0, - 1 * ( $F18 ) ) ) * $F19 * $F20</f>
        <v>1384551.4037462824</v>
      </c>
      <c r="BC22" s="3">
        <f ca="1" xml:space="preserve">  IF( Time!BC28 &lt; 1 + $F18, 0, OFFSET( BC21, 0, - 1 * ( $F18 ) ) ) * $F19 * $F20</f>
        <v>1424809.6607856068</v>
      </c>
      <c r="BD22" s="3">
        <f ca="1" xml:space="preserve">  IF( Time!BD28 &lt; 1 + $F18, 0, OFFSET( BD21, 0, - 1 * ( $F18 ) ) ) * $F19 * $F20</f>
        <v>746089.86535636918</v>
      </c>
      <c r="BE22" s="3">
        <f ca="1" xml:space="preserve">  IF( Time!BE28 &lt; 1 + $F18, 0, OFFSET( BE21, 0, - 1 * ( $F18 ) ) ) * $F19 * $F20</f>
        <v>1511602.8201660679</v>
      </c>
      <c r="BF22" s="3">
        <f ca="1" xml:space="preserve">  IF( Time!BF28 &lt; 1 + $F18, 0, OFFSET( BF21, 0, - 1 * ( $F18 ) ) ) * $F19 * $F20</f>
        <v>1559570.8586238534</v>
      </c>
      <c r="BG22" s="3">
        <f ca="1" xml:space="preserve">  IF( Time!BG28 &lt; 1 + $F18, 0, OFFSET( BG21, 0, - 1 * ( $F18 ) ) ) * $F19 * $F20</f>
        <v>1605426.9125316837</v>
      </c>
      <c r="BH22" s="3">
        <f ca="1" xml:space="preserve">  IF( Time!BH28 &lt; 1 + $F18, 0, OFFSET( BH21, 0, - 1 * ( $F18 ) ) ) * $F19 * $F20</f>
        <v>1659060.6304112491</v>
      </c>
      <c r="BI22" s="3">
        <f ca="1" xml:space="preserve">  IF( Time!BI28 &lt; 1 + $F18, 0, OFFSET( BI21, 0, - 1 * ( $F18 ) ) ) * $F19 * $F20</f>
        <v>1714055.5369401877</v>
      </c>
      <c r="BJ22" s="3">
        <f ca="1" xml:space="preserve">  IF( Time!BJ28 &lt; 1 + $F18, 0, OFFSET( BJ21, 0, - 1 * ( $F18 ) ) ) * $F19 * $F20</f>
        <v>1774410.742628712</v>
      </c>
      <c r="BK22" s="3">
        <f ca="1" xml:space="preserve">  IF( Time!BK28 &lt; 1 + $F18, 0, OFFSET( BK21, 0, - 1 * ( $F18 ) ) ) * $F19 * $F20</f>
        <v>1836172.290806415</v>
      </c>
      <c r="BL22" s="3">
        <f ca="1" xml:space="preserve">  IF( Time!BL28 &lt; 1 + $F18, 0, OFFSET( BL21, 0, - 1 * ( $F18 ) ) ) * $F19 * $F20</f>
        <v>1903795.5388502679</v>
      </c>
      <c r="BM22" s="3">
        <f ca="1" xml:space="preserve">  IF( Time!BM28 &lt; 1 + $F18, 0, OFFSET( BM21, 0, - 1 * ( $F18 ) ) ) * $F19 * $F20</f>
        <v>1975515.7385617078</v>
      </c>
      <c r="BN22" s="3">
        <f ca="1" xml:space="preserve">  IF( Time!BN28 &lt; 1 + $F18, 0, OFFSET( BN21, 0, - 1 * ( $F18 ) ) ) * $F19 * $F20</f>
        <v>2049056.9055511986</v>
      </c>
      <c r="BO22" s="3">
        <f ca="1" xml:space="preserve">  IF( Time!BO28 &lt; 1 + $F18, 0, OFFSET( BO21, 0, - 1 * ( $F18 ) ) ) * $F19 * $F20</f>
        <v>2129577.7591585023</v>
      </c>
      <c r="BP22" s="3">
        <f ca="1" xml:space="preserve">  IF( Time!BP28 &lt; 1 + $F18, 0, OFFSET( BP21, 0, - 1 * ( $F18 ) ) ) * $F19 * $F20</f>
        <v>2212143.0276206294</v>
      </c>
      <c r="BQ22" s="3">
        <f ca="1" xml:space="preserve">  IF( Time!BQ28 &lt; 1 + $F18, 0, OFFSET( BQ21, 0, - 1 * ( $F18 ) ) ) * $F19 * $F20</f>
        <v>2303167.1391798551</v>
      </c>
    </row>
    <row r="25" spans="1:69">
      <c r="B25" s="28" t="s">
        <v>238</v>
      </c>
    </row>
    <row r="26" spans="1:69" s="87" customFormat="1">
      <c r="A26" s="60"/>
      <c r="B26" s="60"/>
      <c r="C26" s="86"/>
      <c r="D26" s="90"/>
      <c r="E26" s="46" t="str">
        <f xml:space="preserve">  InpC!E$50</f>
        <v>Opening Creditors</v>
      </c>
      <c r="F26" s="46">
        <f xml:space="preserve">  InpC!F$50</f>
        <v>0</v>
      </c>
      <c r="G26" s="46" t="str">
        <f xml:space="preserve">  InpC!G$50</f>
        <v>GBP</v>
      </c>
      <c r="M26" s="88"/>
    </row>
    <row r="27" spans="1:69">
      <c r="A27" s="18"/>
      <c r="B27" s="18"/>
      <c r="C27" s="31"/>
      <c r="D27" s="32"/>
      <c r="E27" s="10" t="str">
        <f xml:space="preserve">  Time!E$28</f>
        <v>Period number</v>
      </c>
      <c r="F27" s="10">
        <f xml:space="preserve">  Time!F$28</f>
        <v>0</v>
      </c>
      <c r="G27" s="10" t="str">
        <f xml:space="preserve">  Time!G$28</f>
        <v>Counter</v>
      </c>
      <c r="H27" s="10">
        <f xml:space="preserve">  Time!H$28</f>
        <v>0</v>
      </c>
      <c r="I27" s="10">
        <f xml:space="preserve">  Time!I$28</f>
        <v>0</v>
      </c>
      <c r="J27" s="10">
        <f xml:space="preserve">  Time!J$28</f>
        <v>1</v>
      </c>
      <c r="K27" s="10">
        <f xml:space="preserve">  Time!K$28</f>
        <v>2</v>
      </c>
      <c r="L27" s="10">
        <f xml:space="preserve">  Time!L$28</f>
        <v>3</v>
      </c>
      <c r="M27" s="10">
        <f xml:space="preserve">  Time!M$28</f>
        <v>4</v>
      </c>
      <c r="N27" s="10">
        <f xml:space="preserve">  Time!N$28</f>
        <v>5</v>
      </c>
      <c r="O27" s="10">
        <f xml:space="preserve">  Time!O$28</f>
        <v>6</v>
      </c>
      <c r="P27" s="10">
        <f xml:space="preserve">  Time!P$28</f>
        <v>7</v>
      </c>
      <c r="Q27" s="10">
        <f xml:space="preserve">  Time!Q$28</f>
        <v>8</v>
      </c>
      <c r="R27" s="10">
        <f xml:space="preserve">  Time!R$28</f>
        <v>9</v>
      </c>
      <c r="S27" s="10">
        <f xml:space="preserve">  Time!S$28</f>
        <v>10</v>
      </c>
      <c r="T27" s="10">
        <f xml:space="preserve">  Time!T$28</f>
        <v>11</v>
      </c>
      <c r="U27" s="10">
        <f xml:space="preserve">  Time!U$28</f>
        <v>12</v>
      </c>
      <c r="V27" s="10">
        <f xml:space="preserve">  Time!V$28</f>
        <v>13</v>
      </c>
      <c r="W27" s="10">
        <f xml:space="preserve">  Time!W$28</f>
        <v>14</v>
      </c>
      <c r="X27" s="10">
        <f xml:space="preserve">  Time!X$28</f>
        <v>15</v>
      </c>
      <c r="Y27" s="10">
        <f xml:space="preserve">  Time!Y$28</f>
        <v>16</v>
      </c>
      <c r="Z27" s="10">
        <f xml:space="preserve">  Time!Z$28</f>
        <v>17</v>
      </c>
      <c r="AA27" s="10">
        <f xml:space="preserve">  Time!AA$28</f>
        <v>18</v>
      </c>
      <c r="AB27" s="10">
        <f xml:space="preserve">  Time!AB$28</f>
        <v>19</v>
      </c>
      <c r="AC27" s="10">
        <f xml:space="preserve">  Time!AC$28</f>
        <v>20</v>
      </c>
      <c r="AD27" s="10">
        <f xml:space="preserve">  Time!AD$28</f>
        <v>21</v>
      </c>
      <c r="AE27" s="10">
        <f xml:space="preserve">  Time!AE$28</f>
        <v>22</v>
      </c>
      <c r="AF27" s="10">
        <f xml:space="preserve">  Time!AF$28</f>
        <v>23</v>
      </c>
      <c r="AG27" s="10">
        <f xml:space="preserve">  Time!AG$28</f>
        <v>24</v>
      </c>
      <c r="AH27" s="10">
        <f xml:space="preserve">  Time!AH$28</f>
        <v>25</v>
      </c>
      <c r="AI27" s="10">
        <f xml:space="preserve">  Time!AI$28</f>
        <v>26</v>
      </c>
      <c r="AJ27" s="10">
        <f xml:space="preserve">  Time!AJ$28</f>
        <v>27</v>
      </c>
      <c r="AK27" s="10">
        <f xml:space="preserve">  Time!AK$28</f>
        <v>28</v>
      </c>
      <c r="AL27" s="10">
        <f xml:space="preserve">  Time!AL$28</f>
        <v>29</v>
      </c>
      <c r="AM27" s="10">
        <f xml:space="preserve">  Time!AM$28</f>
        <v>30</v>
      </c>
      <c r="AN27" s="10">
        <f xml:space="preserve">  Time!AN$28</f>
        <v>31</v>
      </c>
      <c r="AO27" s="10">
        <f xml:space="preserve">  Time!AO$28</f>
        <v>32</v>
      </c>
      <c r="AP27" s="10">
        <f xml:space="preserve">  Time!AP$28</f>
        <v>33</v>
      </c>
      <c r="AQ27" s="10">
        <f xml:space="preserve">  Time!AQ$28</f>
        <v>34</v>
      </c>
      <c r="AR27" s="10">
        <f xml:space="preserve">  Time!AR$28</f>
        <v>35</v>
      </c>
      <c r="AS27" s="10">
        <f xml:space="preserve">  Time!AS$28</f>
        <v>36</v>
      </c>
      <c r="AT27" s="10">
        <f xml:space="preserve">  Time!AT$28</f>
        <v>37</v>
      </c>
      <c r="AU27" s="10">
        <f xml:space="preserve">  Time!AU$28</f>
        <v>38</v>
      </c>
      <c r="AV27" s="10">
        <f xml:space="preserve">  Time!AV$28</f>
        <v>39</v>
      </c>
      <c r="AW27" s="10">
        <f xml:space="preserve">  Time!AW$28</f>
        <v>40</v>
      </c>
      <c r="AX27" s="10">
        <f xml:space="preserve">  Time!AX$28</f>
        <v>41</v>
      </c>
      <c r="AY27" s="10">
        <f xml:space="preserve">  Time!AY$28</f>
        <v>42</v>
      </c>
      <c r="AZ27" s="10">
        <f xml:space="preserve">  Time!AZ$28</f>
        <v>43</v>
      </c>
      <c r="BA27" s="10">
        <f xml:space="preserve">  Time!BA$28</f>
        <v>44</v>
      </c>
      <c r="BB27" s="10">
        <f xml:space="preserve">  Time!BB$28</f>
        <v>45</v>
      </c>
      <c r="BC27" s="10">
        <f xml:space="preserve">  Time!BC$28</f>
        <v>46</v>
      </c>
      <c r="BD27" s="10">
        <f xml:space="preserve">  Time!BD$28</f>
        <v>47</v>
      </c>
      <c r="BE27" s="10">
        <f xml:space="preserve">  Time!BE$28</f>
        <v>48</v>
      </c>
      <c r="BF27" s="10">
        <f xml:space="preserve">  Time!BF$28</f>
        <v>49</v>
      </c>
      <c r="BG27" s="10">
        <f xml:space="preserve">  Time!BG$28</f>
        <v>50</v>
      </c>
      <c r="BH27" s="10">
        <f xml:space="preserve">  Time!BH$28</f>
        <v>51</v>
      </c>
      <c r="BI27" s="10">
        <f xml:space="preserve">  Time!BI$28</f>
        <v>52</v>
      </c>
      <c r="BJ27" s="10">
        <f xml:space="preserve">  Time!BJ$28</f>
        <v>53</v>
      </c>
      <c r="BK27" s="10">
        <f xml:space="preserve">  Time!BK$28</f>
        <v>54</v>
      </c>
      <c r="BL27" s="10">
        <f xml:space="preserve">  Time!BL$28</f>
        <v>55</v>
      </c>
      <c r="BM27" s="10">
        <f xml:space="preserve">  Time!BM$28</f>
        <v>56</v>
      </c>
      <c r="BN27" s="10">
        <f xml:space="preserve">  Time!BN$28</f>
        <v>57</v>
      </c>
      <c r="BO27" s="10">
        <f xml:space="preserve">  Time!BO$28</f>
        <v>58</v>
      </c>
      <c r="BP27" s="10">
        <f xml:space="preserve">  Time!BP$28</f>
        <v>59</v>
      </c>
      <c r="BQ27" s="10">
        <f xml:space="preserve">  Time!BQ$28</f>
        <v>60</v>
      </c>
    </row>
    <row r="28" spans="1:69">
      <c r="E28" s="55" t="s">
        <v>164</v>
      </c>
      <c r="G28" s="55" t="s">
        <v>205</v>
      </c>
      <c r="J28" s="2">
        <f t="shared" ref="J28:BQ28" si="2" xml:space="preserve">  I31</f>
        <v>0</v>
      </c>
      <c r="K28" s="2">
        <f t="shared" ca="1" si="2"/>
        <v>122500</v>
      </c>
      <c r="L28" s="2">
        <f t="shared" ca="1" si="2"/>
        <v>122500</v>
      </c>
      <c r="M28" s="2">
        <f t="shared" ca="1" si="2"/>
        <v>122500</v>
      </c>
      <c r="N28" s="2">
        <f t="shared" ca="1" si="2"/>
        <v>122500</v>
      </c>
      <c r="O28" s="2">
        <f t="shared" ca="1" si="2"/>
        <v>122500</v>
      </c>
      <c r="P28" s="2">
        <f t="shared" ca="1" si="2"/>
        <v>122500</v>
      </c>
      <c r="Q28" s="2">
        <f t="shared" ca="1" si="2"/>
        <v>122500</v>
      </c>
      <c r="R28" s="2">
        <f t="shared" ca="1" si="2"/>
        <v>122500</v>
      </c>
      <c r="S28" s="2">
        <f t="shared" ca="1" si="2"/>
        <v>122500</v>
      </c>
      <c r="T28" s="2">
        <f t="shared" ca="1" si="2"/>
        <v>122500</v>
      </c>
      <c r="U28" s="2">
        <f t="shared" ca="1" si="2"/>
        <v>122500</v>
      </c>
      <c r="V28" s="2">
        <f t="shared" ca="1" si="2"/>
        <v>122500</v>
      </c>
      <c r="W28" s="2">
        <f t="shared" ca="1" si="2"/>
        <v>122500</v>
      </c>
      <c r="X28" s="2">
        <f t="shared" ca="1" si="2"/>
        <v>122500</v>
      </c>
      <c r="Y28" s="2">
        <f t="shared" ca="1" si="2"/>
        <v>122500</v>
      </c>
      <c r="Z28" s="2">
        <f t="shared" ca="1" si="2"/>
        <v>122500</v>
      </c>
      <c r="AA28" s="2">
        <f t="shared" ca="1" si="2"/>
        <v>245000</v>
      </c>
      <c r="AB28" s="2">
        <f t="shared" ca="1" si="2"/>
        <v>245000</v>
      </c>
      <c r="AC28" s="2">
        <f t="shared" ca="1" si="2"/>
        <v>122500.00000000001</v>
      </c>
      <c r="AD28" s="2">
        <f t="shared" ca="1" si="2"/>
        <v>245000</v>
      </c>
      <c r="AE28" s="2">
        <f t="shared" ca="1" si="2"/>
        <v>245000</v>
      </c>
      <c r="AF28" s="2">
        <f t="shared" ca="1" si="2"/>
        <v>245000</v>
      </c>
      <c r="AG28" s="2">
        <f t="shared" ca="1" si="2"/>
        <v>245000</v>
      </c>
      <c r="AH28" s="2">
        <f t="shared" ca="1" si="2"/>
        <v>245000</v>
      </c>
      <c r="AI28" s="2">
        <f t="shared" ca="1" si="2"/>
        <v>245000</v>
      </c>
      <c r="AJ28" s="2">
        <f t="shared" ca="1" si="2"/>
        <v>245000</v>
      </c>
      <c r="AK28" s="2">
        <f t="shared" ca="1" si="2"/>
        <v>245000</v>
      </c>
      <c r="AL28" s="2">
        <f t="shared" ca="1" si="2"/>
        <v>367500</v>
      </c>
      <c r="AM28" s="2">
        <f t="shared" ca="1" si="2"/>
        <v>245000</v>
      </c>
      <c r="AN28" s="2">
        <f t="shared" ca="1" si="2"/>
        <v>367500</v>
      </c>
      <c r="AO28" s="2">
        <f t="shared" ca="1" si="2"/>
        <v>367500</v>
      </c>
      <c r="AP28" s="2">
        <f t="shared" ca="1" si="2"/>
        <v>367500</v>
      </c>
      <c r="AQ28" s="2">
        <f t="shared" ca="1" si="2"/>
        <v>490000</v>
      </c>
      <c r="AR28" s="2">
        <f t="shared" ca="1" si="2"/>
        <v>367500</v>
      </c>
      <c r="AS28" s="2">
        <f t="shared" ca="1" si="2"/>
        <v>490000</v>
      </c>
      <c r="AT28" s="2">
        <f t="shared" ca="1" si="2"/>
        <v>490000</v>
      </c>
      <c r="AU28" s="2">
        <f t="shared" ca="1" si="2"/>
        <v>612500</v>
      </c>
      <c r="AV28" s="2">
        <f t="shared" ca="1" si="2"/>
        <v>490000</v>
      </c>
      <c r="AW28" s="2">
        <f t="shared" ca="1" si="2"/>
        <v>490000</v>
      </c>
      <c r="AX28" s="2">
        <f t="shared" ca="1" si="2"/>
        <v>612500</v>
      </c>
      <c r="AY28" s="2">
        <f t="shared" ca="1" si="2"/>
        <v>612500</v>
      </c>
      <c r="AZ28" s="2">
        <f t="shared" ca="1" si="2"/>
        <v>612500</v>
      </c>
      <c r="BA28" s="2">
        <f t="shared" ca="1" si="2"/>
        <v>612500</v>
      </c>
      <c r="BB28" s="2">
        <f t="shared" ca="1" si="2"/>
        <v>735000</v>
      </c>
      <c r="BC28" s="2">
        <f t="shared" ca="1" si="2"/>
        <v>735000</v>
      </c>
      <c r="BD28" s="2">
        <f t="shared" ca="1" si="2"/>
        <v>735000</v>
      </c>
      <c r="BE28" s="2">
        <f t="shared" ca="1" si="2"/>
        <v>735000</v>
      </c>
      <c r="BF28" s="2">
        <f t="shared" ca="1" si="2"/>
        <v>735000</v>
      </c>
      <c r="BG28" s="2">
        <f t="shared" ca="1" si="2"/>
        <v>735000</v>
      </c>
      <c r="BH28" s="2">
        <f t="shared" ca="1" si="2"/>
        <v>735000</v>
      </c>
      <c r="BI28" s="2">
        <f t="shared" ca="1" si="2"/>
        <v>735000</v>
      </c>
      <c r="BJ28" s="2">
        <f t="shared" ca="1" si="2"/>
        <v>735000</v>
      </c>
      <c r="BK28" s="2">
        <f t="shared" ca="1" si="2"/>
        <v>735000</v>
      </c>
      <c r="BL28" s="2">
        <f t="shared" ca="1" si="2"/>
        <v>735000</v>
      </c>
      <c r="BM28" s="2">
        <f t="shared" ca="1" si="2"/>
        <v>735000</v>
      </c>
      <c r="BN28" s="2">
        <f t="shared" ca="1" si="2"/>
        <v>735000</v>
      </c>
      <c r="BO28" s="2">
        <f t="shared" ca="1" si="2"/>
        <v>735000</v>
      </c>
      <c r="BP28" s="2">
        <f t="shared" ca="1" si="2"/>
        <v>735000</v>
      </c>
      <c r="BQ28" s="2">
        <f t="shared" ca="1" si="2"/>
        <v>735000</v>
      </c>
    </row>
    <row r="29" spans="1:69">
      <c r="A29" s="18"/>
      <c r="B29" s="18"/>
      <c r="C29" s="31"/>
      <c r="D29" s="32" t="s">
        <v>179</v>
      </c>
      <c r="E29" s="5" t="str">
        <f xml:space="preserve">  Financials!E$18</f>
        <v>Supplier Invoices</v>
      </c>
      <c r="F29" s="5">
        <f xml:space="preserve">  Financials!F$18</f>
        <v>0</v>
      </c>
      <c r="G29" s="5" t="str">
        <f xml:space="preserve">  Financials!G$18</f>
        <v>GBP</v>
      </c>
      <c r="H29" s="5">
        <f ca="1" xml:space="preserve">  Financials!H$18</f>
        <v>6300000</v>
      </c>
      <c r="I29" s="5">
        <f xml:space="preserve">  Financials!I$18</f>
        <v>0</v>
      </c>
      <c r="J29" s="5">
        <f ca="1" xml:space="preserve">  Financials!J$18</f>
        <v>175000</v>
      </c>
      <c r="K29" s="5">
        <f ca="1" xml:space="preserve">  Financials!K$18</f>
        <v>0</v>
      </c>
      <c r="L29" s="5">
        <f ca="1" xml:space="preserve">  Financials!L$18</f>
        <v>0</v>
      </c>
      <c r="M29" s="5">
        <f ca="1" xml:space="preserve">  Financials!M$18</f>
        <v>0</v>
      </c>
      <c r="N29" s="5">
        <f ca="1" xml:space="preserve">  Financials!N$18</f>
        <v>0</v>
      </c>
      <c r="O29" s="5">
        <f ca="1" xml:space="preserve">  Financials!O$18</f>
        <v>0</v>
      </c>
      <c r="P29" s="5">
        <f ca="1" xml:space="preserve">  Financials!P$18</f>
        <v>175000</v>
      </c>
      <c r="Q29" s="5">
        <f ca="1" xml:space="preserve">  Financials!Q$18</f>
        <v>0</v>
      </c>
      <c r="R29" s="5">
        <f ca="1" xml:space="preserve">  Financials!R$18</f>
        <v>0</v>
      </c>
      <c r="S29" s="5">
        <f ca="1" xml:space="preserve">  Financials!S$18</f>
        <v>0</v>
      </c>
      <c r="T29" s="5">
        <f ca="1" xml:space="preserve">  Financials!T$18</f>
        <v>0</v>
      </c>
      <c r="U29" s="5">
        <f ca="1" xml:space="preserve">  Financials!U$18</f>
        <v>0</v>
      </c>
      <c r="V29" s="5">
        <f ca="1" xml:space="preserve">  Financials!V$18</f>
        <v>175000</v>
      </c>
      <c r="W29" s="5">
        <f ca="1" xml:space="preserve">  Financials!W$18</f>
        <v>0</v>
      </c>
      <c r="X29" s="5">
        <f ca="1" xml:space="preserve">  Financials!X$18</f>
        <v>0</v>
      </c>
      <c r="Y29" s="5">
        <f ca="1" xml:space="preserve">  Financials!Y$18</f>
        <v>0</v>
      </c>
      <c r="Z29" s="5">
        <f ca="1" xml:space="preserve">  Financials!Z$18</f>
        <v>175000</v>
      </c>
      <c r="AA29" s="5">
        <f ca="1" xml:space="preserve">  Financials!AA$18</f>
        <v>0</v>
      </c>
      <c r="AB29" s="5">
        <f ca="1" xml:space="preserve">  Financials!AB$18</f>
        <v>0</v>
      </c>
      <c r="AC29" s="5">
        <f ca="1" xml:space="preserve">  Financials!AC$18</f>
        <v>175000</v>
      </c>
      <c r="AD29" s="5">
        <f ca="1" xml:space="preserve">  Financials!AD$18</f>
        <v>0</v>
      </c>
      <c r="AE29" s="5">
        <f ca="1" xml:space="preserve">  Financials!AE$18</f>
        <v>0</v>
      </c>
      <c r="AF29" s="5">
        <f ca="1" xml:space="preserve">  Financials!AF$18</f>
        <v>175000</v>
      </c>
      <c r="AG29" s="5">
        <f ca="1" xml:space="preserve">  Financials!AG$18</f>
        <v>0</v>
      </c>
      <c r="AH29" s="5">
        <f ca="1" xml:space="preserve">  Financials!AH$18</f>
        <v>0</v>
      </c>
      <c r="AI29" s="5">
        <f ca="1" xml:space="preserve">  Financials!AI$18</f>
        <v>175000</v>
      </c>
      <c r="AJ29" s="5">
        <f ca="1" xml:space="preserve">  Financials!AJ$18</f>
        <v>0</v>
      </c>
      <c r="AK29" s="5">
        <f ca="1" xml:space="preserve">  Financials!AK$18</f>
        <v>175000</v>
      </c>
      <c r="AL29" s="5">
        <f ca="1" xml:space="preserve">  Financials!AL$18</f>
        <v>0</v>
      </c>
      <c r="AM29" s="5">
        <f ca="1" xml:space="preserve">  Financials!AM$18</f>
        <v>175000</v>
      </c>
      <c r="AN29" s="5">
        <f ca="1" xml:space="preserve">  Financials!AN$18</f>
        <v>0</v>
      </c>
      <c r="AO29" s="5">
        <f ca="1" xml:space="preserve">  Financials!AO$18</f>
        <v>175000</v>
      </c>
      <c r="AP29" s="5">
        <f ca="1" xml:space="preserve">  Financials!AP$18</f>
        <v>175000</v>
      </c>
      <c r="AQ29" s="5">
        <f ca="1" xml:space="preserve">  Financials!AQ$18</f>
        <v>0</v>
      </c>
      <c r="AR29" s="5">
        <f ca="1" xml:space="preserve">  Financials!AR$18</f>
        <v>175000</v>
      </c>
      <c r="AS29" s="5">
        <f ca="1" xml:space="preserve">  Financials!AS$18</f>
        <v>175000</v>
      </c>
      <c r="AT29" s="5">
        <f ca="1" xml:space="preserve">  Financials!AT$18</f>
        <v>175000</v>
      </c>
      <c r="AU29" s="5">
        <f ca="1" xml:space="preserve">  Financials!AU$18</f>
        <v>0</v>
      </c>
      <c r="AV29" s="5">
        <f ca="1" xml:space="preserve">  Financials!AV$18</f>
        <v>175000</v>
      </c>
      <c r="AW29" s="5">
        <f ca="1" xml:space="preserve">  Financials!AW$18</f>
        <v>175000</v>
      </c>
      <c r="AX29" s="5">
        <f ca="1" xml:space="preserve">  Financials!AX$18</f>
        <v>175000</v>
      </c>
      <c r="AY29" s="5">
        <f ca="1" xml:space="preserve">  Financials!AY$18</f>
        <v>175000</v>
      </c>
      <c r="AZ29" s="5">
        <f ca="1" xml:space="preserve">  Financials!AZ$18</f>
        <v>175000</v>
      </c>
      <c r="BA29" s="5">
        <f ca="1" xml:space="preserve">  Financials!BA$18</f>
        <v>175000</v>
      </c>
      <c r="BB29" s="5">
        <f ca="1" xml:space="preserve">  Financials!BB$18</f>
        <v>175000</v>
      </c>
      <c r="BC29" s="5">
        <f ca="1" xml:space="preserve">  Financials!BC$18</f>
        <v>175000</v>
      </c>
      <c r="BD29" s="5">
        <f ca="1" xml:space="preserve">  Financials!BD$18</f>
        <v>175000</v>
      </c>
      <c r="BE29" s="5">
        <f ca="1" xml:space="preserve">  Financials!BE$18</f>
        <v>175000</v>
      </c>
      <c r="BF29" s="5">
        <f ca="1" xml:space="preserve">  Financials!BF$18</f>
        <v>175000</v>
      </c>
      <c r="BG29" s="5">
        <f ca="1" xml:space="preserve">  Financials!BG$18</f>
        <v>175000</v>
      </c>
      <c r="BH29" s="5">
        <f ca="1" xml:space="preserve">  Financials!BH$18</f>
        <v>175000</v>
      </c>
      <c r="BI29" s="5">
        <f ca="1" xml:space="preserve">  Financials!BI$18</f>
        <v>175000</v>
      </c>
      <c r="BJ29" s="5">
        <f ca="1" xml:space="preserve">  Financials!BJ$18</f>
        <v>175000</v>
      </c>
      <c r="BK29" s="5">
        <f ca="1" xml:space="preserve">  Financials!BK$18</f>
        <v>175000</v>
      </c>
      <c r="BL29" s="5">
        <f ca="1" xml:space="preserve">  Financials!BL$18</f>
        <v>175000</v>
      </c>
      <c r="BM29" s="5">
        <f ca="1" xml:space="preserve">  Financials!BM$18</f>
        <v>175000</v>
      </c>
      <c r="BN29" s="5">
        <f ca="1" xml:space="preserve">  Financials!BN$18</f>
        <v>175000</v>
      </c>
      <c r="BO29" s="5">
        <f ca="1" xml:space="preserve">  Financials!BO$18</f>
        <v>175000</v>
      </c>
      <c r="BP29" s="5">
        <f ca="1" xml:space="preserve">  Financials!BP$18</f>
        <v>175000</v>
      </c>
      <c r="BQ29" s="5">
        <f ca="1" xml:space="preserve">  Financials!BQ$18</f>
        <v>175000</v>
      </c>
    </row>
    <row r="30" spans="1:69">
      <c r="D30" s="82" t="s">
        <v>237</v>
      </c>
      <c r="E30" s="2" t="str">
        <f t="shared" ref="E30:BQ30" si="3" xml:space="preserve">  E$13</f>
        <v>Cash out on Inventory POS</v>
      </c>
      <c r="F30" s="2">
        <f t="shared" si="3"/>
        <v>0</v>
      </c>
      <c r="G30" s="2" t="str">
        <f t="shared" si="3"/>
        <v>GBP</v>
      </c>
      <c r="H30" s="2">
        <f t="shared" ca="1" si="3"/>
        <v>5565000</v>
      </c>
      <c r="I30" s="2">
        <f t="shared" si="3"/>
        <v>0</v>
      </c>
      <c r="J30" s="2">
        <f t="shared" ca="1" si="3"/>
        <v>52500</v>
      </c>
      <c r="K30" s="2">
        <f t="shared" ca="1" si="3"/>
        <v>0</v>
      </c>
      <c r="L30" s="2">
        <f t="shared" ca="1" si="3"/>
        <v>0</v>
      </c>
      <c r="M30" s="2">
        <f t="shared" ca="1" si="3"/>
        <v>0</v>
      </c>
      <c r="N30" s="2">
        <f t="shared" ca="1" si="3"/>
        <v>0</v>
      </c>
      <c r="O30" s="2">
        <f t="shared" ca="1" si="3"/>
        <v>0</v>
      </c>
      <c r="P30" s="2">
        <f t="shared" ca="1" si="3"/>
        <v>175000</v>
      </c>
      <c r="Q30" s="2">
        <f t="shared" ca="1" si="3"/>
        <v>0</v>
      </c>
      <c r="R30" s="2">
        <f t="shared" ca="1" si="3"/>
        <v>0</v>
      </c>
      <c r="S30" s="2">
        <f t="shared" ca="1" si="3"/>
        <v>0</v>
      </c>
      <c r="T30" s="2">
        <f t="shared" ca="1" si="3"/>
        <v>0</v>
      </c>
      <c r="U30" s="2">
        <f t="shared" ca="1" si="3"/>
        <v>0</v>
      </c>
      <c r="V30" s="2">
        <f t="shared" ca="1" si="3"/>
        <v>175000</v>
      </c>
      <c r="W30" s="2">
        <f t="shared" ca="1" si="3"/>
        <v>0</v>
      </c>
      <c r="X30" s="2">
        <f t="shared" ca="1" si="3"/>
        <v>0</v>
      </c>
      <c r="Y30" s="2">
        <f t="shared" ca="1" si="3"/>
        <v>0</v>
      </c>
      <c r="Z30" s="2">
        <f t="shared" ca="1" si="3"/>
        <v>52500</v>
      </c>
      <c r="AA30" s="2">
        <f t="shared" ca="1" si="3"/>
        <v>0</v>
      </c>
      <c r="AB30" s="2">
        <f t="shared" ca="1" si="3"/>
        <v>122499.99999999999</v>
      </c>
      <c r="AC30" s="2">
        <f t="shared" ca="1" si="3"/>
        <v>52500</v>
      </c>
      <c r="AD30" s="2">
        <f t="shared" ca="1" si="3"/>
        <v>0</v>
      </c>
      <c r="AE30" s="2">
        <f t="shared" ca="1" si="3"/>
        <v>0</v>
      </c>
      <c r="AF30" s="2">
        <f t="shared" ca="1" si="3"/>
        <v>175000</v>
      </c>
      <c r="AG30" s="2">
        <f t="shared" ca="1" si="3"/>
        <v>0</v>
      </c>
      <c r="AH30" s="2">
        <f t="shared" ca="1" si="3"/>
        <v>0</v>
      </c>
      <c r="AI30" s="2">
        <f t="shared" ca="1" si="3"/>
        <v>175000</v>
      </c>
      <c r="AJ30" s="2">
        <f t="shared" ca="1" si="3"/>
        <v>0</v>
      </c>
      <c r="AK30" s="2">
        <f t="shared" ca="1" si="3"/>
        <v>52500</v>
      </c>
      <c r="AL30" s="2">
        <f t="shared" ca="1" si="3"/>
        <v>122499.99999999999</v>
      </c>
      <c r="AM30" s="2">
        <f t="shared" ca="1" si="3"/>
        <v>52500</v>
      </c>
      <c r="AN30" s="2">
        <f t="shared" ca="1" si="3"/>
        <v>0</v>
      </c>
      <c r="AO30" s="2">
        <f t="shared" ca="1" si="3"/>
        <v>175000</v>
      </c>
      <c r="AP30" s="2">
        <f t="shared" ca="1" si="3"/>
        <v>52500</v>
      </c>
      <c r="AQ30" s="2">
        <f t="shared" ca="1" si="3"/>
        <v>122499.99999999999</v>
      </c>
      <c r="AR30" s="2">
        <f t="shared" ca="1" si="3"/>
        <v>52500</v>
      </c>
      <c r="AS30" s="2">
        <f t="shared" ca="1" si="3"/>
        <v>175000</v>
      </c>
      <c r="AT30" s="2">
        <f t="shared" ca="1" si="3"/>
        <v>52500</v>
      </c>
      <c r="AU30" s="2">
        <f t="shared" ca="1" si="3"/>
        <v>122499.99999999999</v>
      </c>
      <c r="AV30" s="2">
        <f t="shared" ca="1" si="3"/>
        <v>175000</v>
      </c>
      <c r="AW30" s="2">
        <f t="shared" ca="1" si="3"/>
        <v>52500</v>
      </c>
      <c r="AX30" s="2">
        <f t="shared" ca="1" si="3"/>
        <v>175000</v>
      </c>
      <c r="AY30" s="2">
        <f t="shared" ca="1" si="3"/>
        <v>175000</v>
      </c>
      <c r="AZ30" s="2">
        <f t="shared" ca="1" si="3"/>
        <v>175000</v>
      </c>
      <c r="BA30" s="2">
        <f t="shared" ca="1" si="3"/>
        <v>52500</v>
      </c>
      <c r="BB30" s="2">
        <f t="shared" ca="1" si="3"/>
        <v>175000</v>
      </c>
      <c r="BC30" s="2">
        <f t="shared" ca="1" si="3"/>
        <v>175000</v>
      </c>
      <c r="BD30" s="2">
        <f t="shared" ca="1" si="3"/>
        <v>175000</v>
      </c>
      <c r="BE30" s="2">
        <f t="shared" ca="1" si="3"/>
        <v>175000</v>
      </c>
      <c r="BF30" s="2">
        <f t="shared" ca="1" si="3"/>
        <v>175000</v>
      </c>
      <c r="BG30" s="2">
        <f t="shared" ca="1" si="3"/>
        <v>175000</v>
      </c>
      <c r="BH30" s="2">
        <f t="shared" ca="1" si="3"/>
        <v>175000</v>
      </c>
      <c r="BI30" s="2">
        <f t="shared" ca="1" si="3"/>
        <v>175000</v>
      </c>
      <c r="BJ30" s="2">
        <f t="shared" ca="1" si="3"/>
        <v>175000</v>
      </c>
      <c r="BK30" s="2">
        <f t="shared" ca="1" si="3"/>
        <v>175000</v>
      </c>
      <c r="BL30" s="2">
        <f t="shared" ca="1" si="3"/>
        <v>175000</v>
      </c>
      <c r="BM30" s="2">
        <f t="shared" ca="1" si="3"/>
        <v>175000</v>
      </c>
      <c r="BN30" s="2">
        <f t="shared" ca="1" si="3"/>
        <v>175000</v>
      </c>
      <c r="BO30" s="2">
        <f t="shared" ca="1" si="3"/>
        <v>175000</v>
      </c>
      <c r="BP30" s="2">
        <f t="shared" ca="1" si="3"/>
        <v>175000</v>
      </c>
      <c r="BQ30" s="2">
        <f t="shared" ca="1" si="3"/>
        <v>175000</v>
      </c>
    </row>
    <row r="31" spans="1:69" s="89" customFormat="1">
      <c r="A31" s="64"/>
      <c r="B31" s="64"/>
      <c r="C31" s="92"/>
      <c r="D31" s="93"/>
      <c r="E31" s="38" t="s">
        <v>238</v>
      </c>
      <c r="F31" s="38"/>
      <c r="G31" s="38" t="s">
        <v>205</v>
      </c>
      <c r="H31" s="38"/>
      <c r="I31" s="12">
        <f t="shared" ref="I31:BQ31" si="4" xml:space="preserve">  IF( I27 = 0, $F26, I28 + I29 - I30 )</f>
        <v>0</v>
      </c>
      <c r="J31" s="12">
        <f t="shared" ca="1" si="4"/>
        <v>122500</v>
      </c>
      <c r="K31" s="12">
        <f t="shared" ca="1" si="4"/>
        <v>122500</v>
      </c>
      <c r="L31" s="12">
        <f t="shared" ca="1" si="4"/>
        <v>122500</v>
      </c>
      <c r="M31" s="12">
        <f t="shared" ca="1" si="4"/>
        <v>122500</v>
      </c>
      <c r="N31" s="12">
        <f t="shared" ca="1" si="4"/>
        <v>122500</v>
      </c>
      <c r="O31" s="12">
        <f t="shared" ca="1" si="4"/>
        <v>122500</v>
      </c>
      <c r="P31" s="12">
        <f t="shared" ca="1" si="4"/>
        <v>122500</v>
      </c>
      <c r="Q31" s="12">
        <f t="shared" ca="1" si="4"/>
        <v>122500</v>
      </c>
      <c r="R31" s="12">
        <f t="shared" ca="1" si="4"/>
        <v>122500</v>
      </c>
      <c r="S31" s="12">
        <f t="shared" ca="1" si="4"/>
        <v>122500</v>
      </c>
      <c r="T31" s="12">
        <f t="shared" ca="1" si="4"/>
        <v>122500</v>
      </c>
      <c r="U31" s="12">
        <f t="shared" ca="1" si="4"/>
        <v>122500</v>
      </c>
      <c r="V31" s="12">
        <f t="shared" ca="1" si="4"/>
        <v>122500</v>
      </c>
      <c r="W31" s="12">
        <f t="shared" ca="1" si="4"/>
        <v>122500</v>
      </c>
      <c r="X31" s="12">
        <f t="shared" ca="1" si="4"/>
        <v>122500</v>
      </c>
      <c r="Y31" s="12">
        <f t="shared" ca="1" si="4"/>
        <v>122500</v>
      </c>
      <c r="Z31" s="12">
        <f t="shared" ca="1" si="4"/>
        <v>245000</v>
      </c>
      <c r="AA31" s="12">
        <f t="shared" ca="1" si="4"/>
        <v>245000</v>
      </c>
      <c r="AB31" s="12">
        <f t="shared" ca="1" si="4"/>
        <v>122500.00000000001</v>
      </c>
      <c r="AC31" s="12">
        <f t="shared" ca="1" si="4"/>
        <v>245000</v>
      </c>
      <c r="AD31" s="12">
        <f t="shared" ca="1" si="4"/>
        <v>245000</v>
      </c>
      <c r="AE31" s="12">
        <f t="shared" ca="1" si="4"/>
        <v>245000</v>
      </c>
      <c r="AF31" s="12">
        <f t="shared" ca="1" si="4"/>
        <v>245000</v>
      </c>
      <c r="AG31" s="12">
        <f t="shared" ca="1" si="4"/>
        <v>245000</v>
      </c>
      <c r="AH31" s="12">
        <f t="shared" ca="1" si="4"/>
        <v>245000</v>
      </c>
      <c r="AI31" s="12">
        <f t="shared" ca="1" si="4"/>
        <v>245000</v>
      </c>
      <c r="AJ31" s="12">
        <f t="shared" ca="1" si="4"/>
        <v>245000</v>
      </c>
      <c r="AK31" s="12">
        <f t="shared" ca="1" si="4"/>
        <v>367500</v>
      </c>
      <c r="AL31" s="12">
        <f t="shared" ca="1" si="4"/>
        <v>245000</v>
      </c>
      <c r="AM31" s="12">
        <f t="shared" ca="1" si="4"/>
        <v>367500</v>
      </c>
      <c r="AN31" s="12">
        <f t="shared" ca="1" si="4"/>
        <v>367500</v>
      </c>
      <c r="AO31" s="12">
        <f t="shared" ca="1" si="4"/>
        <v>367500</v>
      </c>
      <c r="AP31" s="12">
        <f t="shared" ca="1" si="4"/>
        <v>490000</v>
      </c>
      <c r="AQ31" s="12">
        <f t="shared" ca="1" si="4"/>
        <v>367500</v>
      </c>
      <c r="AR31" s="12">
        <f t="shared" ca="1" si="4"/>
        <v>490000</v>
      </c>
      <c r="AS31" s="12">
        <f t="shared" ca="1" si="4"/>
        <v>490000</v>
      </c>
      <c r="AT31" s="12">
        <f t="shared" ca="1" si="4"/>
        <v>612500</v>
      </c>
      <c r="AU31" s="12">
        <f t="shared" ca="1" si="4"/>
        <v>490000</v>
      </c>
      <c r="AV31" s="12">
        <f t="shared" ca="1" si="4"/>
        <v>490000</v>
      </c>
      <c r="AW31" s="12">
        <f t="shared" ca="1" si="4"/>
        <v>612500</v>
      </c>
      <c r="AX31" s="12">
        <f t="shared" ca="1" si="4"/>
        <v>612500</v>
      </c>
      <c r="AY31" s="12">
        <f t="shared" ca="1" si="4"/>
        <v>612500</v>
      </c>
      <c r="AZ31" s="12">
        <f t="shared" ca="1" si="4"/>
        <v>612500</v>
      </c>
      <c r="BA31" s="12">
        <f t="shared" ca="1" si="4"/>
        <v>735000</v>
      </c>
      <c r="BB31" s="12">
        <f t="shared" ca="1" si="4"/>
        <v>735000</v>
      </c>
      <c r="BC31" s="12">
        <f t="shared" ca="1" si="4"/>
        <v>735000</v>
      </c>
      <c r="BD31" s="12">
        <f t="shared" ca="1" si="4"/>
        <v>735000</v>
      </c>
      <c r="BE31" s="12">
        <f t="shared" ca="1" si="4"/>
        <v>735000</v>
      </c>
      <c r="BF31" s="12">
        <f t="shared" ca="1" si="4"/>
        <v>735000</v>
      </c>
      <c r="BG31" s="12">
        <f t="shared" ca="1" si="4"/>
        <v>735000</v>
      </c>
      <c r="BH31" s="12">
        <f t="shared" ca="1" si="4"/>
        <v>735000</v>
      </c>
      <c r="BI31" s="12">
        <f t="shared" ca="1" si="4"/>
        <v>735000</v>
      </c>
      <c r="BJ31" s="12">
        <f t="shared" ca="1" si="4"/>
        <v>735000</v>
      </c>
      <c r="BK31" s="12">
        <f t="shared" ca="1" si="4"/>
        <v>735000</v>
      </c>
      <c r="BL31" s="12">
        <f t="shared" ca="1" si="4"/>
        <v>735000</v>
      </c>
      <c r="BM31" s="12">
        <f t="shared" ca="1" si="4"/>
        <v>735000</v>
      </c>
      <c r="BN31" s="12">
        <f t="shared" ca="1" si="4"/>
        <v>735000</v>
      </c>
      <c r="BO31" s="12">
        <f t="shared" ca="1" si="4"/>
        <v>735000</v>
      </c>
      <c r="BP31" s="12">
        <f t="shared" ca="1" si="4"/>
        <v>735000</v>
      </c>
      <c r="BQ31" s="12">
        <f t="shared" ca="1" si="4"/>
        <v>735000</v>
      </c>
    </row>
    <row r="33" spans="1:69">
      <c r="B33" s="28" t="s">
        <v>239</v>
      </c>
    </row>
    <row r="34" spans="1:69" s="87" customFormat="1">
      <c r="A34" s="60"/>
      <c r="B34" s="60"/>
      <c r="C34" s="86"/>
      <c r="D34" s="90"/>
      <c r="E34" s="46" t="str">
        <f xml:space="preserve">  InpC!E$49</f>
        <v>Opening Debtors</v>
      </c>
      <c r="F34" s="46">
        <f xml:space="preserve">  InpC!F$49</f>
        <v>0</v>
      </c>
      <c r="G34" s="46" t="str">
        <f xml:space="preserve">  InpC!G$49</f>
        <v>GBP</v>
      </c>
      <c r="M34" s="88"/>
    </row>
    <row r="35" spans="1:69">
      <c r="A35" s="18"/>
      <c r="B35" s="18"/>
      <c r="C35" s="31"/>
      <c r="D35" s="32"/>
      <c r="E35" s="10" t="str">
        <f xml:space="preserve">  Time!E$28</f>
        <v>Period number</v>
      </c>
      <c r="F35" s="10">
        <f xml:space="preserve">  Time!F$28</f>
        <v>0</v>
      </c>
      <c r="G35" s="10" t="str">
        <f xml:space="preserve">  Time!G$28</f>
        <v>Counter</v>
      </c>
      <c r="H35" s="10">
        <f xml:space="preserve">  Time!H$28</f>
        <v>0</v>
      </c>
      <c r="I35" s="10">
        <f xml:space="preserve">  Time!I$28</f>
        <v>0</v>
      </c>
      <c r="J35" s="10">
        <f xml:space="preserve">  Time!J$28</f>
        <v>1</v>
      </c>
      <c r="K35" s="10">
        <f xml:space="preserve">  Time!K$28</f>
        <v>2</v>
      </c>
      <c r="L35" s="10">
        <f xml:space="preserve">  Time!L$28</f>
        <v>3</v>
      </c>
      <c r="M35" s="10">
        <f xml:space="preserve">  Time!M$28</f>
        <v>4</v>
      </c>
      <c r="N35" s="10">
        <f xml:space="preserve">  Time!N$28</f>
        <v>5</v>
      </c>
      <c r="O35" s="10">
        <f xml:space="preserve">  Time!O$28</f>
        <v>6</v>
      </c>
      <c r="P35" s="10">
        <f xml:space="preserve">  Time!P$28</f>
        <v>7</v>
      </c>
      <c r="Q35" s="10">
        <f xml:space="preserve">  Time!Q$28</f>
        <v>8</v>
      </c>
      <c r="R35" s="10">
        <f xml:space="preserve">  Time!R$28</f>
        <v>9</v>
      </c>
      <c r="S35" s="10">
        <f xml:space="preserve">  Time!S$28</f>
        <v>10</v>
      </c>
      <c r="T35" s="10">
        <f xml:space="preserve">  Time!T$28</f>
        <v>11</v>
      </c>
      <c r="U35" s="10">
        <f xml:space="preserve">  Time!U$28</f>
        <v>12</v>
      </c>
      <c r="V35" s="10">
        <f xml:space="preserve">  Time!V$28</f>
        <v>13</v>
      </c>
      <c r="W35" s="10">
        <f xml:space="preserve">  Time!W$28</f>
        <v>14</v>
      </c>
      <c r="X35" s="10">
        <f xml:space="preserve">  Time!X$28</f>
        <v>15</v>
      </c>
      <c r="Y35" s="10">
        <f xml:space="preserve">  Time!Y$28</f>
        <v>16</v>
      </c>
      <c r="Z35" s="10">
        <f xml:space="preserve">  Time!Z$28</f>
        <v>17</v>
      </c>
      <c r="AA35" s="10">
        <f xml:space="preserve">  Time!AA$28</f>
        <v>18</v>
      </c>
      <c r="AB35" s="10">
        <f xml:space="preserve">  Time!AB$28</f>
        <v>19</v>
      </c>
      <c r="AC35" s="10">
        <f xml:space="preserve">  Time!AC$28</f>
        <v>20</v>
      </c>
      <c r="AD35" s="10">
        <f xml:space="preserve">  Time!AD$28</f>
        <v>21</v>
      </c>
      <c r="AE35" s="10">
        <f xml:space="preserve">  Time!AE$28</f>
        <v>22</v>
      </c>
      <c r="AF35" s="10">
        <f xml:space="preserve">  Time!AF$28</f>
        <v>23</v>
      </c>
      <c r="AG35" s="10">
        <f xml:space="preserve">  Time!AG$28</f>
        <v>24</v>
      </c>
      <c r="AH35" s="10">
        <f xml:space="preserve">  Time!AH$28</f>
        <v>25</v>
      </c>
      <c r="AI35" s="10">
        <f xml:space="preserve">  Time!AI$28</f>
        <v>26</v>
      </c>
      <c r="AJ35" s="10">
        <f xml:space="preserve">  Time!AJ$28</f>
        <v>27</v>
      </c>
      <c r="AK35" s="10">
        <f xml:space="preserve">  Time!AK$28</f>
        <v>28</v>
      </c>
      <c r="AL35" s="10">
        <f xml:space="preserve">  Time!AL$28</f>
        <v>29</v>
      </c>
      <c r="AM35" s="10">
        <f xml:space="preserve">  Time!AM$28</f>
        <v>30</v>
      </c>
      <c r="AN35" s="10">
        <f xml:space="preserve">  Time!AN$28</f>
        <v>31</v>
      </c>
      <c r="AO35" s="10">
        <f xml:space="preserve">  Time!AO$28</f>
        <v>32</v>
      </c>
      <c r="AP35" s="10">
        <f xml:space="preserve">  Time!AP$28</f>
        <v>33</v>
      </c>
      <c r="AQ35" s="10">
        <f xml:space="preserve">  Time!AQ$28</f>
        <v>34</v>
      </c>
      <c r="AR35" s="10">
        <f xml:space="preserve">  Time!AR$28</f>
        <v>35</v>
      </c>
      <c r="AS35" s="10">
        <f xml:space="preserve">  Time!AS$28</f>
        <v>36</v>
      </c>
      <c r="AT35" s="10">
        <f xml:space="preserve">  Time!AT$28</f>
        <v>37</v>
      </c>
      <c r="AU35" s="10">
        <f xml:space="preserve">  Time!AU$28</f>
        <v>38</v>
      </c>
      <c r="AV35" s="10">
        <f xml:space="preserve">  Time!AV$28</f>
        <v>39</v>
      </c>
      <c r="AW35" s="10">
        <f xml:space="preserve">  Time!AW$28</f>
        <v>40</v>
      </c>
      <c r="AX35" s="10">
        <f xml:space="preserve">  Time!AX$28</f>
        <v>41</v>
      </c>
      <c r="AY35" s="10">
        <f xml:space="preserve">  Time!AY$28</f>
        <v>42</v>
      </c>
      <c r="AZ35" s="10">
        <f xml:space="preserve">  Time!AZ$28</f>
        <v>43</v>
      </c>
      <c r="BA35" s="10">
        <f xml:space="preserve">  Time!BA$28</f>
        <v>44</v>
      </c>
      <c r="BB35" s="10">
        <f xml:space="preserve">  Time!BB$28</f>
        <v>45</v>
      </c>
      <c r="BC35" s="10">
        <f xml:space="preserve">  Time!BC$28</f>
        <v>46</v>
      </c>
      <c r="BD35" s="10">
        <f xml:space="preserve">  Time!BD$28</f>
        <v>47</v>
      </c>
      <c r="BE35" s="10">
        <f xml:space="preserve">  Time!BE$28</f>
        <v>48</v>
      </c>
      <c r="BF35" s="10">
        <f xml:space="preserve">  Time!BF$28</f>
        <v>49</v>
      </c>
      <c r="BG35" s="10">
        <f xml:space="preserve">  Time!BG$28</f>
        <v>50</v>
      </c>
      <c r="BH35" s="10">
        <f xml:space="preserve">  Time!BH$28</f>
        <v>51</v>
      </c>
      <c r="BI35" s="10">
        <f xml:space="preserve">  Time!BI$28</f>
        <v>52</v>
      </c>
      <c r="BJ35" s="10">
        <f xml:space="preserve">  Time!BJ$28</f>
        <v>53</v>
      </c>
      <c r="BK35" s="10">
        <f xml:space="preserve">  Time!BK$28</f>
        <v>54</v>
      </c>
      <c r="BL35" s="10">
        <f xml:space="preserve">  Time!BL$28</f>
        <v>55</v>
      </c>
      <c r="BM35" s="10">
        <f xml:space="preserve">  Time!BM$28</f>
        <v>56</v>
      </c>
      <c r="BN35" s="10">
        <f xml:space="preserve">  Time!BN$28</f>
        <v>57</v>
      </c>
      <c r="BO35" s="10">
        <f xml:space="preserve">  Time!BO$28</f>
        <v>58</v>
      </c>
      <c r="BP35" s="10">
        <f xml:space="preserve">  Time!BP$28</f>
        <v>59</v>
      </c>
      <c r="BQ35" s="10">
        <f xml:space="preserve">  Time!BQ$28</f>
        <v>60</v>
      </c>
    </row>
    <row r="36" spans="1:69">
      <c r="E36" s="55" t="s">
        <v>52</v>
      </c>
      <c r="G36" s="55" t="s">
        <v>205</v>
      </c>
      <c r="J36" s="2">
        <f t="shared" ref="J36:BQ36" si="5" xml:space="preserve">  I39</f>
        <v>0</v>
      </c>
      <c r="K36" s="2">
        <f t="shared" ca="1" si="5"/>
        <v>0</v>
      </c>
      <c r="L36" s="2">
        <f t="shared" ca="1" si="5"/>
        <v>0</v>
      </c>
      <c r="M36" s="2">
        <f t="shared" ca="1" si="5"/>
        <v>0</v>
      </c>
      <c r="N36" s="2">
        <f t="shared" ca="1" si="5"/>
        <v>0</v>
      </c>
      <c r="O36" s="2">
        <f t="shared" ca="1" si="5"/>
        <v>0</v>
      </c>
      <c r="P36" s="2">
        <f t="shared" ca="1" si="5"/>
        <v>0</v>
      </c>
      <c r="Q36" s="2">
        <f t="shared" ca="1" si="5"/>
        <v>0</v>
      </c>
      <c r="R36" s="2">
        <f t="shared" ca="1" si="5"/>
        <v>604287.74940016971</v>
      </c>
      <c r="S36" s="2">
        <f t="shared" ca="1" si="5"/>
        <v>712388.02352588868</v>
      </c>
      <c r="T36" s="2">
        <f t="shared" ca="1" si="5"/>
        <v>115712.25059983018</v>
      </c>
      <c r="U36" s="2">
        <f t="shared" ca="1" si="5"/>
        <v>7611.9764741111721</v>
      </c>
      <c r="V36" s="2">
        <f t="shared" ca="1" si="5"/>
        <v>-7.2759576141834259E-11</v>
      </c>
      <c r="W36" s="2">
        <f t="shared" ca="1" si="5"/>
        <v>-7.2759576141834259E-11</v>
      </c>
      <c r="X36" s="2">
        <f t="shared" ca="1" si="5"/>
        <v>708986.87995648815</v>
      </c>
      <c r="Y36" s="2">
        <f t="shared" ca="1" si="5"/>
        <v>868365.89175802539</v>
      </c>
      <c r="Z36" s="2">
        <f t="shared" ca="1" si="5"/>
        <v>240221.86244285945</v>
      </c>
      <c r="AA36" s="2">
        <f t="shared" ca="1" si="5"/>
        <v>166587.80038417567</v>
      </c>
      <c r="AB36" s="2">
        <f t="shared" ca="1" si="5"/>
        <v>176689.24906035443</v>
      </c>
      <c r="AC36" s="2">
        <f t="shared" ca="1" si="5"/>
        <v>187220.21828012864</v>
      </c>
      <c r="AD36" s="2">
        <f t="shared" ca="1" si="5"/>
        <v>918389.7579404671</v>
      </c>
      <c r="AE36" s="2">
        <f t="shared" ca="1" si="5"/>
        <v>930214.11310355843</v>
      </c>
      <c r="AF36" s="2">
        <f t="shared" ca="1" si="5"/>
        <v>222755.46624929586</v>
      </c>
      <c r="AG36" s="2">
        <f t="shared" ca="1" si="5"/>
        <v>236262.77533475321</v>
      </c>
      <c r="AH36" s="2">
        <f t="shared" ca="1" si="5"/>
        <v>969896.99862338509</v>
      </c>
      <c r="AI36" s="2">
        <f t="shared" ca="1" si="5"/>
        <v>984336.08109584614</v>
      </c>
      <c r="AJ36" s="2">
        <f t="shared" ca="1" si="5"/>
        <v>352046.66568363737</v>
      </c>
      <c r="AK36" s="2">
        <f t="shared" ca="1" si="5"/>
        <v>1165230.2557392726</v>
      </c>
      <c r="AL36" s="2">
        <f t="shared" ca="1" si="5"/>
        <v>1191886.5491365762</v>
      </c>
      <c r="AM36" s="2">
        <f t="shared" ca="1" si="5"/>
        <v>500012.80896080728</v>
      </c>
      <c r="AN36" s="2">
        <f t="shared" ca="1" si="5"/>
        <v>1250303.7994403746</v>
      </c>
      <c r="AO36" s="2">
        <f t="shared" ca="1" si="5"/>
        <v>1281881.1170609472</v>
      </c>
      <c r="AP36" s="2">
        <f t="shared" ca="1" si="5"/>
        <v>595371.4030224114</v>
      </c>
      <c r="AQ36" s="2">
        <f t="shared" ca="1" si="5"/>
        <v>1350823.2192222101</v>
      </c>
      <c r="AR36" s="2">
        <f t="shared" ca="1" si="5"/>
        <v>1388544.0093151589</v>
      </c>
      <c r="AS36" s="2">
        <f t="shared" ca="1" si="5"/>
        <v>1429172.5084382149</v>
      </c>
      <c r="AT36" s="2">
        <f t="shared" ca="1" si="5"/>
        <v>1469990.5969275972</v>
      </c>
      <c r="AU36" s="2">
        <f t="shared" ca="1" si="5"/>
        <v>1513260.3544760614</v>
      </c>
      <c r="AV36" s="2">
        <f t="shared" ca="1" si="5"/>
        <v>1625266.1045285012</v>
      </c>
      <c r="AW36" s="2">
        <f t="shared" ca="1" si="5"/>
        <v>1744216.2611137698</v>
      </c>
      <c r="AX36" s="2">
        <f t="shared" ca="1" si="5"/>
        <v>2525347.850795866</v>
      </c>
      <c r="AY36" s="2">
        <f t="shared" ca="1" si="5"/>
        <v>1870037.8843350268</v>
      </c>
      <c r="AZ36" s="2">
        <f t="shared" ca="1" si="5"/>
        <v>1939706.7155648139</v>
      </c>
      <c r="BA36" s="2">
        <f t="shared" ca="1" si="5"/>
        <v>2732334.0231312718</v>
      </c>
      <c r="BB36" s="2">
        <f t="shared" ca="1" si="5"/>
        <v>2809361.0645318893</v>
      </c>
      <c r="BC36" s="2">
        <f t="shared" ca="1" si="5"/>
        <v>2170899.526141976</v>
      </c>
      <c r="BD36" s="2">
        <f t="shared" ca="1" si="5"/>
        <v>2257692.6855224371</v>
      </c>
      <c r="BE36" s="2">
        <f t="shared" ca="1" si="5"/>
        <v>3071173.6787899211</v>
      </c>
      <c r="BF36" s="2">
        <f t="shared" ca="1" si="5"/>
        <v>3164997.7711555362</v>
      </c>
      <c r="BG36" s="2">
        <f t="shared" ca="1" si="5"/>
        <v>3264487.5429429314</v>
      </c>
      <c r="BH36" s="2">
        <f t="shared" ca="1" si="5"/>
        <v>3373116.1673514354</v>
      </c>
      <c r="BI36" s="2">
        <f t="shared" ca="1" si="5"/>
        <v>3488466.279568898</v>
      </c>
      <c r="BJ36" s="2">
        <f t="shared" ca="1" si="5"/>
        <v>3610583.0334351254</v>
      </c>
      <c r="BK36" s="2">
        <f t="shared" ca="1" si="5"/>
        <v>3739967.829656681</v>
      </c>
      <c r="BL36" s="2">
        <f t="shared" ca="1" si="5"/>
        <v>3879311.2774119736</v>
      </c>
      <c r="BM36" s="2">
        <f t="shared" ca="1" si="5"/>
        <v>4024572.6441129041</v>
      </c>
      <c r="BN36" s="2">
        <f t="shared" ca="1" si="5"/>
        <v>4178634.6647096993</v>
      </c>
      <c r="BO36" s="2">
        <f t="shared" ca="1" si="5"/>
        <v>4341720.7867791299</v>
      </c>
      <c r="BP36" s="2">
        <f t="shared" ca="1" si="5"/>
        <v>4515310.1668004831</v>
      </c>
      <c r="BQ36" s="2">
        <f t="shared" ca="1" si="5"/>
        <v>4702270.6348207379</v>
      </c>
    </row>
    <row r="37" spans="1:69">
      <c r="A37" s="18"/>
      <c r="B37" s="18"/>
      <c r="C37" s="31"/>
      <c r="D37" s="32" t="s">
        <v>179</v>
      </c>
      <c r="E37" s="5" t="str">
        <f xml:space="preserve">  Income!E$12</f>
        <v>Income from customer orders</v>
      </c>
      <c r="F37" s="5">
        <f xml:space="preserve">  Income!F$12</f>
        <v>0</v>
      </c>
      <c r="G37" s="5" t="str">
        <f xml:space="preserve">  Income!G$12</f>
        <v>GBP</v>
      </c>
      <c r="H37" s="5">
        <f ca="1" xml:space="preserve">  Income!H$12</f>
        <v>48974257.164766684</v>
      </c>
      <c r="I37" s="5">
        <f xml:space="preserve">  Income!I$12</f>
        <v>0</v>
      </c>
      <c r="J37" s="5">
        <f xml:space="preserve">  Income!J$12</f>
        <v>0</v>
      </c>
      <c r="K37" s="5">
        <f ca="1" xml:space="preserve">  Income!K$12</f>
        <v>0</v>
      </c>
      <c r="L37" s="5">
        <f ca="1" xml:space="preserve">  Income!L$12</f>
        <v>0</v>
      </c>
      <c r="M37" s="5">
        <f ca="1" xml:space="preserve">  Income!M$12</f>
        <v>0</v>
      </c>
      <c r="N37" s="5">
        <f ca="1" xml:space="preserve">  Income!N$12</f>
        <v>0</v>
      </c>
      <c r="O37" s="5">
        <f ca="1" xml:space="preserve">  Income!O$12</f>
        <v>0</v>
      </c>
      <c r="P37" s="5">
        <f ca="1" xml:space="preserve">  Income!P$12</f>
        <v>0</v>
      </c>
      <c r="Q37" s="5">
        <f ca="1" xml:space="preserve">  Income!Q$12</f>
        <v>604287.74940016971</v>
      </c>
      <c r="R37" s="5">
        <f ca="1" xml:space="preserve">  Income!R$12</f>
        <v>108100.27412571901</v>
      </c>
      <c r="S37" s="5">
        <f ca="1" xml:space="preserve">  Income!S$12</f>
        <v>7611.9764741112449</v>
      </c>
      <c r="T37" s="5">
        <f ca="1" xml:space="preserve">  Income!T$12</f>
        <v>0</v>
      </c>
      <c r="U37" s="5">
        <f ca="1" xml:space="preserve">  Income!U$12</f>
        <v>0</v>
      </c>
      <c r="V37" s="5">
        <f ca="1" xml:space="preserve">  Income!V$12</f>
        <v>0</v>
      </c>
      <c r="W37" s="5">
        <f ca="1" xml:space="preserve">  Income!W$12</f>
        <v>708986.87995648826</v>
      </c>
      <c r="X37" s="5">
        <f ca="1" xml:space="preserve">  Income!X$12</f>
        <v>159379.01180153718</v>
      </c>
      <c r="Y37" s="5">
        <f ca="1" xml:space="preserve">  Income!Y$12</f>
        <v>80842.85064132238</v>
      </c>
      <c r="Z37" s="5">
        <f ca="1" xml:space="preserve">  Income!Z$12</f>
        <v>85744.949742853438</v>
      </c>
      <c r="AA37" s="5">
        <f ca="1" xml:space="preserve">  Income!AA$12</f>
        <v>90944.299317501122</v>
      </c>
      <c r="AB37" s="5">
        <f ca="1" xml:space="preserve">  Income!AB$12</f>
        <v>96275.918962627678</v>
      </c>
      <c r="AC37" s="5">
        <f ca="1" xml:space="preserve">  Income!AC$12</f>
        <v>822113.83897783956</v>
      </c>
      <c r="AD37" s="5">
        <f ca="1" xml:space="preserve">  Income!AD$12</f>
        <v>108100.27412571898</v>
      </c>
      <c r="AE37" s="5">
        <f ca="1" xml:space="preserve">  Income!AE$12</f>
        <v>114655.19212357696</v>
      </c>
      <c r="AF37" s="5">
        <f ca="1" xml:space="preserve">  Income!AF$12</f>
        <v>121607.58321117633</v>
      </c>
      <c r="AG37" s="5">
        <f ca="1" xml:space="preserve">  Income!AG$12</f>
        <v>848289.41541220876</v>
      </c>
      <c r="AH37" s="5">
        <f ca="1" xml:space="preserve">  Income!AH$12</f>
        <v>136046.66568363734</v>
      </c>
      <c r="AI37" s="5">
        <f ca="1" xml:space="preserve">  Income!AI$12</f>
        <v>216000</v>
      </c>
      <c r="AJ37" s="5">
        <f ca="1" xml:space="preserve">  Income!AJ$12</f>
        <v>949230.25573927257</v>
      </c>
      <c r="AK37" s="5">
        <f ca="1" xml:space="preserve">  Income!AK$12</f>
        <v>242656.29339730373</v>
      </c>
      <c r="AL37" s="5">
        <f ca="1" xml:space="preserve">  Income!AL$12</f>
        <v>257356.51556350366</v>
      </c>
      <c r="AM37" s="5">
        <f ca="1" xml:space="preserve">  Income!AM$12</f>
        <v>992947.28387687111</v>
      </c>
      <c r="AN37" s="5">
        <f ca="1" xml:space="preserve">  Income!AN$12</f>
        <v>288933.8331840763</v>
      </c>
      <c r="AO37" s="5">
        <f ca="1" xml:space="preserve">  Income!AO$12</f>
        <v>306437.56983833521</v>
      </c>
      <c r="AP37" s="5">
        <f ca="1" xml:space="preserve">  Income!AP$12</f>
        <v>1044385.6493838748</v>
      </c>
      <c r="AQ37" s="5">
        <f ca="1" xml:space="preserve">  Income!AQ$12</f>
        <v>344158.3599312841</v>
      </c>
      <c r="AR37" s="5">
        <f ca="1" xml:space="preserve">  Income!AR$12</f>
        <v>1085014.1485069308</v>
      </c>
      <c r="AS37" s="5">
        <f ca="1" xml:space="preserve">  Income!AS$12</f>
        <v>384976.44842066651</v>
      </c>
      <c r="AT37" s="5">
        <f ca="1" xml:space="preserve">  Income!AT$12</f>
        <v>1128283.906055395</v>
      </c>
      <c r="AU37" s="5">
        <f ca="1" xml:space="preserve">  Income!AU$12</f>
        <v>496982.19847310614</v>
      </c>
      <c r="AV37" s="5">
        <f ca="1" xml:space="preserve">  Income!AV$12</f>
        <v>1247234.0626406635</v>
      </c>
      <c r="AW37" s="5">
        <f ca="1" xml:space="preserve">  Income!AW$12</f>
        <v>1278113.7881552023</v>
      </c>
      <c r="AX37" s="5">
        <f ca="1" xml:space="preserve">  Income!AX$12</f>
        <v>591924.09617982444</v>
      </c>
      <c r="AY37" s="5">
        <f ca="1" xml:space="preserve">  Income!AY$12</f>
        <v>1347782.6193849896</v>
      </c>
      <c r="AZ37" s="5">
        <f ca="1" xml:space="preserve">  Income!AZ$12</f>
        <v>1384551.4037462824</v>
      </c>
      <c r="BA37" s="5">
        <f ca="1" xml:space="preserve">  Income!BA$12</f>
        <v>1424809.6607856068</v>
      </c>
      <c r="BB37" s="5">
        <f ca="1" xml:space="preserve">  Income!BB$12</f>
        <v>746089.86535636918</v>
      </c>
      <c r="BC37" s="5">
        <f ca="1" xml:space="preserve">  Income!BC$12</f>
        <v>1511602.8201660679</v>
      </c>
      <c r="BD37" s="5">
        <f ca="1" xml:space="preserve">  Income!BD$12</f>
        <v>1559570.8586238534</v>
      </c>
      <c r="BE37" s="5">
        <f ca="1" xml:space="preserve">  Income!BE$12</f>
        <v>1605426.9125316837</v>
      </c>
      <c r="BF37" s="5">
        <f ca="1" xml:space="preserve">  Income!BF$12</f>
        <v>1659060.6304112491</v>
      </c>
      <c r="BG37" s="5">
        <f ca="1" xml:space="preserve">  Income!BG$12</f>
        <v>1714055.5369401877</v>
      </c>
      <c r="BH37" s="5">
        <f ca="1" xml:space="preserve">  Income!BH$12</f>
        <v>1774410.742628712</v>
      </c>
      <c r="BI37" s="5">
        <f ca="1" xml:space="preserve">  Income!BI$12</f>
        <v>1836172.290806415</v>
      </c>
      <c r="BJ37" s="5">
        <f ca="1" xml:space="preserve">  Income!BJ$12</f>
        <v>1903795.5388502679</v>
      </c>
      <c r="BK37" s="5">
        <f ca="1" xml:space="preserve">  Income!BK$12</f>
        <v>1975515.7385617078</v>
      </c>
      <c r="BL37" s="5">
        <f ca="1" xml:space="preserve">  Income!BL$12</f>
        <v>2049056.9055511986</v>
      </c>
      <c r="BM37" s="5">
        <f ca="1" xml:space="preserve">  Income!BM$12</f>
        <v>2129577.7591585023</v>
      </c>
      <c r="BN37" s="5">
        <f ca="1" xml:space="preserve">  Income!BN$12</f>
        <v>2212143.0276206294</v>
      </c>
      <c r="BO37" s="5">
        <f ca="1" xml:space="preserve">  Income!BO$12</f>
        <v>2303167.1391798551</v>
      </c>
      <c r="BP37" s="5">
        <f ca="1" xml:space="preserve">  Income!BP$12</f>
        <v>2399103.4956408846</v>
      </c>
      <c r="BQ37" s="5">
        <f ca="1" xml:space="preserve">  Income!BQ$12</f>
        <v>2490742.9295194359</v>
      </c>
    </row>
    <row r="38" spans="1:69">
      <c r="D38" s="82" t="s">
        <v>237</v>
      </c>
      <c r="E38" s="2" t="str">
        <f t="shared" ref="E38:BQ38" si="6" xml:space="preserve">  E$22</f>
        <v>Cash in from Sales</v>
      </c>
      <c r="F38" s="2">
        <f t="shared" si="6"/>
        <v>0</v>
      </c>
      <c r="G38" s="2" t="str">
        <f t="shared" si="6"/>
        <v>GBP</v>
      </c>
      <c r="H38" s="2">
        <f t="shared" ca="1" si="6"/>
        <v>44084410.739606366</v>
      </c>
      <c r="I38" s="2">
        <f t="shared" si="6"/>
        <v>0</v>
      </c>
      <c r="J38" s="2">
        <f t="shared" ca="1" si="6"/>
        <v>0</v>
      </c>
      <c r="K38" s="2">
        <f t="shared" ca="1" si="6"/>
        <v>0</v>
      </c>
      <c r="L38" s="2">
        <f t="shared" ca="1" si="6"/>
        <v>0</v>
      </c>
      <c r="M38" s="2">
        <f t="shared" ca="1" si="6"/>
        <v>0</v>
      </c>
      <c r="N38" s="2">
        <f t="shared" ca="1" si="6"/>
        <v>0</v>
      </c>
      <c r="O38" s="2">
        <f t="shared" ca="1" si="6"/>
        <v>0</v>
      </c>
      <c r="P38" s="2">
        <f t="shared" ca="1" si="6"/>
        <v>0</v>
      </c>
      <c r="Q38" s="2">
        <f t="shared" ca="1" si="6"/>
        <v>0</v>
      </c>
      <c r="R38" s="2">
        <f t="shared" ca="1" si="6"/>
        <v>0</v>
      </c>
      <c r="S38" s="2">
        <f t="shared" ca="1" si="6"/>
        <v>604287.74940016971</v>
      </c>
      <c r="T38" s="2">
        <f t="shared" ca="1" si="6"/>
        <v>108100.27412571901</v>
      </c>
      <c r="U38" s="2">
        <f t="shared" ca="1" si="6"/>
        <v>7611.9764741112449</v>
      </c>
      <c r="V38" s="2">
        <f t="shared" ca="1" si="6"/>
        <v>0</v>
      </c>
      <c r="W38" s="2">
        <f t="shared" ca="1" si="6"/>
        <v>0</v>
      </c>
      <c r="X38" s="2">
        <f t="shared" ca="1" si="6"/>
        <v>0</v>
      </c>
      <c r="Y38" s="2">
        <f t="shared" ca="1" si="6"/>
        <v>708986.87995648826</v>
      </c>
      <c r="Z38" s="2">
        <f t="shared" ca="1" si="6"/>
        <v>159379.01180153718</v>
      </c>
      <c r="AA38" s="2">
        <f t="shared" ca="1" si="6"/>
        <v>80842.85064132238</v>
      </c>
      <c r="AB38" s="2">
        <f t="shared" ca="1" si="6"/>
        <v>85744.949742853438</v>
      </c>
      <c r="AC38" s="2">
        <f t="shared" ca="1" si="6"/>
        <v>90944.299317501122</v>
      </c>
      <c r="AD38" s="2">
        <f t="shared" ca="1" si="6"/>
        <v>96275.918962627678</v>
      </c>
      <c r="AE38" s="2">
        <f t="shared" ca="1" si="6"/>
        <v>822113.83897783956</v>
      </c>
      <c r="AF38" s="2">
        <f t="shared" ca="1" si="6"/>
        <v>108100.27412571898</v>
      </c>
      <c r="AG38" s="2">
        <f t="shared" ca="1" si="6"/>
        <v>114655.19212357696</v>
      </c>
      <c r="AH38" s="2">
        <f t="shared" ca="1" si="6"/>
        <v>121607.58321117633</v>
      </c>
      <c r="AI38" s="2">
        <f t="shared" ca="1" si="6"/>
        <v>848289.41541220876</v>
      </c>
      <c r="AJ38" s="2">
        <f t="shared" ca="1" si="6"/>
        <v>136046.66568363734</v>
      </c>
      <c r="AK38" s="2">
        <f t="shared" ca="1" si="6"/>
        <v>216000</v>
      </c>
      <c r="AL38" s="2">
        <f t="shared" ca="1" si="6"/>
        <v>949230.25573927257</v>
      </c>
      <c r="AM38" s="2">
        <f t="shared" ca="1" si="6"/>
        <v>242656.29339730373</v>
      </c>
      <c r="AN38" s="2">
        <f t="shared" ca="1" si="6"/>
        <v>257356.51556350366</v>
      </c>
      <c r="AO38" s="2">
        <f t="shared" ca="1" si="6"/>
        <v>992947.28387687111</v>
      </c>
      <c r="AP38" s="2">
        <f t="shared" ca="1" si="6"/>
        <v>288933.8331840763</v>
      </c>
      <c r="AQ38" s="2">
        <f t="shared" ca="1" si="6"/>
        <v>306437.56983833521</v>
      </c>
      <c r="AR38" s="2">
        <f t="shared" ca="1" si="6"/>
        <v>1044385.6493838748</v>
      </c>
      <c r="AS38" s="2">
        <f t="shared" ca="1" si="6"/>
        <v>344158.3599312841</v>
      </c>
      <c r="AT38" s="2">
        <f t="shared" ca="1" si="6"/>
        <v>1085014.1485069308</v>
      </c>
      <c r="AU38" s="2">
        <f t="shared" ca="1" si="6"/>
        <v>384976.44842066651</v>
      </c>
      <c r="AV38" s="2">
        <f t="shared" ca="1" si="6"/>
        <v>1128283.906055395</v>
      </c>
      <c r="AW38" s="2">
        <f t="shared" ca="1" si="6"/>
        <v>496982.19847310614</v>
      </c>
      <c r="AX38" s="2">
        <f t="shared" ca="1" si="6"/>
        <v>1247234.0626406635</v>
      </c>
      <c r="AY38" s="2">
        <f t="shared" ca="1" si="6"/>
        <v>1278113.7881552023</v>
      </c>
      <c r="AZ38" s="2">
        <f t="shared" ca="1" si="6"/>
        <v>591924.09617982444</v>
      </c>
      <c r="BA38" s="2">
        <f t="shared" ca="1" si="6"/>
        <v>1347782.6193849896</v>
      </c>
      <c r="BB38" s="2">
        <f t="shared" ca="1" si="6"/>
        <v>1384551.4037462824</v>
      </c>
      <c r="BC38" s="2">
        <f t="shared" ca="1" si="6"/>
        <v>1424809.6607856068</v>
      </c>
      <c r="BD38" s="2">
        <f t="shared" ca="1" si="6"/>
        <v>746089.86535636918</v>
      </c>
      <c r="BE38" s="2">
        <f t="shared" ca="1" si="6"/>
        <v>1511602.8201660679</v>
      </c>
      <c r="BF38" s="2">
        <f t="shared" ca="1" si="6"/>
        <v>1559570.8586238534</v>
      </c>
      <c r="BG38" s="2">
        <f t="shared" ca="1" si="6"/>
        <v>1605426.9125316837</v>
      </c>
      <c r="BH38" s="2">
        <f t="shared" ca="1" si="6"/>
        <v>1659060.6304112491</v>
      </c>
      <c r="BI38" s="2">
        <f t="shared" ca="1" si="6"/>
        <v>1714055.5369401877</v>
      </c>
      <c r="BJ38" s="2">
        <f t="shared" ca="1" si="6"/>
        <v>1774410.742628712</v>
      </c>
      <c r="BK38" s="2">
        <f t="shared" ca="1" si="6"/>
        <v>1836172.290806415</v>
      </c>
      <c r="BL38" s="2">
        <f t="shared" ca="1" si="6"/>
        <v>1903795.5388502679</v>
      </c>
      <c r="BM38" s="2">
        <f t="shared" ca="1" si="6"/>
        <v>1975515.7385617078</v>
      </c>
      <c r="BN38" s="2">
        <f t="shared" ca="1" si="6"/>
        <v>2049056.9055511986</v>
      </c>
      <c r="BO38" s="2">
        <f t="shared" ca="1" si="6"/>
        <v>2129577.7591585023</v>
      </c>
      <c r="BP38" s="2">
        <f t="shared" ca="1" si="6"/>
        <v>2212143.0276206294</v>
      </c>
      <c r="BQ38" s="2">
        <f t="shared" ca="1" si="6"/>
        <v>2303167.1391798551</v>
      </c>
    </row>
    <row r="39" spans="1:69" s="89" customFormat="1">
      <c r="A39" s="64"/>
      <c r="B39" s="64"/>
      <c r="C39" s="92"/>
      <c r="D39" s="93"/>
      <c r="E39" s="38" t="s">
        <v>239</v>
      </c>
      <c r="F39" s="38"/>
      <c r="G39" s="38" t="s">
        <v>205</v>
      </c>
      <c r="H39" s="38"/>
      <c r="I39" s="12">
        <f t="shared" ref="I39:BQ39" si="7" xml:space="preserve">  IF( I35 = 0, $F34, I36 + I37 - I38 )</f>
        <v>0</v>
      </c>
      <c r="J39" s="12">
        <f t="shared" ca="1" si="7"/>
        <v>0</v>
      </c>
      <c r="K39" s="12">
        <f t="shared" ca="1" si="7"/>
        <v>0</v>
      </c>
      <c r="L39" s="12">
        <f t="shared" ca="1" si="7"/>
        <v>0</v>
      </c>
      <c r="M39" s="12">
        <f t="shared" ca="1" si="7"/>
        <v>0</v>
      </c>
      <c r="N39" s="12">
        <f t="shared" ca="1" si="7"/>
        <v>0</v>
      </c>
      <c r="O39" s="12">
        <f t="shared" ca="1" si="7"/>
        <v>0</v>
      </c>
      <c r="P39" s="12">
        <f t="shared" ca="1" si="7"/>
        <v>0</v>
      </c>
      <c r="Q39" s="12">
        <f t="shared" ca="1" si="7"/>
        <v>604287.74940016971</v>
      </c>
      <c r="R39" s="12">
        <f t="shared" ca="1" si="7"/>
        <v>712388.02352588868</v>
      </c>
      <c r="S39" s="12">
        <f t="shared" ca="1" si="7"/>
        <v>115712.25059983018</v>
      </c>
      <c r="T39" s="12">
        <f t="shared" ca="1" si="7"/>
        <v>7611.9764741111721</v>
      </c>
      <c r="U39" s="12">
        <f t="shared" ca="1" si="7"/>
        <v>-7.2759576141834259E-11</v>
      </c>
      <c r="V39" s="12">
        <f t="shared" ca="1" si="7"/>
        <v>-7.2759576141834259E-11</v>
      </c>
      <c r="W39" s="12">
        <f t="shared" ca="1" si="7"/>
        <v>708986.87995648815</v>
      </c>
      <c r="X39" s="12">
        <f t="shared" ca="1" si="7"/>
        <v>868365.89175802539</v>
      </c>
      <c r="Y39" s="12">
        <f t="shared" ca="1" si="7"/>
        <v>240221.86244285945</v>
      </c>
      <c r="Z39" s="12">
        <f t="shared" ca="1" si="7"/>
        <v>166587.80038417567</v>
      </c>
      <c r="AA39" s="12">
        <f t="shared" ca="1" si="7"/>
        <v>176689.24906035443</v>
      </c>
      <c r="AB39" s="12">
        <f t="shared" ca="1" si="7"/>
        <v>187220.21828012864</v>
      </c>
      <c r="AC39" s="12">
        <f t="shared" ca="1" si="7"/>
        <v>918389.7579404671</v>
      </c>
      <c r="AD39" s="12">
        <f t="shared" ca="1" si="7"/>
        <v>930214.11310355843</v>
      </c>
      <c r="AE39" s="12">
        <f t="shared" ca="1" si="7"/>
        <v>222755.46624929586</v>
      </c>
      <c r="AF39" s="12">
        <f t="shared" ca="1" si="7"/>
        <v>236262.77533475321</v>
      </c>
      <c r="AG39" s="12">
        <f t="shared" ca="1" si="7"/>
        <v>969896.99862338509</v>
      </c>
      <c r="AH39" s="12">
        <f t="shared" ca="1" si="7"/>
        <v>984336.08109584614</v>
      </c>
      <c r="AI39" s="12">
        <f t="shared" ca="1" si="7"/>
        <v>352046.66568363737</v>
      </c>
      <c r="AJ39" s="12">
        <f t="shared" ca="1" si="7"/>
        <v>1165230.2557392726</v>
      </c>
      <c r="AK39" s="12">
        <f t="shared" ca="1" si="7"/>
        <v>1191886.5491365762</v>
      </c>
      <c r="AL39" s="12">
        <f t="shared" ca="1" si="7"/>
        <v>500012.80896080728</v>
      </c>
      <c r="AM39" s="12">
        <f t="shared" ca="1" si="7"/>
        <v>1250303.7994403746</v>
      </c>
      <c r="AN39" s="12">
        <f t="shared" ca="1" si="7"/>
        <v>1281881.1170609472</v>
      </c>
      <c r="AO39" s="12">
        <f t="shared" ca="1" si="7"/>
        <v>595371.4030224114</v>
      </c>
      <c r="AP39" s="12">
        <f t="shared" ca="1" si="7"/>
        <v>1350823.2192222101</v>
      </c>
      <c r="AQ39" s="12">
        <f t="shared" ca="1" si="7"/>
        <v>1388544.0093151589</v>
      </c>
      <c r="AR39" s="12">
        <f t="shared" ca="1" si="7"/>
        <v>1429172.5084382149</v>
      </c>
      <c r="AS39" s="12">
        <f t="shared" ca="1" si="7"/>
        <v>1469990.5969275972</v>
      </c>
      <c r="AT39" s="12">
        <f t="shared" ca="1" si="7"/>
        <v>1513260.3544760614</v>
      </c>
      <c r="AU39" s="12">
        <f t="shared" ca="1" si="7"/>
        <v>1625266.1045285012</v>
      </c>
      <c r="AV39" s="12">
        <f t="shared" ca="1" si="7"/>
        <v>1744216.2611137698</v>
      </c>
      <c r="AW39" s="12">
        <f t="shared" ca="1" si="7"/>
        <v>2525347.850795866</v>
      </c>
      <c r="AX39" s="12">
        <f t="shared" ca="1" si="7"/>
        <v>1870037.8843350268</v>
      </c>
      <c r="AY39" s="12">
        <f t="shared" ca="1" si="7"/>
        <v>1939706.7155648139</v>
      </c>
      <c r="AZ39" s="12">
        <f t="shared" ca="1" si="7"/>
        <v>2732334.0231312718</v>
      </c>
      <c r="BA39" s="12">
        <f t="shared" ca="1" si="7"/>
        <v>2809361.0645318893</v>
      </c>
      <c r="BB39" s="12">
        <f t="shared" ca="1" si="7"/>
        <v>2170899.526141976</v>
      </c>
      <c r="BC39" s="12">
        <f t="shared" ca="1" si="7"/>
        <v>2257692.6855224371</v>
      </c>
      <c r="BD39" s="12">
        <f t="shared" ca="1" si="7"/>
        <v>3071173.6787899211</v>
      </c>
      <c r="BE39" s="12">
        <f t="shared" ca="1" si="7"/>
        <v>3164997.7711555362</v>
      </c>
      <c r="BF39" s="12">
        <f t="shared" ca="1" si="7"/>
        <v>3264487.5429429314</v>
      </c>
      <c r="BG39" s="12">
        <f t="shared" ca="1" si="7"/>
        <v>3373116.1673514354</v>
      </c>
      <c r="BH39" s="12">
        <f t="shared" ca="1" si="7"/>
        <v>3488466.279568898</v>
      </c>
      <c r="BI39" s="12">
        <f t="shared" ca="1" si="7"/>
        <v>3610583.0334351254</v>
      </c>
      <c r="BJ39" s="12">
        <f t="shared" ca="1" si="7"/>
        <v>3739967.829656681</v>
      </c>
      <c r="BK39" s="12">
        <f t="shared" ca="1" si="7"/>
        <v>3879311.2774119736</v>
      </c>
      <c r="BL39" s="12">
        <f t="shared" ca="1" si="7"/>
        <v>4024572.6441129041</v>
      </c>
      <c r="BM39" s="12">
        <f t="shared" ca="1" si="7"/>
        <v>4178634.6647096993</v>
      </c>
      <c r="BN39" s="12">
        <f t="shared" ca="1" si="7"/>
        <v>4341720.7867791299</v>
      </c>
      <c r="BO39" s="12">
        <f t="shared" ca="1" si="7"/>
        <v>4515310.1668004831</v>
      </c>
      <c r="BP39" s="12">
        <f t="shared" ca="1" si="7"/>
        <v>4702270.6348207379</v>
      </c>
      <c r="BQ39" s="12">
        <f t="shared" ca="1" si="7"/>
        <v>4889846.4251603186</v>
      </c>
    </row>
    <row r="41" spans="1:69">
      <c r="B41" s="28" t="s">
        <v>87</v>
      </c>
    </row>
    <row r="42" spans="1:69" outlineLevel="1">
      <c r="A42" s="18"/>
      <c r="B42" s="18"/>
      <c r="C42" s="31"/>
      <c r="D42" s="32"/>
      <c r="E42" s="5" t="str">
        <f xml:space="preserve">  Expense!E$11</f>
        <v>Fixed operating costs POS</v>
      </c>
      <c r="F42" s="5">
        <f xml:space="preserve">  Expense!F$11</f>
        <v>0</v>
      </c>
      <c r="G42" s="5" t="str">
        <f xml:space="preserve">  Expense!G$11</f>
        <v>GBP</v>
      </c>
      <c r="H42" s="5">
        <f xml:space="preserve">  Expense!H$11</f>
        <v>1899484.1637263105</v>
      </c>
      <c r="I42" s="5">
        <f xml:space="preserve">  Expense!I$11</f>
        <v>0</v>
      </c>
      <c r="J42" s="5">
        <f xml:space="preserve">  Expense!J$11</f>
        <v>25000</v>
      </c>
      <c r="K42" s="5">
        <f xml:space="preserve">  Expense!K$11</f>
        <v>25000</v>
      </c>
      <c r="L42" s="5">
        <f xml:space="preserve">  Expense!L$11</f>
        <v>25000</v>
      </c>
      <c r="M42" s="5">
        <f xml:space="preserve">  Expense!M$11</f>
        <v>25607.856851345517</v>
      </c>
      <c r="N42" s="5">
        <f xml:space="preserve">  Expense!N$11</f>
        <v>25607.856851345517</v>
      </c>
      <c r="O42" s="5">
        <f xml:space="preserve">  Expense!O$11</f>
        <v>25607.856851345517</v>
      </c>
      <c r="P42" s="5">
        <f xml:space="preserve">  Expense!P$11</f>
        <v>26230.493300760143</v>
      </c>
      <c r="Q42" s="5">
        <f xml:space="preserve">  Expense!Q$11</f>
        <v>26230.493300760143</v>
      </c>
      <c r="R42" s="5">
        <f xml:space="preserve">  Expense!R$11</f>
        <v>26230.493300760143</v>
      </c>
      <c r="S42" s="5">
        <f xml:space="preserve">  Expense!S$11</f>
        <v>26868.268703441732</v>
      </c>
      <c r="T42" s="5">
        <f xml:space="preserve">  Expense!T$11</f>
        <v>26868.268703441732</v>
      </c>
      <c r="U42" s="5">
        <f xml:space="preserve">  Expense!U$11</f>
        <v>26868.268703441732</v>
      </c>
      <c r="V42" s="5">
        <f xml:space="preserve">  Expense!V$11</f>
        <v>27500.000000000004</v>
      </c>
      <c r="W42" s="5">
        <f xml:space="preserve">  Expense!W$11</f>
        <v>27500.000000000004</v>
      </c>
      <c r="X42" s="5">
        <f xml:space="preserve">  Expense!X$11</f>
        <v>27500.000000000004</v>
      </c>
      <c r="Y42" s="5">
        <f xml:space="preserve">  Expense!Y$11</f>
        <v>28171.389663808775</v>
      </c>
      <c r="Z42" s="5">
        <f xml:space="preserve">  Expense!Z$11</f>
        <v>28171.389663808775</v>
      </c>
      <c r="AA42" s="5">
        <f xml:space="preserve">  Expense!AA$11</f>
        <v>28171.389663808775</v>
      </c>
      <c r="AB42" s="5">
        <f xml:space="preserve">  Expense!AB$11</f>
        <v>28855.408240598044</v>
      </c>
      <c r="AC42" s="5">
        <f xml:space="preserve">  Expense!AC$11</f>
        <v>28855.408240598044</v>
      </c>
      <c r="AD42" s="5">
        <f xml:space="preserve">  Expense!AD$11</f>
        <v>28855.408240598044</v>
      </c>
      <c r="AE42" s="5">
        <f xml:space="preserve">  Expense!AE$11</f>
        <v>29558.292610174307</v>
      </c>
      <c r="AF42" s="5">
        <f xml:space="preserve">  Expense!AF$11</f>
        <v>29558.292610174307</v>
      </c>
      <c r="AG42" s="5">
        <f xml:space="preserve">  Expense!AG$11</f>
        <v>29558.292610174307</v>
      </c>
      <c r="AH42" s="5">
        <f xml:space="preserve">  Expense!AH$11</f>
        <v>30252.630710131383</v>
      </c>
      <c r="AI42" s="5">
        <f xml:space="preserve">  Expense!AI$11</f>
        <v>30252.630710131383</v>
      </c>
      <c r="AJ42" s="5">
        <f xml:space="preserve">  Expense!AJ$11</f>
        <v>30252.630710131383</v>
      </c>
      <c r="AK42" s="5">
        <f xml:space="preserve">  Expense!AK$11</f>
        <v>30987.522236491855</v>
      </c>
      <c r="AL42" s="5">
        <f xml:space="preserve">  Expense!AL$11</f>
        <v>30987.522236491855</v>
      </c>
      <c r="AM42" s="5">
        <f xml:space="preserve">  Expense!AM$11</f>
        <v>30987.522236491855</v>
      </c>
      <c r="AN42" s="5">
        <f xml:space="preserve">  Expense!AN$11</f>
        <v>31740.265617148605</v>
      </c>
      <c r="AO42" s="5">
        <f xml:space="preserve">  Expense!AO$11</f>
        <v>31740.265617148605</v>
      </c>
      <c r="AP42" s="5">
        <f xml:space="preserve">  Expense!AP$11</f>
        <v>31740.265617148605</v>
      </c>
      <c r="AQ42" s="5">
        <f xml:space="preserve">  Expense!AQ$11</f>
        <v>32513.243252308428</v>
      </c>
      <c r="AR42" s="5">
        <f xml:space="preserve">  Expense!AR$11</f>
        <v>32513.243252308428</v>
      </c>
      <c r="AS42" s="5">
        <f xml:space="preserve">  Expense!AS$11</f>
        <v>32513.243252308428</v>
      </c>
      <c r="AT42" s="5">
        <f xml:space="preserve">  Expense!AT$11</f>
        <v>33277.170807448252</v>
      </c>
      <c r="AU42" s="5">
        <f xml:space="preserve">  Expense!AU$11</f>
        <v>33277.170807448252</v>
      </c>
      <c r="AV42" s="5">
        <f xml:space="preserve">  Expense!AV$11</f>
        <v>33277.170807448252</v>
      </c>
      <c r="AW42" s="5">
        <f xml:space="preserve">  Expense!AW$11</f>
        <v>34085.720578240354</v>
      </c>
      <c r="AX42" s="5">
        <f xml:space="preserve">  Expense!AX$11</f>
        <v>34085.720578240354</v>
      </c>
      <c r="AY42" s="5">
        <f xml:space="preserve">  Expense!AY$11</f>
        <v>34085.720578240354</v>
      </c>
      <c r="AZ42" s="5">
        <f xml:space="preserve">  Expense!AZ$11</f>
        <v>34913.916031522422</v>
      </c>
      <c r="BA42" s="5">
        <f xml:space="preserve">  Expense!BA$11</f>
        <v>34913.916031522422</v>
      </c>
      <c r="BB42" s="5">
        <f xml:space="preserve">  Expense!BB$11</f>
        <v>34913.916031522422</v>
      </c>
      <c r="BC42" s="5">
        <f xml:space="preserve">  Expense!BC$11</f>
        <v>35763.987489903346</v>
      </c>
      <c r="BD42" s="5">
        <f xml:space="preserve">  Expense!BD$11</f>
        <v>35763.987489903346</v>
      </c>
      <c r="BE42" s="5">
        <f xml:space="preserve">  Expense!BE$11</f>
        <v>35763.987489903346</v>
      </c>
      <c r="BF42" s="5">
        <f xml:space="preserve">  Expense!BF$11</f>
        <v>36604.410559640419</v>
      </c>
      <c r="BG42" s="5">
        <f xml:space="preserve">  Expense!BG$11</f>
        <v>36604.410559640419</v>
      </c>
      <c r="BH42" s="5">
        <f xml:space="preserve">  Expense!BH$11</f>
        <v>36604.410559640419</v>
      </c>
      <c r="BI42" s="5">
        <f xml:space="preserve">  Expense!BI$11</f>
        <v>37493.926945298947</v>
      </c>
      <c r="BJ42" s="5">
        <f xml:space="preserve">  Expense!BJ$11</f>
        <v>37493.926945298947</v>
      </c>
      <c r="BK42" s="5">
        <f xml:space="preserve">  Expense!BK$11</f>
        <v>37493.926945298947</v>
      </c>
      <c r="BL42" s="5">
        <f xml:space="preserve">  Expense!BL$11</f>
        <v>38405.059288932411</v>
      </c>
      <c r="BM42" s="5">
        <f xml:space="preserve">  Expense!BM$11</f>
        <v>38405.059288932411</v>
      </c>
      <c r="BN42" s="5">
        <f xml:space="preserve">  Expense!BN$11</f>
        <v>38405.059288932411</v>
      </c>
      <c r="BO42" s="5">
        <f xml:space="preserve">  Expense!BO$11</f>
        <v>39331.82502157487</v>
      </c>
      <c r="BP42" s="5">
        <f xml:space="preserve">  Expense!BP$11</f>
        <v>39331.82502157487</v>
      </c>
      <c r="BQ42" s="5">
        <f xml:space="preserve">  Expense!BQ$11</f>
        <v>39331.82502157487</v>
      </c>
    </row>
    <row r="43" spans="1:69" outlineLevel="1">
      <c r="A43" s="18"/>
      <c r="B43" s="18"/>
      <c r="C43" s="31"/>
      <c r="D43" s="32"/>
      <c r="E43" s="5" t="str">
        <f xml:space="preserve">  Expense!E$18</f>
        <v>Variable Operating Costs POS</v>
      </c>
      <c r="F43" s="5">
        <f xml:space="preserve">  Expense!F$18</f>
        <v>0</v>
      </c>
      <c r="G43" s="5" t="str">
        <f xml:space="preserve">  Expense!G$18</f>
        <v>GBP</v>
      </c>
      <c r="H43" s="5">
        <f ca="1" xml:space="preserve">  Expense!H$18</f>
        <v>6345668.422548118</v>
      </c>
      <c r="I43" s="5">
        <f xml:space="preserve">  Expense!I$18</f>
        <v>0</v>
      </c>
      <c r="J43" s="5">
        <f ca="1" xml:space="preserve">  Expense!J$18</f>
        <v>7200</v>
      </c>
      <c r="K43" s="5">
        <f ca="1" xml:space="preserve">  Expense!K$18</f>
        <v>7636.5891758025509</v>
      </c>
      <c r="L43" s="5">
        <f ca="1" xml:space="preserve">  Expense!L$18</f>
        <v>8084.2850641322384</v>
      </c>
      <c r="M43" s="5">
        <f ca="1" xml:space="preserve">  Expense!M$18</f>
        <v>8574.4949742853441</v>
      </c>
      <c r="N43" s="5">
        <f ca="1" xml:space="preserve">  Expense!N$18</f>
        <v>9094.4299317501118</v>
      </c>
      <c r="O43" s="5">
        <f ca="1" xml:space="preserve">  Expense!O$18</f>
        <v>9627.5918962627675</v>
      </c>
      <c r="P43" s="5">
        <f ca="1" xml:space="preserve">  Expense!P$18</f>
        <v>10211.383897783971</v>
      </c>
      <c r="Q43" s="5">
        <f ca="1" xml:space="preserve">  Expense!Q$18</f>
        <v>10810.027412571899</v>
      </c>
      <c r="R43" s="5">
        <f ca="1" xml:space="preserve">  Expense!R$18</f>
        <v>11465.519212357696</v>
      </c>
      <c r="S43" s="5">
        <f ca="1" xml:space="preserve">  Expense!S$18</f>
        <v>12160.758321117633</v>
      </c>
      <c r="T43" s="5">
        <f ca="1" xml:space="preserve">  Expense!T$18</f>
        <v>12828.941541220887</v>
      </c>
      <c r="U43" s="5">
        <f ca="1" xml:space="preserve">  Expense!U$18</f>
        <v>13604.666568363735</v>
      </c>
      <c r="V43" s="5">
        <f ca="1" xml:space="preserve">  Expense!V$18</f>
        <v>21600</v>
      </c>
      <c r="W43" s="5">
        <f ca="1" xml:space="preserve">  Expense!W$18</f>
        <v>22923.02557392724</v>
      </c>
      <c r="X43" s="5">
        <f ca="1" xml:space="preserve">  Expense!X$18</f>
        <v>24265.629339730374</v>
      </c>
      <c r="Y43" s="5">
        <f ca="1" xml:space="preserve">  Expense!Y$18</f>
        <v>25735.651556350367</v>
      </c>
      <c r="Z43" s="5">
        <f ca="1" xml:space="preserve">  Expense!Z$18</f>
        <v>27294.728387687112</v>
      </c>
      <c r="AA43" s="5">
        <f ca="1" xml:space="preserve">  Expense!AA$18</f>
        <v>28893.383318407632</v>
      </c>
      <c r="AB43" s="5">
        <f ca="1" xml:space="preserve">  Expense!AB$18</f>
        <v>30643.756983833522</v>
      </c>
      <c r="AC43" s="5">
        <f ca="1" xml:space="preserve">  Expense!AC$18</f>
        <v>32438.564938387499</v>
      </c>
      <c r="AD43" s="5">
        <f ca="1" xml:space="preserve">  Expense!AD$18</f>
        <v>34415.835993128414</v>
      </c>
      <c r="AE43" s="5">
        <f ca="1" xml:space="preserve">  Expense!AE$18</f>
        <v>36501.414850693101</v>
      </c>
      <c r="AF43" s="5">
        <f ca="1" xml:space="preserve">  Expense!AF$18</f>
        <v>38497.644842066649</v>
      </c>
      <c r="AG43" s="5">
        <f ca="1" xml:space="preserve">  Expense!AG$18</f>
        <v>40828.390605539527</v>
      </c>
      <c r="AH43" s="5">
        <f ca="1" xml:space="preserve">  Expense!AH$18</f>
        <v>49698.219847310618</v>
      </c>
      <c r="AI43" s="5">
        <f ca="1" xml:space="preserve">  Expense!AI$18</f>
        <v>52723.406264066347</v>
      </c>
      <c r="AJ43" s="5">
        <f ca="1" xml:space="preserve">  Expense!AJ$18</f>
        <v>55811.378815520242</v>
      </c>
      <c r="AK43" s="5">
        <f ca="1" xml:space="preserve">  Expense!AK$18</f>
        <v>59192.409617982448</v>
      </c>
      <c r="AL43" s="5">
        <f ca="1" xml:space="preserve">  Expense!AL$18</f>
        <v>62778.261938498952</v>
      </c>
      <c r="AM43" s="5">
        <f ca="1" xml:space="preserve">  Expense!AM$18</f>
        <v>66455.140374628274</v>
      </c>
      <c r="AN43" s="5">
        <f ca="1" xml:space="preserve">  Expense!AN$18</f>
        <v>70480.966078560712</v>
      </c>
      <c r="AO43" s="5">
        <f ca="1" xml:space="preserve">  Expense!AO$18</f>
        <v>74608.986535636926</v>
      </c>
      <c r="AP43" s="5">
        <f ca="1" xml:space="preserve">  Expense!AP$18</f>
        <v>79160.282016606798</v>
      </c>
      <c r="AQ43" s="5">
        <f ca="1" xml:space="preserve">  Expense!AQ$18</f>
        <v>83957.085862385327</v>
      </c>
      <c r="AR43" s="5">
        <f ca="1" xml:space="preserve">  Expense!AR$18</f>
        <v>88542.691253168392</v>
      </c>
      <c r="AS43" s="5">
        <f ca="1" xml:space="preserve">  Expense!AS$18</f>
        <v>93906.063041124929</v>
      </c>
      <c r="AT43" s="5">
        <f ca="1" xml:space="preserve">  Expense!AT$18</f>
        <v>99405.553694018774</v>
      </c>
      <c r="AU43" s="5">
        <f ca="1" xml:space="preserve">  Expense!AU$18</f>
        <v>105441.07426287123</v>
      </c>
      <c r="AV43" s="5">
        <f ca="1" xml:space="preserve">  Expense!AV$18</f>
        <v>111617.22908064151</v>
      </c>
      <c r="AW43" s="5">
        <f ca="1" xml:space="preserve">  Expense!AW$18</f>
        <v>118379.55388502678</v>
      </c>
      <c r="AX43" s="5">
        <f ca="1" xml:space="preserve">  Expense!AX$18</f>
        <v>125551.57385617075</v>
      </c>
      <c r="AY43" s="5">
        <f ca="1" xml:space="preserve">  Expense!AY$18</f>
        <v>132905.69055511986</v>
      </c>
      <c r="AZ43" s="5">
        <f ca="1" xml:space="preserve">  Expense!AZ$18</f>
        <v>140957.77591585027</v>
      </c>
      <c r="BA43" s="5">
        <f ca="1" xml:space="preserve">  Expense!BA$18</f>
        <v>149214.30276206293</v>
      </c>
      <c r="BB43" s="5">
        <f ca="1" xml:space="preserve">  Expense!BB$18</f>
        <v>158316.7139179855</v>
      </c>
      <c r="BC43" s="5">
        <f ca="1" xml:space="preserve">  Expense!BC$18</f>
        <v>167910.34956408842</v>
      </c>
      <c r="BD43" s="5">
        <f ca="1" xml:space="preserve">  Expense!BD$18</f>
        <v>177074.29295194361</v>
      </c>
      <c r="BE43" s="5">
        <f ca="1" xml:space="preserve">  Expense!BE$18</f>
        <v>187804.59558270592</v>
      </c>
      <c r="BF43" s="5">
        <f ca="1" xml:space="preserve">  Expense!BF$18</f>
        <v>198807.46977757951</v>
      </c>
      <c r="BG43" s="5">
        <f ca="1" xml:space="preserve">  Expense!BG$18</f>
        <v>210854.75391052655</v>
      </c>
      <c r="BH43" s="5">
        <f ca="1" xml:space="preserve">  Expense!BH$18</f>
        <v>223208.06362410189</v>
      </c>
      <c r="BI43" s="5">
        <f ca="1" xml:space="preserve">  Expense!BI$18</f>
        <v>236733.96871772074</v>
      </c>
      <c r="BJ43" s="5">
        <f ca="1" xml:space="preserve">  Expense!BJ$18</f>
        <v>251079.51315849368</v>
      </c>
      <c r="BK43" s="5">
        <f ca="1" xml:space="preserve">  Expense!BK$18</f>
        <v>265789.46367997874</v>
      </c>
      <c r="BL43" s="5">
        <f ca="1" xml:space="preserve">  Expense!BL$18</f>
        <v>281895.70559645398</v>
      </c>
      <c r="BM43" s="5">
        <f ca="1" xml:space="preserve">  Expense!BM$18</f>
        <v>298411.07890143257</v>
      </c>
      <c r="BN43" s="5">
        <f ca="1" xml:space="preserve">  Expense!BN$18</f>
        <v>316326.84430721664</v>
      </c>
      <c r="BO43" s="5">
        <f ca="1" xml:space="preserve">  Expense!BO$18</f>
        <v>335492.73414640035</v>
      </c>
      <c r="BP43" s="5">
        <f ca="1" xml:space="preserve">  Expense!BP$18</f>
        <v>354189.29233142623</v>
      </c>
      <c r="BQ43" s="5">
        <f ca="1" xml:space="preserve">  Expense!BQ$18</f>
        <v>375649.22233741183</v>
      </c>
    </row>
    <row r="44" spans="1:69" outlineLevel="1">
      <c r="E44" s="55" t="s">
        <v>125</v>
      </c>
      <c r="G44" s="55" t="s">
        <v>205</v>
      </c>
      <c r="H44" s="2">
        <f t="shared" ref="H44:H45" ca="1" si="8" xml:space="preserve"> SUM( J44:BQ44 )</f>
        <v>8245152.5862744264</v>
      </c>
      <c r="J44" s="2">
        <f t="shared" ref="J44:BQ44" ca="1" si="9" xml:space="preserve">  J42 + J43</f>
        <v>32200</v>
      </c>
      <c r="K44" s="2">
        <f t="shared" ca="1" si="9"/>
        <v>32636.58917580255</v>
      </c>
      <c r="L44" s="2">
        <f t="shared" ca="1" si="9"/>
        <v>33084.285064132237</v>
      </c>
      <c r="M44" s="2">
        <f t="shared" ca="1" si="9"/>
        <v>34182.35182563086</v>
      </c>
      <c r="N44" s="2">
        <f t="shared" ca="1" si="9"/>
        <v>34702.286783095631</v>
      </c>
      <c r="O44" s="2">
        <f t="shared" ca="1" si="9"/>
        <v>35235.448747608287</v>
      </c>
      <c r="P44" s="2">
        <f t="shared" ca="1" si="9"/>
        <v>36441.877198544113</v>
      </c>
      <c r="Q44" s="2">
        <f t="shared" ca="1" si="9"/>
        <v>37040.520713332044</v>
      </c>
      <c r="R44" s="2">
        <f t="shared" ca="1" si="9"/>
        <v>37696.012513117836</v>
      </c>
      <c r="S44" s="2">
        <f t="shared" ca="1" si="9"/>
        <v>39029.027024559364</v>
      </c>
      <c r="T44" s="2">
        <f t="shared" ca="1" si="9"/>
        <v>39697.210244662623</v>
      </c>
      <c r="U44" s="2">
        <f t="shared" ca="1" si="9"/>
        <v>40472.935271805465</v>
      </c>
      <c r="V44" s="2">
        <f t="shared" ca="1" si="9"/>
        <v>49100</v>
      </c>
      <c r="W44" s="2">
        <f t="shared" ca="1" si="9"/>
        <v>50423.02557392724</v>
      </c>
      <c r="X44" s="2">
        <f t="shared" ca="1" si="9"/>
        <v>51765.629339730382</v>
      </c>
      <c r="Y44" s="2">
        <f t="shared" ca="1" si="9"/>
        <v>53907.041220159139</v>
      </c>
      <c r="Z44" s="2">
        <f t="shared" ca="1" si="9"/>
        <v>55466.118051495883</v>
      </c>
      <c r="AA44" s="2">
        <f t="shared" ca="1" si="9"/>
        <v>57064.772982216411</v>
      </c>
      <c r="AB44" s="2">
        <f t="shared" ca="1" si="9"/>
        <v>59499.165224431563</v>
      </c>
      <c r="AC44" s="2">
        <f t="shared" ca="1" si="9"/>
        <v>61293.973178985543</v>
      </c>
      <c r="AD44" s="2">
        <f t="shared" ca="1" si="9"/>
        <v>63271.244233726458</v>
      </c>
      <c r="AE44" s="2">
        <f t="shared" ca="1" si="9"/>
        <v>66059.707460867416</v>
      </c>
      <c r="AF44" s="2">
        <f t="shared" ca="1" si="9"/>
        <v>68055.937452240963</v>
      </c>
      <c r="AG44" s="2">
        <f t="shared" ca="1" si="9"/>
        <v>70386.683215713827</v>
      </c>
      <c r="AH44" s="2">
        <f t="shared" ca="1" si="9"/>
        <v>79950.850557441998</v>
      </c>
      <c r="AI44" s="2">
        <f t="shared" ca="1" si="9"/>
        <v>82976.036974197734</v>
      </c>
      <c r="AJ44" s="2">
        <f t="shared" ca="1" si="9"/>
        <v>86064.009525651622</v>
      </c>
      <c r="AK44" s="2">
        <f t="shared" ca="1" si="9"/>
        <v>90179.9318544743</v>
      </c>
      <c r="AL44" s="2">
        <f t="shared" ca="1" si="9"/>
        <v>93765.784174990811</v>
      </c>
      <c r="AM44" s="2">
        <f t="shared" ca="1" si="9"/>
        <v>97442.662611120133</v>
      </c>
      <c r="AN44" s="2">
        <f t="shared" ca="1" si="9"/>
        <v>102221.23169570931</v>
      </c>
      <c r="AO44" s="2">
        <f t="shared" ca="1" si="9"/>
        <v>106349.25215278553</v>
      </c>
      <c r="AP44" s="2">
        <f t="shared" ca="1" si="9"/>
        <v>110900.5476337554</v>
      </c>
      <c r="AQ44" s="2">
        <f t="shared" ca="1" si="9"/>
        <v>116470.32911469376</v>
      </c>
      <c r="AR44" s="2">
        <f t="shared" ca="1" si="9"/>
        <v>121055.93450547682</v>
      </c>
      <c r="AS44" s="2">
        <f t="shared" ca="1" si="9"/>
        <v>126419.30629343336</v>
      </c>
      <c r="AT44" s="2">
        <f t="shared" ca="1" si="9"/>
        <v>132682.72450146702</v>
      </c>
      <c r="AU44" s="2">
        <f t="shared" ca="1" si="9"/>
        <v>138718.24507031948</v>
      </c>
      <c r="AV44" s="2">
        <f t="shared" ca="1" si="9"/>
        <v>144894.39988808977</v>
      </c>
      <c r="AW44" s="2">
        <f t="shared" ca="1" si="9"/>
        <v>152465.27446326712</v>
      </c>
      <c r="AX44" s="2">
        <f t="shared" ca="1" si="9"/>
        <v>159637.2944344111</v>
      </c>
      <c r="AY44" s="2">
        <f t="shared" ca="1" si="9"/>
        <v>166991.4111333602</v>
      </c>
      <c r="AZ44" s="2">
        <f t="shared" ca="1" si="9"/>
        <v>175871.69194737269</v>
      </c>
      <c r="BA44" s="2">
        <f t="shared" ca="1" si="9"/>
        <v>184128.21879358534</v>
      </c>
      <c r="BB44" s="2">
        <f t="shared" ca="1" si="9"/>
        <v>193230.62994950791</v>
      </c>
      <c r="BC44" s="2">
        <f t="shared" ca="1" si="9"/>
        <v>203674.33705399177</v>
      </c>
      <c r="BD44" s="2">
        <f t="shared" ca="1" si="9"/>
        <v>212838.28044184696</v>
      </c>
      <c r="BE44" s="2">
        <f t="shared" ca="1" si="9"/>
        <v>223568.58307260927</v>
      </c>
      <c r="BF44" s="2">
        <f t="shared" ca="1" si="9"/>
        <v>235411.88033721992</v>
      </c>
      <c r="BG44" s="2">
        <f t="shared" ca="1" si="9"/>
        <v>247459.16447016696</v>
      </c>
      <c r="BH44" s="2">
        <f t="shared" ca="1" si="9"/>
        <v>259812.47418374231</v>
      </c>
      <c r="BI44" s="2">
        <f t="shared" ca="1" si="9"/>
        <v>274227.89566301968</v>
      </c>
      <c r="BJ44" s="2">
        <f t="shared" ca="1" si="9"/>
        <v>288573.44010379264</v>
      </c>
      <c r="BK44" s="2">
        <f t="shared" ca="1" si="9"/>
        <v>303283.39062527771</v>
      </c>
      <c r="BL44" s="2">
        <f t="shared" ca="1" si="9"/>
        <v>320300.76488538639</v>
      </c>
      <c r="BM44" s="2">
        <f t="shared" ca="1" si="9"/>
        <v>336816.13819036499</v>
      </c>
      <c r="BN44" s="2">
        <f t="shared" ca="1" si="9"/>
        <v>354731.90359614906</v>
      </c>
      <c r="BO44" s="2">
        <f t="shared" ca="1" si="9"/>
        <v>374824.55916797521</v>
      </c>
      <c r="BP44" s="2">
        <f t="shared" ca="1" si="9"/>
        <v>393521.11735300109</v>
      </c>
      <c r="BQ44" s="2">
        <f t="shared" ca="1" si="9"/>
        <v>414981.04735898669</v>
      </c>
    </row>
    <row r="45" spans="1:69" outlineLevel="1">
      <c r="A45" s="36"/>
      <c r="B45" s="36"/>
      <c r="C45" s="63"/>
      <c r="D45" s="61"/>
      <c r="E45" s="24" t="str">
        <f xml:space="preserve"> LEFT($E$44, LEN($E$44) - 3 )</f>
        <v xml:space="preserve">Cash out on Operating Expense </v>
      </c>
      <c r="F45" s="24"/>
      <c r="G45" s="24" t="str">
        <f xml:space="preserve"> G$44</f>
        <v>GBP</v>
      </c>
      <c r="H45" s="3">
        <f t="shared" ca="1" si="8"/>
        <v>-8245152.5862744264</v>
      </c>
      <c r="I45" s="24"/>
      <c r="J45" s="3">
        <f t="shared" ref="J45:BQ45" ca="1" si="10" xml:space="preserve"> -1 * J44</f>
        <v>-32200</v>
      </c>
      <c r="K45" s="3">
        <f t="shared" ca="1" si="10"/>
        <v>-32636.58917580255</v>
      </c>
      <c r="L45" s="3">
        <f t="shared" ca="1" si="10"/>
        <v>-33084.285064132237</v>
      </c>
      <c r="M45" s="3">
        <f t="shared" ca="1" si="10"/>
        <v>-34182.35182563086</v>
      </c>
      <c r="N45" s="3">
        <f t="shared" ca="1" si="10"/>
        <v>-34702.286783095631</v>
      </c>
      <c r="O45" s="3">
        <f t="shared" ca="1" si="10"/>
        <v>-35235.448747608287</v>
      </c>
      <c r="P45" s="3">
        <f t="shared" ca="1" si="10"/>
        <v>-36441.877198544113</v>
      </c>
      <c r="Q45" s="3">
        <f t="shared" ca="1" si="10"/>
        <v>-37040.520713332044</v>
      </c>
      <c r="R45" s="3">
        <f t="shared" ca="1" si="10"/>
        <v>-37696.012513117836</v>
      </c>
      <c r="S45" s="3">
        <f t="shared" ca="1" si="10"/>
        <v>-39029.027024559364</v>
      </c>
      <c r="T45" s="3">
        <f t="shared" ca="1" si="10"/>
        <v>-39697.210244662623</v>
      </c>
      <c r="U45" s="3">
        <f t="shared" ca="1" si="10"/>
        <v>-40472.935271805465</v>
      </c>
      <c r="V45" s="3">
        <f t="shared" ca="1" si="10"/>
        <v>-49100</v>
      </c>
      <c r="W45" s="3">
        <f t="shared" ca="1" si="10"/>
        <v>-50423.02557392724</v>
      </c>
      <c r="X45" s="3">
        <f t="shared" ca="1" si="10"/>
        <v>-51765.629339730382</v>
      </c>
      <c r="Y45" s="3">
        <f t="shared" ca="1" si="10"/>
        <v>-53907.041220159139</v>
      </c>
      <c r="Z45" s="3">
        <f t="shared" ca="1" si="10"/>
        <v>-55466.118051495883</v>
      </c>
      <c r="AA45" s="3">
        <f t="shared" ca="1" si="10"/>
        <v>-57064.772982216411</v>
      </c>
      <c r="AB45" s="3">
        <f t="shared" ca="1" si="10"/>
        <v>-59499.165224431563</v>
      </c>
      <c r="AC45" s="3">
        <f t="shared" ca="1" si="10"/>
        <v>-61293.973178985543</v>
      </c>
      <c r="AD45" s="3">
        <f t="shared" ca="1" si="10"/>
        <v>-63271.244233726458</v>
      </c>
      <c r="AE45" s="3">
        <f t="shared" ca="1" si="10"/>
        <v>-66059.707460867416</v>
      </c>
      <c r="AF45" s="3">
        <f t="shared" ca="1" si="10"/>
        <v>-68055.937452240963</v>
      </c>
      <c r="AG45" s="3">
        <f t="shared" ca="1" si="10"/>
        <v>-70386.683215713827</v>
      </c>
      <c r="AH45" s="3">
        <f t="shared" ca="1" si="10"/>
        <v>-79950.850557441998</v>
      </c>
      <c r="AI45" s="3">
        <f t="shared" ca="1" si="10"/>
        <v>-82976.036974197734</v>
      </c>
      <c r="AJ45" s="3">
        <f t="shared" ca="1" si="10"/>
        <v>-86064.009525651622</v>
      </c>
      <c r="AK45" s="3">
        <f t="shared" ca="1" si="10"/>
        <v>-90179.9318544743</v>
      </c>
      <c r="AL45" s="3">
        <f t="shared" ca="1" si="10"/>
        <v>-93765.784174990811</v>
      </c>
      <c r="AM45" s="3">
        <f t="shared" ca="1" si="10"/>
        <v>-97442.662611120133</v>
      </c>
      <c r="AN45" s="3">
        <f t="shared" ca="1" si="10"/>
        <v>-102221.23169570931</v>
      </c>
      <c r="AO45" s="3">
        <f t="shared" ca="1" si="10"/>
        <v>-106349.25215278553</v>
      </c>
      <c r="AP45" s="3">
        <f t="shared" ca="1" si="10"/>
        <v>-110900.5476337554</v>
      </c>
      <c r="AQ45" s="3">
        <f t="shared" ca="1" si="10"/>
        <v>-116470.32911469376</v>
      </c>
      <c r="AR45" s="3">
        <f t="shared" ca="1" si="10"/>
        <v>-121055.93450547682</v>
      </c>
      <c r="AS45" s="3">
        <f t="shared" ca="1" si="10"/>
        <v>-126419.30629343336</v>
      </c>
      <c r="AT45" s="3">
        <f t="shared" ca="1" si="10"/>
        <v>-132682.72450146702</v>
      </c>
      <c r="AU45" s="3">
        <f t="shared" ca="1" si="10"/>
        <v>-138718.24507031948</v>
      </c>
      <c r="AV45" s="3">
        <f t="shared" ca="1" si="10"/>
        <v>-144894.39988808977</v>
      </c>
      <c r="AW45" s="3">
        <f t="shared" ca="1" si="10"/>
        <v>-152465.27446326712</v>
      </c>
      <c r="AX45" s="3">
        <f t="shared" ca="1" si="10"/>
        <v>-159637.2944344111</v>
      </c>
      <c r="AY45" s="3">
        <f t="shared" ca="1" si="10"/>
        <v>-166991.4111333602</v>
      </c>
      <c r="AZ45" s="3">
        <f t="shared" ca="1" si="10"/>
        <v>-175871.69194737269</v>
      </c>
      <c r="BA45" s="3">
        <f t="shared" ca="1" si="10"/>
        <v>-184128.21879358534</v>
      </c>
      <c r="BB45" s="3">
        <f t="shared" ca="1" si="10"/>
        <v>-193230.62994950791</v>
      </c>
      <c r="BC45" s="3">
        <f t="shared" ca="1" si="10"/>
        <v>-203674.33705399177</v>
      </c>
      <c r="BD45" s="3">
        <f t="shared" ca="1" si="10"/>
        <v>-212838.28044184696</v>
      </c>
      <c r="BE45" s="3">
        <f t="shared" ca="1" si="10"/>
        <v>-223568.58307260927</v>
      </c>
      <c r="BF45" s="3">
        <f t="shared" ca="1" si="10"/>
        <v>-235411.88033721992</v>
      </c>
      <c r="BG45" s="3">
        <f t="shared" ca="1" si="10"/>
        <v>-247459.16447016696</v>
      </c>
      <c r="BH45" s="3">
        <f t="shared" ca="1" si="10"/>
        <v>-259812.47418374231</v>
      </c>
      <c r="BI45" s="3">
        <f t="shared" ca="1" si="10"/>
        <v>-274227.89566301968</v>
      </c>
      <c r="BJ45" s="3">
        <f t="shared" ca="1" si="10"/>
        <v>-288573.44010379264</v>
      </c>
      <c r="BK45" s="3">
        <f t="shared" ca="1" si="10"/>
        <v>-303283.39062527771</v>
      </c>
      <c r="BL45" s="3">
        <f t="shared" ca="1" si="10"/>
        <v>-320300.76488538639</v>
      </c>
      <c r="BM45" s="3">
        <f t="shared" ca="1" si="10"/>
        <v>-336816.13819036499</v>
      </c>
      <c r="BN45" s="3">
        <f t="shared" ca="1" si="10"/>
        <v>-354731.90359614906</v>
      </c>
      <c r="BO45" s="3">
        <f t="shared" ca="1" si="10"/>
        <v>-374824.55916797521</v>
      </c>
      <c r="BP45" s="3">
        <f t="shared" ca="1" si="10"/>
        <v>-393521.11735300109</v>
      </c>
      <c r="BQ45" s="3">
        <f t="shared" ca="1" si="10"/>
        <v>-414981.04735898669</v>
      </c>
    </row>
    <row r="48" spans="1:69">
      <c r="B48" s="28" t="s">
        <v>210</v>
      </c>
    </row>
  </sheetData>
  <conditionalFormatting sqref="F3">
    <cfRule type="cellIs" dxfId="230" priority="13" stopIfTrue="1" operator="notEqual">
      <formula>0</formula>
    </cfRule>
    <cfRule type="cellIs" dxfId="229" priority="14" stopIfTrue="1" operator="equal">
      <formula>""</formula>
    </cfRule>
  </conditionalFormatting>
  <conditionalFormatting sqref="J3:BQ3">
    <cfRule type="cellIs" dxfId="228" priority="11" stopIfTrue="1" operator="equal">
      <formula>"Construction"</formula>
    </cfRule>
    <cfRule type="cellIs" dxfId="227" priority="12" stopIfTrue="1" operator="equal">
      <formula>"Operations"</formula>
    </cfRule>
  </conditionalFormatting>
  <conditionalFormatting sqref="J3:BQ3">
    <cfRule type="cellIs" dxfId="226" priority="10" operator="equal">
      <formula>"Fin Close"</formula>
    </cfRule>
  </conditionalFormatting>
  <conditionalFormatting sqref="J3:BQ3">
    <cfRule type="cellIs" dxfId="225" priority="8" operator="equal">
      <formula>"PPA ext."</formula>
    </cfRule>
    <cfRule type="cellIs" dxfId="224" priority="9" operator="equal">
      <formula>"Delay"</formula>
    </cfRule>
  </conditionalFormatting>
  <conditionalFormatting sqref="F2">
    <cfRule type="cellIs" dxfId="223" priority="1" stopIfTrue="1" operator="notEqual">
      <formula>0</formula>
    </cfRule>
    <cfRule type="cellIs" dxfId="222" priority="2" stopIfTrue="1" operator="equal">
      <formula>""</formula>
    </cfRule>
  </conditionalFormatting>
  <printOptions headings="1"/>
  <pageMargins left="0.74803149606299213" right="0.74803149606299213" top="0.98425196850393704" bottom="0.98425196850393704" header="0.51181102362204722" footer="0.51181102362204722"/>
  <pageSetup paperSize="9" scale="49" orientation="landscape" blackAndWhite="1"/>
  <headerFooter>
    <oddHeader>&amp;LPROJECT [XXX]&amp;CSheet:&amp;A&amp;RSTRICTLY CONFIDENTIAL</oddHeader>
    <oddFooter>&amp;L&amp;F ( Printed on &amp;D at &amp;T )&amp;RPage &amp;P of &amp;N</oddFooter>
  </headerFooter>
  <customProperties>
    <customPr name="MMGroup" r:id="rId1"/>
    <customPr name="MMSheetType" r:id="rId2"/>
    <customPr name="MMTimeAxis" r:id="rId3"/>
  </customPropertie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BQ57"/>
  <sheetViews>
    <sheetView showGridLines="0"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outlineLevelRow="1"/>
  <cols>
    <col min="1" max="2" width="1.44140625" style="28" customWidth="1"/>
    <col min="3" max="3" width="1.44140625" style="58" customWidth="1"/>
    <col min="4" max="4" width="1.44140625" style="82" customWidth="1"/>
    <col min="5" max="5" width="42.77734375" style="55" bestFit="1" customWidth="1"/>
    <col min="6" max="6" width="20.5546875" style="55" bestFit="1" customWidth="1"/>
    <col min="7" max="8" width="13.21875" style="55" bestFit="1" customWidth="1"/>
    <col min="9" max="9" width="3.44140625" style="55" customWidth="1"/>
    <col min="10" max="10" width="12.33203125" style="55" bestFit="1" customWidth="1"/>
    <col min="11" max="11" width="12.109375" style="55" bestFit="1" customWidth="1"/>
    <col min="12" max="12" width="11.21875" style="55" bestFit="1" customWidth="1"/>
    <col min="13" max="13" width="12.33203125" style="55" bestFit="1" customWidth="1"/>
    <col min="14" max="14" width="12.21875" style="55" bestFit="1" customWidth="1"/>
    <col min="15" max="15" width="11.77734375" style="55" bestFit="1" customWidth="1"/>
    <col min="16" max="16" width="12.33203125" style="55" bestFit="1" customWidth="1"/>
    <col min="17" max="17" width="12.21875" style="55" bestFit="1" customWidth="1"/>
    <col min="18" max="18" width="11.88671875" style="55" bestFit="1" customWidth="1"/>
    <col min="19" max="19" width="12.109375" style="55" bestFit="1" customWidth="1"/>
    <col min="20" max="20" width="12" style="55" bestFit="1" customWidth="1"/>
    <col min="21" max="21" width="11.77734375" style="55" bestFit="1" customWidth="1"/>
    <col min="22" max="22" width="12.33203125" style="55" bestFit="1" customWidth="1"/>
    <col min="23" max="23" width="12.109375" style="55" bestFit="1" customWidth="1"/>
    <col min="24" max="24" width="11.21875" style="55" bestFit="1" customWidth="1"/>
    <col min="25" max="25" width="12.33203125" style="55" bestFit="1" customWidth="1"/>
    <col min="26" max="26" width="12.21875" style="55" bestFit="1" customWidth="1"/>
    <col min="27" max="27" width="11.77734375" style="55" bestFit="1" customWidth="1"/>
    <col min="28" max="28" width="12.33203125" style="55" bestFit="1" customWidth="1"/>
    <col min="29" max="29" width="12.21875" style="55" bestFit="1" customWidth="1"/>
    <col min="30" max="30" width="11.88671875" style="55" bestFit="1" customWidth="1"/>
    <col min="31" max="31" width="12.109375" style="55" bestFit="1" customWidth="1"/>
    <col min="32" max="32" width="12" style="55" bestFit="1" customWidth="1"/>
    <col min="33" max="33" width="11.77734375" style="55" bestFit="1" customWidth="1"/>
    <col min="34" max="34" width="12.33203125" style="55" bestFit="1" customWidth="1"/>
    <col min="35" max="35" width="12.109375" style="55" bestFit="1" customWidth="1"/>
    <col min="36" max="36" width="11.21875" style="55" bestFit="1" customWidth="1"/>
    <col min="37" max="37" width="12.33203125" style="55" bestFit="1" customWidth="1"/>
    <col min="38" max="38" width="12.21875" style="55" bestFit="1" customWidth="1"/>
    <col min="39" max="39" width="11.77734375" style="55" bestFit="1" customWidth="1"/>
    <col min="40" max="40" width="12.33203125" style="55" bestFit="1" customWidth="1"/>
    <col min="41" max="41" width="12.21875" style="55" bestFit="1" customWidth="1"/>
    <col min="42" max="42" width="11.88671875" style="55" bestFit="1" customWidth="1"/>
    <col min="43" max="43" width="12.109375" style="55" bestFit="1" customWidth="1"/>
    <col min="44" max="44" width="12" style="55" bestFit="1" customWidth="1"/>
    <col min="45" max="45" width="11.77734375" style="55" bestFit="1" customWidth="1"/>
    <col min="46" max="46" width="12.33203125" style="55" bestFit="1" customWidth="1"/>
    <col min="47" max="47" width="12.109375" style="55" bestFit="1" customWidth="1"/>
    <col min="48" max="48" width="11.77734375" style="55" bestFit="1" customWidth="1"/>
    <col min="49" max="49" width="12.33203125" style="55" bestFit="1" customWidth="1"/>
    <col min="50" max="50" width="12.21875" style="55" bestFit="1" customWidth="1"/>
    <col min="51" max="51" width="11.77734375" style="55" bestFit="1" customWidth="1"/>
    <col min="52" max="52" width="12.33203125" style="55" bestFit="1" customWidth="1"/>
    <col min="53" max="53" width="12.21875" style="55" bestFit="1" customWidth="1"/>
    <col min="54" max="54" width="11.88671875" style="55" bestFit="1" customWidth="1"/>
    <col min="55" max="55" width="12.109375" style="55" bestFit="1" customWidth="1"/>
    <col min="56" max="56" width="12" style="55" bestFit="1" customWidth="1"/>
    <col min="57" max="57" width="11.77734375" style="55" bestFit="1" customWidth="1"/>
    <col min="58" max="58" width="12.33203125" style="55" bestFit="1" customWidth="1"/>
    <col min="59" max="59" width="12.109375" style="55" bestFit="1" customWidth="1"/>
    <col min="60" max="60" width="11.77734375" style="55" bestFit="1" customWidth="1"/>
    <col min="61" max="61" width="12.33203125" style="55" bestFit="1" customWidth="1"/>
    <col min="62" max="62" width="12.21875" style="55" bestFit="1" customWidth="1"/>
    <col min="63" max="63" width="11.77734375" style="55" bestFit="1" customWidth="1"/>
    <col min="64" max="64" width="12.33203125" style="55" bestFit="1" customWidth="1"/>
    <col min="65" max="65" width="12.21875" style="55" bestFit="1" customWidth="1"/>
    <col min="66" max="66" width="11.88671875" style="55" bestFit="1" customWidth="1"/>
    <col min="67" max="67" width="12.109375" style="55" bestFit="1" customWidth="1"/>
    <col min="68" max="68" width="12" style="55" bestFit="1" customWidth="1"/>
    <col min="69" max="69" width="11.77734375" style="55" bestFit="1" customWidth="1"/>
    <col min="70" max="70" width="15.109375" style="55" hidden="1" customWidth="1"/>
    <col min="71" max="16384" width="15.109375" style="55" hidden="1"/>
  </cols>
  <sheetData>
    <row r="1" spans="1:69" s="76" customFormat="1" ht="25">
      <c r="A1" s="48" t="str">
        <f ca="1" xml:space="preserve"> RIGHT(CELL("filename", A1), LEN(CELL("filename", A1)) - SEARCH("]", CELL("filename", A1)))</f>
        <v>Invoice finance</v>
      </c>
      <c r="B1" s="78"/>
      <c r="C1" s="79"/>
      <c r="D1" s="83"/>
      <c r="F1" s="50" t="str">
        <f>HYPERLINK("#Contents!A1","Go to contents")</f>
        <v>Go to contents</v>
      </c>
      <c r="H1" s="57"/>
      <c r="J1" s="57"/>
    </row>
    <row r="2" spans="1:69" s="52" customFormat="1">
      <c r="A2" s="56"/>
      <c r="B2" s="56"/>
      <c r="C2" s="77"/>
      <c r="D2" s="80"/>
      <c r="E2" s="19" t="s">
        <v>260</v>
      </c>
      <c r="F2" s="49">
        <f ca="1" xml:space="preserve"> 'Model Checks and Alerts'!F11</f>
        <v>1</v>
      </c>
      <c r="G2" s="51" t="s">
        <v>115</v>
      </c>
      <c r="H2" s="19"/>
      <c r="I2" s="19"/>
      <c r="J2" s="6">
        <f xml:space="preserve"> Time!J$19</f>
        <v>45077</v>
      </c>
      <c r="K2" s="6">
        <f xml:space="preserve"> Time!K$19</f>
        <v>45107</v>
      </c>
      <c r="L2" s="6">
        <f xml:space="preserve"> Time!L$19</f>
        <v>45138</v>
      </c>
      <c r="M2" s="6">
        <f xml:space="preserve"> Time!M$19</f>
        <v>45169</v>
      </c>
      <c r="N2" s="6">
        <f xml:space="preserve"> Time!N$19</f>
        <v>45199</v>
      </c>
      <c r="O2" s="6">
        <f xml:space="preserve"> Time!O$19</f>
        <v>45230</v>
      </c>
      <c r="P2" s="6">
        <f xml:space="preserve"> Time!P$19</f>
        <v>45260</v>
      </c>
      <c r="Q2" s="6">
        <f xml:space="preserve"> Time!Q$19</f>
        <v>45291</v>
      </c>
      <c r="R2" s="6">
        <f xml:space="preserve"> Time!R$19</f>
        <v>45322</v>
      </c>
      <c r="S2" s="6">
        <f xml:space="preserve"> Time!S$19</f>
        <v>45351</v>
      </c>
      <c r="T2" s="6">
        <f xml:space="preserve"> Time!T$19</f>
        <v>45382</v>
      </c>
      <c r="U2" s="6">
        <f xml:space="preserve"> Time!U$19</f>
        <v>45412</v>
      </c>
      <c r="V2" s="6">
        <f xml:space="preserve"> Time!V$19</f>
        <v>45443</v>
      </c>
      <c r="W2" s="6">
        <f xml:space="preserve"> Time!W$19</f>
        <v>45473</v>
      </c>
      <c r="X2" s="6">
        <f xml:space="preserve"> Time!X$19</f>
        <v>45504</v>
      </c>
      <c r="Y2" s="6">
        <f xml:space="preserve"> Time!Y$19</f>
        <v>45535</v>
      </c>
      <c r="Z2" s="6">
        <f xml:space="preserve"> Time!Z$19</f>
        <v>45565</v>
      </c>
      <c r="AA2" s="6">
        <f xml:space="preserve"> Time!AA$19</f>
        <v>45596</v>
      </c>
      <c r="AB2" s="6">
        <f xml:space="preserve"> Time!AB$19</f>
        <v>45626</v>
      </c>
      <c r="AC2" s="6">
        <f xml:space="preserve"> Time!AC$19</f>
        <v>45657</v>
      </c>
      <c r="AD2" s="6">
        <f xml:space="preserve"> Time!AD$19</f>
        <v>45688</v>
      </c>
      <c r="AE2" s="6">
        <f xml:space="preserve"> Time!AE$19</f>
        <v>45716</v>
      </c>
      <c r="AF2" s="6">
        <f xml:space="preserve"> Time!AF$19</f>
        <v>45747</v>
      </c>
      <c r="AG2" s="6">
        <f xml:space="preserve"> Time!AG$19</f>
        <v>45777</v>
      </c>
      <c r="AH2" s="6">
        <f xml:space="preserve"> Time!AH$19</f>
        <v>45808</v>
      </c>
      <c r="AI2" s="6">
        <f xml:space="preserve"> Time!AI$19</f>
        <v>45838</v>
      </c>
      <c r="AJ2" s="6">
        <f xml:space="preserve"> Time!AJ$19</f>
        <v>45869</v>
      </c>
      <c r="AK2" s="6">
        <f xml:space="preserve"> Time!AK$19</f>
        <v>45900</v>
      </c>
      <c r="AL2" s="6">
        <f xml:space="preserve"> Time!AL$19</f>
        <v>45930</v>
      </c>
      <c r="AM2" s="6">
        <f xml:space="preserve"> Time!AM$19</f>
        <v>45961</v>
      </c>
      <c r="AN2" s="6">
        <f xml:space="preserve"> Time!AN$19</f>
        <v>45991</v>
      </c>
      <c r="AO2" s="6">
        <f xml:space="preserve"> Time!AO$19</f>
        <v>46022</v>
      </c>
      <c r="AP2" s="6">
        <f xml:space="preserve"> Time!AP$19</f>
        <v>46053</v>
      </c>
      <c r="AQ2" s="6">
        <f xml:space="preserve"> Time!AQ$19</f>
        <v>46081</v>
      </c>
      <c r="AR2" s="6">
        <f xml:space="preserve"> Time!AR$19</f>
        <v>46112</v>
      </c>
      <c r="AS2" s="6">
        <f xml:space="preserve"> Time!AS$19</f>
        <v>46142</v>
      </c>
      <c r="AT2" s="6">
        <f xml:space="preserve"> Time!AT$19</f>
        <v>46173</v>
      </c>
      <c r="AU2" s="6">
        <f xml:space="preserve"> Time!AU$19</f>
        <v>46203</v>
      </c>
      <c r="AV2" s="6">
        <f xml:space="preserve"> Time!AV$19</f>
        <v>46234</v>
      </c>
      <c r="AW2" s="6">
        <f xml:space="preserve"> Time!AW$19</f>
        <v>46265</v>
      </c>
      <c r="AX2" s="6">
        <f xml:space="preserve"> Time!AX$19</f>
        <v>46295</v>
      </c>
      <c r="AY2" s="6">
        <f xml:space="preserve"> Time!AY$19</f>
        <v>46326</v>
      </c>
      <c r="AZ2" s="6">
        <f xml:space="preserve"> Time!AZ$19</f>
        <v>46356</v>
      </c>
      <c r="BA2" s="6">
        <f xml:space="preserve"> Time!BA$19</f>
        <v>46387</v>
      </c>
      <c r="BB2" s="6">
        <f xml:space="preserve"> Time!BB$19</f>
        <v>46418</v>
      </c>
      <c r="BC2" s="6">
        <f xml:space="preserve"> Time!BC$19</f>
        <v>46446</v>
      </c>
      <c r="BD2" s="6">
        <f xml:space="preserve"> Time!BD$19</f>
        <v>46477</v>
      </c>
      <c r="BE2" s="6">
        <f xml:space="preserve"> Time!BE$19</f>
        <v>46507</v>
      </c>
      <c r="BF2" s="6">
        <f xml:space="preserve"> Time!BF$19</f>
        <v>46538</v>
      </c>
      <c r="BG2" s="6">
        <f xml:space="preserve"> Time!BG$19</f>
        <v>46568</v>
      </c>
      <c r="BH2" s="6">
        <f xml:space="preserve"> Time!BH$19</f>
        <v>46599</v>
      </c>
      <c r="BI2" s="6">
        <f xml:space="preserve"> Time!BI$19</f>
        <v>46630</v>
      </c>
      <c r="BJ2" s="6">
        <f xml:space="preserve"> Time!BJ$19</f>
        <v>46660</v>
      </c>
      <c r="BK2" s="6">
        <f xml:space="preserve"> Time!BK$19</f>
        <v>46691</v>
      </c>
      <c r="BL2" s="6">
        <f xml:space="preserve"> Time!BL$19</f>
        <v>46721</v>
      </c>
      <c r="BM2" s="6">
        <f xml:space="preserve"> Time!BM$19</f>
        <v>46752</v>
      </c>
      <c r="BN2" s="6">
        <f xml:space="preserve"> Time!BN$19</f>
        <v>46783</v>
      </c>
      <c r="BO2" s="6">
        <f xml:space="preserve"> Time!BO$19</f>
        <v>46812</v>
      </c>
      <c r="BP2" s="6">
        <f xml:space="preserve"> Time!BP$19</f>
        <v>46843</v>
      </c>
      <c r="BQ2" s="6">
        <f xml:space="preserve"> Time!BQ$19</f>
        <v>46873</v>
      </c>
    </row>
    <row r="3" spans="1:69" s="29" customFormat="1">
      <c r="A3" s="56"/>
      <c r="B3" s="56"/>
      <c r="C3" s="77"/>
      <c r="D3" s="80"/>
      <c r="E3" s="37" t="s">
        <v>167</v>
      </c>
      <c r="F3" s="49"/>
      <c r="G3" s="51" t="s">
        <v>76</v>
      </c>
      <c r="H3" s="19"/>
      <c r="I3" s="19"/>
      <c r="J3" s="7" t="str">
        <f xml:space="preserve"> Time!J$24</f>
        <v>Month1</v>
      </c>
      <c r="K3" s="7" t="str">
        <f xml:space="preserve"> Time!K$24</f>
        <v>Month2</v>
      </c>
      <c r="L3" s="7" t="str">
        <f xml:space="preserve"> Time!L$24</f>
        <v>Month3</v>
      </c>
      <c r="M3" s="7" t="str">
        <f xml:space="preserve"> Time!M$24</f>
        <v>Month4</v>
      </c>
      <c r="N3" s="7" t="str">
        <f xml:space="preserve"> Time!N$24</f>
        <v>Month5</v>
      </c>
      <c r="O3" s="7" t="str">
        <f xml:space="preserve"> Time!O$24</f>
        <v>Month6</v>
      </c>
      <c r="P3" s="7" t="str">
        <f xml:space="preserve"> Time!P$24</f>
        <v>Month7</v>
      </c>
      <c r="Q3" s="7" t="str">
        <f xml:space="preserve"> Time!Q$24</f>
        <v>Month8</v>
      </c>
      <c r="R3" s="7" t="str">
        <f xml:space="preserve"> Time!R$24</f>
        <v>Month9</v>
      </c>
      <c r="S3" s="7" t="str">
        <f xml:space="preserve"> Time!S$24</f>
        <v>Month10</v>
      </c>
      <c r="T3" s="7" t="str">
        <f xml:space="preserve"> Time!T$24</f>
        <v>Month11</v>
      </c>
      <c r="U3" s="7" t="str">
        <f xml:space="preserve"> Time!U$24</f>
        <v>Month12</v>
      </c>
      <c r="V3" s="7" t="str">
        <f xml:space="preserve"> Time!V$24</f>
        <v>Month13</v>
      </c>
      <c r="W3" s="7" t="str">
        <f xml:space="preserve"> Time!W$24</f>
        <v>Month14</v>
      </c>
      <c r="X3" s="7" t="str">
        <f xml:space="preserve"> Time!X$24</f>
        <v>Month15</v>
      </c>
      <c r="Y3" s="7" t="str">
        <f xml:space="preserve"> Time!Y$24</f>
        <v>Month16</v>
      </c>
      <c r="Z3" s="7" t="str">
        <f xml:space="preserve"> Time!Z$24</f>
        <v>Month17</v>
      </c>
      <c r="AA3" s="7" t="str">
        <f xml:space="preserve"> Time!AA$24</f>
        <v>Month18</v>
      </c>
      <c r="AB3" s="7" t="str">
        <f xml:space="preserve"> Time!AB$24</f>
        <v>Month19</v>
      </c>
      <c r="AC3" s="7" t="str">
        <f xml:space="preserve"> Time!AC$24</f>
        <v>Month20</v>
      </c>
      <c r="AD3" s="7" t="str">
        <f xml:space="preserve"> Time!AD$24</f>
        <v>Month21</v>
      </c>
      <c r="AE3" s="7" t="str">
        <f xml:space="preserve"> Time!AE$24</f>
        <v>Month22</v>
      </c>
      <c r="AF3" s="7" t="str">
        <f xml:space="preserve"> Time!AF$24</f>
        <v>Month23</v>
      </c>
      <c r="AG3" s="7" t="str">
        <f xml:space="preserve"> Time!AG$24</f>
        <v>Month24</v>
      </c>
      <c r="AH3" s="7" t="str">
        <f xml:space="preserve"> Time!AH$24</f>
        <v>Month25</v>
      </c>
      <c r="AI3" s="7" t="str">
        <f xml:space="preserve"> Time!AI$24</f>
        <v>Month26</v>
      </c>
      <c r="AJ3" s="7" t="str">
        <f xml:space="preserve"> Time!AJ$24</f>
        <v>Month27</v>
      </c>
      <c r="AK3" s="7" t="str">
        <f xml:space="preserve"> Time!AK$24</f>
        <v>Month28</v>
      </c>
      <c r="AL3" s="7" t="str">
        <f xml:space="preserve"> Time!AL$24</f>
        <v>Month29</v>
      </c>
      <c r="AM3" s="7" t="str">
        <f xml:space="preserve"> Time!AM$24</f>
        <v>Month30</v>
      </c>
      <c r="AN3" s="7" t="str">
        <f xml:space="preserve"> Time!AN$24</f>
        <v>Month31</v>
      </c>
      <c r="AO3" s="7" t="str">
        <f xml:space="preserve"> Time!AO$24</f>
        <v>Month32</v>
      </c>
      <c r="AP3" s="7" t="str">
        <f xml:space="preserve"> Time!AP$24</f>
        <v>Month33</v>
      </c>
      <c r="AQ3" s="7" t="str">
        <f xml:space="preserve"> Time!AQ$24</f>
        <v>Month34</v>
      </c>
      <c r="AR3" s="7" t="str">
        <f xml:space="preserve"> Time!AR$24</f>
        <v>Month35</v>
      </c>
      <c r="AS3" s="7" t="str">
        <f xml:space="preserve"> Time!AS$24</f>
        <v>Month36</v>
      </c>
      <c r="AT3" s="7" t="str">
        <f xml:space="preserve"> Time!AT$24</f>
        <v>Month37</v>
      </c>
      <c r="AU3" s="7" t="str">
        <f xml:space="preserve"> Time!AU$24</f>
        <v>Month38</v>
      </c>
      <c r="AV3" s="7" t="str">
        <f xml:space="preserve"> Time!AV$24</f>
        <v>Month39</v>
      </c>
      <c r="AW3" s="7" t="str">
        <f xml:space="preserve"> Time!AW$24</f>
        <v>Month40</v>
      </c>
      <c r="AX3" s="7" t="str">
        <f xml:space="preserve"> Time!AX$24</f>
        <v>Month41</v>
      </c>
      <c r="AY3" s="7" t="str">
        <f xml:space="preserve"> Time!AY$24</f>
        <v>Month42</v>
      </c>
      <c r="AZ3" s="7" t="str">
        <f xml:space="preserve"> Time!AZ$24</f>
        <v>Month43</v>
      </c>
      <c r="BA3" s="7" t="str">
        <f xml:space="preserve"> Time!BA$24</f>
        <v>Month44</v>
      </c>
      <c r="BB3" s="7" t="str">
        <f xml:space="preserve"> Time!BB$24</f>
        <v>Month45</v>
      </c>
      <c r="BC3" s="7" t="str">
        <f xml:space="preserve"> Time!BC$24</f>
        <v>Month46</v>
      </c>
      <c r="BD3" s="7" t="str">
        <f xml:space="preserve"> Time!BD$24</f>
        <v>Month47</v>
      </c>
      <c r="BE3" s="7" t="str">
        <f xml:space="preserve"> Time!BE$24</f>
        <v>Month48</v>
      </c>
      <c r="BF3" s="7" t="str">
        <f xml:space="preserve"> Time!BF$24</f>
        <v>Month49</v>
      </c>
      <c r="BG3" s="7" t="str">
        <f xml:space="preserve"> Time!BG$24</f>
        <v>Month50</v>
      </c>
      <c r="BH3" s="7" t="str">
        <f xml:space="preserve"> Time!BH$24</f>
        <v>Month51</v>
      </c>
      <c r="BI3" s="7" t="str">
        <f xml:space="preserve"> Time!BI$24</f>
        <v>Month52</v>
      </c>
      <c r="BJ3" s="7" t="str">
        <f xml:space="preserve"> Time!BJ$24</f>
        <v>Month53</v>
      </c>
      <c r="BK3" s="7" t="str">
        <f xml:space="preserve"> Time!BK$24</f>
        <v>Month54</v>
      </c>
      <c r="BL3" s="7" t="str">
        <f xml:space="preserve"> Time!BL$24</f>
        <v>Month55</v>
      </c>
      <c r="BM3" s="7" t="str">
        <f xml:space="preserve"> Time!BM$24</f>
        <v>Month56</v>
      </c>
      <c r="BN3" s="7" t="str">
        <f xml:space="preserve"> Time!BN$24</f>
        <v>Month57</v>
      </c>
      <c r="BO3" s="7" t="str">
        <f xml:space="preserve"> Time!BO$24</f>
        <v>Month58</v>
      </c>
      <c r="BP3" s="7" t="str">
        <f xml:space="preserve"> Time!BP$24</f>
        <v>Month59</v>
      </c>
      <c r="BQ3" s="7" t="str">
        <f xml:space="preserve"> Time!BQ$24</f>
        <v>Month60</v>
      </c>
    </row>
    <row r="4" spans="1:69" s="26" customFormat="1">
      <c r="A4" s="56"/>
      <c r="B4" s="56"/>
      <c r="C4" s="77"/>
      <c r="D4" s="80"/>
      <c r="E4" s="19" t="s">
        <v>261</v>
      </c>
      <c r="F4" s="28"/>
      <c r="G4" s="19"/>
      <c r="H4" s="19"/>
      <c r="I4" s="19"/>
      <c r="J4" s="26">
        <f xml:space="preserve"> Time!J$28</f>
        <v>1</v>
      </c>
      <c r="K4" s="26">
        <f xml:space="preserve"> Time!K$28</f>
        <v>2</v>
      </c>
      <c r="L4" s="26">
        <f xml:space="preserve"> Time!L$28</f>
        <v>3</v>
      </c>
      <c r="M4" s="26">
        <f xml:space="preserve"> Time!M$28</f>
        <v>4</v>
      </c>
      <c r="N4" s="26">
        <f xml:space="preserve"> Time!N$28</f>
        <v>5</v>
      </c>
      <c r="O4" s="26">
        <f xml:space="preserve"> Time!O$28</f>
        <v>6</v>
      </c>
      <c r="P4" s="26">
        <f xml:space="preserve"> Time!P$28</f>
        <v>7</v>
      </c>
      <c r="Q4" s="26">
        <f xml:space="preserve"> Time!Q$28</f>
        <v>8</v>
      </c>
      <c r="R4" s="26">
        <f xml:space="preserve"> Time!R$28</f>
        <v>9</v>
      </c>
      <c r="S4" s="26">
        <f xml:space="preserve"> Time!S$28</f>
        <v>10</v>
      </c>
      <c r="T4" s="26">
        <f xml:space="preserve"> Time!T$28</f>
        <v>11</v>
      </c>
      <c r="U4" s="26">
        <f xml:space="preserve"> Time!U$28</f>
        <v>12</v>
      </c>
      <c r="V4" s="26">
        <f xml:space="preserve"> Time!V$28</f>
        <v>13</v>
      </c>
      <c r="W4" s="26">
        <f xml:space="preserve"> Time!W$28</f>
        <v>14</v>
      </c>
      <c r="X4" s="26">
        <f xml:space="preserve"> Time!X$28</f>
        <v>15</v>
      </c>
      <c r="Y4" s="26">
        <f xml:space="preserve"> Time!Y$28</f>
        <v>16</v>
      </c>
      <c r="Z4" s="26">
        <f xml:space="preserve"> Time!Z$28</f>
        <v>17</v>
      </c>
      <c r="AA4" s="26">
        <f xml:space="preserve"> Time!AA$28</f>
        <v>18</v>
      </c>
      <c r="AB4" s="26">
        <f xml:space="preserve"> Time!AB$28</f>
        <v>19</v>
      </c>
      <c r="AC4" s="26">
        <f xml:space="preserve"> Time!AC$28</f>
        <v>20</v>
      </c>
      <c r="AD4" s="26">
        <f xml:space="preserve"> Time!AD$28</f>
        <v>21</v>
      </c>
      <c r="AE4" s="26">
        <f xml:space="preserve"> Time!AE$28</f>
        <v>22</v>
      </c>
      <c r="AF4" s="26">
        <f xml:space="preserve"> Time!AF$28</f>
        <v>23</v>
      </c>
      <c r="AG4" s="26">
        <f xml:space="preserve"> Time!AG$28</f>
        <v>24</v>
      </c>
      <c r="AH4" s="26">
        <f xml:space="preserve"> Time!AH$28</f>
        <v>25</v>
      </c>
      <c r="AI4" s="26">
        <f xml:space="preserve"> Time!AI$28</f>
        <v>26</v>
      </c>
      <c r="AJ4" s="26">
        <f xml:space="preserve"> Time!AJ$28</f>
        <v>27</v>
      </c>
      <c r="AK4" s="26">
        <f xml:space="preserve"> Time!AK$28</f>
        <v>28</v>
      </c>
      <c r="AL4" s="26">
        <f xml:space="preserve"> Time!AL$28</f>
        <v>29</v>
      </c>
      <c r="AM4" s="26">
        <f xml:space="preserve"> Time!AM$28</f>
        <v>30</v>
      </c>
      <c r="AN4" s="26">
        <f xml:space="preserve"> Time!AN$28</f>
        <v>31</v>
      </c>
      <c r="AO4" s="26">
        <f xml:space="preserve"> Time!AO$28</f>
        <v>32</v>
      </c>
      <c r="AP4" s="26">
        <f xml:space="preserve"> Time!AP$28</f>
        <v>33</v>
      </c>
      <c r="AQ4" s="26">
        <f xml:space="preserve"> Time!AQ$28</f>
        <v>34</v>
      </c>
      <c r="AR4" s="26">
        <f xml:space="preserve"> Time!AR$28</f>
        <v>35</v>
      </c>
      <c r="AS4" s="26">
        <f xml:space="preserve"> Time!AS$28</f>
        <v>36</v>
      </c>
      <c r="AT4" s="26">
        <f xml:space="preserve"> Time!AT$28</f>
        <v>37</v>
      </c>
      <c r="AU4" s="26">
        <f xml:space="preserve"> Time!AU$28</f>
        <v>38</v>
      </c>
      <c r="AV4" s="26">
        <f xml:space="preserve"> Time!AV$28</f>
        <v>39</v>
      </c>
      <c r="AW4" s="26">
        <f xml:space="preserve"> Time!AW$28</f>
        <v>40</v>
      </c>
      <c r="AX4" s="26">
        <f xml:space="preserve"> Time!AX$28</f>
        <v>41</v>
      </c>
      <c r="AY4" s="26">
        <f xml:space="preserve"> Time!AY$28</f>
        <v>42</v>
      </c>
      <c r="AZ4" s="26">
        <f xml:space="preserve"> Time!AZ$28</f>
        <v>43</v>
      </c>
      <c r="BA4" s="26">
        <f xml:space="preserve"> Time!BA$28</f>
        <v>44</v>
      </c>
      <c r="BB4" s="26">
        <f xml:space="preserve"> Time!BB$28</f>
        <v>45</v>
      </c>
      <c r="BC4" s="26">
        <f xml:space="preserve"> Time!BC$28</f>
        <v>46</v>
      </c>
      <c r="BD4" s="26">
        <f xml:space="preserve"> Time!BD$28</f>
        <v>47</v>
      </c>
      <c r="BE4" s="26">
        <f xml:space="preserve"> Time!BE$28</f>
        <v>48</v>
      </c>
      <c r="BF4" s="26">
        <f xml:space="preserve"> Time!BF$28</f>
        <v>49</v>
      </c>
      <c r="BG4" s="26">
        <f xml:space="preserve"> Time!BG$28</f>
        <v>50</v>
      </c>
      <c r="BH4" s="26">
        <f xml:space="preserve"> Time!BH$28</f>
        <v>51</v>
      </c>
      <c r="BI4" s="26">
        <f xml:space="preserve"> Time!BI$28</f>
        <v>52</v>
      </c>
      <c r="BJ4" s="26">
        <f xml:space="preserve"> Time!BJ$28</f>
        <v>53</v>
      </c>
      <c r="BK4" s="26">
        <f xml:space="preserve"> Time!BK$28</f>
        <v>54</v>
      </c>
      <c r="BL4" s="26">
        <f xml:space="preserve"> Time!BL$28</f>
        <v>55</v>
      </c>
      <c r="BM4" s="26">
        <f xml:space="preserve"> Time!BM$28</f>
        <v>56</v>
      </c>
      <c r="BN4" s="26">
        <f xml:space="preserve"> Time!BN$28</f>
        <v>57</v>
      </c>
      <c r="BO4" s="26">
        <f xml:space="preserve"> Time!BO$28</f>
        <v>58</v>
      </c>
      <c r="BP4" s="26">
        <f xml:space="preserve"> Time!BP$28</f>
        <v>59</v>
      </c>
      <c r="BQ4" s="26">
        <f xml:space="preserve"> Time!BQ$28</f>
        <v>60</v>
      </c>
    </row>
    <row r="5" spans="1:69" s="29" customFormat="1">
      <c r="A5" s="56"/>
      <c r="B5" s="56"/>
      <c r="C5" s="77"/>
      <c r="D5" s="80"/>
      <c r="E5" s="19" t="s">
        <v>247</v>
      </c>
      <c r="F5" s="28" t="s">
        <v>201</v>
      </c>
      <c r="G5" s="28" t="s">
        <v>185</v>
      </c>
      <c r="H5" s="28" t="s">
        <v>166</v>
      </c>
      <c r="I5" s="19"/>
      <c r="J5" s="15"/>
      <c r="K5" s="15"/>
      <c r="L5" s="15"/>
      <c r="M5" s="15"/>
      <c r="N5" s="15"/>
      <c r="O5" s="15"/>
    </row>
    <row r="6" spans="1:69" s="37" customFormat="1">
      <c r="A6" s="28"/>
      <c r="B6" s="28"/>
      <c r="C6" s="58"/>
      <c r="D6" s="84"/>
      <c r="F6" s="28"/>
      <c r="G6" s="28"/>
      <c r="H6" s="28"/>
    </row>
    <row r="8" spans="1:69">
      <c r="B8" s="28" t="s">
        <v>240</v>
      </c>
    </row>
    <row r="9" spans="1:69" s="87" customFormat="1">
      <c r="A9" s="60"/>
      <c r="B9" s="60"/>
      <c r="C9" s="86"/>
      <c r="D9" s="90"/>
      <c r="E9" s="46" t="str">
        <f xml:space="preserve">  InpC!E$62</f>
        <v>Opening Invoice finance balance</v>
      </c>
      <c r="F9" s="46">
        <f xml:space="preserve">  InpC!F$62</f>
        <v>0</v>
      </c>
      <c r="G9" s="46" t="str">
        <f xml:space="preserve">  InpC!G$62</f>
        <v>GBP</v>
      </c>
      <c r="M9" s="88"/>
    </row>
    <row r="10" spans="1:69">
      <c r="A10" s="18"/>
      <c r="B10" s="18"/>
      <c r="C10" s="31"/>
      <c r="D10" s="32"/>
      <c r="E10" s="10" t="str">
        <f xml:space="preserve">  Time!E$28</f>
        <v>Period number</v>
      </c>
      <c r="F10" s="10">
        <f xml:space="preserve">  Time!F$28</f>
        <v>0</v>
      </c>
      <c r="G10" s="10" t="str">
        <f xml:space="preserve">  Time!G$28</f>
        <v>Counter</v>
      </c>
      <c r="H10" s="10">
        <f xml:space="preserve">  Time!H$28</f>
        <v>0</v>
      </c>
      <c r="I10" s="10">
        <f xml:space="preserve">  Time!I$28</f>
        <v>0</v>
      </c>
      <c r="J10" s="10">
        <f xml:space="preserve">  Time!J$28</f>
        <v>1</v>
      </c>
      <c r="K10" s="10">
        <f xml:space="preserve">  Time!K$28</f>
        <v>2</v>
      </c>
      <c r="L10" s="10">
        <f xml:space="preserve">  Time!L$28</f>
        <v>3</v>
      </c>
      <c r="M10" s="10">
        <f xml:space="preserve">  Time!M$28</f>
        <v>4</v>
      </c>
      <c r="N10" s="10">
        <f xml:space="preserve">  Time!N$28</f>
        <v>5</v>
      </c>
      <c r="O10" s="10">
        <f xml:space="preserve">  Time!O$28</f>
        <v>6</v>
      </c>
      <c r="P10" s="10">
        <f xml:space="preserve">  Time!P$28</f>
        <v>7</v>
      </c>
      <c r="Q10" s="10">
        <f xml:space="preserve">  Time!Q$28</f>
        <v>8</v>
      </c>
      <c r="R10" s="10">
        <f xml:space="preserve">  Time!R$28</f>
        <v>9</v>
      </c>
      <c r="S10" s="10">
        <f xml:space="preserve">  Time!S$28</f>
        <v>10</v>
      </c>
      <c r="T10" s="10">
        <f xml:space="preserve">  Time!T$28</f>
        <v>11</v>
      </c>
      <c r="U10" s="10">
        <f xml:space="preserve">  Time!U$28</f>
        <v>12</v>
      </c>
      <c r="V10" s="10">
        <f xml:space="preserve">  Time!V$28</f>
        <v>13</v>
      </c>
      <c r="W10" s="10">
        <f xml:space="preserve">  Time!W$28</f>
        <v>14</v>
      </c>
      <c r="X10" s="10">
        <f xml:space="preserve">  Time!X$28</f>
        <v>15</v>
      </c>
      <c r="Y10" s="10">
        <f xml:space="preserve">  Time!Y$28</f>
        <v>16</v>
      </c>
      <c r="Z10" s="10">
        <f xml:space="preserve">  Time!Z$28</f>
        <v>17</v>
      </c>
      <c r="AA10" s="10">
        <f xml:space="preserve">  Time!AA$28</f>
        <v>18</v>
      </c>
      <c r="AB10" s="10">
        <f xml:space="preserve">  Time!AB$28</f>
        <v>19</v>
      </c>
      <c r="AC10" s="10">
        <f xml:space="preserve">  Time!AC$28</f>
        <v>20</v>
      </c>
      <c r="AD10" s="10">
        <f xml:space="preserve">  Time!AD$28</f>
        <v>21</v>
      </c>
      <c r="AE10" s="10">
        <f xml:space="preserve">  Time!AE$28</f>
        <v>22</v>
      </c>
      <c r="AF10" s="10">
        <f xml:space="preserve">  Time!AF$28</f>
        <v>23</v>
      </c>
      <c r="AG10" s="10">
        <f xml:space="preserve">  Time!AG$28</f>
        <v>24</v>
      </c>
      <c r="AH10" s="10">
        <f xml:space="preserve">  Time!AH$28</f>
        <v>25</v>
      </c>
      <c r="AI10" s="10">
        <f xml:space="preserve">  Time!AI$28</f>
        <v>26</v>
      </c>
      <c r="AJ10" s="10">
        <f xml:space="preserve">  Time!AJ$28</f>
        <v>27</v>
      </c>
      <c r="AK10" s="10">
        <f xml:space="preserve">  Time!AK$28</f>
        <v>28</v>
      </c>
      <c r="AL10" s="10">
        <f xml:space="preserve">  Time!AL$28</f>
        <v>29</v>
      </c>
      <c r="AM10" s="10">
        <f xml:space="preserve">  Time!AM$28</f>
        <v>30</v>
      </c>
      <c r="AN10" s="10">
        <f xml:space="preserve">  Time!AN$28</f>
        <v>31</v>
      </c>
      <c r="AO10" s="10">
        <f xml:space="preserve">  Time!AO$28</f>
        <v>32</v>
      </c>
      <c r="AP10" s="10">
        <f xml:space="preserve">  Time!AP$28</f>
        <v>33</v>
      </c>
      <c r="AQ10" s="10">
        <f xml:space="preserve">  Time!AQ$28</f>
        <v>34</v>
      </c>
      <c r="AR10" s="10">
        <f xml:space="preserve">  Time!AR$28</f>
        <v>35</v>
      </c>
      <c r="AS10" s="10">
        <f xml:space="preserve">  Time!AS$28</f>
        <v>36</v>
      </c>
      <c r="AT10" s="10">
        <f xml:space="preserve">  Time!AT$28</f>
        <v>37</v>
      </c>
      <c r="AU10" s="10">
        <f xml:space="preserve">  Time!AU$28</f>
        <v>38</v>
      </c>
      <c r="AV10" s="10">
        <f xml:space="preserve">  Time!AV$28</f>
        <v>39</v>
      </c>
      <c r="AW10" s="10">
        <f xml:space="preserve">  Time!AW$28</f>
        <v>40</v>
      </c>
      <c r="AX10" s="10">
        <f xml:space="preserve">  Time!AX$28</f>
        <v>41</v>
      </c>
      <c r="AY10" s="10">
        <f xml:space="preserve">  Time!AY$28</f>
        <v>42</v>
      </c>
      <c r="AZ10" s="10">
        <f xml:space="preserve">  Time!AZ$28</f>
        <v>43</v>
      </c>
      <c r="BA10" s="10">
        <f xml:space="preserve">  Time!BA$28</f>
        <v>44</v>
      </c>
      <c r="BB10" s="10">
        <f xml:space="preserve">  Time!BB$28</f>
        <v>45</v>
      </c>
      <c r="BC10" s="10">
        <f xml:space="preserve">  Time!BC$28</f>
        <v>46</v>
      </c>
      <c r="BD10" s="10">
        <f xml:space="preserve">  Time!BD$28</f>
        <v>47</v>
      </c>
      <c r="BE10" s="10">
        <f xml:space="preserve">  Time!BE$28</f>
        <v>48</v>
      </c>
      <c r="BF10" s="10">
        <f xml:space="preserve">  Time!BF$28</f>
        <v>49</v>
      </c>
      <c r="BG10" s="10">
        <f xml:space="preserve">  Time!BG$28</f>
        <v>50</v>
      </c>
      <c r="BH10" s="10">
        <f xml:space="preserve">  Time!BH$28</f>
        <v>51</v>
      </c>
      <c r="BI10" s="10">
        <f xml:space="preserve">  Time!BI$28</f>
        <v>52</v>
      </c>
      <c r="BJ10" s="10">
        <f xml:space="preserve">  Time!BJ$28</f>
        <v>53</v>
      </c>
      <c r="BK10" s="10">
        <f xml:space="preserve">  Time!BK$28</f>
        <v>54</v>
      </c>
      <c r="BL10" s="10">
        <f xml:space="preserve">  Time!BL$28</f>
        <v>55</v>
      </c>
      <c r="BM10" s="10">
        <f xml:space="preserve">  Time!BM$28</f>
        <v>56</v>
      </c>
      <c r="BN10" s="10">
        <f xml:space="preserve">  Time!BN$28</f>
        <v>57</v>
      </c>
      <c r="BO10" s="10">
        <f xml:space="preserve">  Time!BO$28</f>
        <v>58</v>
      </c>
      <c r="BP10" s="10">
        <f xml:space="preserve">  Time!BP$28</f>
        <v>59</v>
      </c>
      <c r="BQ10" s="10">
        <f xml:space="preserve">  Time!BQ$28</f>
        <v>60</v>
      </c>
    </row>
    <row r="11" spans="1:69">
      <c r="E11" s="55" t="s">
        <v>272</v>
      </c>
      <c r="G11" s="55" t="s">
        <v>205</v>
      </c>
      <c r="J11" s="2">
        <f t="shared" ref="J11:BQ11" si="0" xml:space="preserve">  I15</f>
        <v>0</v>
      </c>
      <c r="K11" s="2">
        <f t="shared" ca="1" si="0"/>
        <v>0</v>
      </c>
      <c r="L11" s="2">
        <f t="shared" ca="1" si="0"/>
        <v>0</v>
      </c>
      <c r="M11" s="2">
        <f t="shared" ca="1" si="0"/>
        <v>0</v>
      </c>
      <c r="N11" s="2">
        <f t="shared" ca="1" si="0"/>
        <v>0</v>
      </c>
      <c r="O11" s="2">
        <f t="shared" ca="1" si="0"/>
        <v>0</v>
      </c>
      <c r="P11" s="2">
        <f t="shared" ca="1" si="0"/>
        <v>0</v>
      </c>
      <c r="Q11" s="2">
        <f t="shared" ca="1" si="0"/>
        <v>0</v>
      </c>
      <c r="R11" s="2">
        <f t="shared" ca="1" si="0"/>
        <v>0</v>
      </c>
      <c r="S11" s="2">
        <f t="shared" ca="1" si="0"/>
        <v>0</v>
      </c>
      <c r="T11" s="2">
        <f t="shared" ca="1" si="0"/>
        <v>0</v>
      </c>
      <c r="U11" s="2">
        <f t="shared" ca="1" si="0"/>
        <v>0</v>
      </c>
      <c r="V11" s="2">
        <f t="shared" ca="1" si="0"/>
        <v>0</v>
      </c>
      <c r="W11" s="2">
        <f t="shared" ca="1" si="0"/>
        <v>0</v>
      </c>
      <c r="X11" s="2">
        <f t="shared" ca="1" si="0"/>
        <v>0</v>
      </c>
      <c r="Y11" s="2">
        <f t="shared" ca="1" si="0"/>
        <v>0</v>
      </c>
      <c r="Z11" s="2">
        <f t="shared" ca="1" si="0"/>
        <v>0</v>
      </c>
      <c r="AA11" s="2">
        <f t="shared" ca="1" si="0"/>
        <v>0</v>
      </c>
      <c r="AB11" s="2">
        <f t="shared" ca="1" si="0"/>
        <v>0</v>
      </c>
      <c r="AC11" s="2">
        <f t="shared" ca="1" si="0"/>
        <v>0</v>
      </c>
      <c r="AD11" s="2">
        <f t="shared" ca="1" si="0"/>
        <v>0</v>
      </c>
      <c r="AE11" s="2">
        <f t="shared" ca="1" si="0"/>
        <v>0</v>
      </c>
      <c r="AF11" s="2">
        <f t="shared" ca="1" si="0"/>
        <v>0</v>
      </c>
      <c r="AG11" s="2">
        <f t="shared" ca="1" si="0"/>
        <v>0</v>
      </c>
      <c r="AH11" s="2">
        <f t="shared" ca="1" si="0"/>
        <v>0</v>
      </c>
      <c r="AI11" s="2">
        <f t="shared" ca="1" si="0"/>
        <v>0</v>
      </c>
      <c r="AJ11" s="2">
        <f t="shared" ca="1" si="0"/>
        <v>0</v>
      </c>
      <c r="AK11" s="2">
        <f t="shared" ca="1" si="0"/>
        <v>0</v>
      </c>
      <c r="AL11" s="2">
        <f t="shared" ca="1" si="0"/>
        <v>0</v>
      </c>
      <c r="AM11" s="2">
        <f t="shared" ca="1" si="0"/>
        <v>0</v>
      </c>
      <c r="AN11" s="2">
        <f t="shared" ca="1" si="0"/>
        <v>0</v>
      </c>
      <c r="AO11" s="2">
        <f t="shared" ca="1" si="0"/>
        <v>0</v>
      </c>
      <c r="AP11" s="2">
        <f t="shared" ca="1" si="0"/>
        <v>0</v>
      </c>
      <c r="AQ11" s="2">
        <f t="shared" ca="1" si="0"/>
        <v>0</v>
      </c>
      <c r="AR11" s="2">
        <f t="shared" ca="1" si="0"/>
        <v>0</v>
      </c>
      <c r="AS11" s="2">
        <f t="shared" ca="1" si="0"/>
        <v>0</v>
      </c>
      <c r="AT11" s="2">
        <f t="shared" ca="1" si="0"/>
        <v>0</v>
      </c>
      <c r="AU11" s="2">
        <f t="shared" ca="1" si="0"/>
        <v>0</v>
      </c>
      <c r="AV11" s="2">
        <f t="shared" ca="1" si="0"/>
        <v>0</v>
      </c>
      <c r="AW11" s="2">
        <f t="shared" ca="1" si="0"/>
        <v>0</v>
      </c>
      <c r="AX11" s="2">
        <f t="shared" ca="1" si="0"/>
        <v>0</v>
      </c>
      <c r="AY11" s="2">
        <f t="shared" ca="1" si="0"/>
        <v>0</v>
      </c>
      <c r="AZ11" s="2">
        <f t="shared" ca="1" si="0"/>
        <v>0</v>
      </c>
      <c r="BA11" s="2">
        <f t="shared" ca="1" si="0"/>
        <v>0</v>
      </c>
      <c r="BB11" s="2">
        <f t="shared" ca="1" si="0"/>
        <v>0</v>
      </c>
      <c r="BC11" s="2">
        <f t="shared" ca="1" si="0"/>
        <v>0</v>
      </c>
      <c r="BD11" s="2">
        <f t="shared" ca="1" si="0"/>
        <v>0</v>
      </c>
      <c r="BE11" s="2">
        <f t="shared" ca="1" si="0"/>
        <v>0</v>
      </c>
      <c r="BF11" s="2">
        <f t="shared" ca="1" si="0"/>
        <v>0</v>
      </c>
      <c r="BG11" s="2">
        <f t="shared" ca="1" si="0"/>
        <v>0</v>
      </c>
      <c r="BH11" s="2">
        <f t="shared" ca="1" si="0"/>
        <v>0</v>
      </c>
      <c r="BI11" s="2">
        <f t="shared" ca="1" si="0"/>
        <v>0</v>
      </c>
      <c r="BJ11" s="2">
        <f t="shared" ca="1" si="0"/>
        <v>0</v>
      </c>
      <c r="BK11" s="2">
        <f t="shared" ca="1" si="0"/>
        <v>0</v>
      </c>
      <c r="BL11" s="2">
        <f t="shared" ca="1" si="0"/>
        <v>0</v>
      </c>
      <c r="BM11" s="2">
        <f t="shared" ca="1" si="0"/>
        <v>0</v>
      </c>
      <c r="BN11" s="2">
        <f t="shared" ca="1" si="0"/>
        <v>0</v>
      </c>
      <c r="BO11" s="2">
        <f t="shared" ca="1" si="0"/>
        <v>0</v>
      </c>
      <c r="BP11" s="2">
        <f t="shared" ca="1" si="0"/>
        <v>0</v>
      </c>
      <c r="BQ11" s="2">
        <f t="shared" ca="1" si="0"/>
        <v>0</v>
      </c>
    </row>
    <row r="12" spans="1:69">
      <c r="D12" s="82" t="s">
        <v>179</v>
      </c>
      <c r="E12" s="2" t="str">
        <f t="shared" ref="E12:BQ12" si="1" xml:space="preserve">  E$21</f>
        <v>Invoice finance drawdown</v>
      </c>
      <c r="F12" s="2">
        <f t="shared" si="1"/>
        <v>0</v>
      </c>
      <c r="G12" s="2" t="str">
        <f t="shared" si="1"/>
        <v>GBP</v>
      </c>
      <c r="H12" s="2">
        <f t="shared" ca="1" si="1"/>
        <v>0</v>
      </c>
      <c r="I12" s="2">
        <f t="shared" si="1"/>
        <v>0</v>
      </c>
      <c r="J12" s="2">
        <f t="shared" si="1"/>
        <v>0</v>
      </c>
      <c r="K12" s="2">
        <f t="shared" ca="1" si="1"/>
        <v>0</v>
      </c>
      <c r="L12" s="2">
        <f t="shared" ca="1" si="1"/>
        <v>0</v>
      </c>
      <c r="M12" s="2">
        <f t="shared" ca="1" si="1"/>
        <v>0</v>
      </c>
      <c r="N12" s="2">
        <f t="shared" ca="1" si="1"/>
        <v>0</v>
      </c>
      <c r="O12" s="2">
        <f t="shared" ca="1" si="1"/>
        <v>0</v>
      </c>
      <c r="P12" s="2">
        <f t="shared" ca="1" si="1"/>
        <v>0</v>
      </c>
      <c r="Q12" s="2">
        <f t="shared" ca="1" si="1"/>
        <v>0</v>
      </c>
      <c r="R12" s="2">
        <f t="shared" ca="1" si="1"/>
        <v>0</v>
      </c>
      <c r="S12" s="2">
        <f t="shared" ca="1" si="1"/>
        <v>0</v>
      </c>
      <c r="T12" s="2">
        <f t="shared" ca="1" si="1"/>
        <v>0</v>
      </c>
      <c r="U12" s="2">
        <f t="shared" ca="1" si="1"/>
        <v>0</v>
      </c>
      <c r="V12" s="2">
        <f t="shared" ca="1" si="1"/>
        <v>0</v>
      </c>
      <c r="W12" s="2">
        <f t="shared" ca="1" si="1"/>
        <v>0</v>
      </c>
      <c r="X12" s="2">
        <f t="shared" ca="1" si="1"/>
        <v>0</v>
      </c>
      <c r="Y12" s="2">
        <f t="shared" ca="1" si="1"/>
        <v>0</v>
      </c>
      <c r="Z12" s="2">
        <f t="shared" ca="1" si="1"/>
        <v>0</v>
      </c>
      <c r="AA12" s="2">
        <f t="shared" ca="1" si="1"/>
        <v>0</v>
      </c>
      <c r="AB12" s="2">
        <f t="shared" ca="1" si="1"/>
        <v>0</v>
      </c>
      <c r="AC12" s="2">
        <f t="shared" ca="1" si="1"/>
        <v>0</v>
      </c>
      <c r="AD12" s="2">
        <f t="shared" ca="1" si="1"/>
        <v>0</v>
      </c>
      <c r="AE12" s="2">
        <f t="shared" ca="1" si="1"/>
        <v>0</v>
      </c>
      <c r="AF12" s="2">
        <f t="shared" ca="1" si="1"/>
        <v>0</v>
      </c>
      <c r="AG12" s="2">
        <f t="shared" ca="1" si="1"/>
        <v>0</v>
      </c>
      <c r="AH12" s="2">
        <f t="shared" ca="1" si="1"/>
        <v>0</v>
      </c>
      <c r="AI12" s="2">
        <f t="shared" ca="1" si="1"/>
        <v>0</v>
      </c>
      <c r="AJ12" s="2">
        <f t="shared" ca="1" si="1"/>
        <v>0</v>
      </c>
      <c r="AK12" s="2">
        <f t="shared" ca="1" si="1"/>
        <v>0</v>
      </c>
      <c r="AL12" s="2">
        <f t="shared" ca="1" si="1"/>
        <v>0</v>
      </c>
      <c r="AM12" s="2">
        <f t="shared" ca="1" si="1"/>
        <v>0</v>
      </c>
      <c r="AN12" s="2">
        <f t="shared" ca="1" si="1"/>
        <v>0</v>
      </c>
      <c r="AO12" s="2">
        <f t="shared" ca="1" si="1"/>
        <v>0</v>
      </c>
      <c r="AP12" s="2">
        <f t="shared" ca="1" si="1"/>
        <v>0</v>
      </c>
      <c r="AQ12" s="2">
        <f t="shared" ca="1" si="1"/>
        <v>0</v>
      </c>
      <c r="AR12" s="2">
        <f t="shared" ca="1" si="1"/>
        <v>0</v>
      </c>
      <c r="AS12" s="2">
        <f t="shared" ca="1" si="1"/>
        <v>0</v>
      </c>
      <c r="AT12" s="2">
        <f t="shared" ca="1" si="1"/>
        <v>0</v>
      </c>
      <c r="AU12" s="2">
        <f t="shared" ca="1" si="1"/>
        <v>0</v>
      </c>
      <c r="AV12" s="2">
        <f t="shared" ca="1" si="1"/>
        <v>0</v>
      </c>
      <c r="AW12" s="2">
        <f t="shared" ca="1" si="1"/>
        <v>0</v>
      </c>
      <c r="AX12" s="2">
        <f t="shared" ca="1" si="1"/>
        <v>0</v>
      </c>
      <c r="AY12" s="2">
        <f t="shared" ca="1" si="1"/>
        <v>0</v>
      </c>
      <c r="AZ12" s="2">
        <f t="shared" ca="1" si="1"/>
        <v>0</v>
      </c>
      <c r="BA12" s="2">
        <f t="shared" ca="1" si="1"/>
        <v>0</v>
      </c>
      <c r="BB12" s="2">
        <f t="shared" ca="1" si="1"/>
        <v>0</v>
      </c>
      <c r="BC12" s="2">
        <f t="shared" ca="1" si="1"/>
        <v>0</v>
      </c>
      <c r="BD12" s="2">
        <f t="shared" ca="1" si="1"/>
        <v>0</v>
      </c>
      <c r="BE12" s="2">
        <f t="shared" ca="1" si="1"/>
        <v>0</v>
      </c>
      <c r="BF12" s="2">
        <f t="shared" ca="1" si="1"/>
        <v>0</v>
      </c>
      <c r="BG12" s="2">
        <f t="shared" ca="1" si="1"/>
        <v>0</v>
      </c>
      <c r="BH12" s="2">
        <f t="shared" ca="1" si="1"/>
        <v>0</v>
      </c>
      <c r="BI12" s="2">
        <f t="shared" ca="1" si="1"/>
        <v>0</v>
      </c>
      <c r="BJ12" s="2">
        <f t="shared" ca="1" si="1"/>
        <v>0</v>
      </c>
      <c r="BK12" s="2">
        <f t="shared" ca="1" si="1"/>
        <v>0</v>
      </c>
      <c r="BL12" s="2">
        <f t="shared" ca="1" si="1"/>
        <v>0</v>
      </c>
      <c r="BM12" s="2">
        <f t="shared" ca="1" si="1"/>
        <v>0</v>
      </c>
      <c r="BN12" s="2">
        <f t="shared" ca="1" si="1"/>
        <v>0</v>
      </c>
      <c r="BO12" s="2">
        <f t="shared" ca="1" si="1"/>
        <v>0</v>
      </c>
      <c r="BP12" s="2">
        <f t="shared" ca="1" si="1"/>
        <v>0</v>
      </c>
      <c r="BQ12" s="2">
        <f t="shared" ca="1" si="1"/>
        <v>0</v>
      </c>
    </row>
    <row r="13" spans="1:69">
      <c r="D13" s="82" t="s">
        <v>179</v>
      </c>
      <c r="E13" s="2" t="str">
        <f t="shared" ref="E13:BQ13" si="2" xml:space="preserve">  E$34</f>
        <v>Invoice finance unpaid interest</v>
      </c>
      <c r="F13" s="2">
        <f t="shared" si="2"/>
        <v>0</v>
      </c>
      <c r="G13" s="2" t="str">
        <f t="shared" si="2"/>
        <v>GBP</v>
      </c>
      <c r="H13" s="2">
        <f t="shared" ca="1" si="2"/>
        <v>0</v>
      </c>
      <c r="I13" s="2">
        <f t="shared" si="2"/>
        <v>0</v>
      </c>
      <c r="J13" s="2">
        <f t="shared" si="2"/>
        <v>0</v>
      </c>
      <c r="K13" s="2">
        <f t="shared" ca="1" si="2"/>
        <v>0</v>
      </c>
      <c r="L13" s="2">
        <f t="shared" ca="1" si="2"/>
        <v>0</v>
      </c>
      <c r="M13" s="2">
        <f t="shared" ca="1" si="2"/>
        <v>0</v>
      </c>
      <c r="N13" s="2">
        <f t="shared" ca="1" si="2"/>
        <v>0</v>
      </c>
      <c r="O13" s="2">
        <f t="shared" ca="1" si="2"/>
        <v>0</v>
      </c>
      <c r="P13" s="2">
        <f t="shared" ca="1" si="2"/>
        <v>0</v>
      </c>
      <c r="Q13" s="2">
        <f t="shared" ca="1" si="2"/>
        <v>0</v>
      </c>
      <c r="R13" s="2">
        <f t="shared" ca="1" si="2"/>
        <v>0</v>
      </c>
      <c r="S13" s="2">
        <f t="shared" ca="1" si="2"/>
        <v>0</v>
      </c>
      <c r="T13" s="2">
        <f t="shared" ca="1" si="2"/>
        <v>0</v>
      </c>
      <c r="U13" s="2">
        <f t="shared" ca="1" si="2"/>
        <v>0</v>
      </c>
      <c r="V13" s="2">
        <f t="shared" ca="1" si="2"/>
        <v>0</v>
      </c>
      <c r="W13" s="2">
        <f t="shared" ca="1" si="2"/>
        <v>0</v>
      </c>
      <c r="X13" s="2">
        <f t="shared" ca="1" si="2"/>
        <v>0</v>
      </c>
      <c r="Y13" s="2">
        <f t="shared" ca="1" si="2"/>
        <v>0</v>
      </c>
      <c r="Z13" s="2">
        <f t="shared" ca="1" si="2"/>
        <v>0</v>
      </c>
      <c r="AA13" s="2">
        <f t="shared" ca="1" si="2"/>
        <v>0</v>
      </c>
      <c r="AB13" s="2">
        <f t="shared" ca="1" si="2"/>
        <v>0</v>
      </c>
      <c r="AC13" s="2">
        <f t="shared" ca="1" si="2"/>
        <v>0</v>
      </c>
      <c r="AD13" s="2">
        <f t="shared" ca="1" si="2"/>
        <v>0</v>
      </c>
      <c r="AE13" s="2">
        <f t="shared" ca="1" si="2"/>
        <v>0</v>
      </c>
      <c r="AF13" s="2">
        <f t="shared" ca="1" si="2"/>
        <v>0</v>
      </c>
      <c r="AG13" s="2">
        <f t="shared" ca="1" si="2"/>
        <v>0</v>
      </c>
      <c r="AH13" s="2">
        <f t="shared" ca="1" si="2"/>
        <v>0</v>
      </c>
      <c r="AI13" s="2">
        <f t="shared" ca="1" si="2"/>
        <v>0</v>
      </c>
      <c r="AJ13" s="2">
        <f t="shared" ca="1" si="2"/>
        <v>0</v>
      </c>
      <c r="AK13" s="2">
        <f t="shared" ca="1" si="2"/>
        <v>0</v>
      </c>
      <c r="AL13" s="2">
        <f t="shared" ca="1" si="2"/>
        <v>0</v>
      </c>
      <c r="AM13" s="2">
        <f t="shared" ca="1" si="2"/>
        <v>0</v>
      </c>
      <c r="AN13" s="2">
        <f t="shared" ca="1" si="2"/>
        <v>0</v>
      </c>
      <c r="AO13" s="2">
        <f t="shared" ca="1" si="2"/>
        <v>0</v>
      </c>
      <c r="AP13" s="2">
        <f t="shared" ca="1" si="2"/>
        <v>0</v>
      </c>
      <c r="AQ13" s="2">
        <f t="shared" ca="1" si="2"/>
        <v>0</v>
      </c>
      <c r="AR13" s="2">
        <f t="shared" ca="1" si="2"/>
        <v>0</v>
      </c>
      <c r="AS13" s="2">
        <f t="shared" ca="1" si="2"/>
        <v>0</v>
      </c>
      <c r="AT13" s="2">
        <f t="shared" ca="1" si="2"/>
        <v>0</v>
      </c>
      <c r="AU13" s="2">
        <f t="shared" ca="1" si="2"/>
        <v>0</v>
      </c>
      <c r="AV13" s="2">
        <f t="shared" ca="1" si="2"/>
        <v>0</v>
      </c>
      <c r="AW13" s="2">
        <f t="shared" ca="1" si="2"/>
        <v>0</v>
      </c>
      <c r="AX13" s="2">
        <f t="shared" ca="1" si="2"/>
        <v>0</v>
      </c>
      <c r="AY13" s="2">
        <f t="shared" ca="1" si="2"/>
        <v>0</v>
      </c>
      <c r="AZ13" s="2">
        <f t="shared" ca="1" si="2"/>
        <v>0</v>
      </c>
      <c r="BA13" s="2">
        <f t="shared" ca="1" si="2"/>
        <v>0</v>
      </c>
      <c r="BB13" s="2">
        <f t="shared" ca="1" si="2"/>
        <v>0</v>
      </c>
      <c r="BC13" s="2">
        <f t="shared" ca="1" si="2"/>
        <v>0</v>
      </c>
      <c r="BD13" s="2">
        <f t="shared" ca="1" si="2"/>
        <v>0</v>
      </c>
      <c r="BE13" s="2">
        <f t="shared" ca="1" si="2"/>
        <v>0</v>
      </c>
      <c r="BF13" s="2">
        <f t="shared" ca="1" si="2"/>
        <v>0</v>
      </c>
      <c r="BG13" s="2">
        <f t="shared" ca="1" si="2"/>
        <v>0</v>
      </c>
      <c r="BH13" s="2">
        <f t="shared" ca="1" si="2"/>
        <v>0</v>
      </c>
      <c r="BI13" s="2">
        <f t="shared" ca="1" si="2"/>
        <v>0</v>
      </c>
      <c r="BJ13" s="2">
        <f t="shared" ca="1" si="2"/>
        <v>0</v>
      </c>
      <c r="BK13" s="2">
        <f t="shared" ca="1" si="2"/>
        <v>0</v>
      </c>
      <c r="BL13" s="2">
        <f t="shared" ca="1" si="2"/>
        <v>0</v>
      </c>
      <c r="BM13" s="2">
        <f t="shared" ca="1" si="2"/>
        <v>0</v>
      </c>
      <c r="BN13" s="2">
        <f t="shared" ca="1" si="2"/>
        <v>0</v>
      </c>
      <c r="BO13" s="2">
        <f t="shared" ca="1" si="2"/>
        <v>0</v>
      </c>
      <c r="BP13" s="2">
        <f t="shared" ca="1" si="2"/>
        <v>0</v>
      </c>
      <c r="BQ13" s="2">
        <f t="shared" ca="1" si="2"/>
        <v>0</v>
      </c>
    </row>
    <row r="14" spans="1:69">
      <c r="D14" s="82" t="s">
        <v>237</v>
      </c>
      <c r="E14" s="2" t="str">
        <f t="shared" ref="E14:BQ14" si="3" xml:space="preserve">  E$27</f>
        <v>Invoice finance principal repayment POS</v>
      </c>
      <c r="F14" s="2">
        <f t="shared" si="3"/>
        <v>0</v>
      </c>
      <c r="G14" s="2" t="str">
        <f t="shared" si="3"/>
        <v>GBP</v>
      </c>
      <c r="H14" s="2">
        <f t="shared" ca="1" si="3"/>
        <v>0</v>
      </c>
      <c r="I14" s="2">
        <f t="shared" si="3"/>
        <v>0</v>
      </c>
      <c r="J14" s="2">
        <f t="shared" ca="1" si="3"/>
        <v>0</v>
      </c>
      <c r="K14" s="2">
        <f t="shared" ca="1" si="3"/>
        <v>0</v>
      </c>
      <c r="L14" s="2">
        <f t="shared" ca="1" si="3"/>
        <v>0</v>
      </c>
      <c r="M14" s="2">
        <f t="shared" ca="1" si="3"/>
        <v>0</v>
      </c>
      <c r="N14" s="2">
        <f t="shared" ca="1" si="3"/>
        <v>0</v>
      </c>
      <c r="O14" s="2">
        <f t="shared" ca="1" si="3"/>
        <v>0</v>
      </c>
      <c r="P14" s="2">
        <f t="shared" ca="1" si="3"/>
        <v>0</v>
      </c>
      <c r="Q14" s="2">
        <f t="shared" ca="1" si="3"/>
        <v>0</v>
      </c>
      <c r="R14" s="2">
        <f t="shared" ca="1" si="3"/>
        <v>0</v>
      </c>
      <c r="S14" s="2">
        <f t="shared" ca="1" si="3"/>
        <v>0</v>
      </c>
      <c r="T14" s="2">
        <f t="shared" ca="1" si="3"/>
        <v>0</v>
      </c>
      <c r="U14" s="2">
        <f t="shared" ca="1" si="3"/>
        <v>0</v>
      </c>
      <c r="V14" s="2">
        <f t="shared" ca="1" si="3"/>
        <v>0</v>
      </c>
      <c r="W14" s="2">
        <f t="shared" ca="1" si="3"/>
        <v>0</v>
      </c>
      <c r="X14" s="2">
        <f t="shared" ca="1" si="3"/>
        <v>0</v>
      </c>
      <c r="Y14" s="2">
        <f t="shared" ca="1" si="3"/>
        <v>0</v>
      </c>
      <c r="Z14" s="2">
        <f t="shared" ca="1" si="3"/>
        <v>0</v>
      </c>
      <c r="AA14" s="2">
        <f t="shared" ca="1" si="3"/>
        <v>0</v>
      </c>
      <c r="AB14" s="2">
        <f t="shared" ca="1" si="3"/>
        <v>0</v>
      </c>
      <c r="AC14" s="2">
        <f t="shared" ca="1" si="3"/>
        <v>0</v>
      </c>
      <c r="AD14" s="2">
        <f t="shared" ca="1" si="3"/>
        <v>0</v>
      </c>
      <c r="AE14" s="2">
        <f t="shared" ca="1" si="3"/>
        <v>0</v>
      </c>
      <c r="AF14" s="2">
        <f t="shared" ca="1" si="3"/>
        <v>0</v>
      </c>
      <c r="AG14" s="2">
        <f t="shared" ca="1" si="3"/>
        <v>0</v>
      </c>
      <c r="AH14" s="2">
        <f t="shared" ca="1" si="3"/>
        <v>0</v>
      </c>
      <c r="AI14" s="2">
        <f t="shared" ca="1" si="3"/>
        <v>0</v>
      </c>
      <c r="AJ14" s="2">
        <f t="shared" ca="1" si="3"/>
        <v>0</v>
      </c>
      <c r="AK14" s="2">
        <f t="shared" ca="1" si="3"/>
        <v>0</v>
      </c>
      <c r="AL14" s="2">
        <f t="shared" ca="1" si="3"/>
        <v>0</v>
      </c>
      <c r="AM14" s="2">
        <f t="shared" ca="1" si="3"/>
        <v>0</v>
      </c>
      <c r="AN14" s="2">
        <f t="shared" ca="1" si="3"/>
        <v>0</v>
      </c>
      <c r="AO14" s="2">
        <f t="shared" ca="1" si="3"/>
        <v>0</v>
      </c>
      <c r="AP14" s="2">
        <f t="shared" ca="1" si="3"/>
        <v>0</v>
      </c>
      <c r="AQ14" s="2">
        <f t="shared" ca="1" si="3"/>
        <v>0</v>
      </c>
      <c r="AR14" s="2">
        <f t="shared" ca="1" si="3"/>
        <v>0</v>
      </c>
      <c r="AS14" s="2">
        <f t="shared" ca="1" si="3"/>
        <v>0</v>
      </c>
      <c r="AT14" s="2">
        <f t="shared" ca="1" si="3"/>
        <v>0</v>
      </c>
      <c r="AU14" s="2">
        <f t="shared" ca="1" si="3"/>
        <v>0</v>
      </c>
      <c r="AV14" s="2">
        <f t="shared" ca="1" si="3"/>
        <v>0</v>
      </c>
      <c r="AW14" s="2">
        <f t="shared" ca="1" si="3"/>
        <v>0</v>
      </c>
      <c r="AX14" s="2">
        <f t="shared" ca="1" si="3"/>
        <v>0</v>
      </c>
      <c r="AY14" s="2">
        <f t="shared" ca="1" si="3"/>
        <v>0</v>
      </c>
      <c r="AZ14" s="2">
        <f t="shared" ca="1" si="3"/>
        <v>0</v>
      </c>
      <c r="BA14" s="2">
        <f t="shared" ca="1" si="3"/>
        <v>0</v>
      </c>
      <c r="BB14" s="2">
        <f t="shared" ca="1" si="3"/>
        <v>0</v>
      </c>
      <c r="BC14" s="2">
        <f t="shared" ca="1" si="3"/>
        <v>0</v>
      </c>
      <c r="BD14" s="2">
        <f t="shared" ca="1" si="3"/>
        <v>0</v>
      </c>
      <c r="BE14" s="2">
        <f t="shared" ca="1" si="3"/>
        <v>0</v>
      </c>
      <c r="BF14" s="2">
        <f t="shared" ca="1" si="3"/>
        <v>0</v>
      </c>
      <c r="BG14" s="2">
        <f t="shared" ca="1" si="3"/>
        <v>0</v>
      </c>
      <c r="BH14" s="2">
        <f t="shared" ca="1" si="3"/>
        <v>0</v>
      </c>
      <c r="BI14" s="2">
        <f t="shared" ca="1" si="3"/>
        <v>0</v>
      </c>
      <c r="BJ14" s="2">
        <f t="shared" ca="1" si="3"/>
        <v>0</v>
      </c>
      <c r="BK14" s="2">
        <f t="shared" ca="1" si="3"/>
        <v>0</v>
      </c>
      <c r="BL14" s="2">
        <f t="shared" ca="1" si="3"/>
        <v>0</v>
      </c>
      <c r="BM14" s="2">
        <f t="shared" ca="1" si="3"/>
        <v>0</v>
      </c>
      <c r="BN14" s="2">
        <f t="shared" ca="1" si="3"/>
        <v>0</v>
      </c>
      <c r="BO14" s="2">
        <f t="shared" ca="1" si="3"/>
        <v>0</v>
      </c>
      <c r="BP14" s="2">
        <f t="shared" ca="1" si="3"/>
        <v>0</v>
      </c>
      <c r="BQ14" s="2">
        <f t="shared" ca="1" si="3"/>
        <v>0</v>
      </c>
    </row>
    <row r="15" spans="1:69" s="89" customFormat="1">
      <c r="A15" s="64"/>
      <c r="B15" s="64"/>
      <c r="C15" s="92"/>
      <c r="D15" s="93"/>
      <c r="E15" s="38" t="s">
        <v>240</v>
      </c>
      <c r="F15" s="38"/>
      <c r="G15" s="38" t="s">
        <v>205</v>
      </c>
      <c r="H15" s="38"/>
      <c r="I15" s="12">
        <f t="shared" ref="I15:BQ15" si="4" xml:space="preserve">  IF( I10 = 0, $F9, I11 + I12 + I13 - I14 )</f>
        <v>0</v>
      </c>
      <c r="J15" s="12">
        <f t="shared" ca="1" si="4"/>
        <v>0</v>
      </c>
      <c r="K15" s="12">
        <f t="shared" ca="1" si="4"/>
        <v>0</v>
      </c>
      <c r="L15" s="12">
        <f t="shared" ca="1" si="4"/>
        <v>0</v>
      </c>
      <c r="M15" s="12">
        <f t="shared" ca="1" si="4"/>
        <v>0</v>
      </c>
      <c r="N15" s="12">
        <f t="shared" ca="1" si="4"/>
        <v>0</v>
      </c>
      <c r="O15" s="12">
        <f t="shared" ca="1" si="4"/>
        <v>0</v>
      </c>
      <c r="P15" s="12">
        <f t="shared" ca="1" si="4"/>
        <v>0</v>
      </c>
      <c r="Q15" s="12">
        <f t="shared" ca="1" si="4"/>
        <v>0</v>
      </c>
      <c r="R15" s="12">
        <f t="shared" ca="1" si="4"/>
        <v>0</v>
      </c>
      <c r="S15" s="12">
        <f t="shared" ca="1" si="4"/>
        <v>0</v>
      </c>
      <c r="T15" s="12">
        <f t="shared" ca="1" si="4"/>
        <v>0</v>
      </c>
      <c r="U15" s="12">
        <f t="shared" ca="1" si="4"/>
        <v>0</v>
      </c>
      <c r="V15" s="12">
        <f t="shared" ca="1" si="4"/>
        <v>0</v>
      </c>
      <c r="W15" s="12">
        <f t="shared" ca="1" si="4"/>
        <v>0</v>
      </c>
      <c r="X15" s="12">
        <f t="shared" ca="1" si="4"/>
        <v>0</v>
      </c>
      <c r="Y15" s="12">
        <f t="shared" ca="1" si="4"/>
        <v>0</v>
      </c>
      <c r="Z15" s="12">
        <f t="shared" ca="1" si="4"/>
        <v>0</v>
      </c>
      <c r="AA15" s="12">
        <f t="shared" ca="1" si="4"/>
        <v>0</v>
      </c>
      <c r="AB15" s="12">
        <f t="shared" ca="1" si="4"/>
        <v>0</v>
      </c>
      <c r="AC15" s="12">
        <f t="shared" ca="1" si="4"/>
        <v>0</v>
      </c>
      <c r="AD15" s="12">
        <f t="shared" ca="1" si="4"/>
        <v>0</v>
      </c>
      <c r="AE15" s="12">
        <f t="shared" ca="1" si="4"/>
        <v>0</v>
      </c>
      <c r="AF15" s="12">
        <f t="shared" ca="1" si="4"/>
        <v>0</v>
      </c>
      <c r="AG15" s="12">
        <f t="shared" ca="1" si="4"/>
        <v>0</v>
      </c>
      <c r="AH15" s="12">
        <f t="shared" ca="1" si="4"/>
        <v>0</v>
      </c>
      <c r="AI15" s="12">
        <f t="shared" ca="1" si="4"/>
        <v>0</v>
      </c>
      <c r="AJ15" s="12">
        <f t="shared" ca="1" si="4"/>
        <v>0</v>
      </c>
      <c r="AK15" s="12">
        <f t="shared" ca="1" si="4"/>
        <v>0</v>
      </c>
      <c r="AL15" s="12">
        <f t="shared" ca="1" si="4"/>
        <v>0</v>
      </c>
      <c r="AM15" s="12">
        <f t="shared" ca="1" si="4"/>
        <v>0</v>
      </c>
      <c r="AN15" s="12">
        <f t="shared" ca="1" si="4"/>
        <v>0</v>
      </c>
      <c r="AO15" s="12">
        <f t="shared" ca="1" si="4"/>
        <v>0</v>
      </c>
      <c r="AP15" s="12">
        <f t="shared" ca="1" si="4"/>
        <v>0</v>
      </c>
      <c r="AQ15" s="12">
        <f t="shared" ca="1" si="4"/>
        <v>0</v>
      </c>
      <c r="AR15" s="12">
        <f t="shared" ca="1" si="4"/>
        <v>0</v>
      </c>
      <c r="AS15" s="12">
        <f t="shared" ca="1" si="4"/>
        <v>0</v>
      </c>
      <c r="AT15" s="12">
        <f t="shared" ca="1" si="4"/>
        <v>0</v>
      </c>
      <c r="AU15" s="12">
        <f t="shared" ca="1" si="4"/>
        <v>0</v>
      </c>
      <c r="AV15" s="12">
        <f t="shared" ca="1" si="4"/>
        <v>0</v>
      </c>
      <c r="AW15" s="12">
        <f t="shared" ca="1" si="4"/>
        <v>0</v>
      </c>
      <c r="AX15" s="12">
        <f t="shared" ca="1" si="4"/>
        <v>0</v>
      </c>
      <c r="AY15" s="12">
        <f t="shared" ca="1" si="4"/>
        <v>0</v>
      </c>
      <c r="AZ15" s="12">
        <f t="shared" ca="1" si="4"/>
        <v>0</v>
      </c>
      <c r="BA15" s="12">
        <f t="shared" ca="1" si="4"/>
        <v>0</v>
      </c>
      <c r="BB15" s="12">
        <f t="shared" ca="1" si="4"/>
        <v>0</v>
      </c>
      <c r="BC15" s="12">
        <f t="shared" ca="1" si="4"/>
        <v>0</v>
      </c>
      <c r="BD15" s="12">
        <f t="shared" ca="1" si="4"/>
        <v>0</v>
      </c>
      <c r="BE15" s="12">
        <f t="shared" ca="1" si="4"/>
        <v>0</v>
      </c>
      <c r="BF15" s="12">
        <f t="shared" ca="1" si="4"/>
        <v>0</v>
      </c>
      <c r="BG15" s="12">
        <f t="shared" ca="1" si="4"/>
        <v>0</v>
      </c>
      <c r="BH15" s="12">
        <f t="shared" ca="1" si="4"/>
        <v>0</v>
      </c>
      <c r="BI15" s="12">
        <f t="shared" ca="1" si="4"/>
        <v>0</v>
      </c>
      <c r="BJ15" s="12">
        <f t="shared" ca="1" si="4"/>
        <v>0</v>
      </c>
      <c r="BK15" s="12">
        <f t="shared" ca="1" si="4"/>
        <v>0</v>
      </c>
      <c r="BL15" s="12">
        <f t="shared" ca="1" si="4"/>
        <v>0</v>
      </c>
      <c r="BM15" s="12">
        <f t="shared" ca="1" si="4"/>
        <v>0</v>
      </c>
      <c r="BN15" s="12">
        <f t="shared" ca="1" si="4"/>
        <v>0</v>
      </c>
      <c r="BO15" s="12">
        <f t="shared" ca="1" si="4"/>
        <v>0</v>
      </c>
      <c r="BP15" s="12">
        <f t="shared" ca="1" si="4"/>
        <v>0</v>
      </c>
      <c r="BQ15" s="12">
        <f t="shared" ca="1" si="4"/>
        <v>0</v>
      </c>
    </row>
    <row r="17" spans="1:69">
      <c r="B17" s="28" t="s">
        <v>15</v>
      </c>
    </row>
    <row r="18" spans="1:69" outlineLevel="1">
      <c r="A18" s="18"/>
      <c r="B18" s="18"/>
      <c r="C18" s="31"/>
      <c r="D18" s="32"/>
      <c r="E18" s="62" t="str">
        <f xml:space="preserve">  InpC!E$60</f>
        <v>Invoice Finance Advance %</v>
      </c>
      <c r="F18" s="62">
        <f xml:space="preserve">  InpC!F$60</f>
        <v>0.9</v>
      </c>
      <c r="G18" s="62" t="str">
        <f xml:space="preserve">  InpC!G$60</f>
        <v>%</v>
      </c>
      <c r="M18" s="73"/>
    </row>
    <row r="19" spans="1:69" outlineLevel="1">
      <c r="A19" s="18"/>
      <c r="B19" s="18"/>
      <c r="C19" s="31"/>
      <c r="D19" s="32"/>
      <c r="E19" s="5" t="str">
        <f xml:space="preserve">  Income!E$18</f>
        <v>Income</v>
      </c>
      <c r="F19" s="5">
        <f xml:space="preserve">  Income!F$18</f>
        <v>0</v>
      </c>
      <c r="G19" s="5" t="str">
        <f xml:space="preserve">  Income!G$18</f>
        <v>GBP</v>
      </c>
      <c r="H19" s="5">
        <f ca="1" xml:space="preserve">  Income!H$18</f>
        <v>63585179.155639514</v>
      </c>
      <c r="I19" s="5">
        <f xml:space="preserve">  Income!I$18</f>
        <v>0</v>
      </c>
      <c r="J19" s="5">
        <f xml:space="preserve">  Income!J$18</f>
        <v>0</v>
      </c>
      <c r="K19" s="5">
        <f ca="1" xml:space="preserve">  Income!K$18</f>
        <v>0</v>
      </c>
      <c r="L19" s="5">
        <f ca="1" xml:space="preserve">  Income!L$18</f>
        <v>0</v>
      </c>
      <c r="M19" s="5">
        <f ca="1" xml:space="preserve">  Income!M$18</f>
        <v>0</v>
      </c>
      <c r="N19" s="5">
        <f ca="1" xml:space="preserve">  Income!N$18</f>
        <v>0</v>
      </c>
      <c r="O19" s="5">
        <f ca="1" xml:space="preserve">  Income!O$18</f>
        <v>0</v>
      </c>
      <c r="P19" s="5">
        <f ca="1" xml:space="preserve">  Income!P$18</f>
        <v>0</v>
      </c>
      <c r="Q19" s="5">
        <f ca="1" xml:space="preserve">  Income!Q$18</f>
        <v>50357.312450014142</v>
      </c>
      <c r="R19" s="5">
        <f ca="1" xml:space="preserve">  Income!R$18</f>
        <v>59365.6686271574</v>
      </c>
      <c r="S19" s="5">
        <f ca="1" xml:space="preserve">  Income!S$18</f>
        <v>60000</v>
      </c>
      <c r="T19" s="5">
        <f ca="1" xml:space="preserve">  Income!T$18</f>
        <v>60000</v>
      </c>
      <c r="U19" s="5">
        <f ca="1" xml:space="preserve">  Income!U$18</f>
        <v>60000</v>
      </c>
      <c r="V19" s="5">
        <f ca="1" xml:space="preserve">  Income!V$18</f>
        <v>60000</v>
      </c>
      <c r="W19" s="5">
        <f ca="1" xml:space="preserve">  Income!W$18</f>
        <v>119082.23999637403</v>
      </c>
      <c r="X19" s="5">
        <f ca="1" xml:space="preserve">  Income!X$18</f>
        <v>132363.82431316879</v>
      </c>
      <c r="Y19" s="5">
        <f ca="1" xml:space="preserve">  Income!Y$18</f>
        <v>139100.72853327898</v>
      </c>
      <c r="Z19" s="5">
        <f ca="1" xml:space="preserve">  Income!Z$18</f>
        <v>146246.14101185009</v>
      </c>
      <c r="AA19" s="5">
        <f ca="1" xml:space="preserve">  Income!AA$18</f>
        <v>153824.83262164186</v>
      </c>
      <c r="AB19" s="5">
        <f ca="1" xml:space="preserve">  Income!AB$18</f>
        <v>161847.82586852749</v>
      </c>
      <c r="AC19" s="5">
        <f ca="1" xml:space="preserve">  Income!AC$18</f>
        <v>230357.31245001411</v>
      </c>
      <c r="AD19" s="5">
        <f ca="1" xml:space="preserve">  Income!AD$18</f>
        <v>239365.66862715734</v>
      </c>
      <c r="AE19" s="5">
        <f ca="1" xml:space="preserve">  Income!AE$18</f>
        <v>248920.26797078876</v>
      </c>
      <c r="AF19" s="5">
        <f ca="1" xml:space="preserve">  Income!AF$18</f>
        <v>259054.23323838681</v>
      </c>
      <c r="AG19" s="5">
        <f ca="1" xml:space="preserve">  Income!AG$18</f>
        <v>329745.01785607089</v>
      </c>
      <c r="AH19" s="5">
        <f ca="1" xml:space="preserve">  Income!AH$18</f>
        <v>341082.239996374</v>
      </c>
      <c r="AI19" s="5">
        <f ca="1" xml:space="preserve">  Income!AI$18</f>
        <v>359082.239996374</v>
      </c>
      <c r="AJ19" s="5">
        <f ca="1" xml:space="preserve">  Income!AJ$18</f>
        <v>438184.76130798005</v>
      </c>
      <c r="AK19" s="5">
        <f ca="1" xml:space="preserve">  Income!AK$18</f>
        <v>458406.11909108871</v>
      </c>
      <c r="AL19" s="5">
        <f ca="1" xml:space="preserve">  Income!AL$18</f>
        <v>479852.49538804736</v>
      </c>
      <c r="AM19" s="5">
        <f ca="1" xml:space="preserve">  Income!AM$18</f>
        <v>562598.10237778665</v>
      </c>
      <c r="AN19" s="5">
        <f ca="1" xml:space="preserve">  Income!AN$18</f>
        <v>586675.92180979298</v>
      </c>
      <c r="AO19" s="5">
        <f ca="1" xml:space="preserve">  Income!AO$18</f>
        <v>612212.38596298755</v>
      </c>
      <c r="AP19" s="5">
        <f ca="1" xml:space="preserve">  Income!AP$18</f>
        <v>699244.52341164369</v>
      </c>
      <c r="AQ19" s="5">
        <f ca="1" xml:space="preserve">  Income!AQ$18</f>
        <v>727924.38673925074</v>
      </c>
      <c r="AR19" s="5">
        <f ca="1" xml:space="preserve">  Income!AR$18</f>
        <v>818342.2324481617</v>
      </c>
      <c r="AS19" s="5">
        <f ca="1" xml:space="preserve">  Income!AS$18</f>
        <v>850423.60314988391</v>
      </c>
      <c r="AT19" s="5">
        <f ca="1" xml:space="preserve">  Income!AT$18</f>
        <v>944447.26198783354</v>
      </c>
      <c r="AU19" s="5">
        <f ca="1" xml:space="preserve">  Income!AU$18</f>
        <v>985862.44519392564</v>
      </c>
      <c r="AV19" s="5">
        <f ca="1" xml:space="preserve">  Income!AV$18</f>
        <v>1089798.6170806475</v>
      </c>
      <c r="AW19" s="5">
        <f ca="1" xml:space="preserve">  Income!AW$18</f>
        <v>1196308.0994269145</v>
      </c>
      <c r="AX19" s="5">
        <f ca="1" xml:space="preserve">  Income!AX$18</f>
        <v>1245635.1074418996</v>
      </c>
      <c r="AY19" s="5">
        <f ca="1" xml:space="preserve">  Income!AY$18</f>
        <v>1357950.3257239822</v>
      </c>
      <c r="AZ19" s="5">
        <f ca="1" xml:space="preserve">  Income!AZ$18</f>
        <v>1473329.6093695057</v>
      </c>
      <c r="BA19" s="5">
        <f ca="1" xml:space="preserve">  Income!BA$18</f>
        <v>1592063.7477683062</v>
      </c>
      <c r="BB19" s="5">
        <f ca="1" xml:space="preserve">  Income!BB$18</f>
        <v>1654237.9032146703</v>
      </c>
      <c r="BC19" s="5">
        <f ca="1" xml:space="preserve">  Income!BC$18</f>
        <v>1780204.8048951761</v>
      </c>
      <c r="BD19" s="5">
        <f ca="1" xml:space="preserve">  Income!BD$18</f>
        <v>1910169.0431138305</v>
      </c>
      <c r="BE19" s="5">
        <f ca="1" xml:space="preserve">  Income!BE$18</f>
        <v>2043954.6191581374</v>
      </c>
      <c r="BF19" s="5">
        <f ca="1" xml:space="preserve">  Income!BF$18</f>
        <v>2182209.6716924082</v>
      </c>
      <c r="BG19" s="5">
        <f ca="1" xml:space="preserve">  Income!BG$18</f>
        <v>2325047.6331040901</v>
      </c>
      <c r="BH19" s="5">
        <f ca="1" xml:space="preserve">  Income!BH$18</f>
        <v>2472915.1949898163</v>
      </c>
      <c r="BI19" s="5">
        <f ca="1" xml:space="preserve">  Income!BI$18</f>
        <v>2625929.5525570177</v>
      </c>
      <c r="BJ19" s="5">
        <f ca="1" xml:space="preserve">  Income!BJ$18</f>
        <v>2784579.1807945399</v>
      </c>
      <c r="BK19" s="5">
        <f ca="1" xml:space="preserve">  Income!BK$18</f>
        <v>2949205.4923413489</v>
      </c>
      <c r="BL19" s="5">
        <f ca="1" xml:space="preserve">  Income!BL$18</f>
        <v>3119960.2344706152</v>
      </c>
      <c r="BM19" s="5">
        <f ca="1" xml:space="preserve">  Income!BM$18</f>
        <v>3297425.0477338238</v>
      </c>
      <c r="BN19" s="5">
        <f ca="1" xml:space="preserve">  Income!BN$18</f>
        <v>3481770.3000355428</v>
      </c>
      <c r="BO19" s="5">
        <f ca="1" xml:space="preserve">  Income!BO$18</f>
        <v>3673700.8949671974</v>
      </c>
      <c r="BP19" s="5">
        <f ca="1" xml:space="preserve">  Income!BP$18</f>
        <v>3873626.1862706048</v>
      </c>
      <c r="BQ19" s="5">
        <f ca="1" xml:space="preserve">  Income!BQ$18</f>
        <v>4081188.0970638907</v>
      </c>
    </row>
    <row r="20" spans="1:69" outlineLevel="1">
      <c r="A20" s="18"/>
      <c r="B20" s="18"/>
      <c r="C20" s="31"/>
      <c r="D20" s="32"/>
      <c r="E20" s="5" t="str">
        <f xml:space="preserve">  Time!E$229</f>
        <v>Invoice Finance Enabled flag</v>
      </c>
      <c r="F20" s="5">
        <f xml:space="preserve">  Time!F$229</f>
        <v>0</v>
      </c>
      <c r="G20" s="5" t="str">
        <f xml:space="preserve">  Time!G$229</f>
        <v>flag</v>
      </c>
      <c r="H20" s="5">
        <f xml:space="preserve">  Time!H$229</f>
        <v>0</v>
      </c>
      <c r="I20" s="5">
        <f xml:space="preserve">  Time!I$229</f>
        <v>0</v>
      </c>
      <c r="J20" s="5">
        <f xml:space="preserve">  Time!J$229</f>
        <v>0</v>
      </c>
      <c r="K20" s="5">
        <f xml:space="preserve">  Time!K$229</f>
        <v>0</v>
      </c>
      <c r="L20" s="5">
        <f xml:space="preserve">  Time!L$229</f>
        <v>0</v>
      </c>
      <c r="M20" s="5">
        <f xml:space="preserve">  Time!M$229</f>
        <v>0</v>
      </c>
      <c r="N20" s="5">
        <f xml:space="preserve">  Time!N$229</f>
        <v>0</v>
      </c>
      <c r="O20" s="5">
        <f xml:space="preserve">  Time!O$229</f>
        <v>0</v>
      </c>
      <c r="P20" s="5">
        <f xml:space="preserve">  Time!P$229</f>
        <v>0</v>
      </c>
      <c r="Q20" s="5">
        <f xml:space="preserve">  Time!Q$229</f>
        <v>0</v>
      </c>
      <c r="R20" s="5">
        <f xml:space="preserve">  Time!R$229</f>
        <v>0</v>
      </c>
      <c r="S20" s="5">
        <f xml:space="preserve">  Time!S$229</f>
        <v>0</v>
      </c>
      <c r="T20" s="5">
        <f xml:space="preserve">  Time!T$229</f>
        <v>0</v>
      </c>
      <c r="U20" s="5">
        <f xml:space="preserve">  Time!U$229</f>
        <v>0</v>
      </c>
      <c r="V20" s="5">
        <f xml:space="preserve">  Time!V$229</f>
        <v>0</v>
      </c>
      <c r="W20" s="5">
        <f xml:space="preserve">  Time!W$229</f>
        <v>0</v>
      </c>
      <c r="X20" s="5">
        <f xml:space="preserve">  Time!X$229</f>
        <v>0</v>
      </c>
      <c r="Y20" s="5">
        <f xml:space="preserve">  Time!Y$229</f>
        <v>0</v>
      </c>
      <c r="Z20" s="5">
        <f xml:space="preserve">  Time!Z$229</f>
        <v>0</v>
      </c>
      <c r="AA20" s="5">
        <f xml:space="preserve">  Time!AA$229</f>
        <v>0</v>
      </c>
      <c r="AB20" s="5">
        <f xml:space="preserve">  Time!AB$229</f>
        <v>0</v>
      </c>
      <c r="AC20" s="5">
        <f xml:space="preserve">  Time!AC$229</f>
        <v>0</v>
      </c>
      <c r="AD20" s="5">
        <f xml:space="preserve">  Time!AD$229</f>
        <v>0</v>
      </c>
      <c r="AE20" s="5">
        <f xml:space="preserve">  Time!AE$229</f>
        <v>0</v>
      </c>
      <c r="AF20" s="5">
        <f xml:space="preserve">  Time!AF$229</f>
        <v>0</v>
      </c>
      <c r="AG20" s="5">
        <f xml:space="preserve">  Time!AG$229</f>
        <v>0</v>
      </c>
      <c r="AH20" s="5">
        <f xml:space="preserve">  Time!AH$229</f>
        <v>0</v>
      </c>
      <c r="AI20" s="5">
        <f xml:space="preserve">  Time!AI$229</f>
        <v>0</v>
      </c>
      <c r="AJ20" s="5">
        <f xml:space="preserve">  Time!AJ$229</f>
        <v>0</v>
      </c>
      <c r="AK20" s="5">
        <f xml:space="preserve">  Time!AK$229</f>
        <v>0</v>
      </c>
      <c r="AL20" s="5">
        <f xml:space="preserve">  Time!AL$229</f>
        <v>0</v>
      </c>
      <c r="AM20" s="5">
        <f xml:space="preserve">  Time!AM$229</f>
        <v>0</v>
      </c>
      <c r="AN20" s="5">
        <f xml:space="preserve">  Time!AN$229</f>
        <v>0</v>
      </c>
      <c r="AO20" s="5">
        <f xml:space="preserve">  Time!AO$229</f>
        <v>0</v>
      </c>
      <c r="AP20" s="5">
        <f xml:space="preserve">  Time!AP$229</f>
        <v>0</v>
      </c>
      <c r="AQ20" s="5">
        <f xml:space="preserve">  Time!AQ$229</f>
        <v>0</v>
      </c>
      <c r="AR20" s="5">
        <f xml:space="preserve">  Time!AR$229</f>
        <v>0</v>
      </c>
      <c r="AS20" s="5">
        <f xml:space="preserve">  Time!AS$229</f>
        <v>0</v>
      </c>
      <c r="AT20" s="5">
        <f xml:space="preserve">  Time!AT$229</f>
        <v>0</v>
      </c>
      <c r="AU20" s="5">
        <f xml:space="preserve">  Time!AU$229</f>
        <v>0</v>
      </c>
      <c r="AV20" s="5">
        <f xml:space="preserve">  Time!AV$229</f>
        <v>0</v>
      </c>
      <c r="AW20" s="5">
        <f xml:space="preserve">  Time!AW$229</f>
        <v>0</v>
      </c>
      <c r="AX20" s="5">
        <f xml:space="preserve">  Time!AX$229</f>
        <v>0</v>
      </c>
      <c r="AY20" s="5">
        <f xml:space="preserve">  Time!AY$229</f>
        <v>0</v>
      </c>
      <c r="AZ20" s="5">
        <f xml:space="preserve">  Time!AZ$229</f>
        <v>0</v>
      </c>
      <c r="BA20" s="5">
        <f xml:space="preserve">  Time!BA$229</f>
        <v>0</v>
      </c>
      <c r="BB20" s="5">
        <f xml:space="preserve">  Time!BB$229</f>
        <v>0</v>
      </c>
      <c r="BC20" s="5">
        <f xml:space="preserve">  Time!BC$229</f>
        <v>0</v>
      </c>
      <c r="BD20" s="5">
        <f xml:space="preserve">  Time!BD$229</f>
        <v>0</v>
      </c>
      <c r="BE20" s="5">
        <f xml:space="preserve">  Time!BE$229</f>
        <v>0</v>
      </c>
      <c r="BF20" s="5">
        <f xml:space="preserve">  Time!BF$229</f>
        <v>0</v>
      </c>
      <c r="BG20" s="5">
        <f xml:space="preserve">  Time!BG$229</f>
        <v>0</v>
      </c>
      <c r="BH20" s="5">
        <f xml:space="preserve">  Time!BH$229</f>
        <v>0</v>
      </c>
      <c r="BI20" s="5">
        <f xml:space="preserve">  Time!BI$229</f>
        <v>0</v>
      </c>
      <c r="BJ20" s="5">
        <f xml:space="preserve">  Time!BJ$229</f>
        <v>0</v>
      </c>
      <c r="BK20" s="5">
        <f xml:space="preserve">  Time!BK$229</f>
        <v>0</v>
      </c>
      <c r="BL20" s="5">
        <f xml:space="preserve">  Time!BL$229</f>
        <v>0</v>
      </c>
      <c r="BM20" s="5">
        <f xml:space="preserve">  Time!BM$229</f>
        <v>0</v>
      </c>
      <c r="BN20" s="5">
        <f xml:space="preserve">  Time!BN$229</f>
        <v>0</v>
      </c>
      <c r="BO20" s="5">
        <f xml:space="preserve">  Time!BO$229</f>
        <v>0</v>
      </c>
      <c r="BP20" s="5">
        <f xml:space="preserve">  Time!BP$229</f>
        <v>0</v>
      </c>
      <c r="BQ20" s="5">
        <f xml:space="preserve">  Time!BQ$229</f>
        <v>0</v>
      </c>
    </row>
    <row r="21" spans="1:69" outlineLevel="1">
      <c r="A21" s="36"/>
      <c r="B21" s="36"/>
      <c r="C21" s="63"/>
      <c r="D21" s="61"/>
      <c r="E21" s="24" t="s">
        <v>15</v>
      </c>
      <c r="F21" s="24"/>
      <c r="G21" s="24" t="s">
        <v>205</v>
      </c>
      <c r="H21" s="3">
        <f ca="1" xml:space="preserve"> SUM( J21:BQ21 )</f>
        <v>0</v>
      </c>
      <c r="I21" s="24"/>
      <c r="J21" s="3">
        <f t="shared" ref="J21:BQ21" si="5" xml:space="preserve">  J20 * J19 * $F18</f>
        <v>0</v>
      </c>
      <c r="K21" s="3">
        <f t="shared" ca="1" si="5"/>
        <v>0</v>
      </c>
      <c r="L21" s="3">
        <f t="shared" ca="1" si="5"/>
        <v>0</v>
      </c>
      <c r="M21" s="3">
        <f t="shared" ca="1" si="5"/>
        <v>0</v>
      </c>
      <c r="N21" s="3">
        <f t="shared" ca="1" si="5"/>
        <v>0</v>
      </c>
      <c r="O21" s="3">
        <f t="shared" ca="1" si="5"/>
        <v>0</v>
      </c>
      <c r="P21" s="3">
        <f t="shared" ca="1" si="5"/>
        <v>0</v>
      </c>
      <c r="Q21" s="3">
        <f t="shared" ca="1" si="5"/>
        <v>0</v>
      </c>
      <c r="R21" s="3">
        <f t="shared" ca="1" si="5"/>
        <v>0</v>
      </c>
      <c r="S21" s="3">
        <f t="shared" ca="1" si="5"/>
        <v>0</v>
      </c>
      <c r="T21" s="3">
        <f t="shared" ca="1" si="5"/>
        <v>0</v>
      </c>
      <c r="U21" s="3">
        <f t="shared" ca="1" si="5"/>
        <v>0</v>
      </c>
      <c r="V21" s="3">
        <f t="shared" ca="1" si="5"/>
        <v>0</v>
      </c>
      <c r="W21" s="3">
        <f t="shared" ca="1" si="5"/>
        <v>0</v>
      </c>
      <c r="X21" s="3">
        <f t="shared" ca="1" si="5"/>
        <v>0</v>
      </c>
      <c r="Y21" s="3">
        <f t="shared" ca="1" si="5"/>
        <v>0</v>
      </c>
      <c r="Z21" s="3">
        <f t="shared" ca="1" si="5"/>
        <v>0</v>
      </c>
      <c r="AA21" s="3">
        <f t="shared" ca="1" si="5"/>
        <v>0</v>
      </c>
      <c r="AB21" s="3">
        <f t="shared" ca="1" si="5"/>
        <v>0</v>
      </c>
      <c r="AC21" s="3">
        <f t="shared" ca="1" si="5"/>
        <v>0</v>
      </c>
      <c r="AD21" s="3">
        <f t="shared" ca="1" si="5"/>
        <v>0</v>
      </c>
      <c r="AE21" s="3">
        <f t="shared" ca="1" si="5"/>
        <v>0</v>
      </c>
      <c r="AF21" s="3">
        <f t="shared" ca="1" si="5"/>
        <v>0</v>
      </c>
      <c r="AG21" s="3">
        <f t="shared" ca="1" si="5"/>
        <v>0</v>
      </c>
      <c r="AH21" s="3">
        <f t="shared" ca="1" si="5"/>
        <v>0</v>
      </c>
      <c r="AI21" s="3">
        <f t="shared" ca="1" si="5"/>
        <v>0</v>
      </c>
      <c r="AJ21" s="3">
        <f t="shared" ca="1" si="5"/>
        <v>0</v>
      </c>
      <c r="AK21" s="3">
        <f t="shared" ca="1" si="5"/>
        <v>0</v>
      </c>
      <c r="AL21" s="3">
        <f t="shared" ca="1" si="5"/>
        <v>0</v>
      </c>
      <c r="AM21" s="3">
        <f t="shared" ca="1" si="5"/>
        <v>0</v>
      </c>
      <c r="AN21" s="3">
        <f t="shared" ca="1" si="5"/>
        <v>0</v>
      </c>
      <c r="AO21" s="3">
        <f t="shared" ca="1" si="5"/>
        <v>0</v>
      </c>
      <c r="AP21" s="3">
        <f t="shared" ca="1" si="5"/>
        <v>0</v>
      </c>
      <c r="AQ21" s="3">
        <f t="shared" ca="1" si="5"/>
        <v>0</v>
      </c>
      <c r="AR21" s="3">
        <f t="shared" ca="1" si="5"/>
        <v>0</v>
      </c>
      <c r="AS21" s="3">
        <f t="shared" ca="1" si="5"/>
        <v>0</v>
      </c>
      <c r="AT21" s="3">
        <f t="shared" ca="1" si="5"/>
        <v>0</v>
      </c>
      <c r="AU21" s="3">
        <f t="shared" ca="1" si="5"/>
        <v>0</v>
      </c>
      <c r="AV21" s="3">
        <f t="shared" ca="1" si="5"/>
        <v>0</v>
      </c>
      <c r="AW21" s="3">
        <f t="shared" ca="1" si="5"/>
        <v>0</v>
      </c>
      <c r="AX21" s="3">
        <f t="shared" ca="1" si="5"/>
        <v>0</v>
      </c>
      <c r="AY21" s="3">
        <f t="shared" ca="1" si="5"/>
        <v>0</v>
      </c>
      <c r="AZ21" s="3">
        <f t="shared" ca="1" si="5"/>
        <v>0</v>
      </c>
      <c r="BA21" s="3">
        <f t="shared" ca="1" si="5"/>
        <v>0</v>
      </c>
      <c r="BB21" s="3">
        <f t="shared" ca="1" si="5"/>
        <v>0</v>
      </c>
      <c r="BC21" s="3">
        <f t="shared" ca="1" si="5"/>
        <v>0</v>
      </c>
      <c r="BD21" s="3">
        <f t="shared" ca="1" si="5"/>
        <v>0</v>
      </c>
      <c r="BE21" s="3">
        <f t="shared" ca="1" si="5"/>
        <v>0</v>
      </c>
      <c r="BF21" s="3">
        <f t="shared" ca="1" si="5"/>
        <v>0</v>
      </c>
      <c r="BG21" s="3">
        <f t="shared" ca="1" si="5"/>
        <v>0</v>
      </c>
      <c r="BH21" s="3">
        <f t="shared" ca="1" si="5"/>
        <v>0</v>
      </c>
      <c r="BI21" s="3">
        <f t="shared" ca="1" si="5"/>
        <v>0</v>
      </c>
      <c r="BJ21" s="3">
        <f t="shared" ca="1" si="5"/>
        <v>0</v>
      </c>
      <c r="BK21" s="3">
        <f t="shared" ca="1" si="5"/>
        <v>0</v>
      </c>
      <c r="BL21" s="3">
        <f t="shared" ca="1" si="5"/>
        <v>0</v>
      </c>
      <c r="BM21" s="3">
        <f t="shared" ca="1" si="5"/>
        <v>0</v>
      </c>
      <c r="BN21" s="3">
        <f t="shared" ca="1" si="5"/>
        <v>0</v>
      </c>
      <c r="BO21" s="3">
        <f t="shared" ca="1" si="5"/>
        <v>0</v>
      </c>
      <c r="BP21" s="3">
        <f t="shared" ca="1" si="5"/>
        <v>0</v>
      </c>
      <c r="BQ21" s="3">
        <f t="shared" ca="1" si="5"/>
        <v>0</v>
      </c>
    </row>
    <row r="24" spans="1:69">
      <c r="B24" s="28" t="s">
        <v>64</v>
      </c>
    </row>
    <row r="25" spans="1:69" outlineLevel="1">
      <c r="A25" s="18"/>
      <c r="B25" s="18"/>
      <c r="C25" s="31"/>
      <c r="D25" s="32"/>
      <c r="E25" s="5" t="str">
        <f xml:space="preserve">  InpC!E$19</f>
        <v>Customer payment terms (months)</v>
      </c>
      <c r="F25" s="5">
        <f xml:space="preserve">  InpC!F$19</f>
        <v>2</v>
      </c>
      <c r="G25" s="5" t="str">
        <f xml:space="preserve">  InpC!G$19</f>
        <v>Months</v>
      </c>
      <c r="M25" s="2"/>
    </row>
    <row r="26" spans="1:69" outlineLevel="1">
      <c r="E26" s="2" t="str">
        <f t="shared" ref="E26:BQ26" si="6" xml:space="preserve">  E$21</f>
        <v>Invoice finance drawdown</v>
      </c>
      <c r="F26" s="2">
        <f t="shared" si="6"/>
        <v>0</v>
      </c>
      <c r="G26" s="2" t="str">
        <f t="shared" si="6"/>
        <v>GBP</v>
      </c>
      <c r="H26" s="2">
        <f t="shared" ca="1" si="6"/>
        <v>0</v>
      </c>
      <c r="I26" s="2">
        <f t="shared" si="6"/>
        <v>0</v>
      </c>
      <c r="J26" s="2">
        <f t="shared" si="6"/>
        <v>0</v>
      </c>
      <c r="K26" s="2">
        <f t="shared" ca="1" si="6"/>
        <v>0</v>
      </c>
      <c r="L26" s="2">
        <f t="shared" ca="1" si="6"/>
        <v>0</v>
      </c>
      <c r="M26" s="2">
        <f t="shared" ca="1" si="6"/>
        <v>0</v>
      </c>
      <c r="N26" s="2">
        <f t="shared" ca="1" si="6"/>
        <v>0</v>
      </c>
      <c r="O26" s="2">
        <f t="shared" ca="1" si="6"/>
        <v>0</v>
      </c>
      <c r="P26" s="2">
        <f t="shared" ca="1" si="6"/>
        <v>0</v>
      </c>
      <c r="Q26" s="2">
        <f t="shared" ca="1" si="6"/>
        <v>0</v>
      </c>
      <c r="R26" s="2">
        <f t="shared" ca="1" si="6"/>
        <v>0</v>
      </c>
      <c r="S26" s="2">
        <f t="shared" ca="1" si="6"/>
        <v>0</v>
      </c>
      <c r="T26" s="2">
        <f t="shared" ca="1" si="6"/>
        <v>0</v>
      </c>
      <c r="U26" s="2">
        <f t="shared" ca="1" si="6"/>
        <v>0</v>
      </c>
      <c r="V26" s="2">
        <f t="shared" ca="1" si="6"/>
        <v>0</v>
      </c>
      <c r="W26" s="2">
        <f t="shared" ca="1" si="6"/>
        <v>0</v>
      </c>
      <c r="X26" s="2">
        <f t="shared" ca="1" si="6"/>
        <v>0</v>
      </c>
      <c r="Y26" s="2">
        <f t="shared" ca="1" si="6"/>
        <v>0</v>
      </c>
      <c r="Z26" s="2">
        <f t="shared" ca="1" si="6"/>
        <v>0</v>
      </c>
      <c r="AA26" s="2">
        <f t="shared" ca="1" si="6"/>
        <v>0</v>
      </c>
      <c r="AB26" s="2">
        <f t="shared" ca="1" si="6"/>
        <v>0</v>
      </c>
      <c r="AC26" s="2">
        <f t="shared" ca="1" si="6"/>
        <v>0</v>
      </c>
      <c r="AD26" s="2">
        <f t="shared" ca="1" si="6"/>
        <v>0</v>
      </c>
      <c r="AE26" s="2">
        <f t="shared" ca="1" si="6"/>
        <v>0</v>
      </c>
      <c r="AF26" s="2">
        <f t="shared" ca="1" si="6"/>
        <v>0</v>
      </c>
      <c r="AG26" s="2">
        <f t="shared" ca="1" si="6"/>
        <v>0</v>
      </c>
      <c r="AH26" s="2">
        <f t="shared" ca="1" si="6"/>
        <v>0</v>
      </c>
      <c r="AI26" s="2">
        <f t="shared" ca="1" si="6"/>
        <v>0</v>
      </c>
      <c r="AJ26" s="2">
        <f t="shared" ca="1" si="6"/>
        <v>0</v>
      </c>
      <c r="AK26" s="2">
        <f t="shared" ca="1" si="6"/>
        <v>0</v>
      </c>
      <c r="AL26" s="2">
        <f t="shared" ca="1" si="6"/>
        <v>0</v>
      </c>
      <c r="AM26" s="2">
        <f t="shared" ca="1" si="6"/>
        <v>0</v>
      </c>
      <c r="AN26" s="2">
        <f t="shared" ca="1" si="6"/>
        <v>0</v>
      </c>
      <c r="AO26" s="2">
        <f t="shared" ca="1" si="6"/>
        <v>0</v>
      </c>
      <c r="AP26" s="2">
        <f t="shared" ca="1" si="6"/>
        <v>0</v>
      </c>
      <c r="AQ26" s="2">
        <f t="shared" ca="1" si="6"/>
        <v>0</v>
      </c>
      <c r="AR26" s="2">
        <f t="shared" ca="1" si="6"/>
        <v>0</v>
      </c>
      <c r="AS26" s="2">
        <f t="shared" ca="1" si="6"/>
        <v>0</v>
      </c>
      <c r="AT26" s="2">
        <f t="shared" ca="1" si="6"/>
        <v>0</v>
      </c>
      <c r="AU26" s="2">
        <f t="shared" ca="1" si="6"/>
        <v>0</v>
      </c>
      <c r="AV26" s="2">
        <f t="shared" ca="1" si="6"/>
        <v>0</v>
      </c>
      <c r="AW26" s="2">
        <f t="shared" ca="1" si="6"/>
        <v>0</v>
      </c>
      <c r="AX26" s="2">
        <f t="shared" ca="1" si="6"/>
        <v>0</v>
      </c>
      <c r="AY26" s="2">
        <f t="shared" ca="1" si="6"/>
        <v>0</v>
      </c>
      <c r="AZ26" s="2">
        <f t="shared" ca="1" si="6"/>
        <v>0</v>
      </c>
      <c r="BA26" s="2">
        <f t="shared" ca="1" si="6"/>
        <v>0</v>
      </c>
      <c r="BB26" s="2">
        <f t="shared" ca="1" si="6"/>
        <v>0</v>
      </c>
      <c r="BC26" s="2">
        <f t="shared" ca="1" si="6"/>
        <v>0</v>
      </c>
      <c r="BD26" s="2">
        <f t="shared" ca="1" si="6"/>
        <v>0</v>
      </c>
      <c r="BE26" s="2">
        <f t="shared" ca="1" si="6"/>
        <v>0</v>
      </c>
      <c r="BF26" s="2">
        <f t="shared" ca="1" si="6"/>
        <v>0</v>
      </c>
      <c r="BG26" s="2">
        <f t="shared" ca="1" si="6"/>
        <v>0</v>
      </c>
      <c r="BH26" s="2">
        <f t="shared" ca="1" si="6"/>
        <v>0</v>
      </c>
      <c r="BI26" s="2">
        <f t="shared" ca="1" si="6"/>
        <v>0</v>
      </c>
      <c r="BJ26" s="2">
        <f t="shared" ca="1" si="6"/>
        <v>0</v>
      </c>
      <c r="BK26" s="2">
        <f t="shared" ca="1" si="6"/>
        <v>0</v>
      </c>
      <c r="BL26" s="2">
        <f t="shared" ca="1" si="6"/>
        <v>0</v>
      </c>
      <c r="BM26" s="2">
        <f t="shared" ca="1" si="6"/>
        <v>0</v>
      </c>
      <c r="BN26" s="2">
        <f t="shared" ca="1" si="6"/>
        <v>0</v>
      </c>
      <c r="BO26" s="2">
        <f t="shared" ca="1" si="6"/>
        <v>0</v>
      </c>
      <c r="BP26" s="2">
        <f t="shared" ca="1" si="6"/>
        <v>0</v>
      </c>
      <c r="BQ26" s="2">
        <f t="shared" ca="1" si="6"/>
        <v>0</v>
      </c>
    </row>
    <row r="27" spans="1:69" outlineLevel="1">
      <c r="E27" s="55" t="s">
        <v>68</v>
      </c>
      <c r="G27" s="55" t="s">
        <v>205</v>
      </c>
      <c r="H27" s="2">
        <f t="shared" ref="H27:H28" ca="1" si="7" xml:space="preserve"> SUM( J27:BQ27 )</f>
        <v>0</v>
      </c>
      <c r="J27" s="2">
        <f ca="1" xml:space="preserve">  IF( Time!J28 &lt; 1 + $F25, 0, OFFSET( J26, 0, - 1 * ( $F25 ) ) )</f>
        <v>0</v>
      </c>
      <c r="K27" s="2">
        <f ca="1" xml:space="preserve">  IF( Time!K28 &lt; 1 + $F25, 0, OFFSET( K26, 0, - 1 * ( $F25 ) ) )</f>
        <v>0</v>
      </c>
      <c r="L27" s="2">
        <f ca="1" xml:space="preserve">  IF( Time!L28 &lt; 1 + $F25, 0, OFFSET( L26, 0, - 1 * ( $F25 ) ) )</f>
        <v>0</v>
      </c>
      <c r="M27" s="2">
        <f ca="1" xml:space="preserve">  IF( Time!M28 &lt; 1 + $F25, 0, OFFSET( M26, 0, - 1 * ( $F25 ) ) )</f>
        <v>0</v>
      </c>
      <c r="N27" s="2">
        <f ca="1" xml:space="preserve">  IF( Time!N28 &lt; 1 + $F25, 0, OFFSET( N26, 0, - 1 * ( $F25 ) ) )</f>
        <v>0</v>
      </c>
      <c r="O27" s="2">
        <f ca="1" xml:space="preserve">  IF( Time!O28 &lt; 1 + $F25, 0, OFFSET( O26, 0, - 1 * ( $F25 ) ) )</f>
        <v>0</v>
      </c>
      <c r="P27" s="2">
        <f ca="1" xml:space="preserve">  IF( Time!P28 &lt; 1 + $F25, 0, OFFSET( P26, 0, - 1 * ( $F25 ) ) )</f>
        <v>0</v>
      </c>
      <c r="Q27" s="2">
        <f ca="1" xml:space="preserve">  IF( Time!Q28 &lt; 1 + $F25, 0, OFFSET( Q26, 0, - 1 * ( $F25 ) ) )</f>
        <v>0</v>
      </c>
      <c r="R27" s="2">
        <f ca="1" xml:space="preserve">  IF( Time!R28 &lt; 1 + $F25, 0, OFFSET( R26, 0, - 1 * ( $F25 ) ) )</f>
        <v>0</v>
      </c>
      <c r="S27" s="2">
        <f ca="1" xml:space="preserve">  IF( Time!S28 &lt; 1 + $F25, 0, OFFSET( S26, 0, - 1 * ( $F25 ) ) )</f>
        <v>0</v>
      </c>
      <c r="T27" s="2">
        <f ca="1" xml:space="preserve">  IF( Time!T28 &lt; 1 + $F25, 0, OFFSET( T26, 0, - 1 * ( $F25 ) ) )</f>
        <v>0</v>
      </c>
      <c r="U27" s="2">
        <f ca="1" xml:space="preserve">  IF( Time!U28 &lt; 1 + $F25, 0, OFFSET( U26, 0, - 1 * ( $F25 ) ) )</f>
        <v>0</v>
      </c>
      <c r="V27" s="2">
        <f ca="1" xml:space="preserve">  IF( Time!V28 &lt; 1 + $F25, 0, OFFSET( V26, 0, - 1 * ( $F25 ) ) )</f>
        <v>0</v>
      </c>
      <c r="W27" s="2">
        <f ca="1" xml:space="preserve">  IF( Time!W28 &lt; 1 + $F25, 0, OFFSET( W26, 0, - 1 * ( $F25 ) ) )</f>
        <v>0</v>
      </c>
      <c r="X27" s="2">
        <f ca="1" xml:space="preserve">  IF( Time!X28 &lt; 1 + $F25, 0, OFFSET( X26, 0, - 1 * ( $F25 ) ) )</f>
        <v>0</v>
      </c>
      <c r="Y27" s="2">
        <f ca="1" xml:space="preserve">  IF( Time!Y28 &lt; 1 + $F25, 0, OFFSET( Y26, 0, - 1 * ( $F25 ) ) )</f>
        <v>0</v>
      </c>
      <c r="Z27" s="2">
        <f ca="1" xml:space="preserve">  IF( Time!Z28 &lt; 1 + $F25, 0, OFFSET( Z26, 0, - 1 * ( $F25 ) ) )</f>
        <v>0</v>
      </c>
      <c r="AA27" s="2">
        <f ca="1" xml:space="preserve">  IF( Time!AA28 &lt; 1 + $F25, 0, OFFSET( AA26, 0, - 1 * ( $F25 ) ) )</f>
        <v>0</v>
      </c>
      <c r="AB27" s="2">
        <f ca="1" xml:space="preserve">  IF( Time!AB28 &lt; 1 + $F25, 0, OFFSET( AB26, 0, - 1 * ( $F25 ) ) )</f>
        <v>0</v>
      </c>
      <c r="AC27" s="2">
        <f ca="1" xml:space="preserve">  IF( Time!AC28 &lt; 1 + $F25, 0, OFFSET( AC26, 0, - 1 * ( $F25 ) ) )</f>
        <v>0</v>
      </c>
      <c r="AD27" s="2">
        <f ca="1" xml:space="preserve">  IF( Time!AD28 &lt; 1 + $F25, 0, OFFSET( AD26, 0, - 1 * ( $F25 ) ) )</f>
        <v>0</v>
      </c>
      <c r="AE27" s="2">
        <f ca="1" xml:space="preserve">  IF( Time!AE28 &lt; 1 + $F25, 0, OFFSET( AE26, 0, - 1 * ( $F25 ) ) )</f>
        <v>0</v>
      </c>
      <c r="AF27" s="2">
        <f ca="1" xml:space="preserve">  IF( Time!AF28 &lt; 1 + $F25, 0, OFFSET( AF26, 0, - 1 * ( $F25 ) ) )</f>
        <v>0</v>
      </c>
      <c r="AG27" s="2">
        <f ca="1" xml:space="preserve">  IF( Time!AG28 &lt; 1 + $F25, 0, OFFSET( AG26, 0, - 1 * ( $F25 ) ) )</f>
        <v>0</v>
      </c>
      <c r="AH27" s="2">
        <f ca="1" xml:space="preserve">  IF( Time!AH28 &lt; 1 + $F25, 0, OFFSET( AH26, 0, - 1 * ( $F25 ) ) )</f>
        <v>0</v>
      </c>
      <c r="AI27" s="2">
        <f ca="1" xml:space="preserve">  IF( Time!AI28 &lt; 1 + $F25, 0, OFFSET( AI26, 0, - 1 * ( $F25 ) ) )</f>
        <v>0</v>
      </c>
      <c r="AJ27" s="2">
        <f ca="1" xml:space="preserve">  IF( Time!AJ28 &lt; 1 + $F25, 0, OFFSET( AJ26, 0, - 1 * ( $F25 ) ) )</f>
        <v>0</v>
      </c>
      <c r="AK27" s="2">
        <f ca="1" xml:space="preserve">  IF( Time!AK28 &lt; 1 + $F25, 0, OFFSET( AK26, 0, - 1 * ( $F25 ) ) )</f>
        <v>0</v>
      </c>
      <c r="AL27" s="2">
        <f ca="1" xml:space="preserve">  IF( Time!AL28 &lt; 1 + $F25, 0, OFFSET( AL26, 0, - 1 * ( $F25 ) ) )</f>
        <v>0</v>
      </c>
      <c r="AM27" s="2">
        <f ca="1" xml:space="preserve">  IF( Time!AM28 &lt; 1 + $F25, 0, OFFSET( AM26, 0, - 1 * ( $F25 ) ) )</f>
        <v>0</v>
      </c>
      <c r="AN27" s="2">
        <f ca="1" xml:space="preserve">  IF( Time!AN28 &lt; 1 + $F25, 0, OFFSET( AN26, 0, - 1 * ( $F25 ) ) )</f>
        <v>0</v>
      </c>
      <c r="AO27" s="2">
        <f ca="1" xml:space="preserve">  IF( Time!AO28 &lt; 1 + $F25, 0, OFFSET( AO26, 0, - 1 * ( $F25 ) ) )</f>
        <v>0</v>
      </c>
      <c r="AP27" s="2">
        <f ca="1" xml:space="preserve">  IF( Time!AP28 &lt; 1 + $F25, 0, OFFSET( AP26, 0, - 1 * ( $F25 ) ) )</f>
        <v>0</v>
      </c>
      <c r="AQ27" s="2">
        <f ca="1" xml:space="preserve">  IF( Time!AQ28 &lt; 1 + $F25, 0, OFFSET( AQ26, 0, - 1 * ( $F25 ) ) )</f>
        <v>0</v>
      </c>
      <c r="AR27" s="2">
        <f ca="1" xml:space="preserve">  IF( Time!AR28 &lt; 1 + $F25, 0, OFFSET( AR26, 0, - 1 * ( $F25 ) ) )</f>
        <v>0</v>
      </c>
      <c r="AS27" s="2">
        <f ca="1" xml:space="preserve">  IF( Time!AS28 &lt; 1 + $F25, 0, OFFSET( AS26, 0, - 1 * ( $F25 ) ) )</f>
        <v>0</v>
      </c>
      <c r="AT27" s="2">
        <f ca="1" xml:space="preserve">  IF( Time!AT28 &lt; 1 + $F25, 0, OFFSET( AT26, 0, - 1 * ( $F25 ) ) )</f>
        <v>0</v>
      </c>
      <c r="AU27" s="2">
        <f ca="1" xml:space="preserve">  IF( Time!AU28 &lt; 1 + $F25, 0, OFFSET( AU26, 0, - 1 * ( $F25 ) ) )</f>
        <v>0</v>
      </c>
      <c r="AV27" s="2">
        <f ca="1" xml:space="preserve">  IF( Time!AV28 &lt; 1 + $F25, 0, OFFSET( AV26, 0, - 1 * ( $F25 ) ) )</f>
        <v>0</v>
      </c>
      <c r="AW27" s="2">
        <f ca="1" xml:space="preserve">  IF( Time!AW28 &lt; 1 + $F25, 0, OFFSET( AW26, 0, - 1 * ( $F25 ) ) )</f>
        <v>0</v>
      </c>
      <c r="AX27" s="2">
        <f ca="1" xml:space="preserve">  IF( Time!AX28 &lt; 1 + $F25, 0, OFFSET( AX26, 0, - 1 * ( $F25 ) ) )</f>
        <v>0</v>
      </c>
      <c r="AY27" s="2">
        <f ca="1" xml:space="preserve">  IF( Time!AY28 &lt; 1 + $F25, 0, OFFSET( AY26, 0, - 1 * ( $F25 ) ) )</f>
        <v>0</v>
      </c>
      <c r="AZ27" s="2">
        <f ca="1" xml:space="preserve">  IF( Time!AZ28 &lt; 1 + $F25, 0, OFFSET( AZ26, 0, - 1 * ( $F25 ) ) )</f>
        <v>0</v>
      </c>
      <c r="BA27" s="2">
        <f ca="1" xml:space="preserve">  IF( Time!BA28 &lt; 1 + $F25, 0, OFFSET( BA26, 0, - 1 * ( $F25 ) ) )</f>
        <v>0</v>
      </c>
      <c r="BB27" s="2">
        <f ca="1" xml:space="preserve">  IF( Time!BB28 &lt; 1 + $F25, 0, OFFSET( BB26, 0, - 1 * ( $F25 ) ) )</f>
        <v>0</v>
      </c>
      <c r="BC27" s="2">
        <f ca="1" xml:space="preserve">  IF( Time!BC28 &lt; 1 + $F25, 0, OFFSET( BC26, 0, - 1 * ( $F25 ) ) )</f>
        <v>0</v>
      </c>
      <c r="BD27" s="2">
        <f ca="1" xml:space="preserve">  IF( Time!BD28 &lt; 1 + $F25, 0, OFFSET( BD26, 0, - 1 * ( $F25 ) ) )</f>
        <v>0</v>
      </c>
      <c r="BE27" s="2">
        <f ca="1" xml:space="preserve">  IF( Time!BE28 &lt; 1 + $F25, 0, OFFSET( BE26, 0, - 1 * ( $F25 ) ) )</f>
        <v>0</v>
      </c>
      <c r="BF27" s="2">
        <f ca="1" xml:space="preserve">  IF( Time!BF28 &lt; 1 + $F25, 0, OFFSET( BF26, 0, - 1 * ( $F25 ) ) )</f>
        <v>0</v>
      </c>
      <c r="BG27" s="2">
        <f ca="1" xml:space="preserve">  IF( Time!BG28 &lt; 1 + $F25, 0, OFFSET( BG26, 0, - 1 * ( $F25 ) ) )</f>
        <v>0</v>
      </c>
      <c r="BH27" s="2">
        <f ca="1" xml:space="preserve">  IF( Time!BH28 &lt; 1 + $F25, 0, OFFSET( BH26, 0, - 1 * ( $F25 ) ) )</f>
        <v>0</v>
      </c>
      <c r="BI27" s="2">
        <f ca="1" xml:space="preserve">  IF( Time!BI28 &lt; 1 + $F25, 0, OFFSET( BI26, 0, - 1 * ( $F25 ) ) )</f>
        <v>0</v>
      </c>
      <c r="BJ27" s="2">
        <f ca="1" xml:space="preserve">  IF( Time!BJ28 &lt; 1 + $F25, 0, OFFSET( BJ26, 0, - 1 * ( $F25 ) ) )</f>
        <v>0</v>
      </c>
      <c r="BK27" s="2">
        <f ca="1" xml:space="preserve">  IF( Time!BK28 &lt; 1 + $F25, 0, OFFSET( BK26, 0, - 1 * ( $F25 ) ) )</f>
        <v>0</v>
      </c>
      <c r="BL27" s="2">
        <f ca="1" xml:space="preserve">  IF( Time!BL28 &lt; 1 + $F25, 0, OFFSET( BL26, 0, - 1 * ( $F25 ) ) )</f>
        <v>0</v>
      </c>
      <c r="BM27" s="2">
        <f ca="1" xml:space="preserve">  IF( Time!BM28 &lt; 1 + $F25, 0, OFFSET( BM26, 0, - 1 * ( $F25 ) ) )</f>
        <v>0</v>
      </c>
      <c r="BN27" s="2">
        <f ca="1" xml:space="preserve">  IF( Time!BN28 &lt; 1 + $F25, 0, OFFSET( BN26, 0, - 1 * ( $F25 ) ) )</f>
        <v>0</v>
      </c>
      <c r="BO27" s="2">
        <f ca="1" xml:space="preserve">  IF( Time!BO28 &lt; 1 + $F25, 0, OFFSET( BO26, 0, - 1 * ( $F25 ) ) )</f>
        <v>0</v>
      </c>
      <c r="BP27" s="2">
        <f ca="1" xml:space="preserve">  IF( Time!BP28 &lt; 1 + $F25, 0, OFFSET( BP26, 0, - 1 * ( $F25 ) ) )</f>
        <v>0</v>
      </c>
      <c r="BQ27" s="2">
        <f ca="1" xml:space="preserve">  IF( Time!BQ28 &lt; 1 + $F25, 0, OFFSET( BQ26, 0, - 1 * ( $F25 ) ) )</f>
        <v>0</v>
      </c>
    </row>
    <row r="28" spans="1:69" outlineLevel="1">
      <c r="A28" s="36"/>
      <c r="B28" s="36"/>
      <c r="C28" s="63"/>
      <c r="D28" s="61"/>
      <c r="E28" s="24" t="str">
        <f xml:space="preserve"> LEFT($E$27, LEN($E$27) - 3 )</f>
        <v xml:space="preserve">Invoice finance principal repayment </v>
      </c>
      <c r="F28" s="24"/>
      <c r="G28" s="24" t="str">
        <f xml:space="preserve"> G$27</f>
        <v>GBP</v>
      </c>
      <c r="H28" s="3">
        <f t="shared" ca="1" si="7"/>
        <v>0</v>
      </c>
      <c r="I28" s="24"/>
      <c r="J28" s="3">
        <f t="shared" ref="J28:BQ28" ca="1" si="8" xml:space="preserve"> -1 * J27</f>
        <v>0</v>
      </c>
      <c r="K28" s="3">
        <f t="shared" ca="1" si="8"/>
        <v>0</v>
      </c>
      <c r="L28" s="3">
        <f t="shared" ca="1" si="8"/>
        <v>0</v>
      </c>
      <c r="M28" s="3">
        <f t="shared" ca="1" si="8"/>
        <v>0</v>
      </c>
      <c r="N28" s="3">
        <f t="shared" ca="1" si="8"/>
        <v>0</v>
      </c>
      <c r="O28" s="3">
        <f t="shared" ca="1" si="8"/>
        <v>0</v>
      </c>
      <c r="P28" s="3">
        <f t="shared" ca="1" si="8"/>
        <v>0</v>
      </c>
      <c r="Q28" s="3">
        <f t="shared" ca="1" si="8"/>
        <v>0</v>
      </c>
      <c r="R28" s="3">
        <f t="shared" ca="1" si="8"/>
        <v>0</v>
      </c>
      <c r="S28" s="3">
        <f t="shared" ca="1" si="8"/>
        <v>0</v>
      </c>
      <c r="T28" s="3">
        <f t="shared" ca="1" si="8"/>
        <v>0</v>
      </c>
      <c r="U28" s="3">
        <f t="shared" ca="1" si="8"/>
        <v>0</v>
      </c>
      <c r="V28" s="3">
        <f t="shared" ca="1" si="8"/>
        <v>0</v>
      </c>
      <c r="W28" s="3">
        <f t="shared" ca="1" si="8"/>
        <v>0</v>
      </c>
      <c r="X28" s="3">
        <f t="shared" ca="1" si="8"/>
        <v>0</v>
      </c>
      <c r="Y28" s="3">
        <f t="shared" ca="1" si="8"/>
        <v>0</v>
      </c>
      <c r="Z28" s="3">
        <f t="shared" ca="1" si="8"/>
        <v>0</v>
      </c>
      <c r="AA28" s="3">
        <f t="shared" ca="1" si="8"/>
        <v>0</v>
      </c>
      <c r="AB28" s="3">
        <f t="shared" ca="1" si="8"/>
        <v>0</v>
      </c>
      <c r="AC28" s="3">
        <f t="shared" ca="1" si="8"/>
        <v>0</v>
      </c>
      <c r="AD28" s="3">
        <f t="shared" ca="1" si="8"/>
        <v>0</v>
      </c>
      <c r="AE28" s="3">
        <f t="shared" ca="1" si="8"/>
        <v>0</v>
      </c>
      <c r="AF28" s="3">
        <f t="shared" ca="1" si="8"/>
        <v>0</v>
      </c>
      <c r="AG28" s="3">
        <f t="shared" ca="1" si="8"/>
        <v>0</v>
      </c>
      <c r="AH28" s="3">
        <f t="shared" ca="1" si="8"/>
        <v>0</v>
      </c>
      <c r="AI28" s="3">
        <f t="shared" ca="1" si="8"/>
        <v>0</v>
      </c>
      <c r="AJ28" s="3">
        <f t="shared" ca="1" si="8"/>
        <v>0</v>
      </c>
      <c r="AK28" s="3">
        <f t="shared" ca="1" si="8"/>
        <v>0</v>
      </c>
      <c r="AL28" s="3">
        <f t="shared" ca="1" si="8"/>
        <v>0</v>
      </c>
      <c r="AM28" s="3">
        <f t="shared" ca="1" si="8"/>
        <v>0</v>
      </c>
      <c r="AN28" s="3">
        <f t="shared" ca="1" si="8"/>
        <v>0</v>
      </c>
      <c r="AO28" s="3">
        <f t="shared" ca="1" si="8"/>
        <v>0</v>
      </c>
      <c r="AP28" s="3">
        <f t="shared" ca="1" si="8"/>
        <v>0</v>
      </c>
      <c r="AQ28" s="3">
        <f t="shared" ca="1" si="8"/>
        <v>0</v>
      </c>
      <c r="AR28" s="3">
        <f t="shared" ca="1" si="8"/>
        <v>0</v>
      </c>
      <c r="AS28" s="3">
        <f t="shared" ca="1" si="8"/>
        <v>0</v>
      </c>
      <c r="AT28" s="3">
        <f t="shared" ca="1" si="8"/>
        <v>0</v>
      </c>
      <c r="AU28" s="3">
        <f t="shared" ca="1" si="8"/>
        <v>0</v>
      </c>
      <c r="AV28" s="3">
        <f t="shared" ca="1" si="8"/>
        <v>0</v>
      </c>
      <c r="AW28" s="3">
        <f t="shared" ca="1" si="8"/>
        <v>0</v>
      </c>
      <c r="AX28" s="3">
        <f t="shared" ca="1" si="8"/>
        <v>0</v>
      </c>
      <c r="AY28" s="3">
        <f t="shared" ca="1" si="8"/>
        <v>0</v>
      </c>
      <c r="AZ28" s="3">
        <f t="shared" ca="1" si="8"/>
        <v>0</v>
      </c>
      <c r="BA28" s="3">
        <f t="shared" ca="1" si="8"/>
        <v>0</v>
      </c>
      <c r="BB28" s="3">
        <f t="shared" ca="1" si="8"/>
        <v>0</v>
      </c>
      <c r="BC28" s="3">
        <f t="shared" ca="1" si="8"/>
        <v>0</v>
      </c>
      <c r="BD28" s="3">
        <f t="shared" ca="1" si="8"/>
        <v>0</v>
      </c>
      <c r="BE28" s="3">
        <f t="shared" ca="1" si="8"/>
        <v>0</v>
      </c>
      <c r="BF28" s="3">
        <f t="shared" ca="1" si="8"/>
        <v>0</v>
      </c>
      <c r="BG28" s="3">
        <f t="shared" ca="1" si="8"/>
        <v>0</v>
      </c>
      <c r="BH28" s="3">
        <f t="shared" ca="1" si="8"/>
        <v>0</v>
      </c>
      <c r="BI28" s="3">
        <f t="shared" ca="1" si="8"/>
        <v>0</v>
      </c>
      <c r="BJ28" s="3">
        <f t="shared" ca="1" si="8"/>
        <v>0</v>
      </c>
      <c r="BK28" s="3">
        <f t="shared" ca="1" si="8"/>
        <v>0</v>
      </c>
      <c r="BL28" s="3">
        <f t="shared" ca="1" si="8"/>
        <v>0</v>
      </c>
      <c r="BM28" s="3">
        <f t="shared" ca="1" si="8"/>
        <v>0</v>
      </c>
      <c r="BN28" s="3">
        <f t="shared" ca="1" si="8"/>
        <v>0</v>
      </c>
      <c r="BO28" s="3">
        <f t="shared" ca="1" si="8"/>
        <v>0</v>
      </c>
      <c r="BP28" s="3">
        <f t="shared" ca="1" si="8"/>
        <v>0</v>
      </c>
      <c r="BQ28" s="3">
        <f t="shared" ca="1" si="8"/>
        <v>0</v>
      </c>
    </row>
    <row r="31" spans="1:69">
      <c r="B31" s="28" t="s">
        <v>161</v>
      </c>
    </row>
    <row r="32" spans="1:69" outlineLevel="1">
      <c r="E32" s="2" t="str">
        <f t="shared" ref="E32:BQ32" si="9" xml:space="preserve">  E$40</f>
        <v>Invoice finance interest POS</v>
      </c>
      <c r="F32" s="2">
        <f t="shared" si="9"/>
        <v>0</v>
      </c>
      <c r="G32" s="2" t="str">
        <f t="shared" si="9"/>
        <v>GBP</v>
      </c>
      <c r="H32" s="2">
        <f t="shared" ca="1" si="9"/>
        <v>0</v>
      </c>
      <c r="I32" s="2">
        <f t="shared" si="9"/>
        <v>0</v>
      </c>
      <c r="J32" s="2">
        <f t="shared" si="9"/>
        <v>0</v>
      </c>
      <c r="K32" s="2">
        <f t="shared" ca="1" si="9"/>
        <v>0</v>
      </c>
      <c r="L32" s="2">
        <f t="shared" ca="1" si="9"/>
        <v>0</v>
      </c>
      <c r="M32" s="2">
        <f t="shared" ca="1" si="9"/>
        <v>0</v>
      </c>
      <c r="N32" s="2">
        <f t="shared" ca="1" si="9"/>
        <v>0</v>
      </c>
      <c r="O32" s="2">
        <f t="shared" ca="1" si="9"/>
        <v>0</v>
      </c>
      <c r="P32" s="2">
        <f t="shared" ca="1" si="9"/>
        <v>0</v>
      </c>
      <c r="Q32" s="2">
        <f t="shared" ca="1" si="9"/>
        <v>0</v>
      </c>
      <c r="R32" s="2">
        <f t="shared" ca="1" si="9"/>
        <v>0</v>
      </c>
      <c r="S32" s="2">
        <f t="shared" ca="1" si="9"/>
        <v>0</v>
      </c>
      <c r="T32" s="2">
        <f t="shared" ca="1" si="9"/>
        <v>0</v>
      </c>
      <c r="U32" s="2">
        <f t="shared" ca="1" si="9"/>
        <v>0</v>
      </c>
      <c r="V32" s="2">
        <f t="shared" ca="1" si="9"/>
        <v>0</v>
      </c>
      <c r="W32" s="2">
        <f t="shared" ca="1" si="9"/>
        <v>0</v>
      </c>
      <c r="X32" s="2">
        <f t="shared" ca="1" si="9"/>
        <v>0</v>
      </c>
      <c r="Y32" s="2">
        <f t="shared" ca="1" si="9"/>
        <v>0</v>
      </c>
      <c r="Z32" s="2">
        <f t="shared" ca="1" si="9"/>
        <v>0</v>
      </c>
      <c r="AA32" s="2">
        <f t="shared" ca="1" si="9"/>
        <v>0</v>
      </c>
      <c r="AB32" s="2">
        <f t="shared" ca="1" si="9"/>
        <v>0</v>
      </c>
      <c r="AC32" s="2">
        <f t="shared" ca="1" si="9"/>
        <v>0</v>
      </c>
      <c r="AD32" s="2">
        <f t="shared" ca="1" si="9"/>
        <v>0</v>
      </c>
      <c r="AE32" s="2">
        <f t="shared" ca="1" si="9"/>
        <v>0</v>
      </c>
      <c r="AF32" s="2">
        <f t="shared" ca="1" si="9"/>
        <v>0</v>
      </c>
      <c r="AG32" s="2">
        <f t="shared" ca="1" si="9"/>
        <v>0</v>
      </c>
      <c r="AH32" s="2">
        <f t="shared" ca="1" si="9"/>
        <v>0</v>
      </c>
      <c r="AI32" s="2">
        <f t="shared" ca="1" si="9"/>
        <v>0</v>
      </c>
      <c r="AJ32" s="2">
        <f t="shared" ca="1" si="9"/>
        <v>0</v>
      </c>
      <c r="AK32" s="2">
        <f t="shared" ca="1" si="9"/>
        <v>0</v>
      </c>
      <c r="AL32" s="2">
        <f t="shared" ca="1" si="9"/>
        <v>0</v>
      </c>
      <c r="AM32" s="2">
        <f t="shared" ca="1" si="9"/>
        <v>0</v>
      </c>
      <c r="AN32" s="2">
        <f t="shared" ca="1" si="9"/>
        <v>0</v>
      </c>
      <c r="AO32" s="2">
        <f t="shared" ca="1" si="9"/>
        <v>0</v>
      </c>
      <c r="AP32" s="2">
        <f t="shared" ca="1" si="9"/>
        <v>0</v>
      </c>
      <c r="AQ32" s="2">
        <f t="shared" ca="1" si="9"/>
        <v>0</v>
      </c>
      <c r="AR32" s="2">
        <f t="shared" ca="1" si="9"/>
        <v>0</v>
      </c>
      <c r="AS32" s="2">
        <f t="shared" ca="1" si="9"/>
        <v>0</v>
      </c>
      <c r="AT32" s="2">
        <f t="shared" ca="1" si="9"/>
        <v>0</v>
      </c>
      <c r="AU32" s="2">
        <f t="shared" ca="1" si="9"/>
        <v>0</v>
      </c>
      <c r="AV32" s="2">
        <f t="shared" ca="1" si="9"/>
        <v>0</v>
      </c>
      <c r="AW32" s="2">
        <f t="shared" ca="1" si="9"/>
        <v>0</v>
      </c>
      <c r="AX32" s="2">
        <f t="shared" ca="1" si="9"/>
        <v>0</v>
      </c>
      <c r="AY32" s="2">
        <f t="shared" ca="1" si="9"/>
        <v>0</v>
      </c>
      <c r="AZ32" s="2">
        <f t="shared" ca="1" si="9"/>
        <v>0</v>
      </c>
      <c r="BA32" s="2">
        <f t="shared" ca="1" si="9"/>
        <v>0</v>
      </c>
      <c r="BB32" s="2">
        <f t="shared" ca="1" si="9"/>
        <v>0</v>
      </c>
      <c r="BC32" s="2">
        <f t="shared" ca="1" si="9"/>
        <v>0</v>
      </c>
      <c r="BD32" s="2">
        <f t="shared" ca="1" si="9"/>
        <v>0</v>
      </c>
      <c r="BE32" s="2">
        <f t="shared" ca="1" si="9"/>
        <v>0</v>
      </c>
      <c r="BF32" s="2">
        <f t="shared" ca="1" si="9"/>
        <v>0</v>
      </c>
      <c r="BG32" s="2">
        <f t="shared" ca="1" si="9"/>
        <v>0</v>
      </c>
      <c r="BH32" s="2">
        <f t="shared" ca="1" si="9"/>
        <v>0</v>
      </c>
      <c r="BI32" s="2">
        <f t="shared" ca="1" si="9"/>
        <v>0</v>
      </c>
      <c r="BJ32" s="2">
        <f t="shared" ca="1" si="9"/>
        <v>0</v>
      </c>
      <c r="BK32" s="2">
        <f t="shared" ca="1" si="9"/>
        <v>0</v>
      </c>
      <c r="BL32" s="2">
        <f t="shared" ca="1" si="9"/>
        <v>0</v>
      </c>
      <c r="BM32" s="2">
        <f t="shared" ca="1" si="9"/>
        <v>0</v>
      </c>
      <c r="BN32" s="2">
        <f t="shared" ca="1" si="9"/>
        <v>0</v>
      </c>
      <c r="BO32" s="2">
        <f t="shared" ca="1" si="9"/>
        <v>0</v>
      </c>
      <c r="BP32" s="2">
        <f t="shared" ca="1" si="9"/>
        <v>0</v>
      </c>
      <c r="BQ32" s="2">
        <f t="shared" ca="1" si="9"/>
        <v>0</v>
      </c>
    </row>
    <row r="33" spans="1:69" outlineLevel="1">
      <c r="E33" s="2" t="str">
        <f t="shared" ref="E33:BQ33" si="10" xml:space="preserve">  E$46</f>
        <v>Invoice finance interest paid POS</v>
      </c>
      <c r="F33" s="2">
        <f t="shared" si="10"/>
        <v>0</v>
      </c>
      <c r="G33" s="2" t="str">
        <f t="shared" si="10"/>
        <v>GBP</v>
      </c>
      <c r="H33" s="2">
        <f t="shared" ca="1" si="10"/>
        <v>0</v>
      </c>
      <c r="I33" s="2">
        <f t="shared" si="10"/>
        <v>0</v>
      </c>
      <c r="J33" s="2">
        <f t="shared" si="10"/>
        <v>0</v>
      </c>
      <c r="K33" s="2">
        <f t="shared" ca="1" si="10"/>
        <v>0</v>
      </c>
      <c r="L33" s="2">
        <f t="shared" ca="1" si="10"/>
        <v>0</v>
      </c>
      <c r="M33" s="2">
        <f t="shared" ca="1" si="10"/>
        <v>0</v>
      </c>
      <c r="N33" s="2">
        <f t="shared" ca="1" si="10"/>
        <v>0</v>
      </c>
      <c r="O33" s="2">
        <f t="shared" ca="1" si="10"/>
        <v>0</v>
      </c>
      <c r="P33" s="2">
        <f t="shared" ca="1" si="10"/>
        <v>0</v>
      </c>
      <c r="Q33" s="2">
        <f t="shared" ca="1" si="10"/>
        <v>0</v>
      </c>
      <c r="R33" s="2">
        <f t="shared" ca="1" si="10"/>
        <v>0</v>
      </c>
      <c r="S33" s="2">
        <f t="shared" ca="1" si="10"/>
        <v>0</v>
      </c>
      <c r="T33" s="2">
        <f t="shared" ca="1" si="10"/>
        <v>0</v>
      </c>
      <c r="U33" s="2">
        <f t="shared" ca="1" si="10"/>
        <v>0</v>
      </c>
      <c r="V33" s="2">
        <f t="shared" ca="1" si="10"/>
        <v>0</v>
      </c>
      <c r="W33" s="2">
        <f t="shared" ca="1" si="10"/>
        <v>0</v>
      </c>
      <c r="X33" s="2">
        <f t="shared" ca="1" si="10"/>
        <v>0</v>
      </c>
      <c r="Y33" s="2">
        <f t="shared" ca="1" si="10"/>
        <v>0</v>
      </c>
      <c r="Z33" s="2">
        <f t="shared" ca="1" si="10"/>
        <v>0</v>
      </c>
      <c r="AA33" s="2">
        <f t="shared" ca="1" si="10"/>
        <v>0</v>
      </c>
      <c r="AB33" s="2">
        <f t="shared" ca="1" si="10"/>
        <v>0</v>
      </c>
      <c r="AC33" s="2">
        <f t="shared" ca="1" si="10"/>
        <v>0</v>
      </c>
      <c r="AD33" s="2">
        <f t="shared" ca="1" si="10"/>
        <v>0</v>
      </c>
      <c r="AE33" s="2">
        <f t="shared" ca="1" si="10"/>
        <v>0</v>
      </c>
      <c r="AF33" s="2">
        <f t="shared" ca="1" si="10"/>
        <v>0</v>
      </c>
      <c r="AG33" s="2">
        <f t="shared" ca="1" si="10"/>
        <v>0</v>
      </c>
      <c r="AH33" s="2">
        <f t="shared" ca="1" si="10"/>
        <v>0</v>
      </c>
      <c r="AI33" s="2">
        <f t="shared" ca="1" si="10"/>
        <v>0</v>
      </c>
      <c r="AJ33" s="2">
        <f t="shared" ca="1" si="10"/>
        <v>0</v>
      </c>
      <c r="AK33" s="2">
        <f t="shared" ca="1" si="10"/>
        <v>0</v>
      </c>
      <c r="AL33" s="2">
        <f t="shared" ca="1" si="10"/>
        <v>0</v>
      </c>
      <c r="AM33" s="2">
        <f t="shared" ca="1" si="10"/>
        <v>0</v>
      </c>
      <c r="AN33" s="2">
        <f t="shared" ca="1" si="10"/>
        <v>0</v>
      </c>
      <c r="AO33" s="2">
        <f t="shared" ca="1" si="10"/>
        <v>0</v>
      </c>
      <c r="AP33" s="2">
        <f t="shared" ca="1" si="10"/>
        <v>0</v>
      </c>
      <c r="AQ33" s="2">
        <f t="shared" ca="1" si="10"/>
        <v>0</v>
      </c>
      <c r="AR33" s="2">
        <f t="shared" ca="1" si="10"/>
        <v>0</v>
      </c>
      <c r="AS33" s="2">
        <f t="shared" ca="1" si="10"/>
        <v>0</v>
      </c>
      <c r="AT33" s="2">
        <f t="shared" ca="1" si="10"/>
        <v>0</v>
      </c>
      <c r="AU33" s="2">
        <f t="shared" ca="1" si="10"/>
        <v>0</v>
      </c>
      <c r="AV33" s="2">
        <f t="shared" ca="1" si="10"/>
        <v>0</v>
      </c>
      <c r="AW33" s="2">
        <f t="shared" ca="1" si="10"/>
        <v>0</v>
      </c>
      <c r="AX33" s="2">
        <f t="shared" ca="1" si="10"/>
        <v>0</v>
      </c>
      <c r="AY33" s="2">
        <f t="shared" ca="1" si="10"/>
        <v>0</v>
      </c>
      <c r="AZ33" s="2">
        <f t="shared" ca="1" si="10"/>
        <v>0</v>
      </c>
      <c r="BA33" s="2">
        <f t="shared" ca="1" si="10"/>
        <v>0</v>
      </c>
      <c r="BB33" s="2">
        <f t="shared" ca="1" si="10"/>
        <v>0</v>
      </c>
      <c r="BC33" s="2">
        <f t="shared" ca="1" si="10"/>
        <v>0</v>
      </c>
      <c r="BD33" s="2">
        <f t="shared" ca="1" si="10"/>
        <v>0</v>
      </c>
      <c r="BE33" s="2">
        <f t="shared" ca="1" si="10"/>
        <v>0</v>
      </c>
      <c r="BF33" s="2">
        <f t="shared" ca="1" si="10"/>
        <v>0</v>
      </c>
      <c r="BG33" s="2">
        <f t="shared" ca="1" si="10"/>
        <v>0</v>
      </c>
      <c r="BH33" s="2">
        <f t="shared" ca="1" si="10"/>
        <v>0</v>
      </c>
      <c r="BI33" s="2">
        <f t="shared" ca="1" si="10"/>
        <v>0</v>
      </c>
      <c r="BJ33" s="2">
        <f t="shared" ca="1" si="10"/>
        <v>0</v>
      </c>
      <c r="BK33" s="2">
        <f t="shared" ca="1" si="10"/>
        <v>0</v>
      </c>
      <c r="BL33" s="2">
        <f t="shared" ca="1" si="10"/>
        <v>0</v>
      </c>
      <c r="BM33" s="2">
        <f t="shared" ca="1" si="10"/>
        <v>0</v>
      </c>
      <c r="BN33" s="2">
        <f t="shared" ca="1" si="10"/>
        <v>0</v>
      </c>
      <c r="BO33" s="2">
        <f t="shared" ca="1" si="10"/>
        <v>0</v>
      </c>
      <c r="BP33" s="2">
        <f t="shared" ca="1" si="10"/>
        <v>0</v>
      </c>
      <c r="BQ33" s="2">
        <f t="shared" ca="1" si="10"/>
        <v>0</v>
      </c>
    </row>
    <row r="34" spans="1:69" outlineLevel="1">
      <c r="E34" s="55" t="s">
        <v>161</v>
      </c>
      <c r="G34" s="55" t="s">
        <v>205</v>
      </c>
      <c r="H34" s="2">
        <f ca="1" xml:space="preserve"> SUM( J34:BQ34 )</f>
        <v>0</v>
      </c>
      <c r="J34" s="2">
        <f t="shared" ref="J34:BQ34" si="11" xml:space="preserve">  J32 - J33</f>
        <v>0</v>
      </c>
      <c r="K34" s="2">
        <f t="shared" ca="1" si="11"/>
        <v>0</v>
      </c>
      <c r="L34" s="2">
        <f t="shared" ca="1" si="11"/>
        <v>0</v>
      </c>
      <c r="M34" s="2">
        <f t="shared" ca="1" si="11"/>
        <v>0</v>
      </c>
      <c r="N34" s="2">
        <f t="shared" ca="1" si="11"/>
        <v>0</v>
      </c>
      <c r="O34" s="2">
        <f t="shared" ca="1" si="11"/>
        <v>0</v>
      </c>
      <c r="P34" s="2">
        <f t="shared" ca="1" si="11"/>
        <v>0</v>
      </c>
      <c r="Q34" s="2">
        <f t="shared" ca="1" si="11"/>
        <v>0</v>
      </c>
      <c r="R34" s="2">
        <f t="shared" ca="1" si="11"/>
        <v>0</v>
      </c>
      <c r="S34" s="2">
        <f t="shared" ca="1" si="11"/>
        <v>0</v>
      </c>
      <c r="T34" s="2">
        <f t="shared" ca="1" si="11"/>
        <v>0</v>
      </c>
      <c r="U34" s="2">
        <f t="shared" ca="1" si="11"/>
        <v>0</v>
      </c>
      <c r="V34" s="2">
        <f t="shared" ca="1" si="11"/>
        <v>0</v>
      </c>
      <c r="W34" s="2">
        <f t="shared" ca="1" si="11"/>
        <v>0</v>
      </c>
      <c r="X34" s="2">
        <f t="shared" ca="1" si="11"/>
        <v>0</v>
      </c>
      <c r="Y34" s="2">
        <f t="shared" ca="1" si="11"/>
        <v>0</v>
      </c>
      <c r="Z34" s="2">
        <f t="shared" ca="1" si="11"/>
        <v>0</v>
      </c>
      <c r="AA34" s="2">
        <f t="shared" ca="1" si="11"/>
        <v>0</v>
      </c>
      <c r="AB34" s="2">
        <f t="shared" ca="1" si="11"/>
        <v>0</v>
      </c>
      <c r="AC34" s="2">
        <f t="shared" ca="1" si="11"/>
        <v>0</v>
      </c>
      <c r="AD34" s="2">
        <f t="shared" ca="1" si="11"/>
        <v>0</v>
      </c>
      <c r="AE34" s="2">
        <f t="shared" ca="1" si="11"/>
        <v>0</v>
      </c>
      <c r="AF34" s="2">
        <f t="shared" ca="1" si="11"/>
        <v>0</v>
      </c>
      <c r="AG34" s="2">
        <f t="shared" ca="1" si="11"/>
        <v>0</v>
      </c>
      <c r="AH34" s="2">
        <f t="shared" ca="1" si="11"/>
        <v>0</v>
      </c>
      <c r="AI34" s="2">
        <f t="shared" ca="1" si="11"/>
        <v>0</v>
      </c>
      <c r="AJ34" s="2">
        <f t="shared" ca="1" si="11"/>
        <v>0</v>
      </c>
      <c r="AK34" s="2">
        <f t="shared" ca="1" si="11"/>
        <v>0</v>
      </c>
      <c r="AL34" s="2">
        <f t="shared" ca="1" si="11"/>
        <v>0</v>
      </c>
      <c r="AM34" s="2">
        <f t="shared" ca="1" si="11"/>
        <v>0</v>
      </c>
      <c r="AN34" s="2">
        <f t="shared" ca="1" si="11"/>
        <v>0</v>
      </c>
      <c r="AO34" s="2">
        <f t="shared" ca="1" si="11"/>
        <v>0</v>
      </c>
      <c r="AP34" s="2">
        <f t="shared" ca="1" si="11"/>
        <v>0</v>
      </c>
      <c r="AQ34" s="2">
        <f t="shared" ca="1" si="11"/>
        <v>0</v>
      </c>
      <c r="AR34" s="2">
        <f t="shared" ca="1" si="11"/>
        <v>0</v>
      </c>
      <c r="AS34" s="2">
        <f t="shared" ca="1" si="11"/>
        <v>0</v>
      </c>
      <c r="AT34" s="2">
        <f t="shared" ca="1" si="11"/>
        <v>0</v>
      </c>
      <c r="AU34" s="2">
        <f t="shared" ca="1" si="11"/>
        <v>0</v>
      </c>
      <c r="AV34" s="2">
        <f t="shared" ca="1" si="11"/>
        <v>0</v>
      </c>
      <c r="AW34" s="2">
        <f t="shared" ca="1" si="11"/>
        <v>0</v>
      </c>
      <c r="AX34" s="2">
        <f t="shared" ca="1" si="11"/>
        <v>0</v>
      </c>
      <c r="AY34" s="2">
        <f t="shared" ca="1" si="11"/>
        <v>0</v>
      </c>
      <c r="AZ34" s="2">
        <f t="shared" ca="1" si="11"/>
        <v>0</v>
      </c>
      <c r="BA34" s="2">
        <f t="shared" ca="1" si="11"/>
        <v>0</v>
      </c>
      <c r="BB34" s="2">
        <f t="shared" ca="1" si="11"/>
        <v>0</v>
      </c>
      <c r="BC34" s="2">
        <f t="shared" ca="1" si="11"/>
        <v>0</v>
      </c>
      <c r="BD34" s="2">
        <f t="shared" ca="1" si="11"/>
        <v>0</v>
      </c>
      <c r="BE34" s="2">
        <f t="shared" ca="1" si="11"/>
        <v>0</v>
      </c>
      <c r="BF34" s="2">
        <f t="shared" ca="1" si="11"/>
        <v>0</v>
      </c>
      <c r="BG34" s="2">
        <f t="shared" ca="1" si="11"/>
        <v>0</v>
      </c>
      <c r="BH34" s="2">
        <f t="shared" ca="1" si="11"/>
        <v>0</v>
      </c>
      <c r="BI34" s="2">
        <f t="shared" ca="1" si="11"/>
        <v>0</v>
      </c>
      <c r="BJ34" s="2">
        <f t="shared" ca="1" si="11"/>
        <v>0</v>
      </c>
      <c r="BK34" s="2">
        <f t="shared" ca="1" si="11"/>
        <v>0</v>
      </c>
      <c r="BL34" s="2">
        <f t="shared" ca="1" si="11"/>
        <v>0</v>
      </c>
      <c r="BM34" s="2">
        <f t="shared" ca="1" si="11"/>
        <v>0</v>
      </c>
      <c r="BN34" s="2">
        <f t="shared" ca="1" si="11"/>
        <v>0</v>
      </c>
      <c r="BO34" s="2">
        <f t="shared" ca="1" si="11"/>
        <v>0</v>
      </c>
      <c r="BP34" s="2">
        <f t="shared" ca="1" si="11"/>
        <v>0</v>
      </c>
      <c r="BQ34" s="2">
        <f t="shared" ca="1" si="11"/>
        <v>0</v>
      </c>
    </row>
    <row r="37" spans="1:69">
      <c r="B37" s="28" t="s">
        <v>107</v>
      </c>
    </row>
    <row r="38" spans="1:69" outlineLevel="1">
      <c r="E38" s="73" t="str">
        <f t="shared" ref="E38:G38" si="12" xml:space="preserve">  E$54</f>
        <v>Invoice finance period interest rate</v>
      </c>
      <c r="F38" s="73">
        <f t="shared" si="12"/>
        <v>8.3333333333333332E-3</v>
      </c>
      <c r="G38" s="73" t="str">
        <f t="shared" si="12"/>
        <v>%</v>
      </c>
      <c r="M38" s="73"/>
    </row>
    <row r="39" spans="1:69" outlineLevel="1">
      <c r="E39" s="2" t="str">
        <f t="shared" ref="E39:BQ39" si="13" xml:space="preserve">  E$11</f>
        <v>Invoice finance balance BEG</v>
      </c>
      <c r="F39" s="2">
        <f t="shared" si="13"/>
        <v>0</v>
      </c>
      <c r="G39" s="2" t="str">
        <f t="shared" si="13"/>
        <v>GBP</v>
      </c>
      <c r="H39" s="2">
        <f t="shared" si="13"/>
        <v>0</v>
      </c>
      <c r="I39" s="2">
        <f t="shared" si="13"/>
        <v>0</v>
      </c>
      <c r="J39" s="2">
        <f t="shared" si="13"/>
        <v>0</v>
      </c>
      <c r="K39" s="2">
        <f t="shared" ca="1" si="13"/>
        <v>0</v>
      </c>
      <c r="L39" s="2">
        <f t="shared" ca="1" si="13"/>
        <v>0</v>
      </c>
      <c r="M39" s="2">
        <f t="shared" ca="1" si="13"/>
        <v>0</v>
      </c>
      <c r="N39" s="2">
        <f t="shared" ca="1" si="13"/>
        <v>0</v>
      </c>
      <c r="O39" s="2">
        <f t="shared" ca="1" si="13"/>
        <v>0</v>
      </c>
      <c r="P39" s="2">
        <f t="shared" ca="1" si="13"/>
        <v>0</v>
      </c>
      <c r="Q39" s="2">
        <f t="shared" ca="1" si="13"/>
        <v>0</v>
      </c>
      <c r="R39" s="2">
        <f t="shared" ca="1" si="13"/>
        <v>0</v>
      </c>
      <c r="S39" s="2">
        <f t="shared" ca="1" si="13"/>
        <v>0</v>
      </c>
      <c r="T39" s="2">
        <f t="shared" ca="1" si="13"/>
        <v>0</v>
      </c>
      <c r="U39" s="2">
        <f t="shared" ca="1" si="13"/>
        <v>0</v>
      </c>
      <c r="V39" s="2">
        <f t="shared" ca="1" si="13"/>
        <v>0</v>
      </c>
      <c r="W39" s="2">
        <f t="shared" ca="1" si="13"/>
        <v>0</v>
      </c>
      <c r="X39" s="2">
        <f t="shared" ca="1" si="13"/>
        <v>0</v>
      </c>
      <c r="Y39" s="2">
        <f t="shared" ca="1" si="13"/>
        <v>0</v>
      </c>
      <c r="Z39" s="2">
        <f t="shared" ca="1" si="13"/>
        <v>0</v>
      </c>
      <c r="AA39" s="2">
        <f t="shared" ca="1" si="13"/>
        <v>0</v>
      </c>
      <c r="AB39" s="2">
        <f t="shared" ca="1" si="13"/>
        <v>0</v>
      </c>
      <c r="AC39" s="2">
        <f t="shared" ca="1" si="13"/>
        <v>0</v>
      </c>
      <c r="AD39" s="2">
        <f t="shared" ca="1" si="13"/>
        <v>0</v>
      </c>
      <c r="AE39" s="2">
        <f t="shared" ca="1" si="13"/>
        <v>0</v>
      </c>
      <c r="AF39" s="2">
        <f t="shared" ca="1" si="13"/>
        <v>0</v>
      </c>
      <c r="AG39" s="2">
        <f t="shared" ca="1" si="13"/>
        <v>0</v>
      </c>
      <c r="AH39" s="2">
        <f t="shared" ca="1" si="13"/>
        <v>0</v>
      </c>
      <c r="AI39" s="2">
        <f t="shared" ca="1" si="13"/>
        <v>0</v>
      </c>
      <c r="AJ39" s="2">
        <f t="shared" ca="1" si="13"/>
        <v>0</v>
      </c>
      <c r="AK39" s="2">
        <f t="shared" ca="1" si="13"/>
        <v>0</v>
      </c>
      <c r="AL39" s="2">
        <f t="shared" ca="1" si="13"/>
        <v>0</v>
      </c>
      <c r="AM39" s="2">
        <f t="shared" ca="1" si="13"/>
        <v>0</v>
      </c>
      <c r="AN39" s="2">
        <f t="shared" ca="1" si="13"/>
        <v>0</v>
      </c>
      <c r="AO39" s="2">
        <f t="shared" ca="1" si="13"/>
        <v>0</v>
      </c>
      <c r="AP39" s="2">
        <f t="shared" ca="1" si="13"/>
        <v>0</v>
      </c>
      <c r="AQ39" s="2">
        <f t="shared" ca="1" si="13"/>
        <v>0</v>
      </c>
      <c r="AR39" s="2">
        <f t="shared" ca="1" si="13"/>
        <v>0</v>
      </c>
      <c r="AS39" s="2">
        <f t="shared" ca="1" si="13"/>
        <v>0</v>
      </c>
      <c r="AT39" s="2">
        <f t="shared" ca="1" si="13"/>
        <v>0</v>
      </c>
      <c r="AU39" s="2">
        <f t="shared" ca="1" si="13"/>
        <v>0</v>
      </c>
      <c r="AV39" s="2">
        <f t="shared" ca="1" si="13"/>
        <v>0</v>
      </c>
      <c r="AW39" s="2">
        <f t="shared" ca="1" si="13"/>
        <v>0</v>
      </c>
      <c r="AX39" s="2">
        <f t="shared" ca="1" si="13"/>
        <v>0</v>
      </c>
      <c r="AY39" s="2">
        <f t="shared" ca="1" si="13"/>
        <v>0</v>
      </c>
      <c r="AZ39" s="2">
        <f t="shared" ca="1" si="13"/>
        <v>0</v>
      </c>
      <c r="BA39" s="2">
        <f t="shared" ca="1" si="13"/>
        <v>0</v>
      </c>
      <c r="BB39" s="2">
        <f t="shared" ca="1" si="13"/>
        <v>0</v>
      </c>
      <c r="BC39" s="2">
        <f t="shared" ca="1" si="13"/>
        <v>0</v>
      </c>
      <c r="BD39" s="2">
        <f t="shared" ca="1" si="13"/>
        <v>0</v>
      </c>
      <c r="BE39" s="2">
        <f t="shared" ca="1" si="13"/>
        <v>0</v>
      </c>
      <c r="BF39" s="2">
        <f t="shared" ca="1" si="13"/>
        <v>0</v>
      </c>
      <c r="BG39" s="2">
        <f t="shared" ca="1" si="13"/>
        <v>0</v>
      </c>
      <c r="BH39" s="2">
        <f t="shared" ca="1" si="13"/>
        <v>0</v>
      </c>
      <c r="BI39" s="2">
        <f t="shared" ca="1" si="13"/>
        <v>0</v>
      </c>
      <c r="BJ39" s="2">
        <f t="shared" ca="1" si="13"/>
        <v>0</v>
      </c>
      <c r="BK39" s="2">
        <f t="shared" ca="1" si="13"/>
        <v>0</v>
      </c>
      <c r="BL39" s="2">
        <f t="shared" ca="1" si="13"/>
        <v>0</v>
      </c>
      <c r="BM39" s="2">
        <f t="shared" ca="1" si="13"/>
        <v>0</v>
      </c>
      <c r="BN39" s="2">
        <f t="shared" ca="1" si="13"/>
        <v>0</v>
      </c>
      <c r="BO39" s="2">
        <f t="shared" ca="1" si="13"/>
        <v>0</v>
      </c>
      <c r="BP39" s="2">
        <f t="shared" ca="1" si="13"/>
        <v>0</v>
      </c>
      <c r="BQ39" s="2">
        <f t="shared" ca="1" si="13"/>
        <v>0</v>
      </c>
    </row>
    <row r="40" spans="1:69" outlineLevel="1">
      <c r="E40" s="55" t="s">
        <v>200</v>
      </c>
      <c r="G40" s="55" t="s">
        <v>205</v>
      </c>
      <c r="H40" s="2">
        <f t="shared" ref="H40:H41" ca="1" si="14" xml:space="preserve"> SUM( J40:BQ40 )</f>
        <v>0</v>
      </c>
      <c r="J40" s="2">
        <f t="shared" ref="J40:BQ40" si="15" xml:space="preserve">  $F38 * J39</f>
        <v>0</v>
      </c>
      <c r="K40" s="2">
        <f t="shared" ca="1" si="15"/>
        <v>0</v>
      </c>
      <c r="L40" s="2">
        <f t="shared" ca="1" si="15"/>
        <v>0</v>
      </c>
      <c r="M40" s="2">
        <f t="shared" ca="1" si="15"/>
        <v>0</v>
      </c>
      <c r="N40" s="2">
        <f t="shared" ca="1" si="15"/>
        <v>0</v>
      </c>
      <c r="O40" s="2">
        <f t="shared" ca="1" si="15"/>
        <v>0</v>
      </c>
      <c r="P40" s="2">
        <f t="shared" ca="1" si="15"/>
        <v>0</v>
      </c>
      <c r="Q40" s="2">
        <f t="shared" ca="1" si="15"/>
        <v>0</v>
      </c>
      <c r="R40" s="2">
        <f t="shared" ca="1" si="15"/>
        <v>0</v>
      </c>
      <c r="S40" s="2">
        <f t="shared" ca="1" si="15"/>
        <v>0</v>
      </c>
      <c r="T40" s="2">
        <f t="shared" ca="1" si="15"/>
        <v>0</v>
      </c>
      <c r="U40" s="2">
        <f t="shared" ca="1" si="15"/>
        <v>0</v>
      </c>
      <c r="V40" s="2">
        <f t="shared" ca="1" si="15"/>
        <v>0</v>
      </c>
      <c r="W40" s="2">
        <f t="shared" ca="1" si="15"/>
        <v>0</v>
      </c>
      <c r="X40" s="2">
        <f t="shared" ca="1" si="15"/>
        <v>0</v>
      </c>
      <c r="Y40" s="2">
        <f t="shared" ca="1" si="15"/>
        <v>0</v>
      </c>
      <c r="Z40" s="2">
        <f t="shared" ca="1" si="15"/>
        <v>0</v>
      </c>
      <c r="AA40" s="2">
        <f t="shared" ca="1" si="15"/>
        <v>0</v>
      </c>
      <c r="AB40" s="2">
        <f t="shared" ca="1" si="15"/>
        <v>0</v>
      </c>
      <c r="AC40" s="2">
        <f t="shared" ca="1" si="15"/>
        <v>0</v>
      </c>
      <c r="AD40" s="2">
        <f t="shared" ca="1" si="15"/>
        <v>0</v>
      </c>
      <c r="AE40" s="2">
        <f t="shared" ca="1" si="15"/>
        <v>0</v>
      </c>
      <c r="AF40" s="2">
        <f t="shared" ca="1" si="15"/>
        <v>0</v>
      </c>
      <c r="AG40" s="2">
        <f t="shared" ca="1" si="15"/>
        <v>0</v>
      </c>
      <c r="AH40" s="2">
        <f t="shared" ca="1" si="15"/>
        <v>0</v>
      </c>
      <c r="AI40" s="2">
        <f t="shared" ca="1" si="15"/>
        <v>0</v>
      </c>
      <c r="AJ40" s="2">
        <f t="shared" ca="1" si="15"/>
        <v>0</v>
      </c>
      <c r="AK40" s="2">
        <f t="shared" ca="1" si="15"/>
        <v>0</v>
      </c>
      <c r="AL40" s="2">
        <f t="shared" ca="1" si="15"/>
        <v>0</v>
      </c>
      <c r="AM40" s="2">
        <f t="shared" ca="1" si="15"/>
        <v>0</v>
      </c>
      <c r="AN40" s="2">
        <f t="shared" ca="1" si="15"/>
        <v>0</v>
      </c>
      <c r="AO40" s="2">
        <f t="shared" ca="1" si="15"/>
        <v>0</v>
      </c>
      <c r="AP40" s="2">
        <f t="shared" ca="1" si="15"/>
        <v>0</v>
      </c>
      <c r="AQ40" s="2">
        <f t="shared" ca="1" si="15"/>
        <v>0</v>
      </c>
      <c r="AR40" s="2">
        <f t="shared" ca="1" si="15"/>
        <v>0</v>
      </c>
      <c r="AS40" s="2">
        <f t="shared" ca="1" si="15"/>
        <v>0</v>
      </c>
      <c r="AT40" s="2">
        <f t="shared" ca="1" si="15"/>
        <v>0</v>
      </c>
      <c r="AU40" s="2">
        <f t="shared" ca="1" si="15"/>
        <v>0</v>
      </c>
      <c r="AV40" s="2">
        <f t="shared" ca="1" si="15"/>
        <v>0</v>
      </c>
      <c r="AW40" s="2">
        <f t="shared" ca="1" si="15"/>
        <v>0</v>
      </c>
      <c r="AX40" s="2">
        <f t="shared" ca="1" si="15"/>
        <v>0</v>
      </c>
      <c r="AY40" s="2">
        <f t="shared" ca="1" si="15"/>
        <v>0</v>
      </c>
      <c r="AZ40" s="2">
        <f t="shared" ca="1" si="15"/>
        <v>0</v>
      </c>
      <c r="BA40" s="2">
        <f t="shared" ca="1" si="15"/>
        <v>0</v>
      </c>
      <c r="BB40" s="2">
        <f t="shared" ca="1" si="15"/>
        <v>0</v>
      </c>
      <c r="BC40" s="2">
        <f t="shared" ca="1" si="15"/>
        <v>0</v>
      </c>
      <c r="BD40" s="2">
        <f t="shared" ca="1" si="15"/>
        <v>0</v>
      </c>
      <c r="BE40" s="2">
        <f t="shared" ca="1" si="15"/>
        <v>0</v>
      </c>
      <c r="BF40" s="2">
        <f t="shared" ca="1" si="15"/>
        <v>0</v>
      </c>
      <c r="BG40" s="2">
        <f t="shared" ca="1" si="15"/>
        <v>0</v>
      </c>
      <c r="BH40" s="2">
        <f t="shared" ca="1" si="15"/>
        <v>0</v>
      </c>
      <c r="BI40" s="2">
        <f t="shared" ca="1" si="15"/>
        <v>0</v>
      </c>
      <c r="BJ40" s="2">
        <f t="shared" ca="1" si="15"/>
        <v>0</v>
      </c>
      <c r="BK40" s="2">
        <f t="shared" ca="1" si="15"/>
        <v>0</v>
      </c>
      <c r="BL40" s="2">
        <f t="shared" ca="1" si="15"/>
        <v>0</v>
      </c>
      <c r="BM40" s="2">
        <f t="shared" ca="1" si="15"/>
        <v>0</v>
      </c>
      <c r="BN40" s="2">
        <f t="shared" ca="1" si="15"/>
        <v>0</v>
      </c>
      <c r="BO40" s="2">
        <f t="shared" ca="1" si="15"/>
        <v>0</v>
      </c>
      <c r="BP40" s="2">
        <f t="shared" ca="1" si="15"/>
        <v>0</v>
      </c>
      <c r="BQ40" s="2">
        <f t="shared" ca="1" si="15"/>
        <v>0</v>
      </c>
    </row>
    <row r="41" spans="1:69" outlineLevel="1">
      <c r="A41" s="36"/>
      <c r="B41" s="36"/>
      <c r="C41" s="63"/>
      <c r="D41" s="61"/>
      <c r="E41" s="24" t="str">
        <f xml:space="preserve"> LEFT($E$40, LEN($E$40) - 3 )</f>
        <v xml:space="preserve">Invoice finance interest </v>
      </c>
      <c r="F41" s="24"/>
      <c r="G41" s="24" t="str">
        <f xml:space="preserve"> G$40</f>
        <v>GBP</v>
      </c>
      <c r="H41" s="3">
        <f t="shared" ca="1" si="14"/>
        <v>0</v>
      </c>
      <c r="I41" s="24"/>
      <c r="J41" s="3">
        <f t="shared" ref="J41:BQ41" si="16" xml:space="preserve"> -1 * J40</f>
        <v>0</v>
      </c>
      <c r="K41" s="3">
        <f t="shared" ca="1" si="16"/>
        <v>0</v>
      </c>
      <c r="L41" s="3">
        <f t="shared" ca="1" si="16"/>
        <v>0</v>
      </c>
      <c r="M41" s="3">
        <f t="shared" ca="1" si="16"/>
        <v>0</v>
      </c>
      <c r="N41" s="3">
        <f t="shared" ca="1" si="16"/>
        <v>0</v>
      </c>
      <c r="O41" s="3">
        <f t="shared" ca="1" si="16"/>
        <v>0</v>
      </c>
      <c r="P41" s="3">
        <f t="shared" ca="1" si="16"/>
        <v>0</v>
      </c>
      <c r="Q41" s="3">
        <f t="shared" ca="1" si="16"/>
        <v>0</v>
      </c>
      <c r="R41" s="3">
        <f t="shared" ca="1" si="16"/>
        <v>0</v>
      </c>
      <c r="S41" s="3">
        <f t="shared" ca="1" si="16"/>
        <v>0</v>
      </c>
      <c r="T41" s="3">
        <f t="shared" ca="1" si="16"/>
        <v>0</v>
      </c>
      <c r="U41" s="3">
        <f t="shared" ca="1" si="16"/>
        <v>0</v>
      </c>
      <c r="V41" s="3">
        <f t="shared" ca="1" si="16"/>
        <v>0</v>
      </c>
      <c r="W41" s="3">
        <f t="shared" ca="1" si="16"/>
        <v>0</v>
      </c>
      <c r="X41" s="3">
        <f t="shared" ca="1" si="16"/>
        <v>0</v>
      </c>
      <c r="Y41" s="3">
        <f t="shared" ca="1" si="16"/>
        <v>0</v>
      </c>
      <c r="Z41" s="3">
        <f t="shared" ca="1" si="16"/>
        <v>0</v>
      </c>
      <c r="AA41" s="3">
        <f t="shared" ca="1" si="16"/>
        <v>0</v>
      </c>
      <c r="AB41" s="3">
        <f t="shared" ca="1" si="16"/>
        <v>0</v>
      </c>
      <c r="AC41" s="3">
        <f t="shared" ca="1" si="16"/>
        <v>0</v>
      </c>
      <c r="AD41" s="3">
        <f t="shared" ca="1" si="16"/>
        <v>0</v>
      </c>
      <c r="AE41" s="3">
        <f t="shared" ca="1" si="16"/>
        <v>0</v>
      </c>
      <c r="AF41" s="3">
        <f t="shared" ca="1" si="16"/>
        <v>0</v>
      </c>
      <c r="AG41" s="3">
        <f t="shared" ca="1" si="16"/>
        <v>0</v>
      </c>
      <c r="AH41" s="3">
        <f t="shared" ca="1" si="16"/>
        <v>0</v>
      </c>
      <c r="AI41" s="3">
        <f t="shared" ca="1" si="16"/>
        <v>0</v>
      </c>
      <c r="AJ41" s="3">
        <f t="shared" ca="1" si="16"/>
        <v>0</v>
      </c>
      <c r="AK41" s="3">
        <f t="shared" ca="1" si="16"/>
        <v>0</v>
      </c>
      <c r="AL41" s="3">
        <f t="shared" ca="1" si="16"/>
        <v>0</v>
      </c>
      <c r="AM41" s="3">
        <f t="shared" ca="1" si="16"/>
        <v>0</v>
      </c>
      <c r="AN41" s="3">
        <f t="shared" ca="1" si="16"/>
        <v>0</v>
      </c>
      <c r="AO41" s="3">
        <f t="shared" ca="1" si="16"/>
        <v>0</v>
      </c>
      <c r="AP41" s="3">
        <f t="shared" ca="1" si="16"/>
        <v>0</v>
      </c>
      <c r="AQ41" s="3">
        <f t="shared" ca="1" si="16"/>
        <v>0</v>
      </c>
      <c r="AR41" s="3">
        <f t="shared" ca="1" si="16"/>
        <v>0</v>
      </c>
      <c r="AS41" s="3">
        <f t="shared" ca="1" si="16"/>
        <v>0</v>
      </c>
      <c r="AT41" s="3">
        <f t="shared" ca="1" si="16"/>
        <v>0</v>
      </c>
      <c r="AU41" s="3">
        <f t="shared" ca="1" si="16"/>
        <v>0</v>
      </c>
      <c r="AV41" s="3">
        <f t="shared" ca="1" si="16"/>
        <v>0</v>
      </c>
      <c r="AW41" s="3">
        <f t="shared" ca="1" si="16"/>
        <v>0</v>
      </c>
      <c r="AX41" s="3">
        <f t="shared" ca="1" si="16"/>
        <v>0</v>
      </c>
      <c r="AY41" s="3">
        <f t="shared" ca="1" si="16"/>
        <v>0</v>
      </c>
      <c r="AZ41" s="3">
        <f t="shared" ca="1" si="16"/>
        <v>0</v>
      </c>
      <c r="BA41" s="3">
        <f t="shared" ca="1" si="16"/>
        <v>0</v>
      </c>
      <c r="BB41" s="3">
        <f t="shared" ca="1" si="16"/>
        <v>0</v>
      </c>
      <c r="BC41" s="3">
        <f t="shared" ca="1" si="16"/>
        <v>0</v>
      </c>
      <c r="BD41" s="3">
        <f t="shared" ca="1" si="16"/>
        <v>0</v>
      </c>
      <c r="BE41" s="3">
        <f t="shared" ca="1" si="16"/>
        <v>0</v>
      </c>
      <c r="BF41" s="3">
        <f t="shared" ca="1" si="16"/>
        <v>0</v>
      </c>
      <c r="BG41" s="3">
        <f t="shared" ca="1" si="16"/>
        <v>0</v>
      </c>
      <c r="BH41" s="3">
        <f t="shared" ca="1" si="16"/>
        <v>0</v>
      </c>
      <c r="BI41" s="3">
        <f t="shared" ca="1" si="16"/>
        <v>0</v>
      </c>
      <c r="BJ41" s="3">
        <f t="shared" ca="1" si="16"/>
        <v>0</v>
      </c>
      <c r="BK41" s="3">
        <f t="shared" ca="1" si="16"/>
        <v>0</v>
      </c>
      <c r="BL41" s="3">
        <f t="shared" ca="1" si="16"/>
        <v>0</v>
      </c>
      <c r="BM41" s="3">
        <f t="shared" ca="1" si="16"/>
        <v>0</v>
      </c>
      <c r="BN41" s="3">
        <f t="shared" ca="1" si="16"/>
        <v>0</v>
      </c>
      <c r="BO41" s="3">
        <f t="shared" ca="1" si="16"/>
        <v>0</v>
      </c>
      <c r="BP41" s="3">
        <f t="shared" ca="1" si="16"/>
        <v>0</v>
      </c>
      <c r="BQ41" s="3">
        <f t="shared" ca="1" si="16"/>
        <v>0</v>
      </c>
    </row>
    <row r="44" spans="1:69">
      <c r="B44" s="28" t="s">
        <v>108</v>
      </c>
    </row>
    <row r="45" spans="1:69" outlineLevel="1">
      <c r="E45" s="2" t="str">
        <f t="shared" ref="E45:BQ45" si="17" xml:space="preserve">  E$40</f>
        <v>Invoice finance interest POS</v>
      </c>
      <c r="F45" s="2">
        <f t="shared" si="17"/>
        <v>0</v>
      </c>
      <c r="G45" s="2" t="str">
        <f t="shared" si="17"/>
        <v>GBP</v>
      </c>
      <c r="H45" s="2">
        <f t="shared" ca="1" si="17"/>
        <v>0</v>
      </c>
      <c r="I45" s="2">
        <f t="shared" si="17"/>
        <v>0</v>
      </c>
      <c r="J45" s="2">
        <f t="shared" si="17"/>
        <v>0</v>
      </c>
      <c r="K45" s="2">
        <f t="shared" ca="1" si="17"/>
        <v>0</v>
      </c>
      <c r="L45" s="2">
        <f t="shared" ca="1" si="17"/>
        <v>0</v>
      </c>
      <c r="M45" s="2">
        <f t="shared" ca="1" si="17"/>
        <v>0</v>
      </c>
      <c r="N45" s="2">
        <f t="shared" ca="1" si="17"/>
        <v>0</v>
      </c>
      <c r="O45" s="2">
        <f t="shared" ca="1" si="17"/>
        <v>0</v>
      </c>
      <c r="P45" s="2">
        <f t="shared" ca="1" si="17"/>
        <v>0</v>
      </c>
      <c r="Q45" s="2">
        <f t="shared" ca="1" si="17"/>
        <v>0</v>
      </c>
      <c r="R45" s="2">
        <f t="shared" ca="1" si="17"/>
        <v>0</v>
      </c>
      <c r="S45" s="2">
        <f t="shared" ca="1" si="17"/>
        <v>0</v>
      </c>
      <c r="T45" s="2">
        <f t="shared" ca="1" si="17"/>
        <v>0</v>
      </c>
      <c r="U45" s="2">
        <f t="shared" ca="1" si="17"/>
        <v>0</v>
      </c>
      <c r="V45" s="2">
        <f t="shared" ca="1" si="17"/>
        <v>0</v>
      </c>
      <c r="W45" s="2">
        <f t="shared" ca="1" si="17"/>
        <v>0</v>
      </c>
      <c r="X45" s="2">
        <f t="shared" ca="1" si="17"/>
        <v>0</v>
      </c>
      <c r="Y45" s="2">
        <f t="shared" ca="1" si="17"/>
        <v>0</v>
      </c>
      <c r="Z45" s="2">
        <f t="shared" ca="1" si="17"/>
        <v>0</v>
      </c>
      <c r="AA45" s="2">
        <f t="shared" ca="1" si="17"/>
        <v>0</v>
      </c>
      <c r="AB45" s="2">
        <f t="shared" ca="1" si="17"/>
        <v>0</v>
      </c>
      <c r="AC45" s="2">
        <f t="shared" ca="1" si="17"/>
        <v>0</v>
      </c>
      <c r="AD45" s="2">
        <f t="shared" ca="1" si="17"/>
        <v>0</v>
      </c>
      <c r="AE45" s="2">
        <f t="shared" ca="1" si="17"/>
        <v>0</v>
      </c>
      <c r="AF45" s="2">
        <f t="shared" ca="1" si="17"/>
        <v>0</v>
      </c>
      <c r="AG45" s="2">
        <f t="shared" ca="1" si="17"/>
        <v>0</v>
      </c>
      <c r="AH45" s="2">
        <f t="shared" ca="1" si="17"/>
        <v>0</v>
      </c>
      <c r="AI45" s="2">
        <f t="shared" ca="1" si="17"/>
        <v>0</v>
      </c>
      <c r="AJ45" s="2">
        <f t="shared" ca="1" si="17"/>
        <v>0</v>
      </c>
      <c r="AK45" s="2">
        <f t="shared" ca="1" si="17"/>
        <v>0</v>
      </c>
      <c r="AL45" s="2">
        <f t="shared" ca="1" si="17"/>
        <v>0</v>
      </c>
      <c r="AM45" s="2">
        <f t="shared" ca="1" si="17"/>
        <v>0</v>
      </c>
      <c r="AN45" s="2">
        <f t="shared" ca="1" si="17"/>
        <v>0</v>
      </c>
      <c r="AO45" s="2">
        <f t="shared" ca="1" si="17"/>
        <v>0</v>
      </c>
      <c r="AP45" s="2">
        <f t="shared" ca="1" si="17"/>
        <v>0</v>
      </c>
      <c r="AQ45" s="2">
        <f t="shared" ca="1" si="17"/>
        <v>0</v>
      </c>
      <c r="AR45" s="2">
        <f t="shared" ca="1" si="17"/>
        <v>0</v>
      </c>
      <c r="AS45" s="2">
        <f t="shared" ca="1" si="17"/>
        <v>0</v>
      </c>
      <c r="AT45" s="2">
        <f t="shared" ca="1" si="17"/>
        <v>0</v>
      </c>
      <c r="AU45" s="2">
        <f t="shared" ca="1" si="17"/>
        <v>0</v>
      </c>
      <c r="AV45" s="2">
        <f t="shared" ca="1" si="17"/>
        <v>0</v>
      </c>
      <c r="AW45" s="2">
        <f t="shared" ca="1" si="17"/>
        <v>0</v>
      </c>
      <c r="AX45" s="2">
        <f t="shared" ca="1" si="17"/>
        <v>0</v>
      </c>
      <c r="AY45" s="2">
        <f t="shared" ca="1" si="17"/>
        <v>0</v>
      </c>
      <c r="AZ45" s="2">
        <f t="shared" ca="1" si="17"/>
        <v>0</v>
      </c>
      <c r="BA45" s="2">
        <f t="shared" ca="1" si="17"/>
        <v>0</v>
      </c>
      <c r="BB45" s="2">
        <f t="shared" ca="1" si="17"/>
        <v>0</v>
      </c>
      <c r="BC45" s="2">
        <f t="shared" ca="1" si="17"/>
        <v>0</v>
      </c>
      <c r="BD45" s="2">
        <f t="shared" ca="1" si="17"/>
        <v>0</v>
      </c>
      <c r="BE45" s="2">
        <f t="shared" ca="1" si="17"/>
        <v>0</v>
      </c>
      <c r="BF45" s="2">
        <f t="shared" ca="1" si="17"/>
        <v>0</v>
      </c>
      <c r="BG45" s="2">
        <f t="shared" ca="1" si="17"/>
        <v>0</v>
      </c>
      <c r="BH45" s="2">
        <f t="shared" ca="1" si="17"/>
        <v>0</v>
      </c>
      <c r="BI45" s="2">
        <f t="shared" ca="1" si="17"/>
        <v>0</v>
      </c>
      <c r="BJ45" s="2">
        <f t="shared" ca="1" si="17"/>
        <v>0</v>
      </c>
      <c r="BK45" s="2">
        <f t="shared" ca="1" si="17"/>
        <v>0</v>
      </c>
      <c r="BL45" s="2">
        <f t="shared" ca="1" si="17"/>
        <v>0</v>
      </c>
      <c r="BM45" s="2">
        <f t="shared" ca="1" si="17"/>
        <v>0</v>
      </c>
      <c r="BN45" s="2">
        <f t="shared" ca="1" si="17"/>
        <v>0</v>
      </c>
      <c r="BO45" s="2">
        <f t="shared" ca="1" si="17"/>
        <v>0</v>
      </c>
      <c r="BP45" s="2">
        <f t="shared" ca="1" si="17"/>
        <v>0</v>
      </c>
      <c r="BQ45" s="2">
        <f t="shared" ca="1" si="17"/>
        <v>0</v>
      </c>
    </row>
    <row r="46" spans="1:69" outlineLevel="1">
      <c r="E46" s="55" t="s">
        <v>92</v>
      </c>
      <c r="G46" s="55" t="s">
        <v>205</v>
      </c>
      <c r="H46" s="2">
        <f t="shared" ref="H46:H47" ca="1" si="18" xml:space="preserve"> SUM( J46:BQ46 )</f>
        <v>0</v>
      </c>
      <c r="J46" s="2">
        <f t="shared" ref="J46:BQ46" si="19" xml:space="preserve">  J45</f>
        <v>0</v>
      </c>
      <c r="K46" s="2">
        <f t="shared" ca="1" si="19"/>
        <v>0</v>
      </c>
      <c r="L46" s="2">
        <f t="shared" ca="1" si="19"/>
        <v>0</v>
      </c>
      <c r="M46" s="2">
        <f t="shared" ca="1" si="19"/>
        <v>0</v>
      </c>
      <c r="N46" s="2">
        <f t="shared" ca="1" si="19"/>
        <v>0</v>
      </c>
      <c r="O46" s="2">
        <f t="shared" ca="1" si="19"/>
        <v>0</v>
      </c>
      <c r="P46" s="2">
        <f t="shared" ca="1" si="19"/>
        <v>0</v>
      </c>
      <c r="Q46" s="2">
        <f t="shared" ca="1" si="19"/>
        <v>0</v>
      </c>
      <c r="R46" s="2">
        <f t="shared" ca="1" si="19"/>
        <v>0</v>
      </c>
      <c r="S46" s="2">
        <f t="shared" ca="1" si="19"/>
        <v>0</v>
      </c>
      <c r="T46" s="2">
        <f t="shared" ca="1" si="19"/>
        <v>0</v>
      </c>
      <c r="U46" s="2">
        <f t="shared" ca="1" si="19"/>
        <v>0</v>
      </c>
      <c r="V46" s="2">
        <f t="shared" ca="1" si="19"/>
        <v>0</v>
      </c>
      <c r="W46" s="2">
        <f t="shared" ca="1" si="19"/>
        <v>0</v>
      </c>
      <c r="X46" s="2">
        <f t="shared" ca="1" si="19"/>
        <v>0</v>
      </c>
      <c r="Y46" s="2">
        <f t="shared" ca="1" si="19"/>
        <v>0</v>
      </c>
      <c r="Z46" s="2">
        <f t="shared" ca="1" si="19"/>
        <v>0</v>
      </c>
      <c r="AA46" s="2">
        <f t="shared" ca="1" si="19"/>
        <v>0</v>
      </c>
      <c r="AB46" s="2">
        <f t="shared" ca="1" si="19"/>
        <v>0</v>
      </c>
      <c r="AC46" s="2">
        <f t="shared" ca="1" si="19"/>
        <v>0</v>
      </c>
      <c r="AD46" s="2">
        <f t="shared" ca="1" si="19"/>
        <v>0</v>
      </c>
      <c r="AE46" s="2">
        <f t="shared" ca="1" si="19"/>
        <v>0</v>
      </c>
      <c r="AF46" s="2">
        <f t="shared" ca="1" si="19"/>
        <v>0</v>
      </c>
      <c r="AG46" s="2">
        <f t="shared" ca="1" si="19"/>
        <v>0</v>
      </c>
      <c r="AH46" s="2">
        <f t="shared" ca="1" si="19"/>
        <v>0</v>
      </c>
      <c r="AI46" s="2">
        <f t="shared" ca="1" si="19"/>
        <v>0</v>
      </c>
      <c r="AJ46" s="2">
        <f t="shared" ca="1" si="19"/>
        <v>0</v>
      </c>
      <c r="AK46" s="2">
        <f t="shared" ca="1" si="19"/>
        <v>0</v>
      </c>
      <c r="AL46" s="2">
        <f t="shared" ca="1" si="19"/>
        <v>0</v>
      </c>
      <c r="AM46" s="2">
        <f t="shared" ca="1" si="19"/>
        <v>0</v>
      </c>
      <c r="AN46" s="2">
        <f t="shared" ca="1" si="19"/>
        <v>0</v>
      </c>
      <c r="AO46" s="2">
        <f t="shared" ca="1" si="19"/>
        <v>0</v>
      </c>
      <c r="AP46" s="2">
        <f t="shared" ca="1" si="19"/>
        <v>0</v>
      </c>
      <c r="AQ46" s="2">
        <f t="shared" ca="1" si="19"/>
        <v>0</v>
      </c>
      <c r="AR46" s="2">
        <f t="shared" ca="1" si="19"/>
        <v>0</v>
      </c>
      <c r="AS46" s="2">
        <f t="shared" ca="1" si="19"/>
        <v>0</v>
      </c>
      <c r="AT46" s="2">
        <f t="shared" ca="1" si="19"/>
        <v>0</v>
      </c>
      <c r="AU46" s="2">
        <f t="shared" ca="1" si="19"/>
        <v>0</v>
      </c>
      <c r="AV46" s="2">
        <f t="shared" ca="1" si="19"/>
        <v>0</v>
      </c>
      <c r="AW46" s="2">
        <f t="shared" ca="1" si="19"/>
        <v>0</v>
      </c>
      <c r="AX46" s="2">
        <f t="shared" ca="1" si="19"/>
        <v>0</v>
      </c>
      <c r="AY46" s="2">
        <f t="shared" ca="1" si="19"/>
        <v>0</v>
      </c>
      <c r="AZ46" s="2">
        <f t="shared" ca="1" si="19"/>
        <v>0</v>
      </c>
      <c r="BA46" s="2">
        <f t="shared" ca="1" si="19"/>
        <v>0</v>
      </c>
      <c r="BB46" s="2">
        <f t="shared" ca="1" si="19"/>
        <v>0</v>
      </c>
      <c r="BC46" s="2">
        <f t="shared" ca="1" si="19"/>
        <v>0</v>
      </c>
      <c r="BD46" s="2">
        <f t="shared" ca="1" si="19"/>
        <v>0</v>
      </c>
      <c r="BE46" s="2">
        <f t="shared" ca="1" si="19"/>
        <v>0</v>
      </c>
      <c r="BF46" s="2">
        <f t="shared" ca="1" si="19"/>
        <v>0</v>
      </c>
      <c r="BG46" s="2">
        <f t="shared" ca="1" si="19"/>
        <v>0</v>
      </c>
      <c r="BH46" s="2">
        <f t="shared" ca="1" si="19"/>
        <v>0</v>
      </c>
      <c r="BI46" s="2">
        <f t="shared" ca="1" si="19"/>
        <v>0</v>
      </c>
      <c r="BJ46" s="2">
        <f t="shared" ca="1" si="19"/>
        <v>0</v>
      </c>
      <c r="BK46" s="2">
        <f t="shared" ca="1" si="19"/>
        <v>0</v>
      </c>
      <c r="BL46" s="2">
        <f t="shared" ca="1" si="19"/>
        <v>0</v>
      </c>
      <c r="BM46" s="2">
        <f t="shared" ca="1" si="19"/>
        <v>0</v>
      </c>
      <c r="BN46" s="2">
        <f t="shared" ca="1" si="19"/>
        <v>0</v>
      </c>
      <c r="BO46" s="2">
        <f t="shared" ca="1" si="19"/>
        <v>0</v>
      </c>
      <c r="BP46" s="2">
        <f t="shared" ca="1" si="19"/>
        <v>0</v>
      </c>
      <c r="BQ46" s="2">
        <f t="shared" ca="1" si="19"/>
        <v>0</v>
      </c>
    </row>
    <row r="47" spans="1:69" outlineLevel="1">
      <c r="A47" s="36"/>
      <c r="B47" s="36"/>
      <c r="C47" s="63"/>
      <c r="D47" s="61"/>
      <c r="E47" s="24" t="str">
        <f xml:space="preserve"> LEFT($E$46, LEN($E$46) - 3 )</f>
        <v xml:space="preserve">Invoice finance interest paid </v>
      </c>
      <c r="F47" s="24"/>
      <c r="G47" s="24" t="str">
        <f xml:space="preserve"> G$46</f>
        <v>GBP</v>
      </c>
      <c r="H47" s="3">
        <f t="shared" ca="1" si="18"/>
        <v>0</v>
      </c>
      <c r="I47" s="24"/>
      <c r="J47" s="3">
        <f t="shared" ref="J47:BQ47" si="20" xml:space="preserve"> -1 * J46</f>
        <v>0</v>
      </c>
      <c r="K47" s="3">
        <f t="shared" ca="1" si="20"/>
        <v>0</v>
      </c>
      <c r="L47" s="3">
        <f t="shared" ca="1" si="20"/>
        <v>0</v>
      </c>
      <c r="M47" s="3">
        <f t="shared" ca="1" si="20"/>
        <v>0</v>
      </c>
      <c r="N47" s="3">
        <f t="shared" ca="1" si="20"/>
        <v>0</v>
      </c>
      <c r="O47" s="3">
        <f t="shared" ca="1" si="20"/>
        <v>0</v>
      </c>
      <c r="P47" s="3">
        <f t="shared" ca="1" si="20"/>
        <v>0</v>
      </c>
      <c r="Q47" s="3">
        <f t="shared" ca="1" si="20"/>
        <v>0</v>
      </c>
      <c r="R47" s="3">
        <f t="shared" ca="1" si="20"/>
        <v>0</v>
      </c>
      <c r="S47" s="3">
        <f t="shared" ca="1" si="20"/>
        <v>0</v>
      </c>
      <c r="T47" s="3">
        <f t="shared" ca="1" si="20"/>
        <v>0</v>
      </c>
      <c r="U47" s="3">
        <f t="shared" ca="1" si="20"/>
        <v>0</v>
      </c>
      <c r="V47" s="3">
        <f t="shared" ca="1" si="20"/>
        <v>0</v>
      </c>
      <c r="W47" s="3">
        <f t="shared" ca="1" si="20"/>
        <v>0</v>
      </c>
      <c r="X47" s="3">
        <f t="shared" ca="1" si="20"/>
        <v>0</v>
      </c>
      <c r="Y47" s="3">
        <f t="shared" ca="1" si="20"/>
        <v>0</v>
      </c>
      <c r="Z47" s="3">
        <f t="shared" ca="1" si="20"/>
        <v>0</v>
      </c>
      <c r="AA47" s="3">
        <f t="shared" ca="1" si="20"/>
        <v>0</v>
      </c>
      <c r="AB47" s="3">
        <f t="shared" ca="1" si="20"/>
        <v>0</v>
      </c>
      <c r="AC47" s="3">
        <f t="shared" ca="1" si="20"/>
        <v>0</v>
      </c>
      <c r="AD47" s="3">
        <f t="shared" ca="1" si="20"/>
        <v>0</v>
      </c>
      <c r="AE47" s="3">
        <f t="shared" ca="1" si="20"/>
        <v>0</v>
      </c>
      <c r="AF47" s="3">
        <f t="shared" ca="1" si="20"/>
        <v>0</v>
      </c>
      <c r="AG47" s="3">
        <f t="shared" ca="1" si="20"/>
        <v>0</v>
      </c>
      <c r="AH47" s="3">
        <f t="shared" ca="1" si="20"/>
        <v>0</v>
      </c>
      <c r="AI47" s="3">
        <f t="shared" ca="1" si="20"/>
        <v>0</v>
      </c>
      <c r="AJ47" s="3">
        <f t="shared" ca="1" si="20"/>
        <v>0</v>
      </c>
      <c r="AK47" s="3">
        <f t="shared" ca="1" si="20"/>
        <v>0</v>
      </c>
      <c r="AL47" s="3">
        <f t="shared" ca="1" si="20"/>
        <v>0</v>
      </c>
      <c r="AM47" s="3">
        <f t="shared" ca="1" si="20"/>
        <v>0</v>
      </c>
      <c r="AN47" s="3">
        <f t="shared" ca="1" si="20"/>
        <v>0</v>
      </c>
      <c r="AO47" s="3">
        <f t="shared" ca="1" si="20"/>
        <v>0</v>
      </c>
      <c r="AP47" s="3">
        <f t="shared" ca="1" si="20"/>
        <v>0</v>
      </c>
      <c r="AQ47" s="3">
        <f t="shared" ca="1" si="20"/>
        <v>0</v>
      </c>
      <c r="AR47" s="3">
        <f t="shared" ca="1" si="20"/>
        <v>0</v>
      </c>
      <c r="AS47" s="3">
        <f t="shared" ca="1" si="20"/>
        <v>0</v>
      </c>
      <c r="AT47" s="3">
        <f t="shared" ca="1" si="20"/>
        <v>0</v>
      </c>
      <c r="AU47" s="3">
        <f t="shared" ca="1" si="20"/>
        <v>0</v>
      </c>
      <c r="AV47" s="3">
        <f t="shared" ca="1" si="20"/>
        <v>0</v>
      </c>
      <c r="AW47" s="3">
        <f t="shared" ca="1" si="20"/>
        <v>0</v>
      </c>
      <c r="AX47" s="3">
        <f t="shared" ca="1" si="20"/>
        <v>0</v>
      </c>
      <c r="AY47" s="3">
        <f t="shared" ca="1" si="20"/>
        <v>0</v>
      </c>
      <c r="AZ47" s="3">
        <f t="shared" ca="1" si="20"/>
        <v>0</v>
      </c>
      <c r="BA47" s="3">
        <f t="shared" ca="1" si="20"/>
        <v>0</v>
      </c>
      <c r="BB47" s="3">
        <f t="shared" ca="1" si="20"/>
        <v>0</v>
      </c>
      <c r="BC47" s="3">
        <f t="shared" ca="1" si="20"/>
        <v>0</v>
      </c>
      <c r="BD47" s="3">
        <f t="shared" ca="1" si="20"/>
        <v>0</v>
      </c>
      <c r="BE47" s="3">
        <f t="shared" ca="1" si="20"/>
        <v>0</v>
      </c>
      <c r="BF47" s="3">
        <f t="shared" ca="1" si="20"/>
        <v>0</v>
      </c>
      <c r="BG47" s="3">
        <f t="shared" ca="1" si="20"/>
        <v>0</v>
      </c>
      <c r="BH47" s="3">
        <f t="shared" ca="1" si="20"/>
        <v>0</v>
      </c>
      <c r="BI47" s="3">
        <f t="shared" ca="1" si="20"/>
        <v>0</v>
      </c>
      <c r="BJ47" s="3">
        <f t="shared" ca="1" si="20"/>
        <v>0</v>
      </c>
      <c r="BK47" s="3">
        <f t="shared" ca="1" si="20"/>
        <v>0</v>
      </c>
      <c r="BL47" s="3">
        <f t="shared" ca="1" si="20"/>
        <v>0</v>
      </c>
      <c r="BM47" s="3">
        <f t="shared" ca="1" si="20"/>
        <v>0</v>
      </c>
      <c r="BN47" s="3">
        <f t="shared" ca="1" si="20"/>
        <v>0</v>
      </c>
      <c r="BO47" s="3">
        <f t="shared" ca="1" si="20"/>
        <v>0</v>
      </c>
      <c r="BP47" s="3">
        <f t="shared" ca="1" si="20"/>
        <v>0</v>
      </c>
      <c r="BQ47" s="3">
        <f t="shared" ca="1" si="20"/>
        <v>0</v>
      </c>
    </row>
    <row r="50" spans="1:13">
      <c r="B50" s="28" t="s">
        <v>31</v>
      </c>
    </row>
    <row r="51" spans="1:13" outlineLevel="1">
      <c r="A51" s="18"/>
      <c r="B51" s="18"/>
      <c r="C51" s="31"/>
      <c r="D51" s="32"/>
      <c r="E51" s="62" t="str">
        <f xml:space="preserve">  InpC!E$61</f>
        <v>All in Invoice Finance annual interest rate</v>
      </c>
      <c r="F51" s="62">
        <f xml:space="preserve">  InpC!F$61</f>
        <v>0.1</v>
      </c>
      <c r="G51" s="62" t="str">
        <f xml:space="preserve">  InpC!G$61</f>
        <v>%</v>
      </c>
      <c r="M51" s="73"/>
    </row>
    <row r="52" spans="1:13" outlineLevel="1">
      <c r="A52" s="18"/>
      <c r="B52" s="18"/>
      <c r="C52" s="31"/>
      <c r="D52" s="32"/>
      <c r="E52" s="5" t="str">
        <f xml:space="preserve">  InpC!E$55</f>
        <v>debt day count convention</v>
      </c>
      <c r="F52" s="5">
        <f xml:space="preserve">  InpC!F$55</f>
        <v>360</v>
      </c>
      <c r="G52" s="5" t="str">
        <f xml:space="preserve">  InpC!G$55</f>
        <v>day</v>
      </c>
      <c r="M52" s="2"/>
    </row>
    <row r="53" spans="1:13" outlineLevel="1">
      <c r="A53" s="18"/>
      <c r="B53" s="18"/>
      <c r="C53" s="31"/>
      <c r="D53" s="32"/>
      <c r="E53" s="5" t="str">
        <f xml:space="preserve">  InpC!E$54</f>
        <v>Days in period</v>
      </c>
      <c r="F53" s="5">
        <f xml:space="preserve">  InpC!F$54</f>
        <v>30</v>
      </c>
      <c r="G53" s="5" t="str">
        <f xml:space="preserve">  InpC!G$54</f>
        <v>day</v>
      </c>
      <c r="M53" s="2"/>
    </row>
    <row r="54" spans="1:13" outlineLevel="1">
      <c r="E54" s="55" t="s">
        <v>31</v>
      </c>
      <c r="F54" s="73">
        <f xml:space="preserve">  $F51 / $F52 * $F53</f>
        <v>8.3333333333333332E-3</v>
      </c>
      <c r="G54" s="55" t="s">
        <v>169</v>
      </c>
      <c r="M54" s="73"/>
    </row>
    <row r="57" spans="1:13">
      <c r="B57" s="28" t="s">
        <v>210</v>
      </c>
    </row>
  </sheetData>
  <conditionalFormatting sqref="F3">
    <cfRule type="cellIs" dxfId="221" priority="13" stopIfTrue="1" operator="notEqual">
      <formula>0</formula>
    </cfRule>
    <cfRule type="cellIs" dxfId="220" priority="14" stopIfTrue="1" operator="equal">
      <formula>""</formula>
    </cfRule>
  </conditionalFormatting>
  <conditionalFormatting sqref="J3:BQ3">
    <cfRule type="cellIs" dxfId="219" priority="11" stopIfTrue="1" operator="equal">
      <formula>"Construction"</formula>
    </cfRule>
    <cfRule type="cellIs" dxfId="218" priority="12" stopIfTrue="1" operator="equal">
      <formula>"Operations"</formula>
    </cfRule>
  </conditionalFormatting>
  <conditionalFormatting sqref="J3:BQ3">
    <cfRule type="cellIs" dxfId="217" priority="10" operator="equal">
      <formula>"Fin Close"</formula>
    </cfRule>
  </conditionalFormatting>
  <conditionalFormatting sqref="J3:BQ3">
    <cfRule type="cellIs" dxfId="216" priority="8" operator="equal">
      <formula>"PPA ext."</formula>
    </cfRule>
    <cfRule type="cellIs" dxfId="215" priority="9" operator="equal">
      <formula>"Delay"</formula>
    </cfRule>
  </conditionalFormatting>
  <conditionalFormatting sqref="F2">
    <cfRule type="cellIs" dxfId="214" priority="1" stopIfTrue="1" operator="notEqual">
      <formula>0</formula>
    </cfRule>
    <cfRule type="cellIs" dxfId="213" priority="2" stopIfTrue="1" operator="equal">
      <formula>""</formula>
    </cfRule>
  </conditionalFormatting>
  <printOptions headings="1"/>
  <pageMargins left="0.74803149606299213" right="0.74803149606299213" top="0.98425196850393704" bottom="0.98425196850393704" header="0.51181102362204722" footer="0.51181102362204722"/>
  <pageSetup paperSize="9" scale="49" orientation="landscape" blackAndWhite="1"/>
  <headerFooter>
    <oddHeader>&amp;LPROJECT [XXX]&amp;CSheet:&amp;A&amp;RSTRICTLY CONFIDENTIAL</oddHeader>
    <oddFooter>&amp;L&amp;F ( Printed on &amp;D at &amp;T )&amp;RPage &amp;P of &amp;N</oddFooter>
  </headerFooter>
  <customProperties>
    <customPr name="MMGroup" r:id="rId1"/>
    <customPr name="MMSheetType" r:id="rId2"/>
    <customPr name="MMTimeAxis" r:id="rId3"/>
  </customPropertie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BQ58"/>
  <sheetViews>
    <sheetView showGridLines="0"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outlineLevelRow="1"/>
  <cols>
    <col min="1" max="2" width="1.44140625" style="28" customWidth="1"/>
    <col min="3" max="3" width="1.44140625" style="58" customWidth="1"/>
    <col min="4" max="4" width="1.44140625" style="82" customWidth="1"/>
    <col min="5" max="5" width="49.5546875" style="55" bestFit="1" customWidth="1"/>
    <col min="6" max="6" width="20.5546875" style="55" bestFit="1" customWidth="1"/>
    <col min="7" max="7" width="13.21875" style="55" bestFit="1" customWidth="1"/>
    <col min="8" max="8" width="10" style="55" bestFit="1" customWidth="1"/>
    <col min="9" max="9" width="3.44140625" style="55" customWidth="1"/>
    <col min="10" max="10" width="12.33203125" style="55" bestFit="1" customWidth="1"/>
    <col min="11" max="11" width="12.109375" style="55" bestFit="1" customWidth="1"/>
    <col min="12" max="12" width="11.21875" style="55" bestFit="1" customWidth="1"/>
    <col min="13" max="13" width="12.33203125" style="55" bestFit="1" customWidth="1"/>
    <col min="14" max="14" width="12.21875" style="55" bestFit="1" customWidth="1"/>
    <col min="15" max="15" width="11.77734375" style="55" bestFit="1" customWidth="1"/>
    <col min="16" max="16" width="12.33203125" style="55" bestFit="1" customWidth="1"/>
    <col min="17" max="17" width="12.21875" style="55" bestFit="1" customWidth="1"/>
    <col min="18" max="18" width="11.88671875" style="55" bestFit="1" customWidth="1"/>
    <col min="19" max="19" width="12.109375" style="55" bestFit="1" customWidth="1"/>
    <col min="20" max="20" width="12" style="55" bestFit="1" customWidth="1"/>
    <col min="21" max="21" width="11.77734375" style="55" bestFit="1" customWidth="1"/>
    <col min="22" max="22" width="12.33203125" style="55" bestFit="1" customWidth="1"/>
    <col min="23" max="23" width="12.109375" style="55" bestFit="1" customWidth="1"/>
    <col min="24" max="24" width="11.21875" style="55" bestFit="1" customWidth="1"/>
    <col min="25" max="25" width="12.33203125" style="55" bestFit="1" customWidth="1"/>
    <col min="26" max="26" width="12.21875" style="55" bestFit="1" customWidth="1"/>
    <col min="27" max="27" width="11.77734375" style="55" bestFit="1" customWidth="1"/>
    <col min="28" max="28" width="12.33203125" style="55" bestFit="1" customWidth="1"/>
    <col min="29" max="29" width="12.21875" style="55" bestFit="1" customWidth="1"/>
    <col min="30" max="30" width="11.88671875" style="55" bestFit="1" customWidth="1"/>
    <col min="31" max="31" width="12.109375" style="55" bestFit="1" customWidth="1"/>
    <col min="32" max="32" width="12" style="55" bestFit="1" customWidth="1"/>
    <col min="33" max="33" width="11.77734375" style="55" bestFit="1" customWidth="1"/>
    <col min="34" max="34" width="12.33203125" style="55" bestFit="1" customWidth="1"/>
    <col min="35" max="35" width="12.109375" style="55" bestFit="1" customWidth="1"/>
    <col min="36" max="36" width="11.21875" style="55" bestFit="1" customWidth="1"/>
    <col min="37" max="37" width="12.33203125" style="55" bestFit="1" customWidth="1"/>
    <col min="38" max="38" width="12.21875" style="55" bestFit="1" customWidth="1"/>
    <col min="39" max="39" width="11.77734375" style="55" bestFit="1" customWidth="1"/>
    <col min="40" max="40" width="12.33203125" style="55" bestFit="1" customWidth="1"/>
    <col min="41" max="41" width="12.21875" style="55" bestFit="1" customWidth="1"/>
    <col min="42" max="42" width="11.88671875" style="55" bestFit="1" customWidth="1"/>
    <col min="43" max="43" width="12.109375" style="55" bestFit="1" customWidth="1"/>
    <col min="44" max="44" width="12" style="55" bestFit="1" customWidth="1"/>
    <col min="45" max="45" width="11.77734375" style="55" bestFit="1" customWidth="1"/>
    <col min="46" max="46" width="12.33203125" style="55" bestFit="1" customWidth="1"/>
    <col min="47" max="47" width="12.109375" style="55" bestFit="1" customWidth="1"/>
    <col min="48" max="48" width="11.21875" style="55" bestFit="1" customWidth="1"/>
    <col min="49" max="49" width="12.33203125" style="55" bestFit="1" customWidth="1"/>
    <col min="50" max="50" width="12.21875" style="55" bestFit="1" customWidth="1"/>
    <col min="51" max="51" width="11.77734375" style="55" bestFit="1" customWidth="1"/>
    <col min="52" max="52" width="12.33203125" style="55" bestFit="1" customWidth="1"/>
    <col min="53" max="53" width="12.21875" style="55" bestFit="1" customWidth="1"/>
    <col min="54" max="54" width="11.88671875" style="55" bestFit="1" customWidth="1"/>
    <col min="55" max="55" width="12.109375" style="55" bestFit="1" customWidth="1"/>
    <col min="56" max="56" width="12" style="55" bestFit="1" customWidth="1"/>
    <col min="57" max="57" width="11.77734375" style="55" bestFit="1" customWidth="1"/>
    <col min="58" max="58" width="12.33203125" style="55" bestFit="1" customWidth="1"/>
    <col min="59" max="59" width="12.109375" style="55" bestFit="1" customWidth="1"/>
    <col min="60" max="60" width="11.21875" style="55" bestFit="1" customWidth="1"/>
    <col min="61" max="61" width="12.33203125" style="55" bestFit="1" customWidth="1"/>
    <col min="62" max="62" width="12.21875" style="55" bestFit="1" customWidth="1"/>
    <col min="63" max="63" width="11.77734375" style="55" bestFit="1" customWidth="1"/>
    <col min="64" max="64" width="12.33203125" style="55" bestFit="1" customWidth="1"/>
    <col min="65" max="65" width="12.21875" style="55" bestFit="1" customWidth="1"/>
    <col min="66" max="66" width="11.88671875" style="55" bestFit="1" customWidth="1"/>
    <col min="67" max="67" width="12.109375" style="55" bestFit="1" customWidth="1"/>
    <col min="68" max="68" width="12" style="55" bestFit="1" customWidth="1"/>
    <col min="69" max="69" width="11.77734375" style="55" bestFit="1" customWidth="1"/>
    <col min="70" max="70" width="15.109375" style="55" hidden="1" customWidth="1"/>
    <col min="71" max="16384" width="15.109375" style="55" hidden="1"/>
  </cols>
  <sheetData>
    <row r="1" spans="1:69" s="76" customFormat="1" ht="25">
      <c r="A1" s="48" t="str">
        <f ca="1" xml:space="preserve"> RIGHT(CELL("filename", A1), LEN(CELL("filename", A1)) - SEARCH("]", CELL("filename", A1)))</f>
        <v>Supply Chain finance</v>
      </c>
      <c r="B1" s="78"/>
      <c r="C1" s="79"/>
      <c r="D1" s="83"/>
      <c r="F1" s="50" t="str">
        <f>HYPERLINK("#Contents!A1","Go to contents")</f>
        <v>Go to contents</v>
      </c>
      <c r="H1" s="57"/>
      <c r="J1" s="57"/>
    </row>
    <row r="2" spans="1:69" s="52" customFormat="1">
      <c r="A2" s="56"/>
      <c r="B2" s="56"/>
      <c r="C2" s="77"/>
      <c r="D2" s="80"/>
      <c r="E2" s="19" t="s">
        <v>260</v>
      </c>
      <c r="F2" s="49">
        <f ca="1" xml:space="preserve"> 'Model Checks and Alerts'!F11</f>
        <v>1</v>
      </c>
      <c r="G2" s="51" t="s">
        <v>115</v>
      </c>
      <c r="H2" s="19"/>
      <c r="I2" s="19"/>
      <c r="J2" s="6">
        <f xml:space="preserve"> Time!J$19</f>
        <v>45077</v>
      </c>
      <c r="K2" s="6">
        <f xml:space="preserve"> Time!K$19</f>
        <v>45107</v>
      </c>
      <c r="L2" s="6">
        <f xml:space="preserve"> Time!L$19</f>
        <v>45138</v>
      </c>
      <c r="M2" s="6">
        <f xml:space="preserve"> Time!M$19</f>
        <v>45169</v>
      </c>
      <c r="N2" s="6">
        <f xml:space="preserve"> Time!N$19</f>
        <v>45199</v>
      </c>
      <c r="O2" s="6">
        <f xml:space="preserve"> Time!O$19</f>
        <v>45230</v>
      </c>
      <c r="P2" s="6">
        <f xml:space="preserve"> Time!P$19</f>
        <v>45260</v>
      </c>
      <c r="Q2" s="6">
        <f xml:space="preserve"> Time!Q$19</f>
        <v>45291</v>
      </c>
      <c r="R2" s="6">
        <f xml:space="preserve"> Time!R$19</f>
        <v>45322</v>
      </c>
      <c r="S2" s="6">
        <f xml:space="preserve"> Time!S$19</f>
        <v>45351</v>
      </c>
      <c r="T2" s="6">
        <f xml:space="preserve"> Time!T$19</f>
        <v>45382</v>
      </c>
      <c r="U2" s="6">
        <f xml:space="preserve"> Time!U$19</f>
        <v>45412</v>
      </c>
      <c r="V2" s="6">
        <f xml:space="preserve"> Time!V$19</f>
        <v>45443</v>
      </c>
      <c r="W2" s="6">
        <f xml:space="preserve"> Time!W$19</f>
        <v>45473</v>
      </c>
      <c r="X2" s="6">
        <f xml:space="preserve"> Time!X$19</f>
        <v>45504</v>
      </c>
      <c r="Y2" s="6">
        <f xml:space="preserve"> Time!Y$19</f>
        <v>45535</v>
      </c>
      <c r="Z2" s="6">
        <f xml:space="preserve"> Time!Z$19</f>
        <v>45565</v>
      </c>
      <c r="AA2" s="6">
        <f xml:space="preserve"> Time!AA$19</f>
        <v>45596</v>
      </c>
      <c r="AB2" s="6">
        <f xml:space="preserve"> Time!AB$19</f>
        <v>45626</v>
      </c>
      <c r="AC2" s="6">
        <f xml:space="preserve"> Time!AC$19</f>
        <v>45657</v>
      </c>
      <c r="AD2" s="6">
        <f xml:space="preserve"> Time!AD$19</f>
        <v>45688</v>
      </c>
      <c r="AE2" s="6">
        <f xml:space="preserve"> Time!AE$19</f>
        <v>45716</v>
      </c>
      <c r="AF2" s="6">
        <f xml:space="preserve"> Time!AF$19</f>
        <v>45747</v>
      </c>
      <c r="AG2" s="6">
        <f xml:space="preserve"> Time!AG$19</f>
        <v>45777</v>
      </c>
      <c r="AH2" s="6">
        <f xml:space="preserve"> Time!AH$19</f>
        <v>45808</v>
      </c>
      <c r="AI2" s="6">
        <f xml:space="preserve"> Time!AI$19</f>
        <v>45838</v>
      </c>
      <c r="AJ2" s="6">
        <f xml:space="preserve"> Time!AJ$19</f>
        <v>45869</v>
      </c>
      <c r="AK2" s="6">
        <f xml:space="preserve"> Time!AK$19</f>
        <v>45900</v>
      </c>
      <c r="AL2" s="6">
        <f xml:space="preserve"> Time!AL$19</f>
        <v>45930</v>
      </c>
      <c r="AM2" s="6">
        <f xml:space="preserve"> Time!AM$19</f>
        <v>45961</v>
      </c>
      <c r="AN2" s="6">
        <f xml:space="preserve"> Time!AN$19</f>
        <v>45991</v>
      </c>
      <c r="AO2" s="6">
        <f xml:space="preserve"> Time!AO$19</f>
        <v>46022</v>
      </c>
      <c r="AP2" s="6">
        <f xml:space="preserve"> Time!AP$19</f>
        <v>46053</v>
      </c>
      <c r="AQ2" s="6">
        <f xml:space="preserve"> Time!AQ$19</f>
        <v>46081</v>
      </c>
      <c r="AR2" s="6">
        <f xml:space="preserve"> Time!AR$19</f>
        <v>46112</v>
      </c>
      <c r="AS2" s="6">
        <f xml:space="preserve"> Time!AS$19</f>
        <v>46142</v>
      </c>
      <c r="AT2" s="6">
        <f xml:space="preserve"> Time!AT$19</f>
        <v>46173</v>
      </c>
      <c r="AU2" s="6">
        <f xml:space="preserve"> Time!AU$19</f>
        <v>46203</v>
      </c>
      <c r="AV2" s="6">
        <f xml:space="preserve"> Time!AV$19</f>
        <v>46234</v>
      </c>
      <c r="AW2" s="6">
        <f xml:space="preserve"> Time!AW$19</f>
        <v>46265</v>
      </c>
      <c r="AX2" s="6">
        <f xml:space="preserve"> Time!AX$19</f>
        <v>46295</v>
      </c>
      <c r="AY2" s="6">
        <f xml:space="preserve"> Time!AY$19</f>
        <v>46326</v>
      </c>
      <c r="AZ2" s="6">
        <f xml:space="preserve"> Time!AZ$19</f>
        <v>46356</v>
      </c>
      <c r="BA2" s="6">
        <f xml:space="preserve"> Time!BA$19</f>
        <v>46387</v>
      </c>
      <c r="BB2" s="6">
        <f xml:space="preserve"> Time!BB$19</f>
        <v>46418</v>
      </c>
      <c r="BC2" s="6">
        <f xml:space="preserve"> Time!BC$19</f>
        <v>46446</v>
      </c>
      <c r="BD2" s="6">
        <f xml:space="preserve"> Time!BD$19</f>
        <v>46477</v>
      </c>
      <c r="BE2" s="6">
        <f xml:space="preserve"> Time!BE$19</f>
        <v>46507</v>
      </c>
      <c r="BF2" s="6">
        <f xml:space="preserve"> Time!BF$19</f>
        <v>46538</v>
      </c>
      <c r="BG2" s="6">
        <f xml:space="preserve"> Time!BG$19</f>
        <v>46568</v>
      </c>
      <c r="BH2" s="6">
        <f xml:space="preserve"> Time!BH$19</f>
        <v>46599</v>
      </c>
      <c r="BI2" s="6">
        <f xml:space="preserve"> Time!BI$19</f>
        <v>46630</v>
      </c>
      <c r="BJ2" s="6">
        <f xml:space="preserve"> Time!BJ$19</f>
        <v>46660</v>
      </c>
      <c r="BK2" s="6">
        <f xml:space="preserve"> Time!BK$19</f>
        <v>46691</v>
      </c>
      <c r="BL2" s="6">
        <f xml:space="preserve"> Time!BL$19</f>
        <v>46721</v>
      </c>
      <c r="BM2" s="6">
        <f xml:space="preserve"> Time!BM$19</f>
        <v>46752</v>
      </c>
      <c r="BN2" s="6">
        <f xml:space="preserve"> Time!BN$19</f>
        <v>46783</v>
      </c>
      <c r="BO2" s="6">
        <f xml:space="preserve"> Time!BO$19</f>
        <v>46812</v>
      </c>
      <c r="BP2" s="6">
        <f xml:space="preserve"> Time!BP$19</f>
        <v>46843</v>
      </c>
      <c r="BQ2" s="6">
        <f xml:space="preserve"> Time!BQ$19</f>
        <v>46873</v>
      </c>
    </row>
    <row r="3" spans="1:69" s="29" customFormat="1">
      <c r="A3" s="56"/>
      <c r="B3" s="56"/>
      <c r="C3" s="77"/>
      <c r="D3" s="80"/>
      <c r="E3" s="37" t="s">
        <v>167</v>
      </c>
      <c r="F3" s="49"/>
      <c r="G3" s="51" t="s">
        <v>76</v>
      </c>
      <c r="H3" s="19"/>
      <c r="I3" s="19"/>
      <c r="J3" s="7" t="str">
        <f xml:space="preserve"> Time!J$24</f>
        <v>Month1</v>
      </c>
      <c r="K3" s="7" t="str">
        <f xml:space="preserve"> Time!K$24</f>
        <v>Month2</v>
      </c>
      <c r="L3" s="7" t="str">
        <f xml:space="preserve"> Time!L$24</f>
        <v>Month3</v>
      </c>
      <c r="M3" s="7" t="str">
        <f xml:space="preserve"> Time!M$24</f>
        <v>Month4</v>
      </c>
      <c r="N3" s="7" t="str">
        <f xml:space="preserve"> Time!N$24</f>
        <v>Month5</v>
      </c>
      <c r="O3" s="7" t="str">
        <f xml:space="preserve"> Time!O$24</f>
        <v>Month6</v>
      </c>
      <c r="P3" s="7" t="str">
        <f xml:space="preserve"> Time!P$24</f>
        <v>Month7</v>
      </c>
      <c r="Q3" s="7" t="str">
        <f xml:space="preserve"> Time!Q$24</f>
        <v>Month8</v>
      </c>
      <c r="R3" s="7" t="str">
        <f xml:space="preserve"> Time!R$24</f>
        <v>Month9</v>
      </c>
      <c r="S3" s="7" t="str">
        <f xml:space="preserve"> Time!S$24</f>
        <v>Month10</v>
      </c>
      <c r="T3" s="7" t="str">
        <f xml:space="preserve"> Time!T$24</f>
        <v>Month11</v>
      </c>
      <c r="U3" s="7" t="str">
        <f xml:space="preserve"> Time!U$24</f>
        <v>Month12</v>
      </c>
      <c r="V3" s="7" t="str">
        <f xml:space="preserve"> Time!V$24</f>
        <v>Month13</v>
      </c>
      <c r="W3" s="7" t="str">
        <f xml:space="preserve"> Time!W$24</f>
        <v>Month14</v>
      </c>
      <c r="X3" s="7" t="str">
        <f xml:space="preserve"> Time!X$24</f>
        <v>Month15</v>
      </c>
      <c r="Y3" s="7" t="str">
        <f xml:space="preserve"> Time!Y$24</f>
        <v>Month16</v>
      </c>
      <c r="Z3" s="7" t="str">
        <f xml:space="preserve"> Time!Z$24</f>
        <v>Month17</v>
      </c>
      <c r="AA3" s="7" t="str">
        <f xml:space="preserve"> Time!AA$24</f>
        <v>Month18</v>
      </c>
      <c r="AB3" s="7" t="str">
        <f xml:space="preserve"> Time!AB$24</f>
        <v>Month19</v>
      </c>
      <c r="AC3" s="7" t="str">
        <f xml:space="preserve"> Time!AC$24</f>
        <v>Month20</v>
      </c>
      <c r="AD3" s="7" t="str">
        <f xml:space="preserve"> Time!AD$24</f>
        <v>Month21</v>
      </c>
      <c r="AE3" s="7" t="str">
        <f xml:space="preserve"> Time!AE$24</f>
        <v>Month22</v>
      </c>
      <c r="AF3" s="7" t="str">
        <f xml:space="preserve"> Time!AF$24</f>
        <v>Month23</v>
      </c>
      <c r="AG3" s="7" t="str">
        <f xml:space="preserve"> Time!AG$24</f>
        <v>Month24</v>
      </c>
      <c r="AH3" s="7" t="str">
        <f xml:space="preserve"> Time!AH$24</f>
        <v>Month25</v>
      </c>
      <c r="AI3" s="7" t="str">
        <f xml:space="preserve"> Time!AI$24</f>
        <v>Month26</v>
      </c>
      <c r="AJ3" s="7" t="str">
        <f xml:space="preserve"> Time!AJ$24</f>
        <v>Month27</v>
      </c>
      <c r="AK3" s="7" t="str">
        <f xml:space="preserve"> Time!AK$24</f>
        <v>Month28</v>
      </c>
      <c r="AL3" s="7" t="str">
        <f xml:space="preserve"> Time!AL$24</f>
        <v>Month29</v>
      </c>
      <c r="AM3" s="7" t="str">
        <f xml:space="preserve"> Time!AM$24</f>
        <v>Month30</v>
      </c>
      <c r="AN3" s="7" t="str">
        <f xml:space="preserve"> Time!AN$24</f>
        <v>Month31</v>
      </c>
      <c r="AO3" s="7" t="str">
        <f xml:space="preserve"> Time!AO$24</f>
        <v>Month32</v>
      </c>
      <c r="AP3" s="7" t="str">
        <f xml:space="preserve"> Time!AP$24</f>
        <v>Month33</v>
      </c>
      <c r="AQ3" s="7" t="str">
        <f xml:space="preserve"> Time!AQ$24</f>
        <v>Month34</v>
      </c>
      <c r="AR3" s="7" t="str">
        <f xml:space="preserve"> Time!AR$24</f>
        <v>Month35</v>
      </c>
      <c r="AS3" s="7" t="str">
        <f xml:space="preserve"> Time!AS$24</f>
        <v>Month36</v>
      </c>
      <c r="AT3" s="7" t="str">
        <f xml:space="preserve"> Time!AT$24</f>
        <v>Month37</v>
      </c>
      <c r="AU3" s="7" t="str">
        <f xml:space="preserve"> Time!AU$24</f>
        <v>Month38</v>
      </c>
      <c r="AV3" s="7" t="str">
        <f xml:space="preserve"> Time!AV$24</f>
        <v>Month39</v>
      </c>
      <c r="AW3" s="7" t="str">
        <f xml:space="preserve"> Time!AW$24</f>
        <v>Month40</v>
      </c>
      <c r="AX3" s="7" t="str">
        <f xml:space="preserve"> Time!AX$24</f>
        <v>Month41</v>
      </c>
      <c r="AY3" s="7" t="str">
        <f xml:space="preserve"> Time!AY$24</f>
        <v>Month42</v>
      </c>
      <c r="AZ3" s="7" t="str">
        <f xml:space="preserve"> Time!AZ$24</f>
        <v>Month43</v>
      </c>
      <c r="BA3" s="7" t="str">
        <f xml:space="preserve"> Time!BA$24</f>
        <v>Month44</v>
      </c>
      <c r="BB3" s="7" t="str">
        <f xml:space="preserve"> Time!BB$24</f>
        <v>Month45</v>
      </c>
      <c r="BC3" s="7" t="str">
        <f xml:space="preserve"> Time!BC$24</f>
        <v>Month46</v>
      </c>
      <c r="BD3" s="7" t="str">
        <f xml:space="preserve"> Time!BD$24</f>
        <v>Month47</v>
      </c>
      <c r="BE3" s="7" t="str">
        <f xml:space="preserve"> Time!BE$24</f>
        <v>Month48</v>
      </c>
      <c r="BF3" s="7" t="str">
        <f xml:space="preserve"> Time!BF$24</f>
        <v>Month49</v>
      </c>
      <c r="BG3" s="7" t="str">
        <f xml:space="preserve"> Time!BG$24</f>
        <v>Month50</v>
      </c>
      <c r="BH3" s="7" t="str">
        <f xml:space="preserve"> Time!BH$24</f>
        <v>Month51</v>
      </c>
      <c r="BI3" s="7" t="str">
        <f xml:space="preserve"> Time!BI$24</f>
        <v>Month52</v>
      </c>
      <c r="BJ3" s="7" t="str">
        <f xml:space="preserve"> Time!BJ$24</f>
        <v>Month53</v>
      </c>
      <c r="BK3" s="7" t="str">
        <f xml:space="preserve"> Time!BK$24</f>
        <v>Month54</v>
      </c>
      <c r="BL3" s="7" t="str">
        <f xml:space="preserve"> Time!BL$24</f>
        <v>Month55</v>
      </c>
      <c r="BM3" s="7" t="str">
        <f xml:space="preserve"> Time!BM$24</f>
        <v>Month56</v>
      </c>
      <c r="BN3" s="7" t="str">
        <f xml:space="preserve"> Time!BN$24</f>
        <v>Month57</v>
      </c>
      <c r="BO3" s="7" t="str">
        <f xml:space="preserve"> Time!BO$24</f>
        <v>Month58</v>
      </c>
      <c r="BP3" s="7" t="str">
        <f xml:space="preserve"> Time!BP$24</f>
        <v>Month59</v>
      </c>
      <c r="BQ3" s="7" t="str">
        <f xml:space="preserve"> Time!BQ$24</f>
        <v>Month60</v>
      </c>
    </row>
    <row r="4" spans="1:69" s="26" customFormat="1">
      <c r="A4" s="56"/>
      <c r="B4" s="56"/>
      <c r="C4" s="77"/>
      <c r="D4" s="80"/>
      <c r="E4" s="19" t="s">
        <v>261</v>
      </c>
      <c r="F4" s="28"/>
      <c r="G4" s="19"/>
      <c r="H4" s="19"/>
      <c r="I4" s="19"/>
      <c r="J4" s="26">
        <f xml:space="preserve"> Time!J$28</f>
        <v>1</v>
      </c>
      <c r="K4" s="26">
        <f xml:space="preserve"> Time!K$28</f>
        <v>2</v>
      </c>
      <c r="L4" s="26">
        <f xml:space="preserve"> Time!L$28</f>
        <v>3</v>
      </c>
      <c r="M4" s="26">
        <f xml:space="preserve"> Time!M$28</f>
        <v>4</v>
      </c>
      <c r="N4" s="26">
        <f xml:space="preserve"> Time!N$28</f>
        <v>5</v>
      </c>
      <c r="O4" s="26">
        <f xml:space="preserve"> Time!O$28</f>
        <v>6</v>
      </c>
      <c r="P4" s="26">
        <f xml:space="preserve"> Time!P$28</f>
        <v>7</v>
      </c>
      <c r="Q4" s="26">
        <f xml:space="preserve"> Time!Q$28</f>
        <v>8</v>
      </c>
      <c r="R4" s="26">
        <f xml:space="preserve"> Time!R$28</f>
        <v>9</v>
      </c>
      <c r="S4" s="26">
        <f xml:space="preserve"> Time!S$28</f>
        <v>10</v>
      </c>
      <c r="T4" s="26">
        <f xml:space="preserve"> Time!T$28</f>
        <v>11</v>
      </c>
      <c r="U4" s="26">
        <f xml:space="preserve"> Time!U$28</f>
        <v>12</v>
      </c>
      <c r="V4" s="26">
        <f xml:space="preserve"> Time!V$28</f>
        <v>13</v>
      </c>
      <c r="W4" s="26">
        <f xml:space="preserve"> Time!W$28</f>
        <v>14</v>
      </c>
      <c r="X4" s="26">
        <f xml:space="preserve"> Time!X$28</f>
        <v>15</v>
      </c>
      <c r="Y4" s="26">
        <f xml:space="preserve"> Time!Y$28</f>
        <v>16</v>
      </c>
      <c r="Z4" s="26">
        <f xml:space="preserve"> Time!Z$28</f>
        <v>17</v>
      </c>
      <c r="AA4" s="26">
        <f xml:space="preserve"> Time!AA$28</f>
        <v>18</v>
      </c>
      <c r="AB4" s="26">
        <f xml:space="preserve"> Time!AB$28</f>
        <v>19</v>
      </c>
      <c r="AC4" s="26">
        <f xml:space="preserve"> Time!AC$28</f>
        <v>20</v>
      </c>
      <c r="AD4" s="26">
        <f xml:space="preserve"> Time!AD$28</f>
        <v>21</v>
      </c>
      <c r="AE4" s="26">
        <f xml:space="preserve"> Time!AE$28</f>
        <v>22</v>
      </c>
      <c r="AF4" s="26">
        <f xml:space="preserve"> Time!AF$28</f>
        <v>23</v>
      </c>
      <c r="AG4" s="26">
        <f xml:space="preserve"> Time!AG$28</f>
        <v>24</v>
      </c>
      <c r="AH4" s="26">
        <f xml:space="preserve"> Time!AH$28</f>
        <v>25</v>
      </c>
      <c r="AI4" s="26">
        <f xml:space="preserve"> Time!AI$28</f>
        <v>26</v>
      </c>
      <c r="AJ4" s="26">
        <f xml:space="preserve"> Time!AJ$28</f>
        <v>27</v>
      </c>
      <c r="AK4" s="26">
        <f xml:space="preserve"> Time!AK$28</f>
        <v>28</v>
      </c>
      <c r="AL4" s="26">
        <f xml:space="preserve"> Time!AL$28</f>
        <v>29</v>
      </c>
      <c r="AM4" s="26">
        <f xml:space="preserve"> Time!AM$28</f>
        <v>30</v>
      </c>
      <c r="AN4" s="26">
        <f xml:space="preserve"> Time!AN$28</f>
        <v>31</v>
      </c>
      <c r="AO4" s="26">
        <f xml:space="preserve"> Time!AO$28</f>
        <v>32</v>
      </c>
      <c r="AP4" s="26">
        <f xml:space="preserve"> Time!AP$28</f>
        <v>33</v>
      </c>
      <c r="AQ4" s="26">
        <f xml:space="preserve"> Time!AQ$28</f>
        <v>34</v>
      </c>
      <c r="AR4" s="26">
        <f xml:space="preserve"> Time!AR$28</f>
        <v>35</v>
      </c>
      <c r="AS4" s="26">
        <f xml:space="preserve"> Time!AS$28</f>
        <v>36</v>
      </c>
      <c r="AT4" s="26">
        <f xml:space="preserve"> Time!AT$28</f>
        <v>37</v>
      </c>
      <c r="AU4" s="26">
        <f xml:space="preserve"> Time!AU$28</f>
        <v>38</v>
      </c>
      <c r="AV4" s="26">
        <f xml:space="preserve"> Time!AV$28</f>
        <v>39</v>
      </c>
      <c r="AW4" s="26">
        <f xml:space="preserve"> Time!AW$28</f>
        <v>40</v>
      </c>
      <c r="AX4" s="26">
        <f xml:space="preserve"> Time!AX$28</f>
        <v>41</v>
      </c>
      <c r="AY4" s="26">
        <f xml:space="preserve"> Time!AY$28</f>
        <v>42</v>
      </c>
      <c r="AZ4" s="26">
        <f xml:space="preserve"> Time!AZ$28</f>
        <v>43</v>
      </c>
      <c r="BA4" s="26">
        <f xml:space="preserve"> Time!BA$28</f>
        <v>44</v>
      </c>
      <c r="BB4" s="26">
        <f xml:space="preserve"> Time!BB$28</f>
        <v>45</v>
      </c>
      <c r="BC4" s="26">
        <f xml:space="preserve"> Time!BC$28</f>
        <v>46</v>
      </c>
      <c r="BD4" s="26">
        <f xml:space="preserve"> Time!BD$28</f>
        <v>47</v>
      </c>
      <c r="BE4" s="26">
        <f xml:space="preserve"> Time!BE$28</f>
        <v>48</v>
      </c>
      <c r="BF4" s="26">
        <f xml:space="preserve"> Time!BF$28</f>
        <v>49</v>
      </c>
      <c r="BG4" s="26">
        <f xml:space="preserve"> Time!BG$28</f>
        <v>50</v>
      </c>
      <c r="BH4" s="26">
        <f xml:space="preserve"> Time!BH$28</f>
        <v>51</v>
      </c>
      <c r="BI4" s="26">
        <f xml:space="preserve"> Time!BI$28</f>
        <v>52</v>
      </c>
      <c r="BJ4" s="26">
        <f xml:space="preserve"> Time!BJ$28</f>
        <v>53</v>
      </c>
      <c r="BK4" s="26">
        <f xml:space="preserve"> Time!BK$28</f>
        <v>54</v>
      </c>
      <c r="BL4" s="26">
        <f xml:space="preserve"> Time!BL$28</f>
        <v>55</v>
      </c>
      <c r="BM4" s="26">
        <f xml:space="preserve"> Time!BM$28</f>
        <v>56</v>
      </c>
      <c r="BN4" s="26">
        <f xml:space="preserve"> Time!BN$28</f>
        <v>57</v>
      </c>
      <c r="BO4" s="26">
        <f xml:space="preserve"> Time!BO$28</f>
        <v>58</v>
      </c>
      <c r="BP4" s="26">
        <f xml:space="preserve"> Time!BP$28</f>
        <v>59</v>
      </c>
      <c r="BQ4" s="26">
        <f xml:space="preserve"> Time!BQ$28</f>
        <v>60</v>
      </c>
    </row>
    <row r="5" spans="1:69" s="29" customFormat="1">
      <c r="A5" s="56"/>
      <c r="B5" s="56"/>
      <c r="C5" s="77"/>
      <c r="D5" s="80"/>
      <c r="E5" s="19" t="s">
        <v>247</v>
      </c>
      <c r="F5" s="28" t="s">
        <v>201</v>
      </c>
      <c r="G5" s="28" t="s">
        <v>185</v>
      </c>
      <c r="H5" s="28" t="s">
        <v>166</v>
      </c>
      <c r="I5" s="19"/>
      <c r="J5" s="15"/>
      <c r="K5" s="15"/>
      <c r="L5" s="15"/>
      <c r="M5" s="15"/>
      <c r="N5" s="15"/>
      <c r="O5" s="15"/>
    </row>
    <row r="6" spans="1:69" s="37" customFormat="1">
      <c r="A6" s="28"/>
      <c r="B6" s="28"/>
      <c r="C6" s="58"/>
      <c r="D6" s="84"/>
      <c r="F6" s="28"/>
      <c r="G6" s="28"/>
      <c r="H6" s="28"/>
    </row>
    <row r="8" spans="1:69">
      <c r="B8" s="28" t="s">
        <v>109</v>
      </c>
    </row>
    <row r="9" spans="1:69" s="87" customFormat="1">
      <c r="A9" s="60"/>
      <c r="B9" s="60"/>
      <c r="C9" s="86"/>
      <c r="D9" s="90"/>
      <c r="E9" s="46" t="str">
        <f xml:space="preserve">  InpC!E$67</f>
        <v>Opening Supply Chain Finance balance</v>
      </c>
      <c r="F9" s="46">
        <f xml:space="preserve">  InpC!F$67</f>
        <v>0</v>
      </c>
      <c r="G9" s="46" t="str">
        <f xml:space="preserve">  InpC!G$67</f>
        <v>GBP</v>
      </c>
      <c r="M9" s="88"/>
    </row>
    <row r="10" spans="1:69">
      <c r="A10" s="18"/>
      <c r="B10" s="18"/>
      <c r="C10" s="31"/>
      <c r="D10" s="32"/>
      <c r="E10" s="10" t="str">
        <f xml:space="preserve">  Time!E$28</f>
        <v>Period number</v>
      </c>
      <c r="F10" s="10">
        <f xml:space="preserve">  Time!F$28</f>
        <v>0</v>
      </c>
      <c r="G10" s="10" t="str">
        <f xml:space="preserve">  Time!G$28</f>
        <v>Counter</v>
      </c>
      <c r="H10" s="10">
        <f xml:space="preserve">  Time!H$28</f>
        <v>0</v>
      </c>
      <c r="I10" s="10">
        <f xml:space="preserve">  Time!I$28</f>
        <v>0</v>
      </c>
      <c r="J10" s="10">
        <f xml:space="preserve">  Time!J$28</f>
        <v>1</v>
      </c>
      <c r="K10" s="10">
        <f xml:space="preserve">  Time!K$28</f>
        <v>2</v>
      </c>
      <c r="L10" s="10">
        <f xml:space="preserve">  Time!L$28</f>
        <v>3</v>
      </c>
      <c r="M10" s="10">
        <f xml:space="preserve">  Time!M$28</f>
        <v>4</v>
      </c>
      <c r="N10" s="10">
        <f xml:space="preserve">  Time!N$28</f>
        <v>5</v>
      </c>
      <c r="O10" s="10">
        <f xml:space="preserve">  Time!O$28</f>
        <v>6</v>
      </c>
      <c r="P10" s="10">
        <f xml:space="preserve">  Time!P$28</f>
        <v>7</v>
      </c>
      <c r="Q10" s="10">
        <f xml:space="preserve">  Time!Q$28</f>
        <v>8</v>
      </c>
      <c r="R10" s="10">
        <f xml:space="preserve">  Time!R$28</f>
        <v>9</v>
      </c>
      <c r="S10" s="10">
        <f xml:space="preserve">  Time!S$28</f>
        <v>10</v>
      </c>
      <c r="T10" s="10">
        <f xml:space="preserve">  Time!T$28</f>
        <v>11</v>
      </c>
      <c r="U10" s="10">
        <f xml:space="preserve">  Time!U$28</f>
        <v>12</v>
      </c>
      <c r="V10" s="10">
        <f xml:space="preserve">  Time!V$28</f>
        <v>13</v>
      </c>
      <c r="W10" s="10">
        <f xml:space="preserve">  Time!W$28</f>
        <v>14</v>
      </c>
      <c r="X10" s="10">
        <f xml:space="preserve">  Time!X$28</f>
        <v>15</v>
      </c>
      <c r="Y10" s="10">
        <f xml:space="preserve">  Time!Y$28</f>
        <v>16</v>
      </c>
      <c r="Z10" s="10">
        <f xml:space="preserve">  Time!Z$28</f>
        <v>17</v>
      </c>
      <c r="AA10" s="10">
        <f xml:space="preserve">  Time!AA$28</f>
        <v>18</v>
      </c>
      <c r="AB10" s="10">
        <f xml:space="preserve">  Time!AB$28</f>
        <v>19</v>
      </c>
      <c r="AC10" s="10">
        <f xml:space="preserve">  Time!AC$28</f>
        <v>20</v>
      </c>
      <c r="AD10" s="10">
        <f xml:space="preserve">  Time!AD$28</f>
        <v>21</v>
      </c>
      <c r="AE10" s="10">
        <f xml:space="preserve">  Time!AE$28</f>
        <v>22</v>
      </c>
      <c r="AF10" s="10">
        <f xml:space="preserve">  Time!AF$28</f>
        <v>23</v>
      </c>
      <c r="AG10" s="10">
        <f xml:space="preserve">  Time!AG$28</f>
        <v>24</v>
      </c>
      <c r="AH10" s="10">
        <f xml:space="preserve">  Time!AH$28</f>
        <v>25</v>
      </c>
      <c r="AI10" s="10">
        <f xml:space="preserve">  Time!AI$28</f>
        <v>26</v>
      </c>
      <c r="AJ10" s="10">
        <f xml:space="preserve">  Time!AJ$28</f>
        <v>27</v>
      </c>
      <c r="AK10" s="10">
        <f xml:space="preserve">  Time!AK$28</f>
        <v>28</v>
      </c>
      <c r="AL10" s="10">
        <f xml:space="preserve">  Time!AL$28</f>
        <v>29</v>
      </c>
      <c r="AM10" s="10">
        <f xml:space="preserve">  Time!AM$28</f>
        <v>30</v>
      </c>
      <c r="AN10" s="10">
        <f xml:space="preserve">  Time!AN$28</f>
        <v>31</v>
      </c>
      <c r="AO10" s="10">
        <f xml:space="preserve">  Time!AO$28</f>
        <v>32</v>
      </c>
      <c r="AP10" s="10">
        <f xml:space="preserve">  Time!AP$28</f>
        <v>33</v>
      </c>
      <c r="AQ10" s="10">
        <f xml:space="preserve">  Time!AQ$28</f>
        <v>34</v>
      </c>
      <c r="AR10" s="10">
        <f xml:space="preserve">  Time!AR$28</f>
        <v>35</v>
      </c>
      <c r="AS10" s="10">
        <f xml:space="preserve">  Time!AS$28</f>
        <v>36</v>
      </c>
      <c r="AT10" s="10">
        <f xml:space="preserve">  Time!AT$28</f>
        <v>37</v>
      </c>
      <c r="AU10" s="10">
        <f xml:space="preserve">  Time!AU$28</f>
        <v>38</v>
      </c>
      <c r="AV10" s="10">
        <f xml:space="preserve">  Time!AV$28</f>
        <v>39</v>
      </c>
      <c r="AW10" s="10">
        <f xml:space="preserve">  Time!AW$28</f>
        <v>40</v>
      </c>
      <c r="AX10" s="10">
        <f xml:space="preserve">  Time!AX$28</f>
        <v>41</v>
      </c>
      <c r="AY10" s="10">
        <f xml:space="preserve">  Time!AY$28</f>
        <v>42</v>
      </c>
      <c r="AZ10" s="10">
        <f xml:space="preserve">  Time!AZ$28</f>
        <v>43</v>
      </c>
      <c r="BA10" s="10">
        <f xml:space="preserve">  Time!BA$28</f>
        <v>44</v>
      </c>
      <c r="BB10" s="10">
        <f xml:space="preserve">  Time!BB$28</f>
        <v>45</v>
      </c>
      <c r="BC10" s="10">
        <f xml:space="preserve">  Time!BC$28</f>
        <v>46</v>
      </c>
      <c r="BD10" s="10">
        <f xml:space="preserve">  Time!BD$28</f>
        <v>47</v>
      </c>
      <c r="BE10" s="10">
        <f xml:space="preserve">  Time!BE$28</f>
        <v>48</v>
      </c>
      <c r="BF10" s="10">
        <f xml:space="preserve">  Time!BF$28</f>
        <v>49</v>
      </c>
      <c r="BG10" s="10">
        <f xml:space="preserve">  Time!BG$28</f>
        <v>50</v>
      </c>
      <c r="BH10" s="10">
        <f xml:space="preserve">  Time!BH$28</f>
        <v>51</v>
      </c>
      <c r="BI10" s="10">
        <f xml:space="preserve">  Time!BI$28</f>
        <v>52</v>
      </c>
      <c r="BJ10" s="10">
        <f xml:space="preserve">  Time!BJ$28</f>
        <v>53</v>
      </c>
      <c r="BK10" s="10">
        <f xml:space="preserve">  Time!BK$28</f>
        <v>54</v>
      </c>
      <c r="BL10" s="10">
        <f xml:space="preserve">  Time!BL$28</f>
        <v>55</v>
      </c>
      <c r="BM10" s="10">
        <f xml:space="preserve">  Time!BM$28</f>
        <v>56</v>
      </c>
      <c r="BN10" s="10">
        <f xml:space="preserve">  Time!BN$28</f>
        <v>57</v>
      </c>
      <c r="BO10" s="10">
        <f xml:space="preserve">  Time!BO$28</f>
        <v>58</v>
      </c>
      <c r="BP10" s="10">
        <f xml:space="preserve">  Time!BP$28</f>
        <v>59</v>
      </c>
      <c r="BQ10" s="10">
        <f xml:space="preserve">  Time!BQ$28</f>
        <v>60</v>
      </c>
    </row>
    <row r="11" spans="1:69">
      <c r="E11" s="55" t="s">
        <v>273</v>
      </c>
      <c r="G11" s="55" t="s">
        <v>205</v>
      </c>
      <c r="J11" s="2">
        <f t="shared" ref="J11:BQ11" si="0" xml:space="preserve">  I15</f>
        <v>0</v>
      </c>
      <c r="K11" s="2">
        <f t="shared" ca="1" si="0"/>
        <v>0</v>
      </c>
      <c r="L11" s="2">
        <f t="shared" ca="1" si="0"/>
        <v>0</v>
      </c>
      <c r="M11" s="2">
        <f t="shared" ca="1" si="0"/>
        <v>0</v>
      </c>
      <c r="N11" s="2">
        <f t="shared" ca="1" si="0"/>
        <v>0</v>
      </c>
      <c r="O11" s="2">
        <f t="shared" ca="1" si="0"/>
        <v>0</v>
      </c>
      <c r="P11" s="2">
        <f t="shared" ca="1" si="0"/>
        <v>0</v>
      </c>
      <c r="Q11" s="2">
        <f t="shared" ca="1" si="0"/>
        <v>0</v>
      </c>
      <c r="R11" s="2">
        <f t="shared" ca="1" si="0"/>
        <v>0</v>
      </c>
      <c r="S11" s="2">
        <f t="shared" ca="1" si="0"/>
        <v>0</v>
      </c>
      <c r="T11" s="2">
        <f t="shared" ca="1" si="0"/>
        <v>0</v>
      </c>
      <c r="U11" s="2">
        <f t="shared" ca="1" si="0"/>
        <v>0</v>
      </c>
      <c r="V11" s="2">
        <f t="shared" ca="1" si="0"/>
        <v>0</v>
      </c>
      <c r="W11" s="2">
        <f t="shared" ca="1" si="0"/>
        <v>0</v>
      </c>
      <c r="X11" s="2">
        <f t="shared" ca="1" si="0"/>
        <v>0</v>
      </c>
      <c r="Y11" s="2">
        <f t="shared" ca="1" si="0"/>
        <v>0</v>
      </c>
      <c r="Z11" s="2">
        <f t="shared" ca="1" si="0"/>
        <v>0</v>
      </c>
      <c r="AA11" s="2">
        <f t="shared" ca="1" si="0"/>
        <v>0</v>
      </c>
      <c r="AB11" s="2">
        <f t="shared" ca="1" si="0"/>
        <v>0</v>
      </c>
      <c r="AC11" s="2">
        <f t="shared" ca="1" si="0"/>
        <v>0</v>
      </c>
      <c r="AD11" s="2">
        <f t="shared" ca="1" si="0"/>
        <v>0</v>
      </c>
      <c r="AE11" s="2">
        <f t="shared" ca="1" si="0"/>
        <v>0</v>
      </c>
      <c r="AF11" s="2">
        <f t="shared" ca="1" si="0"/>
        <v>0</v>
      </c>
      <c r="AG11" s="2">
        <f t="shared" ca="1" si="0"/>
        <v>0</v>
      </c>
      <c r="AH11" s="2">
        <f t="shared" ca="1" si="0"/>
        <v>0</v>
      </c>
      <c r="AI11" s="2">
        <f t="shared" ca="1" si="0"/>
        <v>0</v>
      </c>
      <c r="AJ11" s="2">
        <f t="shared" ca="1" si="0"/>
        <v>0</v>
      </c>
      <c r="AK11" s="2">
        <f t="shared" ca="1" si="0"/>
        <v>0</v>
      </c>
      <c r="AL11" s="2">
        <f t="shared" ca="1" si="0"/>
        <v>0</v>
      </c>
      <c r="AM11" s="2">
        <f t="shared" ca="1" si="0"/>
        <v>0</v>
      </c>
      <c r="AN11" s="2">
        <f t="shared" ca="1" si="0"/>
        <v>0</v>
      </c>
      <c r="AO11" s="2">
        <f t="shared" ca="1" si="0"/>
        <v>0</v>
      </c>
      <c r="AP11" s="2">
        <f t="shared" ca="1" si="0"/>
        <v>0</v>
      </c>
      <c r="AQ11" s="2">
        <f t="shared" ca="1" si="0"/>
        <v>0</v>
      </c>
      <c r="AR11" s="2">
        <f t="shared" ca="1" si="0"/>
        <v>0</v>
      </c>
      <c r="AS11" s="2">
        <f t="shared" ca="1" si="0"/>
        <v>0</v>
      </c>
      <c r="AT11" s="2">
        <f t="shared" ca="1" si="0"/>
        <v>0</v>
      </c>
      <c r="AU11" s="2">
        <f t="shared" ca="1" si="0"/>
        <v>0</v>
      </c>
      <c r="AV11" s="2">
        <f t="shared" ca="1" si="0"/>
        <v>0</v>
      </c>
      <c r="AW11" s="2">
        <f t="shared" ca="1" si="0"/>
        <v>0</v>
      </c>
      <c r="AX11" s="2">
        <f t="shared" ca="1" si="0"/>
        <v>0</v>
      </c>
      <c r="AY11" s="2">
        <f t="shared" ca="1" si="0"/>
        <v>0</v>
      </c>
      <c r="AZ11" s="2">
        <f t="shared" ca="1" si="0"/>
        <v>0</v>
      </c>
      <c r="BA11" s="2">
        <f t="shared" ca="1" si="0"/>
        <v>0</v>
      </c>
      <c r="BB11" s="2">
        <f t="shared" ca="1" si="0"/>
        <v>0</v>
      </c>
      <c r="BC11" s="2">
        <f t="shared" ca="1" si="0"/>
        <v>0</v>
      </c>
      <c r="BD11" s="2">
        <f t="shared" ca="1" si="0"/>
        <v>0</v>
      </c>
      <c r="BE11" s="2">
        <f t="shared" ca="1" si="0"/>
        <v>0</v>
      </c>
      <c r="BF11" s="2">
        <f t="shared" ca="1" si="0"/>
        <v>0</v>
      </c>
      <c r="BG11" s="2">
        <f t="shared" ca="1" si="0"/>
        <v>0</v>
      </c>
      <c r="BH11" s="2">
        <f t="shared" ca="1" si="0"/>
        <v>0</v>
      </c>
      <c r="BI11" s="2">
        <f t="shared" ca="1" si="0"/>
        <v>0</v>
      </c>
      <c r="BJ11" s="2">
        <f t="shared" ca="1" si="0"/>
        <v>0</v>
      </c>
      <c r="BK11" s="2">
        <f t="shared" ca="1" si="0"/>
        <v>0</v>
      </c>
      <c r="BL11" s="2">
        <f t="shared" ca="1" si="0"/>
        <v>0</v>
      </c>
      <c r="BM11" s="2">
        <f t="shared" ca="1" si="0"/>
        <v>0</v>
      </c>
      <c r="BN11" s="2">
        <f t="shared" ca="1" si="0"/>
        <v>0</v>
      </c>
      <c r="BO11" s="2">
        <f t="shared" ca="1" si="0"/>
        <v>0</v>
      </c>
      <c r="BP11" s="2">
        <f t="shared" ca="1" si="0"/>
        <v>0</v>
      </c>
      <c r="BQ11" s="2">
        <f t="shared" ca="1" si="0"/>
        <v>0</v>
      </c>
    </row>
    <row r="12" spans="1:69">
      <c r="D12" s="82" t="s">
        <v>179</v>
      </c>
      <c r="E12" s="2" t="str">
        <f t="shared" ref="E12:BQ12" si="1" xml:space="preserve">  E$22</f>
        <v>Supply Chain Finance drawdown</v>
      </c>
      <c r="F12" s="2">
        <f t="shared" si="1"/>
        <v>0</v>
      </c>
      <c r="G12" s="2" t="str">
        <f t="shared" si="1"/>
        <v>GBP</v>
      </c>
      <c r="H12" s="2">
        <f t="shared" ca="1" si="1"/>
        <v>0</v>
      </c>
      <c r="I12" s="2">
        <f t="shared" si="1"/>
        <v>0</v>
      </c>
      <c r="J12" s="2">
        <f t="shared" ca="1" si="1"/>
        <v>0</v>
      </c>
      <c r="K12" s="2">
        <f t="shared" ca="1" si="1"/>
        <v>0</v>
      </c>
      <c r="L12" s="2">
        <f t="shared" ca="1" si="1"/>
        <v>0</v>
      </c>
      <c r="M12" s="2">
        <f t="shared" ca="1" si="1"/>
        <v>0</v>
      </c>
      <c r="N12" s="2">
        <f t="shared" ca="1" si="1"/>
        <v>0</v>
      </c>
      <c r="O12" s="2">
        <f t="shared" ca="1" si="1"/>
        <v>0</v>
      </c>
      <c r="P12" s="2">
        <f t="shared" ca="1" si="1"/>
        <v>0</v>
      </c>
      <c r="Q12" s="2">
        <f t="shared" ca="1" si="1"/>
        <v>0</v>
      </c>
      <c r="R12" s="2">
        <f t="shared" ca="1" si="1"/>
        <v>0</v>
      </c>
      <c r="S12" s="2">
        <f t="shared" ca="1" si="1"/>
        <v>0</v>
      </c>
      <c r="T12" s="2">
        <f t="shared" ca="1" si="1"/>
        <v>0</v>
      </c>
      <c r="U12" s="2">
        <f t="shared" ca="1" si="1"/>
        <v>0</v>
      </c>
      <c r="V12" s="2">
        <f t="shared" ca="1" si="1"/>
        <v>0</v>
      </c>
      <c r="W12" s="2">
        <f t="shared" ca="1" si="1"/>
        <v>0</v>
      </c>
      <c r="X12" s="2">
        <f t="shared" ca="1" si="1"/>
        <v>0</v>
      </c>
      <c r="Y12" s="2">
        <f t="shared" ca="1" si="1"/>
        <v>0</v>
      </c>
      <c r="Z12" s="2">
        <f t="shared" ca="1" si="1"/>
        <v>0</v>
      </c>
      <c r="AA12" s="2">
        <f t="shared" ca="1" si="1"/>
        <v>0</v>
      </c>
      <c r="AB12" s="2">
        <f t="shared" ca="1" si="1"/>
        <v>0</v>
      </c>
      <c r="AC12" s="2">
        <f t="shared" ca="1" si="1"/>
        <v>0</v>
      </c>
      <c r="AD12" s="2">
        <f t="shared" ca="1" si="1"/>
        <v>0</v>
      </c>
      <c r="AE12" s="2">
        <f t="shared" ca="1" si="1"/>
        <v>0</v>
      </c>
      <c r="AF12" s="2">
        <f t="shared" ca="1" si="1"/>
        <v>0</v>
      </c>
      <c r="AG12" s="2">
        <f t="shared" ca="1" si="1"/>
        <v>0</v>
      </c>
      <c r="AH12" s="2">
        <f t="shared" ca="1" si="1"/>
        <v>0</v>
      </c>
      <c r="AI12" s="2">
        <f t="shared" ca="1" si="1"/>
        <v>0</v>
      </c>
      <c r="AJ12" s="2">
        <f t="shared" ca="1" si="1"/>
        <v>0</v>
      </c>
      <c r="AK12" s="2">
        <f t="shared" ca="1" si="1"/>
        <v>0</v>
      </c>
      <c r="AL12" s="2">
        <f t="shared" ca="1" si="1"/>
        <v>0</v>
      </c>
      <c r="AM12" s="2">
        <f t="shared" ca="1" si="1"/>
        <v>0</v>
      </c>
      <c r="AN12" s="2">
        <f t="shared" ca="1" si="1"/>
        <v>0</v>
      </c>
      <c r="AO12" s="2">
        <f t="shared" ca="1" si="1"/>
        <v>0</v>
      </c>
      <c r="AP12" s="2">
        <f t="shared" ca="1" si="1"/>
        <v>0</v>
      </c>
      <c r="AQ12" s="2">
        <f t="shared" ca="1" si="1"/>
        <v>0</v>
      </c>
      <c r="AR12" s="2">
        <f t="shared" ca="1" si="1"/>
        <v>0</v>
      </c>
      <c r="AS12" s="2">
        <f t="shared" ca="1" si="1"/>
        <v>0</v>
      </c>
      <c r="AT12" s="2">
        <f t="shared" ca="1" si="1"/>
        <v>0</v>
      </c>
      <c r="AU12" s="2">
        <f t="shared" ca="1" si="1"/>
        <v>0</v>
      </c>
      <c r="AV12" s="2">
        <f t="shared" ca="1" si="1"/>
        <v>0</v>
      </c>
      <c r="AW12" s="2">
        <f t="shared" ca="1" si="1"/>
        <v>0</v>
      </c>
      <c r="AX12" s="2">
        <f t="shared" ca="1" si="1"/>
        <v>0</v>
      </c>
      <c r="AY12" s="2">
        <f t="shared" ca="1" si="1"/>
        <v>0</v>
      </c>
      <c r="AZ12" s="2">
        <f t="shared" ca="1" si="1"/>
        <v>0</v>
      </c>
      <c r="BA12" s="2">
        <f t="shared" ca="1" si="1"/>
        <v>0</v>
      </c>
      <c r="BB12" s="2">
        <f t="shared" ca="1" si="1"/>
        <v>0</v>
      </c>
      <c r="BC12" s="2">
        <f t="shared" ca="1" si="1"/>
        <v>0</v>
      </c>
      <c r="BD12" s="2">
        <f t="shared" ca="1" si="1"/>
        <v>0</v>
      </c>
      <c r="BE12" s="2">
        <f t="shared" ca="1" si="1"/>
        <v>0</v>
      </c>
      <c r="BF12" s="2">
        <f t="shared" ca="1" si="1"/>
        <v>0</v>
      </c>
      <c r="BG12" s="2">
        <f t="shared" ca="1" si="1"/>
        <v>0</v>
      </c>
      <c r="BH12" s="2">
        <f t="shared" ca="1" si="1"/>
        <v>0</v>
      </c>
      <c r="BI12" s="2">
        <f t="shared" ca="1" si="1"/>
        <v>0</v>
      </c>
      <c r="BJ12" s="2">
        <f t="shared" ca="1" si="1"/>
        <v>0</v>
      </c>
      <c r="BK12" s="2">
        <f t="shared" ca="1" si="1"/>
        <v>0</v>
      </c>
      <c r="BL12" s="2">
        <f t="shared" ca="1" si="1"/>
        <v>0</v>
      </c>
      <c r="BM12" s="2">
        <f t="shared" ca="1" si="1"/>
        <v>0</v>
      </c>
      <c r="BN12" s="2">
        <f t="shared" ca="1" si="1"/>
        <v>0</v>
      </c>
      <c r="BO12" s="2">
        <f t="shared" ca="1" si="1"/>
        <v>0</v>
      </c>
      <c r="BP12" s="2">
        <f t="shared" ca="1" si="1"/>
        <v>0</v>
      </c>
      <c r="BQ12" s="2">
        <f t="shared" ca="1" si="1"/>
        <v>0</v>
      </c>
    </row>
    <row r="13" spans="1:69">
      <c r="D13" s="82" t="s">
        <v>179</v>
      </c>
      <c r="E13" s="2" t="str">
        <f t="shared" ref="E13:BQ13" si="2" xml:space="preserve">  E$35</f>
        <v>Supply Chain Finance unpaid interest</v>
      </c>
      <c r="F13" s="2">
        <f t="shared" si="2"/>
        <v>0</v>
      </c>
      <c r="G13" s="2" t="str">
        <f t="shared" si="2"/>
        <v>GBP</v>
      </c>
      <c r="H13" s="2">
        <f t="shared" ca="1" si="2"/>
        <v>0</v>
      </c>
      <c r="I13" s="2">
        <f t="shared" si="2"/>
        <v>0</v>
      </c>
      <c r="J13" s="2">
        <f t="shared" si="2"/>
        <v>0</v>
      </c>
      <c r="K13" s="2">
        <f t="shared" ca="1" si="2"/>
        <v>0</v>
      </c>
      <c r="L13" s="2">
        <f t="shared" ca="1" si="2"/>
        <v>0</v>
      </c>
      <c r="M13" s="2">
        <f t="shared" ca="1" si="2"/>
        <v>0</v>
      </c>
      <c r="N13" s="2">
        <f t="shared" ca="1" si="2"/>
        <v>0</v>
      </c>
      <c r="O13" s="2">
        <f t="shared" ca="1" si="2"/>
        <v>0</v>
      </c>
      <c r="P13" s="2">
        <f t="shared" ca="1" si="2"/>
        <v>0</v>
      </c>
      <c r="Q13" s="2">
        <f t="shared" ca="1" si="2"/>
        <v>0</v>
      </c>
      <c r="R13" s="2">
        <f t="shared" ca="1" si="2"/>
        <v>0</v>
      </c>
      <c r="S13" s="2">
        <f t="shared" ca="1" si="2"/>
        <v>0</v>
      </c>
      <c r="T13" s="2">
        <f t="shared" ca="1" si="2"/>
        <v>0</v>
      </c>
      <c r="U13" s="2">
        <f t="shared" ca="1" si="2"/>
        <v>0</v>
      </c>
      <c r="V13" s="2">
        <f t="shared" ca="1" si="2"/>
        <v>0</v>
      </c>
      <c r="W13" s="2">
        <f t="shared" ca="1" si="2"/>
        <v>0</v>
      </c>
      <c r="X13" s="2">
        <f t="shared" ca="1" si="2"/>
        <v>0</v>
      </c>
      <c r="Y13" s="2">
        <f t="shared" ca="1" si="2"/>
        <v>0</v>
      </c>
      <c r="Z13" s="2">
        <f t="shared" ca="1" si="2"/>
        <v>0</v>
      </c>
      <c r="AA13" s="2">
        <f t="shared" ca="1" si="2"/>
        <v>0</v>
      </c>
      <c r="AB13" s="2">
        <f t="shared" ca="1" si="2"/>
        <v>0</v>
      </c>
      <c r="AC13" s="2">
        <f t="shared" ca="1" si="2"/>
        <v>0</v>
      </c>
      <c r="AD13" s="2">
        <f t="shared" ca="1" si="2"/>
        <v>0</v>
      </c>
      <c r="AE13" s="2">
        <f t="shared" ca="1" si="2"/>
        <v>0</v>
      </c>
      <c r="AF13" s="2">
        <f t="shared" ca="1" si="2"/>
        <v>0</v>
      </c>
      <c r="AG13" s="2">
        <f t="shared" ca="1" si="2"/>
        <v>0</v>
      </c>
      <c r="AH13" s="2">
        <f t="shared" ca="1" si="2"/>
        <v>0</v>
      </c>
      <c r="AI13" s="2">
        <f t="shared" ca="1" si="2"/>
        <v>0</v>
      </c>
      <c r="AJ13" s="2">
        <f t="shared" ca="1" si="2"/>
        <v>0</v>
      </c>
      <c r="AK13" s="2">
        <f t="shared" ca="1" si="2"/>
        <v>0</v>
      </c>
      <c r="AL13" s="2">
        <f t="shared" ca="1" si="2"/>
        <v>0</v>
      </c>
      <c r="AM13" s="2">
        <f t="shared" ca="1" si="2"/>
        <v>0</v>
      </c>
      <c r="AN13" s="2">
        <f t="shared" ca="1" si="2"/>
        <v>0</v>
      </c>
      <c r="AO13" s="2">
        <f t="shared" ca="1" si="2"/>
        <v>0</v>
      </c>
      <c r="AP13" s="2">
        <f t="shared" ca="1" si="2"/>
        <v>0</v>
      </c>
      <c r="AQ13" s="2">
        <f t="shared" ca="1" si="2"/>
        <v>0</v>
      </c>
      <c r="AR13" s="2">
        <f t="shared" ca="1" si="2"/>
        <v>0</v>
      </c>
      <c r="AS13" s="2">
        <f t="shared" ca="1" si="2"/>
        <v>0</v>
      </c>
      <c r="AT13" s="2">
        <f t="shared" ca="1" si="2"/>
        <v>0</v>
      </c>
      <c r="AU13" s="2">
        <f t="shared" ca="1" si="2"/>
        <v>0</v>
      </c>
      <c r="AV13" s="2">
        <f t="shared" ca="1" si="2"/>
        <v>0</v>
      </c>
      <c r="AW13" s="2">
        <f t="shared" ca="1" si="2"/>
        <v>0</v>
      </c>
      <c r="AX13" s="2">
        <f t="shared" ca="1" si="2"/>
        <v>0</v>
      </c>
      <c r="AY13" s="2">
        <f t="shared" ca="1" si="2"/>
        <v>0</v>
      </c>
      <c r="AZ13" s="2">
        <f t="shared" ca="1" si="2"/>
        <v>0</v>
      </c>
      <c r="BA13" s="2">
        <f t="shared" ca="1" si="2"/>
        <v>0</v>
      </c>
      <c r="BB13" s="2">
        <f t="shared" ca="1" si="2"/>
        <v>0</v>
      </c>
      <c r="BC13" s="2">
        <f t="shared" ca="1" si="2"/>
        <v>0</v>
      </c>
      <c r="BD13" s="2">
        <f t="shared" ca="1" si="2"/>
        <v>0</v>
      </c>
      <c r="BE13" s="2">
        <f t="shared" ca="1" si="2"/>
        <v>0</v>
      </c>
      <c r="BF13" s="2">
        <f t="shared" ca="1" si="2"/>
        <v>0</v>
      </c>
      <c r="BG13" s="2">
        <f t="shared" ca="1" si="2"/>
        <v>0</v>
      </c>
      <c r="BH13" s="2">
        <f t="shared" ca="1" si="2"/>
        <v>0</v>
      </c>
      <c r="BI13" s="2">
        <f t="shared" ca="1" si="2"/>
        <v>0</v>
      </c>
      <c r="BJ13" s="2">
        <f t="shared" ca="1" si="2"/>
        <v>0</v>
      </c>
      <c r="BK13" s="2">
        <f t="shared" ca="1" si="2"/>
        <v>0</v>
      </c>
      <c r="BL13" s="2">
        <f t="shared" ca="1" si="2"/>
        <v>0</v>
      </c>
      <c r="BM13" s="2">
        <f t="shared" ca="1" si="2"/>
        <v>0</v>
      </c>
      <c r="BN13" s="2">
        <f t="shared" ca="1" si="2"/>
        <v>0</v>
      </c>
      <c r="BO13" s="2">
        <f t="shared" ca="1" si="2"/>
        <v>0</v>
      </c>
      <c r="BP13" s="2">
        <f t="shared" ca="1" si="2"/>
        <v>0</v>
      </c>
      <c r="BQ13" s="2">
        <f t="shared" ca="1" si="2"/>
        <v>0</v>
      </c>
    </row>
    <row r="14" spans="1:69">
      <c r="D14" s="82" t="s">
        <v>237</v>
      </c>
      <c r="E14" s="2" t="str">
        <f t="shared" ref="E14:BQ14" si="3" xml:space="preserve">  E$28</f>
        <v>Supply Chain Finance principal repayment POS</v>
      </c>
      <c r="F14" s="2">
        <f t="shared" si="3"/>
        <v>0</v>
      </c>
      <c r="G14" s="2" t="str">
        <f t="shared" si="3"/>
        <v>GBP</v>
      </c>
      <c r="H14" s="2">
        <f t="shared" ca="1" si="3"/>
        <v>0</v>
      </c>
      <c r="I14" s="2">
        <f t="shared" si="3"/>
        <v>0</v>
      </c>
      <c r="J14" s="2">
        <f t="shared" ca="1" si="3"/>
        <v>0</v>
      </c>
      <c r="K14" s="2">
        <f t="shared" ca="1" si="3"/>
        <v>0</v>
      </c>
      <c r="L14" s="2">
        <f t="shared" ca="1" si="3"/>
        <v>0</v>
      </c>
      <c r="M14" s="2">
        <f t="shared" ca="1" si="3"/>
        <v>0</v>
      </c>
      <c r="N14" s="2">
        <f t="shared" ca="1" si="3"/>
        <v>0</v>
      </c>
      <c r="O14" s="2">
        <f t="shared" ca="1" si="3"/>
        <v>0</v>
      </c>
      <c r="P14" s="2">
        <f t="shared" ca="1" si="3"/>
        <v>0</v>
      </c>
      <c r="Q14" s="2">
        <f t="shared" ca="1" si="3"/>
        <v>0</v>
      </c>
      <c r="R14" s="2">
        <f t="shared" ca="1" si="3"/>
        <v>0</v>
      </c>
      <c r="S14" s="2">
        <f t="shared" ca="1" si="3"/>
        <v>0</v>
      </c>
      <c r="T14" s="2">
        <f t="shared" ca="1" si="3"/>
        <v>0</v>
      </c>
      <c r="U14" s="2">
        <f t="shared" ca="1" si="3"/>
        <v>0</v>
      </c>
      <c r="V14" s="2">
        <f t="shared" ca="1" si="3"/>
        <v>0</v>
      </c>
      <c r="W14" s="2">
        <f t="shared" ca="1" si="3"/>
        <v>0</v>
      </c>
      <c r="X14" s="2">
        <f t="shared" ca="1" si="3"/>
        <v>0</v>
      </c>
      <c r="Y14" s="2">
        <f t="shared" ca="1" si="3"/>
        <v>0</v>
      </c>
      <c r="Z14" s="2">
        <f t="shared" ca="1" si="3"/>
        <v>0</v>
      </c>
      <c r="AA14" s="2">
        <f t="shared" ca="1" si="3"/>
        <v>0</v>
      </c>
      <c r="AB14" s="2">
        <f t="shared" ca="1" si="3"/>
        <v>0</v>
      </c>
      <c r="AC14" s="2">
        <f t="shared" ca="1" si="3"/>
        <v>0</v>
      </c>
      <c r="AD14" s="2">
        <f t="shared" ca="1" si="3"/>
        <v>0</v>
      </c>
      <c r="AE14" s="2">
        <f t="shared" ca="1" si="3"/>
        <v>0</v>
      </c>
      <c r="AF14" s="2">
        <f t="shared" ca="1" si="3"/>
        <v>0</v>
      </c>
      <c r="AG14" s="2">
        <f t="shared" ca="1" si="3"/>
        <v>0</v>
      </c>
      <c r="AH14" s="2">
        <f t="shared" ca="1" si="3"/>
        <v>0</v>
      </c>
      <c r="AI14" s="2">
        <f t="shared" ca="1" si="3"/>
        <v>0</v>
      </c>
      <c r="AJ14" s="2">
        <f t="shared" ca="1" si="3"/>
        <v>0</v>
      </c>
      <c r="AK14" s="2">
        <f t="shared" ca="1" si="3"/>
        <v>0</v>
      </c>
      <c r="AL14" s="2">
        <f t="shared" ca="1" si="3"/>
        <v>0</v>
      </c>
      <c r="AM14" s="2">
        <f t="shared" ca="1" si="3"/>
        <v>0</v>
      </c>
      <c r="AN14" s="2">
        <f t="shared" ca="1" si="3"/>
        <v>0</v>
      </c>
      <c r="AO14" s="2">
        <f t="shared" ca="1" si="3"/>
        <v>0</v>
      </c>
      <c r="AP14" s="2">
        <f t="shared" ca="1" si="3"/>
        <v>0</v>
      </c>
      <c r="AQ14" s="2">
        <f t="shared" ca="1" si="3"/>
        <v>0</v>
      </c>
      <c r="AR14" s="2">
        <f t="shared" ca="1" si="3"/>
        <v>0</v>
      </c>
      <c r="AS14" s="2">
        <f t="shared" ca="1" si="3"/>
        <v>0</v>
      </c>
      <c r="AT14" s="2">
        <f t="shared" ca="1" si="3"/>
        <v>0</v>
      </c>
      <c r="AU14" s="2">
        <f t="shared" ca="1" si="3"/>
        <v>0</v>
      </c>
      <c r="AV14" s="2">
        <f t="shared" ca="1" si="3"/>
        <v>0</v>
      </c>
      <c r="AW14" s="2">
        <f t="shared" ca="1" si="3"/>
        <v>0</v>
      </c>
      <c r="AX14" s="2">
        <f t="shared" ca="1" si="3"/>
        <v>0</v>
      </c>
      <c r="AY14" s="2">
        <f t="shared" ca="1" si="3"/>
        <v>0</v>
      </c>
      <c r="AZ14" s="2">
        <f t="shared" ca="1" si="3"/>
        <v>0</v>
      </c>
      <c r="BA14" s="2">
        <f t="shared" ca="1" si="3"/>
        <v>0</v>
      </c>
      <c r="BB14" s="2">
        <f t="shared" ca="1" si="3"/>
        <v>0</v>
      </c>
      <c r="BC14" s="2">
        <f t="shared" ca="1" si="3"/>
        <v>0</v>
      </c>
      <c r="BD14" s="2">
        <f t="shared" ca="1" si="3"/>
        <v>0</v>
      </c>
      <c r="BE14" s="2">
        <f t="shared" ca="1" si="3"/>
        <v>0</v>
      </c>
      <c r="BF14" s="2">
        <f t="shared" ca="1" si="3"/>
        <v>0</v>
      </c>
      <c r="BG14" s="2">
        <f t="shared" ca="1" si="3"/>
        <v>0</v>
      </c>
      <c r="BH14" s="2">
        <f t="shared" ca="1" si="3"/>
        <v>0</v>
      </c>
      <c r="BI14" s="2">
        <f t="shared" ca="1" si="3"/>
        <v>0</v>
      </c>
      <c r="BJ14" s="2">
        <f t="shared" ca="1" si="3"/>
        <v>0</v>
      </c>
      <c r="BK14" s="2">
        <f t="shared" ca="1" si="3"/>
        <v>0</v>
      </c>
      <c r="BL14" s="2">
        <f t="shared" ca="1" si="3"/>
        <v>0</v>
      </c>
      <c r="BM14" s="2">
        <f t="shared" ca="1" si="3"/>
        <v>0</v>
      </c>
      <c r="BN14" s="2">
        <f t="shared" ca="1" si="3"/>
        <v>0</v>
      </c>
      <c r="BO14" s="2">
        <f t="shared" ca="1" si="3"/>
        <v>0</v>
      </c>
      <c r="BP14" s="2">
        <f t="shared" ca="1" si="3"/>
        <v>0</v>
      </c>
      <c r="BQ14" s="2">
        <f t="shared" ca="1" si="3"/>
        <v>0</v>
      </c>
    </row>
    <row r="15" spans="1:69" s="89" customFormat="1">
      <c r="A15" s="64"/>
      <c r="B15" s="64"/>
      <c r="C15" s="92"/>
      <c r="D15" s="93"/>
      <c r="E15" s="38" t="s">
        <v>109</v>
      </c>
      <c r="F15" s="38"/>
      <c r="G15" s="38" t="s">
        <v>205</v>
      </c>
      <c r="H15" s="38"/>
      <c r="I15" s="12">
        <f t="shared" ref="I15:BQ15" si="4" xml:space="preserve">  IF( I10 = 0, $F9, I11 + I12 + I13 - I14 )</f>
        <v>0</v>
      </c>
      <c r="J15" s="12">
        <f t="shared" ca="1" si="4"/>
        <v>0</v>
      </c>
      <c r="K15" s="12">
        <f t="shared" ca="1" si="4"/>
        <v>0</v>
      </c>
      <c r="L15" s="12">
        <f t="shared" ca="1" si="4"/>
        <v>0</v>
      </c>
      <c r="M15" s="12">
        <f t="shared" ca="1" si="4"/>
        <v>0</v>
      </c>
      <c r="N15" s="12">
        <f t="shared" ca="1" si="4"/>
        <v>0</v>
      </c>
      <c r="O15" s="12">
        <f t="shared" ca="1" si="4"/>
        <v>0</v>
      </c>
      <c r="P15" s="12">
        <f t="shared" ca="1" si="4"/>
        <v>0</v>
      </c>
      <c r="Q15" s="12">
        <f t="shared" ca="1" si="4"/>
        <v>0</v>
      </c>
      <c r="R15" s="12">
        <f t="shared" ca="1" si="4"/>
        <v>0</v>
      </c>
      <c r="S15" s="12">
        <f t="shared" ca="1" si="4"/>
        <v>0</v>
      </c>
      <c r="T15" s="12">
        <f t="shared" ca="1" si="4"/>
        <v>0</v>
      </c>
      <c r="U15" s="12">
        <f t="shared" ca="1" si="4"/>
        <v>0</v>
      </c>
      <c r="V15" s="12">
        <f t="shared" ca="1" si="4"/>
        <v>0</v>
      </c>
      <c r="W15" s="12">
        <f t="shared" ca="1" si="4"/>
        <v>0</v>
      </c>
      <c r="X15" s="12">
        <f t="shared" ca="1" si="4"/>
        <v>0</v>
      </c>
      <c r="Y15" s="12">
        <f t="shared" ca="1" si="4"/>
        <v>0</v>
      </c>
      <c r="Z15" s="12">
        <f t="shared" ca="1" si="4"/>
        <v>0</v>
      </c>
      <c r="AA15" s="12">
        <f t="shared" ca="1" si="4"/>
        <v>0</v>
      </c>
      <c r="AB15" s="12">
        <f t="shared" ca="1" si="4"/>
        <v>0</v>
      </c>
      <c r="AC15" s="12">
        <f t="shared" ca="1" si="4"/>
        <v>0</v>
      </c>
      <c r="AD15" s="12">
        <f t="shared" ca="1" si="4"/>
        <v>0</v>
      </c>
      <c r="AE15" s="12">
        <f t="shared" ca="1" si="4"/>
        <v>0</v>
      </c>
      <c r="AF15" s="12">
        <f t="shared" ca="1" si="4"/>
        <v>0</v>
      </c>
      <c r="AG15" s="12">
        <f t="shared" ca="1" si="4"/>
        <v>0</v>
      </c>
      <c r="AH15" s="12">
        <f t="shared" ca="1" si="4"/>
        <v>0</v>
      </c>
      <c r="AI15" s="12">
        <f t="shared" ca="1" si="4"/>
        <v>0</v>
      </c>
      <c r="AJ15" s="12">
        <f t="shared" ca="1" si="4"/>
        <v>0</v>
      </c>
      <c r="AK15" s="12">
        <f t="shared" ca="1" si="4"/>
        <v>0</v>
      </c>
      <c r="AL15" s="12">
        <f t="shared" ca="1" si="4"/>
        <v>0</v>
      </c>
      <c r="AM15" s="12">
        <f t="shared" ca="1" si="4"/>
        <v>0</v>
      </c>
      <c r="AN15" s="12">
        <f t="shared" ca="1" si="4"/>
        <v>0</v>
      </c>
      <c r="AO15" s="12">
        <f t="shared" ca="1" si="4"/>
        <v>0</v>
      </c>
      <c r="AP15" s="12">
        <f t="shared" ca="1" si="4"/>
        <v>0</v>
      </c>
      <c r="AQ15" s="12">
        <f t="shared" ca="1" si="4"/>
        <v>0</v>
      </c>
      <c r="AR15" s="12">
        <f t="shared" ca="1" si="4"/>
        <v>0</v>
      </c>
      <c r="AS15" s="12">
        <f t="shared" ca="1" si="4"/>
        <v>0</v>
      </c>
      <c r="AT15" s="12">
        <f t="shared" ca="1" si="4"/>
        <v>0</v>
      </c>
      <c r="AU15" s="12">
        <f t="shared" ca="1" si="4"/>
        <v>0</v>
      </c>
      <c r="AV15" s="12">
        <f t="shared" ca="1" si="4"/>
        <v>0</v>
      </c>
      <c r="AW15" s="12">
        <f t="shared" ca="1" si="4"/>
        <v>0</v>
      </c>
      <c r="AX15" s="12">
        <f t="shared" ca="1" si="4"/>
        <v>0</v>
      </c>
      <c r="AY15" s="12">
        <f t="shared" ca="1" si="4"/>
        <v>0</v>
      </c>
      <c r="AZ15" s="12">
        <f t="shared" ca="1" si="4"/>
        <v>0</v>
      </c>
      <c r="BA15" s="12">
        <f t="shared" ca="1" si="4"/>
        <v>0</v>
      </c>
      <c r="BB15" s="12">
        <f t="shared" ca="1" si="4"/>
        <v>0</v>
      </c>
      <c r="BC15" s="12">
        <f t="shared" ca="1" si="4"/>
        <v>0</v>
      </c>
      <c r="BD15" s="12">
        <f t="shared" ca="1" si="4"/>
        <v>0</v>
      </c>
      <c r="BE15" s="12">
        <f t="shared" ca="1" si="4"/>
        <v>0</v>
      </c>
      <c r="BF15" s="12">
        <f t="shared" ca="1" si="4"/>
        <v>0</v>
      </c>
      <c r="BG15" s="12">
        <f t="shared" ca="1" si="4"/>
        <v>0</v>
      </c>
      <c r="BH15" s="12">
        <f t="shared" ca="1" si="4"/>
        <v>0</v>
      </c>
      <c r="BI15" s="12">
        <f t="shared" ca="1" si="4"/>
        <v>0</v>
      </c>
      <c r="BJ15" s="12">
        <f t="shared" ca="1" si="4"/>
        <v>0</v>
      </c>
      <c r="BK15" s="12">
        <f t="shared" ca="1" si="4"/>
        <v>0</v>
      </c>
      <c r="BL15" s="12">
        <f t="shared" ca="1" si="4"/>
        <v>0</v>
      </c>
      <c r="BM15" s="12">
        <f t="shared" ca="1" si="4"/>
        <v>0</v>
      </c>
      <c r="BN15" s="12">
        <f t="shared" ca="1" si="4"/>
        <v>0</v>
      </c>
      <c r="BO15" s="12">
        <f t="shared" ca="1" si="4"/>
        <v>0</v>
      </c>
      <c r="BP15" s="12">
        <f t="shared" ca="1" si="4"/>
        <v>0</v>
      </c>
      <c r="BQ15" s="12">
        <f t="shared" ca="1" si="4"/>
        <v>0</v>
      </c>
    </row>
    <row r="17" spans="1:69">
      <c r="B17" s="28" t="s">
        <v>16</v>
      </c>
    </row>
    <row r="18" spans="1:69" outlineLevel="1">
      <c r="A18" s="18"/>
      <c r="B18" s="18"/>
      <c r="C18" s="31"/>
      <c r="D18" s="32"/>
      <c r="E18" s="5" t="str">
        <f xml:space="preserve">  InpC!E$34</f>
        <v>Supplier price per unit</v>
      </c>
      <c r="F18" s="5">
        <f xml:space="preserve">  InpC!F$34</f>
        <v>35</v>
      </c>
      <c r="G18" s="5" t="str">
        <f xml:space="preserve">  InpC!G$34</f>
        <v>GBP</v>
      </c>
      <c r="M18" s="2"/>
    </row>
    <row r="19" spans="1:69" outlineLevel="1">
      <c r="A19" s="18"/>
      <c r="B19" s="18"/>
      <c r="C19" s="31"/>
      <c r="D19" s="32"/>
      <c r="E19" s="62" t="str">
        <f xml:space="preserve">  InpC!E$69</f>
        <v>Supply Chain Finance Advance %</v>
      </c>
      <c r="F19" s="62">
        <f xml:space="preserve">  InpC!F$69</f>
        <v>0.8</v>
      </c>
      <c r="G19" s="62" t="str">
        <f xml:space="preserve">  InpC!G$69</f>
        <v>%</v>
      </c>
      <c r="M19" s="73"/>
    </row>
    <row r="20" spans="1:69" outlineLevel="1">
      <c r="A20" s="18"/>
      <c r="B20" s="18"/>
      <c r="C20" s="31"/>
      <c r="D20" s="32"/>
      <c r="E20" s="5" t="str">
        <f xml:space="preserve">  Inventory!E$20</f>
        <v>Units ordered</v>
      </c>
      <c r="F20" s="5">
        <f xml:space="preserve">  Inventory!F$20</f>
        <v>0</v>
      </c>
      <c r="G20" s="5" t="str">
        <f xml:space="preserve">  Inventory!G$20</f>
        <v>Units</v>
      </c>
      <c r="H20" s="5">
        <f ca="1" xml:space="preserve">  Inventory!H$20</f>
        <v>180000</v>
      </c>
      <c r="I20" s="5">
        <f xml:space="preserve">  Inventory!I$20</f>
        <v>0</v>
      </c>
      <c r="J20" s="5">
        <f ca="1" xml:space="preserve">  Inventory!J$20</f>
        <v>5000</v>
      </c>
      <c r="K20" s="5">
        <f ca="1" xml:space="preserve">  Inventory!K$20</f>
        <v>0</v>
      </c>
      <c r="L20" s="5">
        <f ca="1" xml:space="preserve">  Inventory!L$20</f>
        <v>0</v>
      </c>
      <c r="M20" s="5">
        <f ca="1" xml:space="preserve">  Inventory!M$20</f>
        <v>0</v>
      </c>
      <c r="N20" s="5">
        <f ca="1" xml:space="preserve">  Inventory!N$20</f>
        <v>0</v>
      </c>
      <c r="O20" s="5">
        <f ca="1" xml:space="preserve">  Inventory!O$20</f>
        <v>0</v>
      </c>
      <c r="P20" s="5">
        <f ca="1" xml:space="preserve">  Inventory!P$20</f>
        <v>5000</v>
      </c>
      <c r="Q20" s="5">
        <f ca="1" xml:space="preserve">  Inventory!Q$20</f>
        <v>0</v>
      </c>
      <c r="R20" s="5">
        <f ca="1" xml:space="preserve">  Inventory!R$20</f>
        <v>0</v>
      </c>
      <c r="S20" s="5">
        <f ca="1" xml:space="preserve">  Inventory!S$20</f>
        <v>0</v>
      </c>
      <c r="T20" s="5">
        <f ca="1" xml:space="preserve">  Inventory!T$20</f>
        <v>0</v>
      </c>
      <c r="U20" s="5">
        <f ca="1" xml:space="preserve">  Inventory!U$20</f>
        <v>0</v>
      </c>
      <c r="V20" s="5">
        <f ca="1" xml:space="preserve">  Inventory!V$20</f>
        <v>5000</v>
      </c>
      <c r="W20" s="5">
        <f ca="1" xml:space="preserve">  Inventory!W$20</f>
        <v>0</v>
      </c>
      <c r="X20" s="5">
        <f ca="1" xml:space="preserve">  Inventory!X$20</f>
        <v>0</v>
      </c>
      <c r="Y20" s="5">
        <f ca="1" xml:space="preserve">  Inventory!Y$20</f>
        <v>0</v>
      </c>
      <c r="Z20" s="5">
        <f ca="1" xml:space="preserve">  Inventory!Z$20</f>
        <v>5000</v>
      </c>
      <c r="AA20" s="5">
        <f ca="1" xml:space="preserve">  Inventory!AA$20</f>
        <v>0</v>
      </c>
      <c r="AB20" s="5">
        <f ca="1" xml:space="preserve">  Inventory!AB$20</f>
        <v>0</v>
      </c>
      <c r="AC20" s="5">
        <f ca="1" xml:space="preserve">  Inventory!AC$20</f>
        <v>5000</v>
      </c>
      <c r="AD20" s="5">
        <f ca="1" xml:space="preserve">  Inventory!AD$20</f>
        <v>0</v>
      </c>
      <c r="AE20" s="5">
        <f ca="1" xml:space="preserve">  Inventory!AE$20</f>
        <v>0</v>
      </c>
      <c r="AF20" s="5">
        <f ca="1" xml:space="preserve">  Inventory!AF$20</f>
        <v>5000</v>
      </c>
      <c r="AG20" s="5">
        <f ca="1" xml:space="preserve">  Inventory!AG$20</f>
        <v>0</v>
      </c>
      <c r="AH20" s="5">
        <f ca="1" xml:space="preserve">  Inventory!AH$20</f>
        <v>0</v>
      </c>
      <c r="AI20" s="5">
        <f ca="1" xml:space="preserve">  Inventory!AI$20</f>
        <v>5000</v>
      </c>
      <c r="AJ20" s="5">
        <f ca="1" xml:space="preserve">  Inventory!AJ$20</f>
        <v>0</v>
      </c>
      <c r="AK20" s="5">
        <f ca="1" xml:space="preserve">  Inventory!AK$20</f>
        <v>5000</v>
      </c>
      <c r="AL20" s="5">
        <f ca="1" xml:space="preserve">  Inventory!AL$20</f>
        <v>0</v>
      </c>
      <c r="AM20" s="5">
        <f ca="1" xml:space="preserve">  Inventory!AM$20</f>
        <v>5000</v>
      </c>
      <c r="AN20" s="5">
        <f ca="1" xml:space="preserve">  Inventory!AN$20</f>
        <v>0</v>
      </c>
      <c r="AO20" s="5">
        <f ca="1" xml:space="preserve">  Inventory!AO$20</f>
        <v>5000</v>
      </c>
      <c r="AP20" s="5">
        <f ca="1" xml:space="preserve">  Inventory!AP$20</f>
        <v>5000</v>
      </c>
      <c r="AQ20" s="5">
        <f ca="1" xml:space="preserve">  Inventory!AQ$20</f>
        <v>0</v>
      </c>
      <c r="AR20" s="5">
        <f ca="1" xml:space="preserve">  Inventory!AR$20</f>
        <v>5000</v>
      </c>
      <c r="AS20" s="5">
        <f ca="1" xml:space="preserve">  Inventory!AS$20</f>
        <v>5000</v>
      </c>
      <c r="AT20" s="5">
        <f ca="1" xml:space="preserve">  Inventory!AT$20</f>
        <v>5000</v>
      </c>
      <c r="AU20" s="5">
        <f ca="1" xml:space="preserve">  Inventory!AU$20</f>
        <v>0</v>
      </c>
      <c r="AV20" s="5">
        <f ca="1" xml:space="preserve">  Inventory!AV$20</f>
        <v>5000</v>
      </c>
      <c r="AW20" s="5">
        <f ca="1" xml:space="preserve">  Inventory!AW$20</f>
        <v>5000</v>
      </c>
      <c r="AX20" s="5">
        <f ca="1" xml:space="preserve">  Inventory!AX$20</f>
        <v>5000</v>
      </c>
      <c r="AY20" s="5">
        <f ca="1" xml:space="preserve">  Inventory!AY$20</f>
        <v>5000</v>
      </c>
      <c r="AZ20" s="5">
        <f ca="1" xml:space="preserve">  Inventory!AZ$20</f>
        <v>5000</v>
      </c>
      <c r="BA20" s="5">
        <f ca="1" xml:space="preserve">  Inventory!BA$20</f>
        <v>5000</v>
      </c>
      <c r="BB20" s="5">
        <f ca="1" xml:space="preserve">  Inventory!BB$20</f>
        <v>5000</v>
      </c>
      <c r="BC20" s="5">
        <f ca="1" xml:space="preserve">  Inventory!BC$20</f>
        <v>5000</v>
      </c>
      <c r="BD20" s="5">
        <f ca="1" xml:space="preserve">  Inventory!BD$20</f>
        <v>5000</v>
      </c>
      <c r="BE20" s="5">
        <f ca="1" xml:space="preserve">  Inventory!BE$20</f>
        <v>5000</v>
      </c>
      <c r="BF20" s="5">
        <f ca="1" xml:space="preserve">  Inventory!BF$20</f>
        <v>5000</v>
      </c>
      <c r="BG20" s="5">
        <f ca="1" xml:space="preserve">  Inventory!BG$20</f>
        <v>5000</v>
      </c>
      <c r="BH20" s="5">
        <f ca="1" xml:space="preserve">  Inventory!BH$20</f>
        <v>5000</v>
      </c>
      <c r="BI20" s="5">
        <f ca="1" xml:space="preserve">  Inventory!BI$20</f>
        <v>5000</v>
      </c>
      <c r="BJ20" s="5">
        <f ca="1" xml:space="preserve">  Inventory!BJ$20</f>
        <v>5000</v>
      </c>
      <c r="BK20" s="5">
        <f ca="1" xml:space="preserve">  Inventory!BK$20</f>
        <v>5000</v>
      </c>
      <c r="BL20" s="5">
        <f ca="1" xml:space="preserve">  Inventory!BL$20</f>
        <v>5000</v>
      </c>
      <c r="BM20" s="5">
        <f ca="1" xml:space="preserve">  Inventory!BM$20</f>
        <v>5000</v>
      </c>
      <c r="BN20" s="5">
        <f ca="1" xml:space="preserve">  Inventory!BN$20</f>
        <v>5000</v>
      </c>
      <c r="BO20" s="5">
        <f ca="1" xml:space="preserve">  Inventory!BO$20</f>
        <v>5000</v>
      </c>
      <c r="BP20" s="5">
        <f ca="1" xml:space="preserve">  Inventory!BP$20</f>
        <v>5000</v>
      </c>
      <c r="BQ20" s="5">
        <f ca="1" xml:space="preserve">  Inventory!BQ$20</f>
        <v>5000</v>
      </c>
    </row>
    <row r="21" spans="1:69" outlineLevel="1">
      <c r="A21" s="18"/>
      <c r="B21" s="18"/>
      <c r="C21" s="31"/>
      <c r="D21" s="32"/>
      <c r="E21" s="5" t="str">
        <f xml:space="preserve">  Time!E$238</f>
        <v>Supply Chain Finance enabled flag</v>
      </c>
      <c r="F21" s="5">
        <f xml:space="preserve">  Time!F$238</f>
        <v>0</v>
      </c>
      <c r="G21" s="5" t="str">
        <f xml:space="preserve">  Time!G$238</f>
        <v>flag</v>
      </c>
      <c r="H21" s="5">
        <f xml:space="preserve">  Time!H$238</f>
        <v>0</v>
      </c>
      <c r="I21" s="5">
        <f xml:space="preserve">  Time!I$238</f>
        <v>0</v>
      </c>
      <c r="J21" s="5">
        <f xml:space="preserve">  Time!J$238</f>
        <v>0</v>
      </c>
      <c r="K21" s="5">
        <f xml:space="preserve">  Time!K$238</f>
        <v>0</v>
      </c>
      <c r="L21" s="5">
        <f xml:space="preserve">  Time!L$238</f>
        <v>0</v>
      </c>
      <c r="M21" s="5">
        <f xml:space="preserve">  Time!M$238</f>
        <v>0</v>
      </c>
      <c r="N21" s="5">
        <f xml:space="preserve">  Time!N$238</f>
        <v>0</v>
      </c>
      <c r="O21" s="5">
        <f xml:space="preserve">  Time!O$238</f>
        <v>0</v>
      </c>
      <c r="P21" s="5">
        <f xml:space="preserve">  Time!P$238</f>
        <v>0</v>
      </c>
      <c r="Q21" s="5">
        <f xml:space="preserve">  Time!Q$238</f>
        <v>0</v>
      </c>
      <c r="R21" s="5">
        <f xml:space="preserve">  Time!R$238</f>
        <v>0</v>
      </c>
      <c r="S21" s="5">
        <f xml:space="preserve">  Time!S$238</f>
        <v>0</v>
      </c>
      <c r="T21" s="5">
        <f xml:space="preserve">  Time!T$238</f>
        <v>0</v>
      </c>
      <c r="U21" s="5">
        <f xml:space="preserve">  Time!U$238</f>
        <v>0</v>
      </c>
      <c r="V21" s="5">
        <f xml:space="preserve">  Time!V$238</f>
        <v>0</v>
      </c>
      <c r="W21" s="5">
        <f xml:space="preserve">  Time!W$238</f>
        <v>0</v>
      </c>
      <c r="X21" s="5">
        <f xml:space="preserve">  Time!X$238</f>
        <v>0</v>
      </c>
      <c r="Y21" s="5">
        <f xml:space="preserve">  Time!Y$238</f>
        <v>0</v>
      </c>
      <c r="Z21" s="5">
        <f xml:space="preserve">  Time!Z$238</f>
        <v>0</v>
      </c>
      <c r="AA21" s="5">
        <f xml:space="preserve">  Time!AA$238</f>
        <v>0</v>
      </c>
      <c r="AB21" s="5">
        <f xml:space="preserve">  Time!AB$238</f>
        <v>0</v>
      </c>
      <c r="AC21" s="5">
        <f xml:space="preserve">  Time!AC$238</f>
        <v>0</v>
      </c>
      <c r="AD21" s="5">
        <f xml:space="preserve">  Time!AD$238</f>
        <v>0</v>
      </c>
      <c r="AE21" s="5">
        <f xml:space="preserve">  Time!AE$238</f>
        <v>0</v>
      </c>
      <c r="AF21" s="5">
        <f xml:space="preserve">  Time!AF$238</f>
        <v>0</v>
      </c>
      <c r="AG21" s="5">
        <f xml:space="preserve">  Time!AG$238</f>
        <v>0</v>
      </c>
      <c r="AH21" s="5">
        <f xml:space="preserve">  Time!AH$238</f>
        <v>0</v>
      </c>
      <c r="AI21" s="5">
        <f xml:space="preserve">  Time!AI$238</f>
        <v>0</v>
      </c>
      <c r="AJ21" s="5">
        <f xml:space="preserve">  Time!AJ$238</f>
        <v>0</v>
      </c>
      <c r="AK21" s="5">
        <f xml:space="preserve">  Time!AK$238</f>
        <v>0</v>
      </c>
      <c r="AL21" s="5">
        <f xml:space="preserve">  Time!AL$238</f>
        <v>0</v>
      </c>
      <c r="AM21" s="5">
        <f xml:space="preserve">  Time!AM$238</f>
        <v>0</v>
      </c>
      <c r="AN21" s="5">
        <f xml:space="preserve">  Time!AN$238</f>
        <v>0</v>
      </c>
      <c r="AO21" s="5">
        <f xml:space="preserve">  Time!AO$238</f>
        <v>0</v>
      </c>
      <c r="AP21" s="5">
        <f xml:space="preserve">  Time!AP$238</f>
        <v>0</v>
      </c>
      <c r="AQ21" s="5">
        <f xml:space="preserve">  Time!AQ$238</f>
        <v>0</v>
      </c>
      <c r="AR21" s="5">
        <f xml:space="preserve">  Time!AR$238</f>
        <v>0</v>
      </c>
      <c r="AS21" s="5">
        <f xml:space="preserve">  Time!AS$238</f>
        <v>0</v>
      </c>
      <c r="AT21" s="5">
        <f xml:space="preserve">  Time!AT$238</f>
        <v>0</v>
      </c>
      <c r="AU21" s="5">
        <f xml:space="preserve">  Time!AU$238</f>
        <v>0</v>
      </c>
      <c r="AV21" s="5">
        <f xml:space="preserve">  Time!AV$238</f>
        <v>0</v>
      </c>
      <c r="AW21" s="5">
        <f xml:space="preserve">  Time!AW$238</f>
        <v>0</v>
      </c>
      <c r="AX21" s="5">
        <f xml:space="preserve">  Time!AX$238</f>
        <v>0</v>
      </c>
      <c r="AY21" s="5">
        <f xml:space="preserve">  Time!AY$238</f>
        <v>0</v>
      </c>
      <c r="AZ21" s="5">
        <f xml:space="preserve">  Time!AZ$238</f>
        <v>0</v>
      </c>
      <c r="BA21" s="5">
        <f xml:space="preserve">  Time!BA$238</f>
        <v>0</v>
      </c>
      <c r="BB21" s="5">
        <f xml:space="preserve">  Time!BB$238</f>
        <v>0</v>
      </c>
      <c r="BC21" s="5">
        <f xml:space="preserve">  Time!BC$238</f>
        <v>0</v>
      </c>
      <c r="BD21" s="5">
        <f xml:space="preserve">  Time!BD$238</f>
        <v>0</v>
      </c>
      <c r="BE21" s="5">
        <f xml:space="preserve">  Time!BE$238</f>
        <v>0</v>
      </c>
      <c r="BF21" s="5">
        <f xml:space="preserve">  Time!BF$238</f>
        <v>0</v>
      </c>
      <c r="BG21" s="5">
        <f xml:space="preserve">  Time!BG$238</f>
        <v>0</v>
      </c>
      <c r="BH21" s="5">
        <f xml:space="preserve">  Time!BH$238</f>
        <v>0</v>
      </c>
      <c r="BI21" s="5">
        <f xml:space="preserve">  Time!BI$238</f>
        <v>0</v>
      </c>
      <c r="BJ21" s="5">
        <f xml:space="preserve">  Time!BJ$238</f>
        <v>0</v>
      </c>
      <c r="BK21" s="5">
        <f xml:space="preserve">  Time!BK$238</f>
        <v>0</v>
      </c>
      <c r="BL21" s="5">
        <f xml:space="preserve">  Time!BL$238</f>
        <v>0</v>
      </c>
      <c r="BM21" s="5">
        <f xml:space="preserve">  Time!BM$238</f>
        <v>0</v>
      </c>
      <c r="BN21" s="5">
        <f xml:space="preserve">  Time!BN$238</f>
        <v>0</v>
      </c>
      <c r="BO21" s="5">
        <f xml:space="preserve">  Time!BO$238</f>
        <v>0</v>
      </c>
      <c r="BP21" s="5">
        <f xml:space="preserve">  Time!BP$238</f>
        <v>0</v>
      </c>
      <c r="BQ21" s="5">
        <f xml:space="preserve">  Time!BQ$238</f>
        <v>0</v>
      </c>
    </row>
    <row r="22" spans="1:69" outlineLevel="1">
      <c r="A22" s="36"/>
      <c r="B22" s="36"/>
      <c r="C22" s="63"/>
      <c r="D22" s="61"/>
      <c r="E22" s="24" t="s">
        <v>16</v>
      </c>
      <c r="F22" s="24"/>
      <c r="G22" s="24" t="s">
        <v>205</v>
      </c>
      <c r="H22" s="3">
        <f ca="1" xml:space="preserve"> SUM( J22:BQ22 )</f>
        <v>0</v>
      </c>
      <c r="I22" s="24"/>
      <c r="J22" s="3">
        <f t="shared" ref="J22:BQ22" ca="1" si="5" xml:space="preserve">  J21 * ( J20 * $F18 * $F19 )</f>
        <v>0</v>
      </c>
      <c r="K22" s="3">
        <f t="shared" ca="1" si="5"/>
        <v>0</v>
      </c>
      <c r="L22" s="3">
        <f t="shared" ca="1" si="5"/>
        <v>0</v>
      </c>
      <c r="M22" s="3">
        <f t="shared" ca="1" si="5"/>
        <v>0</v>
      </c>
      <c r="N22" s="3">
        <f t="shared" ca="1" si="5"/>
        <v>0</v>
      </c>
      <c r="O22" s="3">
        <f t="shared" ca="1" si="5"/>
        <v>0</v>
      </c>
      <c r="P22" s="3">
        <f t="shared" ca="1" si="5"/>
        <v>0</v>
      </c>
      <c r="Q22" s="3">
        <f t="shared" ca="1" si="5"/>
        <v>0</v>
      </c>
      <c r="R22" s="3">
        <f t="shared" ca="1" si="5"/>
        <v>0</v>
      </c>
      <c r="S22" s="3">
        <f t="shared" ca="1" si="5"/>
        <v>0</v>
      </c>
      <c r="T22" s="3">
        <f t="shared" ca="1" si="5"/>
        <v>0</v>
      </c>
      <c r="U22" s="3">
        <f t="shared" ca="1" si="5"/>
        <v>0</v>
      </c>
      <c r="V22" s="3">
        <f t="shared" ca="1" si="5"/>
        <v>0</v>
      </c>
      <c r="W22" s="3">
        <f t="shared" ca="1" si="5"/>
        <v>0</v>
      </c>
      <c r="X22" s="3">
        <f t="shared" ca="1" si="5"/>
        <v>0</v>
      </c>
      <c r="Y22" s="3">
        <f t="shared" ca="1" si="5"/>
        <v>0</v>
      </c>
      <c r="Z22" s="3">
        <f t="shared" ca="1" si="5"/>
        <v>0</v>
      </c>
      <c r="AA22" s="3">
        <f t="shared" ca="1" si="5"/>
        <v>0</v>
      </c>
      <c r="AB22" s="3">
        <f t="shared" ca="1" si="5"/>
        <v>0</v>
      </c>
      <c r="AC22" s="3">
        <f t="shared" ca="1" si="5"/>
        <v>0</v>
      </c>
      <c r="AD22" s="3">
        <f t="shared" ca="1" si="5"/>
        <v>0</v>
      </c>
      <c r="AE22" s="3">
        <f t="shared" ca="1" si="5"/>
        <v>0</v>
      </c>
      <c r="AF22" s="3">
        <f t="shared" ca="1" si="5"/>
        <v>0</v>
      </c>
      <c r="AG22" s="3">
        <f t="shared" ca="1" si="5"/>
        <v>0</v>
      </c>
      <c r="AH22" s="3">
        <f t="shared" ca="1" si="5"/>
        <v>0</v>
      </c>
      <c r="AI22" s="3">
        <f t="shared" ca="1" si="5"/>
        <v>0</v>
      </c>
      <c r="AJ22" s="3">
        <f t="shared" ca="1" si="5"/>
        <v>0</v>
      </c>
      <c r="AK22" s="3">
        <f t="shared" ca="1" si="5"/>
        <v>0</v>
      </c>
      <c r="AL22" s="3">
        <f t="shared" ca="1" si="5"/>
        <v>0</v>
      </c>
      <c r="AM22" s="3">
        <f t="shared" ca="1" si="5"/>
        <v>0</v>
      </c>
      <c r="AN22" s="3">
        <f t="shared" ca="1" si="5"/>
        <v>0</v>
      </c>
      <c r="AO22" s="3">
        <f t="shared" ca="1" si="5"/>
        <v>0</v>
      </c>
      <c r="AP22" s="3">
        <f t="shared" ca="1" si="5"/>
        <v>0</v>
      </c>
      <c r="AQ22" s="3">
        <f t="shared" ca="1" si="5"/>
        <v>0</v>
      </c>
      <c r="AR22" s="3">
        <f t="shared" ca="1" si="5"/>
        <v>0</v>
      </c>
      <c r="AS22" s="3">
        <f t="shared" ca="1" si="5"/>
        <v>0</v>
      </c>
      <c r="AT22" s="3">
        <f t="shared" ca="1" si="5"/>
        <v>0</v>
      </c>
      <c r="AU22" s="3">
        <f t="shared" ca="1" si="5"/>
        <v>0</v>
      </c>
      <c r="AV22" s="3">
        <f t="shared" ca="1" si="5"/>
        <v>0</v>
      </c>
      <c r="AW22" s="3">
        <f t="shared" ca="1" si="5"/>
        <v>0</v>
      </c>
      <c r="AX22" s="3">
        <f t="shared" ca="1" si="5"/>
        <v>0</v>
      </c>
      <c r="AY22" s="3">
        <f t="shared" ca="1" si="5"/>
        <v>0</v>
      </c>
      <c r="AZ22" s="3">
        <f t="shared" ca="1" si="5"/>
        <v>0</v>
      </c>
      <c r="BA22" s="3">
        <f t="shared" ca="1" si="5"/>
        <v>0</v>
      </c>
      <c r="BB22" s="3">
        <f t="shared" ca="1" si="5"/>
        <v>0</v>
      </c>
      <c r="BC22" s="3">
        <f t="shared" ca="1" si="5"/>
        <v>0</v>
      </c>
      <c r="BD22" s="3">
        <f t="shared" ca="1" si="5"/>
        <v>0</v>
      </c>
      <c r="BE22" s="3">
        <f t="shared" ca="1" si="5"/>
        <v>0</v>
      </c>
      <c r="BF22" s="3">
        <f t="shared" ca="1" si="5"/>
        <v>0</v>
      </c>
      <c r="BG22" s="3">
        <f t="shared" ca="1" si="5"/>
        <v>0</v>
      </c>
      <c r="BH22" s="3">
        <f t="shared" ca="1" si="5"/>
        <v>0</v>
      </c>
      <c r="BI22" s="3">
        <f t="shared" ca="1" si="5"/>
        <v>0</v>
      </c>
      <c r="BJ22" s="3">
        <f t="shared" ca="1" si="5"/>
        <v>0</v>
      </c>
      <c r="BK22" s="3">
        <f t="shared" ca="1" si="5"/>
        <v>0</v>
      </c>
      <c r="BL22" s="3">
        <f t="shared" ca="1" si="5"/>
        <v>0</v>
      </c>
      <c r="BM22" s="3">
        <f t="shared" ca="1" si="5"/>
        <v>0</v>
      </c>
      <c r="BN22" s="3">
        <f t="shared" ca="1" si="5"/>
        <v>0</v>
      </c>
      <c r="BO22" s="3">
        <f t="shared" ca="1" si="5"/>
        <v>0</v>
      </c>
      <c r="BP22" s="3">
        <f t="shared" ca="1" si="5"/>
        <v>0</v>
      </c>
      <c r="BQ22" s="3">
        <f t="shared" ca="1" si="5"/>
        <v>0</v>
      </c>
    </row>
    <row r="25" spans="1:69">
      <c r="B25" s="28" t="s">
        <v>88</v>
      </c>
    </row>
    <row r="26" spans="1:69" outlineLevel="1">
      <c r="A26" s="18"/>
      <c r="B26" s="18"/>
      <c r="C26" s="31"/>
      <c r="D26" s="32"/>
      <c r="E26" s="5" t="str">
        <f xml:space="preserve">  InpC!E$33</f>
        <v>Order lead time (months)</v>
      </c>
      <c r="F26" s="5">
        <f xml:space="preserve">  InpC!F$33</f>
        <v>6</v>
      </c>
      <c r="G26" s="5" t="str">
        <f xml:space="preserve">  InpC!G$33</f>
        <v>Months</v>
      </c>
      <c r="M26" s="2"/>
    </row>
    <row r="27" spans="1:69" outlineLevel="1">
      <c r="E27" s="2" t="str">
        <f t="shared" ref="E27:BQ27" si="6" xml:space="preserve">  E$22</f>
        <v>Supply Chain Finance drawdown</v>
      </c>
      <c r="F27" s="2">
        <f t="shared" si="6"/>
        <v>0</v>
      </c>
      <c r="G27" s="2" t="str">
        <f t="shared" si="6"/>
        <v>GBP</v>
      </c>
      <c r="H27" s="2">
        <f t="shared" ca="1" si="6"/>
        <v>0</v>
      </c>
      <c r="I27" s="2">
        <f t="shared" si="6"/>
        <v>0</v>
      </c>
      <c r="J27" s="2">
        <f t="shared" ca="1" si="6"/>
        <v>0</v>
      </c>
      <c r="K27" s="2">
        <f t="shared" ca="1" si="6"/>
        <v>0</v>
      </c>
      <c r="L27" s="2">
        <f t="shared" ca="1" si="6"/>
        <v>0</v>
      </c>
      <c r="M27" s="2">
        <f t="shared" ca="1" si="6"/>
        <v>0</v>
      </c>
      <c r="N27" s="2">
        <f t="shared" ca="1" si="6"/>
        <v>0</v>
      </c>
      <c r="O27" s="2">
        <f t="shared" ca="1" si="6"/>
        <v>0</v>
      </c>
      <c r="P27" s="2">
        <f t="shared" ca="1" si="6"/>
        <v>0</v>
      </c>
      <c r="Q27" s="2">
        <f t="shared" ca="1" si="6"/>
        <v>0</v>
      </c>
      <c r="R27" s="2">
        <f t="shared" ca="1" si="6"/>
        <v>0</v>
      </c>
      <c r="S27" s="2">
        <f t="shared" ca="1" si="6"/>
        <v>0</v>
      </c>
      <c r="T27" s="2">
        <f t="shared" ca="1" si="6"/>
        <v>0</v>
      </c>
      <c r="U27" s="2">
        <f t="shared" ca="1" si="6"/>
        <v>0</v>
      </c>
      <c r="V27" s="2">
        <f t="shared" ca="1" si="6"/>
        <v>0</v>
      </c>
      <c r="W27" s="2">
        <f t="shared" ca="1" si="6"/>
        <v>0</v>
      </c>
      <c r="X27" s="2">
        <f t="shared" ca="1" si="6"/>
        <v>0</v>
      </c>
      <c r="Y27" s="2">
        <f t="shared" ca="1" si="6"/>
        <v>0</v>
      </c>
      <c r="Z27" s="2">
        <f t="shared" ca="1" si="6"/>
        <v>0</v>
      </c>
      <c r="AA27" s="2">
        <f t="shared" ca="1" si="6"/>
        <v>0</v>
      </c>
      <c r="AB27" s="2">
        <f t="shared" ca="1" si="6"/>
        <v>0</v>
      </c>
      <c r="AC27" s="2">
        <f t="shared" ca="1" si="6"/>
        <v>0</v>
      </c>
      <c r="AD27" s="2">
        <f t="shared" ca="1" si="6"/>
        <v>0</v>
      </c>
      <c r="AE27" s="2">
        <f t="shared" ca="1" si="6"/>
        <v>0</v>
      </c>
      <c r="AF27" s="2">
        <f t="shared" ca="1" si="6"/>
        <v>0</v>
      </c>
      <c r="AG27" s="2">
        <f t="shared" ca="1" si="6"/>
        <v>0</v>
      </c>
      <c r="AH27" s="2">
        <f t="shared" ca="1" si="6"/>
        <v>0</v>
      </c>
      <c r="AI27" s="2">
        <f t="shared" ca="1" si="6"/>
        <v>0</v>
      </c>
      <c r="AJ27" s="2">
        <f t="shared" ca="1" si="6"/>
        <v>0</v>
      </c>
      <c r="AK27" s="2">
        <f t="shared" ca="1" si="6"/>
        <v>0</v>
      </c>
      <c r="AL27" s="2">
        <f t="shared" ca="1" si="6"/>
        <v>0</v>
      </c>
      <c r="AM27" s="2">
        <f t="shared" ca="1" si="6"/>
        <v>0</v>
      </c>
      <c r="AN27" s="2">
        <f t="shared" ca="1" si="6"/>
        <v>0</v>
      </c>
      <c r="AO27" s="2">
        <f t="shared" ca="1" si="6"/>
        <v>0</v>
      </c>
      <c r="AP27" s="2">
        <f t="shared" ca="1" si="6"/>
        <v>0</v>
      </c>
      <c r="AQ27" s="2">
        <f t="shared" ca="1" si="6"/>
        <v>0</v>
      </c>
      <c r="AR27" s="2">
        <f t="shared" ca="1" si="6"/>
        <v>0</v>
      </c>
      <c r="AS27" s="2">
        <f t="shared" ca="1" si="6"/>
        <v>0</v>
      </c>
      <c r="AT27" s="2">
        <f t="shared" ca="1" si="6"/>
        <v>0</v>
      </c>
      <c r="AU27" s="2">
        <f t="shared" ca="1" si="6"/>
        <v>0</v>
      </c>
      <c r="AV27" s="2">
        <f t="shared" ca="1" si="6"/>
        <v>0</v>
      </c>
      <c r="AW27" s="2">
        <f t="shared" ca="1" si="6"/>
        <v>0</v>
      </c>
      <c r="AX27" s="2">
        <f t="shared" ca="1" si="6"/>
        <v>0</v>
      </c>
      <c r="AY27" s="2">
        <f t="shared" ca="1" si="6"/>
        <v>0</v>
      </c>
      <c r="AZ27" s="2">
        <f t="shared" ca="1" si="6"/>
        <v>0</v>
      </c>
      <c r="BA27" s="2">
        <f t="shared" ca="1" si="6"/>
        <v>0</v>
      </c>
      <c r="BB27" s="2">
        <f t="shared" ca="1" si="6"/>
        <v>0</v>
      </c>
      <c r="BC27" s="2">
        <f t="shared" ca="1" si="6"/>
        <v>0</v>
      </c>
      <c r="BD27" s="2">
        <f t="shared" ca="1" si="6"/>
        <v>0</v>
      </c>
      <c r="BE27" s="2">
        <f t="shared" ca="1" si="6"/>
        <v>0</v>
      </c>
      <c r="BF27" s="2">
        <f t="shared" ca="1" si="6"/>
        <v>0</v>
      </c>
      <c r="BG27" s="2">
        <f t="shared" ca="1" si="6"/>
        <v>0</v>
      </c>
      <c r="BH27" s="2">
        <f t="shared" ca="1" si="6"/>
        <v>0</v>
      </c>
      <c r="BI27" s="2">
        <f t="shared" ca="1" si="6"/>
        <v>0</v>
      </c>
      <c r="BJ27" s="2">
        <f t="shared" ca="1" si="6"/>
        <v>0</v>
      </c>
      <c r="BK27" s="2">
        <f t="shared" ca="1" si="6"/>
        <v>0</v>
      </c>
      <c r="BL27" s="2">
        <f t="shared" ca="1" si="6"/>
        <v>0</v>
      </c>
      <c r="BM27" s="2">
        <f t="shared" ca="1" si="6"/>
        <v>0</v>
      </c>
      <c r="BN27" s="2">
        <f t="shared" ca="1" si="6"/>
        <v>0</v>
      </c>
      <c r="BO27" s="2">
        <f t="shared" ca="1" si="6"/>
        <v>0</v>
      </c>
      <c r="BP27" s="2">
        <f t="shared" ca="1" si="6"/>
        <v>0</v>
      </c>
      <c r="BQ27" s="2">
        <f t="shared" ca="1" si="6"/>
        <v>0</v>
      </c>
    </row>
    <row r="28" spans="1:69" outlineLevel="1">
      <c r="E28" s="55" t="s">
        <v>147</v>
      </c>
      <c r="G28" s="55" t="s">
        <v>205</v>
      </c>
      <c r="H28" s="2">
        <f t="shared" ref="H28:H29" ca="1" si="7" xml:space="preserve"> SUM( J28:BQ28 )</f>
        <v>0</v>
      </c>
      <c r="J28" s="2">
        <f ca="1" xml:space="preserve">  IF( Time!J28 &lt; 1 + $F26, 0, OFFSET( J27, 0, - 1 * ( $F26 ) ) )</f>
        <v>0</v>
      </c>
      <c r="K28" s="2">
        <f ca="1" xml:space="preserve">  IF( Time!K28 &lt; 1 + $F26, 0, OFFSET( K27, 0, - 1 * ( $F26 ) ) )</f>
        <v>0</v>
      </c>
      <c r="L28" s="2">
        <f ca="1" xml:space="preserve">  IF( Time!L28 &lt; 1 + $F26, 0, OFFSET( L27, 0, - 1 * ( $F26 ) ) )</f>
        <v>0</v>
      </c>
      <c r="M28" s="2">
        <f ca="1" xml:space="preserve">  IF( Time!M28 &lt; 1 + $F26, 0, OFFSET( M27, 0, - 1 * ( $F26 ) ) )</f>
        <v>0</v>
      </c>
      <c r="N28" s="2">
        <f ca="1" xml:space="preserve">  IF( Time!N28 &lt; 1 + $F26, 0, OFFSET( N27, 0, - 1 * ( $F26 ) ) )</f>
        <v>0</v>
      </c>
      <c r="O28" s="2">
        <f ca="1" xml:space="preserve">  IF( Time!O28 &lt; 1 + $F26, 0, OFFSET( O27, 0, - 1 * ( $F26 ) ) )</f>
        <v>0</v>
      </c>
      <c r="P28" s="2">
        <f ca="1" xml:space="preserve">  IF( Time!P28 &lt; 1 + $F26, 0, OFFSET( P27, 0, - 1 * ( $F26 ) ) )</f>
        <v>0</v>
      </c>
      <c r="Q28" s="2">
        <f ca="1" xml:space="preserve">  IF( Time!Q28 &lt; 1 + $F26, 0, OFFSET( Q27, 0, - 1 * ( $F26 ) ) )</f>
        <v>0</v>
      </c>
      <c r="R28" s="2">
        <f ca="1" xml:space="preserve">  IF( Time!R28 &lt; 1 + $F26, 0, OFFSET( R27, 0, - 1 * ( $F26 ) ) )</f>
        <v>0</v>
      </c>
      <c r="S28" s="2">
        <f ca="1" xml:space="preserve">  IF( Time!S28 &lt; 1 + $F26, 0, OFFSET( S27, 0, - 1 * ( $F26 ) ) )</f>
        <v>0</v>
      </c>
      <c r="T28" s="2">
        <f ca="1" xml:space="preserve">  IF( Time!T28 &lt; 1 + $F26, 0, OFFSET( T27, 0, - 1 * ( $F26 ) ) )</f>
        <v>0</v>
      </c>
      <c r="U28" s="2">
        <f ca="1" xml:space="preserve">  IF( Time!U28 &lt; 1 + $F26, 0, OFFSET( U27, 0, - 1 * ( $F26 ) ) )</f>
        <v>0</v>
      </c>
      <c r="V28" s="2">
        <f ca="1" xml:space="preserve">  IF( Time!V28 &lt; 1 + $F26, 0, OFFSET( V27, 0, - 1 * ( $F26 ) ) )</f>
        <v>0</v>
      </c>
      <c r="W28" s="2">
        <f ca="1" xml:space="preserve">  IF( Time!W28 &lt; 1 + $F26, 0, OFFSET( W27, 0, - 1 * ( $F26 ) ) )</f>
        <v>0</v>
      </c>
      <c r="X28" s="2">
        <f ca="1" xml:space="preserve">  IF( Time!X28 &lt; 1 + $F26, 0, OFFSET( X27, 0, - 1 * ( $F26 ) ) )</f>
        <v>0</v>
      </c>
      <c r="Y28" s="2">
        <f ca="1" xml:space="preserve">  IF( Time!Y28 &lt; 1 + $F26, 0, OFFSET( Y27, 0, - 1 * ( $F26 ) ) )</f>
        <v>0</v>
      </c>
      <c r="Z28" s="2">
        <f ca="1" xml:space="preserve">  IF( Time!Z28 &lt; 1 + $F26, 0, OFFSET( Z27, 0, - 1 * ( $F26 ) ) )</f>
        <v>0</v>
      </c>
      <c r="AA28" s="2">
        <f ca="1" xml:space="preserve">  IF( Time!AA28 &lt; 1 + $F26, 0, OFFSET( AA27, 0, - 1 * ( $F26 ) ) )</f>
        <v>0</v>
      </c>
      <c r="AB28" s="2">
        <f ca="1" xml:space="preserve">  IF( Time!AB28 &lt; 1 + $F26, 0, OFFSET( AB27, 0, - 1 * ( $F26 ) ) )</f>
        <v>0</v>
      </c>
      <c r="AC28" s="2">
        <f ca="1" xml:space="preserve">  IF( Time!AC28 &lt; 1 + $F26, 0, OFFSET( AC27, 0, - 1 * ( $F26 ) ) )</f>
        <v>0</v>
      </c>
      <c r="AD28" s="2">
        <f ca="1" xml:space="preserve">  IF( Time!AD28 &lt; 1 + $F26, 0, OFFSET( AD27, 0, - 1 * ( $F26 ) ) )</f>
        <v>0</v>
      </c>
      <c r="AE28" s="2">
        <f ca="1" xml:space="preserve">  IF( Time!AE28 &lt; 1 + $F26, 0, OFFSET( AE27, 0, - 1 * ( $F26 ) ) )</f>
        <v>0</v>
      </c>
      <c r="AF28" s="2">
        <f ca="1" xml:space="preserve">  IF( Time!AF28 &lt; 1 + $F26, 0, OFFSET( AF27, 0, - 1 * ( $F26 ) ) )</f>
        <v>0</v>
      </c>
      <c r="AG28" s="2">
        <f ca="1" xml:space="preserve">  IF( Time!AG28 &lt; 1 + $F26, 0, OFFSET( AG27, 0, - 1 * ( $F26 ) ) )</f>
        <v>0</v>
      </c>
      <c r="AH28" s="2">
        <f ca="1" xml:space="preserve">  IF( Time!AH28 &lt; 1 + $F26, 0, OFFSET( AH27, 0, - 1 * ( $F26 ) ) )</f>
        <v>0</v>
      </c>
      <c r="AI28" s="2">
        <f ca="1" xml:space="preserve">  IF( Time!AI28 &lt; 1 + $F26, 0, OFFSET( AI27, 0, - 1 * ( $F26 ) ) )</f>
        <v>0</v>
      </c>
      <c r="AJ28" s="2">
        <f ca="1" xml:space="preserve">  IF( Time!AJ28 &lt; 1 + $F26, 0, OFFSET( AJ27, 0, - 1 * ( $F26 ) ) )</f>
        <v>0</v>
      </c>
      <c r="AK28" s="2">
        <f ca="1" xml:space="preserve">  IF( Time!AK28 &lt; 1 + $F26, 0, OFFSET( AK27, 0, - 1 * ( $F26 ) ) )</f>
        <v>0</v>
      </c>
      <c r="AL28" s="2">
        <f ca="1" xml:space="preserve">  IF( Time!AL28 &lt; 1 + $F26, 0, OFFSET( AL27, 0, - 1 * ( $F26 ) ) )</f>
        <v>0</v>
      </c>
      <c r="AM28" s="2">
        <f ca="1" xml:space="preserve">  IF( Time!AM28 &lt; 1 + $F26, 0, OFFSET( AM27, 0, - 1 * ( $F26 ) ) )</f>
        <v>0</v>
      </c>
      <c r="AN28" s="2">
        <f ca="1" xml:space="preserve">  IF( Time!AN28 &lt; 1 + $F26, 0, OFFSET( AN27, 0, - 1 * ( $F26 ) ) )</f>
        <v>0</v>
      </c>
      <c r="AO28" s="2">
        <f ca="1" xml:space="preserve">  IF( Time!AO28 &lt; 1 + $F26, 0, OFFSET( AO27, 0, - 1 * ( $F26 ) ) )</f>
        <v>0</v>
      </c>
      <c r="AP28" s="2">
        <f ca="1" xml:space="preserve">  IF( Time!AP28 &lt; 1 + $F26, 0, OFFSET( AP27, 0, - 1 * ( $F26 ) ) )</f>
        <v>0</v>
      </c>
      <c r="AQ28" s="2">
        <f ca="1" xml:space="preserve">  IF( Time!AQ28 &lt; 1 + $F26, 0, OFFSET( AQ27, 0, - 1 * ( $F26 ) ) )</f>
        <v>0</v>
      </c>
      <c r="AR28" s="2">
        <f ca="1" xml:space="preserve">  IF( Time!AR28 &lt; 1 + $F26, 0, OFFSET( AR27, 0, - 1 * ( $F26 ) ) )</f>
        <v>0</v>
      </c>
      <c r="AS28" s="2">
        <f ca="1" xml:space="preserve">  IF( Time!AS28 &lt; 1 + $F26, 0, OFFSET( AS27, 0, - 1 * ( $F26 ) ) )</f>
        <v>0</v>
      </c>
      <c r="AT28" s="2">
        <f ca="1" xml:space="preserve">  IF( Time!AT28 &lt; 1 + $F26, 0, OFFSET( AT27, 0, - 1 * ( $F26 ) ) )</f>
        <v>0</v>
      </c>
      <c r="AU28" s="2">
        <f ca="1" xml:space="preserve">  IF( Time!AU28 &lt; 1 + $F26, 0, OFFSET( AU27, 0, - 1 * ( $F26 ) ) )</f>
        <v>0</v>
      </c>
      <c r="AV28" s="2">
        <f ca="1" xml:space="preserve">  IF( Time!AV28 &lt; 1 + $F26, 0, OFFSET( AV27, 0, - 1 * ( $F26 ) ) )</f>
        <v>0</v>
      </c>
      <c r="AW28" s="2">
        <f ca="1" xml:space="preserve">  IF( Time!AW28 &lt; 1 + $F26, 0, OFFSET( AW27, 0, - 1 * ( $F26 ) ) )</f>
        <v>0</v>
      </c>
      <c r="AX28" s="2">
        <f ca="1" xml:space="preserve">  IF( Time!AX28 &lt; 1 + $F26, 0, OFFSET( AX27, 0, - 1 * ( $F26 ) ) )</f>
        <v>0</v>
      </c>
      <c r="AY28" s="2">
        <f ca="1" xml:space="preserve">  IF( Time!AY28 &lt; 1 + $F26, 0, OFFSET( AY27, 0, - 1 * ( $F26 ) ) )</f>
        <v>0</v>
      </c>
      <c r="AZ28" s="2">
        <f ca="1" xml:space="preserve">  IF( Time!AZ28 &lt; 1 + $F26, 0, OFFSET( AZ27, 0, - 1 * ( $F26 ) ) )</f>
        <v>0</v>
      </c>
      <c r="BA28" s="2">
        <f ca="1" xml:space="preserve">  IF( Time!BA28 &lt; 1 + $F26, 0, OFFSET( BA27, 0, - 1 * ( $F26 ) ) )</f>
        <v>0</v>
      </c>
      <c r="BB28" s="2">
        <f ca="1" xml:space="preserve">  IF( Time!BB28 &lt; 1 + $F26, 0, OFFSET( BB27, 0, - 1 * ( $F26 ) ) )</f>
        <v>0</v>
      </c>
      <c r="BC28" s="2">
        <f ca="1" xml:space="preserve">  IF( Time!BC28 &lt; 1 + $F26, 0, OFFSET( BC27, 0, - 1 * ( $F26 ) ) )</f>
        <v>0</v>
      </c>
      <c r="BD28" s="2">
        <f ca="1" xml:space="preserve">  IF( Time!BD28 &lt; 1 + $F26, 0, OFFSET( BD27, 0, - 1 * ( $F26 ) ) )</f>
        <v>0</v>
      </c>
      <c r="BE28" s="2">
        <f ca="1" xml:space="preserve">  IF( Time!BE28 &lt; 1 + $F26, 0, OFFSET( BE27, 0, - 1 * ( $F26 ) ) )</f>
        <v>0</v>
      </c>
      <c r="BF28" s="2">
        <f ca="1" xml:space="preserve">  IF( Time!BF28 &lt; 1 + $F26, 0, OFFSET( BF27, 0, - 1 * ( $F26 ) ) )</f>
        <v>0</v>
      </c>
      <c r="BG28" s="2">
        <f ca="1" xml:space="preserve">  IF( Time!BG28 &lt; 1 + $F26, 0, OFFSET( BG27, 0, - 1 * ( $F26 ) ) )</f>
        <v>0</v>
      </c>
      <c r="BH28" s="2">
        <f ca="1" xml:space="preserve">  IF( Time!BH28 &lt; 1 + $F26, 0, OFFSET( BH27, 0, - 1 * ( $F26 ) ) )</f>
        <v>0</v>
      </c>
      <c r="BI28" s="2">
        <f ca="1" xml:space="preserve">  IF( Time!BI28 &lt; 1 + $F26, 0, OFFSET( BI27, 0, - 1 * ( $F26 ) ) )</f>
        <v>0</v>
      </c>
      <c r="BJ28" s="2">
        <f ca="1" xml:space="preserve">  IF( Time!BJ28 &lt; 1 + $F26, 0, OFFSET( BJ27, 0, - 1 * ( $F26 ) ) )</f>
        <v>0</v>
      </c>
      <c r="BK28" s="2">
        <f ca="1" xml:space="preserve">  IF( Time!BK28 &lt; 1 + $F26, 0, OFFSET( BK27, 0, - 1 * ( $F26 ) ) )</f>
        <v>0</v>
      </c>
      <c r="BL28" s="2">
        <f ca="1" xml:space="preserve">  IF( Time!BL28 &lt; 1 + $F26, 0, OFFSET( BL27, 0, - 1 * ( $F26 ) ) )</f>
        <v>0</v>
      </c>
      <c r="BM28" s="2">
        <f ca="1" xml:space="preserve">  IF( Time!BM28 &lt; 1 + $F26, 0, OFFSET( BM27, 0, - 1 * ( $F26 ) ) )</f>
        <v>0</v>
      </c>
      <c r="BN28" s="2">
        <f ca="1" xml:space="preserve">  IF( Time!BN28 &lt; 1 + $F26, 0, OFFSET( BN27, 0, - 1 * ( $F26 ) ) )</f>
        <v>0</v>
      </c>
      <c r="BO28" s="2">
        <f ca="1" xml:space="preserve">  IF( Time!BO28 &lt; 1 + $F26, 0, OFFSET( BO27, 0, - 1 * ( $F26 ) ) )</f>
        <v>0</v>
      </c>
      <c r="BP28" s="2">
        <f ca="1" xml:space="preserve">  IF( Time!BP28 &lt; 1 + $F26, 0, OFFSET( BP27, 0, - 1 * ( $F26 ) ) )</f>
        <v>0</v>
      </c>
      <c r="BQ28" s="2">
        <f ca="1" xml:space="preserve">  IF( Time!BQ28 &lt; 1 + $F26, 0, OFFSET( BQ27, 0, - 1 * ( $F26 ) ) )</f>
        <v>0</v>
      </c>
    </row>
    <row r="29" spans="1:69" outlineLevel="1">
      <c r="A29" s="36"/>
      <c r="B29" s="36"/>
      <c r="C29" s="63"/>
      <c r="D29" s="61"/>
      <c r="E29" s="24" t="str">
        <f xml:space="preserve"> LEFT($E$28, LEN($E$28) - 3 )</f>
        <v xml:space="preserve">Supply Chain Finance principal repayment </v>
      </c>
      <c r="F29" s="24"/>
      <c r="G29" s="24" t="str">
        <f xml:space="preserve"> G$28</f>
        <v>GBP</v>
      </c>
      <c r="H29" s="3">
        <f t="shared" ca="1" si="7"/>
        <v>0</v>
      </c>
      <c r="I29" s="24"/>
      <c r="J29" s="3">
        <f t="shared" ref="J29:BQ29" ca="1" si="8" xml:space="preserve"> -1 * J28</f>
        <v>0</v>
      </c>
      <c r="K29" s="3">
        <f t="shared" ca="1" si="8"/>
        <v>0</v>
      </c>
      <c r="L29" s="3">
        <f t="shared" ca="1" si="8"/>
        <v>0</v>
      </c>
      <c r="M29" s="3">
        <f t="shared" ca="1" si="8"/>
        <v>0</v>
      </c>
      <c r="N29" s="3">
        <f t="shared" ca="1" si="8"/>
        <v>0</v>
      </c>
      <c r="O29" s="3">
        <f t="shared" ca="1" si="8"/>
        <v>0</v>
      </c>
      <c r="P29" s="3">
        <f t="shared" ca="1" si="8"/>
        <v>0</v>
      </c>
      <c r="Q29" s="3">
        <f t="shared" ca="1" si="8"/>
        <v>0</v>
      </c>
      <c r="R29" s="3">
        <f t="shared" ca="1" si="8"/>
        <v>0</v>
      </c>
      <c r="S29" s="3">
        <f t="shared" ca="1" si="8"/>
        <v>0</v>
      </c>
      <c r="T29" s="3">
        <f t="shared" ca="1" si="8"/>
        <v>0</v>
      </c>
      <c r="U29" s="3">
        <f t="shared" ca="1" si="8"/>
        <v>0</v>
      </c>
      <c r="V29" s="3">
        <f t="shared" ca="1" si="8"/>
        <v>0</v>
      </c>
      <c r="W29" s="3">
        <f t="shared" ca="1" si="8"/>
        <v>0</v>
      </c>
      <c r="X29" s="3">
        <f t="shared" ca="1" si="8"/>
        <v>0</v>
      </c>
      <c r="Y29" s="3">
        <f t="shared" ca="1" si="8"/>
        <v>0</v>
      </c>
      <c r="Z29" s="3">
        <f t="shared" ca="1" si="8"/>
        <v>0</v>
      </c>
      <c r="AA29" s="3">
        <f t="shared" ca="1" si="8"/>
        <v>0</v>
      </c>
      <c r="AB29" s="3">
        <f t="shared" ca="1" si="8"/>
        <v>0</v>
      </c>
      <c r="AC29" s="3">
        <f t="shared" ca="1" si="8"/>
        <v>0</v>
      </c>
      <c r="AD29" s="3">
        <f t="shared" ca="1" si="8"/>
        <v>0</v>
      </c>
      <c r="AE29" s="3">
        <f t="shared" ca="1" si="8"/>
        <v>0</v>
      </c>
      <c r="AF29" s="3">
        <f t="shared" ca="1" si="8"/>
        <v>0</v>
      </c>
      <c r="AG29" s="3">
        <f t="shared" ca="1" si="8"/>
        <v>0</v>
      </c>
      <c r="AH29" s="3">
        <f t="shared" ca="1" si="8"/>
        <v>0</v>
      </c>
      <c r="AI29" s="3">
        <f t="shared" ca="1" si="8"/>
        <v>0</v>
      </c>
      <c r="AJ29" s="3">
        <f t="shared" ca="1" si="8"/>
        <v>0</v>
      </c>
      <c r="AK29" s="3">
        <f t="shared" ca="1" si="8"/>
        <v>0</v>
      </c>
      <c r="AL29" s="3">
        <f t="shared" ca="1" si="8"/>
        <v>0</v>
      </c>
      <c r="AM29" s="3">
        <f t="shared" ca="1" si="8"/>
        <v>0</v>
      </c>
      <c r="AN29" s="3">
        <f t="shared" ca="1" si="8"/>
        <v>0</v>
      </c>
      <c r="AO29" s="3">
        <f t="shared" ca="1" si="8"/>
        <v>0</v>
      </c>
      <c r="AP29" s="3">
        <f t="shared" ca="1" si="8"/>
        <v>0</v>
      </c>
      <c r="AQ29" s="3">
        <f t="shared" ca="1" si="8"/>
        <v>0</v>
      </c>
      <c r="AR29" s="3">
        <f t="shared" ca="1" si="8"/>
        <v>0</v>
      </c>
      <c r="AS29" s="3">
        <f t="shared" ca="1" si="8"/>
        <v>0</v>
      </c>
      <c r="AT29" s="3">
        <f t="shared" ca="1" si="8"/>
        <v>0</v>
      </c>
      <c r="AU29" s="3">
        <f t="shared" ca="1" si="8"/>
        <v>0</v>
      </c>
      <c r="AV29" s="3">
        <f t="shared" ca="1" si="8"/>
        <v>0</v>
      </c>
      <c r="AW29" s="3">
        <f t="shared" ca="1" si="8"/>
        <v>0</v>
      </c>
      <c r="AX29" s="3">
        <f t="shared" ca="1" si="8"/>
        <v>0</v>
      </c>
      <c r="AY29" s="3">
        <f t="shared" ca="1" si="8"/>
        <v>0</v>
      </c>
      <c r="AZ29" s="3">
        <f t="shared" ca="1" si="8"/>
        <v>0</v>
      </c>
      <c r="BA29" s="3">
        <f t="shared" ca="1" si="8"/>
        <v>0</v>
      </c>
      <c r="BB29" s="3">
        <f t="shared" ca="1" si="8"/>
        <v>0</v>
      </c>
      <c r="BC29" s="3">
        <f t="shared" ca="1" si="8"/>
        <v>0</v>
      </c>
      <c r="BD29" s="3">
        <f t="shared" ca="1" si="8"/>
        <v>0</v>
      </c>
      <c r="BE29" s="3">
        <f t="shared" ca="1" si="8"/>
        <v>0</v>
      </c>
      <c r="BF29" s="3">
        <f t="shared" ca="1" si="8"/>
        <v>0</v>
      </c>
      <c r="BG29" s="3">
        <f t="shared" ca="1" si="8"/>
        <v>0</v>
      </c>
      <c r="BH29" s="3">
        <f t="shared" ca="1" si="8"/>
        <v>0</v>
      </c>
      <c r="BI29" s="3">
        <f t="shared" ca="1" si="8"/>
        <v>0</v>
      </c>
      <c r="BJ29" s="3">
        <f t="shared" ca="1" si="8"/>
        <v>0</v>
      </c>
      <c r="BK29" s="3">
        <f t="shared" ca="1" si="8"/>
        <v>0</v>
      </c>
      <c r="BL29" s="3">
        <f t="shared" ca="1" si="8"/>
        <v>0</v>
      </c>
      <c r="BM29" s="3">
        <f t="shared" ca="1" si="8"/>
        <v>0</v>
      </c>
      <c r="BN29" s="3">
        <f t="shared" ca="1" si="8"/>
        <v>0</v>
      </c>
      <c r="BO29" s="3">
        <f t="shared" ca="1" si="8"/>
        <v>0</v>
      </c>
      <c r="BP29" s="3">
        <f t="shared" ca="1" si="8"/>
        <v>0</v>
      </c>
      <c r="BQ29" s="3">
        <f t="shared" ca="1" si="8"/>
        <v>0</v>
      </c>
    </row>
    <row r="32" spans="1:69">
      <c r="B32" s="28" t="s">
        <v>124</v>
      </c>
    </row>
    <row r="33" spans="1:69" outlineLevel="1">
      <c r="E33" s="2" t="str">
        <f t="shared" ref="E33:BQ33" si="9" xml:space="preserve">  E$41</f>
        <v>Supply Chain Finance interest POS</v>
      </c>
      <c r="F33" s="2">
        <f t="shared" si="9"/>
        <v>0</v>
      </c>
      <c r="G33" s="2" t="str">
        <f t="shared" si="9"/>
        <v>GBP</v>
      </c>
      <c r="H33" s="2">
        <f t="shared" ca="1" si="9"/>
        <v>0</v>
      </c>
      <c r="I33" s="2">
        <f t="shared" si="9"/>
        <v>0</v>
      </c>
      <c r="J33" s="2">
        <f t="shared" si="9"/>
        <v>0</v>
      </c>
      <c r="K33" s="2">
        <f t="shared" ca="1" si="9"/>
        <v>0</v>
      </c>
      <c r="L33" s="2">
        <f t="shared" ca="1" si="9"/>
        <v>0</v>
      </c>
      <c r="M33" s="2">
        <f t="shared" ca="1" si="9"/>
        <v>0</v>
      </c>
      <c r="N33" s="2">
        <f t="shared" ca="1" si="9"/>
        <v>0</v>
      </c>
      <c r="O33" s="2">
        <f t="shared" ca="1" si="9"/>
        <v>0</v>
      </c>
      <c r="P33" s="2">
        <f t="shared" ca="1" si="9"/>
        <v>0</v>
      </c>
      <c r="Q33" s="2">
        <f t="shared" ca="1" si="9"/>
        <v>0</v>
      </c>
      <c r="R33" s="2">
        <f t="shared" ca="1" si="9"/>
        <v>0</v>
      </c>
      <c r="S33" s="2">
        <f t="shared" ca="1" si="9"/>
        <v>0</v>
      </c>
      <c r="T33" s="2">
        <f t="shared" ca="1" si="9"/>
        <v>0</v>
      </c>
      <c r="U33" s="2">
        <f t="shared" ca="1" si="9"/>
        <v>0</v>
      </c>
      <c r="V33" s="2">
        <f t="shared" ca="1" si="9"/>
        <v>0</v>
      </c>
      <c r="W33" s="2">
        <f t="shared" ca="1" si="9"/>
        <v>0</v>
      </c>
      <c r="X33" s="2">
        <f t="shared" ca="1" si="9"/>
        <v>0</v>
      </c>
      <c r="Y33" s="2">
        <f t="shared" ca="1" si="9"/>
        <v>0</v>
      </c>
      <c r="Z33" s="2">
        <f t="shared" ca="1" si="9"/>
        <v>0</v>
      </c>
      <c r="AA33" s="2">
        <f t="shared" ca="1" si="9"/>
        <v>0</v>
      </c>
      <c r="AB33" s="2">
        <f t="shared" ca="1" si="9"/>
        <v>0</v>
      </c>
      <c r="AC33" s="2">
        <f t="shared" ca="1" si="9"/>
        <v>0</v>
      </c>
      <c r="AD33" s="2">
        <f t="shared" ca="1" si="9"/>
        <v>0</v>
      </c>
      <c r="AE33" s="2">
        <f t="shared" ca="1" si="9"/>
        <v>0</v>
      </c>
      <c r="AF33" s="2">
        <f t="shared" ca="1" si="9"/>
        <v>0</v>
      </c>
      <c r="AG33" s="2">
        <f t="shared" ca="1" si="9"/>
        <v>0</v>
      </c>
      <c r="AH33" s="2">
        <f t="shared" ca="1" si="9"/>
        <v>0</v>
      </c>
      <c r="AI33" s="2">
        <f t="shared" ca="1" si="9"/>
        <v>0</v>
      </c>
      <c r="AJ33" s="2">
        <f t="shared" ca="1" si="9"/>
        <v>0</v>
      </c>
      <c r="AK33" s="2">
        <f t="shared" ca="1" si="9"/>
        <v>0</v>
      </c>
      <c r="AL33" s="2">
        <f t="shared" ca="1" si="9"/>
        <v>0</v>
      </c>
      <c r="AM33" s="2">
        <f t="shared" ca="1" si="9"/>
        <v>0</v>
      </c>
      <c r="AN33" s="2">
        <f t="shared" ca="1" si="9"/>
        <v>0</v>
      </c>
      <c r="AO33" s="2">
        <f t="shared" ca="1" si="9"/>
        <v>0</v>
      </c>
      <c r="AP33" s="2">
        <f t="shared" ca="1" si="9"/>
        <v>0</v>
      </c>
      <c r="AQ33" s="2">
        <f t="shared" ca="1" si="9"/>
        <v>0</v>
      </c>
      <c r="AR33" s="2">
        <f t="shared" ca="1" si="9"/>
        <v>0</v>
      </c>
      <c r="AS33" s="2">
        <f t="shared" ca="1" si="9"/>
        <v>0</v>
      </c>
      <c r="AT33" s="2">
        <f t="shared" ca="1" si="9"/>
        <v>0</v>
      </c>
      <c r="AU33" s="2">
        <f t="shared" ca="1" si="9"/>
        <v>0</v>
      </c>
      <c r="AV33" s="2">
        <f t="shared" ca="1" si="9"/>
        <v>0</v>
      </c>
      <c r="AW33" s="2">
        <f t="shared" ca="1" si="9"/>
        <v>0</v>
      </c>
      <c r="AX33" s="2">
        <f t="shared" ca="1" si="9"/>
        <v>0</v>
      </c>
      <c r="AY33" s="2">
        <f t="shared" ca="1" si="9"/>
        <v>0</v>
      </c>
      <c r="AZ33" s="2">
        <f t="shared" ca="1" si="9"/>
        <v>0</v>
      </c>
      <c r="BA33" s="2">
        <f t="shared" ca="1" si="9"/>
        <v>0</v>
      </c>
      <c r="BB33" s="2">
        <f t="shared" ca="1" si="9"/>
        <v>0</v>
      </c>
      <c r="BC33" s="2">
        <f t="shared" ca="1" si="9"/>
        <v>0</v>
      </c>
      <c r="BD33" s="2">
        <f t="shared" ca="1" si="9"/>
        <v>0</v>
      </c>
      <c r="BE33" s="2">
        <f t="shared" ca="1" si="9"/>
        <v>0</v>
      </c>
      <c r="BF33" s="2">
        <f t="shared" ca="1" si="9"/>
        <v>0</v>
      </c>
      <c r="BG33" s="2">
        <f t="shared" ca="1" si="9"/>
        <v>0</v>
      </c>
      <c r="BH33" s="2">
        <f t="shared" ca="1" si="9"/>
        <v>0</v>
      </c>
      <c r="BI33" s="2">
        <f t="shared" ca="1" si="9"/>
        <v>0</v>
      </c>
      <c r="BJ33" s="2">
        <f t="shared" ca="1" si="9"/>
        <v>0</v>
      </c>
      <c r="BK33" s="2">
        <f t="shared" ca="1" si="9"/>
        <v>0</v>
      </c>
      <c r="BL33" s="2">
        <f t="shared" ca="1" si="9"/>
        <v>0</v>
      </c>
      <c r="BM33" s="2">
        <f t="shared" ca="1" si="9"/>
        <v>0</v>
      </c>
      <c r="BN33" s="2">
        <f t="shared" ca="1" si="9"/>
        <v>0</v>
      </c>
      <c r="BO33" s="2">
        <f t="shared" ca="1" si="9"/>
        <v>0</v>
      </c>
      <c r="BP33" s="2">
        <f t="shared" ca="1" si="9"/>
        <v>0</v>
      </c>
      <c r="BQ33" s="2">
        <f t="shared" ca="1" si="9"/>
        <v>0</v>
      </c>
    </row>
    <row r="34" spans="1:69" outlineLevel="1">
      <c r="E34" s="2" t="str">
        <f t="shared" ref="E34:BQ34" si="10" xml:space="preserve">  E$47</f>
        <v>Supply Chain Finance interest paid POS</v>
      </c>
      <c r="F34" s="2">
        <f t="shared" si="10"/>
        <v>0</v>
      </c>
      <c r="G34" s="2" t="str">
        <f t="shared" si="10"/>
        <v>GBP</v>
      </c>
      <c r="H34" s="2">
        <f t="shared" ca="1" si="10"/>
        <v>0</v>
      </c>
      <c r="I34" s="2">
        <f t="shared" si="10"/>
        <v>0</v>
      </c>
      <c r="J34" s="2">
        <f t="shared" si="10"/>
        <v>0</v>
      </c>
      <c r="K34" s="2">
        <f t="shared" ca="1" si="10"/>
        <v>0</v>
      </c>
      <c r="L34" s="2">
        <f t="shared" ca="1" si="10"/>
        <v>0</v>
      </c>
      <c r="M34" s="2">
        <f t="shared" ca="1" si="10"/>
        <v>0</v>
      </c>
      <c r="N34" s="2">
        <f t="shared" ca="1" si="10"/>
        <v>0</v>
      </c>
      <c r="O34" s="2">
        <f t="shared" ca="1" si="10"/>
        <v>0</v>
      </c>
      <c r="P34" s="2">
        <f t="shared" ca="1" si="10"/>
        <v>0</v>
      </c>
      <c r="Q34" s="2">
        <f t="shared" ca="1" si="10"/>
        <v>0</v>
      </c>
      <c r="R34" s="2">
        <f t="shared" ca="1" si="10"/>
        <v>0</v>
      </c>
      <c r="S34" s="2">
        <f t="shared" ca="1" si="10"/>
        <v>0</v>
      </c>
      <c r="T34" s="2">
        <f t="shared" ca="1" si="10"/>
        <v>0</v>
      </c>
      <c r="U34" s="2">
        <f t="shared" ca="1" si="10"/>
        <v>0</v>
      </c>
      <c r="V34" s="2">
        <f t="shared" ca="1" si="10"/>
        <v>0</v>
      </c>
      <c r="W34" s="2">
        <f t="shared" ca="1" si="10"/>
        <v>0</v>
      </c>
      <c r="X34" s="2">
        <f t="shared" ca="1" si="10"/>
        <v>0</v>
      </c>
      <c r="Y34" s="2">
        <f t="shared" ca="1" si="10"/>
        <v>0</v>
      </c>
      <c r="Z34" s="2">
        <f t="shared" ca="1" si="10"/>
        <v>0</v>
      </c>
      <c r="AA34" s="2">
        <f t="shared" ca="1" si="10"/>
        <v>0</v>
      </c>
      <c r="AB34" s="2">
        <f t="shared" ca="1" si="10"/>
        <v>0</v>
      </c>
      <c r="AC34" s="2">
        <f t="shared" ca="1" si="10"/>
        <v>0</v>
      </c>
      <c r="AD34" s="2">
        <f t="shared" ca="1" si="10"/>
        <v>0</v>
      </c>
      <c r="AE34" s="2">
        <f t="shared" ca="1" si="10"/>
        <v>0</v>
      </c>
      <c r="AF34" s="2">
        <f t="shared" ca="1" si="10"/>
        <v>0</v>
      </c>
      <c r="AG34" s="2">
        <f t="shared" ca="1" si="10"/>
        <v>0</v>
      </c>
      <c r="AH34" s="2">
        <f t="shared" ca="1" si="10"/>
        <v>0</v>
      </c>
      <c r="AI34" s="2">
        <f t="shared" ca="1" si="10"/>
        <v>0</v>
      </c>
      <c r="AJ34" s="2">
        <f t="shared" ca="1" si="10"/>
        <v>0</v>
      </c>
      <c r="AK34" s="2">
        <f t="shared" ca="1" si="10"/>
        <v>0</v>
      </c>
      <c r="AL34" s="2">
        <f t="shared" ca="1" si="10"/>
        <v>0</v>
      </c>
      <c r="AM34" s="2">
        <f t="shared" ca="1" si="10"/>
        <v>0</v>
      </c>
      <c r="AN34" s="2">
        <f t="shared" ca="1" si="10"/>
        <v>0</v>
      </c>
      <c r="AO34" s="2">
        <f t="shared" ca="1" si="10"/>
        <v>0</v>
      </c>
      <c r="AP34" s="2">
        <f t="shared" ca="1" si="10"/>
        <v>0</v>
      </c>
      <c r="AQ34" s="2">
        <f t="shared" ca="1" si="10"/>
        <v>0</v>
      </c>
      <c r="AR34" s="2">
        <f t="shared" ca="1" si="10"/>
        <v>0</v>
      </c>
      <c r="AS34" s="2">
        <f t="shared" ca="1" si="10"/>
        <v>0</v>
      </c>
      <c r="AT34" s="2">
        <f t="shared" ca="1" si="10"/>
        <v>0</v>
      </c>
      <c r="AU34" s="2">
        <f t="shared" ca="1" si="10"/>
        <v>0</v>
      </c>
      <c r="AV34" s="2">
        <f t="shared" ca="1" si="10"/>
        <v>0</v>
      </c>
      <c r="AW34" s="2">
        <f t="shared" ca="1" si="10"/>
        <v>0</v>
      </c>
      <c r="AX34" s="2">
        <f t="shared" ca="1" si="10"/>
        <v>0</v>
      </c>
      <c r="AY34" s="2">
        <f t="shared" ca="1" si="10"/>
        <v>0</v>
      </c>
      <c r="AZ34" s="2">
        <f t="shared" ca="1" si="10"/>
        <v>0</v>
      </c>
      <c r="BA34" s="2">
        <f t="shared" ca="1" si="10"/>
        <v>0</v>
      </c>
      <c r="BB34" s="2">
        <f t="shared" ca="1" si="10"/>
        <v>0</v>
      </c>
      <c r="BC34" s="2">
        <f t="shared" ca="1" si="10"/>
        <v>0</v>
      </c>
      <c r="BD34" s="2">
        <f t="shared" ca="1" si="10"/>
        <v>0</v>
      </c>
      <c r="BE34" s="2">
        <f t="shared" ca="1" si="10"/>
        <v>0</v>
      </c>
      <c r="BF34" s="2">
        <f t="shared" ca="1" si="10"/>
        <v>0</v>
      </c>
      <c r="BG34" s="2">
        <f t="shared" ca="1" si="10"/>
        <v>0</v>
      </c>
      <c r="BH34" s="2">
        <f t="shared" ca="1" si="10"/>
        <v>0</v>
      </c>
      <c r="BI34" s="2">
        <f t="shared" ca="1" si="10"/>
        <v>0</v>
      </c>
      <c r="BJ34" s="2">
        <f t="shared" ca="1" si="10"/>
        <v>0</v>
      </c>
      <c r="BK34" s="2">
        <f t="shared" ca="1" si="10"/>
        <v>0</v>
      </c>
      <c r="BL34" s="2">
        <f t="shared" ca="1" si="10"/>
        <v>0</v>
      </c>
      <c r="BM34" s="2">
        <f t="shared" ca="1" si="10"/>
        <v>0</v>
      </c>
      <c r="BN34" s="2">
        <f t="shared" ca="1" si="10"/>
        <v>0</v>
      </c>
      <c r="BO34" s="2">
        <f t="shared" ca="1" si="10"/>
        <v>0</v>
      </c>
      <c r="BP34" s="2">
        <f t="shared" ca="1" si="10"/>
        <v>0</v>
      </c>
      <c r="BQ34" s="2">
        <f t="shared" ca="1" si="10"/>
        <v>0</v>
      </c>
    </row>
    <row r="35" spans="1:69" outlineLevel="1">
      <c r="E35" s="55" t="s">
        <v>124</v>
      </c>
      <c r="G35" s="55" t="s">
        <v>205</v>
      </c>
      <c r="H35" s="2">
        <f ca="1" xml:space="preserve"> SUM( J35:BQ35 )</f>
        <v>0</v>
      </c>
      <c r="J35" s="2">
        <f t="shared" ref="J35:BQ35" si="11" xml:space="preserve">  J33 - J34</f>
        <v>0</v>
      </c>
      <c r="K35" s="2">
        <f t="shared" ca="1" si="11"/>
        <v>0</v>
      </c>
      <c r="L35" s="2">
        <f t="shared" ca="1" si="11"/>
        <v>0</v>
      </c>
      <c r="M35" s="2">
        <f t="shared" ca="1" si="11"/>
        <v>0</v>
      </c>
      <c r="N35" s="2">
        <f t="shared" ca="1" si="11"/>
        <v>0</v>
      </c>
      <c r="O35" s="2">
        <f t="shared" ca="1" si="11"/>
        <v>0</v>
      </c>
      <c r="P35" s="2">
        <f t="shared" ca="1" si="11"/>
        <v>0</v>
      </c>
      <c r="Q35" s="2">
        <f t="shared" ca="1" si="11"/>
        <v>0</v>
      </c>
      <c r="R35" s="2">
        <f t="shared" ca="1" si="11"/>
        <v>0</v>
      </c>
      <c r="S35" s="2">
        <f t="shared" ca="1" si="11"/>
        <v>0</v>
      </c>
      <c r="T35" s="2">
        <f t="shared" ca="1" si="11"/>
        <v>0</v>
      </c>
      <c r="U35" s="2">
        <f t="shared" ca="1" si="11"/>
        <v>0</v>
      </c>
      <c r="V35" s="2">
        <f t="shared" ca="1" si="11"/>
        <v>0</v>
      </c>
      <c r="W35" s="2">
        <f t="shared" ca="1" si="11"/>
        <v>0</v>
      </c>
      <c r="X35" s="2">
        <f t="shared" ca="1" si="11"/>
        <v>0</v>
      </c>
      <c r="Y35" s="2">
        <f t="shared" ca="1" si="11"/>
        <v>0</v>
      </c>
      <c r="Z35" s="2">
        <f t="shared" ca="1" si="11"/>
        <v>0</v>
      </c>
      <c r="AA35" s="2">
        <f t="shared" ca="1" si="11"/>
        <v>0</v>
      </c>
      <c r="AB35" s="2">
        <f t="shared" ca="1" si="11"/>
        <v>0</v>
      </c>
      <c r="AC35" s="2">
        <f t="shared" ca="1" si="11"/>
        <v>0</v>
      </c>
      <c r="AD35" s="2">
        <f t="shared" ca="1" si="11"/>
        <v>0</v>
      </c>
      <c r="AE35" s="2">
        <f t="shared" ca="1" si="11"/>
        <v>0</v>
      </c>
      <c r="AF35" s="2">
        <f t="shared" ca="1" si="11"/>
        <v>0</v>
      </c>
      <c r="AG35" s="2">
        <f t="shared" ca="1" si="11"/>
        <v>0</v>
      </c>
      <c r="AH35" s="2">
        <f t="shared" ca="1" si="11"/>
        <v>0</v>
      </c>
      <c r="AI35" s="2">
        <f t="shared" ca="1" si="11"/>
        <v>0</v>
      </c>
      <c r="AJ35" s="2">
        <f t="shared" ca="1" si="11"/>
        <v>0</v>
      </c>
      <c r="AK35" s="2">
        <f t="shared" ca="1" si="11"/>
        <v>0</v>
      </c>
      <c r="AL35" s="2">
        <f t="shared" ca="1" si="11"/>
        <v>0</v>
      </c>
      <c r="AM35" s="2">
        <f t="shared" ca="1" si="11"/>
        <v>0</v>
      </c>
      <c r="AN35" s="2">
        <f t="shared" ca="1" si="11"/>
        <v>0</v>
      </c>
      <c r="AO35" s="2">
        <f t="shared" ca="1" si="11"/>
        <v>0</v>
      </c>
      <c r="AP35" s="2">
        <f t="shared" ca="1" si="11"/>
        <v>0</v>
      </c>
      <c r="AQ35" s="2">
        <f t="shared" ca="1" si="11"/>
        <v>0</v>
      </c>
      <c r="AR35" s="2">
        <f t="shared" ca="1" si="11"/>
        <v>0</v>
      </c>
      <c r="AS35" s="2">
        <f t="shared" ca="1" si="11"/>
        <v>0</v>
      </c>
      <c r="AT35" s="2">
        <f t="shared" ca="1" si="11"/>
        <v>0</v>
      </c>
      <c r="AU35" s="2">
        <f t="shared" ca="1" si="11"/>
        <v>0</v>
      </c>
      <c r="AV35" s="2">
        <f t="shared" ca="1" si="11"/>
        <v>0</v>
      </c>
      <c r="AW35" s="2">
        <f t="shared" ca="1" si="11"/>
        <v>0</v>
      </c>
      <c r="AX35" s="2">
        <f t="shared" ca="1" si="11"/>
        <v>0</v>
      </c>
      <c r="AY35" s="2">
        <f t="shared" ca="1" si="11"/>
        <v>0</v>
      </c>
      <c r="AZ35" s="2">
        <f t="shared" ca="1" si="11"/>
        <v>0</v>
      </c>
      <c r="BA35" s="2">
        <f t="shared" ca="1" si="11"/>
        <v>0</v>
      </c>
      <c r="BB35" s="2">
        <f t="shared" ca="1" si="11"/>
        <v>0</v>
      </c>
      <c r="BC35" s="2">
        <f t="shared" ca="1" si="11"/>
        <v>0</v>
      </c>
      <c r="BD35" s="2">
        <f t="shared" ca="1" si="11"/>
        <v>0</v>
      </c>
      <c r="BE35" s="2">
        <f t="shared" ca="1" si="11"/>
        <v>0</v>
      </c>
      <c r="BF35" s="2">
        <f t="shared" ca="1" si="11"/>
        <v>0</v>
      </c>
      <c r="BG35" s="2">
        <f t="shared" ca="1" si="11"/>
        <v>0</v>
      </c>
      <c r="BH35" s="2">
        <f t="shared" ca="1" si="11"/>
        <v>0</v>
      </c>
      <c r="BI35" s="2">
        <f t="shared" ca="1" si="11"/>
        <v>0</v>
      </c>
      <c r="BJ35" s="2">
        <f t="shared" ca="1" si="11"/>
        <v>0</v>
      </c>
      <c r="BK35" s="2">
        <f t="shared" ca="1" si="11"/>
        <v>0</v>
      </c>
      <c r="BL35" s="2">
        <f t="shared" ca="1" si="11"/>
        <v>0</v>
      </c>
      <c r="BM35" s="2">
        <f t="shared" ca="1" si="11"/>
        <v>0</v>
      </c>
      <c r="BN35" s="2">
        <f t="shared" ca="1" si="11"/>
        <v>0</v>
      </c>
      <c r="BO35" s="2">
        <f t="shared" ca="1" si="11"/>
        <v>0</v>
      </c>
      <c r="BP35" s="2">
        <f t="shared" ca="1" si="11"/>
        <v>0</v>
      </c>
      <c r="BQ35" s="2">
        <f t="shared" ca="1" si="11"/>
        <v>0</v>
      </c>
    </row>
    <row r="38" spans="1:69">
      <c r="B38" s="28" t="s">
        <v>89</v>
      </c>
    </row>
    <row r="39" spans="1:69" outlineLevel="1">
      <c r="E39" s="73" t="str">
        <f t="shared" ref="E39:G39" si="12" xml:space="preserve">  E$55</f>
        <v>Supply Chain Finance period interest rate</v>
      </c>
      <c r="F39" s="73">
        <f t="shared" si="12"/>
        <v>6.6666666666666671E-3</v>
      </c>
      <c r="G39" s="73" t="str">
        <f t="shared" si="12"/>
        <v>%</v>
      </c>
      <c r="M39" s="73"/>
    </row>
    <row r="40" spans="1:69" outlineLevel="1">
      <c r="E40" s="2" t="str">
        <f t="shared" ref="E40:BQ40" si="13" xml:space="preserve">  E$11</f>
        <v>Supply Chain Finance balance BEG</v>
      </c>
      <c r="F40" s="2">
        <f t="shared" si="13"/>
        <v>0</v>
      </c>
      <c r="G40" s="2" t="str">
        <f t="shared" si="13"/>
        <v>GBP</v>
      </c>
      <c r="H40" s="2">
        <f t="shared" si="13"/>
        <v>0</v>
      </c>
      <c r="I40" s="2">
        <f t="shared" si="13"/>
        <v>0</v>
      </c>
      <c r="J40" s="2">
        <f t="shared" si="13"/>
        <v>0</v>
      </c>
      <c r="K40" s="2">
        <f t="shared" ca="1" si="13"/>
        <v>0</v>
      </c>
      <c r="L40" s="2">
        <f t="shared" ca="1" si="13"/>
        <v>0</v>
      </c>
      <c r="M40" s="2">
        <f t="shared" ca="1" si="13"/>
        <v>0</v>
      </c>
      <c r="N40" s="2">
        <f t="shared" ca="1" si="13"/>
        <v>0</v>
      </c>
      <c r="O40" s="2">
        <f t="shared" ca="1" si="13"/>
        <v>0</v>
      </c>
      <c r="P40" s="2">
        <f t="shared" ca="1" si="13"/>
        <v>0</v>
      </c>
      <c r="Q40" s="2">
        <f t="shared" ca="1" si="13"/>
        <v>0</v>
      </c>
      <c r="R40" s="2">
        <f t="shared" ca="1" si="13"/>
        <v>0</v>
      </c>
      <c r="S40" s="2">
        <f t="shared" ca="1" si="13"/>
        <v>0</v>
      </c>
      <c r="T40" s="2">
        <f t="shared" ca="1" si="13"/>
        <v>0</v>
      </c>
      <c r="U40" s="2">
        <f t="shared" ca="1" si="13"/>
        <v>0</v>
      </c>
      <c r="V40" s="2">
        <f t="shared" ca="1" si="13"/>
        <v>0</v>
      </c>
      <c r="W40" s="2">
        <f t="shared" ca="1" si="13"/>
        <v>0</v>
      </c>
      <c r="X40" s="2">
        <f t="shared" ca="1" si="13"/>
        <v>0</v>
      </c>
      <c r="Y40" s="2">
        <f t="shared" ca="1" si="13"/>
        <v>0</v>
      </c>
      <c r="Z40" s="2">
        <f t="shared" ca="1" si="13"/>
        <v>0</v>
      </c>
      <c r="AA40" s="2">
        <f t="shared" ca="1" si="13"/>
        <v>0</v>
      </c>
      <c r="AB40" s="2">
        <f t="shared" ca="1" si="13"/>
        <v>0</v>
      </c>
      <c r="AC40" s="2">
        <f t="shared" ca="1" si="13"/>
        <v>0</v>
      </c>
      <c r="AD40" s="2">
        <f t="shared" ca="1" si="13"/>
        <v>0</v>
      </c>
      <c r="AE40" s="2">
        <f t="shared" ca="1" si="13"/>
        <v>0</v>
      </c>
      <c r="AF40" s="2">
        <f t="shared" ca="1" si="13"/>
        <v>0</v>
      </c>
      <c r="AG40" s="2">
        <f t="shared" ca="1" si="13"/>
        <v>0</v>
      </c>
      <c r="AH40" s="2">
        <f t="shared" ca="1" si="13"/>
        <v>0</v>
      </c>
      <c r="AI40" s="2">
        <f t="shared" ca="1" si="13"/>
        <v>0</v>
      </c>
      <c r="AJ40" s="2">
        <f t="shared" ca="1" si="13"/>
        <v>0</v>
      </c>
      <c r="AK40" s="2">
        <f t="shared" ca="1" si="13"/>
        <v>0</v>
      </c>
      <c r="AL40" s="2">
        <f t="shared" ca="1" si="13"/>
        <v>0</v>
      </c>
      <c r="AM40" s="2">
        <f t="shared" ca="1" si="13"/>
        <v>0</v>
      </c>
      <c r="AN40" s="2">
        <f t="shared" ca="1" si="13"/>
        <v>0</v>
      </c>
      <c r="AO40" s="2">
        <f t="shared" ca="1" si="13"/>
        <v>0</v>
      </c>
      <c r="AP40" s="2">
        <f t="shared" ca="1" si="13"/>
        <v>0</v>
      </c>
      <c r="AQ40" s="2">
        <f t="shared" ca="1" si="13"/>
        <v>0</v>
      </c>
      <c r="AR40" s="2">
        <f t="shared" ca="1" si="13"/>
        <v>0</v>
      </c>
      <c r="AS40" s="2">
        <f t="shared" ca="1" si="13"/>
        <v>0</v>
      </c>
      <c r="AT40" s="2">
        <f t="shared" ca="1" si="13"/>
        <v>0</v>
      </c>
      <c r="AU40" s="2">
        <f t="shared" ca="1" si="13"/>
        <v>0</v>
      </c>
      <c r="AV40" s="2">
        <f t="shared" ca="1" si="13"/>
        <v>0</v>
      </c>
      <c r="AW40" s="2">
        <f t="shared" ca="1" si="13"/>
        <v>0</v>
      </c>
      <c r="AX40" s="2">
        <f t="shared" ca="1" si="13"/>
        <v>0</v>
      </c>
      <c r="AY40" s="2">
        <f t="shared" ca="1" si="13"/>
        <v>0</v>
      </c>
      <c r="AZ40" s="2">
        <f t="shared" ca="1" si="13"/>
        <v>0</v>
      </c>
      <c r="BA40" s="2">
        <f t="shared" ca="1" si="13"/>
        <v>0</v>
      </c>
      <c r="BB40" s="2">
        <f t="shared" ca="1" si="13"/>
        <v>0</v>
      </c>
      <c r="BC40" s="2">
        <f t="shared" ca="1" si="13"/>
        <v>0</v>
      </c>
      <c r="BD40" s="2">
        <f t="shared" ca="1" si="13"/>
        <v>0</v>
      </c>
      <c r="BE40" s="2">
        <f t="shared" ca="1" si="13"/>
        <v>0</v>
      </c>
      <c r="BF40" s="2">
        <f t="shared" ca="1" si="13"/>
        <v>0</v>
      </c>
      <c r="BG40" s="2">
        <f t="shared" ca="1" si="13"/>
        <v>0</v>
      </c>
      <c r="BH40" s="2">
        <f t="shared" ca="1" si="13"/>
        <v>0</v>
      </c>
      <c r="BI40" s="2">
        <f t="shared" ca="1" si="13"/>
        <v>0</v>
      </c>
      <c r="BJ40" s="2">
        <f t="shared" ca="1" si="13"/>
        <v>0</v>
      </c>
      <c r="BK40" s="2">
        <f t="shared" ca="1" si="13"/>
        <v>0</v>
      </c>
      <c r="BL40" s="2">
        <f t="shared" ca="1" si="13"/>
        <v>0</v>
      </c>
      <c r="BM40" s="2">
        <f t="shared" ca="1" si="13"/>
        <v>0</v>
      </c>
      <c r="BN40" s="2">
        <f t="shared" ca="1" si="13"/>
        <v>0</v>
      </c>
      <c r="BO40" s="2">
        <f t="shared" ca="1" si="13"/>
        <v>0</v>
      </c>
      <c r="BP40" s="2">
        <f t="shared" ca="1" si="13"/>
        <v>0</v>
      </c>
      <c r="BQ40" s="2">
        <f t="shared" ca="1" si="13"/>
        <v>0</v>
      </c>
    </row>
    <row r="41" spans="1:69" outlineLevel="1">
      <c r="E41" s="55" t="s">
        <v>226</v>
      </c>
      <c r="G41" s="55" t="s">
        <v>205</v>
      </c>
      <c r="H41" s="2">
        <f t="shared" ref="H41:H42" ca="1" si="14" xml:space="preserve"> SUM( J41:BQ41 )</f>
        <v>0</v>
      </c>
      <c r="J41" s="2">
        <f t="shared" ref="J41:BQ41" si="15" xml:space="preserve">  $F39 * J40</f>
        <v>0</v>
      </c>
      <c r="K41" s="2">
        <f t="shared" ca="1" si="15"/>
        <v>0</v>
      </c>
      <c r="L41" s="2">
        <f t="shared" ca="1" si="15"/>
        <v>0</v>
      </c>
      <c r="M41" s="2">
        <f t="shared" ca="1" si="15"/>
        <v>0</v>
      </c>
      <c r="N41" s="2">
        <f t="shared" ca="1" si="15"/>
        <v>0</v>
      </c>
      <c r="O41" s="2">
        <f t="shared" ca="1" si="15"/>
        <v>0</v>
      </c>
      <c r="P41" s="2">
        <f t="shared" ca="1" si="15"/>
        <v>0</v>
      </c>
      <c r="Q41" s="2">
        <f t="shared" ca="1" si="15"/>
        <v>0</v>
      </c>
      <c r="R41" s="2">
        <f t="shared" ca="1" si="15"/>
        <v>0</v>
      </c>
      <c r="S41" s="2">
        <f t="shared" ca="1" si="15"/>
        <v>0</v>
      </c>
      <c r="T41" s="2">
        <f t="shared" ca="1" si="15"/>
        <v>0</v>
      </c>
      <c r="U41" s="2">
        <f t="shared" ca="1" si="15"/>
        <v>0</v>
      </c>
      <c r="V41" s="2">
        <f t="shared" ca="1" si="15"/>
        <v>0</v>
      </c>
      <c r="W41" s="2">
        <f t="shared" ca="1" si="15"/>
        <v>0</v>
      </c>
      <c r="X41" s="2">
        <f t="shared" ca="1" si="15"/>
        <v>0</v>
      </c>
      <c r="Y41" s="2">
        <f t="shared" ca="1" si="15"/>
        <v>0</v>
      </c>
      <c r="Z41" s="2">
        <f t="shared" ca="1" si="15"/>
        <v>0</v>
      </c>
      <c r="AA41" s="2">
        <f t="shared" ca="1" si="15"/>
        <v>0</v>
      </c>
      <c r="AB41" s="2">
        <f t="shared" ca="1" si="15"/>
        <v>0</v>
      </c>
      <c r="AC41" s="2">
        <f t="shared" ca="1" si="15"/>
        <v>0</v>
      </c>
      <c r="AD41" s="2">
        <f t="shared" ca="1" si="15"/>
        <v>0</v>
      </c>
      <c r="AE41" s="2">
        <f t="shared" ca="1" si="15"/>
        <v>0</v>
      </c>
      <c r="AF41" s="2">
        <f t="shared" ca="1" si="15"/>
        <v>0</v>
      </c>
      <c r="AG41" s="2">
        <f t="shared" ca="1" si="15"/>
        <v>0</v>
      </c>
      <c r="AH41" s="2">
        <f t="shared" ca="1" si="15"/>
        <v>0</v>
      </c>
      <c r="AI41" s="2">
        <f t="shared" ca="1" si="15"/>
        <v>0</v>
      </c>
      <c r="AJ41" s="2">
        <f t="shared" ca="1" si="15"/>
        <v>0</v>
      </c>
      <c r="AK41" s="2">
        <f t="shared" ca="1" si="15"/>
        <v>0</v>
      </c>
      <c r="AL41" s="2">
        <f t="shared" ca="1" si="15"/>
        <v>0</v>
      </c>
      <c r="AM41" s="2">
        <f t="shared" ca="1" si="15"/>
        <v>0</v>
      </c>
      <c r="AN41" s="2">
        <f t="shared" ca="1" si="15"/>
        <v>0</v>
      </c>
      <c r="AO41" s="2">
        <f t="shared" ca="1" si="15"/>
        <v>0</v>
      </c>
      <c r="AP41" s="2">
        <f t="shared" ca="1" si="15"/>
        <v>0</v>
      </c>
      <c r="AQ41" s="2">
        <f t="shared" ca="1" si="15"/>
        <v>0</v>
      </c>
      <c r="AR41" s="2">
        <f t="shared" ca="1" si="15"/>
        <v>0</v>
      </c>
      <c r="AS41" s="2">
        <f t="shared" ca="1" si="15"/>
        <v>0</v>
      </c>
      <c r="AT41" s="2">
        <f t="shared" ca="1" si="15"/>
        <v>0</v>
      </c>
      <c r="AU41" s="2">
        <f t="shared" ca="1" si="15"/>
        <v>0</v>
      </c>
      <c r="AV41" s="2">
        <f t="shared" ca="1" si="15"/>
        <v>0</v>
      </c>
      <c r="AW41" s="2">
        <f t="shared" ca="1" si="15"/>
        <v>0</v>
      </c>
      <c r="AX41" s="2">
        <f t="shared" ca="1" si="15"/>
        <v>0</v>
      </c>
      <c r="AY41" s="2">
        <f t="shared" ca="1" si="15"/>
        <v>0</v>
      </c>
      <c r="AZ41" s="2">
        <f t="shared" ca="1" si="15"/>
        <v>0</v>
      </c>
      <c r="BA41" s="2">
        <f t="shared" ca="1" si="15"/>
        <v>0</v>
      </c>
      <c r="BB41" s="2">
        <f t="shared" ca="1" si="15"/>
        <v>0</v>
      </c>
      <c r="BC41" s="2">
        <f t="shared" ca="1" si="15"/>
        <v>0</v>
      </c>
      <c r="BD41" s="2">
        <f t="shared" ca="1" si="15"/>
        <v>0</v>
      </c>
      <c r="BE41" s="2">
        <f t="shared" ca="1" si="15"/>
        <v>0</v>
      </c>
      <c r="BF41" s="2">
        <f t="shared" ca="1" si="15"/>
        <v>0</v>
      </c>
      <c r="BG41" s="2">
        <f t="shared" ca="1" si="15"/>
        <v>0</v>
      </c>
      <c r="BH41" s="2">
        <f t="shared" ca="1" si="15"/>
        <v>0</v>
      </c>
      <c r="BI41" s="2">
        <f t="shared" ca="1" si="15"/>
        <v>0</v>
      </c>
      <c r="BJ41" s="2">
        <f t="shared" ca="1" si="15"/>
        <v>0</v>
      </c>
      <c r="BK41" s="2">
        <f t="shared" ca="1" si="15"/>
        <v>0</v>
      </c>
      <c r="BL41" s="2">
        <f t="shared" ca="1" si="15"/>
        <v>0</v>
      </c>
      <c r="BM41" s="2">
        <f t="shared" ca="1" si="15"/>
        <v>0</v>
      </c>
      <c r="BN41" s="2">
        <f t="shared" ca="1" si="15"/>
        <v>0</v>
      </c>
      <c r="BO41" s="2">
        <f t="shared" ca="1" si="15"/>
        <v>0</v>
      </c>
      <c r="BP41" s="2">
        <f t="shared" ca="1" si="15"/>
        <v>0</v>
      </c>
      <c r="BQ41" s="2">
        <f t="shared" ca="1" si="15"/>
        <v>0</v>
      </c>
    </row>
    <row r="42" spans="1:69" outlineLevel="1">
      <c r="A42" s="36"/>
      <c r="B42" s="36"/>
      <c r="C42" s="63"/>
      <c r="D42" s="61"/>
      <c r="E42" s="24" t="str">
        <f xml:space="preserve"> LEFT($E$41, LEN($E$41) - 3 )</f>
        <v xml:space="preserve">Supply Chain Finance interest </v>
      </c>
      <c r="F42" s="24"/>
      <c r="G42" s="24" t="str">
        <f xml:space="preserve"> G$41</f>
        <v>GBP</v>
      </c>
      <c r="H42" s="3">
        <f t="shared" ca="1" si="14"/>
        <v>0</v>
      </c>
      <c r="I42" s="24"/>
      <c r="J42" s="3">
        <f t="shared" ref="J42:BQ42" si="16" xml:space="preserve"> -1 * J41</f>
        <v>0</v>
      </c>
      <c r="K42" s="3">
        <f t="shared" ca="1" si="16"/>
        <v>0</v>
      </c>
      <c r="L42" s="3">
        <f t="shared" ca="1" si="16"/>
        <v>0</v>
      </c>
      <c r="M42" s="3">
        <f t="shared" ca="1" si="16"/>
        <v>0</v>
      </c>
      <c r="N42" s="3">
        <f t="shared" ca="1" si="16"/>
        <v>0</v>
      </c>
      <c r="O42" s="3">
        <f t="shared" ca="1" si="16"/>
        <v>0</v>
      </c>
      <c r="P42" s="3">
        <f t="shared" ca="1" si="16"/>
        <v>0</v>
      </c>
      <c r="Q42" s="3">
        <f t="shared" ca="1" si="16"/>
        <v>0</v>
      </c>
      <c r="R42" s="3">
        <f t="shared" ca="1" si="16"/>
        <v>0</v>
      </c>
      <c r="S42" s="3">
        <f t="shared" ca="1" si="16"/>
        <v>0</v>
      </c>
      <c r="T42" s="3">
        <f t="shared" ca="1" si="16"/>
        <v>0</v>
      </c>
      <c r="U42" s="3">
        <f t="shared" ca="1" si="16"/>
        <v>0</v>
      </c>
      <c r="V42" s="3">
        <f t="shared" ca="1" si="16"/>
        <v>0</v>
      </c>
      <c r="W42" s="3">
        <f t="shared" ca="1" si="16"/>
        <v>0</v>
      </c>
      <c r="X42" s="3">
        <f t="shared" ca="1" si="16"/>
        <v>0</v>
      </c>
      <c r="Y42" s="3">
        <f t="shared" ca="1" si="16"/>
        <v>0</v>
      </c>
      <c r="Z42" s="3">
        <f t="shared" ca="1" si="16"/>
        <v>0</v>
      </c>
      <c r="AA42" s="3">
        <f t="shared" ca="1" si="16"/>
        <v>0</v>
      </c>
      <c r="AB42" s="3">
        <f t="shared" ca="1" si="16"/>
        <v>0</v>
      </c>
      <c r="AC42" s="3">
        <f t="shared" ca="1" si="16"/>
        <v>0</v>
      </c>
      <c r="AD42" s="3">
        <f t="shared" ca="1" si="16"/>
        <v>0</v>
      </c>
      <c r="AE42" s="3">
        <f t="shared" ca="1" si="16"/>
        <v>0</v>
      </c>
      <c r="AF42" s="3">
        <f t="shared" ca="1" si="16"/>
        <v>0</v>
      </c>
      <c r="AG42" s="3">
        <f t="shared" ca="1" si="16"/>
        <v>0</v>
      </c>
      <c r="AH42" s="3">
        <f t="shared" ca="1" si="16"/>
        <v>0</v>
      </c>
      <c r="AI42" s="3">
        <f t="shared" ca="1" si="16"/>
        <v>0</v>
      </c>
      <c r="AJ42" s="3">
        <f t="shared" ca="1" si="16"/>
        <v>0</v>
      </c>
      <c r="AK42" s="3">
        <f t="shared" ca="1" si="16"/>
        <v>0</v>
      </c>
      <c r="AL42" s="3">
        <f t="shared" ca="1" si="16"/>
        <v>0</v>
      </c>
      <c r="AM42" s="3">
        <f t="shared" ca="1" si="16"/>
        <v>0</v>
      </c>
      <c r="AN42" s="3">
        <f t="shared" ca="1" si="16"/>
        <v>0</v>
      </c>
      <c r="AO42" s="3">
        <f t="shared" ca="1" si="16"/>
        <v>0</v>
      </c>
      <c r="AP42" s="3">
        <f t="shared" ca="1" si="16"/>
        <v>0</v>
      </c>
      <c r="AQ42" s="3">
        <f t="shared" ca="1" si="16"/>
        <v>0</v>
      </c>
      <c r="AR42" s="3">
        <f t="shared" ca="1" si="16"/>
        <v>0</v>
      </c>
      <c r="AS42" s="3">
        <f t="shared" ca="1" si="16"/>
        <v>0</v>
      </c>
      <c r="AT42" s="3">
        <f t="shared" ca="1" si="16"/>
        <v>0</v>
      </c>
      <c r="AU42" s="3">
        <f t="shared" ca="1" si="16"/>
        <v>0</v>
      </c>
      <c r="AV42" s="3">
        <f t="shared" ca="1" si="16"/>
        <v>0</v>
      </c>
      <c r="AW42" s="3">
        <f t="shared" ca="1" si="16"/>
        <v>0</v>
      </c>
      <c r="AX42" s="3">
        <f t="shared" ca="1" si="16"/>
        <v>0</v>
      </c>
      <c r="AY42" s="3">
        <f t="shared" ca="1" si="16"/>
        <v>0</v>
      </c>
      <c r="AZ42" s="3">
        <f t="shared" ca="1" si="16"/>
        <v>0</v>
      </c>
      <c r="BA42" s="3">
        <f t="shared" ca="1" si="16"/>
        <v>0</v>
      </c>
      <c r="BB42" s="3">
        <f t="shared" ca="1" si="16"/>
        <v>0</v>
      </c>
      <c r="BC42" s="3">
        <f t="shared" ca="1" si="16"/>
        <v>0</v>
      </c>
      <c r="BD42" s="3">
        <f t="shared" ca="1" si="16"/>
        <v>0</v>
      </c>
      <c r="BE42" s="3">
        <f t="shared" ca="1" si="16"/>
        <v>0</v>
      </c>
      <c r="BF42" s="3">
        <f t="shared" ca="1" si="16"/>
        <v>0</v>
      </c>
      <c r="BG42" s="3">
        <f t="shared" ca="1" si="16"/>
        <v>0</v>
      </c>
      <c r="BH42" s="3">
        <f t="shared" ca="1" si="16"/>
        <v>0</v>
      </c>
      <c r="BI42" s="3">
        <f t="shared" ca="1" si="16"/>
        <v>0</v>
      </c>
      <c r="BJ42" s="3">
        <f t="shared" ca="1" si="16"/>
        <v>0</v>
      </c>
      <c r="BK42" s="3">
        <f t="shared" ca="1" si="16"/>
        <v>0</v>
      </c>
      <c r="BL42" s="3">
        <f t="shared" ca="1" si="16"/>
        <v>0</v>
      </c>
      <c r="BM42" s="3">
        <f t="shared" ca="1" si="16"/>
        <v>0</v>
      </c>
      <c r="BN42" s="3">
        <f t="shared" ca="1" si="16"/>
        <v>0</v>
      </c>
      <c r="BO42" s="3">
        <f t="shared" ca="1" si="16"/>
        <v>0</v>
      </c>
      <c r="BP42" s="3">
        <f t="shared" ca="1" si="16"/>
        <v>0</v>
      </c>
      <c r="BQ42" s="3">
        <f t="shared" ca="1" si="16"/>
        <v>0</v>
      </c>
    </row>
    <row r="45" spans="1:69">
      <c r="B45" s="28" t="s">
        <v>162</v>
      </c>
    </row>
    <row r="46" spans="1:69" outlineLevel="1">
      <c r="E46" s="2" t="str">
        <f t="shared" ref="E46:BQ46" si="17" xml:space="preserve">  E$41</f>
        <v>Supply Chain Finance interest POS</v>
      </c>
      <c r="F46" s="2">
        <f t="shared" si="17"/>
        <v>0</v>
      </c>
      <c r="G46" s="2" t="str">
        <f t="shared" si="17"/>
        <v>GBP</v>
      </c>
      <c r="H46" s="2">
        <f t="shared" ca="1" si="17"/>
        <v>0</v>
      </c>
      <c r="I46" s="2">
        <f t="shared" si="17"/>
        <v>0</v>
      </c>
      <c r="J46" s="2">
        <f t="shared" si="17"/>
        <v>0</v>
      </c>
      <c r="K46" s="2">
        <f t="shared" ca="1" si="17"/>
        <v>0</v>
      </c>
      <c r="L46" s="2">
        <f t="shared" ca="1" si="17"/>
        <v>0</v>
      </c>
      <c r="M46" s="2">
        <f t="shared" ca="1" si="17"/>
        <v>0</v>
      </c>
      <c r="N46" s="2">
        <f t="shared" ca="1" si="17"/>
        <v>0</v>
      </c>
      <c r="O46" s="2">
        <f t="shared" ca="1" si="17"/>
        <v>0</v>
      </c>
      <c r="P46" s="2">
        <f t="shared" ca="1" si="17"/>
        <v>0</v>
      </c>
      <c r="Q46" s="2">
        <f t="shared" ca="1" si="17"/>
        <v>0</v>
      </c>
      <c r="R46" s="2">
        <f t="shared" ca="1" si="17"/>
        <v>0</v>
      </c>
      <c r="S46" s="2">
        <f t="shared" ca="1" si="17"/>
        <v>0</v>
      </c>
      <c r="T46" s="2">
        <f t="shared" ca="1" si="17"/>
        <v>0</v>
      </c>
      <c r="U46" s="2">
        <f t="shared" ca="1" si="17"/>
        <v>0</v>
      </c>
      <c r="V46" s="2">
        <f t="shared" ca="1" si="17"/>
        <v>0</v>
      </c>
      <c r="W46" s="2">
        <f t="shared" ca="1" si="17"/>
        <v>0</v>
      </c>
      <c r="X46" s="2">
        <f t="shared" ca="1" si="17"/>
        <v>0</v>
      </c>
      <c r="Y46" s="2">
        <f t="shared" ca="1" si="17"/>
        <v>0</v>
      </c>
      <c r="Z46" s="2">
        <f t="shared" ca="1" si="17"/>
        <v>0</v>
      </c>
      <c r="AA46" s="2">
        <f t="shared" ca="1" si="17"/>
        <v>0</v>
      </c>
      <c r="AB46" s="2">
        <f t="shared" ca="1" si="17"/>
        <v>0</v>
      </c>
      <c r="AC46" s="2">
        <f t="shared" ca="1" si="17"/>
        <v>0</v>
      </c>
      <c r="AD46" s="2">
        <f t="shared" ca="1" si="17"/>
        <v>0</v>
      </c>
      <c r="AE46" s="2">
        <f t="shared" ca="1" si="17"/>
        <v>0</v>
      </c>
      <c r="AF46" s="2">
        <f t="shared" ca="1" si="17"/>
        <v>0</v>
      </c>
      <c r="AG46" s="2">
        <f t="shared" ca="1" si="17"/>
        <v>0</v>
      </c>
      <c r="AH46" s="2">
        <f t="shared" ca="1" si="17"/>
        <v>0</v>
      </c>
      <c r="AI46" s="2">
        <f t="shared" ca="1" si="17"/>
        <v>0</v>
      </c>
      <c r="AJ46" s="2">
        <f t="shared" ca="1" si="17"/>
        <v>0</v>
      </c>
      <c r="AK46" s="2">
        <f t="shared" ca="1" si="17"/>
        <v>0</v>
      </c>
      <c r="AL46" s="2">
        <f t="shared" ca="1" si="17"/>
        <v>0</v>
      </c>
      <c r="AM46" s="2">
        <f t="shared" ca="1" si="17"/>
        <v>0</v>
      </c>
      <c r="AN46" s="2">
        <f t="shared" ca="1" si="17"/>
        <v>0</v>
      </c>
      <c r="AO46" s="2">
        <f t="shared" ca="1" si="17"/>
        <v>0</v>
      </c>
      <c r="AP46" s="2">
        <f t="shared" ca="1" si="17"/>
        <v>0</v>
      </c>
      <c r="AQ46" s="2">
        <f t="shared" ca="1" si="17"/>
        <v>0</v>
      </c>
      <c r="AR46" s="2">
        <f t="shared" ca="1" si="17"/>
        <v>0</v>
      </c>
      <c r="AS46" s="2">
        <f t="shared" ca="1" si="17"/>
        <v>0</v>
      </c>
      <c r="AT46" s="2">
        <f t="shared" ca="1" si="17"/>
        <v>0</v>
      </c>
      <c r="AU46" s="2">
        <f t="shared" ca="1" si="17"/>
        <v>0</v>
      </c>
      <c r="AV46" s="2">
        <f t="shared" ca="1" si="17"/>
        <v>0</v>
      </c>
      <c r="AW46" s="2">
        <f t="shared" ca="1" si="17"/>
        <v>0</v>
      </c>
      <c r="AX46" s="2">
        <f t="shared" ca="1" si="17"/>
        <v>0</v>
      </c>
      <c r="AY46" s="2">
        <f t="shared" ca="1" si="17"/>
        <v>0</v>
      </c>
      <c r="AZ46" s="2">
        <f t="shared" ca="1" si="17"/>
        <v>0</v>
      </c>
      <c r="BA46" s="2">
        <f t="shared" ca="1" si="17"/>
        <v>0</v>
      </c>
      <c r="BB46" s="2">
        <f t="shared" ca="1" si="17"/>
        <v>0</v>
      </c>
      <c r="BC46" s="2">
        <f t="shared" ca="1" si="17"/>
        <v>0</v>
      </c>
      <c r="BD46" s="2">
        <f t="shared" ca="1" si="17"/>
        <v>0</v>
      </c>
      <c r="BE46" s="2">
        <f t="shared" ca="1" si="17"/>
        <v>0</v>
      </c>
      <c r="BF46" s="2">
        <f t="shared" ca="1" si="17"/>
        <v>0</v>
      </c>
      <c r="BG46" s="2">
        <f t="shared" ca="1" si="17"/>
        <v>0</v>
      </c>
      <c r="BH46" s="2">
        <f t="shared" ca="1" si="17"/>
        <v>0</v>
      </c>
      <c r="BI46" s="2">
        <f t="shared" ca="1" si="17"/>
        <v>0</v>
      </c>
      <c r="BJ46" s="2">
        <f t="shared" ca="1" si="17"/>
        <v>0</v>
      </c>
      <c r="BK46" s="2">
        <f t="shared" ca="1" si="17"/>
        <v>0</v>
      </c>
      <c r="BL46" s="2">
        <f t="shared" ca="1" si="17"/>
        <v>0</v>
      </c>
      <c r="BM46" s="2">
        <f t="shared" ca="1" si="17"/>
        <v>0</v>
      </c>
      <c r="BN46" s="2">
        <f t="shared" ca="1" si="17"/>
        <v>0</v>
      </c>
      <c r="BO46" s="2">
        <f t="shared" ca="1" si="17"/>
        <v>0</v>
      </c>
      <c r="BP46" s="2">
        <f t="shared" ca="1" si="17"/>
        <v>0</v>
      </c>
      <c r="BQ46" s="2">
        <f t="shared" ca="1" si="17"/>
        <v>0</v>
      </c>
    </row>
    <row r="47" spans="1:69" outlineLevel="1">
      <c r="E47" s="55" t="s">
        <v>227</v>
      </c>
      <c r="G47" s="55" t="s">
        <v>205</v>
      </c>
      <c r="H47" s="2">
        <f t="shared" ref="H47:H48" ca="1" si="18" xml:space="preserve"> SUM( J47:BQ47 )</f>
        <v>0</v>
      </c>
      <c r="J47" s="2">
        <f t="shared" ref="J47:BQ47" si="19" xml:space="preserve">  J46</f>
        <v>0</v>
      </c>
      <c r="K47" s="2">
        <f t="shared" ca="1" si="19"/>
        <v>0</v>
      </c>
      <c r="L47" s="2">
        <f t="shared" ca="1" si="19"/>
        <v>0</v>
      </c>
      <c r="M47" s="2">
        <f t="shared" ca="1" si="19"/>
        <v>0</v>
      </c>
      <c r="N47" s="2">
        <f t="shared" ca="1" si="19"/>
        <v>0</v>
      </c>
      <c r="O47" s="2">
        <f t="shared" ca="1" si="19"/>
        <v>0</v>
      </c>
      <c r="P47" s="2">
        <f t="shared" ca="1" si="19"/>
        <v>0</v>
      </c>
      <c r="Q47" s="2">
        <f t="shared" ca="1" si="19"/>
        <v>0</v>
      </c>
      <c r="R47" s="2">
        <f t="shared" ca="1" si="19"/>
        <v>0</v>
      </c>
      <c r="S47" s="2">
        <f t="shared" ca="1" si="19"/>
        <v>0</v>
      </c>
      <c r="T47" s="2">
        <f t="shared" ca="1" si="19"/>
        <v>0</v>
      </c>
      <c r="U47" s="2">
        <f t="shared" ca="1" si="19"/>
        <v>0</v>
      </c>
      <c r="V47" s="2">
        <f t="shared" ca="1" si="19"/>
        <v>0</v>
      </c>
      <c r="W47" s="2">
        <f t="shared" ca="1" si="19"/>
        <v>0</v>
      </c>
      <c r="X47" s="2">
        <f t="shared" ca="1" si="19"/>
        <v>0</v>
      </c>
      <c r="Y47" s="2">
        <f t="shared" ca="1" si="19"/>
        <v>0</v>
      </c>
      <c r="Z47" s="2">
        <f t="shared" ca="1" si="19"/>
        <v>0</v>
      </c>
      <c r="AA47" s="2">
        <f t="shared" ca="1" si="19"/>
        <v>0</v>
      </c>
      <c r="AB47" s="2">
        <f t="shared" ca="1" si="19"/>
        <v>0</v>
      </c>
      <c r="AC47" s="2">
        <f t="shared" ca="1" si="19"/>
        <v>0</v>
      </c>
      <c r="AD47" s="2">
        <f t="shared" ca="1" si="19"/>
        <v>0</v>
      </c>
      <c r="AE47" s="2">
        <f t="shared" ca="1" si="19"/>
        <v>0</v>
      </c>
      <c r="AF47" s="2">
        <f t="shared" ca="1" si="19"/>
        <v>0</v>
      </c>
      <c r="AG47" s="2">
        <f t="shared" ca="1" si="19"/>
        <v>0</v>
      </c>
      <c r="AH47" s="2">
        <f t="shared" ca="1" si="19"/>
        <v>0</v>
      </c>
      <c r="AI47" s="2">
        <f t="shared" ca="1" si="19"/>
        <v>0</v>
      </c>
      <c r="AJ47" s="2">
        <f t="shared" ca="1" si="19"/>
        <v>0</v>
      </c>
      <c r="AK47" s="2">
        <f t="shared" ca="1" si="19"/>
        <v>0</v>
      </c>
      <c r="AL47" s="2">
        <f t="shared" ca="1" si="19"/>
        <v>0</v>
      </c>
      <c r="AM47" s="2">
        <f t="shared" ca="1" si="19"/>
        <v>0</v>
      </c>
      <c r="AN47" s="2">
        <f t="shared" ca="1" si="19"/>
        <v>0</v>
      </c>
      <c r="AO47" s="2">
        <f t="shared" ca="1" si="19"/>
        <v>0</v>
      </c>
      <c r="AP47" s="2">
        <f t="shared" ca="1" si="19"/>
        <v>0</v>
      </c>
      <c r="AQ47" s="2">
        <f t="shared" ca="1" si="19"/>
        <v>0</v>
      </c>
      <c r="AR47" s="2">
        <f t="shared" ca="1" si="19"/>
        <v>0</v>
      </c>
      <c r="AS47" s="2">
        <f t="shared" ca="1" si="19"/>
        <v>0</v>
      </c>
      <c r="AT47" s="2">
        <f t="shared" ca="1" si="19"/>
        <v>0</v>
      </c>
      <c r="AU47" s="2">
        <f t="shared" ca="1" si="19"/>
        <v>0</v>
      </c>
      <c r="AV47" s="2">
        <f t="shared" ca="1" si="19"/>
        <v>0</v>
      </c>
      <c r="AW47" s="2">
        <f t="shared" ca="1" si="19"/>
        <v>0</v>
      </c>
      <c r="AX47" s="2">
        <f t="shared" ca="1" si="19"/>
        <v>0</v>
      </c>
      <c r="AY47" s="2">
        <f t="shared" ca="1" si="19"/>
        <v>0</v>
      </c>
      <c r="AZ47" s="2">
        <f t="shared" ca="1" si="19"/>
        <v>0</v>
      </c>
      <c r="BA47" s="2">
        <f t="shared" ca="1" si="19"/>
        <v>0</v>
      </c>
      <c r="BB47" s="2">
        <f t="shared" ca="1" si="19"/>
        <v>0</v>
      </c>
      <c r="BC47" s="2">
        <f t="shared" ca="1" si="19"/>
        <v>0</v>
      </c>
      <c r="BD47" s="2">
        <f t="shared" ca="1" si="19"/>
        <v>0</v>
      </c>
      <c r="BE47" s="2">
        <f t="shared" ca="1" si="19"/>
        <v>0</v>
      </c>
      <c r="BF47" s="2">
        <f t="shared" ca="1" si="19"/>
        <v>0</v>
      </c>
      <c r="BG47" s="2">
        <f t="shared" ca="1" si="19"/>
        <v>0</v>
      </c>
      <c r="BH47" s="2">
        <f t="shared" ca="1" si="19"/>
        <v>0</v>
      </c>
      <c r="BI47" s="2">
        <f t="shared" ca="1" si="19"/>
        <v>0</v>
      </c>
      <c r="BJ47" s="2">
        <f t="shared" ca="1" si="19"/>
        <v>0</v>
      </c>
      <c r="BK47" s="2">
        <f t="shared" ca="1" si="19"/>
        <v>0</v>
      </c>
      <c r="BL47" s="2">
        <f t="shared" ca="1" si="19"/>
        <v>0</v>
      </c>
      <c r="BM47" s="2">
        <f t="shared" ca="1" si="19"/>
        <v>0</v>
      </c>
      <c r="BN47" s="2">
        <f t="shared" ca="1" si="19"/>
        <v>0</v>
      </c>
      <c r="BO47" s="2">
        <f t="shared" ca="1" si="19"/>
        <v>0</v>
      </c>
      <c r="BP47" s="2">
        <f t="shared" ca="1" si="19"/>
        <v>0</v>
      </c>
      <c r="BQ47" s="2">
        <f t="shared" ca="1" si="19"/>
        <v>0</v>
      </c>
    </row>
    <row r="48" spans="1:69" outlineLevel="1">
      <c r="A48" s="36"/>
      <c r="B48" s="36"/>
      <c r="C48" s="63"/>
      <c r="D48" s="61"/>
      <c r="E48" s="24" t="str">
        <f xml:space="preserve"> LEFT($E$47, LEN($E$47) - 3 )</f>
        <v xml:space="preserve">Supply Chain Finance interest paid </v>
      </c>
      <c r="F48" s="24"/>
      <c r="G48" s="24" t="str">
        <f xml:space="preserve"> G$47</f>
        <v>GBP</v>
      </c>
      <c r="H48" s="3">
        <f t="shared" ca="1" si="18"/>
        <v>0</v>
      </c>
      <c r="I48" s="24"/>
      <c r="J48" s="3">
        <f t="shared" ref="J48:BQ48" si="20" xml:space="preserve"> -1 * J47</f>
        <v>0</v>
      </c>
      <c r="K48" s="3">
        <f t="shared" ca="1" si="20"/>
        <v>0</v>
      </c>
      <c r="L48" s="3">
        <f t="shared" ca="1" si="20"/>
        <v>0</v>
      </c>
      <c r="M48" s="3">
        <f t="shared" ca="1" si="20"/>
        <v>0</v>
      </c>
      <c r="N48" s="3">
        <f t="shared" ca="1" si="20"/>
        <v>0</v>
      </c>
      <c r="O48" s="3">
        <f t="shared" ca="1" si="20"/>
        <v>0</v>
      </c>
      <c r="P48" s="3">
        <f t="shared" ca="1" si="20"/>
        <v>0</v>
      </c>
      <c r="Q48" s="3">
        <f t="shared" ca="1" si="20"/>
        <v>0</v>
      </c>
      <c r="R48" s="3">
        <f t="shared" ca="1" si="20"/>
        <v>0</v>
      </c>
      <c r="S48" s="3">
        <f t="shared" ca="1" si="20"/>
        <v>0</v>
      </c>
      <c r="T48" s="3">
        <f t="shared" ca="1" si="20"/>
        <v>0</v>
      </c>
      <c r="U48" s="3">
        <f t="shared" ca="1" si="20"/>
        <v>0</v>
      </c>
      <c r="V48" s="3">
        <f t="shared" ca="1" si="20"/>
        <v>0</v>
      </c>
      <c r="W48" s="3">
        <f t="shared" ca="1" si="20"/>
        <v>0</v>
      </c>
      <c r="X48" s="3">
        <f t="shared" ca="1" si="20"/>
        <v>0</v>
      </c>
      <c r="Y48" s="3">
        <f t="shared" ca="1" si="20"/>
        <v>0</v>
      </c>
      <c r="Z48" s="3">
        <f t="shared" ca="1" si="20"/>
        <v>0</v>
      </c>
      <c r="AA48" s="3">
        <f t="shared" ca="1" si="20"/>
        <v>0</v>
      </c>
      <c r="AB48" s="3">
        <f t="shared" ca="1" si="20"/>
        <v>0</v>
      </c>
      <c r="AC48" s="3">
        <f t="shared" ca="1" si="20"/>
        <v>0</v>
      </c>
      <c r="AD48" s="3">
        <f t="shared" ca="1" si="20"/>
        <v>0</v>
      </c>
      <c r="AE48" s="3">
        <f t="shared" ca="1" si="20"/>
        <v>0</v>
      </c>
      <c r="AF48" s="3">
        <f t="shared" ca="1" si="20"/>
        <v>0</v>
      </c>
      <c r="AG48" s="3">
        <f t="shared" ca="1" si="20"/>
        <v>0</v>
      </c>
      <c r="AH48" s="3">
        <f t="shared" ca="1" si="20"/>
        <v>0</v>
      </c>
      <c r="AI48" s="3">
        <f t="shared" ca="1" si="20"/>
        <v>0</v>
      </c>
      <c r="AJ48" s="3">
        <f t="shared" ca="1" si="20"/>
        <v>0</v>
      </c>
      <c r="AK48" s="3">
        <f t="shared" ca="1" si="20"/>
        <v>0</v>
      </c>
      <c r="AL48" s="3">
        <f t="shared" ca="1" si="20"/>
        <v>0</v>
      </c>
      <c r="AM48" s="3">
        <f t="shared" ca="1" si="20"/>
        <v>0</v>
      </c>
      <c r="AN48" s="3">
        <f t="shared" ca="1" si="20"/>
        <v>0</v>
      </c>
      <c r="AO48" s="3">
        <f t="shared" ca="1" si="20"/>
        <v>0</v>
      </c>
      <c r="AP48" s="3">
        <f t="shared" ca="1" si="20"/>
        <v>0</v>
      </c>
      <c r="AQ48" s="3">
        <f t="shared" ca="1" si="20"/>
        <v>0</v>
      </c>
      <c r="AR48" s="3">
        <f t="shared" ca="1" si="20"/>
        <v>0</v>
      </c>
      <c r="AS48" s="3">
        <f t="shared" ca="1" si="20"/>
        <v>0</v>
      </c>
      <c r="AT48" s="3">
        <f t="shared" ca="1" si="20"/>
        <v>0</v>
      </c>
      <c r="AU48" s="3">
        <f t="shared" ca="1" si="20"/>
        <v>0</v>
      </c>
      <c r="AV48" s="3">
        <f t="shared" ca="1" si="20"/>
        <v>0</v>
      </c>
      <c r="AW48" s="3">
        <f t="shared" ca="1" si="20"/>
        <v>0</v>
      </c>
      <c r="AX48" s="3">
        <f t="shared" ca="1" si="20"/>
        <v>0</v>
      </c>
      <c r="AY48" s="3">
        <f t="shared" ca="1" si="20"/>
        <v>0</v>
      </c>
      <c r="AZ48" s="3">
        <f t="shared" ca="1" si="20"/>
        <v>0</v>
      </c>
      <c r="BA48" s="3">
        <f t="shared" ca="1" si="20"/>
        <v>0</v>
      </c>
      <c r="BB48" s="3">
        <f t="shared" ca="1" si="20"/>
        <v>0</v>
      </c>
      <c r="BC48" s="3">
        <f t="shared" ca="1" si="20"/>
        <v>0</v>
      </c>
      <c r="BD48" s="3">
        <f t="shared" ca="1" si="20"/>
        <v>0</v>
      </c>
      <c r="BE48" s="3">
        <f t="shared" ca="1" si="20"/>
        <v>0</v>
      </c>
      <c r="BF48" s="3">
        <f t="shared" ca="1" si="20"/>
        <v>0</v>
      </c>
      <c r="BG48" s="3">
        <f t="shared" ca="1" si="20"/>
        <v>0</v>
      </c>
      <c r="BH48" s="3">
        <f t="shared" ca="1" si="20"/>
        <v>0</v>
      </c>
      <c r="BI48" s="3">
        <f t="shared" ca="1" si="20"/>
        <v>0</v>
      </c>
      <c r="BJ48" s="3">
        <f t="shared" ca="1" si="20"/>
        <v>0</v>
      </c>
      <c r="BK48" s="3">
        <f t="shared" ca="1" si="20"/>
        <v>0</v>
      </c>
      <c r="BL48" s="3">
        <f t="shared" ca="1" si="20"/>
        <v>0</v>
      </c>
      <c r="BM48" s="3">
        <f t="shared" ca="1" si="20"/>
        <v>0</v>
      </c>
      <c r="BN48" s="3">
        <f t="shared" ca="1" si="20"/>
        <v>0</v>
      </c>
      <c r="BO48" s="3">
        <f t="shared" ca="1" si="20"/>
        <v>0</v>
      </c>
      <c r="BP48" s="3">
        <f t="shared" ca="1" si="20"/>
        <v>0</v>
      </c>
      <c r="BQ48" s="3">
        <f t="shared" ca="1" si="20"/>
        <v>0</v>
      </c>
    </row>
    <row r="51" spans="1:13">
      <c r="B51" s="28" t="s">
        <v>182</v>
      </c>
    </row>
    <row r="52" spans="1:13" outlineLevel="1">
      <c r="A52" s="18"/>
      <c r="B52" s="18"/>
      <c r="C52" s="31"/>
      <c r="D52" s="32"/>
      <c r="E52" s="62" t="str">
        <f xml:space="preserve">  InpC!E$68</f>
        <v>All in Supply Chain Finance annual interest rate</v>
      </c>
      <c r="F52" s="62">
        <f xml:space="preserve">  InpC!F$68</f>
        <v>0.08</v>
      </c>
      <c r="G52" s="62" t="str">
        <f xml:space="preserve">  InpC!G$68</f>
        <v>%</v>
      </c>
      <c r="M52" s="73"/>
    </row>
    <row r="53" spans="1:13" outlineLevel="1">
      <c r="A53" s="18"/>
      <c r="B53" s="18"/>
      <c r="C53" s="31"/>
      <c r="D53" s="32"/>
      <c r="E53" s="5" t="str">
        <f xml:space="preserve">  InpC!E$55</f>
        <v>debt day count convention</v>
      </c>
      <c r="F53" s="5">
        <f xml:space="preserve">  InpC!F$55</f>
        <v>360</v>
      </c>
      <c r="G53" s="5" t="str">
        <f xml:space="preserve">  InpC!G$55</f>
        <v>day</v>
      </c>
      <c r="M53" s="2"/>
    </row>
    <row r="54" spans="1:13" outlineLevel="1">
      <c r="A54" s="18"/>
      <c r="B54" s="18"/>
      <c r="C54" s="31"/>
      <c r="D54" s="32"/>
      <c r="E54" s="5" t="str">
        <f xml:space="preserve">  InpC!E$54</f>
        <v>Days in period</v>
      </c>
      <c r="F54" s="5">
        <f xml:space="preserve">  InpC!F$54</f>
        <v>30</v>
      </c>
      <c r="G54" s="5" t="str">
        <f xml:space="preserve">  InpC!G$54</f>
        <v>day</v>
      </c>
      <c r="M54" s="2"/>
    </row>
    <row r="55" spans="1:13" outlineLevel="1">
      <c r="E55" s="55" t="s">
        <v>182</v>
      </c>
      <c r="F55" s="73">
        <f xml:space="preserve">  $F52 / $F53 * $F54</f>
        <v>6.6666666666666671E-3</v>
      </c>
      <c r="G55" s="55" t="s">
        <v>169</v>
      </c>
      <c r="M55" s="73"/>
    </row>
    <row r="58" spans="1:13">
      <c r="B58" s="28" t="s">
        <v>210</v>
      </c>
    </row>
  </sheetData>
  <conditionalFormatting sqref="F3">
    <cfRule type="cellIs" dxfId="212" priority="13" stopIfTrue="1" operator="notEqual">
      <formula>0</formula>
    </cfRule>
    <cfRule type="cellIs" dxfId="211" priority="14" stopIfTrue="1" operator="equal">
      <formula>""</formula>
    </cfRule>
  </conditionalFormatting>
  <conditionalFormatting sqref="J3:BQ3">
    <cfRule type="cellIs" dxfId="210" priority="11" stopIfTrue="1" operator="equal">
      <formula>"Construction"</formula>
    </cfRule>
    <cfRule type="cellIs" dxfId="209" priority="12" stopIfTrue="1" operator="equal">
      <formula>"Operations"</formula>
    </cfRule>
  </conditionalFormatting>
  <conditionalFormatting sqref="J3:BQ3">
    <cfRule type="cellIs" dxfId="208" priority="10" operator="equal">
      <formula>"Fin Close"</formula>
    </cfRule>
  </conditionalFormatting>
  <conditionalFormatting sqref="J3:BQ3">
    <cfRule type="cellIs" dxfId="207" priority="8" operator="equal">
      <formula>"PPA ext."</formula>
    </cfRule>
    <cfRule type="cellIs" dxfId="206" priority="9" operator="equal">
      <formula>"Delay"</formula>
    </cfRule>
  </conditionalFormatting>
  <conditionalFormatting sqref="F2">
    <cfRule type="cellIs" dxfId="205" priority="1" stopIfTrue="1" operator="notEqual">
      <formula>0</formula>
    </cfRule>
    <cfRule type="cellIs" dxfId="204" priority="2" stopIfTrue="1" operator="equal">
      <formula>""</formula>
    </cfRule>
  </conditionalFormatting>
  <printOptions headings="1"/>
  <pageMargins left="0.74803149606299213" right="0.74803149606299213" top="0.98425196850393704" bottom="0.98425196850393704" header="0.51181102362204722" footer="0.51181102362204722"/>
  <pageSetup paperSize="9" scale="49" orientation="landscape" blackAndWhite="1"/>
  <headerFooter>
    <oddHeader>&amp;LPROJECT [XXX]&amp;CSheet:&amp;A&amp;RSTRICTLY CONFIDENTIAL</oddHeader>
    <oddFooter>&amp;L&amp;F ( Printed on &amp;D at &amp;T )&amp;RPage &amp;P of &amp;N</oddFooter>
  </headerFooter>
  <customProperties>
    <customPr name="MMGroup" r:id="rId1"/>
    <customPr name="MMSheetType" r:id="rId2"/>
    <customPr name="MMTimeAxis" r:id="rId3"/>
  </customPropertie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BQ9"/>
  <sheetViews>
    <sheetView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cols>
    <col min="1" max="2" width="1.44140625" style="28" customWidth="1"/>
    <col min="3" max="3" width="1.44140625" style="58" customWidth="1"/>
    <col min="4" max="4" width="1.44140625" style="82" customWidth="1"/>
    <col min="5" max="5" width="23.33203125" style="55" bestFit="1" customWidth="1"/>
    <col min="6" max="6" width="20.5546875" style="55" bestFit="1" customWidth="1"/>
    <col min="7" max="7" width="13.21875" style="55" bestFit="1" customWidth="1"/>
    <col min="8" max="8" width="7.6640625" style="55" bestFit="1" customWidth="1"/>
    <col min="9" max="9" width="3.44140625" style="55" customWidth="1"/>
    <col min="10" max="10" width="12.33203125" style="55" bestFit="1" customWidth="1"/>
    <col min="11" max="11" width="12.109375" style="55" bestFit="1" customWidth="1"/>
    <col min="12" max="12" width="11.21875" style="55" bestFit="1" customWidth="1"/>
    <col min="13" max="13" width="12.33203125" style="55" bestFit="1" customWidth="1"/>
    <col min="14" max="14" width="12.21875" style="55" bestFit="1" customWidth="1"/>
    <col min="15" max="15" width="11.77734375" style="55" bestFit="1" customWidth="1"/>
    <col min="16" max="16" width="12.33203125" style="55" bestFit="1" customWidth="1"/>
    <col min="17" max="17" width="12.21875" style="55" bestFit="1" customWidth="1"/>
    <col min="18" max="18" width="11.88671875" style="55" bestFit="1" customWidth="1"/>
    <col min="19" max="19" width="12.109375" style="55" bestFit="1" customWidth="1"/>
    <col min="20" max="20" width="12" style="55" bestFit="1" customWidth="1"/>
    <col min="21" max="21" width="11.77734375" style="55" bestFit="1" customWidth="1"/>
    <col min="22" max="22" width="12.33203125" style="55" bestFit="1" customWidth="1"/>
    <col min="23" max="23" width="12.109375" style="55" bestFit="1" customWidth="1"/>
    <col min="24" max="24" width="11.21875" style="55" bestFit="1" customWidth="1"/>
    <col min="25" max="25" width="12.33203125" style="55" bestFit="1" customWidth="1"/>
    <col min="26" max="26" width="12.21875" style="55" bestFit="1" customWidth="1"/>
    <col min="27" max="27" width="11.77734375" style="55" bestFit="1" customWidth="1"/>
    <col min="28" max="28" width="12.33203125" style="55" bestFit="1" customWidth="1"/>
    <col min="29" max="29" width="12.21875" style="55" bestFit="1" customWidth="1"/>
    <col min="30" max="30" width="11.88671875" style="55" bestFit="1" customWidth="1"/>
    <col min="31" max="31" width="12.109375" style="55" bestFit="1" customWidth="1"/>
    <col min="32" max="32" width="12" style="55" bestFit="1" customWidth="1"/>
    <col min="33" max="33" width="11.77734375" style="55" bestFit="1" customWidth="1"/>
    <col min="34" max="34" width="12.33203125" style="55" bestFit="1" customWidth="1"/>
    <col min="35" max="35" width="12.109375" style="55" bestFit="1" customWidth="1"/>
    <col min="36" max="36" width="11.21875" style="55" bestFit="1" customWidth="1"/>
    <col min="37" max="37" width="12.33203125" style="55" bestFit="1" customWidth="1"/>
    <col min="38" max="38" width="12.21875" style="55" bestFit="1" customWidth="1"/>
    <col min="39" max="39" width="11.77734375" style="55" bestFit="1" customWidth="1"/>
    <col min="40" max="40" width="12.33203125" style="55" bestFit="1" customWidth="1"/>
    <col min="41" max="41" width="12.21875" style="55" bestFit="1" customWidth="1"/>
    <col min="42" max="42" width="11.88671875" style="55" bestFit="1" customWidth="1"/>
    <col min="43" max="43" width="12.109375" style="55" bestFit="1" customWidth="1"/>
    <col min="44" max="44" width="12" style="55" bestFit="1" customWidth="1"/>
    <col min="45" max="45" width="11.77734375" style="55" bestFit="1" customWidth="1"/>
    <col min="46" max="46" width="12.33203125" style="55" bestFit="1" customWidth="1"/>
    <col min="47" max="47" width="12.109375" style="55" bestFit="1" customWidth="1"/>
    <col min="48" max="48" width="11.21875" style="55" bestFit="1" customWidth="1"/>
    <col min="49" max="49" width="12.33203125" style="55" bestFit="1" customWidth="1"/>
    <col min="50" max="50" width="12.21875" style="55" bestFit="1" customWidth="1"/>
    <col min="51" max="51" width="11.77734375" style="55" bestFit="1" customWidth="1"/>
    <col min="52" max="52" width="12.33203125" style="55" bestFit="1" customWidth="1"/>
    <col min="53" max="53" width="12.21875" style="55" bestFit="1" customWidth="1"/>
    <col min="54" max="54" width="11.88671875" style="55" bestFit="1" customWidth="1"/>
    <col min="55" max="55" width="12.109375" style="55" bestFit="1" customWidth="1"/>
    <col min="56" max="56" width="12" style="55" bestFit="1" customWidth="1"/>
    <col min="57" max="57" width="11.77734375" style="55" bestFit="1" customWidth="1"/>
    <col min="58" max="58" width="12.33203125" style="55" bestFit="1" customWidth="1"/>
    <col min="59" max="59" width="12.109375" style="55" bestFit="1" customWidth="1"/>
    <col min="60" max="60" width="11.21875" style="55" bestFit="1" customWidth="1"/>
    <col min="61" max="61" width="12.33203125" style="55" bestFit="1" customWidth="1"/>
    <col min="62" max="62" width="12.21875" style="55" bestFit="1" customWidth="1"/>
    <col min="63" max="63" width="11.77734375" style="55" bestFit="1" customWidth="1"/>
    <col min="64" max="64" width="12.33203125" style="55" bestFit="1" customWidth="1"/>
    <col min="65" max="65" width="12.21875" style="55" bestFit="1" customWidth="1"/>
    <col min="66" max="66" width="11.88671875" style="55" bestFit="1" customWidth="1"/>
    <col min="67" max="67" width="12.109375" style="55" bestFit="1" customWidth="1"/>
    <col min="68" max="68" width="12" style="55" bestFit="1" customWidth="1"/>
    <col min="69" max="69" width="11.77734375" style="55" bestFit="1" customWidth="1"/>
    <col min="70" max="70" width="15.109375" style="55" hidden="1" customWidth="1"/>
    <col min="71" max="16384" width="15.109375" style="55" hidden="1"/>
  </cols>
  <sheetData>
    <row r="1" spans="1:69" s="76" customFormat="1" ht="25">
      <c r="A1" s="48" t="str">
        <f ca="1" xml:space="preserve"> RIGHT(CELL("filename", A1), LEN(CELL("filename", A1)) - SEARCH("]", CELL("filename", A1)))</f>
        <v>Debt</v>
      </c>
      <c r="B1" s="78"/>
      <c r="C1" s="79"/>
      <c r="D1" s="83"/>
      <c r="F1" s="50" t="str">
        <f>HYPERLINK("#Contents!A1","Go to contents")</f>
        <v>Go to contents</v>
      </c>
      <c r="H1" s="57"/>
      <c r="J1" s="57"/>
    </row>
    <row r="2" spans="1:69" s="52" customFormat="1">
      <c r="A2" s="56"/>
      <c r="B2" s="56"/>
      <c r="C2" s="77"/>
      <c r="D2" s="80"/>
      <c r="E2" s="19" t="s">
        <v>260</v>
      </c>
      <c r="F2" s="49">
        <f ca="1" xml:space="preserve"> 'Model Checks and Alerts'!F11</f>
        <v>1</v>
      </c>
      <c r="G2" s="51" t="s">
        <v>115</v>
      </c>
      <c r="H2" s="19"/>
      <c r="I2" s="19"/>
      <c r="J2" s="6">
        <f xml:space="preserve"> Time!J$19</f>
        <v>45077</v>
      </c>
      <c r="K2" s="6">
        <f xml:space="preserve"> Time!K$19</f>
        <v>45107</v>
      </c>
      <c r="L2" s="6">
        <f xml:space="preserve"> Time!L$19</f>
        <v>45138</v>
      </c>
      <c r="M2" s="6">
        <f xml:space="preserve"> Time!M$19</f>
        <v>45169</v>
      </c>
      <c r="N2" s="6">
        <f xml:space="preserve"> Time!N$19</f>
        <v>45199</v>
      </c>
      <c r="O2" s="6">
        <f xml:space="preserve"> Time!O$19</f>
        <v>45230</v>
      </c>
      <c r="P2" s="6">
        <f xml:space="preserve"> Time!P$19</f>
        <v>45260</v>
      </c>
      <c r="Q2" s="6">
        <f xml:space="preserve"> Time!Q$19</f>
        <v>45291</v>
      </c>
      <c r="R2" s="6">
        <f xml:space="preserve"> Time!R$19</f>
        <v>45322</v>
      </c>
      <c r="S2" s="6">
        <f xml:space="preserve"> Time!S$19</f>
        <v>45351</v>
      </c>
      <c r="T2" s="6">
        <f xml:space="preserve"> Time!T$19</f>
        <v>45382</v>
      </c>
      <c r="U2" s="6">
        <f xml:space="preserve"> Time!U$19</f>
        <v>45412</v>
      </c>
      <c r="V2" s="6">
        <f xml:space="preserve"> Time!V$19</f>
        <v>45443</v>
      </c>
      <c r="W2" s="6">
        <f xml:space="preserve"> Time!W$19</f>
        <v>45473</v>
      </c>
      <c r="X2" s="6">
        <f xml:space="preserve"> Time!X$19</f>
        <v>45504</v>
      </c>
      <c r="Y2" s="6">
        <f xml:space="preserve"> Time!Y$19</f>
        <v>45535</v>
      </c>
      <c r="Z2" s="6">
        <f xml:space="preserve"> Time!Z$19</f>
        <v>45565</v>
      </c>
      <c r="AA2" s="6">
        <f xml:space="preserve"> Time!AA$19</f>
        <v>45596</v>
      </c>
      <c r="AB2" s="6">
        <f xml:space="preserve"> Time!AB$19</f>
        <v>45626</v>
      </c>
      <c r="AC2" s="6">
        <f xml:space="preserve"> Time!AC$19</f>
        <v>45657</v>
      </c>
      <c r="AD2" s="6">
        <f xml:space="preserve"> Time!AD$19</f>
        <v>45688</v>
      </c>
      <c r="AE2" s="6">
        <f xml:space="preserve"> Time!AE$19</f>
        <v>45716</v>
      </c>
      <c r="AF2" s="6">
        <f xml:space="preserve"> Time!AF$19</f>
        <v>45747</v>
      </c>
      <c r="AG2" s="6">
        <f xml:space="preserve"> Time!AG$19</f>
        <v>45777</v>
      </c>
      <c r="AH2" s="6">
        <f xml:space="preserve"> Time!AH$19</f>
        <v>45808</v>
      </c>
      <c r="AI2" s="6">
        <f xml:space="preserve"> Time!AI$19</f>
        <v>45838</v>
      </c>
      <c r="AJ2" s="6">
        <f xml:space="preserve"> Time!AJ$19</f>
        <v>45869</v>
      </c>
      <c r="AK2" s="6">
        <f xml:space="preserve"> Time!AK$19</f>
        <v>45900</v>
      </c>
      <c r="AL2" s="6">
        <f xml:space="preserve"> Time!AL$19</f>
        <v>45930</v>
      </c>
      <c r="AM2" s="6">
        <f xml:space="preserve"> Time!AM$19</f>
        <v>45961</v>
      </c>
      <c r="AN2" s="6">
        <f xml:space="preserve"> Time!AN$19</f>
        <v>45991</v>
      </c>
      <c r="AO2" s="6">
        <f xml:space="preserve"> Time!AO$19</f>
        <v>46022</v>
      </c>
      <c r="AP2" s="6">
        <f xml:space="preserve"> Time!AP$19</f>
        <v>46053</v>
      </c>
      <c r="AQ2" s="6">
        <f xml:space="preserve"> Time!AQ$19</f>
        <v>46081</v>
      </c>
      <c r="AR2" s="6">
        <f xml:space="preserve"> Time!AR$19</f>
        <v>46112</v>
      </c>
      <c r="AS2" s="6">
        <f xml:space="preserve"> Time!AS$19</f>
        <v>46142</v>
      </c>
      <c r="AT2" s="6">
        <f xml:space="preserve"> Time!AT$19</f>
        <v>46173</v>
      </c>
      <c r="AU2" s="6">
        <f xml:space="preserve"> Time!AU$19</f>
        <v>46203</v>
      </c>
      <c r="AV2" s="6">
        <f xml:space="preserve"> Time!AV$19</f>
        <v>46234</v>
      </c>
      <c r="AW2" s="6">
        <f xml:space="preserve"> Time!AW$19</f>
        <v>46265</v>
      </c>
      <c r="AX2" s="6">
        <f xml:space="preserve"> Time!AX$19</f>
        <v>46295</v>
      </c>
      <c r="AY2" s="6">
        <f xml:space="preserve"> Time!AY$19</f>
        <v>46326</v>
      </c>
      <c r="AZ2" s="6">
        <f xml:space="preserve"> Time!AZ$19</f>
        <v>46356</v>
      </c>
      <c r="BA2" s="6">
        <f xml:space="preserve"> Time!BA$19</f>
        <v>46387</v>
      </c>
      <c r="BB2" s="6">
        <f xml:space="preserve"> Time!BB$19</f>
        <v>46418</v>
      </c>
      <c r="BC2" s="6">
        <f xml:space="preserve"> Time!BC$19</f>
        <v>46446</v>
      </c>
      <c r="BD2" s="6">
        <f xml:space="preserve"> Time!BD$19</f>
        <v>46477</v>
      </c>
      <c r="BE2" s="6">
        <f xml:space="preserve"> Time!BE$19</f>
        <v>46507</v>
      </c>
      <c r="BF2" s="6">
        <f xml:space="preserve"> Time!BF$19</f>
        <v>46538</v>
      </c>
      <c r="BG2" s="6">
        <f xml:space="preserve"> Time!BG$19</f>
        <v>46568</v>
      </c>
      <c r="BH2" s="6">
        <f xml:space="preserve"> Time!BH$19</f>
        <v>46599</v>
      </c>
      <c r="BI2" s="6">
        <f xml:space="preserve"> Time!BI$19</f>
        <v>46630</v>
      </c>
      <c r="BJ2" s="6">
        <f xml:space="preserve"> Time!BJ$19</f>
        <v>46660</v>
      </c>
      <c r="BK2" s="6">
        <f xml:space="preserve"> Time!BK$19</f>
        <v>46691</v>
      </c>
      <c r="BL2" s="6">
        <f xml:space="preserve"> Time!BL$19</f>
        <v>46721</v>
      </c>
      <c r="BM2" s="6">
        <f xml:space="preserve"> Time!BM$19</f>
        <v>46752</v>
      </c>
      <c r="BN2" s="6">
        <f xml:space="preserve"> Time!BN$19</f>
        <v>46783</v>
      </c>
      <c r="BO2" s="6">
        <f xml:space="preserve"> Time!BO$19</f>
        <v>46812</v>
      </c>
      <c r="BP2" s="6">
        <f xml:space="preserve"> Time!BP$19</f>
        <v>46843</v>
      </c>
      <c r="BQ2" s="6">
        <f xml:space="preserve"> Time!BQ$19</f>
        <v>46873</v>
      </c>
    </row>
    <row r="3" spans="1:69" s="29" customFormat="1">
      <c r="A3" s="56"/>
      <c r="B3" s="56"/>
      <c r="C3" s="77"/>
      <c r="D3" s="80"/>
      <c r="E3" s="37" t="s">
        <v>167</v>
      </c>
      <c r="F3" s="49"/>
      <c r="G3" s="51" t="s">
        <v>76</v>
      </c>
      <c r="H3" s="19"/>
      <c r="I3" s="19"/>
      <c r="J3" s="7" t="str">
        <f xml:space="preserve"> Time!J$24</f>
        <v>Month1</v>
      </c>
      <c r="K3" s="7" t="str">
        <f xml:space="preserve"> Time!K$24</f>
        <v>Month2</v>
      </c>
      <c r="L3" s="7" t="str">
        <f xml:space="preserve"> Time!L$24</f>
        <v>Month3</v>
      </c>
      <c r="M3" s="7" t="str">
        <f xml:space="preserve"> Time!M$24</f>
        <v>Month4</v>
      </c>
      <c r="N3" s="7" t="str">
        <f xml:space="preserve"> Time!N$24</f>
        <v>Month5</v>
      </c>
      <c r="O3" s="7" t="str">
        <f xml:space="preserve"> Time!O$24</f>
        <v>Month6</v>
      </c>
      <c r="P3" s="7" t="str">
        <f xml:space="preserve"> Time!P$24</f>
        <v>Month7</v>
      </c>
      <c r="Q3" s="7" t="str">
        <f xml:space="preserve"> Time!Q$24</f>
        <v>Month8</v>
      </c>
      <c r="R3" s="7" t="str">
        <f xml:space="preserve"> Time!R$24</f>
        <v>Month9</v>
      </c>
      <c r="S3" s="7" t="str">
        <f xml:space="preserve"> Time!S$24</f>
        <v>Month10</v>
      </c>
      <c r="T3" s="7" t="str">
        <f xml:space="preserve"> Time!T$24</f>
        <v>Month11</v>
      </c>
      <c r="U3" s="7" t="str">
        <f xml:space="preserve"> Time!U$24</f>
        <v>Month12</v>
      </c>
      <c r="V3" s="7" t="str">
        <f xml:space="preserve"> Time!V$24</f>
        <v>Month13</v>
      </c>
      <c r="W3" s="7" t="str">
        <f xml:space="preserve"> Time!W$24</f>
        <v>Month14</v>
      </c>
      <c r="X3" s="7" t="str">
        <f xml:space="preserve"> Time!X$24</f>
        <v>Month15</v>
      </c>
      <c r="Y3" s="7" t="str">
        <f xml:space="preserve"> Time!Y$24</f>
        <v>Month16</v>
      </c>
      <c r="Z3" s="7" t="str">
        <f xml:space="preserve"> Time!Z$24</f>
        <v>Month17</v>
      </c>
      <c r="AA3" s="7" t="str">
        <f xml:space="preserve"> Time!AA$24</f>
        <v>Month18</v>
      </c>
      <c r="AB3" s="7" t="str">
        <f xml:space="preserve"> Time!AB$24</f>
        <v>Month19</v>
      </c>
      <c r="AC3" s="7" t="str">
        <f xml:space="preserve"> Time!AC$24</f>
        <v>Month20</v>
      </c>
      <c r="AD3" s="7" t="str">
        <f xml:space="preserve"> Time!AD$24</f>
        <v>Month21</v>
      </c>
      <c r="AE3" s="7" t="str">
        <f xml:space="preserve"> Time!AE$24</f>
        <v>Month22</v>
      </c>
      <c r="AF3" s="7" t="str">
        <f xml:space="preserve"> Time!AF$24</f>
        <v>Month23</v>
      </c>
      <c r="AG3" s="7" t="str">
        <f xml:space="preserve"> Time!AG$24</f>
        <v>Month24</v>
      </c>
      <c r="AH3" s="7" t="str">
        <f xml:space="preserve"> Time!AH$24</f>
        <v>Month25</v>
      </c>
      <c r="AI3" s="7" t="str">
        <f xml:space="preserve"> Time!AI$24</f>
        <v>Month26</v>
      </c>
      <c r="AJ3" s="7" t="str">
        <f xml:space="preserve"> Time!AJ$24</f>
        <v>Month27</v>
      </c>
      <c r="AK3" s="7" t="str">
        <f xml:space="preserve"> Time!AK$24</f>
        <v>Month28</v>
      </c>
      <c r="AL3" s="7" t="str">
        <f xml:space="preserve"> Time!AL$24</f>
        <v>Month29</v>
      </c>
      <c r="AM3" s="7" t="str">
        <f xml:space="preserve"> Time!AM$24</f>
        <v>Month30</v>
      </c>
      <c r="AN3" s="7" t="str">
        <f xml:space="preserve"> Time!AN$24</f>
        <v>Month31</v>
      </c>
      <c r="AO3" s="7" t="str">
        <f xml:space="preserve"> Time!AO$24</f>
        <v>Month32</v>
      </c>
      <c r="AP3" s="7" t="str">
        <f xml:space="preserve"> Time!AP$24</f>
        <v>Month33</v>
      </c>
      <c r="AQ3" s="7" t="str">
        <f xml:space="preserve"> Time!AQ$24</f>
        <v>Month34</v>
      </c>
      <c r="AR3" s="7" t="str">
        <f xml:space="preserve"> Time!AR$24</f>
        <v>Month35</v>
      </c>
      <c r="AS3" s="7" t="str">
        <f xml:space="preserve"> Time!AS$24</f>
        <v>Month36</v>
      </c>
      <c r="AT3" s="7" t="str">
        <f xml:space="preserve"> Time!AT$24</f>
        <v>Month37</v>
      </c>
      <c r="AU3" s="7" t="str">
        <f xml:space="preserve"> Time!AU$24</f>
        <v>Month38</v>
      </c>
      <c r="AV3" s="7" t="str">
        <f xml:space="preserve"> Time!AV$24</f>
        <v>Month39</v>
      </c>
      <c r="AW3" s="7" t="str">
        <f xml:space="preserve"> Time!AW$24</f>
        <v>Month40</v>
      </c>
      <c r="AX3" s="7" t="str">
        <f xml:space="preserve"> Time!AX$24</f>
        <v>Month41</v>
      </c>
      <c r="AY3" s="7" t="str">
        <f xml:space="preserve"> Time!AY$24</f>
        <v>Month42</v>
      </c>
      <c r="AZ3" s="7" t="str">
        <f xml:space="preserve"> Time!AZ$24</f>
        <v>Month43</v>
      </c>
      <c r="BA3" s="7" t="str">
        <f xml:space="preserve"> Time!BA$24</f>
        <v>Month44</v>
      </c>
      <c r="BB3" s="7" t="str">
        <f xml:space="preserve"> Time!BB$24</f>
        <v>Month45</v>
      </c>
      <c r="BC3" s="7" t="str">
        <f xml:space="preserve"> Time!BC$24</f>
        <v>Month46</v>
      </c>
      <c r="BD3" s="7" t="str">
        <f xml:space="preserve"> Time!BD$24</f>
        <v>Month47</v>
      </c>
      <c r="BE3" s="7" t="str">
        <f xml:space="preserve"> Time!BE$24</f>
        <v>Month48</v>
      </c>
      <c r="BF3" s="7" t="str">
        <f xml:space="preserve"> Time!BF$24</f>
        <v>Month49</v>
      </c>
      <c r="BG3" s="7" t="str">
        <f xml:space="preserve"> Time!BG$24</f>
        <v>Month50</v>
      </c>
      <c r="BH3" s="7" t="str">
        <f xml:space="preserve"> Time!BH$24</f>
        <v>Month51</v>
      </c>
      <c r="BI3" s="7" t="str">
        <f xml:space="preserve"> Time!BI$24</f>
        <v>Month52</v>
      </c>
      <c r="BJ3" s="7" t="str">
        <f xml:space="preserve"> Time!BJ$24</f>
        <v>Month53</v>
      </c>
      <c r="BK3" s="7" t="str">
        <f xml:space="preserve"> Time!BK$24</f>
        <v>Month54</v>
      </c>
      <c r="BL3" s="7" t="str">
        <f xml:space="preserve"> Time!BL$24</f>
        <v>Month55</v>
      </c>
      <c r="BM3" s="7" t="str">
        <f xml:space="preserve"> Time!BM$24</f>
        <v>Month56</v>
      </c>
      <c r="BN3" s="7" t="str">
        <f xml:space="preserve"> Time!BN$24</f>
        <v>Month57</v>
      </c>
      <c r="BO3" s="7" t="str">
        <f xml:space="preserve"> Time!BO$24</f>
        <v>Month58</v>
      </c>
      <c r="BP3" s="7" t="str">
        <f xml:space="preserve"> Time!BP$24</f>
        <v>Month59</v>
      </c>
      <c r="BQ3" s="7" t="str">
        <f xml:space="preserve"> Time!BQ$24</f>
        <v>Month60</v>
      </c>
    </row>
    <row r="4" spans="1:69" s="26" customFormat="1">
      <c r="A4" s="56"/>
      <c r="B4" s="56"/>
      <c r="C4" s="77"/>
      <c r="D4" s="80"/>
      <c r="E4" s="19" t="s">
        <v>261</v>
      </c>
      <c r="F4" s="28"/>
      <c r="G4" s="19"/>
      <c r="H4" s="19"/>
      <c r="I4" s="19"/>
      <c r="J4" s="26">
        <f xml:space="preserve"> Time!J$28</f>
        <v>1</v>
      </c>
      <c r="K4" s="26">
        <f xml:space="preserve"> Time!K$28</f>
        <v>2</v>
      </c>
      <c r="L4" s="26">
        <f xml:space="preserve"> Time!L$28</f>
        <v>3</v>
      </c>
      <c r="M4" s="26">
        <f xml:space="preserve"> Time!M$28</f>
        <v>4</v>
      </c>
      <c r="N4" s="26">
        <f xml:space="preserve"> Time!N$28</f>
        <v>5</v>
      </c>
      <c r="O4" s="26">
        <f xml:space="preserve"> Time!O$28</f>
        <v>6</v>
      </c>
      <c r="P4" s="26">
        <f xml:space="preserve"> Time!P$28</f>
        <v>7</v>
      </c>
      <c r="Q4" s="26">
        <f xml:space="preserve"> Time!Q$28</f>
        <v>8</v>
      </c>
      <c r="R4" s="26">
        <f xml:space="preserve"> Time!R$28</f>
        <v>9</v>
      </c>
      <c r="S4" s="26">
        <f xml:space="preserve"> Time!S$28</f>
        <v>10</v>
      </c>
      <c r="T4" s="26">
        <f xml:space="preserve"> Time!T$28</f>
        <v>11</v>
      </c>
      <c r="U4" s="26">
        <f xml:space="preserve"> Time!U$28</f>
        <v>12</v>
      </c>
      <c r="V4" s="26">
        <f xml:space="preserve"> Time!V$28</f>
        <v>13</v>
      </c>
      <c r="W4" s="26">
        <f xml:space="preserve"> Time!W$28</f>
        <v>14</v>
      </c>
      <c r="X4" s="26">
        <f xml:space="preserve"> Time!X$28</f>
        <v>15</v>
      </c>
      <c r="Y4" s="26">
        <f xml:space="preserve"> Time!Y$28</f>
        <v>16</v>
      </c>
      <c r="Z4" s="26">
        <f xml:space="preserve"> Time!Z$28</f>
        <v>17</v>
      </c>
      <c r="AA4" s="26">
        <f xml:space="preserve"> Time!AA$28</f>
        <v>18</v>
      </c>
      <c r="AB4" s="26">
        <f xml:space="preserve"> Time!AB$28</f>
        <v>19</v>
      </c>
      <c r="AC4" s="26">
        <f xml:space="preserve"> Time!AC$28</f>
        <v>20</v>
      </c>
      <c r="AD4" s="26">
        <f xml:space="preserve"> Time!AD$28</f>
        <v>21</v>
      </c>
      <c r="AE4" s="26">
        <f xml:space="preserve"> Time!AE$28</f>
        <v>22</v>
      </c>
      <c r="AF4" s="26">
        <f xml:space="preserve"> Time!AF$28</f>
        <v>23</v>
      </c>
      <c r="AG4" s="26">
        <f xml:space="preserve"> Time!AG$28</f>
        <v>24</v>
      </c>
      <c r="AH4" s="26">
        <f xml:space="preserve"> Time!AH$28</f>
        <v>25</v>
      </c>
      <c r="AI4" s="26">
        <f xml:space="preserve"> Time!AI$28</f>
        <v>26</v>
      </c>
      <c r="AJ4" s="26">
        <f xml:space="preserve"> Time!AJ$28</f>
        <v>27</v>
      </c>
      <c r="AK4" s="26">
        <f xml:space="preserve"> Time!AK$28</f>
        <v>28</v>
      </c>
      <c r="AL4" s="26">
        <f xml:space="preserve"> Time!AL$28</f>
        <v>29</v>
      </c>
      <c r="AM4" s="26">
        <f xml:space="preserve"> Time!AM$28</f>
        <v>30</v>
      </c>
      <c r="AN4" s="26">
        <f xml:space="preserve"> Time!AN$28</f>
        <v>31</v>
      </c>
      <c r="AO4" s="26">
        <f xml:space="preserve"> Time!AO$28</f>
        <v>32</v>
      </c>
      <c r="AP4" s="26">
        <f xml:space="preserve"> Time!AP$28</f>
        <v>33</v>
      </c>
      <c r="AQ4" s="26">
        <f xml:space="preserve"> Time!AQ$28</f>
        <v>34</v>
      </c>
      <c r="AR4" s="26">
        <f xml:space="preserve"> Time!AR$28</f>
        <v>35</v>
      </c>
      <c r="AS4" s="26">
        <f xml:space="preserve"> Time!AS$28</f>
        <v>36</v>
      </c>
      <c r="AT4" s="26">
        <f xml:space="preserve"> Time!AT$28</f>
        <v>37</v>
      </c>
      <c r="AU4" s="26">
        <f xml:space="preserve"> Time!AU$28</f>
        <v>38</v>
      </c>
      <c r="AV4" s="26">
        <f xml:space="preserve"> Time!AV$28</f>
        <v>39</v>
      </c>
      <c r="AW4" s="26">
        <f xml:space="preserve"> Time!AW$28</f>
        <v>40</v>
      </c>
      <c r="AX4" s="26">
        <f xml:space="preserve"> Time!AX$28</f>
        <v>41</v>
      </c>
      <c r="AY4" s="26">
        <f xml:space="preserve"> Time!AY$28</f>
        <v>42</v>
      </c>
      <c r="AZ4" s="26">
        <f xml:space="preserve"> Time!AZ$28</f>
        <v>43</v>
      </c>
      <c r="BA4" s="26">
        <f xml:space="preserve"> Time!BA$28</f>
        <v>44</v>
      </c>
      <c r="BB4" s="26">
        <f xml:space="preserve"> Time!BB$28</f>
        <v>45</v>
      </c>
      <c r="BC4" s="26">
        <f xml:space="preserve"> Time!BC$28</f>
        <v>46</v>
      </c>
      <c r="BD4" s="26">
        <f xml:space="preserve"> Time!BD$28</f>
        <v>47</v>
      </c>
      <c r="BE4" s="26">
        <f xml:space="preserve"> Time!BE$28</f>
        <v>48</v>
      </c>
      <c r="BF4" s="26">
        <f xml:space="preserve"> Time!BF$28</f>
        <v>49</v>
      </c>
      <c r="BG4" s="26">
        <f xml:space="preserve"> Time!BG$28</f>
        <v>50</v>
      </c>
      <c r="BH4" s="26">
        <f xml:space="preserve"> Time!BH$28</f>
        <v>51</v>
      </c>
      <c r="BI4" s="26">
        <f xml:space="preserve"> Time!BI$28</f>
        <v>52</v>
      </c>
      <c r="BJ4" s="26">
        <f xml:space="preserve"> Time!BJ$28</f>
        <v>53</v>
      </c>
      <c r="BK4" s="26">
        <f xml:space="preserve"> Time!BK$28</f>
        <v>54</v>
      </c>
      <c r="BL4" s="26">
        <f xml:space="preserve"> Time!BL$28</f>
        <v>55</v>
      </c>
      <c r="BM4" s="26">
        <f xml:space="preserve"> Time!BM$28</f>
        <v>56</v>
      </c>
      <c r="BN4" s="26">
        <f xml:space="preserve"> Time!BN$28</f>
        <v>57</v>
      </c>
      <c r="BO4" s="26">
        <f xml:space="preserve"> Time!BO$28</f>
        <v>58</v>
      </c>
      <c r="BP4" s="26">
        <f xml:space="preserve"> Time!BP$28</f>
        <v>59</v>
      </c>
      <c r="BQ4" s="26">
        <f xml:space="preserve"> Time!BQ$28</f>
        <v>60</v>
      </c>
    </row>
    <row r="5" spans="1:69" s="29" customFormat="1">
      <c r="A5" s="56"/>
      <c r="B5" s="56"/>
      <c r="C5" s="77"/>
      <c r="D5" s="80"/>
      <c r="E5" s="19" t="s">
        <v>247</v>
      </c>
      <c r="F5" s="28" t="s">
        <v>201</v>
      </c>
      <c r="G5" s="28" t="s">
        <v>185</v>
      </c>
      <c r="H5" s="28" t="s">
        <v>166</v>
      </c>
      <c r="I5" s="19"/>
      <c r="J5" s="15"/>
      <c r="K5" s="15"/>
      <c r="L5" s="15"/>
      <c r="M5" s="15"/>
      <c r="N5" s="15"/>
      <c r="O5" s="15"/>
    </row>
    <row r="6" spans="1:69" s="37" customFormat="1">
      <c r="A6" s="28"/>
      <c r="B6" s="28"/>
      <c r="C6" s="58"/>
      <c r="D6" s="84"/>
      <c r="F6" s="28"/>
      <c r="G6" s="28"/>
      <c r="H6" s="28"/>
    </row>
    <row r="9" spans="1:69">
      <c r="B9" s="28" t="s">
        <v>210</v>
      </c>
    </row>
  </sheetData>
  <conditionalFormatting sqref="F3">
    <cfRule type="cellIs" dxfId="203" priority="13" stopIfTrue="1" operator="notEqual">
      <formula>0</formula>
    </cfRule>
    <cfRule type="cellIs" dxfId="202" priority="14" stopIfTrue="1" operator="equal">
      <formula>""</formula>
    </cfRule>
  </conditionalFormatting>
  <conditionalFormatting sqref="J3:BQ3">
    <cfRule type="cellIs" dxfId="201" priority="11" stopIfTrue="1" operator="equal">
      <formula>"Construction"</formula>
    </cfRule>
    <cfRule type="cellIs" dxfId="200" priority="12" stopIfTrue="1" operator="equal">
      <formula>"Operations"</formula>
    </cfRule>
  </conditionalFormatting>
  <conditionalFormatting sqref="J3:BQ3">
    <cfRule type="cellIs" dxfId="199" priority="10" operator="equal">
      <formula>"Fin Close"</formula>
    </cfRule>
  </conditionalFormatting>
  <conditionalFormatting sqref="J3:BQ3">
    <cfRule type="cellIs" dxfId="198" priority="8" operator="equal">
      <formula>"PPA ext."</formula>
    </cfRule>
    <cfRule type="cellIs" dxfId="197" priority="9" operator="equal">
      <formula>"Delay"</formula>
    </cfRule>
  </conditionalFormatting>
  <conditionalFormatting sqref="F2">
    <cfRule type="cellIs" dxfId="196" priority="1" stopIfTrue="1" operator="notEqual">
      <formula>0</formula>
    </cfRule>
    <cfRule type="cellIs" dxfId="195" priority="2" stopIfTrue="1" operator="equal">
      <formula>""</formula>
    </cfRule>
  </conditionalFormatting>
  <printOptions headings="1"/>
  <pageMargins left="0.74803149606299213" right="0.74803149606299213" top="0.98425196850393704" bottom="0.98425196850393704" header="0.51181102362204722" footer="0.51181102362204722"/>
  <pageSetup paperSize="9" scale="49" orientation="landscape" blackAndWhite="1"/>
  <headerFooter>
    <oddHeader>&amp;LPROJECT [XXX]&amp;CSheet:&amp;A&amp;RSTRICTLY CONFIDENTIAL</oddHeader>
    <oddFooter>&amp;L&amp;F ( Printed on &amp;D at &amp;T )&amp;RPage &amp;P of &amp;N</oddFooter>
  </headerFooter>
  <customProperties>
    <customPr name="MMGroup" r:id="rId1"/>
    <customPr name="MMSheetType" r:id="rId2"/>
    <customPr name="MMTimeAxis" r:id="rId3"/>
  </customPropertie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BQ26"/>
  <sheetViews>
    <sheetView showGridLines="0"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outlineLevelRow="2"/>
  <cols>
    <col min="1" max="2" width="1.44140625" style="28" customWidth="1"/>
    <col min="3" max="3" width="1.44140625" style="58" customWidth="1"/>
    <col min="4" max="4" width="1.44140625" style="82" customWidth="1"/>
    <col min="5" max="5" width="33.77734375" style="55" bestFit="1" customWidth="1"/>
    <col min="6" max="6" width="20.5546875" style="55" bestFit="1" customWidth="1"/>
    <col min="7" max="7" width="13.21875" style="55" bestFit="1" customWidth="1"/>
    <col min="8" max="8" width="7.6640625" style="55" bestFit="1" customWidth="1"/>
    <col min="9" max="9" width="3.44140625" style="55" customWidth="1"/>
    <col min="10" max="10" width="12.33203125" style="55" bestFit="1" customWidth="1"/>
    <col min="11" max="11" width="12.109375" style="55" bestFit="1" customWidth="1"/>
    <col min="12" max="12" width="11.21875" style="55" bestFit="1" customWidth="1"/>
    <col min="13" max="13" width="12.33203125" style="55" bestFit="1" customWidth="1"/>
    <col min="14" max="14" width="12.21875" style="55" bestFit="1" customWidth="1"/>
    <col min="15" max="15" width="11.77734375" style="55" bestFit="1" customWidth="1"/>
    <col min="16" max="16" width="12.33203125" style="55" bestFit="1" customWidth="1"/>
    <col min="17" max="17" width="12.21875" style="55" bestFit="1" customWidth="1"/>
    <col min="18" max="18" width="11.88671875" style="55" bestFit="1" customWidth="1"/>
    <col min="19" max="19" width="12.109375" style="55" bestFit="1" customWidth="1"/>
    <col min="20" max="20" width="12" style="55" bestFit="1" customWidth="1"/>
    <col min="21" max="21" width="11.77734375" style="55" bestFit="1" customWidth="1"/>
    <col min="22" max="22" width="12.33203125" style="55" bestFit="1" customWidth="1"/>
    <col min="23" max="23" width="12.109375" style="55" bestFit="1" customWidth="1"/>
    <col min="24" max="24" width="11.77734375" style="55" bestFit="1" customWidth="1"/>
    <col min="25" max="25" width="12.33203125" style="55" bestFit="1" customWidth="1"/>
    <col min="26" max="26" width="12.21875" style="55" bestFit="1" customWidth="1"/>
    <col min="27" max="27" width="11.77734375" style="55" bestFit="1" customWidth="1"/>
    <col min="28" max="28" width="12.33203125" style="55" bestFit="1" customWidth="1"/>
    <col min="29" max="29" width="12.21875" style="55" bestFit="1" customWidth="1"/>
    <col min="30" max="30" width="11.88671875" style="55" bestFit="1" customWidth="1"/>
    <col min="31" max="42" width="13.21875" style="55" bestFit="1" customWidth="1"/>
    <col min="43" max="53" width="14.44140625" style="55" bestFit="1" customWidth="1"/>
    <col min="54" max="64" width="16.21875" style="55" bestFit="1" customWidth="1"/>
    <col min="65" max="69" width="17.6640625" style="55" bestFit="1" customWidth="1"/>
    <col min="70" max="70" width="15.109375" style="55" hidden="1" customWidth="1"/>
    <col min="71" max="16384" width="15.109375" style="55" hidden="1"/>
  </cols>
  <sheetData>
    <row r="1" spans="1:69" s="76" customFormat="1" ht="25">
      <c r="A1" s="48" t="str">
        <f ca="1" xml:space="preserve"> RIGHT(CELL("filename", A1), LEN(CELL("filename", A1)) - SEARCH("]", CELL("filename", A1)))</f>
        <v>Model Checks and Alerts</v>
      </c>
      <c r="B1" s="78"/>
      <c r="C1" s="79"/>
      <c r="D1" s="83"/>
      <c r="F1" s="50" t="str">
        <f>HYPERLINK("#Contents!A1","Go to contents")</f>
        <v>Go to contents</v>
      </c>
      <c r="H1" s="57"/>
      <c r="J1" s="57"/>
    </row>
    <row r="2" spans="1:69" s="52" customFormat="1">
      <c r="A2" s="56"/>
      <c r="B2" s="56"/>
      <c r="C2" s="77"/>
      <c r="D2" s="80"/>
      <c r="E2" s="19" t="s">
        <v>260</v>
      </c>
      <c r="F2" s="49">
        <f ca="1" xml:space="preserve"> F11</f>
        <v>1</v>
      </c>
      <c r="G2" s="51" t="s">
        <v>115</v>
      </c>
      <c r="H2" s="19"/>
      <c r="I2" s="19"/>
      <c r="J2" s="6">
        <f xml:space="preserve"> Time!J$19</f>
        <v>45077</v>
      </c>
      <c r="K2" s="6">
        <f xml:space="preserve"> Time!K$19</f>
        <v>45107</v>
      </c>
      <c r="L2" s="6">
        <f xml:space="preserve"> Time!L$19</f>
        <v>45138</v>
      </c>
      <c r="M2" s="6">
        <f xml:space="preserve"> Time!M$19</f>
        <v>45169</v>
      </c>
      <c r="N2" s="6">
        <f xml:space="preserve"> Time!N$19</f>
        <v>45199</v>
      </c>
      <c r="O2" s="6">
        <f xml:space="preserve"> Time!O$19</f>
        <v>45230</v>
      </c>
      <c r="P2" s="6">
        <f xml:space="preserve"> Time!P$19</f>
        <v>45260</v>
      </c>
      <c r="Q2" s="6">
        <f xml:space="preserve"> Time!Q$19</f>
        <v>45291</v>
      </c>
      <c r="R2" s="6">
        <f xml:space="preserve"> Time!R$19</f>
        <v>45322</v>
      </c>
      <c r="S2" s="6">
        <f xml:space="preserve"> Time!S$19</f>
        <v>45351</v>
      </c>
      <c r="T2" s="6">
        <f xml:space="preserve"> Time!T$19</f>
        <v>45382</v>
      </c>
      <c r="U2" s="6">
        <f xml:space="preserve"> Time!U$19</f>
        <v>45412</v>
      </c>
      <c r="V2" s="6">
        <f xml:space="preserve"> Time!V$19</f>
        <v>45443</v>
      </c>
      <c r="W2" s="6">
        <f xml:space="preserve"> Time!W$19</f>
        <v>45473</v>
      </c>
      <c r="X2" s="6">
        <f xml:space="preserve"> Time!X$19</f>
        <v>45504</v>
      </c>
      <c r="Y2" s="6">
        <f xml:space="preserve"> Time!Y$19</f>
        <v>45535</v>
      </c>
      <c r="Z2" s="6">
        <f xml:space="preserve"> Time!Z$19</f>
        <v>45565</v>
      </c>
      <c r="AA2" s="6">
        <f xml:space="preserve"> Time!AA$19</f>
        <v>45596</v>
      </c>
      <c r="AB2" s="6">
        <f xml:space="preserve"> Time!AB$19</f>
        <v>45626</v>
      </c>
      <c r="AC2" s="6">
        <f xml:space="preserve"> Time!AC$19</f>
        <v>45657</v>
      </c>
      <c r="AD2" s="6">
        <f xml:space="preserve"> Time!AD$19</f>
        <v>45688</v>
      </c>
      <c r="AE2" s="6">
        <f xml:space="preserve"> Time!AE$19</f>
        <v>45716</v>
      </c>
      <c r="AF2" s="6">
        <f xml:space="preserve"> Time!AF$19</f>
        <v>45747</v>
      </c>
      <c r="AG2" s="6">
        <f xml:space="preserve"> Time!AG$19</f>
        <v>45777</v>
      </c>
      <c r="AH2" s="6">
        <f xml:space="preserve"> Time!AH$19</f>
        <v>45808</v>
      </c>
      <c r="AI2" s="6">
        <f xml:space="preserve"> Time!AI$19</f>
        <v>45838</v>
      </c>
      <c r="AJ2" s="6">
        <f xml:space="preserve"> Time!AJ$19</f>
        <v>45869</v>
      </c>
      <c r="AK2" s="6">
        <f xml:space="preserve"> Time!AK$19</f>
        <v>45900</v>
      </c>
      <c r="AL2" s="6">
        <f xml:space="preserve"> Time!AL$19</f>
        <v>45930</v>
      </c>
      <c r="AM2" s="6">
        <f xml:space="preserve"> Time!AM$19</f>
        <v>45961</v>
      </c>
      <c r="AN2" s="6">
        <f xml:space="preserve"> Time!AN$19</f>
        <v>45991</v>
      </c>
      <c r="AO2" s="6">
        <f xml:space="preserve"> Time!AO$19</f>
        <v>46022</v>
      </c>
      <c r="AP2" s="6">
        <f xml:space="preserve"> Time!AP$19</f>
        <v>46053</v>
      </c>
      <c r="AQ2" s="6">
        <f xml:space="preserve"> Time!AQ$19</f>
        <v>46081</v>
      </c>
      <c r="AR2" s="6">
        <f xml:space="preserve"> Time!AR$19</f>
        <v>46112</v>
      </c>
      <c r="AS2" s="6">
        <f xml:space="preserve"> Time!AS$19</f>
        <v>46142</v>
      </c>
      <c r="AT2" s="6">
        <f xml:space="preserve"> Time!AT$19</f>
        <v>46173</v>
      </c>
      <c r="AU2" s="6">
        <f xml:space="preserve"> Time!AU$19</f>
        <v>46203</v>
      </c>
      <c r="AV2" s="6">
        <f xml:space="preserve"> Time!AV$19</f>
        <v>46234</v>
      </c>
      <c r="AW2" s="6">
        <f xml:space="preserve"> Time!AW$19</f>
        <v>46265</v>
      </c>
      <c r="AX2" s="6">
        <f xml:space="preserve"> Time!AX$19</f>
        <v>46295</v>
      </c>
      <c r="AY2" s="6">
        <f xml:space="preserve"> Time!AY$19</f>
        <v>46326</v>
      </c>
      <c r="AZ2" s="6">
        <f xml:space="preserve"> Time!AZ$19</f>
        <v>46356</v>
      </c>
      <c r="BA2" s="6">
        <f xml:space="preserve"> Time!BA$19</f>
        <v>46387</v>
      </c>
      <c r="BB2" s="6">
        <f xml:space="preserve"> Time!BB$19</f>
        <v>46418</v>
      </c>
      <c r="BC2" s="6">
        <f xml:space="preserve"> Time!BC$19</f>
        <v>46446</v>
      </c>
      <c r="BD2" s="6">
        <f xml:space="preserve"> Time!BD$19</f>
        <v>46477</v>
      </c>
      <c r="BE2" s="6">
        <f xml:space="preserve"> Time!BE$19</f>
        <v>46507</v>
      </c>
      <c r="BF2" s="6">
        <f xml:space="preserve"> Time!BF$19</f>
        <v>46538</v>
      </c>
      <c r="BG2" s="6">
        <f xml:space="preserve"> Time!BG$19</f>
        <v>46568</v>
      </c>
      <c r="BH2" s="6">
        <f xml:space="preserve"> Time!BH$19</f>
        <v>46599</v>
      </c>
      <c r="BI2" s="6">
        <f xml:space="preserve"> Time!BI$19</f>
        <v>46630</v>
      </c>
      <c r="BJ2" s="6">
        <f xml:space="preserve"> Time!BJ$19</f>
        <v>46660</v>
      </c>
      <c r="BK2" s="6">
        <f xml:space="preserve"> Time!BK$19</f>
        <v>46691</v>
      </c>
      <c r="BL2" s="6">
        <f xml:space="preserve"> Time!BL$19</f>
        <v>46721</v>
      </c>
      <c r="BM2" s="6">
        <f xml:space="preserve"> Time!BM$19</f>
        <v>46752</v>
      </c>
      <c r="BN2" s="6">
        <f xml:space="preserve"> Time!BN$19</f>
        <v>46783</v>
      </c>
      <c r="BO2" s="6">
        <f xml:space="preserve"> Time!BO$19</f>
        <v>46812</v>
      </c>
      <c r="BP2" s="6">
        <f xml:space="preserve"> Time!BP$19</f>
        <v>46843</v>
      </c>
      <c r="BQ2" s="6">
        <f xml:space="preserve"> Time!BQ$19</f>
        <v>46873</v>
      </c>
    </row>
    <row r="3" spans="1:69" s="29" customFormat="1">
      <c r="A3" s="56"/>
      <c r="B3" s="56"/>
      <c r="C3" s="77"/>
      <c r="D3" s="80"/>
      <c r="E3" s="37" t="s">
        <v>167</v>
      </c>
      <c r="F3" s="49"/>
      <c r="G3" s="51" t="s">
        <v>76</v>
      </c>
      <c r="H3" s="19"/>
      <c r="I3" s="19"/>
      <c r="J3" s="7" t="str">
        <f xml:space="preserve"> Time!J$24</f>
        <v>Month1</v>
      </c>
      <c r="K3" s="7" t="str">
        <f xml:space="preserve"> Time!K$24</f>
        <v>Month2</v>
      </c>
      <c r="L3" s="7" t="str">
        <f xml:space="preserve"> Time!L$24</f>
        <v>Month3</v>
      </c>
      <c r="M3" s="7" t="str">
        <f xml:space="preserve"> Time!M$24</f>
        <v>Month4</v>
      </c>
      <c r="N3" s="7" t="str">
        <f xml:space="preserve"> Time!N$24</f>
        <v>Month5</v>
      </c>
      <c r="O3" s="7" t="str">
        <f xml:space="preserve"> Time!O$24</f>
        <v>Month6</v>
      </c>
      <c r="P3" s="7" t="str">
        <f xml:space="preserve"> Time!P$24</f>
        <v>Month7</v>
      </c>
      <c r="Q3" s="7" t="str">
        <f xml:space="preserve"> Time!Q$24</f>
        <v>Month8</v>
      </c>
      <c r="R3" s="7" t="str">
        <f xml:space="preserve"> Time!R$24</f>
        <v>Month9</v>
      </c>
      <c r="S3" s="7" t="str">
        <f xml:space="preserve"> Time!S$24</f>
        <v>Month10</v>
      </c>
      <c r="T3" s="7" t="str">
        <f xml:space="preserve"> Time!T$24</f>
        <v>Month11</v>
      </c>
      <c r="U3" s="7" t="str">
        <f xml:space="preserve"> Time!U$24</f>
        <v>Month12</v>
      </c>
      <c r="V3" s="7" t="str">
        <f xml:space="preserve"> Time!V$24</f>
        <v>Month13</v>
      </c>
      <c r="W3" s="7" t="str">
        <f xml:space="preserve"> Time!W$24</f>
        <v>Month14</v>
      </c>
      <c r="X3" s="7" t="str">
        <f xml:space="preserve"> Time!X$24</f>
        <v>Month15</v>
      </c>
      <c r="Y3" s="7" t="str">
        <f xml:space="preserve"> Time!Y$24</f>
        <v>Month16</v>
      </c>
      <c r="Z3" s="7" t="str">
        <f xml:space="preserve"> Time!Z$24</f>
        <v>Month17</v>
      </c>
      <c r="AA3" s="7" t="str">
        <f xml:space="preserve"> Time!AA$24</f>
        <v>Month18</v>
      </c>
      <c r="AB3" s="7" t="str">
        <f xml:space="preserve"> Time!AB$24</f>
        <v>Month19</v>
      </c>
      <c r="AC3" s="7" t="str">
        <f xml:space="preserve"> Time!AC$24</f>
        <v>Month20</v>
      </c>
      <c r="AD3" s="7" t="str">
        <f xml:space="preserve"> Time!AD$24</f>
        <v>Month21</v>
      </c>
      <c r="AE3" s="7" t="str">
        <f xml:space="preserve"> Time!AE$24</f>
        <v>Month22</v>
      </c>
      <c r="AF3" s="7" t="str">
        <f xml:space="preserve"> Time!AF$24</f>
        <v>Month23</v>
      </c>
      <c r="AG3" s="7" t="str">
        <f xml:space="preserve"> Time!AG$24</f>
        <v>Month24</v>
      </c>
      <c r="AH3" s="7" t="str">
        <f xml:space="preserve"> Time!AH$24</f>
        <v>Month25</v>
      </c>
      <c r="AI3" s="7" t="str">
        <f xml:space="preserve"> Time!AI$24</f>
        <v>Month26</v>
      </c>
      <c r="AJ3" s="7" t="str">
        <f xml:space="preserve"> Time!AJ$24</f>
        <v>Month27</v>
      </c>
      <c r="AK3" s="7" t="str">
        <f xml:space="preserve"> Time!AK$24</f>
        <v>Month28</v>
      </c>
      <c r="AL3" s="7" t="str">
        <f xml:space="preserve"> Time!AL$24</f>
        <v>Month29</v>
      </c>
      <c r="AM3" s="7" t="str">
        <f xml:space="preserve"> Time!AM$24</f>
        <v>Month30</v>
      </c>
      <c r="AN3" s="7" t="str">
        <f xml:space="preserve"> Time!AN$24</f>
        <v>Month31</v>
      </c>
      <c r="AO3" s="7" t="str">
        <f xml:space="preserve"> Time!AO$24</f>
        <v>Month32</v>
      </c>
      <c r="AP3" s="7" t="str">
        <f xml:space="preserve"> Time!AP$24</f>
        <v>Month33</v>
      </c>
      <c r="AQ3" s="7" t="str">
        <f xml:space="preserve"> Time!AQ$24</f>
        <v>Month34</v>
      </c>
      <c r="AR3" s="7" t="str">
        <f xml:space="preserve"> Time!AR$24</f>
        <v>Month35</v>
      </c>
      <c r="AS3" s="7" t="str">
        <f xml:space="preserve"> Time!AS$24</f>
        <v>Month36</v>
      </c>
      <c r="AT3" s="7" t="str">
        <f xml:space="preserve"> Time!AT$24</f>
        <v>Month37</v>
      </c>
      <c r="AU3" s="7" t="str">
        <f xml:space="preserve"> Time!AU$24</f>
        <v>Month38</v>
      </c>
      <c r="AV3" s="7" t="str">
        <f xml:space="preserve"> Time!AV$24</f>
        <v>Month39</v>
      </c>
      <c r="AW3" s="7" t="str">
        <f xml:space="preserve"> Time!AW$24</f>
        <v>Month40</v>
      </c>
      <c r="AX3" s="7" t="str">
        <f xml:space="preserve"> Time!AX$24</f>
        <v>Month41</v>
      </c>
      <c r="AY3" s="7" t="str">
        <f xml:space="preserve"> Time!AY$24</f>
        <v>Month42</v>
      </c>
      <c r="AZ3" s="7" t="str">
        <f xml:space="preserve"> Time!AZ$24</f>
        <v>Month43</v>
      </c>
      <c r="BA3" s="7" t="str">
        <f xml:space="preserve"> Time!BA$24</f>
        <v>Month44</v>
      </c>
      <c r="BB3" s="7" t="str">
        <f xml:space="preserve"> Time!BB$24</f>
        <v>Month45</v>
      </c>
      <c r="BC3" s="7" t="str">
        <f xml:space="preserve"> Time!BC$24</f>
        <v>Month46</v>
      </c>
      <c r="BD3" s="7" t="str">
        <f xml:space="preserve"> Time!BD$24</f>
        <v>Month47</v>
      </c>
      <c r="BE3" s="7" t="str">
        <f xml:space="preserve"> Time!BE$24</f>
        <v>Month48</v>
      </c>
      <c r="BF3" s="7" t="str">
        <f xml:space="preserve"> Time!BF$24</f>
        <v>Month49</v>
      </c>
      <c r="BG3" s="7" t="str">
        <f xml:space="preserve"> Time!BG$24</f>
        <v>Month50</v>
      </c>
      <c r="BH3" s="7" t="str">
        <f xml:space="preserve"> Time!BH$24</f>
        <v>Month51</v>
      </c>
      <c r="BI3" s="7" t="str">
        <f xml:space="preserve"> Time!BI$24</f>
        <v>Month52</v>
      </c>
      <c r="BJ3" s="7" t="str">
        <f xml:space="preserve"> Time!BJ$24</f>
        <v>Month53</v>
      </c>
      <c r="BK3" s="7" t="str">
        <f xml:space="preserve"> Time!BK$24</f>
        <v>Month54</v>
      </c>
      <c r="BL3" s="7" t="str">
        <f xml:space="preserve"> Time!BL$24</f>
        <v>Month55</v>
      </c>
      <c r="BM3" s="7" t="str">
        <f xml:space="preserve"> Time!BM$24</f>
        <v>Month56</v>
      </c>
      <c r="BN3" s="7" t="str">
        <f xml:space="preserve"> Time!BN$24</f>
        <v>Month57</v>
      </c>
      <c r="BO3" s="7" t="str">
        <f xml:space="preserve"> Time!BO$24</f>
        <v>Month58</v>
      </c>
      <c r="BP3" s="7" t="str">
        <f xml:space="preserve"> Time!BP$24</f>
        <v>Month59</v>
      </c>
      <c r="BQ3" s="7" t="str">
        <f xml:space="preserve"> Time!BQ$24</f>
        <v>Month60</v>
      </c>
    </row>
    <row r="4" spans="1:69" s="26" customFormat="1">
      <c r="A4" s="56"/>
      <c r="B4" s="56"/>
      <c r="C4" s="77"/>
      <c r="D4" s="80"/>
      <c r="E4" s="19" t="s">
        <v>261</v>
      </c>
      <c r="F4" s="28"/>
      <c r="G4" s="19"/>
      <c r="H4" s="19"/>
      <c r="I4" s="19"/>
      <c r="J4" s="26">
        <f xml:space="preserve"> Time!J$28</f>
        <v>1</v>
      </c>
      <c r="K4" s="26">
        <f xml:space="preserve"> Time!K$28</f>
        <v>2</v>
      </c>
      <c r="L4" s="26">
        <f xml:space="preserve"> Time!L$28</f>
        <v>3</v>
      </c>
      <c r="M4" s="26">
        <f xml:space="preserve"> Time!M$28</f>
        <v>4</v>
      </c>
      <c r="N4" s="26">
        <f xml:space="preserve"> Time!N$28</f>
        <v>5</v>
      </c>
      <c r="O4" s="26">
        <f xml:space="preserve"> Time!O$28</f>
        <v>6</v>
      </c>
      <c r="P4" s="26">
        <f xml:space="preserve"> Time!P$28</f>
        <v>7</v>
      </c>
      <c r="Q4" s="26">
        <f xml:space="preserve"> Time!Q$28</f>
        <v>8</v>
      </c>
      <c r="R4" s="26">
        <f xml:space="preserve"> Time!R$28</f>
        <v>9</v>
      </c>
      <c r="S4" s="26">
        <f xml:space="preserve"> Time!S$28</f>
        <v>10</v>
      </c>
      <c r="T4" s="26">
        <f xml:space="preserve"> Time!T$28</f>
        <v>11</v>
      </c>
      <c r="U4" s="26">
        <f xml:space="preserve"> Time!U$28</f>
        <v>12</v>
      </c>
      <c r="V4" s="26">
        <f xml:space="preserve"> Time!V$28</f>
        <v>13</v>
      </c>
      <c r="W4" s="26">
        <f xml:space="preserve"> Time!W$28</f>
        <v>14</v>
      </c>
      <c r="X4" s="26">
        <f xml:space="preserve"> Time!X$28</f>
        <v>15</v>
      </c>
      <c r="Y4" s="26">
        <f xml:space="preserve"> Time!Y$28</f>
        <v>16</v>
      </c>
      <c r="Z4" s="26">
        <f xml:space="preserve"> Time!Z$28</f>
        <v>17</v>
      </c>
      <c r="AA4" s="26">
        <f xml:space="preserve"> Time!AA$28</f>
        <v>18</v>
      </c>
      <c r="AB4" s="26">
        <f xml:space="preserve"> Time!AB$28</f>
        <v>19</v>
      </c>
      <c r="AC4" s="26">
        <f xml:space="preserve"> Time!AC$28</f>
        <v>20</v>
      </c>
      <c r="AD4" s="26">
        <f xml:space="preserve"> Time!AD$28</f>
        <v>21</v>
      </c>
      <c r="AE4" s="26">
        <f xml:space="preserve"> Time!AE$28</f>
        <v>22</v>
      </c>
      <c r="AF4" s="26">
        <f xml:space="preserve"> Time!AF$28</f>
        <v>23</v>
      </c>
      <c r="AG4" s="26">
        <f xml:space="preserve"> Time!AG$28</f>
        <v>24</v>
      </c>
      <c r="AH4" s="26">
        <f xml:space="preserve"> Time!AH$28</f>
        <v>25</v>
      </c>
      <c r="AI4" s="26">
        <f xml:space="preserve"> Time!AI$28</f>
        <v>26</v>
      </c>
      <c r="AJ4" s="26">
        <f xml:space="preserve"> Time!AJ$28</f>
        <v>27</v>
      </c>
      <c r="AK4" s="26">
        <f xml:space="preserve"> Time!AK$28</f>
        <v>28</v>
      </c>
      <c r="AL4" s="26">
        <f xml:space="preserve"> Time!AL$28</f>
        <v>29</v>
      </c>
      <c r="AM4" s="26">
        <f xml:space="preserve"> Time!AM$28</f>
        <v>30</v>
      </c>
      <c r="AN4" s="26">
        <f xml:space="preserve"> Time!AN$28</f>
        <v>31</v>
      </c>
      <c r="AO4" s="26">
        <f xml:space="preserve"> Time!AO$28</f>
        <v>32</v>
      </c>
      <c r="AP4" s="26">
        <f xml:space="preserve"> Time!AP$28</f>
        <v>33</v>
      </c>
      <c r="AQ4" s="26">
        <f xml:space="preserve"> Time!AQ$28</f>
        <v>34</v>
      </c>
      <c r="AR4" s="26">
        <f xml:space="preserve"> Time!AR$28</f>
        <v>35</v>
      </c>
      <c r="AS4" s="26">
        <f xml:space="preserve"> Time!AS$28</f>
        <v>36</v>
      </c>
      <c r="AT4" s="26">
        <f xml:space="preserve"> Time!AT$28</f>
        <v>37</v>
      </c>
      <c r="AU4" s="26">
        <f xml:space="preserve"> Time!AU$28</f>
        <v>38</v>
      </c>
      <c r="AV4" s="26">
        <f xml:space="preserve"> Time!AV$28</f>
        <v>39</v>
      </c>
      <c r="AW4" s="26">
        <f xml:space="preserve"> Time!AW$28</f>
        <v>40</v>
      </c>
      <c r="AX4" s="26">
        <f xml:space="preserve"> Time!AX$28</f>
        <v>41</v>
      </c>
      <c r="AY4" s="26">
        <f xml:space="preserve"> Time!AY$28</f>
        <v>42</v>
      </c>
      <c r="AZ4" s="26">
        <f xml:space="preserve"> Time!AZ$28</f>
        <v>43</v>
      </c>
      <c r="BA4" s="26">
        <f xml:space="preserve"> Time!BA$28</f>
        <v>44</v>
      </c>
      <c r="BB4" s="26">
        <f xml:space="preserve"> Time!BB$28</f>
        <v>45</v>
      </c>
      <c r="BC4" s="26">
        <f xml:space="preserve"> Time!BC$28</f>
        <v>46</v>
      </c>
      <c r="BD4" s="26">
        <f xml:space="preserve"> Time!BD$28</f>
        <v>47</v>
      </c>
      <c r="BE4" s="26">
        <f xml:space="preserve"> Time!BE$28</f>
        <v>48</v>
      </c>
      <c r="BF4" s="26">
        <f xml:space="preserve"> Time!BF$28</f>
        <v>49</v>
      </c>
      <c r="BG4" s="26">
        <f xml:space="preserve"> Time!BG$28</f>
        <v>50</v>
      </c>
      <c r="BH4" s="26">
        <f xml:space="preserve"> Time!BH$28</f>
        <v>51</v>
      </c>
      <c r="BI4" s="26">
        <f xml:space="preserve"> Time!BI$28</f>
        <v>52</v>
      </c>
      <c r="BJ4" s="26">
        <f xml:space="preserve"> Time!BJ$28</f>
        <v>53</v>
      </c>
      <c r="BK4" s="26">
        <f xml:space="preserve"> Time!BK$28</f>
        <v>54</v>
      </c>
      <c r="BL4" s="26">
        <f xml:space="preserve"> Time!BL$28</f>
        <v>55</v>
      </c>
      <c r="BM4" s="26">
        <f xml:space="preserve"> Time!BM$28</f>
        <v>56</v>
      </c>
      <c r="BN4" s="26">
        <f xml:space="preserve"> Time!BN$28</f>
        <v>57</v>
      </c>
      <c r="BO4" s="26">
        <f xml:space="preserve"> Time!BO$28</f>
        <v>58</v>
      </c>
      <c r="BP4" s="26">
        <f xml:space="preserve"> Time!BP$28</f>
        <v>59</v>
      </c>
      <c r="BQ4" s="26">
        <f xml:space="preserve"> Time!BQ$28</f>
        <v>60</v>
      </c>
    </row>
    <row r="5" spans="1:69" s="29" customFormat="1">
      <c r="A5" s="56"/>
      <c r="B5" s="56"/>
      <c r="C5" s="77"/>
      <c r="D5" s="80"/>
      <c r="E5" s="19" t="s">
        <v>247</v>
      </c>
      <c r="F5" s="28" t="s">
        <v>201</v>
      </c>
      <c r="G5" s="28" t="s">
        <v>185</v>
      </c>
      <c r="H5" s="28" t="s">
        <v>166</v>
      </c>
      <c r="I5" s="19"/>
      <c r="J5" s="15"/>
      <c r="K5" s="15"/>
      <c r="L5" s="15"/>
      <c r="M5" s="15"/>
      <c r="N5" s="15"/>
      <c r="O5" s="15"/>
    </row>
    <row r="6" spans="1:69" s="37" customFormat="1">
      <c r="A6" s="28"/>
      <c r="B6" s="28"/>
      <c r="C6" s="58"/>
      <c r="D6" s="84"/>
      <c r="F6" s="28"/>
      <c r="G6" s="28"/>
      <c r="H6" s="28"/>
    </row>
    <row r="8" spans="1:69">
      <c r="A8" s="28" t="s">
        <v>17</v>
      </c>
    </row>
    <row r="9" spans="1:69" outlineLevel="1">
      <c r="B9" s="28" t="s">
        <v>110</v>
      </c>
    </row>
    <row r="10" spans="1:69" outlineLevel="2">
      <c r="E10" s="2" t="str">
        <f t="shared" ref="E10:G10" si="0" xml:space="preserve">  E$22</f>
        <v>Balance Sheet Balances overall</v>
      </c>
      <c r="F10" s="49">
        <f t="shared" ca="1" si="0"/>
        <v>1</v>
      </c>
      <c r="G10" s="2">
        <f t="shared" si="0"/>
        <v>0</v>
      </c>
      <c r="M10" s="2"/>
    </row>
    <row r="11" spans="1:69" outlineLevel="2">
      <c r="E11" s="55" t="s">
        <v>110</v>
      </c>
      <c r="F11" s="2">
        <f ca="1" xml:space="preserve">  SUM( $F10 )</f>
        <v>1</v>
      </c>
      <c r="M11" s="2"/>
    </row>
    <row r="12" spans="1:69" outlineLevel="1"/>
    <row r="13" spans="1:69" outlineLevel="1"/>
    <row r="14" spans="1:69" outlineLevel="1">
      <c r="B14" s="28" t="s">
        <v>241</v>
      </c>
    </row>
    <row r="15" spans="1:69" outlineLevel="2">
      <c r="A15" s="18"/>
      <c r="B15" s="18"/>
      <c r="C15" s="31"/>
      <c r="D15" s="32"/>
      <c r="E15" s="5" t="str">
        <f xml:space="preserve">  Financials!E$24</f>
        <v>Net Assets</v>
      </c>
      <c r="F15" s="5">
        <f xml:space="preserve">  Financials!F$24</f>
        <v>0</v>
      </c>
      <c r="G15" s="5" t="str">
        <f xml:space="preserve">  Financials!G$24</f>
        <v>GBP</v>
      </c>
      <c r="H15" s="5">
        <f xml:space="preserve">  Financials!H$24</f>
        <v>0</v>
      </c>
      <c r="I15" s="5">
        <f xml:space="preserve">  Financials!I$24</f>
        <v>0</v>
      </c>
      <c r="J15" s="5">
        <f ca="1" xml:space="preserve">  Financials!J$24</f>
        <v>-32200</v>
      </c>
      <c r="K15" s="5">
        <f ca="1" xml:space="preserve">  Financials!K$24</f>
        <v>-57544.922509135897</v>
      </c>
      <c r="L15" s="5">
        <f ca="1" xml:space="preserve">  Financials!L$24</f>
        <v>-75742.054795490345</v>
      </c>
      <c r="M15" s="5">
        <f ca="1" xml:space="preserve">  Financials!M$24</f>
        <v>-86821.469699824927</v>
      </c>
      <c r="N15" s="5">
        <f ca="1" xml:space="preserve">  Financials!N$24</f>
        <v>-89242.413046385045</v>
      </c>
      <c r="O15" s="5">
        <f ca="1" xml:space="preserve">  Financials!O$24</f>
        <v>-81673.05586569634</v>
      </c>
      <c r="P15" s="5">
        <f ca="1" xml:space="preserve">  Financials!P$24</f>
        <v>-63003.131063836219</v>
      </c>
      <c r="Q15" s="5">
        <f ca="1" xml:space="preserve">  Financials!Q$24</f>
        <v>27320.450495374273</v>
      </c>
      <c r="R15" s="5">
        <f ca="1" xml:space="preserve">  Financials!R$24</f>
        <v>151100.50049667142</v>
      </c>
      <c r="S15" s="5">
        <f ca="1" xml:space="preserve">  Financials!S$24</f>
        <v>303540.0711694014</v>
      </c>
      <c r="T15" s="5">
        <f ca="1" xml:space="preserve">  Financials!T$24</f>
        <v>490147.52066944703</v>
      </c>
      <c r="U15" s="5">
        <f ca="1" xml:space="preserve">  Financials!U$24</f>
        <v>717744.66801246512</v>
      </c>
      <c r="V15" s="5">
        <f ca="1" xml:space="preserve">  Financials!V$24</f>
        <v>987149.76027302118</v>
      </c>
      <c r="W15" s="5">
        <f ca="1" xml:space="preserve">  Financials!W$24</f>
        <v>1382811.7887792801</v>
      </c>
      <c r="X15" s="5">
        <f ca="1" xml:space="preserve">  Financials!X$24</f>
        <v>1872535.6369132786</v>
      </c>
      <c r="Y15" s="5">
        <f ca="1" xml:space="preserve">  Financials!Y$24</f>
        <v>2466024.7186787296</v>
      </c>
      <c r="Z15" s="5">
        <f ca="1" xml:space="preserve">  Financials!Z$24</f>
        <v>3185448.8521520332</v>
      </c>
      <c r="AA15" s="5">
        <f ca="1" xml:space="preserve">  Financials!AA$24</f>
        <v>4064686.9096364011</v>
      </c>
      <c r="AB15" s="5">
        <f ca="1" xml:space="preserve">  Financials!AB$24</f>
        <v>5135950.7053676359</v>
      </c>
      <c r="AC15" s="5">
        <f ca="1" xml:space="preserve">  Financials!AC$24</f>
        <v>6500737.780929965</v>
      </c>
      <c r="AD15" s="5">
        <f ca="1" xml:space="preserve">  Financials!AD$24</f>
        <v>8156478.0318309953</v>
      </c>
      <c r="AE15" s="5">
        <f ca="1" xml:space="preserve">  Financials!AE$24</f>
        <v>10164558.418502631</v>
      </c>
      <c r="AF15" s="5">
        <f ca="1" xml:space="preserve">  Financials!AF$24</f>
        <v>12602401.36619468</v>
      </c>
      <c r="AG15" s="5">
        <f ca="1" xml:space="preserve">  Financials!AG$24</f>
        <v>15631139.372314539</v>
      </c>
      <c r="AH15" s="5">
        <f ca="1" xml:space="preserve">  Financials!AH$24</f>
        <v>19299576.27245155</v>
      </c>
      <c r="AI15" s="5">
        <f ca="1" xml:space="preserve">  Financials!AI$24</f>
        <v>23762884.888336141</v>
      </c>
      <c r="AJ15" s="5">
        <f ca="1" xml:space="preserve">  Financials!AJ$24</f>
        <v>29263863.389014479</v>
      </c>
      <c r="AK15" s="5">
        <f ca="1" xml:space="preserve">  Financials!AK$24</f>
        <v>35957138.400718033</v>
      </c>
      <c r="AL15" s="5">
        <f ca="1" xml:space="preserve">  Financials!AL$24</f>
        <v>44115300.379655093</v>
      </c>
      <c r="AM15" s="5">
        <f ca="1" xml:space="preserve">  Financials!AM$24</f>
        <v>54123393.999891318</v>
      </c>
      <c r="AN15" s="5">
        <f ca="1" xml:space="preserve">  Financials!AN$24</f>
        <v>66326563.874073409</v>
      </c>
      <c r="AO15" s="5">
        <f ca="1" xml:space="preserve">  Financials!AO$24</f>
        <v>81215198.994886234</v>
      </c>
      <c r="AP15" s="5">
        <f ca="1" xml:space="preserve">  Financials!AP$24</f>
        <v>99456945.593393162</v>
      </c>
      <c r="AQ15" s="5">
        <f ca="1" xml:space="preserve">  Financials!AQ$24</f>
        <v>121735283.01875353</v>
      </c>
      <c r="AR15" s="5">
        <f ca="1" xml:space="preserve">  Financials!AR$24</f>
        <v>149015720.23642778</v>
      </c>
      <c r="AS15" s="5">
        <f ca="1" xml:space="preserve">  Financials!AS$24</f>
        <v>182354065.96000034</v>
      </c>
      <c r="AT15" s="5">
        <f ca="1" xml:space="preserve">  Financials!AT$24</f>
        <v>223177584.99063396</v>
      </c>
      <c r="AU15" s="5">
        <f ca="1" xml:space="preserve">  Financials!AU$24</f>
        <v>273108344.85421699</v>
      </c>
      <c r="AV15" s="5">
        <f ca="1" xml:space="preserve">  Financials!AV$24</f>
        <v>334253876.55782539</v>
      </c>
      <c r="AW15" s="5">
        <f ca="1" xml:space="preserve">  Financials!AW$24</f>
        <v>409131009.83742851</v>
      </c>
      <c r="AX15" s="5">
        <f ca="1" xml:space="preserve">  Financials!AX$24</f>
        <v>500766639.84224254</v>
      </c>
      <c r="AY15" s="5">
        <f ca="1" xml:space="preserve">  Financials!AY$24</f>
        <v>613003765.69379866</v>
      </c>
      <c r="AZ15" s="5">
        <f ca="1" xml:space="preserve">  Financials!AZ$24</f>
        <v>750478140.5823853</v>
      </c>
      <c r="BA15" s="5">
        <f ca="1" xml:space="preserve">  Financials!BA$24</f>
        <v>918875072.99052238</v>
      </c>
      <c r="BB15" s="5">
        <f ca="1" xml:space="preserve">  Financials!BB$24</f>
        <v>1125102323.5875793</v>
      </c>
      <c r="BC15" s="5">
        <f ca="1" xml:space="preserve">  Financials!BC$24</f>
        <v>1377761562.2956665</v>
      </c>
      <c r="BD15" s="5">
        <f ca="1" xml:space="preserve">  Financials!BD$24</f>
        <v>1687327137.3917153</v>
      </c>
      <c r="BE15" s="5">
        <f ca="1" xml:space="preserve">  Financials!BE$24</f>
        <v>2066636439.0348661</v>
      </c>
      <c r="BF15" s="5">
        <f ca="1" xml:space="preserve">  Financials!BF$24</f>
        <v>2531428820.1906023</v>
      </c>
      <c r="BG15" s="5">
        <f ca="1" xml:space="preserve">  Financials!BG$24</f>
        <v>3101001184.0877829</v>
      </c>
      <c r="BH15" s="5">
        <f ca="1" xml:space="preserve">  Financials!BH$24</f>
        <v>3799011161.6108236</v>
      </c>
      <c r="BI15" s="5">
        <f ca="1" xml:space="preserve">  Financials!BI$24</f>
        <v>4654460665.5604</v>
      </c>
      <c r="BJ15" s="5">
        <f ca="1" xml:space="preserve">  Financials!BJ$24</f>
        <v>5702908434.5130835</v>
      </c>
      <c r="BK15" s="5">
        <f ca="1" xml:space="preserve">  Financials!BK$24</f>
        <v>6987948695.8799343</v>
      </c>
      <c r="BL15" s="5">
        <f ca="1" xml:space="preserve">  Financials!BL$24</f>
        <v>8563025659.8038435</v>
      </c>
      <c r="BM15" s="5">
        <f ca="1" xml:space="preserve">  Financials!BM$24</f>
        <v>10493665384.37583</v>
      </c>
      <c r="BN15" s="5">
        <f ca="1" xml:space="preserve">  Financials!BN$24</f>
        <v>12860200604.462103</v>
      </c>
      <c r="BO15" s="5">
        <f ca="1" xml:space="preserve">  Financials!BO$24</f>
        <v>15761119361.085533</v>
      </c>
      <c r="BP15" s="5">
        <f ca="1" xml:space="preserve">  Financials!BP$24</f>
        <v>19317172498.385201</v>
      </c>
      <c r="BQ15" s="5">
        <f ca="1" xml:space="preserve">  Financials!BQ$24</f>
        <v>23676396057.618382</v>
      </c>
    </row>
    <row r="16" spans="1:69" outlineLevel="2">
      <c r="A16" s="18"/>
      <c r="B16" s="18"/>
      <c r="C16" s="31"/>
      <c r="D16" s="32"/>
      <c r="E16" s="5" t="str">
        <f xml:space="preserve">  Financials!E$30</f>
        <v>Shareholder Equity</v>
      </c>
      <c r="F16" s="5">
        <f xml:space="preserve">  Financials!F$30</f>
        <v>0</v>
      </c>
      <c r="G16" s="5" t="str">
        <f xml:space="preserve">  Financials!G$30</f>
        <v>GBP</v>
      </c>
      <c r="H16" s="5">
        <f xml:space="preserve">  Financials!H$30</f>
        <v>0</v>
      </c>
      <c r="I16" s="5">
        <f xml:space="preserve">  Financials!I$30</f>
        <v>0</v>
      </c>
      <c r="J16" s="5">
        <f ca="1" xml:space="preserve">  Financials!J$30</f>
        <v>-32200</v>
      </c>
      <c r="K16" s="5">
        <f ca="1" xml:space="preserve">  Financials!K$30</f>
        <v>-57544.922509135882</v>
      </c>
      <c r="L16" s="5">
        <f ca="1" xml:space="preserve">  Financials!L$30</f>
        <v>-83033.721462157002</v>
      </c>
      <c r="M16" s="5">
        <f ca="1" xml:space="preserve">  Financials!M$30</f>
        <v>-109000.28914426934</v>
      </c>
      <c r="N16" s="5">
        <f ca="1" xml:space="preserve">  Financials!N$30</f>
        <v>-134524.16941212578</v>
      </c>
      <c r="O16" s="5">
        <f ca="1" xml:space="preserve">  Financials!O$30</f>
        <v>-159236.15566797255</v>
      </c>
      <c r="P16" s="5">
        <f ca="1" xml:space="preserve">  Financials!P$30</f>
        <v>-183371.03679440945</v>
      </c>
      <c r="Q16" s="5">
        <f ca="1" xml:space="preserve">  Financials!Q$30</f>
        <v>-148159.25723560329</v>
      </c>
      <c r="R16" s="5">
        <f ca="1" xml:space="preserve">  Financials!R$30</f>
        <v>-101385.99705683433</v>
      </c>
      <c r="S16" s="5">
        <f ca="1" xml:space="preserve">  Financials!S$30</f>
        <v>-51056.820271361881</v>
      </c>
      <c r="T16" s="5">
        <f ca="1" xml:space="preserve">  Financials!T$30</f>
        <v>4082.0315313943647</v>
      </c>
      <c r="U16" s="5">
        <f ca="1" xml:space="preserve">  Financials!U$30</f>
        <v>65374.519129703949</v>
      </c>
      <c r="V16" s="5">
        <f ca="1" xml:space="preserve">  Financials!V$30</f>
        <v>126709.52877543663</v>
      </c>
      <c r="W16" s="5">
        <f ca="1" xml:space="preserve">  Financials!W$30</f>
        <v>263866.4650211393</v>
      </c>
      <c r="X16" s="5">
        <f ca="1" xml:space="preserve">  Financials!X$30</f>
        <v>426587.49907132576</v>
      </c>
      <c r="Y16" s="5">
        <f ca="1" xml:space="preserve">  Financials!Y$30</f>
        <v>610950.92767621693</v>
      </c>
      <c r="Z16" s="5">
        <f ca="1" xml:space="preserve">  Financials!Z$30</f>
        <v>822079.66669718968</v>
      </c>
      <c r="AA16" s="5">
        <f ca="1" xml:space="preserve">  Financials!AA$30</f>
        <v>1072673.6136686066</v>
      </c>
      <c r="AB16" s="5">
        <f ca="1" xml:space="preserve">  Financials!AB$30</f>
        <v>1361459.4115549</v>
      </c>
      <c r="AC16" s="5">
        <f ca="1" xml:space="preserve">  Financials!AC$30</f>
        <v>1757331.3520300901</v>
      </c>
      <c r="AD16" s="5">
        <f ca="1" xml:space="preserve">  Financials!AD$30</f>
        <v>2217347.8666398199</v>
      </c>
      <c r="AE16" s="5">
        <f ca="1" xml:space="preserve">  Financials!AE$30</f>
        <v>2745782.4268038571</v>
      </c>
      <c r="AF16" s="5">
        <f ca="1" xml:space="preserve">  Financials!AF$30</f>
        <v>3358405.5483341897</v>
      </c>
      <c r="AG16" s="5">
        <f ca="1" xml:space="preserve">  Financials!AG$30</f>
        <v>4140298.9025481464</v>
      </c>
      <c r="AH16" s="5">
        <f ca="1" xml:space="preserve">  Financials!AH$30</f>
        <v>5039356.1312056575</v>
      </c>
      <c r="AI16" s="5">
        <f ca="1" xml:space="preserve">  Financials!AI$30</f>
        <v>6095359.2363921665</v>
      </c>
      <c r="AJ16" s="5">
        <f ca="1" xml:space="preserve">  Financials!AJ$30</f>
        <v>7409135.3242080938</v>
      </c>
      <c r="AK16" s="5">
        <f ca="1" xml:space="preserve">  Financials!AK$30</f>
        <v>8953552.5870156419</v>
      </c>
      <c r="AL16" s="5">
        <f ca="1" xml:space="preserve">  Financials!AL$30</f>
        <v>10786665.741485754</v>
      </c>
      <c r="AM16" s="5">
        <f ca="1" xml:space="preserve">  Financials!AM$30</f>
        <v>13022684.093997976</v>
      </c>
      <c r="AN16" s="5">
        <f ca="1" xml:space="preserve">  Financials!AN$30</f>
        <v>15682915.787710514</v>
      </c>
      <c r="AO16" s="5">
        <f ca="1" xml:space="preserve">  Financials!AO$30</f>
        <v>18852835.724455338</v>
      </c>
      <c r="AP16" s="5">
        <f ca="1" xml:space="preserve">  Financials!AP$30</f>
        <v>22711810.335959624</v>
      </c>
      <c r="AQ16" s="5">
        <f ca="1" xml:space="preserve">  Financials!AQ$30</f>
        <v>27336745.138590954</v>
      </c>
      <c r="AR16" s="5">
        <f ca="1" xml:space="preserve">  Financials!AR$30</f>
        <v>32950298.988529406</v>
      </c>
      <c r="AS16" s="5">
        <f ca="1" xml:space="preserve">  Financials!AS$30</f>
        <v>39705493.792370439</v>
      </c>
      <c r="AT16" s="5">
        <f ca="1" xml:space="preserve">  Financials!AT$30</f>
        <v>47914671.396287888</v>
      </c>
      <c r="AU16" s="5">
        <f ca="1" xml:space="preserve">  Financials!AU$30</f>
        <v>57833676.766723715</v>
      </c>
      <c r="AV16" s="5">
        <f ca="1" xml:space="preserve">  Financials!AV$30</f>
        <v>69895592.806872636</v>
      </c>
      <c r="AW16" s="5">
        <f ca="1" xml:space="preserve">  Financials!AW$30</f>
        <v>84572098.600059971</v>
      </c>
      <c r="AX16" s="5">
        <f ca="1" xml:space="preserve">  Financials!AX$30</f>
        <v>102374438.15023446</v>
      </c>
      <c r="AY16" s="5">
        <f ca="1" xml:space="preserve">  Financials!AY$30</f>
        <v>124061931.80998403</v>
      </c>
      <c r="AZ16" s="5">
        <f ca="1" xml:space="preserve">  Financials!AZ$30</f>
        <v>150490139.76160532</v>
      </c>
      <c r="BA16" s="5">
        <f ca="1" xml:space="preserve">  Financials!BA$30</f>
        <v>182710155.19857773</v>
      </c>
      <c r="BB16" s="5">
        <f ca="1" xml:space="preserve">  Financials!BB$30</f>
        <v>221948408.91647235</v>
      </c>
      <c r="BC16" s="5">
        <f ca="1" xml:space="preserve">  Financials!BC$30</f>
        <v>269841404.30076766</v>
      </c>
      <c r="BD16" s="5">
        <f ca="1" xml:space="preserve">  Financials!BD$30</f>
        <v>328324271.15657067</v>
      </c>
      <c r="BE16" s="5">
        <f ca="1" xml:space="preserve">  Financials!BE$30</f>
        <v>399765328.46634459</v>
      </c>
      <c r="BF16" s="5">
        <f ca="1" xml:space="preserve">  Financials!BF$30</f>
        <v>487068794.0150159</v>
      </c>
      <c r="BG16" s="5">
        <f ca="1" xml:space="preserve">  Financials!BG$30</f>
        <v>593795574.5478152</v>
      </c>
      <c r="BH16" s="5">
        <f ca="1" xml:space="preserve">  Financials!BH$30</f>
        <v>724310776.64230943</v>
      </c>
      <c r="BI16" s="5">
        <f ca="1" xml:space="preserve">  Financials!BI$30</f>
        <v>883963405.78965127</v>
      </c>
      <c r="BJ16" s="5">
        <f ca="1" xml:space="preserve">  Financials!BJ$30</f>
        <v>1079313372.4496517</v>
      </c>
      <c r="BK16" s="5">
        <f ca="1" xml:space="preserve">  Financials!BK$30</f>
        <v>1318401870.6045105</v>
      </c>
      <c r="BL16" s="5">
        <f ca="1" xml:space="preserve">  Financials!BL$30</f>
        <v>1611084495.2632856</v>
      </c>
      <c r="BM16" s="5">
        <f ca="1" xml:space="preserve">  Financials!BM$30</f>
        <v>1969446915.3809493</v>
      </c>
      <c r="BN16" s="5">
        <f ca="1" xml:space="preserve">  Financials!BN$30</f>
        <v>2408303019.8047771</v>
      </c>
      <c r="BO16" s="5">
        <f ca="1" xml:space="preserve">  Financials!BO$30</f>
        <v>2945813594.7383747</v>
      </c>
      <c r="BP16" s="5">
        <f ca="1" xml:space="preserve">  Financials!BP$30</f>
        <v>3604246851.7504086</v>
      </c>
      <c r="BQ16" s="5">
        <f ca="1" xml:space="preserve">  Financials!BQ$30</f>
        <v>4410897378.7528439</v>
      </c>
    </row>
    <row r="17" spans="2:69" outlineLevel="2">
      <c r="E17" s="55" t="s">
        <v>241</v>
      </c>
      <c r="G17" s="55" t="s">
        <v>53</v>
      </c>
      <c r="J17" s="2">
        <f t="shared" ref="J17:BQ17" ca="1" si="1" xml:space="preserve">  IF( ROUND( ABS( J15 - J16 ), 6 ) = 0, 0, 1 )</f>
        <v>0</v>
      </c>
      <c r="K17" s="2">
        <f t="shared" ca="1" si="1"/>
        <v>0</v>
      </c>
      <c r="L17" s="2">
        <f t="shared" ca="1" si="1"/>
        <v>1</v>
      </c>
      <c r="M17" s="2">
        <f t="shared" ca="1" si="1"/>
        <v>1</v>
      </c>
      <c r="N17" s="2">
        <f t="shared" ca="1" si="1"/>
        <v>1</v>
      </c>
      <c r="O17" s="2">
        <f t="shared" ca="1" si="1"/>
        <v>1</v>
      </c>
      <c r="P17" s="2">
        <f t="shared" ca="1" si="1"/>
        <v>1</v>
      </c>
      <c r="Q17" s="2">
        <f t="shared" ca="1" si="1"/>
        <v>1</v>
      </c>
      <c r="R17" s="2">
        <f t="shared" ca="1" si="1"/>
        <v>1</v>
      </c>
      <c r="S17" s="2">
        <f t="shared" ca="1" si="1"/>
        <v>1</v>
      </c>
      <c r="T17" s="2">
        <f t="shared" ca="1" si="1"/>
        <v>1</v>
      </c>
      <c r="U17" s="2">
        <f t="shared" ca="1" si="1"/>
        <v>1</v>
      </c>
      <c r="V17" s="2">
        <f t="shared" ca="1" si="1"/>
        <v>1</v>
      </c>
      <c r="W17" s="2">
        <f t="shared" ca="1" si="1"/>
        <v>1</v>
      </c>
      <c r="X17" s="2">
        <f t="shared" ca="1" si="1"/>
        <v>1</v>
      </c>
      <c r="Y17" s="2">
        <f t="shared" ca="1" si="1"/>
        <v>1</v>
      </c>
      <c r="Z17" s="2">
        <f t="shared" ca="1" si="1"/>
        <v>1</v>
      </c>
      <c r="AA17" s="2">
        <f t="shared" ca="1" si="1"/>
        <v>1</v>
      </c>
      <c r="AB17" s="2">
        <f t="shared" ca="1" si="1"/>
        <v>1</v>
      </c>
      <c r="AC17" s="2">
        <f t="shared" ca="1" si="1"/>
        <v>1</v>
      </c>
      <c r="AD17" s="2">
        <f t="shared" ca="1" si="1"/>
        <v>1</v>
      </c>
      <c r="AE17" s="2">
        <f t="shared" ca="1" si="1"/>
        <v>1</v>
      </c>
      <c r="AF17" s="2">
        <f t="shared" ca="1" si="1"/>
        <v>1</v>
      </c>
      <c r="AG17" s="2">
        <f t="shared" ca="1" si="1"/>
        <v>1</v>
      </c>
      <c r="AH17" s="2">
        <f t="shared" ca="1" si="1"/>
        <v>1</v>
      </c>
      <c r="AI17" s="2">
        <f t="shared" ca="1" si="1"/>
        <v>1</v>
      </c>
      <c r="AJ17" s="2">
        <f t="shared" ca="1" si="1"/>
        <v>1</v>
      </c>
      <c r="AK17" s="2">
        <f t="shared" ca="1" si="1"/>
        <v>1</v>
      </c>
      <c r="AL17" s="2">
        <f t="shared" ca="1" si="1"/>
        <v>1</v>
      </c>
      <c r="AM17" s="2">
        <f t="shared" ca="1" si="1"/>
        <v>1</v>
      </c>
      <c r="AN17" s="2">
        <f t="shared" ca="1" si="1"/>
        <v>1</v>
      </c>
      <c r="AO17" s="2">
        <f t="shared" ca="1" si="1"/>
        <v>1</v>
      </c>
      <c r="AP17" s="2">
        <f t="shared" ca="1" si="1"/>
        <v>1</v>
      </c>
      <c r="AQ17" s="2">
        <f t="shared" ca="1" si="1"/>
        <v>1</v>
      </c>
      <c r="AR17" s="2">
        <f t="shared" ca="1" si="1"/>
        <v>1</v>
      </c>
      <c r="AS17" s="2">
        <f t="shared" ca="1" si="1"/>
        <v>1</v>
      </c>
      <c r="AT17" s="2">
        <f t="shared" ca="1" si="1"/>
        <v>1</v>
      </c>
      <c r="AU17" s="2">
        <f t="shared" ca="1" si="1"/>
        <v>1</v>
      </c>
      <c r="AV17" s="2">
        <f t="shared" ca="1" si="1"/>
        <v>1</v>
      </c>
      <c r="AW17" s="2">
        <f t="shared" ca="1" si="1"/>
        <v>1</v>
      </c>
      <c r="AX17" s="2">
        <f t="shared" ca="1" si="1"/>
        <v>1</v>
      </c>
      <c r="AY17" s="2">
        <f t="shared" ca="1" si="1"/>
        <v>1</v>
      </c>
      <c r="AZ17" s="2">
        <f t="shared" ca="1" si="1"/>
        <v>1</v>
      </c>
      <c r="BA17" s="2">
        <f t="shared" ca="1" si="1"/>
        <v>1</v>
      </c>
      <c r="BB17" s="2">
        <f t="shared" ca="1" si="1"/>
        <v>1</v>
      </c>
      <c r="BC17" s="2">
        <f t="shared" ca="1" si="1"/>
        <v>1</v>
      </c>
      <c r="BD17" s="2">
        <f t="shared" ca="1" si="1"/>
        <v>1</v>
      </c>
      <c r="BE17" s="2">
        <f t="shared" ca="1" si="1"/>
        <v>1</v>
      </c>
      <c r="BF17" s="2">
        <f t="shared" ca="1" si="1"/>
        <v>1</v>
      </c>
      <c r="BG17" s="2">
        <f t="shared" ca="1" si="1"/>
        <v>1</v>
      </c>
      <c r="BH17" s="2">
        <f t="shared" ca="1" si="1"/>
        <v>1</v>
      </c>
      <c r="BI17" s="2">
        <f t="shared" ca="1" si="1"/>
        <v>1</v>
      </c>
      <c r="BJ17" s="2">
        <f t="shared" ca="1" si="1"/>
        <v>1</v>
      </c>
      <c r="BK17" s="2">
        <f t="shared" ca="1" si="1"/>
        <v>1</v>
      </c>
      <c r="BL17" s="2">
        <f t="shared" ca="1" si="1"/>
        <v>1</v>
      </c>
      <c r="BM17" s="2">
        <f t="shared" ca="1" si="1"/>
        <v>1</v>
      </c>
      <c r="BN17" s="2">
        <f t="shared" ca="1" si="1"/>
        <v>1</v>
      </c>
      <c r="BO17" s="2">
        <f t="shared" ca="1" si="1"/>
        <v>1</v>
      </c>
      <c r="BP17" s="2">
        <f t="shared" ca="1" si="1"/>
        <v>1</v>
      </c>
      <c r="BQ17" s="2">
        <f t="shared" ca="1" si="1"/>
        <v>1</v>
      </c>
    </row>
    <row r="18" spans="2:69" outlineLevel="1"/>
    <row r="19" spans="2:69" outlineLevel="1"/>
    <row r="20" spans="2:69" outlineLevel="1">
      <c r="B20" s="28" t="s">
        <v>65</v>
      </c>
    </row>
    <row r="21" spans="2:69" outlineLevel="2">
      <c r="E21" s="2" t="str">
        <f t="shared" ref="E21:BQ21" si="2" xml:space="preserve">  E$17</f>
        <v>Balance Sheet Balances</v>
      </c>
      <c r="F21" s="2">
        <f t="shared" si="2"/>
        <v>0</v>
      </c>
      <c r="G21" s="2" t="str">
        <f t="shared" si="2"/>
        <v>Check</v>
      </c>
      <c r="H21" s="2">
        <f t="shared" si="2"/>
        <v>0</v>
      </c>
      <c r="I21" s="2">
        <f t="shared" si="2"/>
        <v>0</v>
      </c>
      <c r="J21" s="2">
        <f t="shared" ca="1" si="2"/>
        <v>0</v>
      </c>
      <c r="K21" s="2">
        <f t="shared" ca="1" si="2"/>
        <v>0</v>
      </c>
      <c r="L21" s="2">
        <f t="shared" ca="1" si="2"/>
        <v>1</v>
      </c>
      <c r="M21" s="2">
        <f t="shared" ca="1" si="2"/>
        <v>1</v>
      </c>
      <c r="N21" s="2">
        <f t="shared" ca="1" si="2"/>
        <v>1</v>
      </c>
      <c r="O21" s="2">
        <f t="shared" ca="1" si="2"/>
        <v>1</v>
      </c>
      <c r="P21" s="2">
        <f t="shared" ca="1" si="2"/>
        <v>1</v>
      </c>
      <c r="Q21" s="2">
        <f t="shared" ca="1" si="2"/>
        <v>1</v>
      </c>
      <c r="R21" s="2">
        <f t="shared" ca="1" si="2"/>
        <v>1</v>
      </c>
      <c r="S21" s="2">
        <f t="shared" ca="1" si="2"/>
        <v>1</v>
      </c>
      <c r="T21" s="2">
        <f t="shared" ca="1" si="2"/>
        <v>1</v>
      </c>
      <c r="U21" s="2">
        <f t="shared" ca="1" si="2"/>
        <v>1</v>
      </c>
      <c r="V21" s="2">
        <f t="shared" ca="1" si="2"/>
        <v>1</v>
      </c>
      <c r="W21" s="2">
        <f t="shared" ca="1" si="2"/>
        <v>1</v>
      </c>
      <c r="X21" s="2">
        <f t="shared" ca="1" si="2"/>
        <v>1</v>
      </c>
      <c r="Y21" s="2">
        <f t="shared" ca="1" si="2"/>
        <v>1</v>
      </c>
      <c r="Z21" s="2">
        <f t="shared" ca="1" si="2"/>
        <v>1</v>
      </c>
      <c r="AA21" s="2">
        <f t="shared" ca="1" si="2"/>
        <v>1</v>
      </c>
      <c r="AB21" s="2">
        <f t="shared" ca="1" si="2"/>
        <v>1</v>
      </c>
      <c r="AC21" s="2">
        <f t="shared" ca="1" si="2"/>
        <v>1</v>
      </c>
      <c r="AD21" s="2">
        <f t="shared" ca="1" si="2"/>
        <v>1</v>
      </c>
      <c r="AE21" s="2">
        <f t="shared" ca="1" si="2"/>
        <v>1</v>
      </c>
      <c r="AF21" s="2">
        <f t="shared" ca="1" si="2"/>
        <v>1</v>
      </c>
      <c r="AG21" s="2">
        <f t="shared" ca="1" si="2"/>
        <v>1</v>
      </c>
      <c r="AH21" s="2">
        <f t="shared" ca="1" si="2"/>
        <v>1</v>
      </c>
      <c r="AI21" s="2">
        <f t="shared" ca="1" si="2"/>
        <v>1</v>
      </c>
      <c r="AJ21" s="2">
        <f t="shared" ca="1" si="2"/>
        <v>1</v>
      </c>
      <c r="AK21" s="2">
        <f t="shared" ca="1" si="2"/>
        <v>1</v>
      </c>
      <c r="AL21" s="2">
        <f t="shared" ca="1" si="2"/>
        <v>1</v>
      </c>
      <c r="AM21" s="2">
        <f t="shared" ca="1" si="2"/>
        <v>1</v>
      </c>
      <c r="AN21" s="2">
        <f t="shared" ca="1" si="2"/>
        <v>1</v>
      </c>
      <c r="AO21" s="2">
        <f t="shared" ca="1" si="2"/>
        <v>1</v>
      </c>
      <c r="AP21" s="2">
        <f t="shared" ca="1" si="2"/>
        <v>1</v>
      </c>
      <c r="AQ21" s="2">
        <f t="shared" ca="1" si="2"/>
        <v>1</v>
      </c>
      <c r="AR21" s="2">
        <f t="shared" ca="1" si="2"/>
        <v>1</v>
      </c>
      <c r="AS21" s="2">
        <f t="shared" ca="1" si="2"/>
        <v>1</v>
      </c>
      <c r="AT21" s="2">
        <f t="shared" ca="1" si="2"/>
        <v>1</v>
      </c>
      <c r="AU21" s="2">
        <f t="shared" ca="1" si="2"/>
        <v>1</v>
      </c>
      <c r="AV21" s="2">
        <f t="shared" ca="1" si="2"/>
        <v>1</v>
      </c>
      <c r="AW21" s="2">
        <f t="shared" ca="1" si="2"/>
        <v>1</v>
      </c>
      <c r="AX21" s="2">
        <f t="shared" ca="1" si="2"/>
        <v>1</v>
      </c>
      <c r="AY21" s="2">
        <f t="shared" ca="1" si="2"/>
        <v>1</v>
      </c>
      <c r="AZ21" s="2">
        <f t="shared" ca="1" si="2"/>
        <v>1</v>
      </c>
      <c r="BA21" s="2">
        <f t="shared" ca="1" si="2"/>
        <v>1</v>
      </c>
      <c r="BB21" s="2">
        <f t="shared" ca="1" si="2"/>
        <v>1</v>
      </c>
      <c r="BC21" s="2">
        <f t="shared" ca="1" si="2"/>
        <v>1</v>
      </c>
      <c r="BD21" s="2">
        <f t="shared" ca="1" si="2"/>
        <v>1</v>
      </c>
      <c r="BE21" s="2">
        <f t="shared" ca="1" si="2"/>
        <v>1</v>
      </c>
      <c r="BF21" s="2">
        <f t="shared" ca="1" si="2"/>
        <v>1</v>
      </c>
      <c r="BG21" s="2">
        <f t="shared" ca="1" si="2"/>
        <v>1</v>
      </c>
      <c r="BH21" s="2">
        <f t="shared" ca="1" si="2"/>
        <v>1</v>
      </c>
      <c r="BI21" s="2">
        <f t="shared" ca="1" si="2"/>
        <v>1</v>
      </c>
      <c r="BJ21" s="2">
        <f t="shared" ca="1" si="2"/>
        <v>1</v>
      </c>
      <c r="BK21" s="2">
        <f t="shared" ca="1" si="2"/>
        <v>1</v>
      </c>
      <c r="BL21" s="2">
        <f t="shared" ca="1" si="2"/>
        <v>1</v>
      </c>
      <c r="BM21" s="2">
        <f t="shared" ca="1" si="2"/>
        <v>1</v>
      </c>
      <c r="BN21" s="2">
        <f t="shared" ca="1" si="2"/>
        <v>1</v>
      </c>
      <c r="BO21" s="2">
        <f t="shared" ca="1" si="2"/>
        <v>1</v>
      </c>
      <c r="BP21" s="2">
        <f t="shared" ca="1" si="2"/>
        <v>1</v>
      </c>
      <c r="BQ21" s="2">
        <f t="shared" ca="1" si="2"/>
        <v>1</v>
      </c>
    </row>
    <row r="22" spans="2:69" outlineLevel="2">
      <c r="E22" s="55" t="s">
        <v>65</v>
      </c>
      <c r="F22" s="2">
        <f ca="1" xml:space="preserve">  IF( MAX( $J21:$BQ21 ) &gt; 0, 1, 0 )</f>
        <v>1</v>
      </c>
      <c r="M22" s="2"/>
    </row>
    <row r="23" spans="2:69" outlineLevel="1"/>
    <row r="26" spans="2:69">
      <c r="B26" s="28" t="s">
        <v>210</v>
      </c>
    </row>
  </sheetData>
  <conditionalFormatting sqref="J3:BQ3">
    <cfRule type="cellIs" dxfId="194" priority="11" stopIfTrue="1" operator="equal">
      <formula>"Construction"</formula>
    </cfRule>
    <cfRule type="cellIs" dxfId="193" priority="12" stopIfTrue="1" operator="equal">
      <formula>"Operations"</formula>
    </cfRule>
  </conditionalFormatting>
  <conditionalFormatting sqref="J3:BQ3">
    <cfRule type="cellIs" dxfId="192" priority="10" operator="equal">
      <formula>"Fin Close"</formula>
    </cfRule>
  </conditionalFormatting>
  <conditionalFormatting sqref="J3:BQ3">
    <cfRule type="cellIs" dxfId="191" priority="8" operator="equal">
      <formula>"PPA ext."</formula>
    </cfRule>
    <cfRule type="cellIs" dxfId="190" priority="9" operator="equal">
      <formula>"Delay"</formula>
    </cfRule>
  </conditionalFormatting>
  <conditionalFormatting sqref="F2:F3 F10">
    <cfRule type="cellIs" dxfId="189" priority="1" stopIfTrue="1" operator="notEqual">
      <formula>0</formula>
    </cfRule>
    <cfRule type="cellIs" dxfId="188" priority="2" stopIfTrue="1" operator="equal">
      <formula>""</formula>
    </cfRule>
  </conditionalFormatting>
  <printOptions headings="1"/>
  <pageMargins left="0.74803149606299213" right="0.74803149606299213" top="0.98425196850393704" bottom="0.98425196850393704" header="0.51181102362204722" footer="0.51181102362204722"/>
  <pageSetup paperSize="9" scale="49" orientation="landscape" blackAndWhite="1"/>
  <headerFooter>
    <oddHeader>&amp;LPROJECT [XXX]&amp;CSheet:&amp;A&amp;RSTRICTLY CONFIDENTIAL</oddHeader>
    <oddFooter>&amp;L&amp;F ( Printed on &amp;D at &amp;T )&amp;RPage &amp;P of &amp;N</oddFooter>
  </headerFooter>
  <customProperties>
    <customPr name="MMGroup" r:id="rId1"/>
    <customPr name="MMSheetType" r:id="rId2"/>
    <customPr name="MMTimeAxis" r:id="rId3"/>
  </customPropertie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4F81BD"/>
    <outlinePr summaryBelow="0" summaryRight="0"/>
  </sheetPr>
  <dimension ref="A1:P18"/>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cols>
    <col min="1" max="2" width="1.44140625" style="22" customWidth="1"/>
    <col min="3" max="3" width="1.44140625" style="44" customWidth="1"/>
    <col min="4" max="4" width="1.44140625" style="72" customWidth="1"/>
    <col min="5" max="5" width="31.77734375" bestFit="1" customWidth="1"/>
    <col min="6" max="6" width="20.5546875" bestFit="1" customWidth="1"/>
    <col min="7" max="7" width="13.21875" bestFit="1" customWidth="1"/>
    <col min="8" max="8" width="16.21875" style="39" bestFit="1" customWidth="1"/>
    <col min="9" max="9" width="3.44140625" customWidth="1"/>
    <col min="10" max="11" width="11.77734375" bestFit="1" customWidth="1"/>
    <col min="12" max="12" width="13.21875" bestFit="1" customWidth="1"/>
    <col min="13" max="13" width="14.44140625" bestFit="1" customWidth="1"/>
    <col min="14" max="14" width="16.21875" bestFit="1" customWidth="1"/>
    <col min="15" max="16" width="15.109375" customWidth="1"/>
    <col min="17" max="17" width="15.109375" hidden="1" customWidth="1"/>
    <col min="18" max="16384" width="15.109375" hidden="1"/>
  </cols>
  <sheetData>
    <row r="1" spans="1:16" s="68" customFormat="1" ht="25">
      <c r="A1" s="48" t="str">
        <f ca="1" xml:space="preserve"> RIGHT(CELL("filename", A1), LEN(CELL("filename", A1)) - SEARCH("]", CELL("filename", A1)))</f>
        <v>Income Statement Ann</v>
      </c>
      <c r="B1" s="71"/>
      <c r="C1" s="75"/>
      <c r="D1" s="74"/>
      <c r="F1" s="50" t="str">
        <f>HYPERLINK("#Contents!A1","Go to contents")</f>
        <v>Go to contents</v>
      </c>
      <c r="H1" s="47"/>
      <c r="J1" s="47"/>
    </row>
    <row r="2" spans="1:16" s="52" customFormat="1">
      <c r="A2" s="43"/>
      <c r="B2" s="43"/>
      <c r="C2" s="67"/>
      <c r="D2" s="70"/>
      <c r="E2" s="19" t="s">
        <v>260</v>
      </c>
      <c r="F2" s="49">
        <f ca="1" xml:space="preserve"> 'Model Checks and Alerts'!F11</f>
        <v>1</v>
      </c>
      <c r="G2" s="51" t="s">
        <v>115</v>
      </c>
      <c r="H2" s="45"/>
      <c r="I2" s="45"/>
      <c r="J2" s="6">
        <f xml:space="preserve"> Time!J$35</f>
        <v>45412</v>
      </c>
      <c r="K2" s="6">
        <f xml:space="preserve"> Time!K$35</f>
        <v>45777</v>
      </c>
      <c r="L2" s="6">
        <f xml:space="preserve"> Time!L$35</f>
        <v>46142</v>
      </c>
      <c r="M2" s="6">
        <f xml:space="preserve"> Time!M$35</f>
        <v>46507</v>
      </c>
      <c r="N2" s="6">
        <f xml:space="preserve"> Time!N$35</f>
        <v>46873</v>
      </c>
      <c r="O2" s="6"/>
      <c r="P2" s="6"/>
    </row>
    <row r="3" spans="1:16" s="29" customFormat="1">
      <c r="A3" s="43"/>
      <c r="B3" s="43"/>
      <c r="C3" s="67"/>
      <c r="D3" s="70"/>
      <c r="E3" s="37" t="s">
        <v>167</v>
      </c>
      <c r="F3" s="49"/>
      <c r="G3" s="51" t="s">
        <v>76</v>
      </c>
      <c r="H3" s="45"/>
      <c r="I3" s="45"/>
      <c r="J3" s="7" t="str">
        <f xml:space="preserve"> Time!J$42</f>
        <v>Month12</v>
      </c>
      <c r="K3" s="7" t="str">
        <f xml:space="preserve"> Time!K$42</f>
        <v>Month24</v>
      </c>
      <c r="L3" s="7" t="str">
        <f xml:space="preserve"> Time!L$42</f>
        <v>Month36</v>
      </c>
      <c r="M3" s="7" t="str">
        <f xml:space="preserve"> Time!M$42</f>
        <v>Month48</v>
      </c>
      <c r="N3" s="7" t="str">
        <f xml:space="preserve"> Time!N$42</f>
        <v>Month60</v>
      </c>
      <c r="O3" s="7"/>
      <c r="P3" s="7"/>
    </row>
    <row r="4" spans="1:16" s="26" customFormat="1">
      <c r="A4" s="43"/>
      <c r="B4" s="43"/>
      <c r="C4" s="67"/>
      <c r="D4" s="70"/>
      <c r="E4" s="19" t="s">
        <v>261</v>
      </c>
      <c r="F4"/>
      <c r="G4"/>
      <c r="H4" s="45"/>
      <c r="I4" s="45"/>
      <c r="J4" s="26">
        <f xml:space="preserve"> Time!J$48</f>
        <v>12</v>
      </c>
      <c r="K4" s="26">
        <f xml:space="preserve"> Time!K$48</f>
        <v>24</v>
      </c>
      <c r="L4" s="26">
        <f xml:space="preserve"> Time!L$48</f>
        <v>36</v>
      </c>
      <c r="M4" s="26">
        <f xml:space="preserve"> Time!M$48</f>
        <v>48</v>
      </c>
      <c r="N4" s="26">
        <f xml:space="preserve"> Time!N$48</f>
        <v>60</v>
      </c>
    </row>
    <row r="5" spans="1:16" s="29" customFormat="1">
      <c r="A5" s="43"/>
      <c r="B5" s="43"/>
      <c r="C5" s="67"/>
      <c r="D5" s="70"/>
      <c r="E5" s="19" t="s">
        <v>247</v>
      </c>
      <c r="F5" s="22" t="s">
        <v>201</v>
      </c>
      <c r="G5" s="22" t="s">
        <v>185</v>
      </c>
      <c r="H5" s="22" t="s">
        <v>166</v>
      </c>
      <c r="I5" s="45"/>
      <c r="J5" s="15"/>
      <c r="K5" s="15"/>
      <c r="L5" s="15"/>
      <c r="M5" s="15"/>
      <c r="N5" s="15"/>
      <c r="O5" s="15"/>
      <c r="P5" s="15"/>
    </row>
    <row r="6" spans="1:16" s="39" customFormat="1">
      <c r="A6" s="22"/>
      <c r="B6" s="22"/>
      <c r="C6" s="44"/>
      <c r="D6" s="69"/>
      <c r="F6" s="22"/>
      <c r="G6" s="22"/>
      <c r="H6" s="22"/>
    </row>
    <row r="8" spans="1:16">
      <c r="E8" s="16" t="str">
        <f xml:space="preserve"> Income!E$18</f>
        <v>Income</v>
      </c>
      <c r="F8" s="16">
        <f xml:space="preserve"> Income!F$18</f>
        <v>0</v>
      </c>
      <c r="G8" s="16" t="str">
        <f xml:space="preserve"> Income!G$18</f>
        <v>GBP</v>
      </c>
      <c r="H8" s="41">
        <f ca="1" xml:space="preserve"> Income!H$18</f>
        <v>63585179.155639514</v>
      </c>
      <c r="I8" s="16">
        <f xml:space="preserve"> Income!I$18</f>
        <v>0</v>
      </c>
      <c r="J8" s="9">
        <f ca="1" xml:space="preserve"> SUMIF( Time!$J244:$BQ244, Time!J$28, Income!$J18:$BQ18)</f>
        <v>289722.98107717151</v>
      </c>
      <c r="K8" s="9">
        <f ca="1" xml:space="preserve"> SUMIF( Time!$J244:$BQ244, Time!K$28, Income!$J18:$BQ18)</f>
        <v>2219908.0924872593</v>
      </c>
      <c r="L8" s="9">
        <f ca="1" xml:space="preserve"> SUMIF( Time!$J244:$BQ244, Time!L$28, Income!$J18:$BQ18)</f>
        <v>6934029.0116793718</v>
      </c>
      <c r="M8" s="9">
        <f ca="1" xml:space="preserve"> SUMIF( Time!$J244:$BQ244, Time!M$28, Income!$J18:$BQ18)</f>
        <v>17273961.584374826</v>
      </c>
      <c r="N8" s="9">
        <f ca="1" xml:space="preserve"> SUMIF( Time!$J244:$BQ244, Time!N$28, Income!$J18:$BQ18)</f>
        <v>36867557.4860209</v>
      </c>
    </row>
    <row r="9" spans="1:16">
      <c r="E9" s="16" t="str">
        <f xml:space="preserve"> Expense!E$19</f>
        <v xml:space="preserve">Variable Operating Costs </v>
      </c>
      <c r="F9" s="16">
        <f xml:space="preserve"> Expense!F$19</f>
        <v>0</v>
      </c>
      <c r="G9" s="16" t="str">
        <f xml:space="preserve"> Expense!G$19</f>
        <v>GBP</v>
      </c>
      <c r="H9" s="41">
        <f ca="1" xml:space="preserve"> Expense!H$19</f>
        <v>-6345668.422548118</v>
      </c>
      <c r="I9" s="16">
        <f xml:space="preserve"> Expense!I$19</f>
        <v>0</v>
      </c>
      <c r="J9" s="9">
        <f ca="1" xml:space="preserve"> SUMIF( Time!$J244:$BQ244, Time!J$28, Expense!$J19:$BQ19)</f>
        <v>-121298.68799564886</v>
      </c>
      <c r="K9" s="9">
        <f ca="1" xml:space="preserve"> SUMIF( Time!$J244:$BQ244, Time!K$28, Expense!$J19:$BQ19)</f>
        <v>-364038.02638975141</v>
      </c>
      <c r="L9" s="9">
        <f ca="1" xml:space="preserve"> SUMIF( Time!$J244:$BQ244, Time!L$28, Expense!$J19:$BQ19)</f>
        <v>-837314.89164548996</v>
      </c>
      <c r="M9" s="9">
        <f ca="1" xml:space="preserve"> SUMIF( Time!$J244:$BQ244, Time!M$28, Expense!$J19:$BQ19)</f>
        <v>-1674578.7060284857</v>
      </c>
      <c r="N9" s="9">
        <f ca="1" xml:space="preserve"> SUMIF( Time!$J244:$BQ244, Time!N$28, Expense!$J19:$BQ19)</f>
        <v>-3348438.1104887426</v>
      </c>
    </row>
    <row r="10" spans="1:16">
      <c r="E10" s="16" t="str">
        <f xml:space="preserve"> Expense!E$12</f>
        <v xml:space="preserve">Fixed operating costs </v>
      </c>
      <c r="F10" s="16">
        <f xml:space="preserve"> Expense!F$12</f>
        <v>0</v>
      </c>
      <c r="G10" s="16" t="str">
        <f xml:space="preserve"> Expense!G$12</f>
        <v>GBP</v>
      </c>
      <c r="H10" s="41">
        <f xml:space="preserve"> Expense!H$12</f>
        <v>-1899484.1637263105</v>
      </c>
      <c r="I10" s="16">
        <f xml:space="preserve"> Expense!I$12</f>
        <v>0</v>
      </c>
      <c r="J10" s="9">
        <f xml:space="preserve"> SUMIF( Time!$J244:$BQ244, Time!J$28, Expense!$J12:$BQ12)</f>
        <v>-311119.85656664212</v>
      </c>
      <c r="K10" s="9">
        <f xml:space="preserve"> SUMIF( Time!$J244:$BQ244, Time!K$28, Expense!$J12:$BQ12)</f>
        <v>-342255.27154374332</v>
      </c>
      <c r="L10" s="9">
        <f xml:space="preserve"> SUMIF( Time!$J244:$BQ244, Time!L$28, Expense!$J12:$BQ12)</f>
        <v>-376480.98544824088</v>
      </c>
      <c r="M10" s="9">
        <f xml:space="preserve"> SUMIF( Time!$J244:$BQ244, Time!M$28, Expense!$J12:$BQ12)</f>
        <v>-414122.38472134311</v>
      </c>
      <c r="N10" s="9">
        <f xml:space="preserve"> SUMIF( Time!$J244:$BQ244, Time!N$28, Expense!$J12:$BQ12)</f>
        <v>-455505.66544633987</v>
      </c>
    </row>
    <row r="11" spans="1:16">
      <c r="E11" s="11" t="s">
        <v>144</v>
      </c>
      <c r="F11" s="30"/>
      <c r="G11" s="11" t="s">
        <v>205</v>
      </c>
      <c r="H11" s="54">
        <f ca="1" xml:space="preserve"> SUM( J11:BQ11 )</f>
        <v>55340026.569365099</v>
      </c>
      <c r="I11" s="30"/>
      <c r="J11" s="11">
        <f ca="1" xml:space="preserve"> SUMIF( Time!$J244:$BQ244, Time!J$28, 'Income Statement'!$J11:$BQ11)</f>
        <v>-142695.56348511946</v>
      </c>
      <c r="K11" s="11">
        <f ca="1" xml:space="preserve"> SUMIF( Time!$J244:$BQ244, Time!K$28, 'Income Statement'!$J11:$BQ11)</f>
        <v>1513614.7945537642</v>
      </c>
      <c r="L11" s="11">
        <f ca="1" xml:space="preserve"> SUMIF( Time!$J244:$BQ244, Time!L$28, 'Income Statement'!$J11:$BQ11)</f>
        <v>5720233.1345856404</v>
      </c>
      <c r="M11" s="11">
        <f ca="1" xml:space="preserve"> SUMIF( Time!$J244:$BQ244, Time!M$28, 'Income Statement'!$J11:$BQ11)</f>
        <v>15185260.493624998</v>
      </c>
      <c r="N11" s="11">
        <f ca="1" xml:space="preserve"> SUMIF( Time!$J244:$BQ244, Time!N$28, 'Income Statement'!$J11:$BQ11)</f>
        <v>33063613.710085813</v>
      </c>
    </row>
    <row r="13" spans="1:16">
      <c r="E13" s="16" t="str">
        <f xml:space="preserve"> Assets!E$11</f>
        <v>Depreciation this period</v>
      </c>
      <c r="F13" s="16">
        <f xml:space="preserve"> Assets!F$11</f>
        <v>0</v>
      </c>
      <c r="G13" s="16" t="str">
        <f xml:space="preserve"> Assets!G$11</f>
        <v>GBP</v>
      </c>
      <c r="H13" s="41">
        <f ca="1" xml:space="preserve"> Assets!H$11</f>
        <v>4355557352.1834793</v>
      </c>
      <c r="I13" s="16">
        <f xml:space="preserve"> Assets!I$11</f>
        <v>0</v>
      </c>
      <c r="J13" s="9">
        <f ca="1" xml:space="preserve"> SUMIF( Time!$J244:$BQ244, Time!J$28, Assets!$J11:$BQ11)</f>
        <v>208070.08261482342</v>
      </c>
      <c r="K13" s="9">
        <f ca="1" xml:space="preserve"> SUMIF( Time!$J244:$BQ244, Time!K$28, Assets!$J11:$BQ11)</f>
        <v>2561309.5888646781</v>
      </c>
      <c r="L13" s="9">
        <f ca="1" xml:space="preserve"> SUMIF( Time!$J244:$BQ244, Time!L$28, Assets!$J11:$BQ11)</f>
        <v>29844961.755236648</v>
      </c>
      <c r="M13" s="9">
        <f ca="1" xml:space="preserve"> SUMIF( Time!$J244:$BQ244, Time!M$28, Assets!$J11:$BQ11)</f>
        <v>344874574.18034911</v>
      </c>
      <c r="N13" s="9">
        <f ca="1" xml:space="preserve"> SUMIF( Time!$J244:$BQ244, Time!N$28, Assets!$J11:$BQ11)</f>
        <v>3978068436.5764136</v>
      </c>
    </row>
    <row r="14" spans="1:16">
      <c r="E14" s="11" t="s">
        <v>51</v>
      </c>
      <c r="F14" s="30"/>
      <c r="G14" s="11" t="s">
        <v>205</v>
      </c>
      <c r="H14" s="54">
        <f ca="1" xml:space="preserve"> SUM( J14:BQ14 )</f>
        <v>4410897378.7528439</v>
      </c>
      <c r="I14" s="30"/>
      <c r="J14" s="11">
        <f ca="1" xml:space="preserve"> SUMIF( Time!$J244:$BQ244, Time!J$28, 'Income Statement'!$J14:$BQ14)</f>
        <v>65374.519129703949</v>
      </c>
      <c r="K14" s="11">
        <f ca="1" xml:space="preserve"> SUMIF( Time!$J244:$BQ244, Time!K$28, 'Income Statement'!$J14:$BQ14)</f>
        <v>4074924.3834184418</v>
      </c>
      <c r="L14" s="11">
        <f ca="1" xml:space="preserve"> SUMIF( Time!$J244:$BQ244, Time!L$28, 'Income Statement'!$J14:$BQ14)</f>
        <v>35565194.889822289</v>
      </c>
      <c r="M14" s="11">
        <f ca="1" xml:space="preserve"> SUMIF( Time!$J244:$BQ244, Time!M$28, 'Income Statement'!$J14:$BQ14)</f>
        <v>360059834.67397416</v>
      </c>
      <c r="N14" s="11">
        <f ca="1" xml:space="preserve"> SUMIF( Time!$J244:$BQ244, Time!N$28, 'Income Statement'!$J14:$BQ14)</f>
        <v>4011132050.2864995</v>
      </c>
    </row>
    <row r="16" spans="1:16">
      <c r="E16" s="16" t="str">
        <f xml:space="preserve"> 'Invoice finance'!E$41</f>
        <v xml:space="preserve">Invoice finance interest </v>
      </c>
      <c r="F16" s="16">
        <f xml:space="preserve"> 'Invoice finance'!F$41</f>
        <v>0</v>
      </c>
      <c r="G16" s="16" t="str">
        <f xml:space="preserve"> 'Invoice finance'!G$41</f>
        <v>GBP</v>
      </c>
      <c r="H16" s="41">
        <f ca="1" xml:space="preserve"> 'Invoice finance'!H$41</f>
        <v>0</v>
      </c>
      <c r="I16" s="16">
        <f xml:space="preserve"> 'Invoice finance'!I$41</f>
        <v>0</v>
      </c>
      <c r="J16" s="9">
        <f ca="1" xml:space="preserve"> SUMIF( Time!$J244:$BQ244, Time!J$28, 'Invoice finance'!$J41:$BQ41)</f>
        <v>0</v>
      </c>
      <c r="K16" s="9">
        <f ca="1" xml:space="preserve"> SUMIF( Time!$J244:$BQ244, Time!K$28, 'Invoice finance'!$J41:$BQ41)</f>
        <v>0</v>
      </c>
      <c r="L16" s="9">
        <f ca="1" xml:space="preserve"> SUMIF( Time!$J244:$BQ244, Time!L$28, 'Invoice finance'!$J41:$BQ41)</f>
        <v>0</v>
      </c>
      <c r="M16" s="9">
        <f ca="1" xml:space="preserve"> SUMIF( Time!$J244:$BQ244, Time!M$28, 'Invoice finance'!$J41:$BQ41)</f>
        <v>0</v>
      </c>
      <c r="N16" s="9">
        <f ca="1" xml:space="preserve"> SUMIF( Time!$J244:$BQ244, Time!N$28, 'Invoice finance'!$J41:$BQ41)</f>
        <v>0</v>
      </c>
    </row>
    <row r="17" spans="5:14">
      <c r="E17" s="16" t="str">
        <f xml:space="preserve"> 'Supply Chain finance'!E$42</f>
        <v xml:space="preserve">Supply Chain Finance interest </v>
      </c>
      <c r="F17" s="16">
        <f xml:space="preserve"> 'Supply Chain finance'!F$42</f>
        <v>0</v>
      </c>
      <c r="G17" s="16" t="str">
        <f xml:space="preserve"> 'Supply Chain finance'!G$42</f>
        <v>GBP</v>
      </c>
      <c r="H17" s="41">
        <f ca="1" xml:space="preserve"> 'Supply Chain finance'!H$42</f>
        <v>0</v>
      </c>
      <c r="I17" s="16">
        <f xml:space="preserve"> 'Supply Chain finance'!I$42</f>
        <v>0</v>
      </c>
      <c r="J17" s="9">
        <f ca="1" xml:space="preserve"> SUMIF( Time!$J244:$BQ244, Time!J$28, 'Supply Chain finance'!$J42:$BQ42)</f>
        <v>0</v>
      </c>
      <c r="K17" s="9">
        <f ca="1" xml:space="preserve"> SUMIF( Time!$J244:$BQ244, Time!K$28, 'Supply Chain finance'!$J42:$BQ42)</f>
        <v>0</v>
      </c>
      <c r="L17" s="9">
        <f ca="1" xml:space="preserve"> SUMIF( Time!$J244:$BQ244, Time!L$28, 'Supply Chain finance'!$J42:$BQ42)</f>
        <v>0</v>
      </c>
      <c r="M17" s="9">
        <f ca="1" xml:space="preserve"> SUMIF( Time!$J244:$BQ244, Time!M$28, 'Supply Chain finance'!$J42:$BQ42)</f>
        <v>0</v>
      </c>
      <c r="N17" s="9">
        <f ca="1" xml:space="preserve"> SUMIF( Time!$J244:$BQ244, Time!N$28, 'Supply Chain finance'!$J42:$BQ42)</f>
        <v>0</v>
      </c>
    </row>
    <row r="18" spans="5:14">
      <c r="E18" s="11" t="s">
        <v>32</v>
      </c>
      <c r="F18" s="30"/>
      <c r="G18" s="11" t="s">
        <v>205</v>
      </c>
      <c r="H18" s="54">
        <f ca="1" xml:space="preserve"> SUM( J18:BQ18 )</f>
        <v>4410897378.7528439</v>
      </c>
      <c r="I18" s="30"/>
      <c r="J18" s="11">
        <f ca="1" xml:space="preserve"> SUMIF( Time!$J244:$BQ244, Time!J$28, 'Income Statement'!$J18:$BQ18)</f>
        <v>65374.519129703949</v>
      </c>
      <c r="K18" s="11">
        <f ca="1" xml:space="preserve"> SUMIF( Time!$J244:$BQ244, Time!K$28, 'Income Statement'!$J18:$BQ18)</f>
        <v>4074924.3834184418</v>
      </c>
      <c r="L18" s="11">
        <f ca="1" xml:space="preserve"> SUMIF( Time!$J244:$BQ244, Time!L$28, 'Income Statement'!$J18:$BQ18)</f>
        <v>35565194.889822289</v>
      </c>
      <c r="M18" s="11">
        <f ca="1" xml:space="preserve"> SUMIF( Time!$J244:$BQ244, Time!M$28, 'Income Statement'!$J18:$BQ18)</f>
        <v>360059834.67397416</v>
      </c>
      <c r="N18" s="11">
        <f ca="1" xml:space="preserve"> SUMIF( Time!$J244:$BQ244, Time!N$28, 'Income Statement'!$J18:$BQ18)</f>
        <v>4011132050.2864995</v>
      </c>
    </row>
  </sheetData>
  <conditionalFormatting sqref="F3">
    <cfRule type="cellIs" dxfId="187" priority="8" stopIfTrue="1" operator="notEqual">
      <formula>0</formula>
    </cfRule>
    <cfRule type="cellIs" dxfId="186" priority="9" stopIfTrue="1" operator="equal">
      <formula>""</formula>
    </cfRule>
  </conditionalFormatting>
  <conditionalFormatting sqref="J3:P3">
    <cfRule type="cellIs" dxfId="185" priority="6" stopIfTrue="1" operator="equal">
      <formula>"Construction"</formula>
    </cfRule>
    <cfRule type="cellIs" dxfId="184" priority="7" stopIfTrue="1" operator="equal">
      <formula>"Operations"</formula>
    </cfRule>
  </conditionalFormatting>
  <conditionalFormatting sqref="J3:P3">
    <cfRule type="cellIs" dxfId="183" priority="5" operator="equal">
      <formula>"Fin Close"</formula>
    </cfRule>
  </conditionalFormatting>
  <conditionalFormatting sqref="J3:P3">
    <cfRule type="cellIs" dxfId="182" priority="3" operator="equal">
      <formula>"PPA ext."</formula>
    </cfRule>
    <cfRule type="cellIs" dxfId="181" priority="4" operator="equal">
      <formula>"Delay"</formula>
    </cfRule>
  </conditionalFormatting>
  <conditionalFormatting sqref="F2">
    <cfRule type="cellIs" dxfId="180" priority="1" stopIfTrue="1" operator="notEqual">
      <formula>0</formula>
    </cfRule>
    <cfRule type="cellIs" dxfId="179" priority="2" stopIfTrue="1" operator="equal">
      <formula>""</formula>
    </cfRule>
  </conditionalFormatting>
  <pageMargins left="0.7" right="0.7" top="0.75" bottom="0.75" header="0.3" footer="0.3"/>
  <customProperties>
    <customPr name="MMGroup" r:id="rId1"/>
    <customPr name="MMSheetType" r:id="rId2"/>
  </customPropertie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4F81BD"/>
    <outlinePr summaryBelow="0" summaryRight="0"/>
  </sheetPr>
  <dimension ref="A1:XFD23"/>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15.109375" defaultRowHeight="13"/>
  <cols>
    <col min="1" max="2" width="1.44140625" style="22" customWidth="1"/>
    <col min="3" max="3" width="1.44140625" style="44" customWidth="1"/>
    <col min="4" max="4" width="1.44140625" style="72" customWidth="1"/>
    <col min="5" max="5" width="31.77734375" bestFit="1" customWidth="1"/>
    <col min="6" max="6" width="20.5546875" bestFit="1" customWidth="1"/>
    <col min="7" max="7" width="13.21875" bestFit="1" customWidth="1"/>
    <col min="8" max="8" width="7.6640625" style="39" bestFit="1" customWidth="1"/>
    <col min="9" max="9" width="3.44140625" customWidth="1"/>
    <col min="10" max="10" width="11.77734375" bestFit="1" customWidth="1"/>
    <col min="11" max="11" width="13.21875" bestFit="1" customWidth="1"/>
    <col min="12" max="12" width="14.44140625" bestFit="1" customWidth="1"/>
    <col min="13" max="13" width="16.21875" bestFit="1" customWidth="1"/>
    <col min="14" max="14" width="17.6640625" bestFit="1" customWidth="1"/>
    <col min="15" max="16" width="15.109375" customWidth="1"/>
  </cols>
  <sheetData>
    <row r="1" spans="1:16" s="68" customFormat="1" ht="25">
      <c r="A1" s="48" t="str">
        <f ca="1" xml:space="preserve"> RIGHT(CELL("filename", A1), LEN(CELL("filename", A1)) - SEARCH("]", CELL("filename", A1)))</f>
        <v>Balance Sheet Ann</v>
      </c>
      <c r="B1" s="71"/>
      <c r="C1" s="75"/>
      <c r="D1" s="74"/>
      <c r="F1" s="50" t="str">
        <f>HYPERLINK("#Contents!A1","Go to contents")</f>
        <v>Go to contents</v>
      </c>
      <c r="H1" s="47"/>
      <c r="J1" s="47"/>
    </row>
    <row r="2" spans="1:16" s="52" customFormat="1">
      <c r="A2" s="43"/>
      <c r="B2" s="43"/>
      <c r="C2" s="67"/>
      <c r="D2" s="70"/>
      <c r="E2" s="19" t="s">
        <v>260</v>
      </c>
      <c r="F2" s="49">
        <f ca="1" xml:space="preserve"> 'Model Checks and Alerts'!F11</f>
        <v>1</v>
      </c>
      <c r="G2" s="51" t="s">
        <v>115</v>
      </c>
      <c r="H2" s="45"/>
      <c r="I2" s="45"/>
      <c r="J2" s="6">
        <f xml:space="preserve"> Time!J$35</f>
        <v>45412</v>
      </c>
      <c r="K2" s="6">
        <f xml:space="preserve"> Time!K$35</f>
        <v>45777</v>
      </c>
      <c r="L2" s="6">
        <f xml:space="preserve"> Time!L$35</f>
        <v>46142</v>
      </c>
      <c r="M2" s="6">
        <f xml:space="preserve"> Time!M$35</f>
        <v>46507</v>
      </c>
      <c r="N2" s="6">
        <f xml:space="preserve"> Time!N$35</f>
        <v>46873</v>
      </c>
      <c r="O2" s="6"/>
      <c r="P2" s="6"/>
    </row>
    <row r="3" spans="1:16" s="29" customFormat="1">
      <c r="A3" s="43"/>
      <c r="B3" s="43"/>
      <c r="C3" s="67"/>
      <c r="D3" s="70"/>
      <c r="E3" s="37" t="s">
        <v>167</v>
      </c>
      <c r="F3" s="49"/>
      <c r="G3" s="51" t="s">
        <v>76</v>
      </c>
      <c r="H3" s="45"/>
      <c r="I3" s="45"/>
      <c r="J3" s="7" t="str">
        <f xml:space="preserve"> Time!J$42</f>
        <v>Month12</v>
      </c>
      <c r="K3" s="7" t="str">
        <f xml:space="preserve"> Time!K$42</f>
        <v>Month24</v>
      </c>
      <c r="L3" s="7" t="str">
        <f xml:space="preserve"> Time!L$42</f>
        <v>Month36</v>
      </c>
      <c r="M3" s="7" t="str">
        <f xml:space="preserve"> Time!M$42</f>
        <v>Month48</v>
      </c>
      <c r="N3" s="7" t="str">
        <f xml:space="preserve"> Time!N$42</f>
        <v>Month60</v>
      </c>
      <c r="O3" s="7"/>
      <c r="P3" s="7"/>
    </row>
    <row r="4" spans="1:16" s="26" customFormat="1">
      <c r="A4" s="43"/>
      <c r="B4" s="43"/>
      <c r="C4" s="67"/>
      <c r="D4" s="70"/>
      <c r="E4" s="19" t="s">
        <v>261</v>
      </c>
      <c r="F4"/>
      <c r="G4"/>
      <c r="H4" s="45"/>
      <c r="I4" s="45"/>
      <c r="J4" s="26">
        <f xml:space="preserve"> Time!J$48</f>
        <v>12</v>
      </c>
      <c r="K4" s="26">
        <f xml:space="preserve"> Time!K$48</f>
        <v>24</v>
      </c>
      <c r="L4" s="26">
        <f xml:space="preserve"> Time!L$48</f>
        <v>36</v>
      </c>
      <c r="M4" s="26">
        <f xml:space="preserve"> Time!M$48</f>
        <v>48</v>
      </c>
      <c r="N4" s="26">
        <f xml:space="preserve"> Time!N$48</f>
        <v>60</v>
      </c>
    </row>
    <row r="5" spans="1:16" s="29" customFormat="1">
      <c r="A5" s="43"/>
      <c r="B5" s="43"/>
      <c r="C5" s="67"/>
      <c r="D5" s="70"/>
      <c r="E5" s="19" t="s">
        <v>247</v>
      </c>
      <c r="F5" s="22" t="s">
        <v>201</v>
      </c>
      <c r="G5" s="22" t="s">
        <v>185</v>
      </c>
      <c r="H5" s="22" t="s">
        <v>166</v>
      </c>
      <c r="I5" s="45"/>
      <c r="J5" s="15"/>
      <c r="K5" s="15"/>
      <c r="L5" s="15"/>
      <c r="M5" s="15"/>
      <c r="N5" s="15"/>
      <c r="O5" s="15"/>
      <c r="P5" s="15"/>
    </row>
    <row r="6" spans="1:16" s="39" customFormat="1">
      <c r="A6" s="22"/>
      <c r="B6" s="22"/>
      <c r="C6" s="44"/>
      <c r="D6" s="69"/>
      <c r="F6" s="22"/>
      <c r="G6" s="22"/>
      <c r="H6" s="22"/>
    </row>
    <row r="8" spans="1:16">
      <c r="E8" s="16" t="str">
        <f xml:space="preserve"> Assets!E$21</f>
        <v>Inventory</v>
      </c>
      <c r="F8" s="16">
        <f xml:space="preserve"> Assets!F$21</f>
        <v>0</v>
      </c>
      <c r="G8" s="16" t="str">
        <f xml:space="preserve"> Assets!G$21</f>
        <v>GBP</v>
      </c>
      <c r="H8" s="41">
        <f xml:space="preserve"> Assets!H$21</f>
        <v>0</v>
      </c>
      <c r="I8" s="16">
        <f xml:space="preserve"> Assets!I$21</f>
        <v>0</v>
      </c>
      <c r="J8" s="9">
        <f ca="1" xml:space="preserve"> SUMIF( Time!$J249:$BQ249, Time!J$28, Assets!$J21:$BQ21)</f>
        <v>1210440.2314975846</v>
      </c>
      <c r="K8" s="9">
        <f ca="1" xml:space="preserve"> SUMIF( Time!$J249:$BQ249, Time!K$28, Assets!$J21:$BQ21)</f>
        <v>15310220.141245894</v>
      </c>
      <c r="L8" s="9">
        <f ca="1" xml:space="preserve"> SUMIF( Time!$J249:$BQ249, Time!L$28, Assets!$J21:$BQ21)</f>
        <v>177537913.59434608</v>
      </c>
      <c r="M8" s="9">
        <f ca="1" xml:space="preserve"> SUMIF( Time!$J249:$BQ249, Time!M$28, Assets!$J21:$BQ21)</f>
        <v>2048560026.1755867</v>
      </c>
      <c r="N8" s="9">
        <f ca="1" xml:space="preserve"> SUMIF( Time!$J249:$BQ249, Time!N$28, Assets!$J21:$BQ21)</f>
        <v>23627356031.049019</v>
      </c>
    </row>
    <row r="9" spans="1:16">
      <c r="E9" s="16" t="str">
        <f xml:space="preserve"> 'Working Capital'!E$39</f>
        <v>Debtors</v>
      </c>
      <c r="F9" s="16">
        <f xml:space="preserve"> 'Working Capital'!F$39</f>
        <v>0</v>
      </c>
      <c r="G9" s="16" t="str">
        <f xml:space="preserve"> 'Working Capital'!G$39</f>
        <v>GBP</v>
      </c>
      <c r="H9" s="41">
        <f xml:space="preserve"> 'Working Capital'!H$39</f>
        <v>0</v>
      </c>
      <c r="I9" s="16">
        <f xml:space="preserve"> 'Working Capital'!I$39</f>
        <v>0</v>
      </c>
      <c r="J9" s="9">
        <f ca="1" xml:space="preserve"> SUMIF( Time!$J249:$BQ249, Time!J$28, 'Working Capital'!$J39:$BQ39)</f>
        <v>-7.2759576141834259E-11</v>
      </c>
      <c r="K9" s="9">
        <f ca="1" xml:space="preserve"> SUMIF( Time!$J249:$BQ249, Time!K$28, 'Working Capital'!$J39:$BQ39)</f>
        <v>969896.99862338509</v>
      </c>
      <c r="L9" s="9">
        <f ca="1" xml:space="preserve"> SUMIF( Time!$J249:$BQ249, Time!L$28, 'Working Capital'!$J39:$BQ39)</f>
        <v>1469990.5969275972</v>
      </c>
      <c r="M9" s="9">
        <f ca="1" xml:space="preserve"> SUMIF( Time!$J249:$BQ249, Time!M$28, 'Working Capital'!$J39:$BQ39)</f>
        <v>3164997.7711555362</v>
      </c>
      <c r="N9" s="9">
        <f ca="1" xml:space="preserve"> SUMIF( Time!$J249:$BQ249, Time!N$28, 'Working Capital'!$J39:$BQ39)</f>
        <v>4889846.4251603186</v>
      </c>
    </row>
    <row r="10" spans="1:16">
      <c r="E10" s="16" t="str">
        <f xml:space="preserve"> Financials!E$13</f>
        <v>Cash</v>
      </c>
      <c r="F10" s="16">
        <f xml:space="preserve"> Financials!F$13</f>
        <v>0</v>
      </c>
      <c r="G10" s="16" t="str">
        <f xml:space="preserve"> Financials!G$13</f>
        <v>GBP</v>
      </c>
      <c r="H10" s="41">
        <f xml:space="preserve"> Financials!H$13</f>
        <v>0</v>
      </c>
      <c r="I10" s="16">
        <f xml:space="preserve"> Financials!I$13</f>
        <v>0</v>
      </c>
      <c r="J10" s="9">
        <f ca="1" xml:space="preserve"> SUMIF( Time!$J249:$BQ249, Time!J$28, Financials!$J13:$BQ13)</f>
        <v>60081.455437708959</v>
      </c>
      <c r="K10" s="9">
        <f ca="1" xml:space="preserve"> SUMIF( Time!$J249:$BQ249, Time!K$28, Financials!$J13:$BQ13)</f>
        <v>1043331.3731536797</v>
      </c>
      <c r="L10" s="9">
        <f ca="1" xml:space="preserve"> SUMIF( Time!$J249:$BQ249, Time!L$28, Financials!$J13:$BQ13)</f>
        <v>4597584.9212814942</v>
      </c>
      <c r="M10" s="9">
        <f ca="1" xml:space="preserve"> SUMIF( Time!$J249:$BQ249, Time!M$28, Financials!$J13:$BQ13)</f>
        <v>13456248.84840277</v>
      </c>
      <c r="N10" s="9">
        <f ca="1" xml:space="preserve"> SUMIF( Time!$J249:$BQ249, Time!N$28, Financials!$J13:$BQ13)</f>
        <v>30274258.153331954</v>
      </c>
    </row>
    <row r="11" spans="1:16">
      <c r="E11" s="11" t="s">
        <v>66</v>
      </c>
      <c r="F11" s="30"/>
      <c r="G11" s="11" t="s">
        <v>205</v>
      </c>
      <c r="H11" s="54"/>
      <c r="I11" s="30"/>
      <c r="J11" s="11">
        <f ca="1" xml:space="preserve"> SUMIF( Time!$J249:$BQ249, Time!J$28, 'Balance Sheet'!$J11:$BQ11)</f>
        <v>1270521.6869352935</v>
      </c>
      <c r="K11" s="11">
        <f ca="1" xml:space="preserve"> SUMIF( Time!$J249:$BQ249, Time!K$28, 'Balance Sheet'!$J11:$BQ11)</f>
        <v>17323448.513022959</v>
      </c>
      <c r="L11" s="11">
        <f ca="1" xml:space="preserve"> SUMIF( Time!$J249:$BQ249, Time!L$28, 'Balance Sheet'!$J11:$BQ11)</f>
        <v>183605489.11255515</v>
      </c>
      <c r="M11" s="11">
        <f ca="1" xml:space="preserve"> SUMIF( Time!$J249:$BQ249, Time!M$28, 'Balance Sheet'!$J11:$BQ11)</f>
        <v>2065181272.795145</v>
      </c>
      <c r="N11" s="11">
        <f ca="1" xml:space="preserve"> SUMIF( Time!$J249:$BQ249, Time!N$28, 'Balance Sheet'!$J11:$BQ11)</f>
        <v>23662520135.62751</v>
      </c>
    </row>
    <row r="13" spans="1:16">
      <c r="E13" s="16" t="str">
        <f xml:space="preserve"> Income!E$27</f>
        <v>Deferred Income</v>
      </c>
      <c r="F13" s="16">
        <f xml:space="preserve"> Income!F$27</f>
        <v>0</v>
      </c>
      <c r="G13" s="16" t="str">
        <f xml:space="preserve"> Income!G$27</f>
        <v>GBP</v>
      </c>
      <c r="H13" s="41">
        <f xml:space="preserve"> Income!H$27</f>
        <v>0</v>
      </c>
      <c r="I13" s="16">
        <f xml:space="preserve"> Income!I$27</f>
        <v>0</v>
      </c>
      <c r="J13" s="9">
        <f ca="1" xml:space="preserve"> SUMIF( Time!$J249:$BQ249, Time!J$28, Income!$J27:$BQ27)</f>
        <v>430277.01892282837</v>
      </c>
      <c r="K13" s="9">
        <f ca="1" xml:space="preserve"> SUMIF( Time!$J249:$BQ249, Time!K$28, Income!$J27:$BQ27)</f>
        <v>1447309.14070842</v>
      </c>
      <c r="L13" s="9">
        <f ca="1" xml:space="preserve"> SUMIF( Time!$J249:$BQ249, Time!L$28, Income!$J27:$BQ27)</f>
        <v>761423.15255480492</v>
      </c>
      <c r="M13" s="9">
        <f ca="1" xml:space="preserve"> SUMIF( Time!$J249:$BQ249, Time!M$28, Income!$J27:$BQ27)</f>
        <v>-2190166.2397209797</v>
      </c>
      <c r="N13" s="9">
        <f ca="1" xml:space="preserve"> SUMIF( Time!$J249:$BQ249, Time!N$28, Income!$J27:$BQ27)</f>
        <v>-14610921.99087283</v>
      </c>
    </row>
    <row r="14" spans="1:16">
      <c r="E14" s="16" t="str">
        <f xml:space="preserve"> 'Working Capital'!E$31</f>
        <v>Creditors</v>
      </c>
      <c r="F14" s="16">
        <f xml:space="preserve"> 'Working Capital'!F$31</f>
        <v>0</v>
      </c>
      <c r="G14" s="16" t="str">
        <f xml:space="preserve"> 'Working Capital'!G$31</f>
        <v>GBP</v>
      </c>
      <c r="H14" s="41">
        <f xml:space="preserve"> 'Working Capital'!H$31</f>
        <v>0</v>
      </c>
      <c r="I14" s="16">
        <f xml:space="preserve"> 'Working Capital'!I$31</f>
        <v>0</v>
      </c>
      <c r="J14" s="9">
        <f ca="1" xml:space="preserve"> SUMIF( Time!$J249:$BQ249, Time!J$28, 'Working Capital'!$J31:$BQ31)</f>
        <v>122500</v>
      </c>
      <c r="K14" s="9">
        <f ca="1" xml:space="preserve"> SUMIF( Time!$J249:$BQ249, Time!K$28, 'Working Capital'!$J31:$BQ31)</f>
        <v>245000</v>
      </c>
      <c r="L14" s="9">
        <f ca="1" xml:space="preserve"> SUMIF( Time!$J249:$BQ249, Time!L$28, 'Working Capital'!$J31:$BQ31)</f>
        <v>490000</v>
      </c>
      <c r="M14" s="9">
        <f ca="1" xml:space="preserve"> SUMIF( Time!$J249:$BQ249, Time!M$28, 'Working Capital'!$J31:$BQ31)</f>
        <v>735000</v>
      </c>
      <c r="N14" s="9">
        <f ca="1" xml:space="preserve"> SUMIF( Time!$J249:$BQ249, Time!N$28, 'Working Capital'!$J31:$BQ31)</f>
        <v>735000</v>
      </c>
    </row>
    <row r="15" spans="1:16">
      <c r="E15" s="16" t="str">
        <f xml:space="preserve"> 'Supply Chain finance'!E$15</f>
        <v>Supply Chain Finance balance</v>
      </c>
      <c r="F15" s="16">
        <f xml:space="preserve"> 'Supply Chain finance'!F$15</f>
        <v>0</v>
      </c>
      <c r="G15" s="16" t="str">
        <f xml:space="preserve"> 'Supply Chain finance'!G$15</f>
        <v>GBP</v>
      </c>
      <c r="H15" s="41">
        <f xml:space="preserve"> 'Supply Chain finance'!H$15</f>
        <v>0</v>
      </c>
      <c r="I15" s="16">
        <f xml:space="preserve"> 'Supply Chain finance'!I$15</f>
        <v>0</v>
      </c>
      <c r="J15" s="9">
        <f ca="1" xml:space="preserve"> SUMIF( Time!$J249:$BQ249, Time!J$28, 'Supply Chain finance'!$J15:$BQ15)</f>
        <v>0</v>
      </c>
      <c r="K15" s="9">
        <f ca="1" xml:space="preserve"> SUMIF( Time!$J249:$BQ249, Time!K$28, 'Supply Chain finance'!$J15:$BQ15)</f>
        <v>0</v>
      </c>
      <c r="L15" s="9">
        <f ca="1" xml:space="preserve"> SUMIF( Time!$J249:$BQ249, Time!L$28, 'Supply Chain finance'!$J15:$BQ15)</f>
        <v>0</v>
      </c>
      <c r="M15" s="9">
        <f ca="1" xml:space="preserve"> SUMIF( Time!$J249:$BQ249, Time!M$28, 'Supply Chain finance'!$J15:$BQ15)</f>
        <v>0</v>
      </c>
      <c r="N15" s="9">
        <f ca="1" xml:space="preserve"> SUMIF( Time!$J249:$BQ249, Time!N$28, 'Supply Chain finance'!$J15:$BQ15)</f>
        <v>0</v>
      </c>
    </row>
    <row r="16" spans="1:16">
      <c r="E16" s="16" t="str">
        <f xml:space="preserve"> 'Invoice finance'!E$15</f>
        <v>Invoice finance balance</v>
      </c>
      <c r="F16" s="16">
        <f xml:space="preserve"> 'Invoice finance'!F$15</f>
        <v>0</v>
      </c>
      <c r="G16" s="16" t="str">
        <f xml:space="preserve"> 'Invoice finance'!G$15</f>
        <v>GBP</v>
      </c>
      <c r="H16" s="41">
        <f xml:space="preserve"> 'Invoice finance'!H$15</f>
        <v>0</v>
      </c>
      <c r="I16" s="16">
        <f xml:space="preserve"> 'Invoice finance'!I$15</f>
        <v>0</v>
      </c>
      <c r="J16" s="9">
        <f ca="1" xml:space="preserve"> SUMIF( Time!$J249:$BQ249, Time!J$28, 'Invoice finance'!$J15:$BQ15)</f>
        <v>0</v>
      </c>
      <c r="K16" s="9">
        <f ca="1" xml:space="preserve"> SUMIF( Time!$J249:$BQ249, Time!K$28, 'Invoice finance'!$J15:$BQ15)</f>
        <v>0</v>
      </c>
      <c r="L16" s="9">
        <f ca="1" xml:space="preserve"> SUMIF( Time!$J249:$BQ249, Time!L$28, 'Invoice finance'!$J15:$BQ15)</f>
        <v>0</v>
      </c>
      <c r="M16" s="9">
        <f ca="1" xml:space="preserve"> SUMIF( Time!$J249:$BQ249, Time!M$28, 'Invoice finance'!$J15:$BQ15)</f>
        <v>0</v>
      </c>
      <c r="N16" s="9">
        <f ca="1" xml:space="preserve"> SUMIF( Time!$J249:$BQ249, Time!N$28, 'Invoice finance'!$J15:$BQ15)</f>
        <v>0</v>
      </c>
    </row>
    <row r="17" spans="5:16384">
      <c r="E17" s="11" t="s">
        <v>183</v>
      </c>
      <c r="F17" s="30"/>
      <c r="G17" s="11" t="s">
        <v>205</v>
      </c>
      <c r="H17" s="54"/>
      <c r="I17" s="30"/>
      <c r="J17" s="11">
        <f ca="1" xml:space="preserve"> SUMIF( Time!$J249:$BQ249, Time!J$28, 'Balance Sheet'!$J17:$BQ17)</f>
        <v>552777.01892282837</v>
      </c>
      <c r="K17" s="11">
        <f ca="1" xml:space="preserve"> SUMIF( Time!$J249:$BQ249, Time!K$28, 'Balance Sheet'!$J17:$BQ17)</f>
        <v>1692309.14070842</v>
      </c>
      <c r="L17" s="11">
        <f ca="1" xml:space="preserve"> SUMIF( Time!$J249:$BQ249, Time!L$28, 'Balance Sheet'!$J17:$BQ17)</f>
        <v>1251423.1525548049</v>
      </c>
      <c r="M17" s="11">
        <f ca="1" xml:space="preserve"> SUMIF( Time!$J249:$BQ249, Time!M$28, 'Balance Sheet'!$J17:$BQ17)</f>
        <v>-1455166.2397209797</v>
      </c>
      <c r="N17" s="11">
        <f ca="1" xml:space="preserve"> SUMIF( Time!$J249:$BQ249, Time!N$28, 'Balance Sheet'!$J17:$BQ17)</f>
        <v>-13875921.99087283</v>
      </c>
    </row>
    <row r="19" spans="5:16384">
      <c r="E19" s="59" t="str">
        <f xml:space="preserve"> Financials!E$24</f>
        <v>Net Assets</v>
      </c>
      <c r="F19" s="59"/>
      <c r="G19" s="59" t="str">
        <f xml:space="preserve"> Financials!G$24</f>
        <v>GBP</v>
      </c>
      <c r="H19" s="106">
        <f xml:space="preserve"> Financials!H$24</f>
        <v>0</v>
      </c>
      <c r="I19" s="59">
        <f xml:space="preserve"> Financials!I$24</f>
        <v>0</v>
      </c>
      <c r="J19" s="17">
        <f ca="1" xml:space="preserve"> SUMIF( Time!$J249:$BQ249, Time!J$28, Financials!$J24:$BQ24)</f>
        <v>717744.66801246512</v>
      </c>
      <c r="K19" s="17">
        <f ca="1" xml:space="preserve"> SUMIF( Time!$J249:$BQ249, Time!K$28, Financials!$J24:$BQ24)</f>
        <v>15631139.372314539</v>
      </c>
      <c r="L19" s="17">
        <f ca="1" xml:space="preserve"> SUMIF( Time!$J249:$BQ249, Time!L$28, Financials!$J24:$BQ24)</f>
        <v>182354065.96000034</v>
      </c>
      <c r="M19" s="17">
        <f ca="1" xml:space="preserve"> SUMIF( Time!$J249:$BQ249, Time!M$28, Financials!$J24:$BQ24)</f>
        <v>2066636439.0348661</v>
      </c>
      <c r="N19" s="17">
        <f ca="1" xml:space="preserve"> SUMIF( Time!$J249:$BQ249, Time!N$28, Financials!$J24:$BQ24)</f>
        <v>23676396057.618382</v>
      </c>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1"/>
      <c r="KJ19" s="1"/>
      <c r="KK19" s="1"/>
      <c r="KL19" s="1"/>
      <c r="KM19" s="1"/>
      <c r="KN19" s="1"/>
      <c r="KO19" s="1"/>
      <c r="KP19" s="1"/>
      <c r="KQ19" s="1"/>
      <c r="KR19" s="1"/>
      <c r="KS19" s="1"/>
      <c r="KT19" s="1"/>
      <c r="KU19" s="1"/>
      <c r="KV19" s="1"/>
      <c r="KW19" s="1"/>
      <c r="KX19" s="1"/>
      <c r="KY19" s="1"/>
      <c r="KZ19" s="1"/>
      <c r="LA19" s="1"/>
      <c r="LB19" s="1"/>
      <c r="LC19" s="1"/>
      <c r="LD19" s="1"/>
      <c r="LE19" s="1"/>
      <c r="LF19" s="1"/>
      <c r="LG19" s="1"/>
      <c r="LH19" s="1"/>
      <c r="LI19" s="1"/>
      <c r="LJ19" s="1"/>
      <c r="LK19" s="1"/>
      <c r="LL19" s="1"/>
      <c r="LM19" s="1"/>
      <c r="LN19" s="1"/>
      <c r="LO19" s="1"/>
      <c r="LP19" s="1"/>
      <c r="LQ19" s="1"/>
      <c r="LR19" s="1"/>
      <c r="LS19" s="1"/>
      <c r="LT19" s="1"/>
      <c r="LU19" s="1"/>
      <c r="LV19" s="1"/>
      <c r="LW19" s="1"/>
      <c r="LX19" s="1"/>
      <c r="LY19" s="1"/>
      <c r="LZ19" s="1"/>
      <c r="MA19" s="1"/>
      <c r="MB19" s="1"/>
      <c r="MC19" s="1"/>
      <c r="MD19" s="1"/>
      <c r="ME19" s="1"/>
      <c r="MF19" s="1"/>
      <c r="MG19" s="1"/>
      <c r="MH19" s="1"/>
      <c r="MI19" s="1"/>
      <c r="MJ19" s="1"/>
      <c r="MK19" s="1"/>
      <c r="ML19" s="1"/>
      <c r="MM19" s="1"/>
      <c r="MN19" s="1"/>
      <c r="MO19" s="1"/>
      <c r="MP19" s="1"/>
      <c r="MQ19" s="1"/>
      <c r="MR19" s="1"/>
      <c r="MS19" s="1"/>
      <c r="MT19" s="1"/>
      <c r="MU19" s="1"/>
      <c r="MV19" s="1"/>
      <c r="MW19" s="1"/>
      <c r="MX19" s="1"/>
      <c r="MY19" s="1"/>
      <c r="MZ19" s="1"/>
      <c r="NA19" s="1"/>
      <c r="NB19" s="1"/>
      <c r="NC19" s="1"/>
      <c r="ND19" s="1"/>
      <c r="NE19" s="1"/>
      <c r="NF19" s="1"/>
      <c r="NG19" s="1"/>
      <c r="NH19" s="1"/>
      <c r="NI19" s="1"/>
      <c r="NJ19" s="1"/>
      <c r="NK19" s="1"/>
      <c r="NL19" s="1"/>
      <c r="NM19" s="1"/>
      <c r="NN19" s="1"/>
      <c r="NO19" s="1"/>
      <c r="NP19" s="1"/>
      <c r="NQ19" s="1"/>
      <c r="NR19" s="1"/>
      <c r="NS19" s="1"/>
      <c r="NT19" s="1"/>
      <c r="NU19" s="1"/>
      <c r="NV19" s="1"/>
      <c r="NW19" s="1"/>
      <c r="NX19" s="1"/>
      <c r="NY19" s="1"/>
      <c r="NZ19" s="1"/>
      <c r="OA19" s="1"/>
      <c r="OB19" s="1"/>
      <c r="OC19" s="1"/>
      <c r="OD19" s="1"/>
      <c r="OE19" s="1"/>
      <c r="OF19" s="1"/>
      <c r="OG19" s="1"/>
      <c r="OH19" s="1"/>
      <c r="OI19" s="1"/>
      <c r="OJ19" s="1"/>
      <c r="OK19" s="1"/>
      <c r="OL19" s="1"/>
      <c r="OM19" s="1"/>
      <c r="ON19" s="1"/>
      <c r="OO19" s="1"/>
      <c r="OP19" s="1"/>
      <c r="OQ19" s="1"/>
      <c r="OR19" s="1"/>
      <c r="OS19" s="1"/>
      <c r="OT19" s="1"/>
      <c r="OU19" s="1"/>
      <c r="OV19" s="1"/>
      <c r="OW19" s="1"/>
      <c r="OX19" s="1"/>
      <c r="OY19" s="1"/>
      <c r="OZ19" s="1"/>
      <c r="PA19" s="1"/>
      <c r="PB19" s="1"/>
      <c r="PC19" s="1"/>
      <c r="PD19" s="1"/>
      <c r="PE19" s="1"/>
      <c r="PF19" s="1"/>
      <c r="PG19" s="1"/>
      <c r="PH19" s="1"/>
      <c r="PI19" s="1"/>
      <c r="PJ19" s="1"/>
      <c r="PK19" s="1"/>
      <c r="PL19" s="1"/>
      <c r="PM19" s="1"/>
      <c r="PN19" s="1"/>
      <c r="PO19" s="1"/>
      <c r="PP19" s="1"/>
      <c r="PQ19" s="1"/>
      <c r="PR19" s="1"/>
      <c r="PS19" s="1"/>
      <c r="PT19" s="1"/>
      <c r="PU19" s="1"/>
      <c r="PV19" s="1"/>
      <c r="PW19" s="1"/>
      <c r="PX19" s="1"/>
      <c r="PY19" s="1"/>
      <c r="PZ19" s="1"/>
      <c r="QA19" s="1"/>
      <c r="QB19" s="1"/>
      <c r="QC19" s="1"/>
      <c r="QD19" s="1"/>
      <c r="QE19" s="1"/>
      <c r="QF19" s="1"/>
      <c r="QG19" s="1"/>
      <c r="QH19" s="1"/>
      <c r="QI19" s="1"/>
      <c r="QJ19" s="1"/>
      <c r="QK19" s="1"/>
      <c r="QL19" s="1"/>
      <c r="QM19" s="1"/>
      <c r="QN19" s="1"/>
      <c r="QO19" s="1"/>
      <c r="QP19" s="1"/>
      <c r="QQ19" s="1"/>
      <c r="QR19" s="1"/>
      <c r="QS19" s="1"/>
      <c r="QT19" s="1"/>
      <c r="QU19" s="1"/>
      <c r="QV19" s="1"/>
      <c r="QW19" s="1"/>
      <c r="QX19" s="1"/>
      <c r="QY19" s="1"/>
      <c r="QZ19" s="1"/>
      <c r="RA19" s="1"/>
      <c r="RB19" s="1"/>
      <c r="RC19" s="1"/>
      <c r="RD19" s="1"/>
      <c r="RE19" s="1"/>
      <c r="RF19" s="1"/>
      <c r="RG19" s="1"/>
      <c r="RH19" s="1"/>
      <c r="RI19" s="1"/>
      <c r="RJ19" s="1"/>
      <c r="RK19" s="1"/>
      <c r="RL19" s="1"/>
      <c r="RM19" s="1"/>
      <c r="RN19" s="1"/>
      <c r="RO19" s="1"/>
      <c r="RP19" s="1"/>
      <c r="RQ19" s="1"/>
      <c r="RR19" s="1"/>
      <c r="RS19" s="1"/>
      <c r="RT19" s="1"/>
      <c r="RU19" s="1"/>
      <c r="RV19" s="1"/>
      <c r="RW19" s="1"/>
      <c r="RX19" s="1"/>
      <c r="RY19" s="1"/>
      <c r="RZ19" s="1"/>
      <c r="SA19" s="1"/>
      <c r="SB19" s="1"/>
      <c r="SC19" s="1"/>
      <c r="SD19" s="1"/>
      <c r="SE19" s="1"/>
      <c r="SF19" s="1"/>
      <c r="SG19" s="1"/>
      <c r="SH19" s="1"/>
      <c r="SI19" s="1"/>
      <c r="SJ19" s="1"/>
      <c r="SK19" s="1"/>
      <c r="SL19" s="1"/>
      <c r="SM19" s="1"/>
      <c r="SN19" s="1"/>
      <c r="SO19" s="1"/>
      <c r="SP19" s="1"/>
      <c r="SQ19" s="1"/>
      <c r="SR19" s="1"/>
      <c r="SS19" s="1"/>
      <c r="ST19" s="1"/>
      <c r="SU19" s="1"/>
      <c r="SV19" s="1"/>
      <c r="SW19" s="1"/>
      <c r="SX19" s="1"/>
      <c r="SY19" s="1"/>
      <c r="SZ19" s="1"/>
      <c r="TA19" s="1"/>
      <c r="TB19" s="1"/>
      <c r="TC19" s="1"/>
      <c r="TD19" s="1"/>
      <c r="TE19" s="1"/>
      <c r="TF19" s="1"/>
      <c r="TG19" s="1"/>
      <c r="TH19" s="1"/>
      <c r="TI19" s="1"/>
      <c r="TJ19" s="1"/>
      <c r="TK19" s="1"/>
      <c r="TL19" s="1"/>
      <c r="TM19" s="1"/>
      <c r="TN19" s="1"/>
      <c r="TO19" s="1"/>
      <c r="TP19" s="1"/>
      <c r="TQ19" s="1"/>
      <c r="TR19" s="1"/>
      <c r="TS19" s="1"/>
      <c r="TT19" s="1"/>
      <c r="TU19" s="1"/>
      <c r="TV19" s="1"/>
      <c r="TW19" s="1"/>
      <c r="TX19" s="1"/>
      <c r="TY19" s="1"/>
      <c r="TZ19" s="1"/>
      <c r="UA19" s="1"/>
      <c r="UB19" s="1"/>
      <c r="UC19" s="1"/>
      <c r="UD19" s="1"/>
      <c r="UE19" s="1"/>
      <c r="UF19" s="1"/>
      <c r="UG19" s="1"/>
      <c r="UH19" s="1"/>
      <c r="UI19" s="1"/>
      <c r="UJ19" s="1"/>
      <c r="UK19" s="1"/>
      <c r="UL19" s="1"/>
      <c r="UM19" s="1"/>
      <c r="UN19" s="1"/>
      <c r="UO19" s="1"/>
      <c r="UP19" s="1"/>
      <c r="UQ19" s="1"/>
      <c r="UR19" s="1"/>
      <c r="US19" s="1"/>
      <c r="UT19" s="1"/>
      <c r="UU19" s="1"/>
      <c r="UV19" s="1"/>
      <c r="UW19" s="1"/>
      <c r="UX19" s="1"/>
      <c r="UY19" s="1"/>
      <c r="UZ19" s="1"/>
      <c r="VA19" s="1"/>
      <c r="VB19" s="1"/>
      <c r="VC19" s="1"/>
      <c r="VD19" s="1"/>
      <c r="VE19" s="1"/>
      <c r="VF19" s="1"/>
      <c r="VG19" s="1"/>
      <c r="VH19" s="1"/>
      <c r="VI19" s="1"/>
      <c r="VJ19" s="1"/>
      <c r="VK19" s="1"/>
      <c r="VL19" s="1"/>
      <c r="VM19" s="1"/>
      <c r="VN19" s="1"/>
      <c r="VO19" s="1"/>
      <c r="VP19" s="1"/>
      <c r="VQ19" s="1"/>
      <c r="VR19" s="1"/>
      <c r="VS19" s="1"/>
      <c r="VT19" s="1"/>
      <c r="VU19" s="1"/>
      <c r="VV19" s="1"/>
      <c r="VW19" s="1"/>
      <c r="VX19" s="1"/>
      <c r="VY19" s="1"/>
      <c r="VZ19" s="1"/>
      <c r="WA19" s="1"/>
      <c r="WB19" s="1"/>
      <c r="WC19" s="1"/>
      <c r="WD19" s="1"/>
      <c r="WE19" s="1"/>
      <c r="WF19" s="1"/>
      <c r="WG19" s="1"/>
      <c r="WH19" s="1"/>
      <c r="WI19" s="1"/>
      <c r="WJ19" s="1"/>
      <c r="WK19" s="1"/>
      <c r="WL19" s="1"/>
      <c r="WM19" s="1"/>
      <c r="WN19" s="1"/>
      <c r="WO19" s="1"/>
      <c r="WP19" s="1"/>
      <c r="WQ19" s="1"/>
      <c r="WR19" s="1"/>
      <c r="WS19" s="1"/>
      <c r="WT19" s="1"/>
      <c r="WU19" s="1"/>
      <c r="WV19" s="1"/>
      <c r="WW19" s="1"/>
      <c r="WX19" s="1"/>
      <c r="WY19" s="1"/>
      <c r="WZ19" s="1"/>
      <c r="XA19" s="1"/>
      <c r="XB19" s="1"/>
      <c r="XC19" s="1"/>
      <c r="XD19" s="1"/>
      <c r="XE19" s="1"/>
      <c r="XF19" s="1"/>
      <c r="XG19" s="1"/>
      <c r="XH19" s="1"/>
      <c r="XI19" s="1"/>
      <c r="XJ19" s="1"/>
      <c r="XK19" s="1"/>
      <c r="XL19" s="1"/>
      <c r="XM19" s="1"/>
      <c r="XN19" s="1"/>
      <c r="XO19" s="1"/>
      <c r="XP19" s="1"/>
      <c r="XQ19" s="1"/>
      <c r="XR19" s="1"/>
      <c r="XS19" s="1"/>
      <c r="XT19" s="1"/>
      <c r="XU19" s="1"/>
      <c r="XV19" s="1"/>
      <c r="XW19" s="1"/>
      <c r="XX19" s="1"/>
      <c r="XY19" s="1"/>
      <c r="XZ19" s="1"/>
      <c r="YA19" s="1"/>
      <c r="YB19" s="1"/>
      <c r="YC19" s="1"/>
      <c r="YD19" s="1"/>
      <c r="YE19" s="1"/>
      <c r="YF19" s="1"/>
      <c r="YG19" s="1"/>
      <c r="YH19" s="1"/>
      <c r="YI19" s="1"/>
      <c r="YJ19" s="1"/>
      <c r="YK19" s="1"/>
      <c r="YL19" s="1"/>
      <c r="YM19" s="1"/>
      <c r="YN19" s="1"/>
      <c r="YO19" s="1"/>
      <c r="YP19" s="1"/>
      <c r="YQ19" s="1"/>
      <c r="YR19" s="1"/>
      <c r="YS19" s="1"/>
      <c r="YT19" s="1"/>
      <c r="YU19" s="1"/>
      <c r="YV19" s="1"/>
      <c r="YW19" s="1"/>
      <c r="YX19" s="1"/>
      <c r="YY19" s="1"/>
      <c r="YZ19" s="1"/>
      <c r="ZA19" s="1"/>
      <c r="ZB19" s="1"/>
      <c r="ZC19" s="1"/>
      <c r="ZD19" s="1"/>
      <c r="ZE19" s="1"/>
      <c r="ZF19" s="1"/>
      <c r="ZG19" s="1"/>
      <c r="ZH19" s="1"/>
      <c r="ZI19" s="1"/>
      <c r="ZJ19" s="1"/>
      <c r="ZK19" s="1"/>
      <c r="ZL19" s="1"/>
      <c r="ZM19" s="1"/>
      <c r="ZN19" s="1"/>
      <c r="ZO19" s="1"/>
      <c r="ZP19" s="1"/>
      <c r="ZQ19" s="1"/>
      <c r="ZR19" s="1"/>
      <c r="ZS19" s="1"/>
      <c r="ZT19" s="1"/>
      <c r="ZU19" s="1"/>
      <c r="ZV19" s="1"/>
      <c r="ZW19" s="1"/>
      <c r="ZX19" s="1"/>
      <c r="ZY19" s="1"/>
      <c r="ZZ19" s="1"/>
      <c r="AAA19" s="1"/>
      <c r="AAB19" s="1"/>
      <c r="AAC19" s="1"/>
      <c r="AAD19" s="1"/>
      <c r="AAE19" s="1"/>
      <c r="AAF19" s="1"/>
      <c r="AAG19" s="1"/>
      <c r="AAH19" s="1"/>
      <c r="AAI19" s="1"/>
      <c r="AAJ19" s="1"/>
      <c r="AAK19" s="1"/>
      <c r="AAL19" s="1"/>
      <c r="AAM19" s="1"/>
      <c r="AAN19" s="1"/>
      <c r="AAO19" s="1"/>
      <c r="AAP19" s="1"/>
      <c r="AAQ19" s="1"/>
      <c r="AAR19" s="1"/>
      <c r="AAS19" s="1"/>
      <c r="AAT19" s="1"/>
      <c r="AAU19" s="1"/>
      <c r="AAV19" s="1"/>
      <c r="AAW19" s="1"/>
      <c r="AAX19" s="1"/>
      <c r="AAY19" s="1"/>
      <c r="AAZ19" s="1"/>
      <c r="ABA19" s="1"/>
      <c r="ABB19" s="1"/>
      <c r="ABC19" s="1"/>
      <c r="ABD19" s="1"/>
      <c r="ABE19" s="1"/>
      <c r="ABF19" s="1"/>
      <c r="ABG19" s="1"/>
      <c r="ABH19" s="1"/>
      <c r="ABI19" s="1"/>
      <c r="ABJ19" s="1"/>
      <c r="ABK19" s="1"/>
      <c r="ABL19" s="1"/>
      <c r="ABM19" s="1"/>
      <c r="ABN19" s="1"/>
      <c r="ABO19" s="1"/>
      <c r="ABP19" s="1"/>
      <c r="ABQ19" s="1"/>
      <c r="ABR19" s="1"/>
      <c r="ABS19" s="1"/>
      <c r="ABT19" s="1"/>
      <c r="ABU19" s="1"/>
      <c r="ABV19" s="1"/>
      <c r="ABW19" s="1"/>
      <c r="ABX19" s="1"/>
      <c r="ABY19" s="1"/>
      <c r="ABZ19" s="1"/>
      <c r="ACA19" s="1"/>
      <c r="ACB19" s="1"/>
      <c r="ACC19" s="1"/>
      <c r="ACD19" s="1"/>
      <c r="ACE19" s="1"/>
      <c r="ACF19" s="1"/>
      <c r="ACG19" s="1"/>
      <c r="ACH19" s="1"/>
      <c r="ACI19" s="1"/>
      <c r="ACJ19" s="1"/>
      <c r="ACK19" s="1"/>
      <c r="ACL19" s="1"/>
      <c r="ACM19" s="1"/>
      <c r="ACN19" s="1"/>
      <c r="ACO19" s="1"/>
      <c r="ACP19" s="1"/>
      <c r="ACQ19" s="1"/>
      <c r="ACR19" s="1"/>
      <c r="ACS19" s="1"/>
      <c r="ACT19" s="1"/>
      <c r="ACU19" s="1"/>
      <c r="ACV19" s="1"/>
      <c r="ACW19" s="1"/>
      <c r="ACX19" s="1"/>
      <c r="ACY19" s="1"/>
      <c r="ACZ19" s="1"/>
      <c r="ADA19" s="1"/>
      <c r="ADB19" s="1"/>
      <c r="ADC19" s="1"/>
      <c r="ADD19" s="1"/>
      <c r="ADE19" s="1"/>
      <c r="ADF19" s="1"/>
      <c r="ADG19" s="1"/>
      <c r="ADH19" s="1"/>
      <c r="ADI19" s="1"/>
      <c r="ADJ19" s="1"/>
      <c r="ADK19" s="1"/>
      <c r="ADL19" s="1"/>
      <c r="ADM19" s="1"/>
      <c r="ADN19" s="1"/>
      <c r="ADO19" s="1"/>
      <c r="ADP19" s="1"/>
      <c r="ADQ19" s="1"/>
      <c r="ADR19" s="1"/>
      <c r="ADS19" s="1"/>
      <c r="ADT19" s="1"/>
      <c r="ADU19" s="1"/>
      <c r="ADV19" s="1"/>
      <c r="ADW19" s="1"/>
      <c r="ADX19" s="1"/>
      <c r="ADY19" s="1"/>
      <c r="ADZ19" s="1"/>
      <c r="AEA19" s="1"/>
      <c r="AEB19" s="1"/>
      <c r="AEC19" s="1"/>
      <c r="AED19" s="1"/>
      <c r="AEE19" s="1"/>
      <c r="AEF19" s="1"/>
      <c r="AEG19" s="1"/>
      <c r="AEH19" s="1"/>
      <c r="AEI19" s="1"/>
      <c r="AEJ19" s="1"/>
      <c r="AEK19" s="1"/>
      <c r="AEL19" s="1"/>
      <c r="AEM19" s="1"/>
      <c r="AEN19" s="1"/>
      <c r="AEO19" s="1"/>
      <c r="AEP19" s="1"/>
      <c r="AEQ19" s="1"/>
      <c r="AER19" s="1"/>
      <c r="AES19" s="1"/>
      <c r="AET19" s="1"/>
      <c r="AEU19" s="1"/>
      <c r="AEV19" s="1"/>
      <c r="AEW19" s="1"/>
      <c r="AEX19" s="1"/>
      <c r="AEY19" s="1"/>
      <c r="AEZ19" s="1"/>
      <c r="AFA19" s="1"/>
      <c r="AFB19" s="1"/>
      <c r="AFC19" s="1"/>
      <c r="AFD19" s="1"/>
      <c r="AFE19" s="1"/>
      <c r="AFF19" s="1"/>
      <c r="AFG19" s="1"/>
      <c r="AFH19" s="1"/>
      <c r="AFI19" s="1"/>
      <c r="AFJ19" s="1"/>
      <c r="AFK19" s="1"/>
      <c r="AFL19" s="1"/>
      <c r="AFM19" s="1"/>
      <c r="AFN19" s="1"/>
      <c r="AFO19" s="1"/>
      <c r="AFP19" s="1"/>
      <c r="AFQ19" s="1"/>
      <c r="AFR19" s="1"/>
      <c r="AFS19" s="1"/>
      <c r="AFT19" s="1"/>
      <c r="AFU19" s="1"/>
      <c r="AFV19" s="1"/>
      <c r="AFW19" s="1"/>
      <c r="AFX19" s="1"/>
      <c r="AFY19" s="1"/>
      <c r="AFZ19" s="1"/>
      <c r="AGA19" s="1"/>
      <c r="AGB19" s="1"/>
      <c r="AGC19" s="1"/>
      <c r="AGD19" s="1"/>
      <c r="AGE19" s="1"/>
      <c r="AGF19" s="1"/>
      <c r="AGG19" s="1"/>
      <c r="AGH19" s="1"/>
      <c r="AGI19" s="1"/>
      <c r="AGJ19" s="1"/>
      <c r="AGK19" s="1"/>
      <c r="AGL19" s="1"/>
      <c r="AGM19" s="1"/>
      <c r="AGN19" s="1"/>
      <c r="AGO19" s="1"/>
      <c r="AGP19" s="1"/>
      <c r="AGQ19" s="1"/>
      <c r="AGR19" s="1"/>
      <c r="AGS19" s="1"/>
      <c r="AGT19" s="1"/>
      <c r="AGU19" s="1"/>
      <c r="AGV19" s="1"/>
      <c r="AGW19" s="1"/>
      <c r="AGX19" s="1"/>
      <c r="AGY19" s="1"/>
      <c r="AGZ19" s="1"/>
      <c r="AHA19" s="1"/>
      <c r="AHB19" s="1"/>
      <c r="AHC19" s="1"/>
      <c r="AHD19" s="1"/>
      <c r="AHE19" s="1"/>
      <c r="AHF19" s="1"/>
      <c r="AHG19" s="1"/>
      <c r="AHH19" s="1"/>
      <c r="AHI19" s="1"/>
      <c r="AHJ19" s="1"/>
      <c r="AHK19" s="1"/>
      <c r="AHL19" s="1"/>
      <c r="AHM19" s="1"/>
      <c r="AHN19" s="1"/>
      <c r="AHO19" s="1"/>
      <c r="AHP19" s="1"/>
      <c r="AHQ19" s="1"/>
      <c r="AHR19" s="1"/>
      <c r="AHS19" s="1"/>
      <c r="AHT19" s="1"/>
      <c r="AHU19" s="1"/>
      <c r="AHV19" s="1"/>
      <c r="AHW19" s="1"/>
      <c r="AHX19" s="1"/>
      <c r="AHY19" s="1"/>
      <c r="AHZ19" s="1"/>
      <c r="AIA19" s="1"/>
      <c r="AIB19" s="1"/>
      <c r="AIC19" s="1"/>
      <c r="AID19" s="1"/>
      <c r="AIE19" s="1"/>
      <c r="AIF19" s="1"/>
      <c r="AIG19" s="1"/>
      <c r="AIH19" s="1"/>
      <c r="AII19" s="1"/>
      <c r="AIJ19" s="1"/>
      <c r="AIK19" s="1"/>
      <c r="AIL19" s="1"/>
      <c r="AIM19" s="1"/>
      <c r="AIN19" s="1"/>
      <c r="AIO19" s="1"/>
      <c r="AIP19" s="1"/>
      <c r="AIQ19" s="1"/>
      <c r="AIR19" s="1"/>
      <c r="AIS19" s="1"/>
      <c r="AIT19" s="1"/>
      <c r="AIU19" s="1"/>
      <c r="AIV19" s="1"/>
      <c r="AIW19" s="1"/>
      <c r="AIX19" s="1"/>
      <c r="AIY19" s="1"/>
      <c r="AIZ19" s="1"/>
      <c r="AJA19" s="1"/>
      <c r="AJB19" s="1"/>
      <c r="AJC19" s="1"/>
      <c r="AJD19" s="1"/>
      <c r="AJE19" s="1"/>
      <c r="AJF19" s="1"/>
      <c r="AJG19" s="1"/>
      <c r="AJH19" s="1"/>
      <c r="AJI19" s="1"/>
      <c r="AJJ19" s="1"/>
      <c r="AJK19" s="1"/>
      <c r="AJL19" s="1"/>
      <c r="AJM19" s="1"/>
      <c r="AJN19" s="1"/>
      <c r="AJO19" s="1"/>
      <c r="AJP19" s="1"/>
      <c r="AJQ19" s="1"/>
      <c r="AJR19" s="1"/>
      <c r="AJS19" s="1"/>
      <c r="AJT19" s="1"/>
      <c r="AJU19" s="1"/>
      <c r="AJV19" s="1"/>
      <c r="AJW19" s="1"/>
      <c r="AJX19" s="1"/>
      <c r="AJY19" s="1"/>
      <c r="AJZ19" s="1"/>
      <c r="AKA19" s="1"/>
      <c r="AKB19" s="1"/>
      <c r="AKC19" s="1"/>
      <c r="AKD19" s="1"/>
      <c r="AKE19" s="1"/>
      <c r="AKF19" s="1"/>
      <c r="AKG19" s="1"/>
      <c r="AKH19" s="1"/>
      <c r="AKI19" s="1"/>
      <c r="AKJ19" s="1"/>
      <c r="AKK19" s="1"/>
      <c r="AKL19" s="1"/>
      <c r="AKM19" s="1"/>
      <c r="AKN19" s="1"/>
      <c r="AKO19" s="1"/>
      <c r="AKP19" s="1"/>
      <c r="AKQ19" s="1"/>
      <c r="AKR19" s="1"/>
      <c r="AKS19" s="1"/>
      <c r="AKT19" s="1"/>
      <c r="AKU19" s="1"/>
      <c r="AKV19" s="1"/>
      <c r="AKW19" s="1"/>
      <c r="AKX19" s="1"/>
      <c r="AKY19" s="1"/>
      <c r="AKZ19" s="1"/>
      <c r="ALA19" s="1"/>
      <c r="ALB19" s="1"/>
      <c r="ALC19" s="1"/>
      <c r="ALD19" s="1"/>
      <c r="ALE19" s="1"/>
      <c r="ALF19" s="1"/>
      <c r="ALG19" s="1"/>
      <c r="ALH19" s="1"/>
      <c r="ALI19" s="1"/>
      <c r="ALJ19" s="1"/>
      <c r="ALK19" s="1"/>
      <c r="ALL19" s="1"/>
      <c r="ALM19" s="1"/>
      <c r="ALN19" s="1"/>
      <c r="ALO19" s="1"/>
      <c r="ALP19" s="1"/>
      <c r="ALQ19" s="1"/>
      <c r="ALR19" s="1"/>
      <c r="ALS19" s="1"/>
      <c r="ALT19" s="1"/>
      <c r="ALU19" s="1"/>
      <c r="ALV19" s="1"/>
      <c r="ALW19" s="1"/>
      <c r="ALX19" s="1"/>
      <c r="ALY19" s="1"/>
      <c r="ALZ19" s="1"/>
      <c r="AMA19" s="1"/>
      <c r="AMB19" s="1"/>
      <c r="AMC19" s="1"/>
      <c r="AMD19" s="1"/>
      <c r="AME19" s="1"/>
      <c r="AMF19" s="1"/>
      <c r="AMG19" s="1"/>
      <c r="AMH19" s="1"/>
      <c r="AMI19" s="1"/>
      <c r="AMJ19" s="1"/>
      <c r="AMK19" s="1"/>
      <c r="AML19" s="1"/>
      <c r="AMM19" s="1"/>
      <c r="AMN19" s="1"/>
      <c r="AMO19" s="1"/>
      <c r="AMP19" s="1"/>
      <c r="AMQ19" s="1"/>
      <c r="AMR19" s="1"/>
      <c r="AMS19" s="1"/>
      <c r="AMT19" s="1"/>
      <c r="AMU19" s="1"/>
      <c r="AMV19" s="1"/>
      <c r="AMW19" s="1"/>
      <c r="AMX19" s="1"/>
      <c r="AMY19" s="1"/>
      <c r="AMZ19" s="1"/>
      <c r="ANA19" s="1"/>
      <c r="ANB19" s="1"/>
      <c r="ANC19" s="1"/>
      <c r="AND19" s="1"/>
      <c r="ANE19" s="1"/>
      <c r="ANF19" s="1"/>
      <c r="ANG19" s="1"/>
      <c r="ANH19" s="1"/>
      <c r="ANI19" s="1"/>
      <c r="ANJ19" s="1"/>
      <c r="ANK19" s="1"/>
      <c r="ANL19" s="1"/>
      <c r="ANM19" s="1"/>
      <c r="ANN19" s="1"/>
      <c r="ANO19" s="1"/>
      <c r="ANP19" s="1"/>
      <c r="ANQ19" s="1"/>
      <c r="ANR19" s="1"/>
      <c r="ANS19" s="1"/>
      <c r="ANT19" s="1"/>
      <c r="ANU19" s="1"/>
      <c r="ANV19" s="1"/>
      <c r="ANW19" s="1"/>
      <c r="ANX19" s="1"/>
      <c r="ANY19" s="1"/>
      <c r="ANZ19" s="1"/>
      <c r="AOA19" s="1"/>
      <c r="AOB19" s="1"/>
      <c r="AOC19" s="1"/>
      <c r="AOD19" s="1"/>
      <c r="AOE19" s="1"/>
      <c r="AOF19" s="1"/>
      <c r="AOG19" s="1"/>
      <c r="AOH19" s="1"/>
      <c r="AOI19" s="1"/>
      <c r="AOJ19" s="1"/>
      <c r="AOK19" s="1"/>
      <c r="AOL19" s="1"/>
      <c r="AOM19" s="1"/>
      <c r="AON19" s="1"/>
      <c r="AOO19" s="1"/>
      <c r="AOP19" s="1"/>
      <c r="AOQ19" s="1"/>
      <c r="AOR19" s="1"/>
      <c r="AOS19" s="1"/>
      <c r="AOT19" s="1"/>
      <c r="AOU19" s="1"/>
      <c r="AOV19" s="1"/>
      <c r="AOW19" s="1"/>
      <c r="AOX19" s="1"/>
      <c r="AOY19" s="1"/>
      <c r="AOZ19" s="1"/>
      <c r="APA19" s="1"/>
      <c r="APB19" s="1"/>
      <c r="APC19" s="1"/>
      <c r="APD19" s="1"/>
      <c r="APE19" s="1"/>
      <c r="APF19" s="1"/>
      <c r="APG19" s="1"/>
      <c r="APH19" s="1"/>
      <c r="API19" s="1"/>
      <c r="APJ19" s="1"/>
      <c r="APK19" s="1"/>
      <c r="APL19" s="1"/>
      <c r="APM19" s="1"/>
      <c r="APN19" s="1"/>
      <c r="APO19" s="1"/>
      <c r="APP19" s="1"/>
      <c r="APQ19" s="1"/>
      <c r="APR19" s="1"/>
      <c r="APS19" s="1"/>
      <c r="APT19" s="1"/>
      <c r="APU19" s="1"/>
      <c r="APV19" s="1"/>
      <c r="APW19" s="1"/>
      <c r="APX19" s="1"/>
      <c r="APY19" s="1"/>
      <c r="APZ19" s="1"/>
      <c r="AQA19" s="1"/>
      <c r="AQB19" s="1"/>
      <c r="AQC19" s="1"/>
      <c r="AQD19" s="1"/>
      <c r="AQE19" s="1"/>
      <c r="AQF19" s="1"/>
      <c r="AQG19" s="1"/>
      <c r="AQH19" s="1"/>
      <c r="AQI19" s="1"/>
      <c r="AQJ19" s="1"/>
      <c r="AQK19" s="1"/>
      <c r="AQL19" s="1"/>
      <c r="AQM19" s="1"/>
      <c r="AQN19" s="1"/>
      <c r="AQO19" s="1"/>
      <c r="AQP19" s="1"/>
      <c r="AQQ19" s="1"/>
      <c r="AQR19" s="1"/>
      <c r="AQS19" s="1"/>
      <c r="AQT19" s="1"/>
      <c r="AQU19" s="1"/>
      <c r="AQV19" s="1"/>
      <c r="AQW19" s="1"/>
      <c r="AQX19" s="1"/>
      <c r="AQY19" s="1"/>
      <c r="AQZ19" s="1"/>
      <c r="ARA19" s="1"/>
      <c r="ARB19" s="1"/>
      <c r="ARC19" s="1"/>
      <c r="ARD19" s="1"/>
      <c r="ARE19" s="1"/>
      <c r="ARF19" s="1"/>
      <c r="ARG19" s="1"/>
      <c r="ARH19" s="1"/>
      <c r="ARI19" s="1"/>
      <c r="ARJ19" s="1"/>
      <c r="ARK19" s="1"/>
      <c r="ARL19" s="1"/>
      <c r="ARM19" s="1"/>
      <c r="ARN19" s="1"/>
      <c r="ARO19" s="1"/>
      <c r="ARP19" s="1"/>
      <c r="ARQ19" s="1"/>
      <c r="ARR19" s="1"/>
      <c r="ARS19" s="1"/>
      <c r="ART19" s="1"/>
      <c r="ARU19" s="1"/>
      <c r="ARV19" s="1"/>
      <c r="ARW19" s="1"/>
      <c r="ARX19" s="1"/>
      <c r="ARY19" s="1"/>
      <c r="ARZ19" s="1"/>
      <c r="ASA19" s="1"/>
      <c r="ASB19" s="1"/>
      <c r="ASC19" s="1"/>
      <c r="ASD19" s="1"/>
      <c r="ASE19" s="1"/>
      <c r="ASF19" s="1"/>
      <c r="ASG19" s="1"/>
      <c r="ASH19" s="1"/>
      <c r="ASI19" s="1"/>
      <c r="ASJ19" s="1"/>
      <c r="ASK19" s="1"/>
      <c r="ASL19" s="1"/>
      <c r="ASM19" s="1"/>
      <c r="ASN19" s="1"/>
      <c r="ASO19" s="1"/>
      <c r="ASP19" s="1"/>
      <c r="ASQ19" s="1"/>
      <c r="ASR19" s="1"/>
      <c r="ASS19" s="1"/>
      <c r="AST19" s="1"/>
      <c r="ASU19" s="1"/>
      <c r="ASV19" s="1"/>
      <c r="ASW19" s="1"/>
      <c r="ASX19" s="1"/>
      <c r="ASY19" s="1"/>
      <c r="ASZ19" s="1"/>
      <c r="ATA19" s="1"/>
      <c r="ATB19" s="1"/>
      <c r="ATC19" s="1"/>
      <c r="ATD19" s="1"/>
      <c r="ATE19" s="1"/>
      <c r="ATF19" s="1"/>
      <c r="ATG19" s="1"/>
      <c r="ATH19" s="1"/>
      <c r="ATI19" s="1"/>
      <c r="ATJ19" s="1"/>
      <c r="ATK19" s="1"/>
      <c r="ATL19" s="1"/>
      <c r="ATM19" s="1"/>
      <c r="ATN19" s="1"/>
      <c r="ATO19" s="1"/>
      <c r="ATP19" s="1"/>
      <c r="ATQ19" s="1"/>
      <c r="ATR19" s="1"/>
      <c r="ATS19" s="1"/>
      <c r="ATT19" s="1"/>
      <c r="ATU19" s="1"/>
      <c r="ATV19" s="1"/>
      <c r="ATW19" s="1"/>
      <c r="ATX19" s="1"/>
      <c r="ATY19" s="1"/>
      <c r="ATZ19" s="1"/>
      <c r="AUA19" s="1"/>
      <c r="AUB19" s="1"/>
      <c r="AUC19" s="1"/>
      <c r="AUD19" s="1"/>
      <c r="AUE19" s="1"/>
      <c r="AUF19" s="1"/>
      <c r="AUG19" s="1"/>
      <c r="AUH19" s="1"/>
      <c r="AUI19" s="1"/>
      <c r="AUJ19" s="1"/>
      <c r="AUK19" s="1"/>
      <c r="AUL19" s="1"/>
      <c r="AUM19" s="1"/>
      <c r="AUN19" s="1"/>
      <c r="AUO19" s="1"/>
      <c r="AUP19" s="1"/>
      <c r="AUQ19" s="1"/>
      <c r="AUR19" s="1"/>
      <c r="AUS19" s="1"/>
      <c r="AUT19" s="1"/>
      <c r="AUU19" s="1"/>
      <c r="AUV19" s="1"/>
      <c r="AUW19" s="1"/>
      <c r="AUX19" s="1"/>
      <c r="AUY19" s="1"/>
      <c r="AUZ19" s="1"/>
      <c r="AVA19" s="1"/>
      <c r="AVB19" s="1"/>
      <c r="AVC19" s="1"/>
      <c r="AVD19" s="1"/>
      <c r="AVE19" s="1"/>
      <c r="AVF19" s="1"/>
      <c r="AVG19" s="1"/>
      <c r="AVH19" s="1"/>
      <c r="AVI19" s="1"/>
      <c r="AVJ19" s="1"/>
      <c r="AVK19" s="1"/>
      <c r="AVL19" s="1"/>
      <c r="AVM19" s="1"/>
      <c r="AVN19" s="1"/>
      <c r="AVO19" s="1"/>
      <c r="AVP19" s="1"/>
      <c r="AVQ19" s="1"/>
      <c r="AVR19" s="1"/>
      <c r="AVS19" s="1"/>
      <c r="AVT19" s="1"/>
      <c r="AVU19" s="1"/>
      <c r="AVV19" s="1"/>
      <c r="AVW19" s="1"/>
      <c r="AVX19" s="1"/>
      <c r="AVY19" s="1"/>
      <c r="AVZ19" s="1"/>
      <c r="AWA19" s="1"/>
      <c r="AWB19" s="1"/>
      <c r="AWC19" s="1"/>
      <c r="AWD19" s="1"/>
      <c r="AWE19" s="1"/>
      <c r="AWF19" s="1"/>
      <c r="AWG19" s="1"/>
      <c r="AWH19" s="1"/>
      <c r="AWI19" s="1"/>
      <c r="AWJ19" s="1"/>
      <c r="AWK19" s="1"/>
      <c r="AWL19" s="1"/>
      <c r="AWM19" s="1"/>
      <c r="AWN19" s="1"/>
      <c r="AWO19" s="1"/>
      <c r="AWP19" s="1"/>
      <c r="AWQ19" s="1"/>
      <c r="AWR19" s="1"/>
      <c r="AWS19" s="1"/>
      <c r="AWT19" s="1"/>
      <c r="AWU19" s="1"/>
      <c r="AWV19" s="1"/>
      <c r="AWW19" s="1"/>
      <c r="AWX19" s="1"/>
      <c r="AWY19" s="1"/>
      <c r="AWZ19" s="1"/>
      <c r="AXA19" s="1"/>
      <c r="AXB19" s="1"/>
      <c r="AXC19" s="1"/>
      <c r="AXD19" s="1"/>
      <c r="AXE19" s="1"/>
      <c r="AXF19" s="1"/>
      <c r="AXG19" s="1"/>
      <c r="AXH19" s="1"/>
      <c r="AXI19" s="1"/>
      <c r="AXJ19" s="1"/>
      <c r="AXK19" s="1"/>
      <c r="AXL19" s="1"/>
      <c r="AXM19" s="1"/>
      <c r="AXN19" s="1"/>
      <c r="AXO19" s="1"/>
      <c r="AXP19" s="1"/>
      <c r="AXQ19" s="1"/>
      <c r="AXR19" s="1"/>
      <c r="AXS19" s="1"/>
      <c r="AXT19" s="1"/>
      <c r="AXU19" s="1"/>
      <c r="AXV19" s="1"/>
      <c r="AXW19" s="1"/>
      <c r="AXX19" s="1"/>
      <c r="AXY19" s="1"/>
      <c r="AXZ19" s="1"/>
      <c r="AYA19" s="1"/>
      <c r="AYB19" s="1"/>
      <c r="AYC19" s="1"/>
      <c r="AYD19" s="1"/>
      <c r="AYE19" s="1"/>
      <c r="AYF19" s="1"/>
      <c r="AYG19" s="1"/>
      <c r="AYH19" s="1"/>
      <c r="AYI19" s="1"/>
      <c r="AYJ19" s="1"/>
      <c r="AYK19" s="1"/>
      <c r="AYL19" s="1"/>
      <c r="AYM19" s="1"/>
      <c r="AYN19" s="1"/>
      <c r="AYO19" s="1"/>
      <c r="AYP19" s="1"/>
      <c r="AYQ19" s="1"/>
      <c r="AYR19" s="1"/>
      <c r="AYS19" s="1"/>
      <c r="AYT19" s="1"/>
      <c r="AYU19" s="1"/>
      <c r="AYV19" s="1"/>
      <c r="AYW19" s="1"/>
      <c r="AYX19" s="1"/>
      <c r="AYY19" s="1"/>
      <c r="AYZ19" s="1"/>
      <c r="AZA19" s="1"/>
      <c r="AZB19" s="1"/>
      <c r="AZC19" s="1"/>
      <c r="AZD19" s="1"/>
      <c r="AZE19" s="1"/>
      <c r="AZF19" s="1"/>
      <c r="AZG19" s="1"/>
      <c r="AZH19" s="1"/>
      <c r="AZI19" s="1"/>
      <c r="AZJ19" s="1"/>
      <c r="AZK19" s="1"/>
      <c r="AZL19" s="1"/>
      <c r="AZM19" s="1"/>
      <c r="AZN19" s="1"/>
      <c r="AZO19" s="1"/>
      <c r="AZP19" s="1"/>
      <c r="AZQ19" s="1"/>
      <c r="AZR19" s="1"/>
      <c r="AZS19" s="1"/>
      <c r="AZT19" s="1"/>
      <c r="AZU19" s="1"/>
      <c r="AZV19" s="1"/>
      <c r="AZW19" s="1"/>
      <c r="AZX19" s="1"/>
      <c r="AZY19" s="1"/>
      <c r="AZZ19" s="1"/>
      <c r="BAA19" s="1"/>
      <c r="BAB19" s="1"/>
      <c r="BAC19" s="1"/>
      <c r="BAD19" s="1"/>
      <c r="BAE19" s="1"/>
      <c r="BAF19" s="1"/>
      <c r="BAG19" s="1"/>
      <c r="BAH19" s="1"/>
      <c r="BAI19" s="1"/>
      <c r="BAJ19" s="1"/>
      <c r="BAK19" s="1"/>
      <c r="BAL19" s="1"/>
      <c r="BAM19" s="1"/>
      <c r="BAN19" s="1"/>
      <c r="BAO19" s="1"/>
      <c r="BAP19" s="1"/>
      <c r="BAQ19" s="1"/>
      <c r="BAR19" s="1"/>
      <c r="BAS19" s="1"/>
      <c r="BAT19" s="1"/>
      <c r="BAU19" s="1"/>
      <c r="BAV19" s="1"/>
      <c r="BAW19" s="1"/>
      <c r="BAX19" s="1"/>
      <c r="BAY19" s="1"/>
      <c r="BAZ19" s="1"/>
      <c r="BBA19" s="1"/>
      <c r="BBB19" s="1"/>
      <c r="BBC19" s="1"/>
      <c r="BBD19" s="1"/>
      <c r="BBE19" s="1"/>
      <c r="BBF19" s="1"/>
      <c r="BBG19" s="1"/>
      <c r="BBH19" s="1"/>
      <c r="BBI19" s="1"/>
      <c r="BBJ19" s="1"/>
      <c r="BBK19" s="1"/>
      <c r="BBL19" s="1"/>
      <c r="BBM19" s="1"/>
      <c r="BBN19" s="1"/>
      <c r="BBO19" s="1"/>
      <c r="BBP19" s="1"/>
      <c r="BBQ19" s="1"/>
      <c r="BBR19" s="1"/>
      <c r="BBS19" s="1"/>
      <c r="BBT19" s="1"/>
      <c r="BBU19" s="1"/>
      <c r="BBV19" s="1"/>
      <c r="BBW19" s="1"/>
      <c r="BBX19" s="1"/>
      <c r="BBY19" s="1"/>
      <c r="BBZ19" s="1"/>
      <c r="BCA19" s="1"/>
      <c r="BCB19" s="1"/>
      <c r="BCC19" s="1"/>
      <c r="BCD19" s="1"/>
      <c r="BCE19" s="1"/>
      <c r="BCF19" s="1"/>
      <c r="BCG19" s="1"/>
      <c r="BCH19" s="1"/>
      <c r="BCI19" s="1"/>
      <c r="BCJ19" s="1"/>
      <c r="BCK19" s="1"/>
      <c r="BCL19" s="1"/>
      <c r="BCM19" s="1"/>
      <c r="BCN19" s="1"/>
      <c r="BCO19" s="1"/>
      <c r="BCP19" s="1"/>
      <c r="BCQ19" s="1"/>
      <c r="BCR19" s="1"/>
      <c r="BCS19" s="1"/>
      <c r="BCT19" s="1"/>
      <c r="BCU19" s="1"/>
      <c r="BCV19" s="1"/>
      <c r="BCW19" s="1"/>
      <c r="BCX19" s="1"/>
      <c r="BCY19" s="1"/>
      <c r="BCZ19" s="1"/>
      <c r="BDA19" s="1"/>
      <c r="BDB19" s="1"/>
      <c r="BDC19" s="1"/>
      <c r="BDD19" s="1"/>
      <c r="BDE19" s="1"/>
      <c r="BDF19" s="1"/>
      <c r="BDG19" s="1"/>
      <c r="BDH19" s="1"/>
      <c r="BDI19" s="1"/>
      <c r="BDJ19" s="1"/>
      <c r="BDK19" s="1"/>
      <c r="BDL19" s="1"/>
      <c r="BDM19" s="1"/>
      <c r="BDN19" s="1"/>
      <c r="BDO19" s="1"/>
      <c r="BDP19" s="1"/>
      <c r="BDQ19" s="1"/>
      <c r="BDR19" s="1"/>
      <c r="BDS19" s="1"/>
      <c r="BDT19" s="1"/>
      <c r="BDU19" s="1"/>
      <c r="BDV19" s="1"/>
      <c r="BDW19" s="1"/>
      <c r="BDX19" s="1"/>
      <c r="BDY19" s="1"/>
      <c r="BDZ19" s="1"/>
      <c r="BEA19" s="1"/>
      <c r="BEB19" s="1"/>
      <c r="BEC19" s="1"/>
      <c r="BED19" s="1"/>
      <c r="BEE19" s="1"/>
      <c r="BEF19" s="1"/>
      <c r="BEG19" s="1"/>
      <c r="BEH19" s="1"/>
      <c r="BEI19" s="1"/>
      <c r="BEJ19" s="1"/>
      <c r="BEK19" s="1"/>
      <c r="BEL19" s="1"/>
      <c r="BEM19" s="1"/>
      <c r="BEN19" s="1"/>
      <c r="BEO19" s="1"/>
      <c r="BEP19" s="1"/>
      <c r="BEQ19" s="1"/>
      <c r="BER19" s="1"/>
      <c r="BES19" s="1"/>
      <c r="BET19" s="1"/>
      <c r="BEU19" s="1"/>
      <c r="BEV19" s="1"/>
      <c r="BEW19" s="1"/>
      <c r="BEX19" s="1"/>
      <c r="BEY19" s="1"/>
      <c r="BEZ19" s="1"/>
      <c r="BFA19" s="1"/>
      <c r="BFB19" s="1"/>
      <c r="BFC19" s="1"/>
      <c r="BFD19" s="1"/>
      <c r="BFE19" s="1"/>
      <c r="BFF19" s="1"/>
      <c r="BFG19" s="1"/>
      <c r="BFH19" s="1"/>
      <c r="BFI19" s="1"/>
      <c r="BFJ19" s="1"/>
      <c r="BFK19" s="1"/>
      <c r="BFL19" s="1"/>
      <c r="BFM19" s="1"/>
      <c r="BFN19" s="1"/>
      <c r="BFO19" s="1"/>
      <c r="BFP19" s="1"/>
      <c r="BFQ19" s="1"/>
      <c r="BFR19" s="1"/>
      <c r="BFS19" s="1"/>
      <c r="BFT19" s="1"/>
      <c r="BFU19" s="1"/>
      <c r="BFV19" s="1"/>
      <c r="BFW19" s="1"/>
      <c r="BFX19" s="1"/>
      <c r="BFY19" s="1"/>
      <c r="BFZ19" s="1"/>
      <c r="BGA19" s="1"/>
      <c r="BGB19" s="1"/>
      <c r="BGC19" s="1"/>
      <c r="BGD19" s="1"/>
      <c r="BGE19" s="1"/>
      <c r="BGF19" s="1"/>
      <c r="BGG19" s="1"/>
      <c r="BGH19" s="1"/>
      <c r="BGI19" s="1"/>
      <c r="BGJ19" s="1"/>
      <c r="BGK19" s="1"/>
      <c r="BGL19" s="1"/>
      <c r="BGM19" s="1"/>
      <c r="BGN19" s="1"/>
      <c r="BGO19" s="1"/>
      <c r="BGP19" s="1"/>
      <c r="BGQ19" s="1"/>
      <c r="BGR19" s="1"/>
      <c r="BGS19" s="1"/>
      <c r="BGT19" s="1"/>
      <c r="BGU19" s="1"/>
      <c r="BGV19" s="1"/>
      <c r="BGW19" s="1"/>
      <c r="BGX19" s="1"/>
      <c r="BGY19" s="1"/>
      <c r="BGZ19" s="1"/>
      <c r="BHA19" s="1"/>
      <c r="BHB19" s="1"/>
      <c r="BHC19" s="1"/>
      <c r="BHD19" s="1"/>
      <c r="BHE19" s="1"/>
      <c r="BHF19" s="1"/>
      <c r="BHG19" s="1"/>
      <c r="BHH19" s="1"/>
      <c r="BHI19" s="1"/>
      <c r="BHJ19" s="1"/>
      <c r="BHK19" s="1"/>
      <c r="BHL19" s="1"/>
      <c r="BHM19" s="1"/>
      <c r="BHN19" s="1"/>
      <c r="BHO19" s="1"/>
      <c r="BHP19" s="1"/>
      <c r="BHQ19" s="1"/>
      <c r="BHR19" s="1"/>
      <c r="BHS19" s="1"/>
      <c r="BHT19" s="1"/>
      <c r="BHU19" s="1"/>
      <c r="BHV19" s="1"/>
      <c r="BHW19" s="1"/>
      <c r="BHX19" s="1"/>
      <c r="BHY19" s="1"/>
      <c r="BHZ19" s="1"/>
      <c r="BIA19" s="1"/>
      <c r="BIB19" s="1"/>
      <c r="BIC19" s="1"/>
      <c r="BID19" s="1"/>
      <c r="BIE19" s="1"/>
      <c r="BIF19" s="1"/>
      <c r="BIG19" s="1"/>
      <c r="BIH19" s="1"/>
      <c r="BII19" s="1"/>
      <c r="BIJ19" s="1"/>
      <c r="BIK19" s="1"/>
      <c r="BIL19" s="1"/>
      <c r="BIM19" s="1"/>
      <c r="BIN19" s="1"/>
      <c r="BIO19" s="1"/>
      <c r="BIP19" s="1"/>
      <c r="BIQ19" s="1"/>
      <c r="BIR19" s="1"/>
      <c r="BIS19" s="1"/>
      <c r="BIT19" s="1"/>
      <c r="BIU19" s="1"/>
      <c r="BIV19" s="1"/>
      <c r="BIW19" s="1"/>
      <c r="BIX19" s="1"/>
      <c r="BIY19" s="1"/>
      <c r="BIZ19" s="1"/>
      <c r="BJA19" s="1"/>
      <c r="BJB19" s="1"/>
      <c r="BJC19" s="1"/>
      <c r="BJD19" s="1"/>
      <c r="BJE19" s="1"/>
      <c r="BJF19" s="1"/>
      <c r="BJG19" s="1"/>
      <c r="BJH19" s="1"/>
      <c r="BJI19" s="1"/>
      <c r="BJJ19" s="1"/>
      <c r="BJK19" s="1"/>
      <c r="BJL19" s="1"/>
      <c r="BJM19" s="1"/>
      <c r="BJN19" s="1"/>
      <c r="BJO19" s="1"/>
      <c r="BJP19" s="1"/>
      <c r="BJQ19" s="1"/>
      <c r="BJR19" s="1"/>
      <c r="BJS19" s="1"/>
      <c r="BJT19" s="1"/>
      <c r="BJU19" s="1"/>
      <c r="BJV19" s="1"/>
      <c r="BJW19" s="1"/>
      <c r="BJX19" s="1"/>
      <c r="BJY19" s="1"/>
      <c r="BJZ19" s="1"/>
      <c r="BKA19" s="1"/>
      <c r="BKB19" s="1"/>
      <c r="BKC19" s="1"/>
      <c r="BKD19" s="1"/>
      <c r="BKE19" s="1"/>
      <c r="BKF19" s="1"/>
      <c r="BKG19" s="1"/>
      <c r="BKH19" s="1"/>
      <c r="BKI19" s="1"/>
      <c r="BKJ19" s="1"/>
      <c r="BKK19" s="1"/>
      <c r="BKL19" s="1"/>
      <c r="BKM19" s="1"/>
      <c r="BKN19" s="1"/>
      <c r="BKO19" s="1"/>
      <c r="BKP19" s="1"/>
      <c r="BKQ19" s="1"/>
      <c r="BKR19" s="1"/>
      <c r="BKS19" s="1"/>
      <c r="BKT19" s="1"/>
      <c r="BKU19" s="1"/>
      <c r="BKV19" s="1"/>
      <c r="BKW19" s="1"/>
      <c r="BKX19" s="1"/>
      <c r="BKY19" s="1"/>
      <c r="BKZ19" s="1"/>
      <c r="BLA19" s="1"/>
      <c r="BLB19" s="1"/>
      <c r="BLC19" s="1"/>
      <c r="BLD19" s="1"/>
      <c r="BLE19" s="1"/>
      <c r="BLF19" s="1"/>
      <c r="BLG19" s="1"/>
      <c r="BLH19" s="1"/>
      <c r="BLI19" s="1"/>
      <c r="BLJ19" s="1"/>
      <c r="BLK19" s="1"/>
      <c r="BLL19" s="1"/>
      <c r="BLM19" s="1"/>
      <c r="BLN19" s="1"/>
      <c r="BLO19" s="1"/>
      <c r="BLP19" s="1"/>
      <c r="BLQ19" s="1"/>
      <c r="BLR19" s="1"/>
      <c r="BLS19" s="1"/>
      <c r="BLT19" s="1"/>
      <c r="BLU19" s="1"/>
      <c r="BLV19" s="1"/>
      <c r="BLW19" s="1"/>
      <c r="BLX19" s="1"/>
      <c r="BLY19" s="1"/>
      <c r="BLZ19" s="1"/>
      <c r="BMA19" s="1"/>
      <c r="BMB19" s="1"/>
      <c r="BMC19" s="1"/>
      <c r="BMD19" s="1"/>
      <c r="BME19" s="1"/>
      <c r="BMF19" s="1"/>
      <c r="BMG19" s="1"/>
      <c r="BMH19" s="1"/>
      <c r="BMI19" s="1"/>
      <c r="BMJ19" s="1"/>
      <c r="BMK19" s="1"/>
      <c r="BML19" s="1"/>
      <c r="BMM19" s="1"/>
      <c r="BMN19" s="1"/>
      <c r="BMO19" s="1"/>
      <c r="BMP19" s="1"/>
      <c r="BMQ19" s="1"/>
      <c r="BMR19" s="1"/>
      <c r="BMS19" s="1"/>
      <c r="BMT19" s="1"/>
      <c r="BMU19" s="1"/>
      <c r="BMV19" s="1"/>
      <c r="BMW19" s="1"/>
      <c r="BMX19" s="1"/>
      <c r="BMY19" s="1"/>
      <c r="BMZ19" s="1"/>
      <c r="BNA19" s="1"/>
      <c r="BNB19" s="1"/>
      <c r="BNC19" s="1"/>
      <c r="BND19" s="1"/>
      <c r="BNE19" s="1"/>
      <c r="BNF19" s="1"/>
      <c r="BNG19" s="1"/>
      <c r="BNH19" s="1"/>
      <c r="BNI19" s="1"/>
      <c r="BNJ19" s="1"/>
      <c r="BNK19" s="1"/>
      <c r="BNL19" s="1"/>
      <c r="BNM19" s="1"/>
      <c r="BNN19" s="1"/>
      <c r="BNO19" s="1"/>
      <c r="BNP19" s="1"/>
      <c r="BNQ19" s="1"/>
      <c r="BNR19" s="1"/>
      <c r="BNS19" s="1"/>
      <c r="BNT19" s="1"/>
      <c r="BNU19" s="1"/>
      <c r="BNV19" s="1"/>
      <c r="BNW19" s="1"/>
      <c r="BNX19" s="1"/>
      <c r="BNY19" s="1"/>
      <c r="BNZ19" s="1"/>
      <c r="BOA19" s="1"/>
      <c r="BOB19" s="1"/>
      <c r="BOC19" s="1"/>
      <c r="BOD19" s="1"/>
      <c r="BOE19" s="1"/>
      <c r="BOF19" s="1"/>
      <c r="BOG19" s="1"/>
      <c r="BOH19" s="1"/>
      <c r="BOI19" s="1"/>
      <c r="BOJ19" s="1"/>
      <c r="BOK19" s="1"/>
      <c r="BOL19" s="1"/>
      <c r="BOM19" s="1"/>
      <c r="BON19" s="1"/>
      <c r="BOO19" s="1"/>
      <c r="BOP19" s="1"/>
      <c r="BOQ19" s="1"/>
      <c r="BOR19" s="1"/>
      <c r="BOS19" s="1"/>
      <c r="BOT19" s="1"/>
      <c r="BOU19" s="1"/>
      <c r="BOV19" s="1"/>
      <c r="BOW19" s="1"/>
      <c r="BOX19" s="1"/>
      <c r="BOY19" s="1"/>
      <c r="BOZ19" s="1"/>
      <c r="BPA19" s="1"/>
      <c r="BPB19" s="1"/>
      <c r="BPC19" s="1"/>
      <c r="BPD19" s="1"/>
      <c r="BPE19" s="1"/>
      <c r="BPF19" s="1"/>
      <c r="BPG19" s="1"/>
      <c r="BPH19" s="1"/>
      <c r="BPI19" s="1"/>
      <c r="BPJ19" s="1"/>
      <c r="BPK19" s="1"/>
      <c r="BPL19" s="1"/>
      <c r="BPM19" s="1"/>
      <c r="BPN19" s="1"/>
      <c r="BPO19" s="1"/>
      <c r="BPP19" s="1"/>
      <c r="BPQ19" s="1"/>
      <c r="BPR19" s="1"/>
      <c r="BPS19" s="1"/>
      <c r="BPT19" s="1"/>
      <c r="BPU19" s="1"/>
      <c r="BPV19" s="1"/>
      <c r="BPW19" s="1"/>
      <c r="BPX19" s="1"/>
      <c r="BPY19" s="1"/>
      <c r="BPZ19" s="1"/>
      <c r="BQA19" s="1"/>
      <c r="BQB19" s="1"/>
      <c r="BQC19" s="1"/>
      <c r="BQD19" s="1"/>
      <c r="BQE19" s="1"/>
      <c r="BQF19" s="1"/>
      <c r="BQG19" s="1"/>
      <c r="BQH19" s="1"/>
      <c r="BQI19" s="1"/>
      <c r="BQJ19" s="1"/>
      <c r="BQK19" s="1"/>
      <c r="BQL19" s="1"/>
      <c r="BQM19" s="1"/>
      <c r="BQN19" s="1"/>
      <c r="BQO19" s="1"/>
      <c r="BQP19" s="1"/>
      <c r="BQQ19" s="1"/>
      <c r="BQR19" s="1"/>
      <c r="BQS19" s="1"/>
      <c r="BQT19" s="1"/>
      <c r="BQU19" s="1"/>
      <c r="BQV19" s="1"/>
      <c r="BQW19" s="1"/>
      <c r="BQX19" s="1"/>
      <c r="BQY19" s="1"/>
      <c r="BQZ19" s="1"/>
      <c r="BRA19" s="1"/>
      <c r="BRB19" s="1"/>
      <c r="BRC19" s="1"/>
      <c r="BRD19" s="1"/>
      <c r="BRE19" s="1"/>
      <c r="BRF19" s="1"/>
      <c r="BRG19" s="1"/>
      <c r="BRH19" s="1"/>
      <c r="BRI19" s="1"/>
      <c r="BRJ19" s="1"/>
      <c r="BRK19" s="1"/>
      <c r="BRL19" s="1"/>
      <c r="BRM19" s="1"/>
      <c r="BRN19" s="1"/>
      <c r="BRO19" s="1"/>
      <c r="BRP19" s="1"/>
      <c r="BRQ19" s="1"/>
      <c r="BRR19" s="1"/>
      <c r="BRS19" s="1"/>
      <c r="BRT19" s="1"/>
      <c r="BRU19" s="1"/>
      <c r="BRV19" s="1"/>
      <c r="BRW19" s="1"/>
      <c r="BRX19" s="1"/>
      <c r="BRY19" s="1"/>
      <c r="BRZ19" s="1"/>
      <c r="BSA19" s="1"/>
      <c r="BSB19" s="1"/>
      <c r="BSC19" s="1"/>
      <c r="BSD19" s="1"/>
      <c r="BSE19" s="1"/>
      <c r="BSF19" s="1"/>
      <c r="BSG19" s="1"/>
      <c r="BSH19" s="1"/>
      <c r="BSI19" s="1"/>
      <c r="BSJ19" s="1"/>
      <c r="BSK19" s="1"/>
      <c r="BSL19" s="1"/>
      <c r="BSM19" s="1"/>
      <c r="BSN19" s="1"/>
      <c r="BSO19" s="1"/>
      <c r="BSP19" s="1"/>
      <c r="BSQ19" s="1"/>
      <c r="BSR19" s="1"/>
      <c r="BSS19" s="1"/>
      <c r="BST19" s="1"/>
      <c r="BSU19" s="1"/>
      <c r="BSV19" s="1"/>
      <c r="BSW19" s="1"/>
      <c r="BSX19" s="1"/>
      <c r="BSY19" s="1"/>
      <c r="BSZ19" s="1"/>
      <c r="BTA19" s="1"/>
      <c r="BTB19" s="1"/>
      <c r="BTC19" s="1"/>
      <c r="BTD19" s="1"/>
      <c r="BTE19" s="1"/>
      <c r="BTF19" s="1"/>
      <c r="BTG19" s="1"/>
      <c r="BTH19" s="1"/>
      <c r="BTI19" s="1"/>
      <c r="BTJ19" s="1"/>
      <c r="BTK19" s="1"/>
      <c r="BTL19" s="1"/>
      <c r="BTM19" s="1"/>
      <c r="BTN19" s="1"/>
      <c r="BTO19" s="1"/>
      <c r="BTP19" s="1"/>
      <c r="BTQ19" s="1"/>
      <c r="BTR19" s="1"/>
      <c r="BTS19" s="1"/>
      <c r="BTT19" s="1"/>
      <c r="BTU19" s="1"/>
      <c r="BTV19" s="1"/>
      <c r="BTW19" s="1"/>
      <c r="BTX19" s="1"/>
      <c r="BTY19" s="1"/>
      <c r="BTZ19" s="1"/>
      <c r="BUA19" s="1"/>
      <c r="BUB19" s="1"/>
      <c r="BUC19" s="1"/>
      <c r="BUD19" s="1"/>
      <c r="BUE19" s="1"/>
      <c r="BUF19" s="1"/>
      <c r="BUG19" s="1"/>
      <c r="BUH19" s="1"/>
      <c r="BUI19" s="1"/>
      <c r="BUJ19" s="1"/>
      <c r="BUK19" s="1"/>
      <c r="BUL19" s="1"/>
      <c r="BUM19" s="1"/>
      <c r="BUN19" s="1"/>
      <c r="BUO19" s="1"/>
      <c r="BUP19" s="1"/>
      <c r="BUQ19" s="1"/>
      <c r="BUR19" s="1"/>
      <c r="BUS19" s="1"/>
      <c r="BUT19" s="1"/>
      <c r="BUU19" s="1"/>
      <c r="BUV19" s="1"/>
      <c r="BUW19" s="1"/>
      <c r="BUX19" s="1"/>
      <c r="BUY19" s="1"/>
      <c r="BUZ19" s="1"/>
      <c r="BVA19" s="1"/>
      <c r="BVB19" s="1"/>
      <c r="BVC19" s="1"/>
      <c r="BVD19" s="1"/>
      <c r="BVE19" s="1"/>
      <c r="BVF19" s="1"/>
      <c r="BVG19" s="1"/>
      <c r="BVH19" s="1"/>
      <c r="BVI19" s="1"/>
      <c r="BVJ19" s="1"/>
      <c r="BVK19" s="1"/>
      <c r="BVL19" s="1"/>
      <c r="BVM19" s="1"/>
      <c r="BVN19" s="1"/>
      <c r="BVO19" s="1"/>
      <c r="BVP19" s="1"/>
      <c r="BVQ19" s="1"/>
      <c r="BVR19" s="1"/>
      <c r="BVS19" s="1"/>
      <c r="BVT19" s="1"/>
      <c r="BVU19" s="1"/>
      <c r="BVV19" s="1"/>
      <c r="BVW19" s="1"/>
      <c r="BVX19" s="1"/>
      <c r="BVY19" s="1"/>
      <c r="BVZ19" s="1"/>
      <c r="BWA19" s="1"/>
      <c r="BWB19" s="1"/>
      <c r="BWC19" s="1"/>
      <c r="BWD19" s="1"/>
      <c r="BWE19" s="1"/>
      <c r="BWF19" s="1"/>
      <c r="BWG19" s="1"/>
      <c r="BWH19" s="1"/>
      <c r="BWI19" s="1"/>
      <c r="BWJ19" s="1"/>
      <c r="BWK19" s="1"/>
      <c r="BWL19" s="1"/>
      <c r="BWM19" s="1"/>
      <c r="BWN19" s="1"/>
      <c r="BWO19" s="1"/>
      <c r="BWP19" s="1"/>
      <c r="BWQ19" s="1"/>
      <c r="BWR19" s="1"/>
      <c r="BWS19" s="1"/>
      <c r="BWT19" s="1"/>
      <c r="BWU19" s="1"/>
      <c r="BWV19" s="1"/>
      <c r="BWW19" s="1"/>
      <c r="BWX19" s="1"/>
      <c r="BWY19" s="1"/>
      <c r="BWZ19" s="1"/>
      <c r="BXA19" s="1"/>
      <c r="BXB19" s="1"/>
      <c r="BXC19" s="1"/>
      <c r="BXD19" s="1"/>
      <c r="BXE19" s="1"/>
      <c r="BXF19" s="1"/>
      <c r="BXG19" s="1"/>
      <c r="BXH19" s="1"/>
      <c r="BXI19" s="1"/>
      <c r="BXJ19" s="1"/>
      <c r="BXK19" s="1"/>
      <c r="BXL19" s="1"/>
      <c r="BXM19" s="1"/>
      <c r="BXN19" s="1"/>
      <c r="BXO19" s="1"/>
      <c r="BXP19" s="1"/>
      <c r="BXQ19" s="1"/>
      <c r="BXR19" s="1"/>
      <c r="BXS19" s="1"/>
      <c r="BXT19" s="1"/>
      <c r="BXU19" s="1"/>
      <c r="BXV19" s="1"/>
      <c r="BXW19" s="1"/>
      <c r="BXX19" s="1"/>
      <c r="BXY19" s="1"/>
      <c r="BXZ19" s="1"/>
      <c r="BYA19" s="1"/>
      <c r="BYB19" s="1"/>
      <c r="BYC19" s="1"/>
      <c r="BYD19" s="1"/>
      <c r="BYE19" s="1"/>
      <c r="BYF19" s="1"/>
      <c r="BYG19" s="1"/>
      <c r="BYH19" s="1"/>
      <c r="BYI19" s="1"/>
      <c r="BYJ19" s="1"/>
      <c r="BYK19" s="1"/>
      <c r="BYL19" s="1"/>
      <c r="BYM19" s="1"/>
      <c r="BYN19" s="1"/>
      <c r="BYO19" s="1"/>
      <c r="BYP19" s="1"/>
      <c r="BYQ19" s="1"/>
      <c r="BYR19" s="1"/>
      <c r="BYS19" s="1"/>
      <c r="BYT19" s="1"/>
      <c r="BYU19" s="1"/>
      <c r="BYV19" s="1"/>
      <c r="BYW19" s="1"/>
      <c r="BYX19" s="1"/>
      <c r="BYY19" s="1"/>
      <c r="BYZ19" s="1"/>
      <c r="BZA19" s="1"/>
      <c r="BZB19" s="1"/>
      <c r="BZC19" s="1"/>
      <c r="BZD19" s="1"/>
      <c r="BZE19" s="1"/>
      <c r="BZF19" s="1"/>
      <c r="BZG19" s="1"/>
      <c r="BZH19" s="1"/>
      <c r="BZI19" s="1"/>
      <c r="BZJ19" s="1"/>
      <c r="BZK19" s="1"/>
      <c r="BZL19" s="1"/>
      <c r="BZM19" s="1"/>
      <c r="BZN19" s="1"/>
      <c r="BZO19" s="1"/>
      <c r="BZP19" s="1"/>
      <c r="BZQ19" s="1"/>
      <c r="BZR19" s="1"/>
      <c r="BZS19" s="1"/>
      <c r="BZT19" s="1"/>
      <c r="BZU19" s="1"/>
      <c r="BZV19" s="1"/>
      <c r="BZW19" s="1"/>
      <c r="BZX19" s="1"/>
      <c r="BZY19" s="1"/>
      <c r="BZZ19" s="1"/>
      <c r="CAA19" s="1"/>
      <c r="CAB19" s="1"/>
      <c r="CAC19" s="1"/>
      <c r="CAD19" s="1"/>
      <c r="CAE19" s="1"/>
      <c r="CAF19" s="1"/>
      <c r="CAG19" s="1"/>
      <c r="CAH19" s="1"/>
      <c r="CAI19" s="1"/>
      <c r="CAJ19" s="1"/>
      <c r="CAK19" s="1"/>
      <c r="CAL19" s="1"/>
      <c r="CAM19" s="1"/>
      <c r="CAN19" s="1"/>
      <c r="CAO19" s="1"/>
      <c r="CAP19" s="1"/>
      <c r="CAQ19" s="1"/>
      <c r="CAR19" s="1"/>
      <c r="CAS19" s="1"/>
      <c r="CAT19" s="1"/>
      <c r="CAU19" s="1"/>
      <c r="CAV19" s="1"/>
      <c r="CAW19" s="1"/>
      <c r="CAX19" s="1"/>
      <c r="CAY19" s="1"/>
      <c r="CAZ19" s="1"/>
      <c r="CBA19" s="1"/>
      <c r="CBB19" s="1"/>
      <c r="CBC19" s="1"/>
      <c r="CBD19" s="1"/>
      <c r="CBE19" s="1"/>
      <c r="CBF19" s="1"/>
      <c r="CBG19" s="1"/>
      <c r="CBH19" s="1"/>
      <c r="CBI19" s="1"/>
      <c r="CBJ19" s="1"/>
      <c r="CBK19" s="1"/>
      <c r="CBL19" s="1"/>
      <c r="CBM19" s="1"/>
      <c r="CBN19" s="1"/>
      <c r="CBO19" s="1"/>
      <c r="CBP19" s="1"/>
      <c r="CBQ19" s="1"/>
      <c r="CBR19" s="1"/>
      <c r="CBS19" s="1"/>
      <c r="CBT19" s="1"/>
      <c r="CBU19" s="1"/>
      <c r="CBV19" s="1"/>
      <c r="CBW19" s="1"/>
      <c r="CBX19" s="1"/>
      <c r="CBY19" s="1"/>
      <c r="CBZ19" s="1"/>
      <c r="CCA19" s="1"/>
      <c r="CCB19" s="1"/>
      <c r="CCC19" s="1"/>
      <c r="CCD19" s="1"/>
      <c r="CCE19" s="1"/>
      <c r="CCF19" s="1"/>
      <c r="CCG19" s="1"/>
      <c r="CCH19" s="1"/>
      <c r="CCI19" s="1"/>
      <c r="CCJ19" s="1"/>
      <c r="CCK19" s="1"/>
      <c r="CCL19" s="1"/>
      <c r="CCM19" s="1"/>
      <c r="CCN19" s="1"/>
      <c r="CCO19" s="1"/>
      <c r="CCP19" s="1"/>
      <c r="CCQ19" s="1"/>
      <c r="CCR19" s="1"/>
      <c r="CCS19" s="1"/>
      <c r="CCT19" s="1"/>
      <c r="CCU19" s="1"/>
      <c r="CCV19" s="1"/>
      <c r="CCW19" s="1"/>
      <c r="CCX19" s="1"/>
      <c r="CCY19" s="1"/>
      <c r="CCZ19" s="1"/>
      <c r="CDA19" s="1"/>
      <c r="CDB19" s="1"/>
      <c r="CDC19" s="1"/>
      <c r="CDD19" s="1"/>
      <c r="CDE19" s="1"/>
      <c r="CDF19" s="1"/>
      <c r="CDG19" s="1"/>
      <c r="CDH19" s="1"/>
      <c r="CDI19" s="1"/>
      <c r="CDJ19" s="1"/>
      <c r="CDK19" s="1"/>
      <c r="CDL19" s="1"/>
      <c r="CDM19" s="1"/>
      <c r="CDN19" s="1"/>
      <c r="CDO19" s="1"/>
      <c r="CDP19" s="1"/>
      <c r="CDQ19" s="1"/>
      <c r="CDR19" s="1"/>
      <c r="CDS19" s="1"/>
      <c r="CDT19" s="1"/>
      <c r="CDU19" s="1"/>
      <c r="CDV19" s="1"/>
      <c r="CDW19" s="1"/>
      <c r="CDX19" s="1"/>
      <c r="CDY19" s="1"/>
      <c r="CDZ19" s="1"/>
      <c r="CEA19" s="1"/>
      <c r="CEB19" s="1"/>
      <c r="CEC19" s="1"/>
      <c r="CED19" s="1"/>
      <c r="CEE19" s="1"/>
      <c r="CEF19" s="1"/>
      <c r="CEG19" s="1"/>
      <c r="CEH19" s="1"/>
      <c r="CEI19" s="1"/>
      <c r="CEJ19" s="1"/>
      <c r="CEK19" s="1"/>
      <c r="CEL19" s="1"/>
      <c r="CEM19" s="1"/>
      <c r="CEN19" s="1"/>
      <c r="CEO19" s="1"/>
      <c r="CEP19" s="1"/>
      <c r="CEQ19" s="1"/>
      <c r="CER19" s="1"/>
      <c r="CES19" s="1"/>
      <c r="CET19" s="1"/>
      <c r="CEU19" s="1"/>
      <c r="CEV19" s="1"/>
      <c r="CEW19" s="1"/>
      <c r="CEX19" s="1"/>
      <c r="CEY19" s="1"/>
      <c r="CEZ19" s="1"/>
      <c r="CFA19" s="1"/>
      <c r="CFB19" s="1"/>
      <c r="CFC19" s="1"/>
      <c r="CFD19" s="1"/>
      <c r="CFE19" s="1"/>
      <c r="CFF19" s="1"/>
      <c r="CFG19" s="1"/>
      <c r="CFH19" s="1"/>
      <c r="CFI19" s="1"/>
      <c r="CFJ19" s="1"/>
      <c r="CFK19" s="1"/>
      <c r="CFL19" s="1"/>
      <c r="CFM19" s="1"/>
      <c r="CFN19" s="1"/>
      <c r="CFO19" s="1"/>
      <c r="CFP19" s="1"/>
      <c r="CFQ19" s="1"/>
      <c r="CFR19" s="1"/>
      <c r="CFS19" s="1"/>
      <c r="CFT19" s="1"/>
      <c r="CFU19" s="1"/>
      <c r="CFV19" s="1"/>
      <c r="CFW19" s="1"/>
      <c r="CFX19" s="1"/>
      <c r="CFY19" s="1"/>
      <c r="CFZ19" s="1"/>
      <c r="CGA19" s="1"/>
      <c r="CGB19" s="1"/>
      <c r="CGC19" s="1"/>
      <c r="CGD19" s="1"/>
      <c r="CGE19" s="1"/>
      <c r="CGF19" s="1"/>
      <c r="CGG19" s="1"/>
      <c r="CGH19" s="1"/>
      <c r="CGI19" s="1"/>
      <c r="CGJ19" s="1"/>
      <c r="CGK19" s="1"/>
      <c r="CGL19" s="1"/>
      <c r="CGM19" s="1"/>
      <c r="CGN19" s="1"/>
      <c r="CGO19" s="1"/>
      <c r="CGP19" s="1"/>
      <c r="CGQ19" s="1"/>
      <c r="CGR19" s="1"/>
      <c r="CGS19" s="1"/>
      <c r="CGT19" s="1"/>
      <c r="CGU19" s="1"/>
      <c r="CGV19" s="1"/>
      <c r="CGW19" s="1"/>
      <c r="CGX19" s="1"/>
      <c r="CGY19" s="1"/>
      <c r="CGZ19" s="1"/>
      <c r="CHA19" s="1"/>
      <c r="CHB19" s="1"/>
      <c r="CHC19" s="1"/>
      <c r="CHD19" s="1"/>
      <c r="CHE19" s="1"/>
      <c r="CHF19" s="1"/>
      <c r="CHG19" s="1"/>
      <c r="CHH19" s="1"/>
      <c r="CHI19" s="1"/>
      <c r="CHJ19" s="1"/>
      <c r="CHK19" s="1"/>
      <c r="CHL19" s="1"/>
      <c r="CHM19" s="1"/>
      <c r="CHN19" s="1"/>
      <c r="CHO19" s="1"/>
      <c r="CHP19" s="1"/>
      <c r="CHQ19" s="1"/>
      <c r="CHR19" s="1"/>
      <c r="CHS19" s="1"/>
      <c r="CHT19" s="1"/>
      <c r="CHU19" s="1"/>
      <c r="CHV19" s="1"/>
      <c r="CHW19" s="1"/>
      <c r="CHX19" s="1"/>
      <c r="CHY19" s="1"/>
      <c r="CHZ19" s="1"/>
      <c r="CIA19" s="1"/>
      <c r="CIB19" s="1"/>
      <c r="CIC19" s="1"/>
      <c r="CID19" s="1"/>
      <c r="CIE19" s="1"/>
      <c r="CIF19" s="1"/>
      <c r="CIG19" s="1"/>
      <c r="CIH19" s="1"/>
      <c r="CII19" s="1"/>
      <c r="CIJ19" s="1"/>
      <c r="CIK19" s="1"/>
      <c r="CIL19" s="1"/>
      <c r="CIM19" s="1"/>
      <c r="CIN19" s="1"/>
      <c r="CIO19" s="1"/>
      <c r="CIP19" s="1"/>
      <c r="CIQ19" s="1"/>
      <c r="CIR19" s="1"/>
      <c r="CIS19" s="1"/>
      <c r="CIT19" s="1"/>
      <c r="CIU19" s="1"/>
      <c r="CIV19" s="1"/>
      <c r="CIW19" s="1"/>
      <c r="CIX19" s="1"/>
      <c r="CIY19" s="1"/>
      <c r="CIZ19" s="1"/>
      <c r="CJA19" s="1"/>
      <c r="CJB19" s="1"/>
      <c r="CJC19" s="1"/>
      <c r="CJD19" s="1"/>
      <c r="CJE19" s="1"/>
      <c r="CJF19" s="1"/>
      <c r="CJG19" s="1"/>
      <c r="CJH19" s="1"/>
      <c r="CJI19" s="1"/>
      <c r="CJJ19" s="1"/>
      <c r="CJK19" s="1"/>
      <c r="CJL19" s="1"/>
      <c r="CJM19" s="1"/>
      <c r="CJN19" s="1"/>
      <c r="CJO19" s="1"/>
      <c r="CJP19" s="1"/>
      <c r="CJQ19" s="1"/>
      <c r="CJR19" s="1"/>
      <c r="CJS19" s="1"/>
      <c r="CJT19" s="1"/>
      <c r="CJU19" s="1"/>
      <c r="CJV19" s="1"/>
      <c r="CJW19" s="1"/>
      <c r="CJX19" s="1"/>
      <c r="CJY19" s="1"/>
      <c r="CJZ19" s="1"/>
      <c r="CKA19" s="1"/>
      <c r="CKB19" s="1"/>
      <c r="CKC19" s="1"/>
      <c r="CKD19" s="1"/>
      <c r="CKE19" s="1"/>
      <c r="CKF19" s="1"/>
      <c r="CKG19" s="1"/>
      <c r="CKH19" s="1"/>
      <c r="CKI19" s="1"/>
      <c r="CKJ19" s="1"/>
      <c r="CKK19" s="1"/>
      <c r="CKL19" s="1"/>
      <c r="CKM19" s="1"/>
      <c r="CKN19" s="1"/>
      <c r="CKO19" s="1"/>
      <c r="CKP19" s="1"/>
      <c r="CKQ19" s="1"/>
      <c r="CKR19" s="1"/>
      <c r="CKS19" s="1"/>
      <c r="CKT19" s="1"/>
      <c r="CKU19" s="1"/>
      <c r="CKV19" s="1"/>
      <c r="CKW19" s="1"/>
      <c r="CKX19" s="1"/>
      <c r="CKY19" s="1"/>
      <c r="CKZ19" s="1"/>
      <c r="CLA19" s="1"/>
      <c r="CLB19" s="1"/>
      <c r="CLC19" s="1"/>
      <c r="CLD19" s="1"/>
      <c r="CLE19" s="1"/>
      <c r="CLF19" s="1"/>
      <c r="CLG19" s="1"/>
      <c r="CLH19" s="1"/>
      <c r="CLI19" s="1"/>
      <c r="CLJ19" s="1"/>
      <c r="CLK19" s="1"/>
      <c r="CLL19" s="1"/>
      <c r="CLM19" s="1"/>
      <c r="CLN19" s="1"/>
      <c r="CLO19" s="1"/>
      <c r="CLP19" s="1"/>
      <c r="CLQ19" s="1"/>
      <c r="CLR19" s="1"/>
      <c r="CLS19" s="1"/>
      <c r="CLT19" s="1"/>
      <c r="CLU19" s="1"/>
      <c r="CLV19" s="1"/>
      <c r="CLW19" s="1"/>
      <c r="CLX19" s="1"/>
      <c r="CLY19" s="1"/>
      <c r="CLZ19" s="1"/>
      <c r="CMA19" s="1"/>
      <c r="CMB19" s="1"/>
      <c r="CMC19" s="1"/>
      <c r="CMD19" s="1"/>
      <c r="CME19" s="1"/>
      <c r="CMF19" s="1"/>
      <c r="CMG19" s="1"/>
      <c r="CMH19" s="1"/>
      <c r="CMI19" s="1"/>
      <c r="CMJ19" s="1"/>
      <c r="CMK19" s="1"/>
      <c r="CML19" s="1"/>
      <c r="CMM19" s="1"/>
      <c r="CMN19" s="1"/>
      <c r="CMO19" s="1"/>
      <c r="CMP19" s="1"/>
      <c r="CMQ19" s="1"/>
      <c r="CMR19" s="1"/>
      <c r="CMS19" s="1"/>
      <c r="CMT19" s="1"/>
      <c r="CMU19" s="1"/>
      <c r="CMV19" s="1"/>
      <c r="CMW19" s="1"/>
      <c r="CMX19" s="1"/>
      <c r="CMY19" s="1"/>
      <c r="CMZ19" s="1"/>
      <c r="CNA19" s="1"/>
      <c r="CNB19" s="1"/>
      <c r="CNC19" s="1"/>
      <c r="CND19" s="1"/>
      <c r="CNE19" s="1"/>
      <c r="CNF19" s="1"/>
      <c r="CNG19" s="1"/>
      <c r="CNH19" s="1"/>
      <c r="CNI19" s="1"/>
      <c r="CNJ19" s="1"/>
      <c r="CNK19" s="1"/>
      <c r="CNL19" s="1"/>
      <c r="CNM19" s="1"/>
      <c r="CNN19" s="1"/>
      <c r="CNO19" s="1"/>
      <c r="CNP19" s="1"/>
      <c r="CNQ19" s="1"/>
      <c r="CNR19" s="1"/>
      <c r="CNS19" s="1"/>
      <c r="CNT19" s="1"/>
      <c r="CNU19" s="1"/>
      <c r="CNV19" s="1"/>
      <c r="CNW19" s="1"/>
      <c r="CNX19" s="1"/>
      <c r="CNY19" s="1"/>
      <c r="CNZ19" s="1"/>
      <c r="COA19" s="1"/>
      <c r="COB19" s="1"/>
      <c r="COC19" s="1"/>
      <c r="COD19" s="1"/>
      <c r="COE19" s="1"/>
      <c r="COF19" s="1"/>
      <c r="COG19" s="1"/>
      <c r="COH19" s="1"/>
      <c r="COI19" s="1"/>
      <c r="COJ19" s="1"/>
      <c r="COK19" s="1"/>
      <c r="COL19" s="1"/>
      <c r="COM19" s="1"/>
      <c r="CON19" s="1"/>
      <c r="COO19" s="1"/>
      <c r="COP19" s="1"/>
      <c r="COQ19" s="1"/>
      <c r="COR19" s="1"/>
      <c r="COS19" s="1"/>
      <c r="COT19" s="1"/>
      <c r="COU19" s="1"/>
      <c r="COV19" s="1"/>
      <c r="COW19" s="1"/>
      <c r="COX19" s="1"/>
      <c r="COY19" s="1"/>
      <c r="COZ19" s="1"/>
      <c r="CPA19" s="1"/>
      <c r="CPB19" s="1"/>
      <c r="CPC19" s="1"/>
      <c r="CPD19" s="1"/>
      <c r="CPE19" s="1"/>
      <c r="CPF19" s="1"/>
      <c r="CPG19" s="1"/>
      <c r="CPH19" s="1"/>
      <c r="CPI19" s="1"/>
      <c r="CPJ19" s="1"/>
      <c r="CPK19" s="1"/>
      <c r="CPL19" s="1"/>
      <c r="CPM19" s="1"/>
      <c r="CPN19" s="1"/>
      <c r="CPO19" s="1"/>
      <c r="CPP19" s="1"/>
      <c r="CPQ19" s="1"/>
      <c r="CPR19" s="1"/>
      <c r="CPS19" s="1"/>
      <c r="CPT19" s="1"/>
      <c r="CPU19" s="1"/>
      <c r="CPV19" s="1"/>
      <c r="CPW19" s="1"/>
      <c r="CPX19" s="1"/>
      <c r="CPY19" s="1"/>
      <c r="CPZ19" s="1"/>
      <c r="CQA19" s="1"/>
      <c r="CQB19" s="1"/>
      <c r="CQC19" s="1"/>
      <c r="CQD19" s="1"/>
      <c r="CQE19" s="1"/>
      <c r="CQF19" s="1"/>
      <c r="CQG19" s="1"/>
      <c r="CQH19" s="1"/>
      <c r="CQI19" s="1"/>
      <c r="CQJ19" s="1"/>
      <c r="CQK19" s="1"/>
      <c r="CQL19" s="1"/>
      <c r="CQM19" s="1"/>
      <c r="CQN19" s="1"/>
      <c r="CQO19" s="1"/>
      <c r="CQP19" s="1"/>
      <c r="CQQ19" s="1"/>
      <c r="CQR19" s="1"/>
      <c r="CQS19" s="1"/>
      <c r="CQT19" s="1"/>
      <c r="CQU19" s="1"/>
      <c r="CQV19" s="1"/>
      <c r="CQW19" s="1"/>
      <c r="CQX19" s="1"/>
      <c r="CQY19" s="1"/>
      <c r="CQZ19" s="1"/>
      <c r="CRA19" s="1"/>
      <c r="CRB19" s="1"/>
      <c r="CRC19" s="1"/>
      <c r="CRD19" s="1"/>
      <c r="CRE19" s="1"/>
      <c r="CRF19" s="1"/>
      <c r="CRG19" s="1"/>
      <c r="CRH19" s="1"/>
      <c r="CRI19" s="1"/>
      <c r="CRJ19" s="1"/>
      <c r="CRK19" s="1"/>
      <c r="CRL19" s="1"/>
      <c r="CRM19" s="1"/>
      <c r="CRN19" s="1"/>
      <c r="CRO19" s="1"/>
      <c r="CRP19" s="1"/>
      <c r="CRQ19" s="1"/>
      <c r="CRR19" s="1"/>
      <c r="CRS19" s="1"/>
      <c r="CRT19" s="1"/>
      <c r="CRU19" s="1"/>
      <c r="CRV19" s="1"/>
      <c r="CRW19" s="1"/>
      <c r="CRX19" s="1"/>
      <c r="CRY19" s="1"/>
      <c r="CRZ19" s="1"/>
      <c r="CSA19" s="1"/>
      <c r="CSB19" s="1"/>
      <c r="CSC19" s="1"/>
      <c r="CSD19" s="1"/>
      <c r="CSE19" s="1"/>
      <c r="CSF19" s="1"/>
      <c r="CSG19" s="1"/>
      <c r="CSH19" s="1"/>
      <c r="CSI19" s="1"/>
      <c r="CSJ19" s="1"/>
      <c r="CSK19" s="1"/>
      <c r="CSL19" s="1"/>
      <c r="CSM19" s="1"/>
      <c r="CSN19" s="1"/>
      <c r="CSO19" s="1"/>
      <c r="CSP19" s="1"/>
      <c r="CSQ19" s="1"/>
      <c r="CSR19" s="1"/>
      <c r="CSS19" s="1"/>
      <c r="CST19" s="1"/>
      <c r="CSU19" s="1"/>
      <c r="CSV19" s="1"/>
      <c r="CSW19" s="1"/>
      <c r="CSX19" s="1"/>
      <c r="CSY19" s="1"/>
      <c r="CSZ19" s="1"/>
      <c r="CTA19" s="1"/>
      <c r="CTB19" s="1"/>
      <c r="CTC19" s="1"/>
      <c r="CTD19" s="1"/>
      <c r="CTE19" s="1"/>
      <c r="CTF19" s="1"/>
      <c r="CTG19" s="1"/>
      <c r="CTH19" s="1"/>
      <c r="CTI19" s="1"/>
      <c r="CTJ19" s="1"/>
      <c r="CTK19" s="1"/>
      <c r="CTL19" s="1"/>
      <c r="CTM19" s="1"/>
      <c r="CTN19" s="1"/>
      <c r="CTO19" s="1"/>
      <c r="CTP19" s="1"/>
      <c r="CTQ19" s="1"/>
      <c r="CTR19" s="1"/>
      <c r="CTS19" s="1"/>
      <c r="CTT19" s="1"/>
      <c r="CTU19" s="1"/>
      <c r="CTV19" s="1"/>
      <c r="CTW19" s="1"/>
      <c r="CTX19" s="1"/>
      <c r="CTY19" s="1"/>
      <c r="CTZ19" s="1"/>
      <c r="CUA19" s="1"/>
      <c r="CUB19" s="1"/>
      <c r="CUC19" s="1"/>
      <c r="CUD19" s="1"/>
      <c r="CUE19" s="1"/>
      <c r="CUF19" s="1"/>
      <c r="CUG19" s="1"/>
      <c r="CUH19" s="1"/>
      <c r="CUI19" s="1"/>
      <c r="CUJ19" s="1"/>
      <c r="CUK19" s="1"/>
      <c r="CUL19" s="1"/>
      <c r="CUM19" s="1"/>
      <c r="CUN19" s="1"/>
      <c r="CUO19" s="1"/>
      <c r="CUP19" s="1"/>
      <c r="CUQ19" s="1"/>
      <c r="CUR19" s="1"/>
      <c r="CUS19" s="1"/>
      <c r="CUT19" s="1"/>
      <c r="CUU19" s="1"/>
      <c r="CUV19" s="1"/>
      <c r="CUW19" s="1"/>
      <c r="CUX19" s="1"/>
      <c r="CUY19" s="1"/>
      <c r="CUZ19" s="1"/>
      <c r="CVA19" s="1"/>
      <c r="CVB19" s="1"/>
      <c r="CVC19" s="1"/>
      <c r="CVD19" s="1"/>
      <c r="CVE19" s="1"/>
      <c r="CVF19" s="1"/>
      <c r="CVG19" s="1"/>
      <c r="CVH19" s="1"/>
      <c r="CVI19" s="1"/>
      <c r="CVJ19" s="1"/>
      <c r="CVK19" s="1"/>
      <c r="CVL19" s="1"/>
      <c r="CVM19" s="1"/>
      <c r="CVN19" s="1"/>
      <c r="CVO19" s="1"/>
      <c r="CVP19" s="1"/>
      <c r="CVQ19" s="1"/>
      <c r="CVR19" s="1"/>
      <c r="CVS19" s="1"/>
      <c r="CVT19" s="1"/>
      <c r="CVU19" s="1"/>
      <c r="CVV19" s="1"/>
      <c r="CVW19" s="1"/>
      <c r="CVX19" s="1"/>
      <c r="CVY19" s="1"/>
      <c r="CVZ19" s="1"/>
      <c r="CWA19" s="1"/>
      <c r="CWB19" s="1"/>
      <c r="CWC19" s="1"/>
      <c r="CWD19" s="1"/>
      <c r="CWE19" s="1"/>
      <c r="CWF19" s="1"/>
      <c r="CWG19" s="1"/>
      <c r="CWH19" s="1"/>
      <c r="CWI19" s="1"/>
      <c r="CWJ19" s="1"/>
      <c r="CWK19" s="1"/>
      <c r="CWL19" s="1"/>
      <c r="CWM19" s="1"/>
      <c r="CWN19" s="1"/>
      <c r="CWO19" s="1"/>
      <c r="CWP19" s="1"/>
      <c r="CWQ19" s="1"/>
      <c r="CWR19" s="1"/>
      <c r="CWS19" s="1"/>
      <c r="CWT19" s="1"/>
      <c r="CWU19" s="1"/>
      <c r="CWV19" s="1"/>
      <c r="CWW19" s="1"/>
      <c r="CWX19" s="1"/>
      <c r="CWY19" s="1"/>
      <c r="CWZ19" s="1"/>
      <c r="CXA19" s="1"/>
      <c r="CXB19" s="1"/>
      <c r="CXC19" s="1"/>
      <c r="CXD19" s="1"/>
      <c r="CXE19" s="1"/>
      <c r="CXF19" s="1"/>
      <c r="CXG19" s="1"/>
      <c r="CXH19" s="1"/>
      <c r="CXI19" s="1"/>
      <c r="CXJ19" s="1"/>
      <c r="CXK19" s="1"/>
      <c r="CXL19" s="1"/>
      <c r="CXM19" s="1"/>
      <c r="CXN19" s="1"/>
      <c r="CXO19" s="1"/>
      <c r="CXP19" s="1"/>
      <c r="CXQ19" s="1"/>
      <c r="CXR19" s="1"/>
      <c r="CXS19" s="1"/>
      <c r="CXT19" s="1"/>
      <c r="CXU19" s="1"/>
      <c r="CXV19" s="1"/>
      <c r="CXW19" s="1"/>
      <c r="CXX19" s="1"/>
      <c r="CXY19" s="1"/>
      <c r="CXZ19" s="1"/>
      <c r="CYA19" s="1"/>
      <c r="CYB19" s="1"/>
      <c r="CYC19" s="1"/>
      <c r="CYD19" s="1"/>
      <c r="CYE19" s="1"/>
      <c r="CYF19" s="1"/>
      <c r="CYG19" s="1"/>
      <c r="CYH19" s="1"/>
      <c r="CYI19" s="1"/>
      <c r="CYJ19" s="1"/>
      <c r="CYK19" s="1"/>
      <c r="CYL19" s="1"/>
      <c r="CYM19" s="1"/>
      <c r="CYN19" s="1"/>
      <c r="CYO19" s="1"/>
      <c r="CYP19" s="1"/>
      <c r="CYQ19" s="1"/>
      <c r="CYR19" s="1"/>
      <c r="CYS19" s="1"/>
      <c r="CYT19" s="1"/>
      <c r="CYU19" s="1"/>
      <c r="CYV19" s="1"/>
      <c r="CYW19" s="1"/>
      <c r="CYX19" s="1"/>
      <c r="CYY19" s="1"/>
      <c r="CYZ19" s="1"/>
      <c r="CZA19" s="1"/>
      <c r="CZB19" s="1"/>
      <c r="CZC19" s="1"/>
      <c r="CZD19" s="1"/>
      <c r="CZE19" s="1"/>
      <c r="CZF19" s="1"/>
      <c r="CZG19" s="1"/>
      <c r="CZH19" s="1"/>
      <c r="CZI19" s="1"/>
      <c r="CZJ19" s="1"/>
      <c r="CZK19" s="1"/>
      <c r="CZL19" s="1"/>
      <c r="CZM19" s="1"/>
      <c r="CZN19" s="1"/>
      <c r="CZO19" s="1"/>
      <c r="CZP19" s="1"/>
      <c r="CZQ19" s="1"/>
      <c r="CZR19" s="1"/>
      <c r="CZS19" s="1"/>
      <c r="CZT19" s="1"/>
      <c r="CZU19" s="1"/>
      <c r="CZV19" s="1"/>
      <c r="CZW19" s="1"/>
      <c r="CZX19" s="1"/>
      <c r="CZY19" s="1"/>
      <c r="CZZ19" s="1"/>
      <c r="DAA19" s="1"/>
      <c r="DAB19" s="1"/>
      <c r="DAC19" s="1"/>
      <c r="DAD19" s="1"/>
      <c r="DAE19" s="1"/>
      <c r="DAF19" s="1"/>
      <c r="DAG19" s="1"/>
      <c r="DAH19" s="1"/>
      <c r="DAI19" s="1"/>
      <c r="DAJ19" s="1"/>
      <c r="DAK19" s="1"/>
      <c r="DAL19" s="1"/>
      <c r="DAM19" s="1"/>
      <c r="DAN19" s="1"/>
      <c r="DAO19" s="1"/>
      <c r="DAP19" s="1"/>
      <c r="DAQ19" s="1"/>
      <c r="DAR19" s="1"/>
      <c r="DAS19" s="1"/>
      <c r="DAT19" s="1"/>
      <c r="DAU19" s="1"/>
      <c r="DAV19" s="1"/>
      <c r="DAW19" s="1"/>
      <c r="DAX19" s="1"/>
      <c r="DAY19" s="1"/>
      <c r="DAZ19" s="1"/>
      <c r="DBA19" s="1"/>
      <c r="DBB19" s="1"/>
      <c r="DBC19" s="1"/>
      <c r="DBD19" s="1"/>
      <c r="DBE19" s="1"/>
      <c r="DBF19" s="1"/>
      <c r="DBG19" s="1"/>
      <c r="DBH19" s="1"/>
      <c r="DBI19" s="1"/>
      <c r="DBJ19" s="1"/>
      <c r="DBK19" s="1"/>
      <c r="DBL19" s="1"/>
      <c r="DBM19" s="1"/>
      <c r="DBN19" s="1"/>
      <c r="DBO19" s="1"/>
      <c r="DBP19" s="1"/>
      <c r="DBQ19" s="1"/>
      <c r="DBR19" s="1"/>
      <c r="DBS19" s="1"/>
      <c r="DBT19" s="1"/>
      <c r="DBU19" s="1"/>
      <c r="DBV19" s="1"/>
      <c r="DBW19" s="1"/>
      <c r="DBX19" s="1"/>
      <c r="DBY19" s="1"/>
      <c r="DBZ19" s="1"/>
      <c r="DCA19" s="1"/>
      <c r="DCB19" s="1"/>
      <c r="DCC19" s="1"/>
      <c r="DCD19" s="1"/>
      <c r="DCE19" s="1"/>
      <c r="DCF19" s="1"/>
      <c r="DCG19" s="1"/>
      <c r="DCH19" s="1"/>
      <c r="DCI19" s="1"/>
      <c r="DCJ19" s="1"/>
      <c r="DCK19" s="1"/>
      <c r="DCL19" s="1"/>
      <c r="DCM19" s="1"/>
      <c r="DCN19" s="1"/>
      <c r="DCO19" s="1"/>
      <c r="DCP19" s="1"/>
      <c r="DCQ19" s="1"/>
      <c r="DCR19" s="1"/>
      <c r="DCS19" s="1"/>
      <c r="DCT19" s="1"/>
      <c r="DCU19" s="1"/>
      <c r="DCV19" s="1"/>
      <c r="DCW19" s="1"/>
      <c r="DCX19" s="1"/>
      <c r="DCY19" s="1"/>
      <c r="DCZ19" s="1"/>
      <c r="DDA19" s="1"/>
      <c r="DDB19" s="1"/>
      <c r="DDC19" s="1"/>
      <c r="DDD19" s="1"/>
      <c r="DDE19" s="1"/>
      <c r="DDF19" s="1"/>
      <c r="DDG19" s="1"/>
      <c r="DDH19" s="1"/>
      <c r="DDI19" s="1"/>
      <c r="DDJ19" s="1"/>
      <c r="DDK19" s="1"/>
      <c r="DDL19" s="1"/>
      <c r="DDM19" s="1"/>
      <c r="DDN19" s="1"/>
      <c r="DDO19" s="1"/>
      <c r="DDP19" s="1"/>
      <c r="DDQ19" s="1"/>
      <c r="DDR19" s="1"/>
      <c r="DDS19" s="1"/>
      <c r="DDT19" s="1"/>
      <c r="DDU19" s="1"/>
      <c r="DDV19" s="1"/>
      <c r="DDW19" s="1"/>
      <c r="DDX19" s="1"/>
      <c r="DDY19" s="1"/>
      <c r="DDZ19" s="1"/>
      <c r="DEA19" s="1"/>
      <c r="DEB19" s="1"/>
      <c r="DEC19" s="1"/>
      <c r="DED19" s="1"/>
      <c r="DEE19" s="1"/>
      <c r="DEF19" s="1"/>
      <c r="DEG19" s="1"/>
      <c r="DEH19" s="1"/>
      <c r="DEI19" s="1"/>
      <c r="DEJ19" s="1"/>
      <c r="DEK19" s="1"/>
      <c r="DEL19" s="1"/>
      <c r="DEM19" s="1"/>
      <c r="DEN19" s="1"/>
      <c r="DEO19" s="1"/>
      <c r="DEP19" s="1"/>
      <c r="DEQ19" s="1"/>
      <c r="DER19" s="1"/>
      <c r="DES19" s="1"/>
      <c r="DET19" s="1"/>
      <c r="DEU19" s="1"/>
      <c r="DEV19" s="1"/>
      <c r="DEW19" s="1"/>
      <c r="DEX19" s="1"/>
      <c r="DEY19" s="1"/>
      <c r="DEZ19" s="1"/>
      <c r="DFA19" s="1"/>
      <c r="DFB19" s="1"/>
      <c r="DFC19" s="1"/>
      <c r="DFD19" s="1"/>
      <c r="DFE19" s="1"/>
      <c r="DFF19" s="1"/>
      <c r="DFG19" s="1"/>
      <c r="DFH19" s="1"/>
      <c r="DFI19" s="1"/>
      <c r="DFJ19" s="1"/>
      <c r="DFK19" s="1"/>
      <c r="DFL19" s="1"/>
      <c r="DFM19" s="1"/>
      <c r="DFN19" s="1"/>
      <c r="DFO19" s="1"/>
      <c r="DFP19" s="1"/>
      <c r="DFQ19" s="1"/>
      <c r="DFR19" s="1"/>
      <c r="DFS19" s="1"/>
      <c r="DFT19" s="1"/>
      <c r="DFU19" s="1"/>
      <c r="DFV19" s="1"/>
      <c r="DFW19" s="1"/>
      <c r="DFX19" s="1"/>
      <c r="DFY19" s="1"/>
      <c r="DFZ19" s="1"/>
      <c r="DGA19" s="1"/>
      <c r="DGB19" s="1"/>
      <c r="DGC19" s="1"/>
      <c r="DGD19" s="1"/>
      <c r="DGE19" s="1"/>
      <c r="DGF19" s="1"/>
      <c r="DGG19" s="1"/>
      <c r="DGH19" s="1"/>
      <c r="DGI19" s="1"/>
      <c r="DGJ19" s="1"/>
      <c r="DGK19" s="1"/>
      <c r="DGL19" s="1"/>
      <c r="DGM19" s="1"/>
      <c r="DGN19" s="1"/>
      <c r="DGO19" s="1"/>
      <c r="DGP19" s="1"/>
      <c r="DGQ19" s="1"/>
      <c r="DGR19" s="1"/>
      <c r="DGS19" s="1"/>
      <c r="DGT19" s="1"/>
      <c r="DGU19" s="1"/>
      <c r="DGV19" s="1"/>
      <c r="DGW19" s="1"/>
      <c r="DGX19" s="1"/>
      <c r="DGY19" s="1"/>
      <c r="DGZ19" s="1"/>
      <c r="DHA19" s="1"/>
      <c r="DHB19" s="1"/>
      <c r="DHC19" s="1"/>
      <c r="DHD19" s="1"/>
      <c r="DHE19" s="1"/>
      <c r="DHF19" s="1"/>
      <c r="DHG19" s="1"/>
      <c r="DHH19" s="1"/>
      <c r="DHI19" s="1"/>
      <c r="DHJ19" s="1"/>
      <c r="DHK19" s="1"/>
      <c r="DHL19" s="1"/>
      <c r="DHM19" s="1"/>
      <c r="DHN19" s="1"/>
      <c r="DHO19" s="1"/>
      <c r="DHP19" s="1"/>
      <c r="DHQ19" s="1"/>
      <c r="DHR19" s="1"/>
      <c r="DHS19" s="1"/>
      <c r="DHT19" s="1"/>
      <c r="DHU19" s="1"/>
      <c r="DHV19" s="1"/>
      <c r="DHW19" s="1"/>
      <c r="DHX19" s="1"/>
      <c r="DHY19" s="1"/>
      <c r="DHZ19" s="1"/>
      <c r="DIA19" s="1"/>
      <c r="DIB19" s="1"/>
      <c r="DIC19" s="1"/>
      <c r="DID19" s="1"/>
      <c r="DIE19" s="1"/>
      <c r="DIF19" s="1"/>
      <c r="DIG19" s="1"/>
      <c r="DIH19" s="1"/>
      <c r="DII19" s="1"/>
      <c r="DIJ19" s="1"/>
      <c r="DIK19" s="1"/>
      <c r="DIL19" s="1"/>
      <c r="DIM19" s="1"/>
      <c r="DIN19" s="1"/>
      <c r="DIO19" s="1"/>
      <c r="DIP19" s="1"/>
      <c r="DIQ19" s="1"/>
      <c r="DIR19" s="1"/>
      <c r="DIS19" s="1"/>
      <c r="DIT19" s="1"/>
      <c r="DIU19" s="1"/>
      <c r="DIV19" s="1"/>
      <c r="DIW19" s="1"/>
      <c r="DIX19" s="1"/>
      <c r="DIY19" s="1"/>
      <c r="DIZ19" s="1"/>
      <c r="DJA19" s="1"/>
      <c r="DJB19" s="1"/>
      <c r="DJC19" s="1"/>
      <c r="DJD19" s="1"/>
      <c r="DJE19" s="1"/>
      <c r="DJF19" s="1"/>
      <c r="DJG19" s="1"/>
      <c r="DJH19" s="1"/>
      <c r="DJI19" s="1"/>
      <c r="DJJ19" s="1"/>
      <c r="DJK19" s="1"/>
      <c r="DJL19" s="1"/>
      <c r="DJM19" s="1"/>
      <c r="DJN19" s="1"/>
      <c r="DJO19" s="1"/>
      <c r="DJP19" s="1"/>
      <c r="DJQ19" s="1"/>
      <c r="DJR19" s="1"/>
      <c r="DJS19" s="1"/>
      <c r="DJT19" s="1"/>
      <c r="DJU19" s="1"/>
      <c r="DJV19" s="1"/>
      <c r="DJW19" s="1"/>
      <c r="DJX19" s="1"/>
      <c r="DJY19" s="1"/>
      <c r="DJZ19" s="1"/>
      <c r="DKA19" s="1"/>
      <c r="DKB19" s="1"/>
      <c r="DKC19" s="1"/>
      <c r="DKD19" s="1"/>
      <c r="DKE19" s="1"/>
      <c r="DKF19" s="1"/>
      <c r="DKG19" s="1"/>
      <c r="DKH19" s="1"/>
      <c r="DKI19" s="1"/>
      <c r="DKJ19" s="1"/>
      <c r="DKK19" s="1"/>
      <c r="DKL19" s="1"/>
      <c r="DKM19" s="1"/>
      <c r="DKN19" s="1"/>
      <c r="DKO19" s="1"/>
      <c r="DKP19" s="1"/>
      <c r="DKQ19" s="1"/>
      <c r="DKR19" s="1"/>
      <c r="DKS19" s="1"/>
      <c r="DKT19" s="1"/>
      <c r="DKU19" s="1"/>
      <c r="DKV19" s="1"/>
      <c r="DKW19" s="1"/>
      <c r="DKX19" s="1"/>
      <c r="DKY19" s="1"/>
      <c r="DKZ19" s="1"/>
      <c r="DLA19" s="1"/>
      <c r="DLB19" s="1"/>
      <c r="DLC19" s="1"/>
      <c r="DLD19" s="1"/>
      <c r="DLE19" s="1"/>
      <c r="DLF19" s="1"/>
      <c r="DLG19" s="1"/>
      <c r="DLH19" s="1"/>
      <c r="DLI19" s="1"/>
      <c r="DLJ19" s="1"/>
      <c r="DLK19" s="1"/>
      <c r="DLL19" s="1"/>
      <c r="DLM19" s="1"/>
      <c r="DLN19" s="1"/>
      <c r="DLO19" s="1"/>
      <c r="DLP19" s="1"/>
      <c r="DLQ19" s="1"/>
      <c r="DLR19" s="1"/>
      <c r="DLS19" s="1"/>
      <c r="DLT19" s="1"/>
      <c r="DLU19" s="1"/>
      <c r="DLV19" s="1"/>
      <c r="DLW19" s="1"/>
      <c r="DLX19" s="1"/>
      <c r="DLY19" s="1"/>
      <c r="DLZ19" s="1"/>
      <c r="DMA19" s="1"/>
      <c r="DMB19" s="1"/>
      <c r="DMC19" s="1"/>
      <c r="DMD19" s="1"/>
      <c r="DME19" s="1"/>
      <c r="DMF19" s="1"/>
      <c r="DMG19" s="1"/>
      <c r="DMH19" s="1"/>
      <c r="DMI19" s="1"/>
      <c r="DMJ19" s="1"/>
      <c r="DMK19" s="1"/>
      <c r="DML19" s="1"/>
      <c r="DMM19" s="1"/>
      <c r="DMN19" s="1"/>
      <c r="DMO19" s="1"/>
      <c r="DMP19" s="1"/>
      <c r="DMQ19" s="1"/>
      <c r="DMR19" s="1"/>
      <c r="DMS19" s="1"/>
      <c r="DMT19" s="1"/>
      <c r="DMU19" s="1"/>
      <c r="DMV19" s="1"/>
      <c r="DMW19" s="1"/>
      <c r="DMX19" s="1"/>
      <c r="DMY19" s="1"/>
      <c r="DMZ19" s="1"/>
      <c r="DNA19" s="1"/>
      <c r="DNB19" s="1"/>
      <c r="DNC19" s="1"/>
      <c r="DND19" s="1"/>
      <c r="DNE19" s="1"/>
      <c r="DNF19" s="1"/>
      <c r="DNG19" s="1"/>
      <c r="DNH19" s="1"/>
      <c r="DNI19" s="1"/>
      <c r="DNJ19" s="1"/>
      <c r="DNK19" s="1"/>
      <c r="DNL19" s="1"/>
      <c r="DNM19" s="1"/>
      <c r="DNN19" s="1"/>
      <c r="DNO19" s="1"/>
      <c r="DNP19" s="1"/>
      <c r="DNQ19" s="1"/>
      <c r="DNR19" s="1"/>
      <c r="DNS19" s="1"/>
      <c r="DNT19" s="1"/>
      <c r="DNU19" s="1"/>
      <c r="DNV19" s="1"/>
      <c r="DNW19" s="1"/>
      <c r="DNX19" s="1"/>
      <c r="DNY19" s="1"/>
      <c r="DNZ19" s="1"/>
      <c r="DOA19" s="1"/>
      <c r="DOB19" s="1"/>
      <c r="DOC19" s="1"/>
      <c r="DOD19" s="1"/>
      <c r="DOE19" s="1"/>
      <c r="DOF19" s="1"/>
      <c r="DOG19" s="1"/>
      <c r="DOH19" s="1"/>
      <c r="DOI19" s="1"/>
      <c r="DOJ19" s="1"/>
      <c r="DOK19" s="1"/>
      <c r="DOL19" s="1"/>
      <c r="DOM19" s="1"/>
      <c r="DON19" s="1"/>
      <c r="DOO19" s="1"/>
      <c r="DOP19" s="1"/>
      <c r="DOQ19" s="1"/>
      <c r="DOR19" s="1"/>
      <c r="DOS19" s="1"/>
      <c r="DOT19" s="1"/>
      <c r="DOU19" s="1"/>
      <c r="DOV19" s="1"/>
      <c r="DOW19" s="1"/>
      <c r="DOX19" s="1"/>
      <c r="DOY19" s="1"/>
      <c r="DOZ19" s="1"/>
      <c r="DPA19" s="1"/>
      <c r="DPB19" s="1"/>
      <c r="DPC19" s="1"/>
      <c r="DPD19" s="1"/>
      <c r="DPE19" s="1"/>
      <c r="DPF19" s="1"/>
      <c r="DPG19" s="1"/>
      <c r="DPH19" s="1"/>
      <c r="DPI19" s="1"/>
      <c r="DPJ19" s="1"/>
      <c r="DPK19" s="1"/>
      <c r="DPL19" s="1"/>
      <c r="DPM19" s="1"/>
      <c r="DPN19" s="1"/>
      <c r="DPO19" s="1"/>
      <c r="DPP19" s="1"/>
      <c r="DPQ19" s="1"/>
      <c r="DPR19" s="1"/>
      <c r="DPS19" s="1"/>
      <c r="DPT19" s="1"/>
      <c r="DPU19" s="1"/>
      <c r="DPV19" s="1"/>
      <c r="DPW19" s="1"/>
      <c r="DPX19" s="1"/>
      <c r="DPY19" s="1"/>
      <c r="DPZ19" s="1"/>
      <c r="DQA19" s="1"/>
      <c r="DQB19" s="1"/>
      <c r="DQC19" s="1"/>
      <c r="DQD19" s="1"/>
      <c r="DQE19" s="1"/>
      <c r="DQF19" s="1"/>
      <c r="DQG19" s="1"/>
      <c r="DQH19" s="1"/>
      <c r="DQI19" s="1"/>
      <c r="DQJ19" s="1"/>
      <c r="DQK19" s="1"/>
      <c r="DQL19" s="1"/>
      <c r="DQM19" s="1"/>
      <c r="DQN19" s="1"/>
      <c r="DQO19" s="1"/>
      <c r="DQP19" s="1"/>
      <c r="DQQ19" s="1"/>
      <c r="DQR19" s="1"/>
      <c r="DQS19" s="1"/>
      <c r="DQT19" s="1"/>
      <c r="DQU19" s="1"/>
      <c r="DQV19" s="1"/>
      <c r="DQW19" s="1"/>
      <c r="DQX19" s="1"/>
      <c r="DQY19" s="1"/>
      <c r="DQZ19" s="1"/>
      <c r="DRA19" s="1"/>
      <c r="DRB19" s="1"/>
      <c r="DRC19" s="1"/>
      <c r="DRD19" s="1"/>
      <c r="DRE19" s="1"/>
      <c r="DRF19" s="1"/>
      <c r="DRG19" s="1"/>
      <c r="DRH19" s="1"/>
      <c r="DRI19" s="1"/>
      <c r="DRJ19" s="1"/>
      <c r="DRK19" s="1"/>
      <c r="DRL19" s="1"/>
      <c r="DRM19" s="1"/>
      <c r="DRN19" s="1"/>
      <c r="DRO19" s="1"/>
      <c r="DRP19" s="1"/>
      <c r="DRQ19" s="1"/>
      <c r="DRR19" s="1"/>
      <c r="DRS19" s="1"/>
      <c r="DRT19" s="1"/>
      <c r="DRU19" s="1"/>
      <c r="DRV19" s="1"/>
      <c r="DRW19" s="1"/>
      <c r="DRX19" s="1"/>
      <c r="DRY19" s="1"/>
      <c r="DRZ19" s="1"/>
      <c r="DSA19" s="1"/>
      <c r="DSB19" s="1"/>
      <c r="DSC19" s="1"/>
      <c r="DSD19" s="1"/>
      <c r="DSE19" s="1"/>
      <c r="DSF19" s="1"/>
      <c r="DSG19" s="1"/>
      <c r="DSH19" s="1"/>
      <c r="DSI19" s="1"/>
      <c r="DSJ19" s="1"/>
      <c r="DSK19" s="1"/>
      <c r="DSL19" s="1"/>
      <c r="DSM19" s="1"/>
      <c r="DSN19" s="1"/>
      <c r="DSO19" s="1"/>
      <c r="DSP19" s="1"/>
      <c r="DSQ19" s="1"/>
      <c r="DSR19" s="1"/>
      <c r="DSS19" s="1"/>
      <c r="DST19" s="1"/>
      <c r="DSU19" s="1"/>
      <c r="DSV19" s="1"/>
      <c r="DSW19" s="1"/>
      <c r="DSX19" s="1"/>
      <c r="DSY19" s="1"/>
      <c r="DSZ19" s="1"/>
      <c r="DTA19" s="1"/>
      <c r="DTB19" s="1"/>
      <c r="DTC19" s="1"/>
      <c r="DTD19" s="1"/>
      <c r="DTE19" s="1"/>
      <c r="DTF19" s="1"/>
      <c r="DTG19" s="1"/>
      <c r="DTH19" s="1"/>
      <c r="DTI19" s="1"/>
      <c r="DTJ19" s="1"/>
      <c r="DTK19" s="1"/>
      <c r="DTL19" s="1"/>
      <c r="DTM19" s="1"/>
      <c r="DTN19" s="1"/>
      <c r="DTO19" s="1"/>
      <c r="DTP19" s="1"/>
      <c r="DTQ19" s="1"/>
      <c r="DTR19" s="1"/>
      <c r="DTS19" s="1"/>
      <c r="DTT19" s="1"/>
      <c r="DTU19" s="1"/>
      <c r="DTV19" s="1"/>
      <c r="DTW19" s="1"/>
      <c r="DTX19" s="1"/>
      <c r="DTY19" s="1"/>
      <c r="DTZ19" s="1"/>
      <c r="DUA19" s="1"/>
      <c r="DUB19" s="1"/>
      <c r="DUC19" s="1"/>
      <c r="DUD19" s="1"/>
      <c r="DUE19" s="1"/>
      <c r="DUF19" s="1"/>
      <c r="DUG19" s="1"/>
      <c r="DUH19" s="1"/>
      <c r="DUI19" s="1"/>
      <c r="DUJ19" s="1"/>
      <c r="DUK19" s="1"/>
      <c r="DUL19" s="1"/>
      <c r="DUM19" s="1"/>
      <c r="DUN19" s="1"/>
      <c r="DUO19" s="1"/>
      <c r="DUP19" s="1"/>
      <c r="DUQ19" s="1"/>
      <c r="DUR19" s="1"/>
      <c r="DUS19" s="1"/>
      <c r="DUT19" s="1"/>
      <c r="DUU19" s="1"/>
      <c r="DUV19" s="1"/>
      <c r="DUW19" s="1"/>
      <c r="DUX19" s="1"/>
      <c r="DUY19" s="1"/>
      <c r="DUZ19" s="1"/>
      <c r="DVA19" s="1"/>
      <c r="DVB19" s="1"/>
      <c r="DVC19" s="1"/>
      <c r="DVD19" s="1"/>
      <c r="DVE19" s="1"/>
      <c r="DVF19" s="1"/>
      <c r="DVG19" s="1"/>
      <c r="DVH19" s="1"/>
      <c r="DVI19" s="1"/>
      <c r="DVJ19" s="1"/>
      <c r="DVK19" s="1"/>
      <c r="DVL19" s="1"/>
      <c r="DVM19" s="1"/>
      <c r="DVN19" s="1"/>
      <c r="DVO19" s="1"/>
      <c r="DVP19" s="1"/>
      <c r="DVQ19" s="1"/>
      <c r="DVR19" s="1"/>
      <c r="DVS19" s="1"/>
      <c r="DVT19" s="1"/>
      <c r="DVU19" s="1"/>
      <c r="DVV19" s="1"/>
      <c r="DVW19" s="1"/>
      <c r="DVX19" s="1"/>
      <c r="DVY19" s="1"/>
      <c r="DVZ19" s="1"/>
      <c r="DWA19" s="1"/>
      <c r="DWB19" s="1"/>
      <c r="DWC19" s="1"/>
      <c r="DWD19" s="1"/>
      <c r="DWE19" s="1"/>
      <c r="DWF19" s="1"/>
      <c r="DWG19" s="1"/>
      <c r="DWH19" s="1"/>
      <c r="DWI19" s="1"/>
      <c r="DWJ19" s="1"/>
      <c r="DWK19" s="1"/>
      <c r="DWL19" s="1"/>
      <c r="DWM19" s="1"/>
      <c r="DWN19" s="1"/>
      <c r="DWO19" s="1"/>
      <c r="DWP19" s="1"/>
      <c r="DWQ19" s="1"/>
      <c r="DWR19" s="1"/>
      <c r="DWS19" s="1"/>
      <c r="DWT19" s="1"/>
      <c r="DWU19" s="1"/>
      <c r="DWV19" s="1"/>
      <c r="DWW19" s="1"/>
      <c r="DWX19" s="1"/>
      <c r="DWY19" s="1"/>
      <c r="DWZ19" s="1"/>
      <c r="DXA19" s="1"/>
      <c r="DXB19" s="1"/>
      <c r="DXC19" s="1"/>
      <c r="DXD19" s="1"/>
      <c r="DXE19" s="1"/>
      <c r="DXF19" s="1"/>
      <c r="DXG19" s="1"/>
      <c r="DXH19" s="1"/>
      <c r="DXI19" s="1"/>
      <c r="DXJ19" s="1"/>
      <c r="DXK19" s="1"/>
      <c r="DXL19" s="1"/>
      <c r="DXM19" s="1"/>
      <c r="DXN19" s="1"/>
      <c r="DXO19" s="1"/>
      <c r="DXP19" s="1"/>
      <c r="DXQ19" s="1"/>
      <c r="DXR19" s="1"/>
      <c r="DXS19" s="1"/>
      <c r="DXT19" s="1"/>
      <c r="DXU19" s="1"/>
      <c r="DXV19" s="1"/>
      <c r="DXW19" s="1"/>
      <c r="DXX19" s="1"/>
      <c r="DXY19" s="1"/>
      <c r="DXZ19" s="1"/>
      <c r="DYA19" s="1"/>
      <c r="DYB19" s="1"/>
      <c r="DYC19" s="1"/>
      <c r="DYD19" s="1"/>
      <c r="DYE19" s="1"/>
      <c r="DYF19" s="1"/>
      <c r="DYG19" s="1"/>
      <c r="DYH19" s="1"/>
      <c r="DYI19" s="1"/>
      <c r="DYJ19" s="1"/>
      <c r="DYK19" s="1"/>
      <c r="DYL19" s="1"/>
      <c r="DYM19" s="1"/>
      <c r="DYN19" s="1"/>
      <c r="DYO19" s="1"/>
      <c r="DYP19" s="1"/>
      <c r="DYQ19" s="1"/>
      <c r="DYR19" s="1"/>
      <c r="DYS19" s="1"/>
      <c r="DYT19" s="1"/>
      <c r="DYU19" s="1"/>
      <c r="DYV19" s="1"/>
      <c r="DYW19" s="1"/>
      <c r="DYX19" s="1"/>
      <c r="DYY19" s="1"/>
      <c r="DYZ19" s="1"/>
      <c r="DZA19" s="1"/>
      <c r="DZB19" s="1"/>
      <c r="DZC19" s="1"/>
      <c r="DZD19" s="1"/>
      <c r="DZE19" s="1"/>
      <c r="DZF19" s="1"/>
      <c r="DZG19" s="1"/>
      <c r="DZH19" s="1"/>
      <c r="DZI19" s="1"/>
      <c r="DZJ19" s="1"/>
      <c r="DZK19" s="1"/>
      <c r="DZL19" s="1"/>
      <c r="DZM19" s="1"/>
      <c r="DZN19" s="1"/>
      <c r="DZO19" s="1"/>
      <c r="DZP19" s="1"/>
      <c r="DZQ19" s="1"/>
      <c r="DZR19" s="1"/>
      <c r="DZS19" s="1"/>
      <c r="DZT19" s="1"/>
      <c r="DZU19" s="1"/>
      <c r="DZV19" s="1"/>
      <c r="DZW19" s="1"/>
      <c r="DZX19" s="1"/>
      <c r="DZY19" s="1"/>
      <c r="DZZ19" s="1"/>
      <c r="EAA19" s="1"/>
      <c r="EAB19" s="1"/>
      <c r="EAC19" s="1"/>
      <c r="EAD19" s="1"/>
      <c r="EAE19" s="1"/>
      <c r="EAF19" s="1"/>
      <c r="EAG19" s="1"/>
      <c r="EAH19" s="1"/>
      <c r="EAI19" s="1"/>
      <c r="EAJ19" s="1"/>
      <c r="EAK19" s="1"/>
      <c r="EAL19" s="1"/>
      <c r="EAM19" s="1"/>
      <c r="EAN19" s="1"/>
      <c r="EAO19" s="1"/>
      <c r="EAP19" s="1"/>
      <c r="EAQ19" s="1"/>
      <c r="EAR19" s="1"/>
      <c r="EAS19" s="1"/>
      <c r="EAT19" s="1"/>
      <c r="EAU19" s="1"/>
      <c r="EAV19" s="1"/>
      <c r="EAW19" s="1"/>
      <c r="EAX19" s="1"/>
      <c r="EAY19" s="1"/>
      <c r="EAZ19" s="1"/>
      <c r="EBA19" s="1"/>
      <c r="EBB19" s="1"/>
      <c r="EBC19" s="1"/>
      <c r="EBD19" s="1"/>
      <c r="EBE19" s="1"/>
      <c r="EBF19" s="1"/>
      <c r="EBG19" s="1"/>
      <c r="EBH19" s="1"/>
      <c r="EBI19" s="1"/>
      <c r="EBJ19" s="1"/>
      <c r="EBK19" s="1"/>
      <c r="EBL19" s="1"/>
      <c r="EBM19" s="1"/>
      <c r="EBN19" s="1"/>
      <c r="EBO19" s="1"/>
      <c r="EBP19" s="1"/>
      <c r="EBQ19" s="1"/>
      <c r="EBR19" s="1"/>
      <c r="EBS19" s="1"/>
      <c r="EBT19" s="1"/>
      <c r="EBU19" s="1"/>
      <c r="EBV19" s="1"/>
      <c r="EBW19" s="1"/>
      <c r="EBX19" s="1"/>
      <c r="EBY19" s="1"/>
      <c r="EBZ19" s="1"/>
      <c r="ECA19" s="1"/>
      <c r="ECB19" s="1"/>
      <c r="ECC19" s="1"/>
      <c r="ECD19" s="1"/>
      <c r="ECE19" s="1"/>
      <c r="ECF19" s="1"/>
      <c r="ECG19" s="1"/>
      <c r="ECH19" s="1"/>
      <c r="ECI19" s="1"/>
      <c r="ECJ19" s="1"/>
      <c r="ECK19" s="1"/>
      <c r="ECL19" s="1"/>
      <c r="ECM19" s="1"/>
      <c r="ECN19" s="1"/>
      <c r="ECO19" s="1"/>
      <c r="ECP19" s="1"/>
      <c r="ECQ19" s="1"/>
      <c r="ECR19" s="1"/>
      <c r="ECS19" s="1"/>
      <c r="ECT19" s="1"/>
      <c r="ECU19" s="1"/>
      <c r="ECV19" s="1"/>
      <c r="ECW19" s="1"/>
      <c r="ECX19" s="1"/>
      <c r="ECY19" s="1"/>
      <c r="ECZ19" s="1"/>
      <c r="EDA19" s="1"/>
      <c r="EDB19" s="1"/>
      <c r="EDC19" s="1"/>
      <c r="EDD19" s="1"/>
      <c r="EDE19" s="1"/>
      <c r="EDF19" s="1"/>
      <c r="EDG19" s="1"/>
      <c r="EDH19" s="1"/>
      <c r="EDI19" s="1"/>
      <c r="EDJ19" s="1"/>
      <c r="EDK19" s="1"/>
      <c r="EDL19" s="1"/>
      <c r="EDM19" s="1"/>
      <c r="EDN19" s="1"/>
      <c r="EDO19" s="1"/>
      <c r="EDP19" s="1"/>
      <c r="EDQ19" s="1"/>
      <c r="EDR19" s="1"/>
      <c r="EDS19" s="1"/>
      <c r="EDT19" s="1"/>
      <c r="EDU19" s="1"/>
      <c r="EDV19" s="1"/>
      <c r="EDW19" s="1"/>
      <c r="EDX19" s="1"/>
      <c r="EDY19" s="1"/>
      <c r="EDZ19" s="1"/>
      <c r="EEA19" s="1"/>
      <c r="EEB19" s="1"/>
      <c r="EEC19" s="1"/>
      <c r="EED19" s="1"/>
      <c r="EEE19" s="1"/>
      <c r="EEF19" s="1"/>
      <c r="EEG19" s="1"/>
      <c r="EEH19" s="1"/>
      <c r="EEI19" s="1"/>
      <c r="EEJ19" s="1"/>
      <c r="EEK19" s="1"/>
      <c r="EEL19" s="1"/>
      <c r="EEM19" s="1"/>
      <c r="EEN19" s="1"/>
      <c r="EEO19" s="1"/>
      <c r="EEP19" s="1"/>
      <c r="EEQ19" s="1"/>
      <c r="EER19" s="1"/>
      <c r="EES19" s="1"/>
      <c r="EET19" s="1"/>
      <c r="EEU19" s="1"/>
      <c r="EEV19" s="1"/>
      <c r="EEW19" s="1"/>
      <c r="EEX19" s="1"/>
      <c r="EEY19" s="1"/>
      <c r="EEZ19" s="1"/>
      <c r="EFA19" s="1"/>
      <c r="EFB19" s="1"/>
      <c r="EFC19" s="1"/>
      <c r="EFD19" s="1"/>
      <c r="EFE19" s="1"/>
      <c r="EFF19" s="1"/>
      <c r="EFG19" s="1"/>
      <c r="EFH19" s="1"/>
      <c r="EFI19" s="1"/>
      <c r="EFJ19" s="1"/>
      <c r="EFK19" s="1"/>
      <c r="EFL19" s="1"/>
      <c r="EFM19" s="1"/>
      <c r="EFN19" s="1"/>
      <c r="EFO19" s="1"/>
      <c r="EFP19" s="1"/>
      <c r="EFQ19" s="1"/>
      <c r="EFR19" s="1"/>
      <c r="EFS19" s="1"/>
      <c r="EFT19" s="1"/>
      <c r="EFU19" s="1"/>
      <c r="EFV19" s="1"/>
      <c r="EFW19" s="1"/>
      <c r="EFX19" s="1"/>
      <c r="EFY19" s="1"/>
      <c r="EFZ19" s="1"/>
      <c r="EGA19" s="1"/>
      <c r="EGB19" s="1"/>
      <c r="EGC19" s="1"/>
      <c r="EGD19" s="1"/>
      <c r="EGE19" s="1"/>
      <c r="EGF19" s="1"/>
      <c r="EGG19" s="1"/>
      <c r="EGH19" s="1"/>
      <c r="EGI19" s="1"/>
      <c r="EGJ19" s="1"/>
      <c r="EGK19" s="1"/>
      <c r="EGL19" s="1"/>
      <c r="EGM19" s="1"/>
      <c r="EGN19" s="1"/>
      <c r="EGO19" s="1"/>
      <c r="EGP19" s="1"/>
      <c r="EGQ19" s="1"/>
      <c r="EGR19" s="1"/>
      <c r="EGS19" s="1"/>
      <c r="EGT19" s="1"/>
      <c r="EGU19" s="1"/>
      <c r="EGV19" s="1"/>
      <c r="EGW19" s="1"/>
      <c r="EGX19" s="1"/>
      <c r="EGY19" s="1"/>
      <c r="EGZ19" s="1"/>
      <c r="EHA19" s="1"/>
      <c r="EHB19" s="1"/>
      <c r="EHC19" s="1"/>
      <c r="EHD19" s="1"/>
      <c r="EHE19" s="1"/>
      <c r="EHF19" s="1"/>
      <c r="EHG19" s="1"/>
      <c r="EHH19" s="1"/>
      <c r="EHI19" s="1"/>
      <c r="EHJ19" s="1"/>
      <c r="EHK19" s="1"/>
      <c r="EHL19" s="1"/>
      <c r="EHM19" s="1"/>
      <c r="EHN19" s="1"/>
      <c r="EHO19" s="1"/>
      <c r="EHP19" s="1"/>
      <c r="EHQ19" s="1"/>
      <c r="EHR19" s="1"/>
      <c r="EHS19" s="1"/>
      <c r="EHT19" s="1"/>
      <c r="EHU19" s="1"/>
      <c r="EHV19" s="1"/>
      <c r="EHW19" s="1"/>
      <c r="EHX19" s="1"/>
      <c r="EHY19" s="1"/>
      <c r="EHZ19" s="1"/>
      <c r="EIA19" s="1"/>
      <c r="EIB19" s="1"/>
      <c r="EIC19" s="1"/>
      <c r="EID19" s="1"/>
      <c r="EIE19" s="1"/>
      <c r="EIF19" s="1"/>
      <c r="EIG19" s="1"/>
      <c r="EIH19" s="1"/>
      <c r="EII19" s="1"/>
      <c r="EIJ19" s="1"/>
      <c r="EIK19" s="1"/>
      <c r="EIL19" s="1"/>
      <c r="EIM19" s="1"/>
      <c r="EIN19" s="1"/>
      <c r="EIO19" s="1"/>
      <c r="EIP19" s="1"/>
      <c r="EIQ19" s="1"/>
      <c r="EIR19" s="1"/>
      <c r="EIS19" s="1"/>
      <c r="EIT19" s="1"/>
      <c r="EIU19" s="1"/>
      <c r="EIV19" s="1"/>
      <c r="EIW19" s="1"/>
      <c r="EIX19" s="1"/>
      <c r="EIY19" s="1"/>
      <c r="EIZ19" s="1"/>
      <c r="EJA19" s="1"/>
      <c r="EJB19" s="1"/>
      <c r="EJC19" s="1"/>
      <c r="EJD19" s="1"/>
      <c r="EJE19" s="1"/>
      <c r="EJF19" s="1"/>
      <c r="EJG19" s="1"/>
      <c r="EJH19" s="1"/>
      <c r="EJI19" s="1"/>
      <c r="EJJ19" s="1"/>
      <c r="EJK19" s="1"/>
      <c r="EJL19" s="1"/>
      <c r="EJM19" s="1"/>
      <c r="EJN19" s="1"/>
      <c r="EJO19" s="1"/>
      <c r="EJP19" s="1"/>
      <c r="EJQ19" s="1"/>
      <c r="EJR19" s="1"/>
      <c r="EJS19" s="1"/>
      <c r="EJT19" s="1"/>
      <c r="EJU19" s="1"/>
      <c r="EJV19" s="1"/>
      <c r="EJW19" s="1"/>
      <c r="EJX19" s="1"/>
      <c r="EJY19" s="1"/>
      <c r="EJZ19" s="1"/>
      <c r="EKA19" s="1"/>
      <c r="EKB19" s="1"/>
      <c r="EKC19" s="1"/>
      <c r="EKD19" s="1"/>
      <c r="EKE19" s="1"/>
      <c r="EKF19" s="1"/>
      <c r="EKG19" s="1"/>
      <c r="EKH19" s="1"/>
      <c r="EKI19" s="1"/>
      <c r="EKJ19" s="1"/>
      <c r="EKK19" s="1"/>
      <c r="EKL19" s="1"/>
      <c r="EKM19" s="1"/>
      <c r="EKN19" s="1"/>
      <c r="EKO19" s="1"/>
      <c r="EKP19" s="1"/>
      <c r="EKQ19" s="1"/>
      <c r="EKR19" s="1"/>
      <c r="EKS19" s="1"/>
      <c r="EKT19" s="1"/>
      <c r="EKU19" s="1"/>
      <c r="EKV19" s="1"/>
      <c r="EKW19" s="1"/>
      <c r="EKX19" s="1"/>
      <c r="EKY19" s="1"/>
      <c r="EKZ19" s="1"/>
      <c r="ELA19" s="1"/>
      <c r="ELB19" s="1"/>
      <c r="ELC19" s="1"/>
      <c r="ELD19" s="1"/>
      <c r="ELE19" s="1"/>
      <c r="ELF19" s="1"/>
      <c r="ELG19" s="1"/>
      <c r="ELH19" s="1"/>
      <c r="ELI19" s="1"/>
      <c r="ELJ19" s="1"/>
      <c r="ELK19" s="1"/>
      <c r="ELL19" s="1"/>
      <c r="ELM19" s="1"/>
      <c r="ELN19" s="1"/>
      <c r="ELO19" s="1"/>
      <c r="ELP19" s="1"/>
      <c r="ELQ19" s="1"/>
      <c r="ELR19" s="1"/>
      <c r="ELS19" s="1"/>
      <c r="ELT19" s="1"/>
      <c r="ELU19" s="1"/>
      <c r="ELV19" s="1"/>
      <c r="ELW19" s="1"/>
      <c r="ELX19" s="1"/>
      <c r="ELY19" s="1"/>
      <c r="ELZ19" s="1"/>
      <c r="EMA19" s="1"/>
      <c r="EMB19" s="1"/>
      <c r="EMC19" s="1"/>
      <c r="EMD19" s="1"/>
      <c r="EME19" s="1"/>
      <c r="EMF19" s="1"/>
      <c r="EMG19" s="1"/>
      <c r="EMH19" s="1"/>
      <c r="EMI19" s="1"/>
      <c r="EMJ19" s="1"/>
      <c r="EMK19" s="1"/>
      <c r="EML19" s="1"/>
      <c r="EMM19" s="1"/>
      <c r="EMN19" s="1"/>
      <c r="EMO19" s="1"/>
      <c r="EMP19" s="1"/>
      <c r="EMQ19" s="1"/>
      <c r="EMR19" s="1"/>
      <c r="EMS19" s="1"/>
      <c r="EMT19" s="1"/>
      <c r="EMU19" s="1"/>
      <c r="EMV19" s="1"/>
      <c r="EMW19" s="1"/>
      <c r="EMX19" s="1"/>
      <c r="EMY19" s="1"/>
      <c r="EMZ19" s="1"/>
      <c r="ENA19" s="1"/>
      <c r="ENB19" s="1"/>
      <c r="ENC19" s="1"/>
      <c r="END19" s="1"/>
      <c r="ENE19" s="1"/>
      <c r="ENF19" s="1"/>
      <c r="ENG19" s="1"/>
      <c r="ENH19" s="1"/>
      <c r="ENI19" s="1"/>
      <c r="ENJ19" s="1"/>
      <c r="ENK19" s="1"/>
      <c r="ENL19" s="1"/>
      <c r="ENM19" s="1"/>
      <c r="ENN19" s="1"/>
      <c r="ENO19" s="1"/>
      <c r="ENP19" s="1"/>
      <c r="ENQ19" s="1"/>
      <c r="ENR19" s="1"/>
      <c r="ENS19" s="1"/>
      <c r="ENT19" s="1"/>
      <c r="ENU19" s="1"/>
      <c r="ENV19" s="1"/>
      <c r="ENW19" s="1"/>
      <c r="ENX19" s="1"/>
      <c r="ENY19" s="1"/>
      <c r="ENZ19" s="1"/>
      <c r="EOA19" s="1"/>
      <c r="EOB19" s="1"/>
      <c r="EOC19" s="1"/>
      <c r="EOD19" s="1"/>
      <c r="EOE19" s="1"/>
      <c r="EOF19" s="1"/>
      <c r="EOG19" s="1"/>
      <c r="EOH19" s="1"/>
      <c r="EOI19" s="1"/>
      <c r="EOJ19" s="1"/>
      <c r="EOK19" s="1"/>
      <c r="EOL19" s="1"/>
      <c r="EOM19" s="1"/>
      <c r="EON19" s="1"/>
      <c r="EOO19" s="1"/>
      <c r="EOP19" s="1"/>
      <c r="EOQ19" s="1"/>
      <c r="EOR19" s="1"/>
      <c r="EOS19" s="1"/>
      <c r="EOT19" s="1"/>
      <c r="EOU19" s="1"/>
      <c r="EOV19" s="1"/>
      <c r="EOW19" s="1"/>
      <c r="EOX19" s="1"/>
      <c r="EOY19" s="1"/>
      <c r="EOZ19" s="1"/>
      <c r="EPA19" s="1"/>
      <c r="EPB19" s="1"/>
      <c r="EPC19" s="1"/>
      <c r="EPD19" s="1"/>
      <c r="EPE19" s="1"/>
      <c r="EPF19" s="1"/>
      <c r="EPG19" s="1"/>
      <c r="EPH19" s="1"/>
      <c r="EPI19" s="1"/>
      <c r="EPJ19" s="1"/>
      <c r="EPK19" s="1"/>
      <c r="EPL19" s="1"/>
      <c r="EPM19" s="1"/>
      <c r="EPN19" s="1"/>
      <c r="EPO19" s="1"/>
      <c r="EPP19" s="1"/>
      <c r="EPQ19" s="1"/>
      <c r="EPR19" s="1"/>
      <c r="EPS19" s="1"/>
      <c r="EPT19" s="1"/>
      <c r="EPU19" s="1"/>
      <c r="EPV19" s="1"/>
      <c r="EPW19" s="1"/>
      <c r="EPX19" s="1"/>
      <c r="EPY19" s="1"/>
      <c r="EPZ19" s="1"/>
      <c r="EQA19" s="1"/>
      <c r="EQB19" s="1"/>
      <c r="EQC19" s="1"/>
      <c r="EQD19" s="1"/>
      <c r="EQE19" s="1"/>
      <c r="EQF19" s="1"/>
      <c r="EQG19" s="1"/>
      <c r="EQH19" s="1"/>
      <c r="EQI19" s="1"/>
      <c r="EQJ19" s="1"/>
      <c r="EQK19" s="1"/>
      <c r="EQL19" s="1"/>
      <c r="EQM19" s="1"/>
      <c r="EQN19" s="1"/>
      <c r="EQO19" s="1"/>
      <c r="EQP19" s="1"/>
      <c r="EQQ19" s="1"/>
      <c r="EQR19" s="1"/>
      <c r="EQS19" s="1"/>
      <c r="EQT19" s="1"/>
      <c r="EQU19" s="1"/>
      <c r="EQV19" s="1"/>
      <c r="EQW19" s="1"/>
      <c r="EQX19" s="1"/>
      <c r="EQY19" s="1"/>
      <c r="EQZ19" s="1"/>
      <c r="ERA19" s="1"/>
      <c r="ERB19" s="1"/>
      <c r="ERC19" s="1"/>
      <c r="ERD19" s="1"/>
      <c r="ERE19" s="1"/>
      <c r="ERF19" s="1"/>
      <c r="ERG19" s="1"/>
      <c r="ERH19" s="1"/>
      <c r="ERI19" s="1"/>
      <c r="ERJ19" s="1"/>
      <c r="ERK19" s="1"/>
      <c r="ERL19" s="1"/>
      <c r="ERM19" s="1"/>
      <c r="ERN19" s="1"/>
      <c r="ERO19" s="1"/>
      <c r="ERP19" s="1"/>
      <c r="ERQ19" s="1"/>
      <c r="ERR19" s="1"/>
      <c r="ERS19" s="1"/>
      <c r="ERT19" s="1"/>
      <c r="ERU19" s="1"/>
      <c r="ERV19" s="1"/>
      <c r="ERW19" s="1"/>
      <c r="ERX19" s="1"/>
      <c r="ERY19" s="1"/>
      <c r="ERZ19" s="1"/>
      <c r="ESA19" s="1"/>
      <c r="ESB19" s="1"/>
      <c r="ESC19" s="1"/>
      <c r="ESD19" s="1"/>
      <c r="ESE19" s="1"/>
      <c r="ESF19" s="1"/>
      <c r="ESG19" s="1"/>
      <c r="ESH19" s="1"/>
      <c r="ESI19" s="1"/>
      <c r="ESJ19" s="1"/>
      <c r="ESK19" s="1"/>
      <c r="ESL19" s="1"/>
      <c r="ESM19" s="1"/>
      <c r="ESN19" s="1"/>
      <c r="ESO19" s="1"/>
      <c r="ESP19" s="1"/>
      <c r="ESQ19" s="1"/>
      <c r="ESR19" s="1"/>
      <c r="ESS19" s="1"/>
      <c r="EST19" s="1"/>
      <c r="ESU19" s="1"/>
      <c r="ESV19" s="1"/>
      <c r="ESW19" s="1"/>
      <c r="ESX19" s="1"/>
      <c r="ESY19" s="1"/>
      <c r="ESZ19" s="1"/>
      <c r="ETA19" s="1"/>
      <c r="ETB19" s="1"/>
      <c r="ETC19" s="1"/>
      <c r="ETD19" s="1"/>
      <c r="ETE19" s="1"/>
      <c r="ETF19" s="1"/>
      <c r="ETG19" s="1"/>
      <c r="ETH19" s="1"/>
      <c r="ETI19" s="1"/>
      <c r="ETJ19" s="1"/>
      <c r="ETK19" s="1"/>
      <c r="ETL19" s="1"/>
      <c r="ETM19" s="1"/>
      <c r="ETN19" s="1"/>
      <c r="ETO19" s="1"/>
      <c r="ETP19" s="1"/>
      <c r="ETQ19" s="1"/>
      <c r="ETR19" s="1"/>
      <c r="ETS19" s="1"/>
      <c r="ETT19" s="1"/>
      <c r="ETU19" s="1"/>
      <c r="ETV19" s="1"/>
      <c r="ETW19" s="1"/>
      <c r="ETX19" s="1"/>
      <c r="ETY19" s="1"/>
      <c r="ETZ19" s="1"/>
      <c r="EUA19" s="1"/>
      <c r="EUB19" s="1"/>
      <c r="EUC19" s="1"/>
      <c r="EUD19" s="1"/>
      <c r="EUE19" s="1"/>
      <c r="EUF19" s="1"/>
      <c r="EUG19" s="1"/>
      <c r="EUH19" s="1"/>
      <c r="EUI19" s="1"/>
      <c r="EUJ19" s="1"/>
      <c r="EUK19" s="1"/>
      <c r="EUL19" s="1"/>
      <c r="EUM19" s="1"/>
      <c r="EUN19" s="1"/>
      <c r="EUO19" s="1"/>
      <c r="EUP19" s="1"/>
      <c r="EUQ19" s="1"/>
      <c r="EUR19" s="1"/>
      <c r="EUS19" s="1"/>
      <c r="EUT19" s="1"/>
      <c r="EUU19" s="1"/>
      <c r="EUV19" s="1"/>
      <c r="EUW19" s="1"/>
      <c r="EUX19" s="1"/>
      <c r="EUY19" s="1"/>
      <c r="EUZ19" s="1"/>
      <c r="EVA19" s="1"/>
      <c r="EVB19" s="1"/>
      <c r="EVC19" s="1"/>
      <c r="EVD19" s="1"/>
      <c r="EVE19" s="1"/>
      <c r="EVF19" s="1"/>
      <c r="EVG19" s="1"/>
      <c r="EVH19" s="1"/>
      <c r="EVI19" s="1"/>
      <c r="EVJ19" s="1"/>
      <c r="EVK19" s="1"/>
      <c r="EVL19" s="1"/>
      <c r="EVM19" s="1"/>
      <c r="EVN19" s="1"/>
      <c r="EVO19" s="1"/>
      <c r="EVP19" s="1"/>
      <c r="EVQ19" s="1"/>
      <c r="EVR19" s="1"/>
      <c r="EVS19" s="1"/>
      <c r="EVT19" s="1"/>
      <c r="EVU19" s="1"/>
      <c r="EVV19" s="1"/>
      <c r="EVW19" s="1"/>
      <c r="EVX19" s="1"/>
      <c r="EVY19" s="1"/>
      <c r="EVZ19" s="1"/>
      <c r="EWA19" s="1"/>
      <c r="EWB19" s="1"/>
      <c r="EWC19" s="1"/>
      <c r="EWD19" s="1"/>
      <c r="EWE19" s="1"/>
      <c r="EWF19" s="1"/>
      <c r="EWG19" s="1"/>
      <c r="EWH19" s="1"/>
      <c r="EWI19" s="1"/>
      <c r="EWJ19" s="1"/>
      <c r="EWK19" s="1"/>
      <c r="EWL19" s="1"/>
      <c r="EWM19" s="1"/>
      <c r="EWN19" s="1"/>
      <c r="EWO19" s="1"/>
      <c r="EWP19" s="1"/>
      <c r="EWQ19" s="1"/>
      <c r="EWR19" s="1"/>
      <c r="EWS19" s="1"/>
      <c r="EWT19" s="1"/>
      <c r="EWU19" s="1"/>
      <c r="EWV19" s="1"/>
      <c r="EWW19" s="1"/>
      <c r="EWX19" s="1"/>
      <c r="EWY19" s="1"/>
      <c r="EWZ19" s="1"/>
      <c r="EXA19" s="1"/>
      <c r="EXB19" s="1"/>
      <c r="EXC19" s="1"/>
      <c r="EXD19" s="1"/>
      <c r="EXE19" s="1"/>
      <c r="EXF19" s="1"/>
      <c r="EXG19" s="1"/>
      <c r="EXH19" s="1"/>
      <c r="EXI19" s="1"/>
      <c r="EXJ19" s="1"/>
      <c r="EXK19" s="1"/>
      <c r="EXL19" s="1"/>
      <c r="EXM19" s="1"/>
      <c r="EXN19" s="1"/>
      <c r="EXO19" s="1"/>
      <c r="EXP19" s="1"/>
      <c r="EXQ19" s="1"/>
      <c r="EXR19" s="1"/>
      <c r="EXS19" s="1"/>
      <c r="EXT19" s="1"/>
      <c r="EXU19" s="1"/>
      <c r="EXV19" s="1"/>
      <c r="EXW19" s="1"/>
      <c r="EXX19" s="1"/>
      <c r="EXY19" s="1"/>
      <c r="EXZ19" s="1"/>
      <c r="EYA19" s="1"/>
      <c r="EYB19" s="1"/>
      <c r="EYC19" s="1"/>
      <c r="EYD19" s="1"/>
      <c r="EYE19" s="1"/>
      <c r="EYF19" s="1"/>
      <c r="EYG19" s="1"/>
      <c r="EYH19" s="1"/>
      <c r="EYI19" s="1"/>
      <c r="EYJ19" s="1"/>
      <c r="EYK19" s="1"/>
      <c r="EYL19" s="1"/>
      <c r="EYM19" s="1"/>
      <c r="EYN19" s="1"/>
      <c r="EYO19" s="1"/>
      <c r="EYP19" s="1"/>
      <c r="EYQ19" s="1"/>
      <c r="EYR19" s="1"/>
      <c r="EYS19" s="1"/>
      <c r="EYT19" s="1"/>
      <c r="EYU19" s="1"/>
      <c r="EYV19" s="1"/>
      <c r="EYW19" s="1"/>
      <c r="EYX19" s="1"/>
      <c r="EYY19" s="1"/>
      <c r="EYZ19" s="1"/>
      <c r="EZA19" s="1"/>
      <c r="EZB19" s="1"/>
      <c r="EZC19" s="1"/>
      <c r="EZD19" s="1"/>
      <c r="EZE19" s="1"/>
      <c r="EZF19" s="1"/>
      <c r="EZG19" s="1"/>
      <c r="EZH19" s="1"/>
      <c r="EZI19" s="1"/>
      <c r="EZJ19" s="1"/>
      <c r="EZK19" s="1"/>
      <c r="EZL19" s="1"/>
      <c r="EZM19" s="1"/>
      <c r="EZN19" s="1"/>
      <c r="EZO19" s="1"/>
      <c r="EZP19" s="1"/>
      <c r="EZQ19" s="1"/>
      <c r="EZR19" s="1"/>
      <c r="EZS19" s="1"/>
      <c r="EZT19" s="1"/>
      <c r="EZU19" s="1"/>
      <c r="EZV19" s="1"/>
      <c r="EZW19" s="1"/>
      <c r="EZX19" s="1"/>
      <c r="EZY19" s="1"/>
      <c r="EZZ19" s="1"/>
      <c r="FAA19" s="1"/>
      <c r="FAB19" s="1"/>
      <c r="FAC19" s="1"/>
      <c r="FAD19" s="1"/>
      <c r="FAE19" s="1"/>
      <c r="FAF19" s="1"/>
      <c r="FAG19" s="1"/>
      <c r="FAH19" s="1"/>
      <c r="FAI19" s="1"/>
      <c r="FAJ19" s="1"/>
      <c r="FAK19" s="1"/>
      <c r="FAL19" s="1"/>
      <c r="FAM19" s="1"/>
      <c r="FAN19" s="1"/>
      <c r="FAO19" s="1"/>
      <c r="FAP19" s="1"/>
      <c r="FAQ19" s="1"/>
      <c r="FAR19" s="1"/>
      <c r="FAS19" s="1"/>
      <c r="FAT19" s="1"/>
      <c r="FAU19" s="1"/>
      <c r="FAV19" s="1"/>
      <c r="FAW19" s="1"/>
      <c r="FAX19" s="1"/>
      <c r="FAY19" s="1"/>
      <c r="FAZ19" s="1"/>
      <c r="FBA19" s="1"/>
      <c r="FBB19" s="1"/>
      <c r="FBC19" s="1"/>
      <c r="FBD19" s="1"/>
      <c r="FBE19" s="1"/>
      <c r="FBF19" s="1"/>
      <c r="FBG19" s="1"/>
      <c r="FBH19" s="1"/>
      <c r="FBI19" s="1"/>
      <c r="FBJ19" s="1"/>
      <c r="FBK19" s="1"/>
      <c r="FBL19" s="1"/>
      <c r="FBM19" s="1"/>
      <c r="FBN19" s="1"/>
      <c r="FBO19" s="1"/>
      <c r="FBP19" s="1"/>
      <c r="FBQ19" s="1"/>
      <c r="FBR19" s="1"/>
      <c r="FBS19" s="1"/>
      <c r="FBT19" s="1"/>
      <c r="FBU19" s="1"/>
      <c r="FBV19" s="1"/>
      <c r="FBW19" s="1"/>
      <c r="FBX19" s="1"/>
      <c r="FBY19" s="1"/>
      <c r="FBZ19" s="1"/>
      <c r="FCA19" s="1"/>
      <c r="FCB19" s="1"/>
      <c r="FCC19" s="1"/>
      <c r="FCD19" s="1"/>
      <c r="FCE19" s="1"/>
      <c r="FCF19" s="1"/>
      <c r="FCG19" s="1"/>
      <c r="FCH19" s="1"/>
      <c r="FCI19" s="1"/>
      <c r="FCJ19" s="1"/>
      <c r="FCK19" s="1"/>
      <c r="FCL19" s="1"/>
      <c r="FCM19" s="1"/>
      <c r="FCN19" s="1"/>
      <c r="FCO19" s="1"/>
      <c r="FCP19" s="1"/>
      <c r="FCQ19" s="1"/>
      <c r="FCR19" s="1"/>
      <c r="FCS19" s="1"/>
      <c r="FCT19" s="1"/>
      <c r="FCU19" s="1"/>
      <c r="FCV19" s="1"/>
      <c r="FCW19" s="1"/>
      <c r="FCX19" s="1"/>
      <c r="FCY19" s="1"/>
      <c r="FCZ19" s="1"/>
      <c r="FDA19" s="1"/>
      <c r="FDB19" s="1"/>
      <c r="FDC19" s="1"/>
      <c r="FDD19" s="1"/>
      <c r="FDE19" s="1"/>
      <c r="FDF19" s="1"/>
      <c r="FDG19" s="1"/>
      <c r="FDH19" s="1"/>
      <c r="FDI19" s="1"/>
      <c r="FDJ19" s="1"/>
      <c r="FDK19" s="1"/>
      <c r="FDL19" s="1"/>
      <c r="FDM19" s="1"/>
      <c r="FDN19" s="1"/>
      <c r="FDO19" s="1"/>
      <c r="FDP19" s="1"/>
      <c r="FDQ19" s="1"/>
      <c r="FDR19" s="1"/>
      <c r="FDS19" s="1"/>
      <c r="FDT19" s="1"/>
      <c r="FDU19" s="1"/>
      <c r="FDV19" s="1"/>
      <c r="FDW19" s="1"/>
      <c r="FDX19" s="1"/>
      <c r="FDY19" s="1"/>
      <c r="FDZ19" s="1"/>
      <c r="FEA19" s="1"/>
      <c r="FEB19" s="1"/>
      <c r="FEC19" s="1"/>
      <c r="FED19" s="1"/>
      <c r="FEE19" s="1"/>
      <c r="FEF19" s="1"/>
      <c r="FEG19" s="1"/>
      <c r="FEH19" s="1"/>
      <c r="FEI19" s="1"/>
      <c r="FEJ19" s="1"/>
      <c r="FEK19" s="1"/>
      <c r="FEL19" s="1"/>
      <c r="FEM19" s="1"/>
      <c r="FEN19" s="1"/>
      <c r="FEO19" s="1"/>
      <c r="FEP19" s="1"/>
      <c r="FEQ19" s="1"/>
      <c r="FER19" s="1"/>
      <c r="FES19" s="1"/>
      <c r="FET19" s="1"/>
      <c r="FEU19" s="1"/>
      <c r="FEV19" s="1"/>
      <c r="FEW19" s="1"/>
      <c r="FEX19" s="1"/>
      <c r="FEY19" s="1"/>
      <c r="FEZ19" s="1"/>
      <c r="FFA19" s="1"/>
      <c r="FFB19" s="1"/>
      <c r="FFC19" s="1"/>
      <c r="FFD19" s="1"/>
      <c r="FFE19" s="1"/>
      <c r="FFF19" s="1"/>
      <c r="FFG19" s="1"/>
      <c r="FFH19" s="1"/>
      <c r="FFI19" s="1"/>
      <c r="FFJ19" s="1"/>
      <c r="FFK19" s="1"/>
      <c r="FFL19" s="1"/>
      <c r="FFM19" s="1"/>
      <c r="FFN19" s="1"/>
      <c r="FFO19" s="1"/>
      <c r="FFP19" s="1"/>
      <c r="FFQ19" s="1"/>
      <c r="FFR19" s="1"/>
      <c r="FFS19" s="1"/>
      <c r="FFT19" s="1"/>
      <c r="FFU19" s="1"/>
      <c r="FFV19" s="1"/>
      <c r="FFW19" s="1"/>
      <c r="FFX19" s="1"/>
      <c r="FFY19" s="1"/>
      <c r="FFZ19" s="1"/>
      <c r="FGA19" s="1"/>
      <c r="FGB19" s="1"/>
      <c r="FGC19" s="1"/>
      <c r="FGD19" s="1"/>
      <c r="FGE19" s="1"/>
      <c r="FGF19" s="1"/>
      <c r="FGG19" s="1"/>
      <c r="FGH19" s="1"/>
      <c r="FGI19" s="1"/>
      <c r="FGJ19" s="1"/>
      <c r="FGK19" s="1"/>
      <c r="FGL19" s="1"/>
      <c r="FGM19" s="1"/>
      <c r="FGN19" s="1"/>
      <c r="FGO19" s="1"/>
      <c r="FGP19" s="1"/>
      <c r="FGQ19" s="1"/>
      <c r="FGR19" s="1"/>
      <c r="FGS19" s="1"/>
      <c r="FGT19" s="1"/>
      <c r="FGU19" s="1"/>
      <c r="FGV19" s="1"/>
      <c r="FGW19" s="1"/>
      <c r="FGX19" s="1"/>
      <c r="FGY19" s="1"/>
      <c r="FGZ19" s="1"/>
      <c r="FHA19" s="1"/>
      <c r="FHB19" s="1"/>
      <c r="FHC19" s="1"/>
      <c r="FHD19" s="1"/>
      <c r="FHE19" s="1"/>
      <c r="FHF19" s="1"/>
      <c r="FHG19" s="1"/>
      <c r="FHH19" s="1"/>
      <c r="FHI19" s="1"/>
      <c r="FHJ19" s="1"/>
      <c r="FHK19" s="1"/>
      <c r="FHL19" s="1"/>
      <c r="FHM19" s="1"/>
      <c r="FHN19" s="1"/>
      <c r="FHO19" s="1"/>
      <c r="FHP19" s="1"/>
      <c r="FHQ19" s="1"/>
      <c r="FHR19" s="1"/>
      <c r="FHS19" s="1"/>
      <c r="FHT19" s="1"/>
      <c r="FHU19" s="1"/>
      <c r="FHV19" s="1"/>
      <c r="FHW19" s="1"/>
      <c r="FHX19" s="1"/>
      <c r="FHY19" s="1"/>
      <c r="FHZ19" s="1"/>
      <c r="FIA19" s="1"/>
      <c r="FIB19" s="1"/>
      <c r="FIC19" s="1"/>
      <c r="FID19" s="1"/>
      <c r="FIE19" s="1"/>
      <c r="FIF19" s="1"/>
      <c r="FIG19" s="1"/>
      <c r="FIH19" s="1"/>
      <c r="FII19" s="1"/>
      <c r="FIJ19" s="1"/>
      <c r="FIK19" s="1"/>
      <c r="FIL19" s="1"/>
      <c r="FIM19" s="1"/>
      <c r="FIN19" s="1"/>
      <c r="FIO19" s="1"/>
      <c r="FIP19" s="1"/>
      <c r="FIQ19" s="1"/>
      <c r="FIR19" s="1"/>
      <c r="FIS19" s="1"/>
      <c r="FIT19" s="1"/>
      <c r="FIU19" s="1"/>
      <c r="FIV19" s="1"/>
      <c r="FIW19" s="1"/>
      <c r="FIX19" s="1"/>
      <c r="FIY19" s="1"/>
      <c r="FIZ19" s="1"/>
      <c r="FJA19" s="1"/>
      <c r="FJB19" s="1"/>
      <c r="FJC19" s="1"/>
      <c r="FJD19" s="1"/>
      <c r="FJE19" s="1"/>
      <c r="FJF19" s="1"/>
      <c r="FJG19" s="1"/>
      <c r="FJH19" s="1"/>
      <c r="FJI19" s="1"/>
      <c r="FJJ19" s="1"/>
      <c r="FJK19" s="1"/>
      <c r="FJL19" s="1"/>
      <c r="FJM19" s="1"/>
      <c r="FJN19" s="1"/>
      <c r="FJO19" s="1"/>
      <c r="FJP19" s="1"/>
      <c r="FJQ19" s="1"/>
      <c r="FJR19" s="1"/>
      <c r="FJS19" s="1"/>
      <c r="FJT19" s="1"/>
      <c r="FJU19" s="1"/>
      <c r="FJV19" s="1"/>
      <c r="FJW19" s="1"/>
      <c r="FJX19" s="1"/>
      <c r="FJY19" s="1"/>
      <c r="FJZ19" s="1"/>
      <c r="FKA19" s="1"/>
      <c r="FKB19" s="1"/>
      <c r="FKC19" s="1"/>
      <c r="FKD19" s="1"/>
      <c r="FKE19" s="1"/>
      <c r="FKF19" s="1"/>
      <c r="FKG19" s="1"/>
      <c r="FKH19" s="1"/>
      <c r="FKI19" s="1"/>
      <c r="FKJ19" s="1"/>
      <c r="FKK19" s="1"/>
      <c r="FKL19" s="1"/>
      <c r="FKM19" s="1"/>
      <c r="FKN19" s="1"/>
      <c r="FKO19" s="1"/>
      <c r="FKP19" s="1"/>
      <c r="FKQ19" s="1"/>
      <c r="FKR19" s="1"/>
      <c r="FKS19" s="1"/>
      <c r="FKT19" s="1"/>
      <c r="FKU19" s="1"/>
      <c r="FKV19" s="1"/>
      <c r="FKW19" s="1"/>
      <c r="FKX19" s="1"/>
      <c r="FKY19" s="1"/>
      <c r="FKZ19" s="1"/>
      <c r="FLA19" s="1"/>
      <c r="FLB19" s="1"/>
      <c r="FLC19" s="1"/>
      <c r="FLD19" s="1"/>
      <c r="FLE19" s="1"/>
      <c r="FLF19" s="1"/>
      <c r="FLG19" s="1"/>
      <c r="FLH19" s="1"/>
      <c r="FLI19" s="1"/>
      <c r="FLJ19" s="1"/>
      <c r="FLK19" s="1"/>
      <c r="FLL19" s="1"/>
      <c r="FLM19" s="1"/>
      <c r="FLN19" s="1"/>
      <c r="FLO19" s="1"/>
      <c r="FLP19" s="1"/>
      <c r="FLQ19" s="1"/>
      <c r="FLR19" s="1"/>
      <c r="FLS19" s="1"/>
      <c r="FLT19" s="1"/>
      <c r="FLU19" s="1"/>
      <c r="FLV19" s="1"/>
      <c r="FLW19" s="1"/>
      <c r="FLX19" s="1"/>
      <c r="FLY19" s="1"/>
      <c r="FLZ19" s="1"/>
      <c r="FMA19" s="1"/>
      <c r="FMB19" s="1"/>
      <c r="FMC19" s="1"/>
      <c r="FMD19" s="1"/>
      <c r="FME19" s="1"/>
      <c r="FMF19" s="1"/>
      <c r="FMG19" s="1"/>
      <c r="FMH19" s="1"/>
      <c r="FMI19" s="1"/>
      <c r="FMJ19" s="1"/>
      <c r="FMK19" s="1"/>
      <c r="FML19" s="1"/>
      <c r="FMM19" s="1"/>
      <c r="FMN19" s="1"/>
      <c r="FMO19" s="1"/>
      <c r="FMP19" s="1"/>
      <c r="FMQ19" s="1"/>
      <c r="FMR19" s="1"/>
      <c r="FMS19" s="1"/>
      <c r="FMT19" s="1"/>
      <c r="FMU19" s="1"/>
      <c r="FMV19" s="1"/>
      <c r="FMW19" s="1"/>
      <c r="FMX19" s="1"/>
      <c r="FMY19" s="1"/>
      <c r="FMZ19" s="1"/>
      <c r="FNA19" s="1"/>
      <c r="FNB19" s="1"/>
      <c r="FNC19" s="1"/>
      <c r="FND19" s="1"/>
      <c r="FNE19" s="1"/>
      <c r="FNF19" s="1"/>
      <c r="FNG19" s="1"/>
      <c r="FNH19" s="1"/>
      <c r="FNI19" s="1"/>
      <c r="FNJ19" s="1"/>
      <c r="FNK19" s="1"/>
      <c r="FNL19" s="1"/>
      <c r="FNM19" s="1"/>
      <c r="FNN19" s="1"/>
      <c r="FNO19" s="1"/>
      <c r="FNP19" s="1"/>
      <c r="FNQ19" s="1"/>
      <c r="FNR19" s="1"/>
      <c r="FNS19" s="1"/>
      <c r="FNT19" s="1"/>
      <c r="FNU19" s="1"/>
      <c r="FNV19" s="1"/>
      <c r="FNW19" s="1"/>
      <c r="FNX19" s="1"/>
      <c r="FNY19" s="1"/>
      <c r="FNZ19" s="1"/>
      <c r="FOA19" s="1"/>
      <c r="FOB19" s="1"/>
      <c r="FOC19" s="1"/>
      <c r="FOD19" s="1"/>
      <c r="FOE19" s="1"/>
      <c r="FOF19" s="1"/>
      <c r="FOG19" s="1"/>
      <c r="FOH19" s="1"/>
      <c r="FOI19" s="1"/>
      <c r="FOJ19" s="1"/>
      <c r="FOK19" s="1"/>
      <c r="FOL19" s="1"/>
      <c r="FOM19" s="1"/>
      <c r="FON19" s="1"/>
      <c r="FOO19" s="1"/>
      <c r="FOP19" s="1"/>
      <c r="FOQ19" s="1"/>
      <c r="FOR19" s="1"/>
      <c r="FOS19" s="1"/>
      <c r="FOT19" s="1"/>
      <c r="FOU19" s="1"/>
      <c r="FOV19" s="1"/>
      <c r="FOW19" s="1"/>
      <c r="FOX19" s="1"/>
      <c r="FOY19" s="1"/>
      <c r="FOZ19" s="1"/>
      <c r="FPA19" s="1"/>
      <c r="FPB19" s="1"/>
      <c r="FPC19" s="1"/>
      <c r="FPD19" s="1"/>
      <c r="FPE19" s="1"/>
      <c r="FPF19" s="1"/>
      <c r="FPG19" s="1"/>
      <c r="FPH19" s="1"/>
      <c r="FPI19" s="1"/>
      <c r="FPJ19" s="1"/>
      <c r="FPK19" s="1"/>
      <c r="FPL19" s="1"/>
      <c r="FPM19" s="1"/>
      <c r="FPN19" s="1"/>
      <c r="FPO19" s="1"/>
      <c r="FPP19" s="1"/>
      <c r="FPQ19" s="1"/>
      <c r="FPR19" s="1"/>
      <c r="FPS19" s="1"/>
      <c r="FPT19" s="1"/>
      <c r="FPU19" s="1"/>
      <c r="FPV19" s="1"/>
      <c r="FPW19" s="1"/>
      <c r="FPX19" s="1"/>
      <c r="FPY19" s="1"/>
      <c r="FPZ19" s="1"/>
      <c r="FQA19" s="1"/>
      <c r="FQB19" s="1"/>
      <c r="FQC19" s="1"/>
      <c r="FQD19" s="1"/>
      <c r="FQE19" s="1"/>
      <c r="FQF19" s="1"/>
      <c r="FQG19" s="1"/>
      <c r="FQH19" s="1"/>
      <c r="FQI19" s="1"/>
      <c r="FQJ19" s="1"/>
      <c r="FQK19" s="1"/>
      <c r="FQL19" s="1"/>
      <c r="FQM19" s="1"/>
      <c r="FQN19" s="1"/>
      <c r="FQO19" s="1"/>
      <c r="FQP19" s="1"/>
      <c r="FQQ19" s="1"/>
      <c r="FQR19" s="1"/>
      <c r="FQS19" s="1"/>
      <c r="FQT19" s="1"/>
      <c r="FQU19" s="1"/>
      <c r="FQV19" s="1"/>
      <c r="FQW19" s="1"/>
      <c r="FQX19" s="1"/>
      <c r="FQY19" s="1"/>
      <c r="FQZ19" s="1"/>
      <c r="FRA19" s="1"/>
      <c r="FRB19" s="1"/>
      <c r="FRC19" s="1"/>
      <c r="FRD19" s="1"/>
      <c r="FRE19" s="1"/>
      <c r="FRF19" s="1"/>
      <c r="FRG19" s="1"/>
      <c r="FRH19" s="1"/>
      <c r="FRI19" s="1"/>
      <c r="FRJ19" s="1"/>
      <c r="FRK19" s="1"/>
      <c r="FRL19" s="1"/>
      <c r="FRM19" s="1"/>
      <c r="FRN19" s="1"/>
      <c r="FRO19" s="1"/>
      <c r="FRP19" s="1"/>
      <c r="FRQ19" s="1"/>
      <c r="FRR19" s="1"/>
      <c r="FRS19" s="1"/>
      <c r="FRT19" s="1"/>
      <c r="FRU19" s="1"/>
      <c r="FRV19" s="1"/>
      <c r="FRW19" s="1"/>
      <c r="FRX19" s="1"/>
      <c r="FRY19" s="1"/>
      <c r="FRZ19" s="1"/>
      <c r="FSA19" s="1"/>
      <c r="FSB19" s="1"/>
      <c r="FSC19" s="1"/>
      <c r="FSD19" s="1"/>
      <c r="FSE19" s="1"/>
      <c r="FSF19" s="1"/>
      <c r="FSG19" s="1"/>
      <c r="FSH19" s="1"/>
      <c r="FSI19" s="1"/>
      <c r="FSJ19" s="1"/>
      <c r="FSK19" s="1"/>
      <c r="FSL19" s="1"/>
      <c r="FSM19" s="1"/>
      <c r="FSN19" s="1"/>
      <c r="FSO19" s="1"/>
      <c r="FSP19" s="1"/>
      <c r="FSQ19" s="1"/>
      <c r="FSR19" s="1"/>
      <c r="FSS19" s="1"/>
      <c r="FST19" s="1"/>
      <c r="FSU19" s="1"/>
      <c r="FSV19" s="1"/>
      <c r="FSW19" s="1"/>
      <c r="FSX19" s="1"/>
      <c r="FSY19" s="1"/>
      <c r="FSZ19" s="1"/>
      <c r="FTA19" s="1"/>
      <c r="FTB19" s="1"/>
      <c r="FTC19" s="1"/>
      <c r="FTD19" s="1"/>
      <c r="FTE19" s="1"/>
      <c r="FTF19" s="1"/>
      <c r="FTG19" s="1"/>
      <c r="FTH19" s="1"/>
      <c r="FTI19" s="1"/>
      <c r="FTJ19" s="1"/>
      <c r="FTK19" s="1"/>
      <c r="FTL19" s="1"/>
      <c r="FTM19" s="1"/>
      <c r="FTN19" s="1"/>
      <c r="FTO19" s="1"/>
      <c r="FTP19" s="1"/>
      <c r="FTQ19" s="1"/>
      <c r="FTR19" s="1"/>
      <c r="FTS19" s="1"/>
      <c r="FTT19" s="1"/>
      <c r="FTU19" s="1"/>
      <c r="FTV19" s="1"/>
      <c r="FTW19" s="1"/>
      <c r="FTX19" s="1"/>
      <c r="FTY19" s="1"/>
      <c r="FTZ19" s="1"/>
      <c r="FUA19" s="1"/>
      <c r="FUB19" s="1"/>
      <c r="FUC19" s="1"/>
      <c r="FUD19" s="1"/>
      <c r="FUE19" s="1"/>
      <c r="FUF19" s="1"/>
      <c r="FUG19" s="1"/>
      <c r="FUH19" s="1"/>
      <c r="FUI19" s="1"/>
      <c r="FUJ19" s="1"/>
      <c r="FUK19" s="1"/>
      <c r="FUL19" s="1"/>
      <c r="FUM19" s="1"/>
      <c r="FUN19" s="1"/>
      <c r="FUO19" s="1"/>
      <c r="FUP19" s="1"/>
      <c r="FUQ19" s="1"/>
      <c r="FUR19" s="1"/>
      <c r="FUS19" s="1"/>
      <c r="FUT19" s="1"/>
      <c r="FUU19" s="1"/>
      <c r="FUV19" s="1"/>
      <c r="FUW19" s="1"/>
      <c r="FUX19" s="1"/>
      <c r="FUY19" s="1"/>
      <c r="FUZ19" s="1"/>
      <c r="FVA19" s="1"/>
      <c r="FVB19" s="1"/>
      <c r="FVC19" s="1"/>
      <c r="FVD19" s="1"/>
      <c r="FVE19" s="1"/>
      <c r="FVF19" s="1"/>
      <c r="FVG19" s="1"/>
      <c r="FVH19" s="1"/>
      <c r="FVI19" s="1"/>
      <c r="FVJ19" s="1"/>
      <c r="FVK19" s="1"/>
      <c r="FVL19" s="1"/>
      <c r="FVM19" s="1"/>
      <c r="FVN19" s="1"/>
      <c r="FVO19" s="1"/>
      <c r="FVP19" s="1"/>
      <c r="FVQ19" s="1"/>
      <c r="FVR19" s="1"/>
      <c r="FVS19" s="1"/>
      <c r="FVT19" s="1"/>
      <c r="FVU19" s="1"/>
      <c r="FVV19" s="1"/>
      <c r="FVW19" s="1"/>
      <c r="FVX19" s="1"/>
      <c r="FVY19" s="1"/>
      <c r="FVZ19" s="1"/>
      <c r="FWA19" s="1"/>
      <c r="FWB19" s="1"/>
      <c r="FWC19" s="1"/>
      <c r="FWD19" s="1"/>
      <c r="FWE19" s="1"/>
      <c r="FWF19" s="1"/>
      <c r="FWG19" s="1"/>
      <c r="FWH19" s="1"/>
      <c r="FWI19" s="1"/>
      <c r="FWJ19" s="1"/>
      <c r="FWK19" s="1"/>
      <c r="FWL19" s="1"/>
      <c r="FWM19" s="1"/>
      <c r="FWN19" s="1"/>
      <c r="FWO19" s="1"/>
      <c r="FWP19" s="1"/>
      <c r="FWQ19" s="1"/>
      <c r="FWR19" s="1"/>
      <c r="FWS19" s="1"/>
      <c r="FWT19" s="1"/>
      <c r="FWU19" s="1"/>
      <c r="FWV19" s="1"/>
      <c r="FWW19" s="1"/>
      <c r="FWX19" s="1"/>
      <c r="FWY19" s="1"/>
      <c r="FWZ19" s="1"/>
      <c r="FXA19" s="1"/>
      <c r="FXB19" s="1"/>
      <c r="FXC19" s="1"/>
      <c r="FXD19" s="1"/>
      <c r="FXE19" s="1"/>
      <c r="FXF19" s="1"/>
      <c r="FXG19" s="1"/>
      <c r="FXH19" s="1"/>
      <c r="FXI19" s="1"/>
      <c r="FXJ19" s="1"/>
      <c r="FXK19" s="1"/>
      <c r="FXL19" s="1"/>
      <c r="FXM19" s="1"/>
      <c r="FXN19" s="1"/>
      <c r="FXO19" s="1"/>
      <c r="FXP19" s="1"/>
      <c r="FXQ19" s="1"/>
      <c r="FXR19" s="1"/>
      <c r="FXS19" s="1"/>
      <c r="FXT19" s="1"/>
      <c r="FXU19" s="1"/>
      <c r="FXV19" s="1"/>
      <c r="FXW19" s="1"/>
      <c r="FXX19" s="1"/>
      <c r="FXY19" s="1"/>
      <c r="FXZ19" s="1"/>
      <c r="FYA19" s="1"/>
      <c r="FYB19" s="1"/>
      <c r="FYC19" s="1"/>
      <c r="FYD19" s="1"/>
      <c r="FYE19" s="1"/>
      <c r="FYF19" s="1"/>
      <c r="FYG19" s="1"/>
      <c r="FYH19" s="1"/>
      <c r="FYI19" s="1"/>
      <c r="FYJ19" s="1"/>
      <c r="FYK19" s="1"/>
      <c r="FYL19" s="1"/>
      <c r="FYM19" s="1"/>
      <c r="FYN19" s="1"/>
      <c r="FYO19" s="1"/>
      <c r="FYP19" s="1"/>
      <c r="FYQ19" s="1"/>
      <c r="FYR19" s="1"/>
      <c r="FYS19" s="1"/>
      <c r="FYT19" s="1"/>
      <c r="FYU19" s="1"/>
      <c r="FYV19" s="1"/>
      <c r="FYW19" s="1"/>
      <c r="FYX19" s="1"/>
      <c r="FYY19" s="1"/>
      <c r="FYZ19" s="1"/>
      <c r="FZA19" s="1"/>
      <c r="FZB19" s="1"/>
      <c r="FZC19" s="1"/>
      <c r="FZD19" s="1"/>
      <c r="FZE19" s="1"/>
      <c r="FZF19" s="1"/>
      <c r="FZG19" s="1"/>
      <c r="FZH19" s="1"/>
      <c r="FZI19" s="1"/>
      <c r="FZJ19" s="1"/>
      <c r="FZK19" s="1"/>
      <c r="FZL19" s="1"/>
      <c r="FZM19" s="1"/>
      <c r="FZN19" s="1"/>
      <c r="FZO19" s="1"/>
      <c r="FZP19" s="1"/>
      <c r="FZQ19" s="1"/>
      <c r="FZR19" s="1"/>
      <c r="FZS19" s="1"/>
      <c r="FZT19" s="1"/>
      <c r="FZU19" s="1"/>
      <c r="FZV19" s="1"/>
      <c r="FZW19" s="1"/>
      <c r="FZX19" s="1"/>
      <c r="FZY19" s="1"/>
      <c r="FZZ19" s="1"/>
      <c r="GAA19" s="1"/>
      <c r="GAB19" s="1"/>
      <c r="GAC19" s="1"/>
      <c r="GAD19" s="1"/>
      <c r="GAE19" s="1"/>
      <c r="GAF19" s="1"/>
      <c r="GAG19" s="1"/>
      <c r="GAH19" s="1"/>
      <c r="GAI19" s="1"/>
      <c r="GAJ19" s="1"/>
      <c r="GAK19" s="1"/>
      <c r="GAL19" s="1"/>
      <c r="GAM19" s="1"/>
      <c r="GAN19" s="1"/>
      <c r="GAO19" s="1"/>
      <c r="GAP19" s="1"/>
      <c r="GAQ19" s="1"/>
      <c r="GAR19" s="1"/>
      <c r="GAS19" s="1"/>
      <c r="GAT19" s="1"/>
      <c r="GAU19" s="1"/>
      <c r="GAV19" s="1"/>
      <c r="GAW19" s="1"/>
      <c r="GAX19" s="1"/>
      <c r="GAY19" s="1"/>
      <c r="GAZ19" s="1"/>
      <c r="GBA19" s="1"/>
      <c r="GBB19" s="1"/>
      <c r="GBC19" s="1"/>
      <c r="GBD19" s="1"/>
      <c r="GBE19" s="1"/>
      <c r="GBF19" s="1"/>
      <c r="GBG19" s="1"/>
      <c r="GBH19" s="1"/>
      <c r="GBI19" s="1"/>
      <c r="GBJ19" s="1"/>
      <c r="GBK19" s="1"/>
      <c r="GBL19" s="1"/>
      <c r="GBM19" s="1"/>
      <c r="GBN19" s="1"/>
      <c r="GBO19" s="1"/>
      <c r="GBP19" s="1"/>
      <c r="GBQ19" s="1"/>
      <c r="GBR19" s="1"/>
      <c r="GBS19" s="1"/>
      <c r="GBT19" s="1"/>
      <c r="GBU19" s="1"/>
      <c r="GBV19" s="1"/>
      <c r="GBW19" s="1"/>
      <c r="GBX19" s="1"/>
      <c r="GBY19" s="1"/>
      <c r="GBZ19" s="1"/>
      <c r="GCA19" s="1"/>
      <c r="GCB19" s="1"/>
      <c r="GCC19" s="1"/>
      <c r="GCD19" s="1"/>
      <c r="GCE19" s="1"/>
      <c r="GCF19" s="1"/>
      <c r="GCG19" s="1"/>
      <c r="GCH19" s="1"/>
      <c r="GCI19" s="1"/>
      <c r="GCJ19" s="1"/>
      <c r="GCK19" s="1"/>
      <c r="GCL19" s="1"/>
      <c r="GCM19" s="1"/>
      <c r="GCN19" s="1"/>
      <c r="GCO19" s="1"/>
      <c r="GCP19" s="1"/>
      <c r="GCQ19" s="1"/>
      <c r="GCR19" s="1"/>
      <c r="GCS19" s="1"/>
      <c r="GCT19" s="1"/>
      <c r="GCU19" s="1"/>
      <c r="GCV19" s="1"/>
      <c r="GCW19" s="1"/>
      <c r="GCX19" s="1"/>
      <c r="GCY19" s="1"/>
      <c r="GCZ19" s="1"/>
      <c r="GDA19" s="1"/>
      <c r="GDB19" s="1"/>
      <c r="GDC19" s="1"/>
      <c r="GDD19" s="1"/>
      <c r="GDE19" s="1"/>
      <c r="GDF19" s="1"/>
      <c r="GDG19" s="1"/>
      <c r="GDH19" s="1"/>
      <c r="GDI19" s="1"/>
      <c r="GDJ19" s="1"/>
      <c r="GDK19" s="1"/>
      <c r="GDL19" s="1"/>
      <c r="GDM19" s="1"/>
      <c r="GDN19" s="1"/>
      <c r="GDO19" s="1"/>
      <c r="GDP19" s="1"/>
      <c r="GDQ19" s="1"/>
      <c r="GDR19" s="1"/>
      <c r="GDS19" s="1"/>
      <c r="GDT19" s="1"/>
      <c r="GDU19" s="1"/>
      <c r="GDV19" s="1"/>
      <c r="GDW19" s="1"/>
      <c r="GDX19" s="1"/>
      <c r="GDY19" s="1"/>
      <c r="GDZ19" s="1"/>
      <c r="GEA19" s="1"/>
      <c r="GEB19" s="1"/>
      <c r="GEC19" s="1"/>
      <c r="GED19" s="1"/>
      <c r="GEE19" s="1"/>
      <c r="GEF19" s="1"/>
      <c r="GEG19" s="1"/>
      <c r="GEH19" s="1"/>
      <c r="GEI19" s="1"/>
      <c r="GEJ19" s="1"/>
      <c r="GEK19" s="1"/>
      <c r="GEL19" s="1"/>
      <c r="GEM19" s="1"/>
      <c r="GEN19" s="1"/>
      <c r="GEO19" s="1"/>
      <c r="GEP19" s="1"/>
      <c r="GEQ19" s="1"/>
      <c r="GER19" s="1"/>
      <c r="GES19" s="1"/>
      <c r="GET19" s="1"/>
      <c r="GEU19" s="1"/>
      <c r="GEV19" s="1"/>
      <c r="GEW19" s="1"/>
      <c r="GEX19" s="1"/>
      <c r="GEY19" s="1"/>
      <c r="GEZ19" s="1"/>
      <c r="GFA19" s="1"/>
      <c r="GFB19" s="1"/>
      <c r="GFC19" s="1"/>
      <c r="GFD19" s="1"/>
      <c r="GFE19" s="1"/>
      <c r="GFF19" s="1"/>
      <c r="GFG19" s="1"/>
      <c r="GFH19" s="1"/>
      <c r="GFI19" s="1"/>
      <c r="GFJ19" s="1"/>
      <c r="GFK19" s="1"/>
      <c r="GFL19" s="1"/>
      <c r="GFM19" s="1"/>
      <c r="GFN19" s="1"/>
      <c r="GFO19" s="1"/>
      <c r="GFP19" s="1"/>
      <c r="GFQ19" s="1"/>
      <c r="GFR19" s="1"/>
      <c r="GFS19" s="1"/>
      <c r="GFT19" s="1"/>
      <c r="GFU19" s="1"/>
      <c r="GFV19" s="1"/>
      <c r="GFW19" s="1"/>
      <c r="GFX19" s="1"/>
      <c r="GFY19" s="1"/>
      <c r="GFZ19" s="1"/>
      <c r="GGA19" s="1"/>
      <c r="GGB19" s="1"/>
      <c r="GGC19" s="1"/>
      <c r="GGD19" s="1"/>
      <c r="GGE19" s="1"/>
      <c r="GGF19" s="1"/>
      <c r="GGG19" s="1"/>
      <c r="GGH19" s="1"/>
      <c r="GGI19" s="1"/>
      <c r="GGJ19" s="1"/>
      <c r="GGK19" s="1"/>
      <c r="GGL19" s="1"/>
      <c r="GGM19" s="1"/>
      <c r="GGN19" s="1"/>
      <c r="GGO19" s="1"/>
      <c r="GGP19" s="1"/>
      <c r="GGQ19" s="1"/>
      <c r="GGR19" s="1"/>
      <c r="GGS19" s="1"/>
      <c r="GGT19" s="1"/>
      <c r="GGU19" s="1"/>
      <c r="GGV19" s="1"/>
      <c r="GGW19" s="1"/>
      <c r="GGX19" s="1"/>
      <c r="GGY19" s="1"/>
      <c r="GGZ19" s="1"/>
      <c r="GHA19" s="1"/>
      <c r="GHB19" s="1"/>
      <c r="GHC19" s="1"/>
      <c r="GHD19" s="1"/>
      <c r="GHE19" s="1"/>
      <c r="GHF19" s="1"/>
      <c r="GHG19" s="1"/>
      <c r="GHH19" s="1"/>
      <c r="GHI19" s="1"/>
      <c r="GHJ19" s="1"/>
      <c r="GHK19" s="1"/>
      <c r="GHL19" s="1"/>
      <c r="GHM19" s="1"/>
      <c r="GHN19" s="1"/>
      <c r="GHO19" s="1"/>
      <c r="GHP19" s="1"/>
      <c r="GHQ19" s="1"/>
      <c r="GHR19" s="1"/>
      <c r="GHS19" s="1"/>
      <c r="GHT19" s="1"/>
      <c r="GHU19" s="1"/>
      <c r="GHV19" s="1"/>
      <c r="GHW19" s="1"/>
      <c r="GHX19" s="1"/>
      <c r="GHY19" s="1"/>
      <c r="GHZ19" s="1"/>
      <c r="GIA19" s="1"/>
      <c r="GIB19" s="1"/>
      <c r="GIC19" s="1"/>
      <c r="GID19" s="1"/>
      <c r="GIE19" s="1"/>
      <c r="GIF19" s="1"/>
      <c r="GIG19" s="1"/>
      <c r="GIH19" s="1"/>
      <c r="GII19" s="1"/>
      <c r="GIJ19" s="1"/>
      <c r="GIK19" s="1"/>
      <c r="GIL19" s="1"/>
      <c r="GIM19" s="1"/>
      <c r="GIN19" s="1"/>
      <c r="GIO19" s="1"/>
      <c r="GIP19" s="1"/>
      <c r="GIQ19" s="1"/>
      <c r="GIR19" s="1"/>
      <c r="GIS19" s="1"/>
      <c r="GIT19" s="1"/>
      <c r="GIU19" s="1"/>
      <c r="GIV19" s="1"/>
      <c r="GIW19" s="1"/>
      <c r="GIX19" s="1"/>
      <c r="GIY19" s="1"/>
      <c r="GIZ19" s="1"/>
      <c r="GJA19" s="1"/>
      <c r="GJB19" s="1"/>
      <c r="GJC19" s="1"/>
      <c r="GJD19" s="1"/>
      <c r="GJE19" s="1"/>
      <c r="GJF19" s="1"/>
      <c r="GJG19" s="1"/>
      <c r="GJH19" s="1"/>
      <c r="GJI19" s="1"/>
      <c r="GJJ19" s="1"/>
      <c r="GJK19" s="1"/>
      <c r="GJL19" s="1"/>
      <c r="GJM19" s="1"/>
      <c r="GJN19" s="1"/>
      <c r="GJO19" s="1"/>
      <c r="GJP19" s="1"/>
      <c r="GJQ19" s="1"/>
      <c r="GJR19" s="1"/>
      <c r="GJS19" s="1"/>
      <c r="GJT19" s="1"/>
      <c r="GJU19" s="1"/>
      <c r="GJV19" s="1"/>
      <c r="GJW19" s="1"/>
      <c r="GJX19" s="1"/>
      <c r="GJY19" s="1"/>
      <c r="GJZ19" s="1"/>
      <c r="GKA19" s="1"/>
      <c r="GKB19" s="1"/>
      <c r="GKC19" s="1"/>
      <c r="GKD19" s="1"/>
      <c r="GKE19" s="1"/>
      <c r="GKF19" s="1"/>
      <c r="GKG19" s="1"/>
      <c r="GKH19" s="1"/>
      <c r="GKI19" s="1"/>
      <c r="GKJ19" s="1"/>
      <c r="GKK19" s="1"/>
      <c r="GKL19" s="1"/>
      <c r="GKM19" s="1"/>
      <c r="GKN19" s="1"/>
      <c r="GKO19" s="1"/>
      <c r="GKP19" s="1"/>
      <c r="GKQ19" s="1"/>
      <c r="GKR19" s="1"/>
      <c r="GKS19" s="1"/>
      <c r="GKT19" s="1"/>
      <c r="GKU19" s="1"/>
      <c r="GKV19" s="1"/>
      <c r="GKW19" s="1"/>
      <c r="GKX19" s="1"/>
      <c r="GKY19" s="1"/>
      <c r="GKZ19" s="1"/>
      <c r="GLA19" s="1"/>
      <c r="GLB19" s="1"/>
      <c r="GLC19" s="1"/>
      <c r="GLD19" s="1"/>
      <c r="GLE19" s="1"/>
      <c r="GLF19" s="1"/>
      <c r="GLG19" s="1"/>
      <c r="GLH19" s="1"/>
      <c r="GLI19" s="1"/>
      <c r="GLJ19" s="1"/>
      <c r="GLK19" s="1"/>
      <c r="GLL19" s="1"/>
      <c r="GLM19" s="1"/>
      <c r="GLN19" s="1"/>
      <c r="GLO19" s="1"/>
      <c r="GLP19" s="1"/>
      <c r="GLQ19" s="1"/>
      <c r="GLR19" s="1"/>
      <c r="GLS19" s="1"/>
      <c r="GLT19" s="1"/>
      <c r="GLU19" s="1"/>
      <c r="GLV19" s="1"/>
      <c r="GLW19" s="1"/>
      <c r="GLX19" s="1"/>
      <c r="GLY19" s="1"/>
      <c r="GLZ19" s="1"/>
      <c r="GMA19" s="1"/>
      <c r="GMB19" s="1"/>
      <c r="GMC19" s="1"/>
      <c r="GMD19" s="1"/>
      <c r="GME19" s="1"/>
      <c r="GMF19" s="1"/>
      <c r="GMG19" s="1"/>
      <c r="GMH19" s="1"/>
      <c r="GMI19" s="1"/>
      <c r="GMJ19" s="1"/>
      <c r="GMK19" s="1"/>
      <c r="GML19" s="1"/>
      <c r="GMM19" s="1"/>
      <c r="GMN19" s="1"/>
      <c r="GMO19" s="1"/>
      <c r="GMP19" s="1"/>
      <c r="GMQ19" s="1"/>
      <c r="GMR19" s="1"/>
      <c r="GMS19" s="1"/>
      <c r="GMT19" s="1"/>
      <c r="GMU19" s="1"/>
      <c r="GMV19" s="1"/>
      <c r="GMW19" s="1"/>
      <c r="GMX19" s="1"/>
      <c r="GMY19" s="1"/>
      <c r="GMZ19" s="1"/>
      <c r="GNA19" s="1"/>
      <c r="GNB19" s="1"/>
      <c r="GNC19" s="1"/>
      <c r="GND19" s="1"/>
      <c r="GNE19" s="1"/>
      <c r="GNF19" s="1"/>
      <c r="GNG19" s="1"/>
      <c r="GNH19" s="1"/>
      <c r="GNI19" s="1"/>
      <c r="GNJ19" s="1"/>
      <c r="GNK19" s="1"/>
      <c r="GNL19" s="1"/>
      <c r="GNM19" s="1"/>
      <c r="GNN19" s="1"/>
      <c r="GNO19" s="1"/>
      <c r="GNP19" s="1"/>
      <c r="GNQ19" s="1"/>
      <c r="GNR19" s="1"/>
      <c r="GNS19" s="1"/>
      <c r="GNT19" s="1"/>
      <c r="GNU19" s="1"/>
      <c r="GNV19" s="1"/>
      <c r="GNW19" s="1"/>
      <c r="GNX19" s="1"/>
      <c r="GNY19" s="1"/>
      <c r="GNZ19" s="1"/>
      <c r="GOA19" s="1"/>
      <c r="GOB19" s="1"/>
      <c r="GOC19" s="1"/>
      <c r="GOD19" s="1"/>
      <c r="GOE19" s="1"/>
      <c r="GOF19" s="1"/>
      <c r="GOG19" s="1"/>
      <c r="GOH19" s="1"/>
      <c r="GOI19" s="1"/>
      <c r="GOJ19" s="1"/>
      <c r="GOK19" s="1"/>
      <c r="GOL19" s="1"/>
      <c r="GOM19" s="1"/>
      <c r="GON19" s="1"/>
      <c r="GOO19" s="1"/>
      <c r="GOP19" s="1"/>
      <c r="GOQ19" s="1"/>
      <c r="GOR19" s="1"/>
      <c r="GOS19" s="1"/>
      <c r="GOT19" s="1"/>
      <c r="GOU19" s="1"/>
      <c r="GOV19" s="1"/>
      <c r="GOW19" s="1"/>
      <c r="GOX19" s="1"/>
      <c r="GOY19" s="1"/>
      <c r="GOZ19" s="1"/>
      <c r="GPA19" s="1"/>
      <c r="GPB19" s="1"/>
      <c r="GPC19" s="1"/>
      <c r="GPD19" s="1"/>
      <c r="GPE19" s="1"/>
      <c r="GPF19" s="1"/>
      <c r="GPG19" s="1"/>
      <c r="GPH19" s="1"/>
      <c r="GPI19" s="1"/>
      <c r="GPJ19" s="1"/>
      <c r="GPK19" s="1"/>
      <c r="GPL19" s="1"/>
      <c r="GPM19" s="1"/>
      <c r="GPN19" s="1"/>
      <c r="GPO19" s="1"/>
      <c r="GPP19" s="1"/>
      <c r="GPQ19" s="1"/>
      <c r="GPR19" s="1"/>
      <c r="GPS19" s="1"/>
      <c r="GPT19" s="1"/>
      <c r="GPU19" s="1"/>
      <c r="GPV19" s="1"/>
      <c r="GPW19" s="1"/>
      <c r="GPX19" s="1"/>
      <c r="GPY19" s="1"/>
      <c r="GPZ19" s="1"/>
      <c r="GQA19" s="1"/>
      <c r="GQB19" s="1"/>
      <c r="GQC19" s="1"/>
      <c r="GQD19" s="1"/>
      <c r="GQE19" s="1"/>
      <c r="GQF19" s="1"/>
      <c r="GQG19" s="1"/>
      <c r="GQH19" s="1"/>
      <c r="GQI19" s="1"/>
      <c r="GQJ19" s="1"/>
      <c r="GQK19" s="1"/>
      <c r="GQL19" s="1"/>
      <c r="GQM19" s="1"/>
      <c r="GQN19" s="1"/>
      <c r="GQO19" s="1"/>
      <c r="GQP19" s="1"/>
      <c r="GQQ19" s="1"/>
      <c r="GQR19" s="1"/>
      <c r="GQS19" s="1"/>
      <c r="GQT19" s="1"/>
      <c r="GQU19" s="1"/>
      <c r="GQV19" s="1"/>
      <c r="GQW19" s="1"/>
      <c r="GQX19" s="1"/>
      <c r="GQY19" s="1"/>
      <c r="GQZ19" s="1"/>
      <c r="GRA19" s="1"/>
      <c r="GRB19" s="1"/>
      <c r="GRC19" s="1"/>
      <c r="GRD19" s="1"/>
      <c r="GRE19" s="1"/>
      <c r="GRF19" s="1"/>
      <c r="GRG19" s="1"/>
      <c r="GRH19" s="1"/>
      <c r="GRI19" s="1"/>
      <c r="GRJ19" s="1"/>
      <c r="GRK19" s="1"/>
      <c r="GRL19" s="1"/>
      <c r="GRM19" s="1"/>
      <c r="GRN19" s="1"/>
      <c r="GRO19" s="1"/>
      <c r="GRP19" s="1"/>
      <c r="GRQ19" s="1"/>
      <c r="GRR19" s="1"/>
      <c r="GRS19" s="1"/>
      <c r="GRT19" s="1"/>
      <c r="GRU19" s="1"/>
      <c r="GRV19" s="1"/>
      <c r="GRW19" s="1"/>
      <c r="GRX19" s="1"/>
      <c r="GRY19" s="1"/>
      <c r="GRZ19" s="1"/>
      <c r="GSA19" s="1"/>
      <c r="GSB19" s="1"/>
      <c r="GSC19" s="1"/>
      <c r="GSD19" s="1"/>
      <c r="GSE19" s="1"/>
      <c r="GSF19" s="1"/>
      <c r="GSG19" s="1"/>
      <c r="GSH19" s="1"/>
      <c r="GSI19" s="1"/>
      <c r="GSJ19" s="1"/>
      <c r="GSK19" s="1"/>
      <c r="GSL19" s="1"/>
      <c r="GSM19" s="1"/>
      <c r="GSN19" s="1"/>
      <c r="GSO19" s="1"/>
      <c r="GSP19" s="1"/>
      <c r="GSQ19" s="1"/>
      <c r="GSR19" s="1"/>
      <c r="GSS19" s="1"/>
      <c r="GST19" s="1"/>
      <c r="GSU19" s="1"/>
      <c r="GSV19" s="1"/>
      <c r="GSW19" s="1"/>
      <c r="GSX19" s="1"/>
      <c r="GSY19" s="1"/>
      <c r="GSZ19" s="1"/>
      <c r="GTA19" s="1"/>
      <c r="GTB19" s="1"/>
      <c r="GTC19" s="1"/>
      <c r="GTD19" s="1"/>
      <c r="GTE19" s="1"/>
      <c r="GTF19" s="1"/>
      <c r="GTG19" s="1"/>
      <c r="GTH19" s="1"/>
      <c r="GTI19" s="1"/>
      <c r="GTJ19" s="1"/>
      <c r="GTK19" s="1"/>
      <c r="GTL19" s="1"/>
      <c r="GTM19" s="1"/>
      <c r="GTN19" s="1"/>
      <c r="GTO19" s="1"/>
      <c r="GTP19" s="1"/>
      <c r="GTQ19" s="1"/>
      <c r="GTR19" s="1"/>
      <c r="GTS19" s="1"/>
      <c r="GTT19" s="1"/>
      <c r="GTU19" s="1"/>
      <c r="GTV19" s="1"/>
      <c r="GTW19" s="1"/>
      <c r="GTX19" s="1"/>
      <c r="GTY19" s="1"/>
      <c r="GTZ19" s="1"/>
      <c r="GUA19" s="1"/>
      <c r="GUB19" s="1"/>
      <c r="GUC19" s="1"/>
      <c r="GUD19" s="1"/>
      <c r="GUE19" s="1"/>
      <c r="GUF19" s="1"/>
      <c r="GUG19" s="1"/>
      <c r="GUH19" s="1"/>
      <c r="GUI19" s="1"/>
      <c r="GUJ19" s="1"/>
      <c r="GUK19" s="1"/>
      <c r="GUL19" s="1"/>
      <c r="GUM19" s="1"/>
      <c r="GUN19" s="1"/>
      <c r="GUO19" s="1"/>
      <c r="GUP19" s="1"/>
      <c r="GUQ19" s="1"/>
      <c r="GUR19" s="1"/>
      <c r="GUS19" s="1"/>
      <c r="GUT19" s="1"/>
      <c r="GUU19" s="1"/>
      <c r="GUV19" s="1"/>
      <c r="GUW19" s="1"/>
      <c r="GUX19" s="1"/>
      <c r="GUY19" s="1"/>
      <c r="GUZ19" s="1"/>
      <c r="GVA19" s="1"/>
      <c r="GVB19" s="1"/>
      <c r="GVC19" s="1"/>
      <c r="GVD19" s="1"/>
      <c r="GVE19" s="1"/>
      <c r="GVF19" s="1"/>
      <c r="GVG19" s="1"/>
      <c r="GVH19" s="1"/>
      <c r="GVI19" s="1"/>
      <c r="GVJ19" s="1"/>
      <c r="GVK19" s="1"/>
      <c r="GVL19" s="1"/>
      <c r="GVM19" s="1"/>
      <c r="GVN19" s="1"/>
      <c r="GVO19" s="1"/>
      <c r="GVP19" s="1"/>
      <c r="GVQ19" s="1"/>
      <c r="GVR19" s="1"/>
      <c r="GVS19" s="1"/>
      <c r="GVT19" s="1"/>
      <c r="GVU19" s="1"/>
      <c r="GVV19" s="1"/>
      <c r="GVW19" s="1"/>
      <c r="GVX19" s="1"/>
      <c r="GVY19" s="1"/>
      <c r="GVZ19" s="1"/>
      <c r="GWA19" s="1"/>
      <c r="GWB19" s="1"/>
      <c r="GWC19" s="1"/>
      <c r="GWD19" s="1"/>
      <c r="GWE19" s="1"/>
      <c r="GWF19" s="1"/>
      <c r="GWG19" s="1"/>
      <c r="GWH19" s="1"/>
      <c r="GWI19" s="1"/>
      <c r="GWJ19" s="1"/>
      <c r="GWK19" s="1"/>
      <c r="GWL19" s="1"/>
      <c r="GWM19" s="1"/>
      <c r="GWN19" s="1"/>
      <c r="GWO19" s="1"/>
      <c r="GWP19" s="1"/>
      <c r="GWQ19" s="1"/>
      <c r="GWR19" s="1"/>
      <c r="GWS19" s="1"/>
      <c r="GWT19" s="1"/>
      <c r="GWU19" s="1"/>
      <c r="GWV19" s="1"/>
      <c r="GWW19" s="1"/>
      <c r="GWX19" s="1"/>
      <c r="GWY19" s="1"/>
      <c r="GWZ19" s="1"/>
      <c r="GXA19" s="1"/>
      <c r="GXB19" s="1"/>
      <c r="GXC19" s="1"/>
      <c r="GXD19" s="1"/>
      <c r="GXE19" s="1"/>
      <c r="GXF19" s="1"/>
      <c r="GXG19" s="1"/>
      <c r="GXH19" s="1"/>
      <c r="GXI19" s="1"/>
      <c r="GXJ19" s="1"/>
      <c r="GXK19" s="1"/>
      <c r="GXL19" s="1"/>
      <c r="GXM19" s="1"/>
      <c r="GXN19" s="1"/>
      <c r="GXO19" s="1"/>
      <c r="GXP19" s="1"/>
      <c r="GXQ19" s="1"/>
      <c r="GXR19" s="1"/>
      <c r="GXS19" s="1"/>
      <c r="GXT19" s="1"/>
      <c r="GXU19" s="1"/>
      <c r="GXV19" s="1"/>
      <c r="GXW19" s="1"/>
      <c r="GXX19" s="1"/>
      <c r="GXY19" s="1"/>
      <c r="GXZ19" s="1"/>
      <c r="GYA19" s="1"/>
      <c r="GYB19" s="1"/>
      <c r="GYC19" s="1"/>
      <c r="GYD19" s="1"/>
      <c r="GYE19" s="1"/>
      <c r="GYF19" s="1"/>
      <c r="GYG19" s="1"/>
      <c r="GYH19" s="1"/>
      <c r="GYI19" s="1"/>
      <c r="GYJ19" s="1"/>
      <c r="GYK19" s="1"/>
      <c r="GYL19" s="1"/>
      <c r="GYM19" s="1"/>
      <c r="GYN19" s="1"/>
      <c r="GYO19" s="1"/>
      <c r="GYP19" s="1"/>
      <c r="GYQ19" s="1"/>
      <c r="GYR19" s="1"/>
      <c r="GYS19" s="1"/>
      <c r="GYT19" s="1"/>
      <c r="GYU19" s="1"/>
      <c r="GYV19" s="1"/>
      <c r="GYW19" s="1"/>
      <c r="GYX19" s="1"/>
      <c r="GYY19" s="1"/>
      <c r="GYZ19" s="1"/>
      <c r="GZA19" s="1"/>
      <c r="GZB19" s="1"/>
      <c r="GZC19" s="1"/>
      <c r="GZD19" s="1"/>
      <c r="GZE19" s="1"/>
      <c r="GZF19" s="1"/>
      <c r="GZG19" s="1"/>
      <c r="GZH19" s="1"/>
      <c r="GZI19" s="1"/>
      <c r="GZJ19" s="1"/>
      <c r="GZK19" s="1"/>
      <c r="GZL19" s="1"/>
      <c r="GZM19" s="1"/>
      <c r="GZN19" s="1"/>
      <c r="GZO19" s="1"/>
      <c r="GZP19" s="1"/>
      <c r="GZQ19" s="1"/>
      <c r="GZR19" s="1"/>
      <c r="GZS19" s="1"/>
      <c r="GZT19" s="1"/>
      <c r="GZU19" s="1"/>
      <c r="GZV19" s="1"/>
      <c r="GZW19" s="1"/>
      <c r="GZX19" s="1"/>
      <c r="GZY19" s="1"/>
      <c r="GZZ19" s="1"/>
      <c r="HAA19" s="1"/>
      <c r="HAB19" s="1"/>
      <c r="HAC19" s="1"/>
      <c r="HAD19" s="1"/>
      <c r="HAE19" s="1"/>
      <c r="HAF19" s="1"/>
      <c r="HAG19" s="1"/>
      <c r="HAH19" s="1"/>
      <c r="HAI19" s="1"/>
      <c r="HAJ19" s="1"/>
      <c r="HAK19" s="1"/>
      <c r="HAL19" s="1"/>
      <c r="HAM19" s="1"/>
      <c r="HAN19" s="1"/>
      <c r="HAO19" s="1"/>
      <c r="HAP19" s="1"/>
      <c r="HAQ19" s="1"/>
      <c r="HAR19" s="1"/>
      <c r="HAS19" s="1"/>
      <c r="HAT19" s="1"/>
      <c r="HAU19" s="1"/>
      <c r="HAV19" s="1"/>
      <c r="HAW19" s="1"/>
      <c r="HAX19" s="1"/>
      <c r="HAY19" s="1"/>
      <c r="HAZ19" s="1"/>
      <c r="HBA19" s="1"/>
      <c r="HBB19" s="1"/>
      <c r="HBC19" s="1"/>
      <c r="HBD19" s="1"/>
      <c r="HBE19" s="1"/>
      <c r="HBF19" s="1"/>
      <c r="HBG19" s="1"/>
      <c r="HBH19" s="1"/>
      <c r="HBI19" s="1"/>
      <c r="HBJ19" s="1"/>
      <c r="HBK19" s="1"/>
      <c r="HBL19" s="1"/>
      <c r="HBM19" s="1"/>
      <c r="HBN19" s="1"/>
      <c r="HBO19" s="1"/>
      <c r="HBP19" s="1"/>
      <c r="HBQ19" s="1"/>
      <c r="HBR19" s="1"/>
      <c r="HBS19" s="1"/>
      <c r="HBT19" s="1"/>
      <c r="HBU19" s="1"/>
      <c r="HBV19" s="1"/>
      <c r="HBW19" s="1"/>
      <c r="HBX19" s="1"/>
      <c r="HBY19" s="1"/>
      <c r="HBZ19" s="1"/>
      <c r="HCA19" s="1"/>
      <c r="HCB19" s="1"/>
      <c r="HCC19" s="1"/>
      <c r="HCD19" s="1"/>
      <c r="HCE19" s="1"/>
      <c r="HCF19" s="1"/>
      <c r="HCG19" s="1"/>
      <c r="HCH19" s="1"/>
      <c r="HCI19" s="1"/>
      <c r="HCJ19" s="1"/>
      <c r="HCK19" s="1"/>
      <c r="HCL19" s="1"/>
      <c r="HCM19" s="1"/>
      <c r="HCN19" s="1"/>
      <c r="HCO19" s="1"/>
      <c r="HCP19" s="1"/>
      <c r="HCQ19" s="1"/>
      <c r="HCR19" s="1"/>
      <c r="HCS19" s="1"/>
      <c r="HCT19" s="1"/>
      <c r="HCU19" s="1"/>
      <c r="HCV19" s="1"/>
      <c r="HCW19" s="1"/>
      <c r="HCX19" s="1"/>
      <c r="HCY19" s="1"/>
      <c r="HCZ19" s="1"/>
      <c r="HDA19" s="1"/>
      <c r="HDB19" s="1"/>
      <c r="HDC19" s="1"/>
      <c r="HDD19" s="1"/>
      <c r="HDE19" s="1"/>
      <c r="HDF19" s="1"/>
      <c r="HDG19" s="1"/>
      <c r="HDH19" s="1"/>
      <c r="HDI19" s="1"/>
      <c r="HDJ19" s="1"/>
      <c r="HDK19" s="1"/>
      <c r="HDL19" s="1"/>
      <c r="HDM19" s="1"/>
      <c r="HDN19" s="1"/>
      <c r="HDO19" s="1"/>
      <c r="HDP19" s="1"/>
      <c r="HDQ19" s="1"/>
      <c r="HDR19" s="1"/>
      <c r="HDS19" s="1"/>
      <c r="HDT19" s="1"/>
      <c r="HDU19" s="1"/>
      <c r="HDV19" s="1"/>
      <c r="HDW19" s="1"/>
      <c r="HDX19" s="1"/>
      <c r="HDY19" s="1"/>
      <c r="HDZ19" s="1"/>
      <c r="HEA19" s="1"/>
      <c r="HEB19" s="1"/>
      <c r="HEC19" s="1"/>
      <c r="HED19" s="1"/>
      <c r="HEE19" s="1"/>
      <c r="HEF19" s="1"/>
      <c r="HEG19" s="1"/>
      <c r="HEH19" s="1"/>
      <c r="HEI19" s="1"/>
      <c r="HEJ19" s="1"/>
      <c r="HEK19" s="1"/>
      <c r="HEL19" s="1"/>
      <c r="HEM19" s="1"/>
      <c r="HEN19" s="1"/>
      <c r="HEO19" s="1"/>
      <c r="HEP19" s="1"/>
      <c r="HEQ19" s="1"/>
      <c r="HER19" s="1"/>
      <c r="HES19" s="1"/>
      <c r="HET19" s="1"/>
      <c r="HEU19" s="1"/>
      <c r="HEV19" s="1"/>
      <c r="HEW19" s="1"/>
      <c r="HEX19" s="1"/>
      <c r="HEY19" s="1"/>
      <c r="HEZ19" s="1"/>
      <c r="HFA19" s="1"/>
      <c r="HFB19" s="1"/>
      <c r="HFC19" s="1"/>
      <c r="HFD19" s="1"/>
      <c r="HFE19" s="1"/>
      <c r="HFF19" s="1"/>
      <c r="HFG19" s="1"/>
      <c r="HFH19" s="1"/>
      <c r="HFI19" s="1"/>
      <c r="HFJ19" s="1"/>
      <c r="HFK19" s="1"/>
      <c r="HFL19" s="1"/>
      <c r="HFM19" s="1"/>
      <c r="HFN19" s="1"/>
      <c r="HFO19" s="1"/>
      <c r="HFP19" s="1"/>
      <c r="HFQ19" s="1"/>
      <c r="HFR19" s="1"/>
      <c r="HFS19" s="1"/>
      <c r="HFT19" s="1"/>
      <c r="HFU19" s="1"/>
      <c r="HFV19" s="1"/>
      <c r="HFW19" s="1"/>
      <c r="HFX19" s="1"/>
      <c r="HFY19" s="1"/>
      <c r="HFZ19" s="1"/>
      <c r="HGA19" s="1"/>
      <c r="HGB19" s="1"/>
      <c r="HGC19" s="1"/>
      <c r="HGD19" s="1"/>
      <c r="HGE19" s="1"/>
      <c r="HGF19" s="1"/>
      <c r="HGG19" s="1"/>
      <c r="HGH19" s="1"/>
      <c r="HGI19" s="1"/>
      <c r="HGJ19" s="1"/>
      <c r="HGK19" s="1"/>
      <c r="HGL19" s="1"/>
      <c r="HGM19" s="1"/>
      <c r="HGN19" s="1"/>
      <c r="HGO19" s="1"/>
      <c r="HGP19" s="1"/>
      <c r="HGQ19" s="1"/>
      <c r="HGR19" s="1"/>
      <c r="HGS19" s="1"/>
      <c r="HGT19" s="1"/>
      <c r="HGU19" s="1"/>
      <c r="HGV19" s="1"/>
      <c r="HGW19" s="1"/>
      <c r="HGX19" s="1"/>
      <c r="HGY19" s="1"/>
      <c r="HGZ19" s="1"/>
      <c r="HHA19" s="1"/>
      <c r="HHB19" s="1"/>
      <c r="HHC19" s="1"/>
      <c r="HHD19" s="1"/>
      <c r="HHE19" s="1"/>
      <c r="HHF19" s="1"/>
      <c r="HHG19" s="1"/>
      <c r="HHH19" s="1"/>
      <c r="HHI19" s="1"/>
      <c r="HHJ19" s="1"/>
      <c r="HHK19" s="1"/>
      <c r="HHL19" s="1"/>
      <c r="HHM19" s="1"/>
      <c r="HHN19" s="1"/>
      <c r="HHO19" s="1"/>
      <c r="HHP19" s="1"/>
      <c r="HHQ19" s="1"/>
      <c r="HHR19" s="1"/>
      <c r="HHS19" s="1"/>
      <c r="HHT19" s="1"/>
      <c r="HHU19" s="1"/>
      <c r="HHV19" s="1"/>
      <c r="HHW19" s="1"/>
      <c r="HHX19" s="1"/>
      <c r="HHY19" s="1"/>
      <c r="HHZ19" s="1"/>
      <c r="HIA19" s="1"/>
      <c r="HIB19" s="1"/>
      <c r="HIC19" s="1"/>
      <c r="HID19" s="1"/>
      <c r="HIE19" s="1"/>
      <c r="HIF19" s="1"/>
      <c r="HIG19" s="1"/>
      <c r="HIH19" s="1"/>
      <c r="HII19" s="1"/>
      <c r="HIJ19" s="1"/>
      <c r="HIK19" s="1"/>
      <c r="HIL19" s="1"/>
      <c r="HIM19" s="1"/>
      <c r="HIN19" s="1"/>
      <c r="HIO19" s="1"/>
      <c r="HIP19" s="1"/>
      <c r="HIQ19" s="1"/>
      <c r="HIR19" s="1"/>
      <c r="HIS19" s="1"/>
      <c r="HIT19" s="1"/>
      <c r="HIU19" s="1"/>
      <c r="HIV19" s="1"/>
      <c r="HIW19" s="1"/>
      <c r="HIX19" s="1"/>
      <c r="HIY19" s="1"/>
      <c r="HIZ19" s="1"/>
      <c r="HJA19" s="1"/>
      <c r="HJB19" s="1"/>
      <c r="HJC19" s="1"/>
      <c r="HJD19" s="1"/>
      <c r="HJE19" s="1"/>
      <c r="HJF19" s="1"/>
      <c r="HJG19" s="1"/>
      <c r="HJH19" s="1"/>
      <c r="HJI19" s="1"/>
      <c r="HJJ19" s="1"/>
      <c r="HJK19" s="1"/>
      <c r="HJL19" s="1"/>
      <c r="HJM19" s="1"/>
      <c r="HJN19" s="1"/>
      <c r="HJO19" s="1"/>
      <c r="HJP19" s="1"/>
      <c r="HJQ19" s="1"/>
      <c r="HJR19" s="1"/>
      <c r="HJS19" s="1"/>
      <c r="HJT19" s="1"/>
      <c r="HJU19" s="1"/>
      <c r="HJV19" s="1"/>
      <c r="HJW19" s="1"/>
      <c r="HJX19" s="1"/>
      <c r="HJY19" s="1"/>
      <c r="HJZ19" s="1"/>
      <c r="HKA19" s="1"/>
      <c r="HKB19" s="1"/>
      <c r="HKC19" s="1"/>
      <c r="HKD19" s="1"/>
      <c r="HKE19" s="1"/>
      <c r="HKF19" s="1"/>
      <c r="HKG19" s="1"/>
      <c r="HKH19" s="1"/>
      <c r="HKI19" s="1"/>
      <c r="HKJ19" s="1"/>
      <c r="HKK19" s="1"/>
      <c r="HKL19" s="1"/>
      <c r="HKM19" s="1"/>
      <c r="HKN19" s="1"/>
      <c r="HKO19" s="1"/>
      <c r="HKP19" s="1"/>
      <c r="HKQ19" s="1"/>
      <c r="HKR19" s="1"/>
      <c r="HKS19" s="1"/>
      <c r="HKT19" s="1"/>
      <c r="HKU19" s="1"/>
      <c r="HKV19" s="1"/>
      <c r="HKW19" s="1"/>
      <c r="HKX19" s="1"/>
      <c r="HKY19" s="1"/>
      <c r="HKZ19" s="1"/>
      <c r="HLA19" s="1"/>
      <c r="HLB19" s="1"/>
      <c r="HLC19" s="1"/>
      <c r="HLD19" s="1"/>
      <c r="HLE19" s="1"/>
      <c r="HLF19" s="1"/>
      <c r="HLG19" s="1"/>
      <c r="HLH19" s="1"/>
      <c r="HLI19" s="1"/>
      <c r="HLJ19" s="1"/>
      <c r="HLK19" s="1"/>
      <c r="HLL19" s="1"/>
      <c r="HLM19" s="1"/>
      <c r="HLN19" s="1"/>
      <c r="HLO19" s="1"/>
      <c r="HLP19" s="1"/>
      <c r="HLQ19" s="1"/>
      <c r="HLR19" s="1"/>
      <c r="HLS19" s="1"/>
      <c r="HLT19" s="1"/>
      <c r="HLU19" s="1"/>
      <c r="HLV19" s="1"/>
      <c r="HLW19" s="1"/>
      <c r="HLX19" s="1"/>
      <c r="HLY19" s="1"/>
      <c r="HLZ19" s="1"/>
      <c r="HMA19" s="1"/>
      <c r="HMB19" s="1"/>
      <c r="HMC19" s="1"/>
      <c r="HMD19" s="1"/>
      <c r="HME19" s="1"/>
      <c r="HMF19" s="1"/>
      <c r="HMG19" s="1"/>
      <c r="HMH19" s="1"/>
      <c r="HMI19" s="1"/>
      <c r="HMJ19" s="1"/>
      <c r="HMK19" s="1"/>
      <c r="HML19" s="1"/>
      <c r="HMM19" s="1"/>
      <c r="HMN19" s="1"/>
      <c r="HMO19" s="1"/>
      <c r="HMP19" s="1"/>
      <c r="HMQ19" s="1"/>
      <c r="HMR19" s="1"/>
      <c r="HMS19" s="1"/>
      <c r="HMT19" s="1"/>
      <c r="HMU19" s="1"/>
      <c r="HMV19" s="1"/>
      <c r="HMW19" s="1"/>
      <c r="HMX19" s="1"/>
      <c r="HMY19" s="1"/>
      <c r="HMZ19" s="1"/>
      <c r="HNA19" s="1"/>
      <c r="HNB19" s="1"/>
      <c r="HNC19" s="1"/>
      <c r="HND19" s="1"/>
      <c r="HNE19" s="1"/>
      <c r="HNF19" s="1"/>
      <c r="HNG19" s="1"/>
      <c r="HNH19" s="1"/>
      <c r="HNI19" s="1"/>
      <c r="HNJ19" s="1"/>
      <c r="HNK19" s="1"/>
      <c r="HNL19" s="1"/>
      <c r="HNM19" s="1"/>
      <c r="HNN19" s="1"/>
      <c r="HNO19" s="1"/>
      <c r="HNP19" s="1"/>
      <c r="HNQ19" s="1"/>
      <c r="HNR19" s="1"/>
      <c r="HNS19" s="1"/>
      <c r="HNT19" s="1"/>
      <c r="HNU19" s="1"/>
      <c r="HNV19" s="1"/>
      <c r="HNW19" s="1"/>
      <c r="HNX19" s="1"/>
      <c r="HNY19" s="1"/>
      <c r="HNZ19" s="1"/>
      <c r="HOA19" s="1"/>
      <c r="HOB19" s="1"/>
      <c r="HOC19" s="1"/>
      <c r="HOD19" s="1"/>
      <c r="HOE19" s="1"/>
      <c r="HOF19" s="1"/>
      <c r="HOG19" s="1"/>
      <c r="HOH19" s="1"/>
      <c r="HOI19" s="1"/>
      <c r="HOJ19" s="1"/>
      <c r="HOK19" s="1"/>
      <c r="HOL19" s="1"/>
      <c r="HOM19" s="1"/>
      <c r="HON19" s="1"/>
      <c r="HOO19" s="1"/>
      <c r="HOP19" s="1"/>
      <c r="HOQ19" s="1"/>
      <c r="HOR19" s="1"/>
      <c r="HOS19" s="1"/>
      <c r="HOT19" s="1"/>
      <c r="HOU19" s="1"/>
      <c r="HOV19" s="1"/>
      <c r="HOW19" s="1"/>
      <c r="HOX19" s="1"/>
      <c r="HOY19" s="1"/>
      <c r="HOZ19" s="1"/>
      <c r="HPA19" s="1"/>
      <c r="HPB19" s="1"/>
      <c r="HPC19" s="1"/>
      <c r="HPD19" s="1"/>
      <c r="HPE19" s="1"/>
      <c r="HPF19" s="1"/>
      <c r="HPG19" s="1"/>
      <c r="HPH19" s="1"/>
      <c r="HPI19" s="1"/>
      <c r="HPJ19" s="1"/>
      <c r="HPK19" s="1"/>
      <c r="HPL19" s="1"/>
      <c r="HPM19" s="1"/>
      <c r="HPN19" s="1"/>
      <c r="HPO19" s="1"/>
      <c r="HPP19" s="1"/>
      <c r="HPQ19" s="1"/>
      <c r="HPR19" s="1"/>
      <c r="HPS19" s="1"/>
      <c r="HPT19" s="1"/>
      <c r="HPU19" s="1"/>
      <c r="HPV19" s="1"/>
      <c r="HPW19" s="1"/>
      <c r="HPX19" s="1"/>
      <c r="HPY19" s="1"/>
      <c r="HPZ19" s="1"/>
      <c r="HQA19" s="1"/>
      <c r="HQB19" s="1"/>
      <c r="HQC19" s="1"/>
      <c r="HQD19" s="1"/>
      <c r="HQE19" s="1"/>
      <c r="HQF19" s="1"/>
      <c r="HQG19" s="1"/>
      <c r="HQH19" s="1"/>
      <c r="HQI19" s="1"/>
      <c r="HQJ19" s="1"/>
      <c r="HQK19" s="1"/>
      <c r="HQL19" s="1"/>
      <c r="HQM19" s="1"/>
      <c r="HQN19" s="1"/>
      <c r="HQO19" s="1"/>
      <c r="HQP19" s="1"/>
      <c r="HQQ19" s="1"/>
      <c r="HQR19" s="1"/>
      <c r="HQS19" s="1"/>
      <c r="HQT19" s="1"/>
      <c r="HQU19" s="1"/>
      <c r="HQV19" s="1"/>
      <c r="HQW19" s="1"/>
      <c r="HQX19" s="1"/>
      <c r="HQY19" s="1"/>
      <c r="HQZ19" s="1"/>
      <c r="HRA19" s="1"/>
      <c r="HRB19" s="1"/>
      <c r="HRC19" s="1"/>
      <c r="HRD19" s="1"/>
      <c r="HRE19" s="1"/>
      <c r="HRF19" s="1"/>
      <c r="HRG19" s="1"/>
      <c r="HRH19" s="1"/>
      <c r="HRI19" s="1"/>
      <c r="HRJ19" s="1"/>
      <c r="HRK19" s="1"/>
      <c r="HRL19" s="1"/>
      <c r="HRM19" s="1"/>
      <c r="HRN19" s="1"/>
      <c r="HRO19" s="1"/>
      <c r="HRP19" s="1"/>
      <c r="HRQ19" s="1"/>
      <c r="HRR19" s="1"/>
      <c r="HRS19" s="1"/>
      <c r="HRT19" s="1"/>
      <c r="HRU19" s="1"/>
      <c r="HRV19" s="1"/>
      <c r="HRW19" s="1"/>
      <c r="HRX19" s="1"/>
      <c r="HRY19" s="1"/>
      <c r="HRZ19" s="1"/>
      <c r="HSA19" s="1"/>
      <c r="HSB19" s="1"/>
      <c r="HSC19" s="1"/>
      <c r="HSD19" s="1"/>
      <c r="HSE19" s="1"/>
      <c r="HSF19" s="1"/>
      <c r="HSG19" s="1"/>
      <c r="HSH19" s="1"/>
      <c r="HSI19" s="1"/>
      <c r="HSJ19" s="1"/>
      <c r="HSK19" s="1"/>
      <c r="HSL19" s="1"/>
      <c r="HSM19" s="1"/>
      <c r="HSN19" s="1"/>
      <c r="HSO19" s="1"/>
      <c r="HSP19" s="1"/>
      <c r="HSQ19" s="1"/>
      <c r="HSR19" s="1"/>
      <c r="HSS19" s="1"/>
      <c r="HST19" s="1"/>
      <c r="HSU19" s="1"/>
      <c r="HSV19" s="1"/>
      <c r="HSW19" s="1"/>
      <c r="HSX19" s="1"/>
      <c r="HSY19" s="1"/>
      <c r="HSZ19" s="1"/>
      <c r="HTA19" s="1"/>
      <c r="HTB19" s="1"/>
      <c r="HTC19" s="1"/>
      <c r="HTD19" s="1"/>
      <c r="HTE19" s="1"/>
      <c r="HTF19" s="1"/>
      <c r="HTG19" s="1"/>
      <c r="HTH19" s="1"/>
      <c r="HTI19" s="1"/>
      <c r="HTJ19" s="1"/>
      <c r="HTK19" s="1"/>
      <c r="HTL19" s="1"/>
      <c r="HTM19" s="1"/>
      <c r="HTN19" s="1"/>
      <c r="HTO19" s="1"/>
      <c r="HTP19" s="1"/>
      <c r="HTQ19" s="1"/>
      <c r="HTR19" s="1"/>
      <c r="HTS19" s="1"/>
      <c r="HTT19" s="1"/>
      <c r="HTU19" s="1"/>
      <c r="HTV19" s="1"/>
      <c r="HTW19" s="1"/>
      <c r="HTX19" s="1"/>
      <c r="HTY19" s="1"/>
      <c r="HTZ19" s="1"/>
      <c r="HUA19" s="1"/>
      <c r="HUB19" s="1"/>
      <c r="HUC19" s="1"/>
      <c r="HUD19" s="1"/>
      <c r="HUE19" s="1"/>
      <c r="HUF19" s="1"/>
      <c r="HUG19" s="1"/>
      <c r="HUH19" s="1"/>
      <c r="HUI19" s="1"/>
      <c r="HUJ19" s="1"/>
      <c r="HUK19" s="1"/>
      <c r="HUL19" s="1"/>
      <c r="HUM19" s="1"/>
      <c r="HUN19" s="1"/>
      <c r="HUO19" s="1"/>
      <c r="HUP19" s="1"/>
      <c r="HUQ19" s="1"/>
      <c r="HUR19" s="1"/>
      <c r="HUS19" s="1"/>
      <c r="HUT19" s="1"/>
      <c r="HUU19" s="1"/>
      <c r="HUV19" s="1"/>
      <c r="HUW19" s="1"/>
      <c r="HUX19" s="1"/>
      <c r="HUY19" s="1"/>
      <c r="HUZ19" s="1"/>
      <c r="HVA19" s="1"/>
      <c r="HVB19" s="1"/>
      <c r="HVC19" s="1"/>
      <c r="HVD19" s="1"/>
      <c r="HVE19" s="1"/>
      <c r="HVF19" s="1"/>
      <c r="HVG19" s="1"/>
      <c r="HVH19" s="1"/>
      <c r="HVI19" s="1"/>
      <c r="HVJ19" s="1"/>
      <c r="HVK19" s="1"/>
      <c r="HVL19" s="1"/>
      <c r="HVM19" s="1"/>
      <c r="HVN19" s="1"/>
      <c r="HVO19" s="1"/>
      <c r="HVP19" s="1"/>
      <c r="HVQ19" s="1"/>
      <c r="HVR19" s="1"/>
      <c r="HVS19" s="1"/>
      <c r="HVT19" s="1"/>
      <c r="HVU19" s="1"/>
      <c r="HVV19" s="1"/>
      <c r="HVW19" s="1"/>
      <c r="HVX19" s="1"/>
      <c r="HVY19" s="1"/>
      <c r="HVZ19" s="1"/>
      <c r="HWA19" s="1"/>
      <c r="HWB19" s="1"/>
      <c r="HWC19" s="1"/>
      <c r="HWD19" s="1"/>
      <c r="HWE19" s="1"/>
      <c r="HWF19" s="1"/>
      <c r="HWG19" s="1"/>
      <c r="HWH19" s="1"/>
      <c r="HWI19" s="1"/>
      <c r="HWJ19" s="1"/>
      <c r="HWK19" s="1"/>
      <c r="HWL19" s="1"/>
      <c r="HWM19" s="1"/>
      <c r="HWN19" s="1"/>
      <c r="HWO19" s="1"/>
      <c r="HWP19" s="1"/>
      <c r="HWQ19" s="1"/>
      <c r="HWR19" s="1"/>
      <c r="HWS19" s="1"/>
      <c r="HWT19" s="1"/>
      <c r="HWU19" s="1"/>
      <c r="HWV19" s="1"/>
      <c r="HWW19" s="1"/>
      <c r="HWX19" s="1"/>
      <c r="HWY19" s="1"/>
      <c r="HWZ19" s="1"/>
      <c r="HXA19" s="1"/>
      <c r="HXB19" s="1"/>
      <c r="HXC19" s="1"/>
      <c r="HXD19" s="1"/>
      <c r="HXE19" s="1"/>
      <c r="HXF19" s="1"/>
      <c r="HXG19" s="1"/>
      <c r="HXH19" s="1"/>
      <c r="HXI19" s="1"/>
      <c r="HXJ19" s="1"/>
      <c r="HXK19" s="1"/>
      <c r="HXL19" s="1"/>
      <c r="HXM19" s="1"/>
      <c r="HXN19" s="1"/>
      <c r="HXO19" s="1"/>
      <c r="HXP19" s="1"/>
      <c r="HXQ19" s="1"/>
      <c r="HXR19" s="1"/>
      <c r="HXS19" s="1"/>
      <c r="HXT19" s="1"/>
      <c r="HXU19" s="1"/>
      <c r="HXV19" s="1"/>
      <c r="HXW19" s="1"/>
      <c r="HXX19" s="1"/>
      <c r="HXY19" s="1"/>
      <c r="HXZ19" s="1"/>
      <c r="HYA19" s="1"/>
      <c r="HYB19" s="1"/>
      <c r="HYC19" s="1"/>
      <c r="HYD19" s="1"/>
      <c r="HYE19" s="1"/>
      <c r="HYF19" s="1"/>
      <c r="HYG19" s="1"/>
      <c r="HYH19" s="1"/>
      <c r="HYI19" s="1"/>
      <c r="HYJ19" s="1"/>
      <c r="HYK19" s="1"/>
      <c r="HYL19" s="1"/>
      <c r="HYM19" s="1"/>
      <c r="HYN19" s="1"/>
      <c r="HYO19" s="1"/>
      <c r="HYP19" s="1"/>
      <c r="HYQ19" s="1"/>
      <c r="HYR19" s="1"/>
      <c r="HYS19" s="1"/>
      <c r="HYT19" s="1"/>
      <c r="HYU19" s="1"/>
      <c r="HYV19" s="1"/>
      <c r="HYW19" s="1"/>
      <c r="HYX19" s="1"/>
      <c r="HYY19" s="1"/>
      <c r="HYZ19" s="1"/>
      <c r="HZA19" s="1"/>
      <c r="HZB19" s="1"/>
      <c r="HZC19" s="1"/>
      <c r="HZD19" s="1"/>
      <c r="HZE19" s="1"/>
      <c r="HZF19" s="1"/>
      <c r="HZG19" s="1"/>
      <c r="HZH19" s="1"/>
      <c r="HZI19" s="1"/>
      <c r="HZJ19" s="1"/>
      <c r="HZK19" s="1"/>
      <c r="HZL19" s="1"/>
      <c r="HZM19" s="1"/>
      <c r="HZN19" s="1"/>
      <c r="HZO19" s="1"/>
      <c r="HZP19" s="1"/>
      <c r="HZQ19" s="1"/>
      <c r="HZR19" s="1"/>
      <c r="HZS19" s="1"/>
      <c r="HZT19" s="1"/>
      <c r="HZU19" s="1"/>
      <c r="HZV19" s="1"/>
      <c r="HZW19" s="1"/>
      <c r="HZX19" s="1"/>
      <c r="HZY19" s="1"/>
      <c r="HZZ19" s="1"/>
      <c r="IAA19" s="1"/>
      <c r="IAB19" s="1"/>
      <c r="IAC19" s="1"/>
      <c r="IAD19" s="1"/>
      <c r="IAE19" s="1"/>
      <c r="IAF19" s="1"/>
      <c r="IAG19" s="1"/>
      <c r="IAH19" s="1"/>
      <c r="IAI19" s="1"/>
      <c r="IAJ19" s="1"/>
      <c r="IAK19" s="1"/>
      <c r="IAL19" s="1"/>
      <c r="IAM19" s="1"/>
      <c r="IAN19" s="1"/>
      <c r="IAO19" s="1"/>
      <c r="IAP19" s="1"/>
      <c r="IAQ19" s="1"/>
      <c r="IAR19" s="1"/>
      <c r="IAS19" s="1"/>
      <c r="IAT19" s="1"/>
      <c r="IAU19" s="1"/>
      <c r="IAV19" s="1"/>
      <c r="IAW19" s="1"/>
      <c r="IAX19" s="1"/>
      <c r="IAY19" s="1"/>
      <c r="IAZ19" s="1"/>
      <c r="IBA19" s="1"/>
      <c r="IBB19" s="1"/>
      <c r="IBC19" s="1"/>
      <c r="IBD19" s="1"/>
      <c r="IBE19" s="1"/>
      <c r="IBF19" s="1"/>
      <c r="IBG19" s="1"/>
      <c r="IBH19" s="1"/>
      <c r="IBI19" s="1"/>
      <c r="IBJ19" s="1"/>
      <c r="IBK19" s="1"/>
      <c r="IBL19" s="1"/>
      <c r="IBM19" s="1"/>
      <c r="IBN19" s="1"/>
      <c r="IBO19" s="1"/>
      <c r="IBP19" s="1"/>
      <c r="IBQ19" s="1"/>
      <c r="IBR19" s="1"/>
      <c r="IBS19" s="1"/>
      <c r="IBT19" s="1"/>
      <c r="IBU19" s="1"/>
      <c r="IBV19" s="1"/>
      <c r="IBW19" s="1"/>
      <c r="IBX19" s="1"/>
      <c r="IBY19" s="1"/>
      <c r="IBZ19" s="1"/>
      <c r="ICA19" s="1"/>
      <c r="ICB19" s="1"/>
      <c r="ICC19" s="1"/>
      <c r="ICD19" s="1"/>
      <c r="ICE19" s="1"/>
      <c r="ICF19" s="1"/>
      <c r="ICG19" s="1"/>
      <c r="ICH19" s="1"/>
      <c r="ICI19" s="1"/>
      <c r="ICJ19" s="1"/>
      <c r="ICK19" s="1"/>
      <c r="ICL19" s="1"/>
      <c r="ICM19" s="1"/>
      <c r="ICN19" s="1"/>
      <c r="ICO19" s="1"/>
      <c r="ICP19" s="1"/>
      <c r="ICQ19" s="1"/>
      <c r="ICR19" s="1"/>
      <c r="ICS19" s="1"/>
      <c r="ICT19" s="1"/>
      <c r="ICU19" s="1"/>
      <c r="ICV19" s="1"/>
      <c r="ICW19" s="1"/>
      <c r="ICX19" s="1"/>
      <c r="ICY19" s="1"/>
      <c r="ICZ19" s="1"/>
      <c r="IDA19" s="1"/>
      <c r="IDB19" s="1"/>
      <c r="IDC19" s="1"/>
      <c r="IDD19" s="1"/>
      <c r="IDE19" s="1"/>
      <c r="IDF19" s="1"/>
      <c r="IDG19" s="1"/>
      <c r="IDH19" s="1"/>
      <c r="IDI19" s="1"/>
      <c r="IDJ19" s="1"/>
      <c r="IDK19" s="1"/>
      <c r="IDL19" s="1"/>
      <c r="IDM19" s="1"/>
      <c r="IDN19" s="1"/>
      <c r="IDO19" s="1"/>
      <c r="IDP19" s="1"/>
      <c r="IDQ19" s="1"/>
      <c r="IDR19" s="1"/>
      <c r="IDS19" s="1"/>
      <c r="IDT19" s="1"/>
      <c r="IDU19" s="1"/>
      <c r="IDV19" s="1"/>
      <c r="IDW19" s="1"/>
      <c r="IDX19" s="1"/>
      <c r="IDY19" s="1"/>
      <c r="IDZ19" s="1"/>
      <c r="IEA19" s="1"/>
      <c r="IEB19" s="1"/>
      <c r="IEC19" s="1"/>
      <c r="IED19" s="1"/>
      <c r="IEE19" s="1"/>
      <c r="IEF19" s="1"/>
      <c r="IEG19" s="1"/>
      <c r="IEH19" s="1"/>
      <c r="IEI19" s="1"/>
      <c r="IEJ19" s="1"/>
      <c r="IEK19" s="1"/>
      <c r="IEL19" s="1"/>
      <c r="IEM19" s="1"/>
      <c r="IEN19" s="1"/>
      <c r="IEO19" s="1"/>
      <c r="IEP19" s="1"/>
      <c r="IEQ19" s="1"/>
      <c r="IER19" s="1"/>
      <c r="IES19" s="1"/>
      <c r="IET19" s="1"/>
      <c r="IEU19" s="1"/>
      <c r="IEV19" s="1"/>
      <c r="IEW19" s="1"/>
      <c r="IEX19" s="1"/>
      <c r="IEY19" s="1"/>
      <c r="IEZ19" s="1"/>
      <c r="IFA19" s="1"/>
      <c r="IFB19" s="1"/>
      <c r="IFC19" s="1"/>
      <c r="IFD19" s="1"/>
      <c r="IFE19" s="1"/>
      <c r="IFF19" s="1"/>
      <c r="IFG19" s="1"/>
      <c r="IFH19" s="1"/>
      <c r="IFI19" s="1"/>
      <c r="IFJ19" s="1"/>
      <c r="IFK19" s="1"/>
      <c r="IFL19" s="1"/>
      <c r="IFM19" s="1"/>
      <c r="IFN19" s="1"/>
      <c r="IFO19" s="1"/>
      <c r="IFP19" s="1"/>
      <c r="IFQ19" s="1"/>
      <c r="IFR19" s="1"/>
      <c r="IFS19" s="1"/>
      <c r="IFT19" s="1"/>
      <c r="IFU19" s="1"/>
      <c r="IFV19" s="1"/>
      <c r="IFW19" s="1"/>
      <c r="IFX19" s="1"/>
      <c r="IFY19" s="1"/>
      <c r="IFZ19" s="1"/>
      <c r="IGA19" s="1"/>
      <c r="IGB19" s="1"/>
      <c r="IGC19" s="1"/>
      <c r="IGD19" s="1"/>
      <c r="IGE19" s="1"/>
      <c r="IGF19" s="1"/>
      <c r="IGG19" s="1"/>
      <c r="IGH19" s="1"/>
      <c r="IGI19" s="1"/>
      <c r="IGJ19" s="1"/>
      <c r="IGK19" s="1"/>
      <c r="IGL19" s="1"/>
      <c r="IGM19" s="1"/>
      <c r="IGN19" s="1"/>
      <c r="IGO19" s="1"/>
      <c r="IGP19" s="1"/>
      <c r="IGQ19" s="1"/>
      <c r="IGR19" s="1"/>
      <c r="IGS19" s="1"/>
      <c r="IGT19" s="1"/>
      <c r="IGU19" s="1"/>
      <c r="IGV19" s="1"/>
      <c r="IGW19" s="1"/>
      <c r="IGX19" s="1"/>
      <c r="IGY19" s="1"/>
      <c r="IGZ19" s="1"/>
      <c r="IHA19" s="1"/>
      <c r="IHB19" s="1"/>
      <c r="IHC19" s="1"/>
      <c r="IHD19" s="1"/>
      <c r="IHE19" s="1"/>
      <c r="IHF19" s="1"/>
      <c r="IHG19" s="1"/>
      <c r="IHH19" s="1"/>
      <c r="IHI19" s="1"/>
      <c r="IHJ19" s="1"/>
      <c r="IHK19" s="1"/>
      <c r="IHL19" s="1"/>
      <c r="IHM19" s="1"/>
      <c r="IHN19" s="1"/>
      <c r="IHO19" s="1"/>
      <c r="IHP19" s="1"/>
      <c r="IHQ19" s="1"/>
      <c r="IHR19" s="1"/>
      <c r="IHS19" s="1"/>
      <c r="IHT19" s="1"/>
      <c r="IHU19" s="1"/>
      <c r="IHV19" s="1"/>
      <c r="IHW19" s="1"/>
      <c r="IHX19" s="1"/>
      <c r="IHY19" s="1"/>
      <c r="IHZ19" s="1"/>
      <c r="IIA19" s="1"/>
      <c r="IIB19" s="1"/>
      <c r="IIC19" s="1"/>
      <c r="IID19" s="1"/>
      <c r="IIE19" s="1"/>
      <c r="IIF19" s="1"/>
      <c r="IIG19" s="1"/>
      <c r="IIH19" s="1"/>
      <c r="III19" s="1"/>
      <c r="IIJ19" s="1"/>
      <c r="IIK19" s="1"/>
      <c r="IIL19" s="1"/>
      <c r="IIM19" s="1"/>
      <c r="IIN19" s="1"/>
      <c r="IIO19" s="1"/>
      <c r="IIP19" s="1"/>
      <c r="IIQ19" s="1"/>
      <c r="IIR19" s="1"/>
      <c r="IIS19" s="1"/>
      <c r="IIT19" s="1"/>
      <c r="IIU19" s="1"/>
      <c r="IIV19" s="1"/>
      <c r="IIW19" s="1"/>
      <c r="IIX19" s="1"/>
      <c r="IIY19" s="1"/>
      <c r="IIZ19" s="1"/>
      <c r="IJA19" s="1"/>
      <c r="IJB19" s="1"/>
      <c r="IJC19" s="1"/>
      <c r="IJD19" s="1"/>
      <c r="IJE19" s="1"/>
      <c r="IJF19" s="1"/>
      <c r="IJG19" s="1"/>
      <c r="IJH19" s="1"/>
      <c r="IJI19" s="1"/>
      <c r="IJJ19" s="1"/>
      <c r="IJK19" s="1"/>
      <c r="IJL19" s="1"/>
      <c r="IJM19" s="1"/>
      <c r="IJN19" s="1"/>
      <c r="IJO19" s="1"/>
      <c r="IJP19" s="1"/>
      <c r="IJQ19" s="1"/>
      <c r="IJR19" s="1"/>
      <c r="IJS19" s="1"/>
      <c r="IJT19" s="1"/>
      <c r="IJU19" s="1"/>
      <c r="IJV19" s="1"/>
      <c r="IJW19" s="1"/>
      <c r="IJX19" s="1"/>
      <c r="IJY19" s="1"/>
      <c r="IJZ19" s="1"/>
      <c r="IKA19" s="1"/>
      <c r="IKB19" s="1"/>
      <c r="IKC19" s="1"/>
      <c r="IKD19" s="1"/>
      <c r="IKE19" s="1"/>
      <c r="IKF19" s="1"/>
      <c r="IKG19" s="1"/>
      <c r="IKH19" s="1"/>
      <c r="IKI19" s="1"/>
      <c r="IKJ19" s="1"/>
      <c r="IKK19" s="1"/>
      <c r="IKL19" s="1"/>
      <c r="IKM19" s="1"/>
      <c r="IKN19" s="1"/>
      <c r="IKO19" s="1"/>
      <c r="IKP19" s="1"/>
      <c r="IKQ19" s="1"/>
      <c r="IKR19" s="1"/>
      <c r="IKS19" s="1"/>
      <c r="IKT19" s="1"/>
      <c r="IKU19" s="1"/>
      <c r="IKV19" s="1"/>
      <c r="IKW19" s="1"/>
      <c r="IKX19" s="1"/>
      <c r="IKY19" s="1"/>
      <c r="IKZ19" s="1"/>
      <c r="ILA19" s="1"/>
      <c r="ILB19" s="1"/>
      <c r="ILC19" s="1"/>
      <c r="ILD19" s="1"/>
      <c r="ILE19" s="1"/>
      <c r="ILF19" s="1"/>
      <c r="ILG19" s="1"/>
      <c r="ILH19" s="1"/>
      <c r="ILI19" s="1"/>
      <c r="ILJ19" s="1"/>
      <c r="ILK19" s="1"/>
      <c r="ILL19" s="1"/>
      <c r="ILM19" s="1"/>
      <c r="ILN19" s="1"/>
      <c r="ILO19" s="1"/>
      <c r="ILP19" s="1"/>
      <c r="ILQ19" s="1"/>
      <c r="ILR19" s="1"/>
      <c r="ILS19" s="1"/>
      <c r="ILT19" s="1"/>
      <c r="ILU19" s="1"/>
      <c r="ILV19" s="1"/>
      <c r="ILW19" s="1"/>
      <c r="ILX19" s="1"/>
      <c r="ILY19" s="1"/>
      <c r="ILZ19" s="1"/>
      <c r="IMA19" s="1"/>
      <c r="IMB19" s="1"/>
      <c r="IMC19" s="1"/>
      <c r="IMD19" s="1"/>
      <c r="IME19" s="1"/>
      <c r="IMF19" s="1"/>
      <c r="IMG19" s="1"/>
      <c r="IMH19" s="1"/>
      <c r="IMI19" s="1"/>
      <c r="IMJ19" s="1"/>
      <c r="IMK19" s="1"/>
      <c r="IML19" s="1"/>
      <c r="IMM19" s="1"/>
      <c r="IMN19" s="1"/>
      <c r="IMO19" s="1"/>
      <c r="IMP19" s="1"/>
      <c r="IMQ19" s="1"/>
      <c r="IMR19" s="1"/>
      <c r="IMS19" s="1"/>
      <c r="IMT19" s="1"/>
      <c r="IMU19" s="1"/>
      <c r="IMV19" s="1"/>
      <c r="IMW19" s="1"/>
      <c r="IMX19" s="1"/>
      <c r="IMY19" s="1"/>
      <c r="IMZ19" s="1"/>
      <c r="INA19" s="1"/>
      <c r="INB19" s="1"/>
      <c r="INC19" s="1"/>
      <c r="IND19" s="1"/>
      <c r="INE19" s="1"/>
      <c r="INF19" s="1"/>
      <c r="ING19" s="1"/>
      <c r="INH19" s="1"/>
      <c r="INI19" s="1"/>
      <c r="INJ19" s="1"/>
      <c r="INK19" s="1"/>
      <c r="INL19" s="1"/>
      <c r="INM19" s="1"/>
      <c r="INN19" s="1"/>
      <c r="INO19" s="1"/>
      <c r="INP19" s="1"/>
      <c r="INQ19" s="1"/>
      <c r="INR19" s="1"/>
      <c r="INS19" s="1"/>
      <c r="INT19" s="1"/>
      <c r="INU19" s="1"/>
      <c r="INV19" s="1"/>
      <c r="INW19" s="1"/>
      <c r="INX19" s="1"/>
      <c r="INY19" s="1"/>
      <c r="INZ19" s="1"/>
      <c r="IOA19" s="1"/>
      <c r="IOB19" s="1"/>
      <c r="IOC19" s="1"/>
      <c r="IOD19" s="1"/>
      <c r="IOE19" s="1"/>
      <c r="IOF19" s="1"/>
      <c r="IOG19" s="1"/>
      <c r="IOH19" s="1"/>
      <c r="IOI19" s="1"/>
      <c r="IOJ19" s="1"/>
      <c r="IOK19" s="1"/>
      <c r="IOL19" s="1"/>
      <c r="IOM19" s="1"/>
      <c r="ION19" s="1"/>
      <c r="IOO19" s="1"/>
      <c r="IOP19" s="1"/>
      <c r="IOQ19" s="1"/>
      <c r="IOR19" s="1"/>
      <c r="IOS19" s="1"/>
      <c r="IOT19" s="1"/>
      <c r="IOU19" s="1"/>
      <c r="IOV19" s="1"/>
      <c r="IOW19" s="1"/>
      <c r="IOX19" s="1"/>
      <c r="IOY19" s="1"/>
      <c r="IOZ19" s="1"/>
      <c r="IPA19" s="1"/>
      <c r="IPB19" s="1"/>
      <c r="IPC19" s="1"/>
      <c r="IPD19" s="1"/>
      <c r="IPE19" s="1"/>
      <c r="IPF19" s="1"/>
      <c r="IPG19" s="1"/>
      <c r="IPH19" s="1"/>
      <c r="IPI19" s="1"/>
      <c r="IPJ19" s="1"/>
      <c r="IPK19" s="1"/>
      <c r="IPL19" s="1"/>
      <c r="IPM19" s="1"/>
      <c r="IPN19" s="1"/>
      <c r="IPO19" s="1"/>
      <c r="IPP19" s="1"/>
      <c r="IPQ19" s="1"/>
      <c r="IPR19" s="1"/>
      <c r="IPS19" s="1"/>
      <c r="IPT19" s="1"/>
      <c r="IPU19" s="1"/>
      <c r="IPV19" s="1"/>
      <c r="IPW19" s="1"/>
      <c r="IPX19" s="1"/>
      <c r="IPY19" s="1"/>
      <c r="IPZ19" s="1"/>
      <c r="IQA19" s="1"/>
      <c r="IQB19" s="1"/>
      <c r="IQC19" s="1"/>
      <c r="IQD19" s="1"/>
      <c r="IQE19" s="1"/>
      <c r="IQF19" s="1"/>
      <c r="IQG19" s="1"/>
      <c r="IQH19" s="1"/>
      <c r="IQI19" s="1"/>
      <c r="IQJ19" s="1"/>
      <c r="IQK19" s="1"/>
      <c r="IQL19" s="1"/>
      <c r="IQM19" s="1"/>
      <c r="IQN19" s="1"/>
      <c r="IQO19" s="1"/>
      <c r="IQP19" s="1"/>
      <c r="IQQ19" s="1"/>
      <c r="IQR19" s="1"/>
      <c r="IQS19" s="1"/>
      <c r="IQT19" s="1"/>
      <c r="IQU19" s="1"/>
      <c r="IQV19" s="1"/>
      <c r="IQW19" s="1"/>
      <c r="IQX19" s="1"/>
      <c r="IQY19" s="1"/>
      <c r="IQZ19" s="1"/>
      <c r="IRA19" s="1"/>
      <c r="IRB19" s="1"/>
      <c r="IRC19" s="1"/>
      <c r="IRD19" s="1"/>
      <c r="IRE19" s="1"/>
      <c r="IRF19" s="1"/>
      <c r="IRG19" s="1"/>
      <c r="IRH19" s="1"/>
      <c r="IRI19" s="1"/>
      <c r="IRJ19" s="1"/>
      <c r="IRK19" s="1"/>
      <c r="IRL19" s="1"/>
      <c r="IRM19" s="1"/>
      <c r="IRN19" s="1"/>
      <c r="IRO19" s="1"/>
      <c r="IRP19" s="1"/>
      <c r="IRQ19" s="1"/>
      <c r="IRR19" s="1"/>
      <c r="IRS19" s="1"/>
      <c r="IRT19" s="1"/>
      <c r="IRU19" s="1"/>
      <c r="IRV19" s="1"/>
      <c r="IRW19" s="1"/>
      <c r="IRX19" s="1"/>
      <c r="IRY19" s="1"/>
      <c r="IRZ19" s="1"/>
      <c r="ISA19" s="1"/>
      <c r="ISB19" s="1"/>
      <c r="ISC19" s="1"/>
      <c r="ISD19" s="1"/>
      <c r="ISE19" s="1"/>
      <c r="ISF19" s="1"/>
      <c r="ISG19" s="1"/>
      <c r="ISH19" s="1"/>
      <c r="ISI19" s="1"/>
      <c r="ISJ19" s="1"/>
      <c r="ISK19" s="1"/>
      <c r="ISL19" s="1"/>
      <c r="ISM19" s="1"/>
      <c r="ISN19" s="1"/>
      <c r="ISO19" s="1"/>
      <c r="ISP19" s="1"/>
      <c r="ISQ19" s="1"/>
      <c r="ISR19" s="1"/>
      <c r="ISS19" s="1"/>
      <c r="IST19" s="1"/>
      <c r="ISU19" s="1"/>
      <c r="ISV19" s="1"/>
      <c r="ISW19" s="1"/>
      <c r="ISX19" s="1"/>
      <c r="ISY19" s="1"/>
      <c r="ISZ19" s="1"/>
      <c r="ITA19" s="1"/>
      <c r="ITB19" s="1"/>
      <c r="ITC19" s="1"/>
      <c r="ITD19" s="1"/>
      <c r="ITE19" s="1"/>
      <c r="ITF19" s="1"/>
      <c r="ITG19" s="1"/>
      <c r="ITH19" s="1"/>
      <c r="ITI19" s="1"/>
      <c r="ITJ19" s="1"/>
      <c r="ITK19" s="1"/>
      <c r="ITL19" s="1"/>
      <c r="ITM19" s="1"/>
      <c r="ITN19" s="1"/>
      <c r="ITO19" s="1"/>
      <c r="ITP19" s="1"/>
      <c r="ITQ19" s="1"/>
      <c r="ITR19" s="1"/>
      <c r="ITS19" s="1"/>
      <c r="ITT19" s="1"/>
      <c r="ITU19" s="1"/>
      <c r="ITV19" s="1"/>
      <c r="ITW19" s="1"/>
      <c r="ITX19" s="1"/>
      <c r="ITY19" s="1"/>
      <c r="ITZ19" s="1"/>
      <c r="IUA19" s="1"/>
      <c r="IUB19" s="1"/>
      <c r="IUC19" s="1"/>
      <c r="IUD19" s="1"/>
      <c r="IUE19" s="1"/>
      <c r="IUF19" s="1"/>
      <c r="IUG19" s="1"/>
      <c r="IUH19" s="1"/>
      <c r="IUI19" s="1"/>
      <c r="IUJ19" s="1"/>
      <c r="IUK19" s="1"/>
      <c r="IUL19" s="1"/>
      <c r="IUM19" s="1"/>
      <c r="IUN19" s="1"/>
      <c r="IUO19" s="1"/>
      <c r="IUP19" s="1"/>
      <c r="IUQ19" s="1"/>
      <c r="IUR19" s="1"/>
      <c r="IUS19" s="1"/>
      <c r="IUT19" s="1"/>
      <c r="IUU19" s="1"/>
      <c r="IUV19" s="1"/>
      <c r="IUW19" s="1"/>
      <c r="IUX19" s="1"/>
      <c r="IUY19" s="1"/>
      <c r="IUZ19" s="1"/>
      <c r="IVA19" s="1"/>
      <c r="IVB19" s="1"/>
      <c r="IVC19" s="1"/>
      <c r="IVD19" s="1"/>
      <c r="IVE19" s="1"/>
      <c r="IVF19" s="1"/>
      <c r="IVG19" s="1"/>
      <c r="IVH19" s="1"/>
      <c r="IVI19" s="1"/>
      <c r="IVJ19" s="1"/>
      <c r="IVK19" s="1"/>
      <c r="IVL19" s="1"/>
      <c r="IVM19" s="1"/>
      <c r="IVN19" s="1"/>
      <c r="IVO19" s="1"/>
      <c r="IVP19" s="1"/>
      <c r="IVQ19" s="1"/>
      <c r="IVR19" s="1"/>
      <c r="IVS19" s="1"/>
      <c r="IVT19" s="1"/>
      <c r="IVU19" s="1"/>
      <c r="IVV19" s="1"/>
      <c r="IVW19" s="1"/>
      <c r="IVX19" s="1"/>
      <c r="IVY19" s="1"/>
      <c r="IVZ19" s="1"/>
      <c r="IWA19" s="1"/>
      <c r="IWB19" s="1"/>
      <c r="IWC19" s="1"/>
      <c r="IWD19" s="1"/>
      <c r="IWE19" s="1"/>
      <c r="IWF19" s="1"/>
      <c r="IWG19" s="1"/>
      <c r="IWH19" s="1"/>
      <c r="IWI19" s="1"/>
      <c r="IWJ19" s="1"/>
      <c r="IWK19" s="1"/>
      <c r="IWL19" s="1"/>
      <c r="IWM19" s="1"/>
      <c r="IWN19" s="1"/>
      <c r="IWO19" s="1"/>
      <c r="IWP19" s="1"/>
      <c r="IWQ19" s="1"/>
      <c r="IWR19" s="1"/>
      <c r="IWS19" s="1"/>
      <c r="IWT19" s="1"/>
      <c r="IWU19" s="1"/>
      <c r="IWV19" s="1"/>
      <c r="IWW19" s="1"/>
      <c r="IWX19" s="1"/>
      <c r="IWY19" s="1"/>
      <c r="IWZ19" s="1"/>
      <c r="IXA19" s="1"/>
      <c r="IXB19" s="1"/>
      <c r="IXC19" s="1"/>
      <c r="IXD19" s="1"/>
      <c r="IXE19" s="1"/>
      <c r="IXF19" s="1"/>
      <c r="IXG19" s="1"/>
      <c r="IXH19" s="1"/>
      <c r="IXI19" s="1"/>
      <c r="IXJ19" s="1"/>
      <c r="IXK19" s="1"/>
      <c r="IXL19" s="1"/>
      <c r="IXM19" s="1"/>
      <c r="IXN19" s="1"/>
      <c r="IXO19" s="1"/>
      <c r="IXP19" s="1"/>
      <c r="IXQ19" s="1"/>
      <c r="IXR19" s="1"/>
      <c r="IXS19" s="1"/>
      <c r="IXT19" s="1"/>
      <c r="IXU19" s="1"/>
      <c r="IXV19" s="1"/>
      <c r="IXW19" s="1"/>
      <c r="IXX19" s="1"/>
      <c r="IXY19" s="1"/>
      <c r="IXZ19" s="1"/>
      <c r="IYA19" s="1"/>
      <c r="IYB19" s="1"/>
      <c r="IYC19" s="1"/>
      <c r="IYD19" s="1"/>
      <c r="IYE19" s="1"/>
      <c r="IYF19" s="1"/>
      <c r="IYG19" s="1"/>
      <c r="IYH19" s="1"/>
      <c r="IYI19" s="1"/>
      <c r="IYJ19" s="1"/>
      <c r="IYK19" s="1"/>
      <c r="IYL19" s="1"/>
      <c r="IYM19" s="1"/>
      <c r="IYN19" s="1"/>
      <c r="IYO19" s="1"/>
      <c r="IYP19" s="1"/>
      <c r="IYQ19" s="1"/>
      <c r="IYR19" s="1"/>
      <c r="IYS19" s="1"/>
      <c r="IYT19" s="1"/>
      <c r="IYU19" s="1"/>
      <c r="IYV19" s="1"/>
      <c r="IYW19" s="1"/>
      <c r="IYX19" s="1"/>
      <c r="IYY19" s="1"/>
      <c r="IYZ19" s="1"/>
      <c r="IZA19" s="1"/>
      <c r="IZB19" s="1"/>
      <c r="IZC19" s="1"/>
      <c r="IZD19" s="1"/>
      <c r="IZE19" s="1"/>
      <c r="IZF19" s="1"/>
      <c r="IZG19" s="1"/>
      <c r="IZH19" s="1"/>
      <c r="IZI19" s="1"/>
      <c r="IZJ19" s="1"/>
      <c r="IZK19" s="1"/>
      <c r="IZL19" s="1"/>
      <c r="IZM19" s="1"/>
      <c r="IZN19" s="1"/>
      <c r="IZO19" s="1"/>
      <c r="IZP19" s="1"/>
      <c r="IZQ19" s="1"/>
      <c r="IZR19" s="1"/>
      <c r="IZS19" s="1"/>
      <c r="IZT19" s="1"/>
      <c r="IZU19" s="1"/>
      <c r="IZV19" s="1"/>
      <c r="IZW19" s="1"/>
      <c r="IZX19" s="1"/>
      <c r="IZY19" s="1"/>
      <c r="IZZ19" s="1"/>
      <c r="JAA19" s="1"/>
      <c r="JAB19" s="1"/>
      <c r="JAC19" s="1"/>
      <c r="JAD19" s="1"/>
      <c r="JAE19" s="1"/>
      <c r="JAF19" s="1"/>
      <c r="JAG19" s="1"/>
      <c r="JAH19" s="1"/>
      <c r="JAI19" s="1"/>
      <c r="JAJ19" s="1"/>
      <c r="JAK19" s="1"/>
      <c r="JAL19" s="1"/>
      <c r="JAM19" s="1"/>
      <c r="JAN19" s="1"/>
      <c r="JAO19" s="1"/>
      <c r="JAP19" s="1"/>
      <c r="JAQ19" s="1"/>
      <c r="JAR19" s="1"/>
      <c r="JAS19" s="1"/>
      <c r="JAT19" s="1"/>
      <c r="JAU19" s="1"/>
      <c r="JAV19" s="1"/>
      <c r="JAW19" s="1"/>
      <c r="JAX19" s="1"/>
      <c r="JAY19" s="1"/>
      <c r="JAZ19" s="1"/>
      <c r="JBA19" s="1"/>
      <c r="JBB19" s="1"/>
      <c r="JBC19" s="1"/>
      <c r="JBD19" s="1"/>
      <c r="JBE19" s="1"/>
      <c r="JBF19" s="1"/>
      <c r="JBG19" s="1"/>
      <c r="JBH19" s="1"/>
      <c r="JBI19" s="1"/>
      <c r="JBJ19" s="1"/>
      <c r="JBK19" s="1"/>
      <c r="JBL19" s="1"/>
      <c r="JBM19" s="1"/>
      <c r="JBN19" s="1"/>
      <c r="JBO19" s="1"/>
      <c r="JBP19" s="1"/>
      <c r="JBQ19" s="1"/>
      <c r="JBR19" s="1"/>
      <c r="JBS19" s="1"/>
      <c r="JBT19" s="1"/>
      <c r="JBU19" s="1"/>
      <c r="JBV19" s="1"/>
      <c r="JBW19" s="1"/>
      <c r="JBX19" s="1"/>
      <c r="JBY19" s="1"/>
      <c r="JBZ19" s="1"/>
      <c r="JCA19" s="1"/>
      <c r="JCB19" s="1"/>
      <c r="JCC19" s="1"/>
      <c r="JCD19" s="1"/>
      <c r="JCE19" s="1"/>
      <c r="JCF19" s="1"/>
      <c r="JCG19" s="1"/>
      <c r="JCH19" s="1"/>
      <c r="JCI19" s="1"/>
      <c r="JCJ19" s="1"/>
      <c r="JCK19" s="1"/>
      <c r="JCL19" s="1"/>
      <c r="JCM19" s="1"/>
      <c r="JCN19" s="1"/>
      <c r="JCO19" s="1"/>
      <c r="JCP19" s="1"/>
      <c r="JCQ19" s="1"/>
      <c r="JCR19" s="1"/>
      <c r="JCS19" s="1"/>
      <c r="JCT19" s="1"/>
      <c r="JCU19" s="1"/>
      <c r="JCV19" s="1"/>
      <c r="JCW19" s="1"/>
      <c r="JCX19" s="1"/>
      <c r="JCY19" s="1"/>
      <c r="JCZ19" s="1"/>
      <c r="JDA19" s="1"/>
      <c r="JDB19" s="1"/>
      <c r="JDC19" s="1"/>
      <c r="JDD19" s="1"/>
      <c r="JDE19" s="1"/>
      <c r="JDF19" s="1"/>
      <c r="JDG19" s="1"/>
      <c r="JDH19" s="1"/>
      <c r="JDI19" s="1"/>
      <c r="JDJ19" s="1"/>
      <c r="JDK19" s="1"/>
      <c r="JDL19" s="1"/>
      <c r="JDM19" s="1"/>
      <c r="JDN19" s="1"/>
      <c r="JDO19" s="1"/>
      <c r="JDP19" s="1"/>
      <c r="JDQ19" s="1"/>
      <c r="JDR19" s="1"/>
      <c r="JDS19" s="1"/>
      <c r="JDT19" s="1"/>
      <c r="JDU19" s="1"/>
      <c r="JDV19" s="1"/>
      <c r="JDW19" s="1"/>
      <c r="JDX19" s="1"/>
      <c r="JDY19" s="1"/>
      <c r="JDZ19" s="1"/>
      <c r="JEA19" s="1"/>
      <c r="JEB19" s="1"/>
      <c r="JEC19" s="1"/>
      <c r="JED19" s="1"/>
      <c r="JEE19" s="1"/>
      <c r="JEF19" s="1"/>
      <c r="JEG19" s="1"/>
      <c r="JEH19" s="1"/>
      <c r="JEI19" s="1"/>
      <c r="JEJ19" s="1"/>
      <c r="JEK19" s="1"/>
      <c r="JEL19" s="1"/>
      <c r="JEM19" s="1"/>
      <c r="JEN19" s="1"/>
      <c r="JEO19" s="1"/>
      <c r="JEP19" s="1"/>
      <c r="JEQ19" s="1"/>
      <c r="JER19" s="1"/>
      <c r="JES19" s="1"/>
      <c r="JET19" s="1"/>
      <c r="JEU19" s="1"/>
      <c r="JEV19" s="1"/>
      <c r="JEW19" s="1"/>
      <c r="JEX19" s="1"/>
      <c r="JEY19" s="1"/>
      <c r="JEZ19" s="1"/>
      <c r="JFA19" s="1"/>
      <c r="JFB19" s="1"/>
      <c r="JFC19" s="1"/>
      <c r="JFD19" s="1"/>
      <c r="JFE19" s="1"/>
      <c r="JFF19" s="1"/>
      <c r="JFG19" s="1"/>
      <c r="JFH19" s="1"/>
      <c r="JFI19" s="1"/>
      <c r="JFJ19" s="1"/>
      <c r="JFK19" s="1"/>
      <c r="JFL19" s="1"/>
      <c r="JFM19" s="1"/>
      <c r="JFN19" s="1"/>
      <c r="JFO19" s="1"/>
      <c r="JFP19" s="1"/>
      <c r="JFQ19" s="1"/>
      <c r="JFR19" s="1"/>
      <c r="JFS19" s="1"/>
      <c r="JFT19" s="1"/>
      <c r="JFU19" s="1"/>
      <c r="JFV19" s="1"/>
      <c r="JFW19" s="1"/>
      <c r="JFX19" s="1"/>
      <c r="JFY19" s="1"/>
      <c r="JFZ19" s="1"/>
      <c r="JGA19" s="1"/>
      <c r="JGB19" s="1"/>
      <c r="JGC19" s="1"/>
      <c r="JGD19" s="1"/>
      <c r="JGE19" s="1"/>
      <c r="JGF19" s="1"/>
      <c r="JGG19" s="1"/>
      <c r="JGH19" s="1"/>
      <c r="JGI19" s="1"/>
      <c r="JGJ19" s="1"/>
      <c r="JGK19" s="1"/>
      <c r="JGL19" s="1"/>
      <c r="JGM19" s="1"/>
      <c r="JGN19" s="1"/>
      <c r="JGO19" s="1"/>
      <c r="JGP19" s="1"/>
      <c r="JGQ19" s="1"/>
      <c r="JGR19" s="1"/>
      <c r="JGS19" s="1"/>
      <c r="JGT19" s="1"/>
      <c r="JGU19" s="1"/>
      <c r="JGV19" s="1"/>
      <c r="JGW19" s="1"/>
      <c r="JGX19" s="1"/>
      <c r="JGY19" s="1"/>
      <c r="JGZ19" s="1"/>
      <c r="JHA19" s="1"/>
      <c r="JHB19" s="1"/>
      <c r="JHC19" s="1"/>
      <c r="JHD19" s="1"/>
      <c r="JHE19" s="1"/>
      <c r="JHF19" s="1"/>
      <c r="JHG19" s="1"/>
      <c r="JHH19" s="1"/>
      <c r="JHI19" s="1"/>
      <c r="JHJ19" s="1"/>
      <c r="JHK19" s="1"/>
      <c r="JHL19" s="1"/>
      <c r="JHM19" s="1"/>
      <c r="JHN19" s="1"/>
      <c r="JHO19" s="1"/>
      <c r="JHP19" s="1"/>
      <c r="JHQ19" s="1"/>
      <c r="JHR19" s="1"/>
      <c r="JHS19" s="1"/>
      <c r="JHT19" s="1"/>
      <c r="JHU19" s="1"/>
      <c r="JHV19" s="1"/>
      <c r="JHW19" s="1"/>
      <c r="JHX19" s="1"/>
      <c r="JHY19" s="1"/>
      <c r="JHZ19" s="1"/>
      <c r="JIA19" s="1"/>
      <c r="JIB19" s="1"/>
      <c r="JIC19" s="1"/>
      <c r="JID19" s="1"/>
      <c r="JIE19" s="1"/>
      <c r="JIF19" s="1"/>
      <c r="JIG19" s="1"/>
      <c r="JIH19" s="1"/>
      <c r="JII19" s="1"/>
      <c r="JIJ19" s="1"/>
      <c r="JIK19" s="1"/>
      <c r="JIL19" s="1"/>
      <c r="JIM19" s="1"/>
      <c r="JIN19" s="1"/>
      <c r="JIO19" s="1"/>
      <c r="JIP19" s="1"/>
      <c r="JIQ19" s="1"/>
      <c r="JIR19" s="1"/>
      <c r="JIS19" s="1"/>
      <c r="JIT19" s="1"/>
      <c r="JIU19" s="1"/>
      <c r="JIV19" s="1"/>
      <c r="JIW19" s="1"/>
      <c r="JIX19" s="1"/>
      <c r="JIY19" s="1"/>
      <c r="JIZ19" s="1"/>
      <c r="JJA19" s="1"/>
      <c r="JJB19" s="1"/>
      <c r="JJC19" s="1"/>
      <c r="JJD19" s="1"/>
      <c r="JJE19" s="1"/>
      <c r="JJF19" s="1"/>
      <c r="JJG19" s="1"/>
      <c r="JJH19" s="1"/>
      <c r="JJI19" s="1"/>
      <c r="JJJ19" s="1"/>
      <c r="JJK19" s="1"/>
      <c r="JJL19" s="1"/>
      <c r="JJM19" s="1"/>
      <c r="JJN19" s="1"/>
      <c r="JJO19" s="1"/>
      <c r="JJP19" s="1"/>
      <c r="JJQ19" s="1"/>
      <c r="JJR19" s="1"/>
      <c r="JJS19" s="1"/>
      <c r="JJT19" s="1"/>
      <c r="JJU19" s="1"/>
      <c r="JJV19" s="1"/>
      <c r="JJW19" s="1"/>
      <c r="JJX19" s="1"/>
      <c r="JJY19" s="1"/>
      <c r="JJZ19" s="1"/>
      <c r="JKA19" s="1"/>
      <c r="JKB19" s="1"/>
      <c r="JKC19" s="1"/>
      <c r="JKD19" s="1"/>
      <c r="JKE19" s="1"/>
      <c r="JKF19" s="1"/>
      <c r="JKG19" s="1"/>
      <c r="JKH19" s="1"/>
      <c r="JKI19" s="1"/>
      <c r="JKJ19" s="1"/>
      <c r="JKK19" s="1"/>
      <c r="JKL19" s="1"/>
      <c r="JKM19" s="1"/>
      <c r="JKN19" s="1"/>
      <c r="JKO19" s="1"/>
      <c r="JKP19" s="1"/>
      <c r="JKQ19" s="1"/>
      <c r="JKR19" s="1"/>
      <c r="JKS19" s="1"/>
      <c r="JKT19" s="1"/>
      <c r="JKU19" s="1"/>
      <c r="JKV19" s="1"/>
      <c r="JKW19" s="1"/>
      <c r="JKX19" s="1"/>
      <c r="JKY19" s="1"/>
      <c r="JKZ19" s="1"/>
      <c r="JLA19" s="1"/>
      <c r="JLB19" s="1"/>
      <c r="JLC19" s="1"/>
      <c r="JLD19" s="1"/>
      <c r="JLE19" s="1"/>
      <c r="JLF19" s="1"/>
      <c r="JLG19" s="1"/>
      <c r="JLH19" s="1"/>
      <c r="JLI19" s="1"/>
      <c r="JLJ19" s="1"/>
      <c r="JLK19" s="1"/>
      <c r="JLL19" s="1"/>
      <c r="JLM19" s="1"/>
      <c r="JLN19" s="1"/>
      <c r="JLO19" s="1"/>
      <c r="JLP19" s="1"/>
      <c r="JLQ19" s="1"/>
      <c r="JLR19" s="1"/>
      <c r="JLS19" s="1"/>
      <c r="JLT19" s="1"/>
      <c r="JLU19" s="1"/>
      <c r="JLV19" s="1"/>
      <c r="JLW19" s="1"/>
      <c r="JLX19" s="1"/>
      <c r="JLY19" s="1"/>
      <c r="JLZ19" s="1"/>
      <c r="JMA19" s="1"/>
      <c r="JMB19" s="1"/>
      <c r="JMC19" s="1"/>
      <c r="JMD19" s="1"/>
      <c r="JME19" s="1"/>
      <c r="JMF19" s="1"/>
      <c r="JMG19" s="1"/>
      <c r="JMH19" s="1"/>
      <c r="JMI19" s="1"/>
      <c r="JMJ19" s="1"/>
      <c r="JMK19" s="1"/>
      <c r="JML19" s="1"/>
      <c r="JMM19" s="1"/>
      <c r="JMN19" s="1"/>
      <c r="JMO19" s="1"/>
      <c r="JMP19" s="1"/>
      <c r="JMQ19" s="1"/>
      <c r="JMR19" s="1"/>
      <c r="JMS19" s="1"/>
      <c r="JMT19" s="1"/>
      <c r="JMU19" s="1"/>
      <c r="JMV19" s="1"/>
      <c r="JMW19" s="1"/>
      <c r="JMX19" s="1"/>
      <c r="JMY19" s="1"/>
      <c r="JMZ19" s="1"/>
      <c r="JNA19" s="1"/>
      <c r="JNB19" s="1"/>
      <c r="JNC19" s="1"/>
      <c r="JND19" s="1"/>
      <c r="JNE19" s="1"/>
      <c r="JNF19" s="1"/>
      <c r="JNG19" s="1"/>
      <c r="JNH19" s="1"/>
      <c r="JNI19" s="1"/>
      <c r="JNJ19" s="1"/>
      <c r="JNK19" s="1"/>
      <c r="JNL19" s="1"/>
      <c r="JNM19" s="1"/>
      <c r="JNN19" s="1"/>
      <c r="JNO19" s="1"/>
      <c r="JNP19" s="1"/>
      <c r="JNQ19" s="1"/>
      <c r="JNR19" s="1"/>
      <c r="JNS19" s="1"/>
      <c r="JNT19" s="1"/>
      <c r="JNU19" s="1"/>
      <c r="JNV19" s="1"/>
      <c r="JNW19" s="1"/>
      <c r="JNX19" s="1"/>
      <c r="JNY19" s="1"/>
      <c r="JNZ19" s="1"/>
      <c r="JOA19" s="1"/>
      <c r="JOB19" s="1"/>
      <c r="JOC19" s="1"/>
      <c r="JOD19" s="1"/>
      <c r="JOE19" s="1"/>
      <c r="JOF19" s="1"/>
      <c r="JOG19" s="1"/>
      <c r="JOH19" s="1"/>
      <c r="JOI19" s="1"/>
      <c r="JOJ19" s="1"/>
      <c r="JOK19" s="1"/>
      <c r="JOL19" s="1"/>
      <c r="JOM19" s="1"/>
      <c r="JON19" s="1"/>
      <c r="JOO19" s="1"/>
      <c r="JOP19" s="1"/>
      <c r="JOQ19" s="1"/>
      <c r="JOR19" s="1"/>
      <c r="JOS19" s="1"/>
      <c r="JOT19" s="1"/>
      <c r="JOU19" s="1"/>
      <c r="JOV19" s="1"/>
      <c r="JOW19" s="1"/>
      <c r="JOX19" s="1"/>
      <c r="JOY19" s="1"/>
      <c r="JOZ19" s="1"/>
      <c r="JPA19" s="1"/>
      <c r="JPB19" s="1"/>
      <c r="JPC19" s="1"/>
      <c r="JPD19" s="1"/>
      <c r="JPE19" s="1"/>
      <c r="JPF19" s="1"/>
      <c r="JPG19" s="1"/>
      <c r="JPH19" s="1"/>
      <c r="JPI19" s="1"/>
      <c r="JPJ19" s="1"/>
      <c r="JPK19" s="1"/>
      <c r="JPL19" s="1"/>
      <c r="JPM19" s="1"/>
      <c r="JPN19" s="1"/>
      <c r="JPO19" s="1"/>
      <c r="JPP19" s="1"/>
      <c r="JPQ19" s="1"/>
      <c r="JPR19" s="1"/>
      <c r="JPS19" s="1"/>
      <c r="JPT19" s="1"/>
      <c r="JPU19" s="1"/>
      <c r="JPV19" s="1"/>
      <c r="JPW19" s="1"/>
      <c r="JPX19" s="1"/>
      <c r="JPY19" s="1"/>
      <c r="JPZ19" s="1"/>
      <c r="JQA19" s="1"/>
      <c r="JQB19" s="1"/>
      <c r="JQC19" s="1"/>
      <c r="JQD19" s="1"/>
      <c r="JQE19" s="1"/>
      <c r="JQF19" s="1"/>
      <c r="JQG19" s="1"/>
      <c r="JQH19" s="1"/>
      <c r="JQI19" s="1"/>
      <c r="JQJ19" s="1"/>
      <c r="JQK19" s="1"/>
      <c r="JQL19" s="1"/>
      <c r="JQM19" s="1"/>
      <c r="JQN19" s="1"/>
      <c r="JQO19" s="1"/>
      <c r="JQP19" s="1"/>
      <c r="JQQ19" s="1"/>
      <c r="JQR19" s="1"/>
      <c r="JQS19" s="1"/>
      <c r="JQT19" s="1"/>
      <c r="JQU19" s="1"/>
      <c r="JQV19" s="1"/>
      <c r="JQW19" s="1"/>
      <c r="JQX19" s="1"/>
      <c r="JQY19" s="1"/>
      <c r="JQZ19" s="1"/>
      <c r="JRA19" s="1"/>
      <c r="JRB19" s="1"/>
      <c r="JRC19" s="1"/>
      <c r="JRD19" s="1"/>
      <c r="JRE19" s="1"/>
      <c r="JRF19" s="1"/>
      <c r="JRG19" s="1"/>
      <c r="JRH19" s="1"/>
      <c r="JRI19" s="1"/>
      <c r="JRJ19" s="1"/>
      <c r="JRK19" s="1"/>
      <c r="JRL19" s="1"/>
      <c r="JRM19" s="1"/>
      <c r="JRN19" s="1"/>
      <c r="JRO19" s="1"/>
      <c r="JRP19" s="1"/>
      <c r="JRQ19" s="1"/>
      <c r="JRR19" s="1"/>
      <c r="JRS19" s="1"/>
      <c r="JRT19" s="1"/>
      <c r="JRU19" s="1"/>
      <c r="JRV19" s="1"/>
      <c r="JRW19" s="1"/>
      <c r="JRX19" s="1"/>
      <c r="JRY19" s="1"/>
      <c r="JRZ19" s="1"/>
      <c r="JSA19" s="1"/>
      <c r="JSB19" s="1"/>
      <c r="JSC19" s="1"/>
      <c r="JSD19" s="1"/>
      <c r="JSE19" s="1"/>
      <c r="JSF19" s="1"/>
      <c r="JSG19" s="1"/>
      <c r="JSH19" s="1"/>
      <c r="JSI19" s="1"/>
      <c r="JSJ19" s="1"/>
      <c r="JSK19" s="1"/>
      <c r="JSL19" s="1"/>
      <c r="JSM19" s="1"/>
      <c r="JSN19" s="1"/>
      <c r="JSO19" s="1"/>
      <c r="JSP19" s="1"/>
      <c r="JSQ19" s="1"/>
      <c r="JSR19" s="1"/>
      <c r="JSS19" s="1"/>
      <c r="JST19" s="1"/>
      <c r="JSU19" s="1"/>
      <c r="JSV19" s="1"/>
      <c r="JSW19" s="1"/>
      <c r="JSX19" s="1"/>
      <c r="JSY19" s="1"/>
      <c r="JSZ19" s="1"/>
      <c r="JTA19" s="1"/>
      <c r="JTB19" s="1"/>
      <c r="JTC19" s="1"/>
      <c r="JTD19" s="1"/>
      <c r="JTE19" s="1"/>
      <c r="JTF19" s="1"/>
      <c r="JTG19" s="1"/>
      <c r="JTH19" s="1"/>
      <c r="JTI19" s="1"/>
      <c r="JTJ19" s="1"/>
      <c r="JTK19" s="1"/>
      <c r="JTL19" s="1"/>
      <c r="JTM19" s="1"/>
      <c r="JTN19" s="1"/>
      <c r="JTO19" s="1"/>
      <c r="JTP19" s="1"/>
      <c r="JTQ19" s="1"/>
      <c r="JTR19" s="1"/>
      <c r="JTS19" s="1"/>
      <c r="JTT19" s="1"/>
      <c r="JTU19" s="1"/>
      <c r="JTV19" s="1"/>
      <c r="JTW19" s="1"/>
      <c r="JTX19" s="1"/>
      <c r="JTY19" s="1"/>
      <c r="JTZ19" s="1"/>
      <c r="JUA19" s="1"/>
      <c r="JUB19" s="1"/>
      <c r="JUC19" s="1"/>
      <c r="JUD19" s="1"/>
      <c r="JUE19" s="1"/>
      <c r="JUF19" s="1"/>
      <c r="JUG19" s="1"/>
      <c r="JUH19" s="1"/>
      <c r="JUI19" s="1"/>
      <c r="JUJ19" s="1"/>
      <c r="JUK19" s="1"/>
      <c r="JUL19" s="1"/>
      <c r="JUM19" s="1"/>
      <c r="JUN19" s="1"/>
      <c r="JUO19" s="1"/>
      <c r="JUP19" s="1"/>
      <c r="JUQ19" s="1"/>
      <c r="JUR19" s="1"/>
      <c r="JUS19" s="1"/>
      <c r="JUT19" s="1"/>
      <c r="JUU19" s="1"/>
      <c r="JUV19" s="1"/>
      <c r="JUW19" s="1"/>
      <c r="JUX19" s="1"/>
      <c r="JUY19" s="1"/>
      <c r="JUZ19" s="1"/>
      <c r="JVA19" s="1"/>
      <c r="JVB19" s="1"/>
      <c r="JVC19" s="1"/>
      <c r="JVD19" s="1"/>
      <c r="JVE19" s="1"/>
      <c r="JVF19" s="1"/>
      <c r="JVG19" s="1"/>
      <c r="JVH19" s="1"/>
      <c r="JVI19" s="1"/>
      <c r="JVJ19" s="1"/>
      <c r="JVK19" s="1"/>
      <c r="JVL19" s="1"/>
      <c r="JVM19" s="1"/>
      <c r="JVN19" s="1"/>
      <c r="JVO19" s="1"/>
      <c r="JVP19" s="1"/>
      <c r="JVQ19" s="1"/>
      <c r="JVR19" s="1"/>
      <c r="JVS19" s="1"/>
      <c r="JVT19" s="1"/>
      <c r="JVU19" s="1"/>
      <c r="JVV19" s="1"/>
      <c r="JVW19" s="1"/>
      <c r="JVX19" s="1"/>
      <c r="JVY19" s="1"/>
      <c r="JVZ19" s="1"/>
      <c r="JWA19" s="1"/>
      <c r="JWB19" s="1"/>
      <c r="JWC19" s="1"/>
      <c r="JWD19" s="1"/>
      <c r="JWE19" s="1"/>
      <c r="JWF19" s="1"/>
      <c r="JWG19" s="1"/>
      <c r="JWH19" s="1"/>
      <c r="JWI19" s="1"/>
      <c r="JWJ19" s="1"/>
      <c r="JWK19" s="1"/>
      <c r="JWL19" s="1"/>
      <c r="JWM19" s="1"/>
      <c r="JWN19" s="1"/>
      <c r="JWO19" s="1"/>
      <c r="JWP19" s="1"/>
      <c r="JWQ19" s="1"/>
      <c r="JWR19" s="1"/>
      <c r="JWS19" s="1"/>
      <c r="JWT19" s="1"/>
      <c r="JWU19" s="1"/>
      <c r="JWV19" s="1"/>
      <c r="JWW19" s="1"/>
      <c r="JWX19" s="1"/>
      <c r="JWY19" s="1"/>
      <c r="JWZ19" s="1"/>
      <c r="JXA19" s="1"/>
      <c r="JXB19" s="1"/>
      <c r="JXC19" s="1"/>
      <c r="JXD19" s="1"/>
      <c r="JXE19" s="1"/>
      <c r="JXF19" s="1"/>
      <c r="JXG19" s="1"/>
      <c r="JXH19" s="1"/>
      <c r="JXI19" s="1"/>
      <c r="JXJ19" s="1"/>
      <c r="JXK19" s="1"/>
      <c r="JXL19" s="1"/>
      <c r="JXM19" s="1"/>
      <c r="JXN19" s="1"/>
      <c r="JXO19" s="1"/>
      <c r="JXP19" s="1"/>
      <c r="JXQ19" s="1"/>
      <c r="JXR19" s="1"/>
      <c r="JXS19" s="1"/>
      <c r="JXT19" s="1"/>
      <c r="JXU19" s="1"/>
      <c r="JXV19" s="1"/>
      <c r="JXW19" s="1"/>
      <c r="JXX19" s="1"/>
      <c r="JXY19" s="1"/>
      <c r="JXZ19" s="1"/>
      <c r="JYA19" s="1"/>
      <c r="JYB19" s="1"/>
      <c r="JYC19" s="1"/>
      <c r="JYD19" s="1"/>
      <c r="JYE19" s="1"/>
      <c r="JYF19" s="1"/>
      <c r="JYG19" s="1"/>
      <c r="JYH19" s="1"/>
      <c r="JYI19" s="1"/>
      <c r="JYJ19" s="1"/>
      <c r="JYK19" s="1"/>
      <c r="JYL19" s="1"/>
      <c r="JYM19" s="1"/>
      <c r="JYN19" s="1"/>
      <c r="JYO19" s="1"/>
      <c r="JYP19" s="1"/>
      <c r="JYQ19" s="1"/>
      <c r="JYR19" s="1"/>
      <c r="JYS19" s="1"/>
      <c r="JYT19" s="1"/>
      <c r="JYU19" s="1"/>
      <c r="JYV19" s="1"/>
      <c r="JYW19" s="1"/>
      <c r="JYX19" s="1"/>
      <c r="JYY19" s="1"/>
      <c r="JYZ19" s="1"/>
      <c r="JZA19" s="1"/>
      <c r="JZB19" s="1"/>
      <c r="JZC19" s="1"/>
      <c r="JZD19" s="1"/>
      <c r="JZE19" s="1"/>
      <c r="JZF19" s="1"/>
      <c r="JZG19" s="1"/>
      <c r="JZH19" s="1"/>
      <c r="JZI19" s="1"/>
      <c r="JZJ19" s="1"/>
      <c r="JZK19" s="1"/>
      <c r="JZL19" s="1"/>
      <c r="JZM19" s="1"/>
      <c r="JZN19" s="1"/>
      <c r="JZO19" s="1"/>
      <c r="JZP19" s="1"/>
      <c r="JZQ19" s="1"/>
      <c r="JZR19" s="1"/>
      <c r="JZS19" s="1"/>
      <c r="JZT19" s="1"/>
      <c r="JZU19" s="1"/>
      <c r="JZV19" s="1"/>
      <c r="JZW19" s="1"/>
      <c r="JZX19" s="1"/>
      <c r="JZY19" s="1"/>
      <c r="JZZ19" s="1"/>
      <c r="KAA19" s="1"/>
      <c r="KAB19" s="1"/>
      <c r="KAC19" s="1"/>
      <c r="KAD19" s="1"/>
      <c r="KAE19" s="1"/>
      <c r="KAF19" s="1"/>
      <c r="KAG19" s="1"/>
      <c r="KAH19" s="1"/>
      <c r="KAI19" s="1"/>
      <c r="KAJ19" s="1"/>
      <c r="KAK19" s="1"/>
      <c r="KAL19" s="1"/>
      <c r="KAM19" s="1"/>
      <c r="KAN19" s="1"/>
      <c r="KAO19" s="1"/>
      <c r="KAP19" s="1"/>
      <c r="KAQ19" s="1"/>
      <c r="KAR19" s="1"/>
      <c r="KAS19" s="1"/>
      <c r="KAT19" s="1"/>
      <c r="KAU19" s="1"/>
      <c r="KAV19" s="1"/>
      <c r="KAW19" s="1"/>
      <c r="KAX19" s="1"/>
      <c r="KAY19" s="1"/>
      <c r="KAZ19" s="1"/>
      <c r="KBA19" s="1"/>
      <c r="KBB19" s="1"/>
      <c r="KBC19" s="1"/>
      <c r="KBD19" s="1"/>
      <c r="KBE19" s="1"/>
      <c r="KBF19" s="1"/>
      <c r="KBG19" s="1"/>
      <c r="KBH19" s="1"/>
      <c r="KBI19" s="1"/>
      <c r="KBJ19" s="1"/>
      <c r="KBK19" s="1"/>
      <c r="KBL19" s="1"/>
      <c r="KBM19" s="1"/>
      <c r="KBN19" s="1"/>
      <c r="KBO19" s="1"/>
      <c r="KBP19" s="1"/>
      <c r="KBQ19" s="1"/>
      <c r="KBR19" s="1"/>
      <c r="KBS19" s="1"/>
      <c r="KBT19" s="1"/>
      <c r="KBU19" s="1"/>
      <c r="KBV19" s="1"/>
      <c r="KBW19" s="1"/>
      <c r="KBX19" s="1"/>
      <c r="KBY19" s="1"/>
      <c r="KBZ19" s="1"/>
      <c r="KCA19" s="1"/>
      <c r="KCB19" s="1"/>
      <c r="KCC19" s="1"/>
      <c r="KCD19" s="1"/>
      <c r="KCE19" s="1"/>
      <c r="KCF19" s="1"/>
      <c r="KCG19" s="1"/>
      <c r="KCH19" s="1"/>
      <c r="KCI19" s="1"/>
      <c r="KCJ19" s="1"/>
      <c r="KCK19" s="1"/>
      <c r="KCL19" s="1"/>
      <c r="KCM19" s="1"/>
      <c r="KCN19" s="1"/>
      <c r="KCO19" s="1"/>
      <c r="KCP19" s="1"/>
      <c r="KCQ19" s="1"/>
      <c r="KCR19" s="1"/>
      <c r="KCS19" s="1"/>
      <c r="KCT19" s="1"/>
      <c r="KCU19" s="1"/>
      <c r="KCV19" s="1"/>
      <c r="KCW19" s="1"/>
      <c r="KCX19" s="1"/>
      <c r="KCY19" s="1"/>
      <c r="KCZ19" s="1"/>
      <c r="KDA19" s="1"/>
      <c r="KDB19" s="1"/>
      <c r="KDC19" s="1"/>
      <c r="KDD19" s="1"/>
      <c r="KDE19" s="1"/>
      <c r="KDF19" s="1"/>
      <c r="KDG19" s="1"/>
      <c r="KDH19" s="1"/>
      <c r="KDI19" s="1"/>
      <c r="KDJ19" s="1"/>
      <c r="KDK19" s="1"/>
      <c r="KDL19" s="1"/>
      <c r="KDM19" s="1"/>
      <c r="KDN19" s="1"/>
      <c r="KDO19" s="1"/>
      <c r="KDP19" s="1"/>
      <c r="KDQ19" s="1"/>
      <c r="KDR19" s="1"/>
      <c r="KDS19" s="1"/>
      <c r="KDT19" s="1"/>
      <c r="KDU19" s="1"/>
      <c r="KDV19" s="1"/>
      <c r="KDW19" s="1"/>
      <c r="KDX19" s="1"/>
      <c r="KDY19" s="1"/>
      <c r="KDZ19" s="1"/>
      <c r="KEA19" s="1"/>
      <c r="KEB19" s="1"/>
      <c r="KEC19" s="1"/>
      <c r="KED19" s="1"/>
      <c r="KEE19" s="1"/>
      <c r="KEF19" s="1"/>
      <c r="KEG19" s="1"/>
      <c r="KEH19" s="1"/>
      <c r="KEI19" s="1"/>
      <c r="KEJ19" s="1"/>
      <c r="KEK19" s="1"/>
      <c r="KEL19" s="1"/>
      <c r="KEM19" s="1"/>
      <c r="KEN19" s="1"/>
      <c r="KEO19" s="1"/>
      <c r="KEP19" s="1"/>
      <c r="KEQ19" s="1"/>
      <c r="KER19" s="1"/>
      <c r="KES19" s="1"/>
      <c r="KET19" s="1"/>
      <c r="KEU19" s="1"/>
      <c r="KEV19" s="1"/>
      <c r="KEW19" s="1"/>
      <c r="KEX19" s="1"/>
      <c r="KEY19" s="1"/>
      <c r="KEZ19" s="1"/>
      <c r="KFA19" s="1"/>
      <c r="KFB19" s="1"/>
      <c r="KFC19" s="1"/>
      <c r="KFD19" s="1"/>
      <c r="KFE19" s="1"/>
      <c r="KFF19" s="1"/>
      <c r="KFG19" s="1"/>
      <c r="KFH19" s="1"/>
      <c r="KFI19" s="1"/>
      <c r="KFJ19" s="1"/>
      <c r="KFK19" s="1"/>
      <c r="KFL19" s="1"/>
      <c r="KFM19" s="1"/>
      <c r="KFN19" s="1"/>
      <c r="KFO19" s="1"/>
      <c r="KFP19" s="1"/>
      <c r="KFQ19" s="1"/>
      <c r="KFR19" s="1"/>
      <c r="KFS19" s="1"/>
      <c r="KFT19" s="1"/>
      <c r="KFU19" s="1"/>
      <c r="KFV19" s="1"/>
      <c r="KFW19" s="1"/>
      <c r="KFX19" s="1"/>
      <c r="KFY19" s="1"/>
      <c r="KFZ19" s="1"/>
      <c r="KGA19" s="1"/>
      <c r="KGB19" s="1"/>
      <c r="KGC19" s="1"/>
      <c r="KGD19" s="1"/>
      <c r="KGE19" s="1"/>
      <c r="KGF19" s="1"/>
      <c r="KGG19" s="1"/>
      <c r="KGH19" s="1"/>
      <c r="KGI19" s="1"/>
      <c r="KGJ19" s="1"/>
      <c r="KGK19" s="1"/>
      <c r="KGL19" s="1"/>
      <c r="KGM19" s="1"/>
      <c r="KGN19" s="1"/>
      <c r="KGO19" s="1"/>
      <c r="KGP19" s="1"/>
      <c r="KGQ19" s="1"/>
      <c r="KGR19" s="1"/>
      <c r="KGS19" s="1"/>
      <c r="KGT19" s="1"/>
      <c r="KGU19" s="1"/>
      <c r="KGV19" s="1"/>
      <c r="KGW19" s="1"/>
      <c r="KGX19" s="1"/>
      <c r="KGY19" s="1"/>
      <c r="KGZ19" s="1"/>
      <c r="KHA19" s="1"/>
      <c r="KHB19" s="1"/>
      <c r="KHC19" s="1"/>
      <c r="KHD19" s="1"/>
      <c r="KHE19" s="1"/>
      <c r="KHF19" s="1"/>
      <c r="KHG19" s="1"/>
      <c r="KHH19" s="1"/>
      <c r="KHI19" s="1"/>
      <c r="KHJ19" s="1"/>
      <c r="KHK19" s="1"/>
      <c r="KHL19" s="1"/>
      <c r="KHM19" s="1"/>
      <c r="KHN19" s="1"/>
      <c r="KHO19" s="1"/>
      <c r="KHP19" s="1"/>
      <c r="KHQ19" s="1"/>
      <c r="KHR19" s="1"/>
      <c r="KHS19" s="1"/>
      <c r="KHT19" s="1"/>
      <c r="KHU19" s="1"/>
      <c r="KHV19" s="1"/>
      <c r="KHW19" s="1"/>
      <c r="KHX19" s="1"/>
      <c r="KHY19" s="1"/>
      <c r="KHZ19" s="1"/>
      <c r="KIA19" s="1"/>
      <c r="KIB19" s="1"/>
      <c r="KIC19" s="1"/>
      <c r="KID19" s="1"/>
      <c r="KIE19" s="1"/>
      <c r="KIF19" s="1"/>
      <c r="KIG19" s="1"/>
      <c r="KIH19" s="1"/>
      <c r="KII19" s="1"/>
      <c r="KIJ19" s="1"/>
      <c r="KIK19" s="1"/>
      <c r="KIL19" s="1"/>
      <c r="KIM19" s="1"/>
      <c r="KIN19" s="1"/>
      <c r="KIO19" s="1"/>
      <c r="KIP19" s="1"/>
      <c r="KIQ19" s="1"/>
      <c r="KIR19" s="1"/>
      <c r="KIS19" s="1"/>
      <c r="KIT19" s="1"/>
      <c r="KIU19" s="1"/>
      <c r="KIV19" s="1"/>
      <c r="KIW19" s="1"/>
      <c r="KIX19" s="1"/>
      <c r="KIY19" s="1"/>
      <c r="KIZ19" s="1"/>
      <c r="KJA19" s="1"/>
      <c r="KJB19" s="1"/>
      <c r="KJC19" s="1"/>
      <c r="KJD19" s="1"/>
      <c r="KJE19" s="1"/>
      <c r="KJF19" s="1"/>
      <c r="KJG19" s="1"/>
      <c r="KJH19" s="1"/>
      <c r="KJI19" s="1"/>
      <c r="KJJ19" s="1"/>
      <c r="KJK19" s="1"/>
      <c r="KJL19" s="1"/>
      <c r="KJM19" s="1"/>
      <c r="KJN19" s="1"/>
      <c r="KJO19" s="1"/>
      <c r="KJP19" s="1"/>
      <c r="KJQ19" s="1"/>
      <c r="KJR19" s="1"/>
      <c r="KJS19" s="1"/>
      <c r="KJT19" s="1"/>
      <c r="KJU19" s="1"/>
      <c r="KJV19" s="1"/>
      <c r="KJW19" s="1"/>
      <c r="KJX19" s="1"/>
      <c r="KJY19" s="1"/>
      <c r="KJZ19" s="1"/>
      <c r="KKA19" s="1"/>
      <c r="KKB19" s="1"/>
      <c r="KKC19" s="1"/>
      <c r="KKD19" s="1"/>
      <c r="KKE19" s="1"/>
      <c r="KKF19" s="1"/>
      <c r="KKG19" s="1"/>
      <c r="KKH19" s="1"/>
      <c r="KKI19" s="1"/>
      <c r="KKJ19" s="1"/>
      <c r="KKK19" s="1"/>
      <c r="KKL19" s="1"/>
      <c r="KKM19" s="1"/>
      <c r="KKN19" s="1"/>
      <c r="KKO19" s="1"/>
      <c r="KKP19" s="1"/>
      <c r="KKQ19" s="1"/>
      <c r="KKR19" s="1"/>
      <c r="KKS19" s="1"/>
      <c r="KKT19" s="1"/>
      <c r="KKU19" s="1"/>
      <c r="KKV19" s="1"/>
      <c r="KKW19" s="1"/>
      <c r="KKX19" s="1"/>
      <c r="KKY19" s="1"/>
      <c r="KKZ19" s="1"/>
      <c r="KLA19" s="1"/>
      <c r="KLB19" s="1"/>
      <c r="KLC19" s="1"/>
      <c r="KLD19" s="1"/>
      <c r="KLE19" s="1"/>
      <c r="KLF19" s="1"/>
      <c r="KLG19" s="1"/>
      <c r="KLH19" s="1"/>
      <c r="KLI19" s="1"/>
      <c r="KLJ19" s="1"/>
      <c r="KLK19" s="1"/>
      <c r="KLL19" s="1"/>
      <c r="KLM19" s="1"/>
      <c r="KLN19" s="1"/>
      <c r="KLO19" s="1"/>
      <c r="KLP19" s="1"/>
      <c r="KLQ19" s="1"/>
      <c r="KLR19" s="1"/>
      <c r="KLS19" s="1"/>
      <c r="KLT19" s="1"/>
      <c r="KLU19" s="1"/>
      <c r="KLV19" s="1"/>
      <c r="KLW19" s="1"/>
      <c r="KLX19" s="1"/>
      <c r="KLY19" s="1"/>
      <c r="KLZ19" s="1"/>
      <c r="KMA19" s="1"/>
      <c r="KMB19" s="1"/>
      <c r="KMC19" s="1"/>
      <c r="KMD19" s="1"/>
      <c r="KME19" s="1"/>
      <c r="KMF19" s="1"/>
      <c r="KMG19" s="1"/>
      <c r="KMH19" s="1"/>
      <c r="KMI19" s="1"/>
      <c r="KMJ19" s="1"/>
      <c r="KMK19" s="1"/>
      <c r="KML19" s="1"/>
      <c r="KMM19" s="1"/>
      <c r="KMN19" s="1"/>
      <c r="KMO19" s="1"/>
      <c r="KMP19" s="1"/>
      <c r="KMQ19" s="1"/>
      <c r="KMR19" s="1"/>
      <c r="KMS19" s="1"/>
      <c r="KMT19" s="1"/>
      <c r="KMU19" s="1"/>
      <c r="KMV19" s="1"/>
      <c r="KMW19" s="1"/>
      <c r="KMX19" s="1"/>
      <c r="KMY19" s="1"/>
      <c r="KMZ19" s="1"/>
      <c r="KNA19" s="1"/>
      <c r="KNB19" s="1"/>
      <c r="KNC19" s="1"/>
      <c r="KND19" s="1"/>
      <c r="KNE19" s="1"/>
      <c r="KNF19" s="1"/>
      <c r="KNG19" s="1"/>
      <c r="KNH19" s="1"/>
      <c r="KNI19" s="1"/>
      <c r="KNJ19" s="1"/>
      <c r="KNK19" s="1"/>
      <c r="KNL19" s="1"/>
      <c r="KNM19" s="1"/>
      <c r="KNN19" s="1"/>
      <c r="KNO19" s="1"/>
      <c r="KNP19" s="1"/>
      <c r="KNQ19" s="1"/>
      <c r="KNR19" s="1"/>
      <c r="KNS19" s="1"/>
      <c r="KNT19" s="1"/>
      <c r="KNU19" s="1"/>
      <c r="KNV19" s="1"/>
      <c r="KNW19" s="1"/>
      <c r="KNX19" s="1"/>
      <c r="KNY19" s="1"/>
      <c r="KNZ19" s="1"/>
      <c r="KOA19" s="1"/>
      <c r="KOB19" s="1"/>
      <c r="KOC19" s="1"/>
      <c r="KOD19" s="1"/>
      <c r="KOE19" s="1"/>
      <c r="KOF19" s="1"/>
      <c r="KOG19" s="1"/>
      <c r="KOH19" s="1"/>
      <c r="KOI19" s="1"/>
      <c r="KOJ19" s="1"/>
      <c r="KOK19" s="1"/>
      <c r="KOL19" s="1"/>
      <c r="KOM19" s="1"/>
      <c r="KON19" s="1"/>
      <c r="KOO19" s="1"/>
      <c r="KOP19" s="1"/>
      <c r="KOQ19" s="1"/>
      <c r="KOR19" s="1"/>
      <c r="KOS19" s="1"/>
      <c r="KOT19" s="1"/>
      <c r="KOU19" s="1"/>
      <c r="KOV19" s="1"/>
      <c r="KOW19" s="1"/>
      <c r="KOX19" s="1"/>
      <c r="KOY19" s="1"/>
      <c r="KOZ19" s="1"/>
      <c r="KPA19" s="1"/>
      <c r="KPB19" s="1"/>
      <c r="KPC19" s="1"/>
      <c r="KPD19" s="1"/>
      <c r="KPE19" s="1"/>
      <c r="KPF19" s="1"/>
      <c r="KPG19" s="1"/>
      <c r="KPH19" s="1"/>
      <c r="KPI19" s="1"/>
      <c r="KPJ19" s="1"/>
      <c r="KPK19" s="1"/>
      <c r="KPL19" s="1"/>
      <c r="KPM19" s="1"/>
      <c r="KPN19" s="1"/>
      <c r="KPO19" s="1"/>
      <c r="KPP19" s="1"/>
      <c r="KPQ19" s="1"/>
      <c r="KPR19" s="1"/>
      <c r="KPS19" s="1"/>
      <c r="KPT19" s="1"/>
      <c r="KPU19" s="1"/>
      <c r="KPV19" s="1"/>
      <c r="KPW19" s="1"/>
      <c r="KPX19" s="1"/>
      <c r="KPY19" s="1"/>
      <c r="KPZ19" s="1"/>
      <c r="KQA19" s="1"/>
      <c r="KQB19" s="1"/>
      <c r="KQC19" s="1"/>
      <c r="KQD19" s="1"/>
      <c r="KQE19" s="1"/>
      <c r="KQF19" s="1"/>
      <c r="KQG19" s="1"/>
      <c r="KQH19" s="1"/>
      <c r="KQI19" s="1"/>
      <c r="KQJ19" s="1"/>
      <c r="KQK19" s="1"/>
      <c r="KQL19" s="1"/>
      <c r="KQM19" s="1"/>
      <c r="KQN19" s="1"/>
      <c r="KQO19" s="1"/>
      <c r="KQP19" s="1"/>
      <c r="KQQ19" s="1"/>
      <c r="KQR19" s="1"/>
      <c r="KQS19" s="1"/>
      <c r="KQT19" s="1"/>
      <c r="KQU19" s="1"/>
      <c r="KQV19" s="1"/>
      <c r="KQW19" s="1"/>
      <c r="KQX19" s="1"/>
      <c r="KQY19" s="1"/>
      <c r="KQZ19" s="1"/>
      <c r="KRA19" s="1"/>
      <c r="KRB19" s="1"/>
      <c r="KRC19" s="1"/>
      <c r="KRD19" s="1"/>
      <c r="KRE19" s="1"/>
      <c r="KRF19" s="1"/>
      <c r="KRG19" s="1"/>
      <c r="KRH19" s="1"/>
      <c r="KRI19" s="1"/>
      <c r="KRJ19" s="1"/>
      <c r="KRK19" s="1"/>
      <c r="KRL19" s="1"/>
      <c r="KRM19" s="1"/>
      <c r="KRN19" s="1"/>
      <c r="KRO19" s="1"/>
      <c r="KRP19" s="1"/>
      <c r="KRQ19" s="1"/>
      <c r="KRR19" s="1"/>
      <c r="KRS19" s="1"/>
      <c r="KRT19" s="1"/>
      <c r="KRU19" s="1"/>
      <c r="KRV19" s="1"/>
      <c r="KRW19" s="1"/>
      <c r="KRX19" s="1"/>
      <c r="KRY19" s="1"/>
      <c r="KRZ19" s="1"/>
      <c r="KSA19" s="1"/>
      <c r="KSB19" s="1"/>
      <c r="KSC19" s="1"/>
      <c r="KSD19" s="1"/>
      <c r="KSE19" s="1"/>
      <c r="KSF19" s="1"/>
      <c r="KSG19" s="1"/>
      <c r="KSH19" s="1"/>
      <c r="KSI19" s="1"/>
      <c r="KSJ19" s="1"/>
      <c r="KSK19" s="1"/>
      <c r="KSL19" s="1"/>
      <c r="KSM19" s="1"/>
      <c r="KSN19" s="1"/>
      <c r="KSO19" s="1"/>
      <c r="KSP19" s="1"/>
      <c r="KSQ19" s="1"/>
      <c r="KSR19" s="1"/>
      <c r="KSS19" s="1"/>
      <c r="KST19" s="1"/>
      <c r="KSU19" s="1"/>
      <c r="KSV19" s="1"/>
      <c r="KSW19" s="1"/>
      <c r="KSX19" s="1"/>
      <c r="KSY19" s="1"/>
      <c r="KSZ19" s="1"/>
      <c r="KTA19" s="1"/>
      <c r="KTB19" s="1"/>
      <c r="KTC19" s="1"/>
      <c r="KTD19" s="1"/>
      <c r="KTE19" s="1"/>
      <c r="KTF19" s="1"/>
      <c r="KTG19" s="1"/>
      <c r="KTH19" s="1"/>
      <c r="KTI19" s="1"/>
      <c r="KTJ19" s="1"/>
      <c r="KTK19" s="1"/>
      <c r="KTL19" s="1"/>
      <c r="KTM19" s="1"/>
      <c r="KTN19" s="1"/>
      <c r="KTO19" s="1"/>
      <c r="KTP19" s="1"/>
      <c r="KTQ19" s="1"/>
      <c r="KTR19" s="1"/>
      <c r="KTS19" s="1"/>
      <c r="KTT19" s="1"/>
      <c r="KTU19" s="1"/>
      <c r="KTV19" s="1"/>
      <c r="KTW19" s="1"/>
      <c r="KTX19" s="1"/>
      <c r="KTY19" s="1"/>
      <c r="KTZ19" s="1"/>
      <c r="KUA19" s="1"/>
      <c r="KUB19" s="1"/>
      <c r="KUC19" s="1"/>
      <c r="KUD19" s="1"/>
      <c r="KUE19" s="1"/>
      <c r="KUF19" s="1"/>
      <c r="KUG19" s="1"/>
      <c r="KUH19" s="1"/>
      <c r="KUI19" s="1"/>
      <c r="KUJ19" s="1"/>
      <c r="KUK19" s="1"/>
      <c r="KUL19" s="1"/>
      <c r="KUM19" s="1"/>
      <c r="KUN19" s="1"/>
      <c r="KUO19" s="1"/>
      <c r="KUP19" s="1"/>
      <c r="KUQ19" s="1"/>
      <c r="KUR19" s="1"/>
      <c r="KUS19" s="1"/>
      <c r="KUT19" s="1"/>
      <c r="KUU19" s="1"/>
      <c r="KUV19" s="1"/>
      <c r="KUW19" s="1"/>
      <c r="KUX19" s="1"/>
      <c r="KUY19" s="1"/>
      <c r="KUZ19" s="1"/>
      <c r="KVA19" s="1"/>
      <c r="KVB19" s="1"/>
      <c r="KVC19" s="1"/>
      <c r="KVD19" s="1"/>
      <c r="KVE19" s="1"/>
      <c r="KVF19" s="1"/>
      <c r="KVG19" s="1"/>
      <c r="KVH19" s="1"/>
      <c r="KVI19" s="1"/>
      <c r="KVJ19" s="1"/>
      <c r="KVK19" s="1"/>
      <c r="KVL19" s="1"/>
      <c r="KVM19" s="1"/>
      <c r="KVN19" s="1"/>
      <c r="KVO19" s="1"/>
      <c r="KVP19" s="1"/>
      <c r="KVQ19" s="1"/>
      <c r="KVR19" s="1"/>
      <c r="KVS19" s="1"/>
      <c r="KVT19" s="1"/>
      <c r="KVU19" s="1"/>
      <c r="KVV19" s="1"/>
      <c r="KVW19" s="1"/>
      <c r="KVX19" s="1"/>
      <c r="KVY19" s="1"/>
      <c r="KVZ19" s="1"/>
      <c r="KWA19" s="1"/>
      <c r="KWB19" s="1"/>
      <c r="KWC19" s="1"/>
      <c r="KWD19" s="1"/>
      <c r="KWE19" s="1"/>
      <c r="KWF19" s="1"/>
      <c r="KWG19" s="1"/>
      <c r="KWH19" s="1"/>
      <c r="KWI19" s="1"/>
      <c r="KWJ19" s="1"/>
      <c r="KWK19" s="1"/>
      <c r="KWL19" s="1"/>
      <c r="KWM19" s="1"/>
      <c r="KWN19" s="1"/>
      <c r="KWO19" s="1"/>
      <c r="KWP19" s="1"/>
      <c r="KWQ19" s="1"/>
      <c r="KWR19" s="1"/>
      <c r="KWS19" s="1"/>
      <c r="KWT19" s="1"/>
      <c r="KWU19" s="1"/>
      <c r="KWV19" s="1"/>
      <c r="KWW19" s="1"/>
      <c r="KWX19" s="1"/>
      <c r="KWY19" s="1"/>
      <c r="KWZ19" s="1"/>
      <c r="KXA19" s="1"/>
      <c r="KXB19" s="1"/>
      <c r="KXC19" s="1"/>
      <c r="KXD19" s="1"/>
      <c r="KXE19" s="1"/>
      <c r="KXF19" s="1"/>
      <c r="KXG19" s="1"/>
      <c r="KXH19" s="1"/>
      <c r="KXI19" s="1"/>
      <c r="KXJ19" s="1"/>
      <c r="KXK19" s="1"/>
      <c r="KXL19" s="1"/>
      <c r="KXM19" s="1"/>
      <c r="KXN19" s="1"/>
      <c r="KXO19" s="1"/>
      <c r="KXP19" s="1"/>
      <c r="KXQ19" s="1"/>
      <c r="KXR19" s="1"/>
      <c r="KXS19" s="1"/>
      <c r="KXT19" s="1"/>
      <c r="KXU19" s="1"/>
      <c r="KXV19" s="1"/>
      <c r="KXW19" s="1"/>
      <c r="KXX19" s="1"/>
      <c r="KXY19" s="1"/>
      <c r="KXZ19" s="1"/>
      <c r="KYA19" s="1"/>
      <c r="KYB19" s="1"/>
      <c r="KYC19" s="1"/>
      <c r="KYD19" s="1"/>
      <c r="KYE19" s="1"/>
      <c r="KYF19" s="1"/>
      <c r="KYG19" s="1"/>
      <c r="KYH19" s="1"/>
      <c r="KYI19" s="1"/>
      <c r="KYJ19" s="1"/>
      <c r="KYK19" s="1"/>
      <c r="KYL19" s="1"/>
      <c r="KYM19" s="1"/>
      <c r="KYN19" s="1"/>
      <c r="KYO19" s="1"/>
      <c r="KYP19" s="1"/>
      <c r="KYQ19" s="1"/>
      <c r="KYR19" s="1"/>
      <c r="KYS19" s="1"/>
      <c r="KYT19" s="1"/>
      <c r="KYU19" s="1"/>
      <c r="KYV19" s="1"/>
      <c r="KYW19" s="1"/>
      <c r="KYX19" s="1"/>
      <c r="KYY19" s="1"/>
      <c r="KYZ19" s="1"/>
      <c r="KZA19" s="1"/>
      <c r="KZB19" s="1"/>
      <c r="KZC19" s="1"/>
      <c r="KZD19" s="1"/>
      <c r="KZE19" s="1"/>
      <c r="KZF19" s="1"/>
      <c r="KZG19" s="1"/>
      <c r="KZH19" s="1"/>
      <c r="KZI19" s="1"/>
      <c r="KZJ19" s="1"/>
      <c r="KZK19" s="1"/>
      <c r="KZL19" s="1"/>
      <c r="KZM19" s="1"/>
      <c r="KZN19" s="1"/>
      <c r="KZO19" s="1"/>
      <c r="KZP19" s="1"/>
      <c r="KZQ19" s="1"/>
      <c r="KZR19" s="1"/>
      <c r="KZS19" s="1"/>
      <c r="KZT19" s="1"/>
      <c r="KZU19" s="1"/>
      <c r="KZV19" s="1"/>
      <c r="KZW19" s="1"/>
      <c r="KZX19" s="1"/>
      <c r="KZY19" s="1"/>
      <c r="KZZ19" s="1"/>
      <c r="LAA19" s="1"/>
      <c r="LAB19" s="1"/>
      <c r="LAC19" s="1"/>
      <c r="LAD19" s="1"/>
      <c r="LAE19" s="1"/>
      <c r="LAF19" s="1"/>
      <c r="LAG19" s="1"/>
      <c r="LAH19" s="1"/>
      <c r="LAI19" s="1"/>
      <c r="LAJ19" s="1"/>
      <c r="LAK19" s="1"/>
      <c r="LAL19" s="1"/>
      <c r="LAM19" s="1"/>
      <c r="LAN19" s="1"/>
      <c r="LAO19" s="1"/>
      <c r="LAP19" s="1"/>
      <c r="LAQ19" s="1"/>
      <c r="LAR19" s="1"/>
      <c r="LAS19" s="1"/>
      <c r="LAT19" s="1"/>
      <c r="LAU19" s="1"/>
      <c r="LAV19" s="1"/>
      <c r="LAW19" s="1"/>
      <c r="LAX19" s="1"/>
      <c r="LAY19" s="1"/>
      <c r="LAZ19" s="1"/>
      <c r="LBA19" s="1"/>
      <c r="LBB19" s="1"/>
      <c r="LBC19" s="1"/>
      <c r="LBD19" s="1"/>
      <c r="LBE19" s="1"/>
      <c r="LBF19" s="1"/>
      <c r="LBG19" s="1"/>
      <c r="LBH19" s="1"/>
      <c r="LBI19" s="1"/>
      <c r="LBJ19" s="1"/>
      <c r="LBK19" s="1"/>
      <c r="LBL19" s="1"/>
      <c r="LBM19" s="1"/>
      <c r="LBN19" s="1"/>
      <c r="LBO19" s="1"/>
      <c r="LBP19" s="1"/>
      <c r="LBQ19" s="1"/>
      <c r="LBR19" s="1"/>
      <c r="LBS19" s="1"/>
      <c r="LBT19" s="1"/>
      <c r="LBU19" s="1"/>
      <c r="LBV19" s="1"/>
      <c r="LBW19" s="1"/>
      <c r="LBX19" s="1"/>
      <c r="LBY19" s="1"/>
      <c r="LBZ19" s="1"/>
      <c r="LCA19" s="1"/>
      <c r="LCB19" s="1"/>
      <c r="LCC19" s="1"/>
      <c r="LCD19" s="1"/>
      <c r="LCE19" s="1"/>
      <c r="LCF19" s="1"/>
      <c r="LCG19" s="1"/>
      <c r="LCH19" s="1"/>
      <c r="LCI19" s="1"/>
      <c r="LCJ19" s="1"/>
      <c r="LCK19" s="1"/>
      <c r="LCL19" s="1"/>
      <c r="LCM19" s="1"/>
      <c r="LCN19" s="1"/>
      <c r="LCO19" s="1"/>
      <c r="LCP19" s="1"/>
      <c r="LCQ19" s="1"/>
      <c r="LCR19" s="1"/>
      <c r="LCS19" s="1"/>
      <c r="LCT19" s="1"/>
      <c r="LCU19" s="1"/>
      <c r="LCV19" s="1"/>
      <c r="LCW19" s="1"/>
      <c r="LCX19" s="1"/>
      <c r="LCY19" s="1"/>
      <c r="LCZ19" s="1"/>
      <c r="LDA19" s="1"/>
      <c r="LDB19" s="1"/>
      <c r="LDC19" s="1"/>
      <c r="LDD19" s="1"/>
      <c r="LDE19" s="1"/>
      <c r="LDF19" s="1"/>
      <c r="LDG19" s="1"/>
      <c r="LDH19" s="1"/>
      <c r="LDI19" s="1"/>
      <c r="LDJ19" s="1"/>
      <c r="LDK19" s="1"/>
      <c r="LDL19" s="1"/>
      <c r="LDM19" s="1"/>
      <c r="LDN19" s="1"/>
      <c r="LDO19" s="1"/>
      <c r="LDP19" s="1"/>
      <c r="LDQ19" s="1"/>
      <c r="LDR19" s="1"/>
      <c r="LDS19" s="1"/>
      <c r="LDT19" s="1"/>
      <c r="LDU19" s="1"/>
      <c r="LDV19" s="1"/>
      <c r="LDW19" s="1"/>
      <c r="LDX19" s="1"/>
      <c r="LDY19" s="1"/>
      <c r="LDZ19" s="1"/>
      <c r="LEA19" s="1"/>
      <c r="LEB19" s="1"/>
      <c r="LEC19" s="1"/>
      <c r="LED19" s="1"/>
      <c r="LEE19" s="1"/>
      <c r="LEF19" s="1"/>
      <c r="LEG19" s="1"/>
      <c r="LEH19" s="1"/>
      <c r="LEI19" s="1"/>
      <c r="LEJ19" s="1"/>
      <c r="LEK19" s="1"/>
      <c r="LEL19" s="1"/>
      <c r="LEM19" s="1"/>
      <c r="LEN19" s="1"/>
      <c r="LEO19" s="1"/>
      <c r="LEP19" s="1"/>
      <c r="LEQ19" s="1"/>
      <c r="LER19" s="1"/>
      <c r="LES19" s="1"/>
      <c r="LET19" s="1"/>
      <c r="LEU19" s="1"/>
      <c r="LEV19" s="1"/>
      <c r="LEW19" s="1"/>
      <c r="LEX19" s="1"/>
      <c r="LEY19" s="1"/>
      <c r="LEZ19" s="1"/>
      <c r="LFA19" s="1"/>
      <c r="LFB19" s="1"/>
      <c r="LFC19" s="1"/>
      <c r="LFD19" s="1"/>
      <c r="LFE19" s="1"/>
      <c r="LFF19" s="1"/>
      <c r="LFG19" s="1"/>
      <c r="LFH19" s="1"/>
      <c r="LFI19" s="1"/>
      <c r="LFJ19" s="1"/>
      <c r="LFK19" s="1"/>
      <c r="LFL19" s="1"/>
      <c r="LFM19" s="1"/>
      <c r="LFN19" s="1"/>
      <c r="LFO19" s="1"/>
      <c r="LFP19" s="1"/>
      <c r="LFQ19" s="1"/>
      <c r="LFR19" s="1"/>
      <c r="LFS19" s="1"/>
      <c r="LFT19" s="1"/>
      <c r="LFU19" s="1"/>
      <c r="LFV19" s="1"/>
      <c r="LFW19" s="1"/>
      <c r="LFX19" s="1"/>
      <c r="LFY19" s="1"/>
      <c r="LFZ19" s="1"/>
      <c r="LGA19" s="1"/>
      <c r="LGB19" s="1"/>
      <c r="LGC19" s="1"/>
      <c r="LGD19" s="1"/>
      <c r="LGE19" s="1"/>
      <c r="LGF19" s="1"/>
      <c r="LGG19" s="1"/>
      <c r="LGH19" s="1"/>
      <c r="LGI19" s="1"/>
      <c r="LGJ19" s="1"/>
      <c r="LGK19" s="1"/>
      <c r="LGL19" s="1"/>
      <c r="LGM19" s="1"/>
      <c r="LGN19" s="1"/>
      <c r="LGO19" s="1"/>
      <c r="LGP19" s="1"/>
      <c r="LGQ19" s="1"/>
      <c r="LGR19" s="1"/>
      <c r="LGS19" s="1"/>
      <c r="LGT19" s="1"/>
      <c r="LGU19" s="1"/>
      <c r="LGV19" s="1"/>
      <c r="LGW19" s="1"/>
      <c r="LGX19" s="1"/>
      <c r="LGY19" s="1"/>
      <c r="LGZ19" s="1"/>
      <c r="LHA19" s="1"/>
      <c r="LHB19" s="1"/>
      <c r="LHC19" s="1"/>
      <c r="LHD19" s="1"/>
      <c r="LHE19" s="1"/>
      <c r="LHF19" s="1"/>
      <c r="LHG19" s="1"/>
      <c r="LHH19" s="1"/>
      <c r="LHI19" s="1"/>
      <c r="LHJ19" s="1"/>
      <c r="LHK19" s="1"/>
      <c r="LHL19" s="1"/>
      <c r="LHM19" s="1"/>
      <c r="LHN19" s="1"/>
      <c r="LHO19" s="1"/>
      <c r="LHP19" s="1"/>
      <c r="LHQ19" s="1"/>
      <c r="LHR19" s="1"/>
      <c r="LHS19" s="1"/>
      <c r="LHT19" s="1"/>
      <c r="LHU19" s="1"/>
      <c r="LHV19" s="1"/>
      <c r="LHW19" s="1"/>
      <c r="LHX19" s="1"/>
      <c r="LHY19" s="1"/>
      <c r="LHZ19" s="1"/>
      <c r="LIA19" s="1"/>
      <c r="LIB19" s="1"/>
      <c r="LIC19" s="1"/>
      <c r="LID19" s="1"/>
      <c r="LIE19" s="1"/>
      <c r="LIF19" s="1"/>
      <c r="LIG19" s="1"/>
      <c r="LIH19" s="1"/>
      <c r="LII19" s="1"/>
      <c r="LIJ19" s="1"/>
      <c r="LIK19" s="1"/>
      <c r="LIL19" s="1"/>
      <c r="LIM19" s="1"/>
      <c r="LIN19" s="1"/>
      <c r="LIO19" s="1"/>
      <c r="LIP19" s="1"/>
      <c r="LIQ19" s="1"/>
      <c r="LIR19" s="1"/>
      <c r="LIS19" s="1"/>
      <c r="LIT19" s="1"/>
      <c r="LIU19" s="1"/>
      <c r="LIV19" s="1"/>
      <c r="LIW19" s="1"/>
      <c r="LIX19" s="1"/>
      <c r="LIY19" s="1"/>
      <c r="LIZ19" s="1"/>
      <c r="LJA19" s="1"/>
      <c r="LJB19" s="1"/>
      <c r="LJC19" s="1"/>
      <c r="LJD19" s="1"/>
      <c r="LJE19" s="1"/>
      <c r="LJF19" s="1"/>
      <c r="LJG19" s="1"/>
      <c r="LJH19" s="1"/>
      <c r="LJI19" s="1"/>
      <c r="LJJ19" s="1"/>
      <c r="LJK19" s="1"/>
      <c r="LJL19" s="1"/>
      <c r="LJM19" s="1"/>
      <c r="LJN19" s="1"/>
      <c r="LJO19" s="1"/>
      <c r="LJP19" s="1"/>
      <c r="LJQ19" s="1"/>
      <c r="LJR19" s="1"/>
      <c r="LJS19" s="1"/>
      <c r="LJT19" s="1"/>
      <c r="LJU19" s="1"/>
      <c r="LJV19" s="1"/>
      <c r="LJW19" s="1"/>
      <c r="LJX19" s="1"/>
      <c r="LJY19" s="1"/>
      <c r="LJZ19" s="1"/>
      <c r="LKA19" s="1"/>
      <c r="LKB19" s="1"/>
      <c r="LKC19" s="1"/>
      <c r="LKD19" s="1"/>
      <c r="LKE19" s="1"/>
      <c r="LKF19" s="1"/>
      <c r="LKG19" s="1"/>
      <c r="LKH19" s="1"/>
      <c r="LKI19" s="1"/>
      <c r="LKJ19" s="1"/>
      <c r="LKK19" s="1"/>
      <c r="LKL19" s="1"/>
      <c r="LKM19" s="1"/>
      <c r="LKN19" s="1"/>
      <c r="LKO19" s="1"/>
      <c r="LKP19" s="1"/>
      <c r="LKQ19" s="1"/>
      <c r="LKR19" s="1"/>
      <c r="LKS19" s="1"/>
      <c r="LKT19" s="1"/>
      <c r="LKU19" s="1"/>
      <c r="LKV19" s="1"/>
      <c r="LKW19" s="1"/>
      <c r="LKX19" s="1"/>
      <c r="LKY19" s="1"/>
      <c r="LKZ19" s="1"/>
      <c r="LLA19" s="1"/>
      <c r="LLB19" s="1"/>
      <c r="LLC19" s="1"/>
      <c r="LLD19" s="1"/>
      <c r="LLE19" s="1"/>
      <c r="LLF19" s="1"/>
      <c r="LLG19" s="1"/>
      <c r="LLH19" s="1"/>
      <c r="LLI19" s="1"/>
      <c r="LLJ19" s="1"/>
      <c r="LLK19" s="1"/>
      <c r="LLL19" s="1"/>
      <c r="LLM19" s="1"/>
      <c r="LLN19" s="1"/>
      <c r="LLO19" s="1"/>
      <c r="LLP19" s="1"/>
      <c r="LLQ19" s="1"/>
      <c r="LLR19" s="1"/>
      <c r="LLS19" s="1"/>
      <c r="LLT19" s="1"/>
      <c r="LLU19" s="1"/>
      <c r="LLV19" s="1"/>
      <c r="LLW19" s="1"/>
      <c r="LLX19" s="1"/>
      <c r="LLY19" s="1"/>
      <c r="LLZ19" s="1"/>
      <c r="LMA19" s="1"/>
      <c r="LMB19" s="1"/>
      <c r="LMC19" s="1"/>
      <c r="LMD19" s="1"/>
      <c r="LME19" s="1"/>
      <c r="LMF19" s="1"/>
      <c r="LMG19" s="1"/>
      <c r="LMH19" s="1"/>
      <c r="LMI19" s="1"/>
      <c r="LMJ19" s="1"/>
      <c r="LMK19" s="1"/>
      <c r="LML19" s="1"/>
      <c r="LMM19" s="1"/>
      <c r="LMN19" s="1"/>
      <c r="LMO19" s="1"/>
      <c r="LMP19" s="1"/>
      <c r="LMQ19" s="1"/>
      <c r="LMR19" s="1"/>
      <c r="LMS19" s="1"/>
      <c r="LMT19" s="1"/>
      <c r="LMU19" s="1"/>
      <c r="LMV19" s="1"/>
      <c r="LMW19" s="1"/>
      <c r="LMX19" s="1"/>
      <c r="LMY19" s="1"/>
      <c r="LMZ19" s="1"/>
      <c r="LNA19" s="1"/>
      <c r="LNB19" s="1"/>
      <c r="LNC19" s="1"/>
      <c r="LND19" s="1"/>
      <c r="LNE19" s="1"/>
      <c r="LNF19" s="1"/>
      <c r="LNG19" s="1"/>
      <c r="LNH19" s="1"/>
      <c r="LNI19" s="1"/>
      <c r="LNJ19" s="1"/>
      <c r="LNK19" s="1"/>
      <c r="LNL19" s="1"/>
      <c r="LNM19" s="1"/>
      <c r="LNN19" s="1"/>
      <c r="LNO19" s="1"/>
      <c r="LNP19" s="1"/>
      <c r="LNQ19" s="1"/>
      <c r="LNR19" s="1"/>
      <c r="LNS19" s="1"/>
      <c r="LNT19" s="1"/>
      <c r="LNU19" s="1"/>
      <c r="LNV19" s="1"/>
      <c r="LNW19" s="1"/>
      <c r="LNX19" s="1"/>
      <c r="LNY19" s="1"/>
      <c r="LNZ19" s="1"/>
      <c r="LOA19" s="1"/>
      <c r="LOB19" s="1"/>
      <c r="LOC19" s="1"/>
      <c r="LOD19" s="1"/>
      <c r="LOE19" s="1"/>
      <c r="LOF19" s="1"/>
      <c r="LOG19" s="1"/>
      <c r="LOH19" s="1"/>
      <c r="LOI19" s="1"/>
      <c r="LOJ19" s="1"/>
      <c r="LOK19" s="1"/>
      <c r="LOL19" s="1"/>
      <c r="LOM19" s="1"/>
      <c r="LON19" s="1"/>
      <c r="LOO19" s="1"/>
      <c r="LOP19" s="1"/>
      <c r="LOQ19" s="1"/>
      <c r="LOR19" s="1"/>
      <c r="LOS19" s="1"/>
      <c r="LOT19" s="1"/>
      <c r="LOU19" s="1"/>
      <c r="LOV19" s="1"/>
      <c r="LOW19" s="1"/>
      <c r="LOX19" s="1"/>
      <c r="LOY19" s="1"/>
      <c r="LOZ19" s="1"/>
      <c r="LPA19" s="1"/>
      <c r="LPB19" s="1"/>
      <c r="LPC19" s="1"/>
      <c r="LPD19" s="1"/>
      <c r="LPE19" s="1"/>
      <c r="LPF19" s="1"/>
      <c r="LPG19" s="1"/>
      <c r="LPH19" s="1"/>
      <c r="LPI19" s="1"/>
      <c r="LPJ19" s="1"/>
      <c r="LPK19" s="1"/>
      <c r="LPL19" s="1"/>
      <c r="LPM19" s="1"/>
      <c r="LPN19" s="1"/>
      <c r="LPO19" s="1"/>
      <c r="LPP19" s="1"/>
      <c r="LPQ19" s="1"/>
      <c r="LPR19" s="1"/>
      <c r="LPS19" s="1"/>
      <c r="LPT19" s="1"/>
      <c r="LPU19" s="1"/>
      <c r="LPV19" s="1"/>
      <c r="LPW19" s="1"/>
      <c r="LPX19" s="1"/>
      <c r="LPY19" s="1"/>
      <c r="LPZ19" s="1"/>
      <c r="LQA19" s="1"/>
      <c r="LQB19" s="1"/>
      <c r="LQC19" s="1"/>
      <c r="LQD19" s="1"/>
      <c r="LQE19" s="1"/>
      <c r="LQF19" s="1"/>
      <c r="LQG19" s="1"/>
      <c r="LQH19" s="1"/>
      <c r="LQI19" s="1"/>
      <c r="LQJ19" s="1"/>
      <c r="LQK19" s="1"/>
      <c r="LQL19" s="1"/>
      <c r="LQM19" s="1"/>
      <c r="LQN19" s="1"/>
      <c r="LQO19" s="1"/>
      <c r="LQP19" s="1"/>
      <c r="LQQ19" s="1"/>
      <c r="LQR19" s="1"/>
      <c r="LQS19" s="1"/>
      <c r="LQT19" s="1"/>
      <c r="LQU19" s="1"/>
      <c r="LQV19" s="1"/>
      <c r="LQW19" s="1"/>
      <c r="LQX19" s="1"/>
      <c r="LQY19" s="1"/>
      <c r="LQZ19" s="1"/>
      <c r="LRA19" s="1"/>
      <c r="LRB19" s="1"/>
      <c r="LRC19" s="1"/>
      <c r="LRD19" s="1"/>
      <c r="LRE19" s="1"/>
      <c r="LRF19" s="1"/>
      <c r="LRG19" s="1"/>
      <c r="LRH19" s="1"/>
      <c r="LRI19" s="1"/>
      <c r="LRJ19" s="1"/>
      <c r="LRK19" s="1"/>
      <c r="LRL19" s="1"/>
      <c r="LRM19" s="1"/>
      <c r="LRN19" s="1"/>
      <c r="LRO19" s="1"/>
      <c r="LRP19" s="1"/>
      <c r="LRQ19" s="1"/>
      <c r="LRR19" s="1"/>
      <c r="LRS19" s="1"/>
      <c r="LRT19" s="1"/>
      <c r="LRU19" s="1"/>
      <c r="LRV19" s="1"/>
      <c r="LRW19" s="1"/>
      <c r="LRX19" s="1"/>
      <c r="LRY19" s="1"/>
      <c r="LRZ19" s="1"/>
      <c r="LSA19" s="1"/>
      <c r="LSB19" s="1"/>
      <c r="LSC19" s="1"/>
      <c r="LSD19" s="1"/>
      <c r="LSE19" s="1"/>
      <c r="LSF19" s="1"/>
      <c r="LSG19" s="1"/>
      <c r="LSH19" s="1"/>
      <c r="LSI19" s="1"/>
      <c r="LSJ19" s="1"/>
      <c r="LSK19" s="1"/>
      <c r="LSL19" s="1"/>
      <c r="LSM19" s="1"/>
      <c r="LSN19" s="1"/>
      <c r="LSO19" s="1"/>
      <c r="LSP19" s="1"/>
      <c r="LSQ19" s="1"/>
      <c r="LSR19" s="1"/>
      <c r="LSS19" s="1"/>
      <c r="LST19" s="1"/>
      <c r="LSU19" s="1"/>
      <c r="LSV19" s="1"/>
      <c r="LSW19" s="1"/>
      <c r="LSX19" s="1"/>
      <c r="LSY19" s="1"/>
      <c r="LSZ19" s="1"/>
      <c r="LTA19" s="1"/>
      <c r="LTB19" s="1"/>
      <c r="LTC19" s="1"/>
      <c r="LTD19" s="1"/>
      <c r="LTE19" s="1"/>
      <c r="LTF19" s="1"/>
      <c r="LTG19" s="1"/>
      <c r="LTH19" s="1"/>
      <c r="LTI19" s="1"/>
      <c r="LTJ19" s="1"/>
      <c r="LTK19" s="1"/>
      <c r="LTL19" s="1"/>
      <c r="LTM19" s="1"/>
      <c r="LTN19" s="1"/>
      <c r="LTO19" s="1"/>
      <c r="LTP19" s="1"/>
      <c r="LTQ19" s="1"/>
      <c r="LTR19" s="1"/>
      <c r="LTS19" s="1"/>
      <c r="LTT19" s="1"/>
      <c r="LTU19" s="1"/>
      <c r="LTV19" s="1"/>
      <c r="LTW19" s="1"/>
      <c r="LTX19" s="1"/>
      <c r="LTY19" s="1"/>
      <c r="LTZ19" s="1"/>
      <c r="LUA19" s="1"/>
      <c r="LUB19" s="1"/>
      <c r="LUC19" s="1"/>
      <c r="LUD19" s="1"/>
      <c r="LUE19" s="1"/>
      <c r="LUF19" s="1"/>
      <c r="LUG19" s="1"/>
      <c r="LUH19" s="1"/>
      <c r="LUI19" s="1"/>
      <c r="LUJ19" s="1"/>
      <c r="LUK19" s="1"/>
      <c r="LUL19" s="1"/>
      <c r="LUM19" s="1"/>
      <c r="LUN19" s="1"/>
      <c r="LUO19" s="1"/>
      <c r="LUP19" s="1"/>
      <c r="LUQ19" s="1"/>
      <c r="LUR19" s="1"/>
      <c r="LUS19" s="1"/>
      <c r="LUT19" s="1"/>
      <c r="LUU19" s="1"/>
      <c r="LUV19" s="1"/>
      <c r="LUW19" s="1"/>
      <c r="LUX19" s="1"/>
      <c r="LUY19" s="1"/>
      <c r="LUZ19" s="1"/>
      <c r="LVA19" s="1"/>
      <c r="LVB19" s="1"/>
      <c r="LVC19" s="1"/>
      <c r="LVD19" s="1"/>
      <c r="LVE19" s="1"/>
      <c r="LVF19" s="1"/>
      <c r="LVG19" s="1"/>
      <c r="LVH19" s="1"/>
      <c r="LVI19" s="1"/>
      <c r="LVJ19" s="1"/>
      <c r="LVK19" s="1"/>
      <c r="LVL19" s="1"/>
      <c r="LVM19" s="1"/>
      <c r="LVN19" s="1"/>
      <c r="LVO19" s="1"/>
      <c r="LVP19" s="1"/>
      <c r="LVQ19" s="1"/>
      <c r="LVR19" s="1"/>
      <c r="LVS19" s="1"/>
      <c r="LVT19" s="1"/>
      <c r="LVU19" s="1"/>
      <c r="LVV19" s="1"/>
      <c r="LVW19" s="1"/>
      <c r="LVX19" s="1"/>
      <c r="LVY19" s="1"/>
      <c r="LVZ19" s="1"/>
      <c r="LWA19" s="1"/>
      <c r="LWB19" s="1"/>
      <c r="LWC19" s="1"/>
      <c r="LWD19" s="1"/>
      <c r="LWE19" s="1"/>
      <c r="LWF19" s="1"/>
      <c r="LWG19" s="1"/>
      <c r="LWH19" s="1"/>
      <c r="LWI19" s="1"/>
      <c r="LWJ19" s="1"/>
      <c r="LWK19" s="1"/>
      <c r="LWL19" s="1"/>
      <c r="LWM19" s="1"/>
      <c r="LWN19" s="1"/>
      <c r="LWO19" s="1"/>
      <c r="LWP19" s="1"/>
      <c r="LWQ19" s="1"/>
      <c r="LWR19" s="1"/>
      <c r="LWS19" s="1"/>
      <c r="LWT19" s="1"/>
      <c r="LWU19" s="1"/>
      <c r="LWV19" s="1"/>
      <c r="LWW19" s="1"/>
      <c r="LWX19" s="1"/>
      <c r="LWY19" s="1"/>
      <c r="LWZ19" s="1"/>
      <c r="LXA19" s="1"/>
      <c r="LXB19" s="1"/>
      <c r="LXC19" s="1"/>
      <c r="LXD19" s="1"/>
      <c r="LXE19" s="1"/>
      <c r="LXF19" s="1"/>
      <c r="LXG19" s="1"/>
      <c r="LXH19" s="1"/>
      <c r="LXI19" s="1"/>
      <c r="LXJ19" s="1"/>
      <c r="LXK19" s="1"/>
      <c r="LXL19" s="1"/>
      <c r="LXM19" s="1"/>
      <c r="LXN19" s="1"/>
      <c r="LXO19" s="1"/>
      <c r="LXP19" s="1"/>
      <c r="LXQ19" s="1"/>
      <c r="LXR19" s="1"/>
      <c r="LXS19" s="1"/>
      <c r="LXT19" s="1"/>
      <c r="LXU19" s="1"/>
      <c r="LXV19" s="1"/>
      <c r="LXW19" s="1"/>
      <c r="LXX19" s="1"/>
      <c r="LXY19" s="1"/>
      <c r="LXZ19" s="1"/>
      <c r="LYA19" s="1"/>
      <c r="LYB19" s="1"/>
      <c r="LYC19" s="1"/>
      <c r="LYD19" s="1"/>
      <c r="LYE19" s="1"/>
      <c r="LYF19" s="1"/>
      <c r="LYG19" s="1"/>
      <c r="LYH19" s="1"/>
      <c r="LYI19" s="1"/>
      <c r="LYJ19" s="1"/>
      <c r="LYK19" s="1"/>
      <c r="LYL19" s="1"/>
      <c r="LYM19" s="1"/>
      <c r="LYN19" s="1"/>
      <c r="LYO19" s="1"/>
      <c r="LYP19" s="1"/>
      <c r="LYQ19" s="1"/>
      <c r="LYR19" s="1"/>
      <c r="LYS19" s="1"/>
      <c r="LYT19" s="1"/>
      <c r="LYU19" s="1"/>
      <c r="LYV19" s="1"/>
      <c r="LYW19" s="1"/>
      <c r="LYX19" s="1"/>
      <c r="LYY19" s="1"/>
      <c r="LYZ19" s="1"/>
      <c r="LZA19" s="1"/>
      <c r="LZB19" s="1"/>
      <c r="LZC19" s="1"/>
      <c r="LZD19" s="1"/>
      <c r="LZE19" s="1"/>
      <c r="LZF19" s="1"/>
      <c r="LZG19" s="1"/>
      <c r="LZH19" s="1"/>
      <c r="LZI19" s="1"/>
      <c r="LZJ19" s="1"/>
      <c r="LZK19" s="1"/>
      <c r="LZL19" s="1"/>
      <c r="LZM19" s="1"/>
      <c r="LZN19" s="1"/>
      <c r="LZO19" s="1"/>
      <c r="LZP19" s="1"/>
      <c r="LZQ19" s="1"/>
      <c r="LZR19" s="1"/>
      <c r="LZS19" s="1"/>
      <c r="LZT19" s="1"/>
      <c r="LZU19" s="1"/>
      <c r="LZV19" s="1"/>
      <c r="LZW19" s="1"/>
      <c r="LZX19" s="1"/>
      <c r="LZY19" s="1"/>
      <c r="LZZ19" s="1"/>
      <c r="MAA19" s="1"/>
      <c r="MAB19" s="1"/>
      <c r="MAC19" s="1"/>
      <c r="MAD19" s="1"/>
      <c r="MAE19" s="1"/>
      <c r="MAF19" s="1"/>
      <c r="MAG19" s="1"/>
      <c r="MAH19" s="1"/>
      <c r="MAI19" s="1"/>
      <c r="MAJ19" s="1"/>
      <c r="MAK19" s="1"/>
      <c r="MAL19" s="1"/>
      <c r="MAM19" s="1"/>
      <c r="MAN19" s="1"/>
      <c r="MAO19" s="1"/>
      <c r="MAP19" s="1"/>
      <c r="MAQ19" s="1"/>
      <c r="MAR19" s="1"/>
      <c r="MAS19" s="1"/>
      <c r="MAT19" s="1"/>
      <c r="MAU19" s="1"/>
      <c r="MAV19" s="1"/>
      <c r="MAW19" s="1"/>
      <c r="MAX19" s="1"/>
      <c r="MAY19" s="1"/>
      <c r="MAZ19" s="1"/>
      <c r="MBA19" s="1"/>
      <c r="MBB19" s="1"/>
      <c r="MBC19" s="1"/>
      <c r="MBD19" s="1"/>
      <c r="MBE19" s="1"/>
      <c r="MBF19" s="1"/>
      <c r="MBG19" s="1"/>
      <c r="MBH19" s="1"/>
      <c r="MBI19" s="1"/>
      <c r="MBJ19" s="1"/>
      <c r="MBK19" s="1"/>
      <c r="MBL19" s="1"/>
      <c r="MBM19" s="1"/>
      <c r="MBN19" s="1"/>
      <c r="MBO19" s="1"/>
      <c r="MBP19" s="1"/>
      <c r="MBQ19" s="1"/>
      <c r="MBR19" s="1"/>
      <c r="MBS19" s="1"/>
      <c r="MBT19" s="1"/>
      <c r="MBU19" s="1"/>
      <c r="MBV19" s="1"/>
      <c r="MBW19" s="1"/>
      <c r="MBX19" s="1"/>
      <c r="MBY19" s="1"/>
      <c r="MBZ19" s="1"/>
      <c r="MCA19" s="1"/>
      <c r="MCB19" s="1"/>
      <c r="MCC19" s="1"/>
      <c r="MCD19" s="1"/>
      <c r="MCE19" s="1"/>
      <c r="MCF19" s="1"/>
      <c r="MCG19" s="1"/>
      <c r="MCH19" s="1"/>
      <c r="MCI19" s="1"/>
      <c r="MCJ19" s="1"/>
      <c r="MCK19" s="1"/>
      <c r="MCL19" s="1"/>
      <c r="MCM19" s="1"/>
      <c r="MCN19" s="1"/>
      <c r="MCO19" s="1"/>
      <c r="MCP19" s="1"/>
      <c r="MCQ19" s="1"/>
      <c r="MCR19" s="1"/>
      <c r="MCS19" s="1"/>
      <c r="MCT19" s="1"/>
      <c r="MCU19" s="1"/>
      <c r="MCV19" s="1"/>
      <c r="MCW19" s="1"/>
      <c r="MCX19" s="1"/>
      <c r="MCY19" s="1"/>
      <c r="MCZ19" s="1"/>
      <c r="MDA19" s="1"/>
      <c r="MDB19" s="1"/>
      <c r="MDC19" s="1"/>
      <c r="MDD19" s="1"/>
      <c r="MDE19" s="1"/>
      <c r="MDF19" s="1"/>
      <c r="MDG19" s="1"/>
      <c r="MDH19" s="1"/>
      <c r="MDI19" s="1"/>
      <c r="MDJ19" s="1"/>
      <c r="MDK19" s="1"/>
      <c r="MDL19" s="1"/>
      <c r="MDM19" s="1"/>
      <c r="MDN19" s="1"/>
      <c r="MDO19" s="1"/>
      <c r="MDP19" s="1"/>
      <c r="MDQ19" s="1"/>
      <c r="MDR19" s="1"/>
      <c r="MDS19" s="1"/>
      <c r="MDT19" s="1"/>
      <c r="MDU19" s="1"/>
      <c r="MDV19" s="1"/>
      <c r="MDW19" s="1"/>
      <c r="MDX19" s="1"/>
      <c r="MDY19" s="1"/>
      <c r="MDZ19" s="1"/>
      <c r="MEA19" s="1"/>
      <c r="MEB19" s="1"/>
      <c r="MEC19" s="1"/>
      <c r="MED19" s="1"/>
      <c r="MEE19" s="1"/>
      <c r="MEF19" s="1"/>
      <c r="MEG19" s="1"/>
      <c r="MEH19" s="1"/>
      <c r="MEI19" s="1"/>
      <c r="MEJ19" s="1"/>
      <c r="MEK19" s="1"/>
      <c r="MEL19" s="1"/>
      <c r="MEM19" s="1"/>
      <c r="MEN19" s="1"/>
      <c r="MEO19" s="1"/>
      <c r="MEP19" s="1"/>
      <c r="MEQ19" s="1"/>
      <c r="MER19" s="1"/>
      <c r="MES19" s="1"/>
      <c r="MET19" s="1"/>
      <c r="MEU19" s="1"/>
      <c r="MEV19" s="1"/>
      <c r="MEW19" s="1"/>
      <c r="MEX19" s="1"/>
      <c r="MEY19" s="1"/>
      <c r="MEZ19" s="1"/>
      <c r="MFA19" s="1"/>
      <c r="MFB19" s="1"/>
      <c r="MFC19" s="1"/>
      <c r="MFD19" s="1"/>
      <c r="MFE19" s="1"/>
      <c r="MFF19" s="1"/>
      <c r="MFG19" s="1"/>
      <c r="MFH19" s="1"/>
      <c r="MFI19" s="1"/>
      <c r="MFJ19" s="1"/>
      <c r="MFK19" s="1"/>
      <c r="MFL19" s="1"/>
      <c r="MFM19" s="1"/>
      <c r="MFN19" s="1"/>
      <c r="MFO19" s="1"/>
      <c r="MFP19" s="1"/>
      <c r="MFQ19" s="1"/>
      <c r="MFR19" s="1"/>
      <c r="MFS19" s="1"/>
      <c r="MFT19" s="1"/>
      <c r="MFU19" s="1"/>
      <c r="MFV19" s="1"/>
      <c r="MFW19" s="1"/>
      <c r="MFX19" s="1"/>
      <c r="MFY19" s="1"/>
      <c r="MFZ19" s="1"/>
      <c r="MGA19" s="1"/>
      <c r="MGB19" s="1"/>
      <c r="MGC19" s="1"/>
      <c r="MGD19" s="1"/>
      <c r="MGE19" s="1"/>
      <c r="MGF19" s="1"/>
      <c r="MGG19" s="1"/>
      <c r="MGH19" s="1"/>
      <c r="MGI19" s="1"/>
      <c r="MGJ19" s="1"/>
      <c r="MGK19" s="1"/>
      <c r="MGL19" s="1"/>
      <c r="MGM19" s="1"/>
      <c r="MGN19" s="1"/>
      <c r="MGO19" s="1"/>
      <c r="MGP19" s="1"/>
      <c r="MGQ19" s="1"/>
      <c r="MGR19" s="1"/>
      <c r="MGS19" s="1"/>
      <c r="MGT19" s="1"/>
      <c r="MGU19" s="1"/>
      <c r="MGV19" s="1"/>
      <c r="MGW19" s="1"/>
      <c r="MGX19" s="1"/>
      <c r="MGY19" s="1"/>
      <c r="MGZ19" s="1"/>
      <c r="MHA19" s="1"/>
      <c r="MHB19" s="1"/>
      <c r="MHC19" s="1"/>
      <c r="MHD19" s="1"/>
      <c r="MHE19" s="1"/>
      <c r="MHF19" s="1"/>
      <c r="MHG19" s="1"/>
      <c r="MHH19" s="1"/>
      <c r="MHI19" s="1"/>
      <c r="MHJ19" s="1"/>
      <c r="MHK19" s="1"/>
      <c r="MHL19" s="1"/>
      <c r="MHM19" s="1"/>
      <c r="MHN19" s="1"/>
      <c r="MHO19" s="1"/>
      <c r="MHP19" s="1"/>
      <c r="MHQ19" s="1"/>
      <c r="MHR19" s="1"/>
      <c r="MHS19" s="1"/>
      <c r="MHT19" s="1"/>
      <c r="MHU19" s="1"/>
      <c r="MHV19" s="1"/>
      <c r="MHW19" s="1"/>
      <c r="MHX19" s="1"/>
      <c r="MHY19" s="1"/>
      <c r="MHZ19" s="1"/>
      <c r="MIA19" s="1"/>
      <c r="MIB19" s="1"/>
      <c r="MIC19" s="1"/>
      <c r="MID19" s="1"/>
      <c r="MIE19" s="1"/>
      <c r="MIF19" s="1"/>
      <c r="MIG19" s="1"/>
      <c r="MIH19" s="1"/>
      <c r="MII19" s="1"/>
      <c r="MIJ19" s="1"/>
      <c r="MIK19" s="1"/>
      <c r="MIL19" s="1"/>
      <c r="MIM19" s="1"/>
      <c r="MIN19" s="1"/>
      <c r="MIO19" s="1"/>
      <c r="MIP19" s="1"/>
      <c r="MIQ19" s="1"/>
      <c r="MIR19" s="1"/>
      <c r="MIS19" s="1"/>
      <c r="MIT19" s="1"/>
      <c r="MIU19" s="1"/>
      <c r="MIV19" s="1"/>
      <c r="MIW19" s="1"/>
      <c r="MIX19" s="1"/>
      <c r="MIY19" s="1"/>
      <c r="MIZ19" s="1"/>
      <c r="MJA19" s="1"/>
      <c r="MJB19" s="1"/>
      <c r="MJC19" s="1"/>
      <c r="MJD19" s="1"/>
      <c r="MJE19" s="1"/>
      <c r="MJF19" s="1"/>
      <c r="MJG19" s="1"/>
      <c r="MJH19" s="1"/>
      <c r="MJI19" s="1"/>
      <c r="MJJ19" s="1"/>
      <c r="MJK19" s="1"/>
      <c r="MJL19" s="1"/>
      <c r="MJM19" s="1"/>
      <c r="MJN19" s="1"/>
      <c r="MJO19" s="1"/>
      <c r="MJP19" s="1"/>
      <c r="MJQ19" s="1"/>
      <c r="MJR19" s="1"/>
      <c r="MJS19" s="1"/>
      <c r="MJT19" s="1"/>
      <c r="MJU19" s="1"/>
      <c r="MJV19" s="1"/>
      <c r="MJW19" s="1"/>
      <c r="MJX19" s="1"/>
      <c r="MJY19" s="1"/>
      <c r="MJZ19" s="1"/>
      <c r="MKA19" s="1"/>
      <c r="MKB19" s="1"/>
      <c r="MKC19" s="1"/>
      <c r="MKD19" s="1"/>
      <c r="MKE19" s="1"/>
      <c r="MKF19" s="1"/>
      <c r="MKG19" s="1"/>
      <c r="MKH19" s="1"/>
      <c r="MKI19" s="1"/>
      <c r="MKJ19" s="1"/>
      <c r="MKK19" s="1"/>
      <c r="MKL19" s="1"/>
      <c r="MKM19" s="1"/>
      <c r="MKN19" s="1"/>
      <c r="MKO19" s="1"/>
      <c r="MKP19" s="1"/>
      <c r="MKQ19" s="1"/>
      <c r="MKR19" s="1"/>
      <c r="MKS19" s="1"/>
      <c r="MKT19" s="1"/>
      <c r="MKU19" s="1"/>
      <c r="MKV19" s="1"/>
      <c r="MKW19" s="1"/>
      <c r="MKX19" s="1"/>
      <c r="MKY19" s="1"/>
      <c r="MKZ19" s="1"/>
      <c r="MLA19" s="1"/>
      <c r="MLB19" s="1"/>
      <c r="MLC19" s="1"/>
      <c r="MLD19" s="1"/>
      <c r="MLE19" s="1"/>
      <c r="MLF19" s="1"/>
      <c r="MLG19" s="1"/>
      <c r="MLH19" s="1"/>
      <c r="MLI19" s="1"/>
      <c r="MLJ19" s="1"/>
      <c r="MLK19" s="1"/>
      <c r="MLL19" s="1"/>
      <c r="MLM19" s="1"/>
      <c r="MLN19" s="1"/>
      <c r="MLO19" s="1"/>
      <c r="MLP19" s="1"/>
      <c r="MLQ19" s="1"/>
      <c r="MLR19" s="1"/>
      <c r="MLS19" s="1"/>
      <c r="MLT19" s="1"/>
      <c r="MLU19" s="1"/>
      <c r="MLV19" s="1"/>
      <c r="MLW19" s="1"/>
      <c r="MLX19" s="1"/>
      <c r="MLY19" s="1"/>
      <c r="MLZ19" s="1"/>
      <c r="MMA19" s="1"/>
      <c r="MMB19" s="1"/>
      <c r="MMC19" s="1"/>
      <c r="MMD19" s="1"/>
      <c r="MME19" s="1"/>
      <c r="MMF19" s="1"/>
      <c r="MMG19" s="1"/>
      <c r="MMH19" s="1"/>
      <c r="MMI19" s="1"/>
      <c r="MMJ19" s="1"/>
      <c r="MMK19" s="1"/>
      <c r="MML19" s="1"/>
      <c r="MMM19" s="1"/>
      <c r="MMN19" s="1"/>
      <c r="MMO19" s="1"/>
      <c r="MMP19" s="1"/>
      <c r="MMQ19" s="1"/>
      <c r="MMR19" s="1"/>
      <c r="MMS19" s="1"/>
      <c r="MMT19" s="1"/>
      <c r="MMU19" s="1"/>
      <c r="MMV19" s="1"/>
      <c r="MMW19" s="1"/>
      <c r="MMX19" s="1"/>
      <c r="MMY19" s="1"/>
      <c r="MMZ19" s="1"/>
      <c r="MNA19" s="1"/>
      <c r="MNB19" s="1"/>
      <c r="MNC19" s="1"/>
      <c r="MND19" s="1"/>
      <c r="MNE19" s="1"/>
      <c r="MNF19" s="1"/>
      <c r="MNG19" s="1"/>
      <c r="MNH19" s="1"/>
      <c r="MNI19" s="1"/>
      <c r="MNJ19" s="1"/>
      <c r="MNK19" s="1"/>
      <c r="MNL19" s="1"/>
      <c r="MNM19" s="1"/>
      <c r="MNN19" s="1"/>
      <c r="MNO19" s="1"/>
      <c r="MNP19" s="1"/>
      <c r="MNQ19" s="1"/>
      <c r="MNR19" s="1"/>
      <c r="MNS19" s="1"/>
      <c r="MNT19" s="1"/>
      <c r="MNU19" s="1"/>
      <c r="MNV19" s="1"/>
      <c r="MNW19" s="1"/>
      <c r="MNX19" s="1"/>
      <c r="MNY19" s="1"/>
      <c r="MNZ19" s="1"/>
      <c r="MOA19" s="1"/>
      <c r="MOB19" s="1"/>
      <c r="MOC19" s="1"/>
      <c r="MOD19" s="1"/>
      <c r="MOE19" s="1"/>
      <c r="MOF19" s="1"/>
      <c r="MOG19" s="1"/>
      <c r="MOH19" s="1"/>
      <c r="MOI19" s="1"/>
      <c r="MOJ19" s="1"/>
      <c r="MOK19" s="1"/>
      <c r="MOL19" s="1"/>
      <c r="MOM19" s="1"/>
      <c r="MON19" s="1"/>
      <c r="MOO19" s="1"/>
      <c r="MOP19" s="1"/>
      <c r="MOQ19" s="1"/>
      <c r="MOR19" s="1"/>
      <c r="MOS19" s="1"/>
      <c r="MOT19" s="1"/>
      <c r="MOU19" s="1"/>
      <c r="MOV19" s="1"/>
      <c r="MOW19" s="1"/>
      <c r="MOX19" s="1"/>
      <c r="MOY19" s="1"/>
      <c r="MOZ19" s="1"/>
      <c r="MPA19" s="1"/>
      <c r="MPB19" s="1"/>
      <c r="MPC19" s="1"/>
      <c r="MPD19" s="1"/>
      <c r="MPE19" s="1"/>
      <c r="MPF19" s="1"/>
      <c r="MPG19" s="1"/>
      <c r="MPH19" s="1"/>
      <c r="MPI19" s="1"/>
      <c r="MPJ19" s="1"/>
      <c r="MPK19" s="1"/>
      <c r="MPL19" s="1"/>
      <c r="MPM19" s="1"/>
      <c r="MPN19" s="1"/>
      <c r="MPO19" s="1"/>
      <c r="MPP19" s="1"/>
      <c r="MPQ19" s="1"/>
      <c r="MPR19" s="1"/>
      <c r="MPS19" s="1"/>
      <c r="MPT19" s="1"/>
      <c r="MPU19" s="1"/>
      <c r="MPV19" s="1"/>
      <c r="MPW19" s="1"/>
      <c r="MPX19" s="1"/>
      <c r="MPY19" s="1"/>
      <c r="MPZ19" s="1"/>
      <c r="MQA19" s="1"/>
      <c r="MQB19" s="1"/>
      <c r="MQC19" s="1"/>
      <c r="MQD19" s="1"/>
      <c r="MQE19" s="1"/>
      <c r="MQF19" s="1"/>
      <c r="MQG19" s="1"/>
      <c r="MQH19" s="1"/>
      <c r="MQI19" s="1"/>
      <c r="MQJ19" s="1"/>
      <c r="MQK19" s="1"/>
      <c r="MQL19" s="1"/>
      <c r="MQM19" s="1"/>
      <c r="MQN19" s="1"/>
      <c r="MQO19" s="1"/>
      <c r="MQP19" s="1"/>
      <c r="MQQ19" s="1"/>
      <c r="MQR19" s="1"/>
      <c r="MQS19" s="1"/>
      <c r="MQT19" s="1"/>
      <c r="MQU19" s="1"/>
      <c r="MQV19" s="1"/>
      <c r="MQW19" s="1"/>
      <c r="MQX19" s="1"/>
      <c r="MQY19" s="1"/>
      <c r="MQZ19" s="1"/>
      <c r="MRA19" s="1"/>
      <c r="MRB19" s="1"/>
      <c r="MRC19" s="1"/>
      <c r="MRD19" s="1"/>
      <c r="MRE19" s="1"/>
      <c r="MRF19" s="1"/>
      <c r="MRG19" s="1"/>
      <c r="MRH19" s="1"/>
      <c r="MRI19" s="1"/>
      <c r="MRJ19" s="1"/>
      <c r="MRK19" s="1"/>
      <c r="MRL19" s="1"/>
      <c r="MRM19" s="1"/>
      <c r="MRN19" s="1"/>
      <c r="MRO19" s="1"/>
      <c r="MRP19" s="1"/>
      <c r="MRQ19" s="1"/>
      <c r="MRR19" s="1"/>
      <c r="MRS19" s="1"/>
      <c r="MRT19" s="1"/>
      <c r="MRU19" s="1"/>
      <c r="MRV19" s="1"/>
      <c r="MRW19" s="1"/>
      <c r="MRX19" s="1"/>
      <c r="MRY19" s="1"/>
      <c r="MRZ19" s="1"/>
      <c r="MSA19" s="1"/>
      <c r="MSB19" s="1"/>
      <c r="MSC19" s="1"/>
      <c r="MSD19" s="1"/>
      <c r="MSE19" s="1"/>
      <c r="MSF19" s="1"/>
      <c r="MSG19" s="1"/>
      <c r="MSH19" s="1"/>
      <c r="MSI19" s="1"/>
      <c r="MSJ19" s="1"/>
      <c r="MSK19" s="1"/>
      <c r="MSL19" s="1"/>
      <c r="MSM19" s="1"/>
      <c r="MSN19" s="1"/>
      <c r="MSO19" s="1"/>
      <c r="MSP19" s="1"/>
      <c r="MSQ19" s="1"/>
      <c r="MSR19" s="1"/>
      <c r="MSS19" s="1"/>
      <c r="MST19" s="1"/>
      <c r="MSU19" s="1"/>
      <c r="MSV19" s="1"/>
      <c r="MSW19" s="1"/>
      <c r="MSX19" s="1"/>
      <c r="MSY19" s="1"/>
      <c r="MSZ19" s="1"/>
      <c r="MTA19" s="1"/>
      <c r="MTB19" s="1"/>
      <c r="MTC19" s="1"/>
      <c r="MTD19" s="1"/>
      <c r="MTE19" s="1"/>
      <c r="MTF19" s="1"/>
      <c r="MTG19" s="1"/>
      <c r="MTH19" s="1"/>
      <c r="MTI19" s="1"/>
      <c r="MTJ19" s="1"/>
      <c r="MTK19" s="1"/>
      <c r="MTL19" s="1"/>
      <c r="MTM19" s="1"/>
      <c r="MTN19" s="1"/>
      <c r="MTO19" s="1"/>
      <c r="MTP19" s="1"/>
      <c r="MTQ19" s="1"/>
      <c r="MTR19" s="1"/>
      <c r="MTS19" s="1"/>
      <c r="MTT19" s="1"/>
      <c r="MTU19" s="1"/>
      <c r="MTV19" s="1"/>
      <c r="MTW19" s="1"/>
      <c r="MTX19" s="1"/>
      <c r="MTY19" s="1"/>
      <c r="MTZ19" s="1"/>
      <c r="MUA19" s="1"/>
      <c r="MUB19" s="1"/>
      <c r="MUC19" s="1"/>
      <c r="MUD19" s="1"/>
      <c r="MUE19" s="1"/>
      <c r="MUF19" s="1"/>
      <c r="MUG19" s="1"/>
      <c r="MUH19" s="1"/>
      <c r="MUI19" s="1"/>
      <c r="MUJ19" s="1"/>
      <c r="MUK19" s="1"/>
      <c r="MUL19" s="1"/>
      <c r="MUM19" s="1"/>
      <c r="MUN19" s="1"/>
      <c r="MUO19" s="1"/>
      <c r="MUP19" s="1"/>
      <c r="MUQ19" s="1"/>
      <c r="MUR19" s="1"/>
      <c r="MUS19" s="1"/>
      <c r="MUT19" s="1"/>
      <c r="MUU19" s="1"/>
      <c r="MUV19" s="1"/>
      <c r="MUW19" s="1"/>
      <c r="MUX19" s="1"/>
      <c r="MUY19" s="1"/>
      <c r="MUZ19" s="1"/>
      <c r="MVA19" s="1"/>
      <c r="MVB19" s="1"/>
      <c r="MVC19" s="1"/>
      <c r="MVD19" s="1"/>
      <c r="MVE19" s="1"/>
      <c r="MVF19" s="1"/>
      <c r="MVG19" s="1"/>
      <c r="MVH19" s="1"/>
      <c r="MVI19" s="1"/>
      <c r="MVJ19" s="1"/>
      <c r="MVK19" s="1"/>
      <c r="MVL19" s="1"/>
      <c r="MVM19" s="1"/>
      <c r="MVN19" s="1"/>
      <c r="MVO19" s="1"/>
      <c r="MVP19" s="1"/>
      <c r="MVQ19" s="1"/>
      <c r="MVR19" s="1"/>
      <c r="MVS19" s="1"/>
      <c r="MVT19" s="1"/>
      <c r="MVU19" s="1"/>
      <c r="MVV19" s="1"/>
      <c r="MVW19" s="1"/>
      <c r="MVX19" s="1"/>
      <c r="MVY19" s="1"/>
      <c r="MVZ19" s="1"/>
      <c r="MWA19" s="1"/>
      <c r="MWB19" s="1"/>
      <c r="MWC19" s="1"/>
      <c r="MWD19" s="1"/>
      <c r="MWE19" s="1"/>
      <c r="MWF19" s="1"/>
      <c r="MWG19" s="1"/>
      <c r="MWH19" s="1"/>
      <c r="MWI19" s="1"/>
      <c r="MWJ19" s="1"/>
      <c r="MWK19" s="1"/>
      <c r="MWL19" s="1"/>
      <c r="MWM19" s="1"/>
      <c r="MWN19" s="1"/>
      <c r="MWO19" s="1"/>
      <c r="MWP19" s="1"/>
      <c r="MWQ19" s="1"/>
      <c r="MWR19" s="1"/>
      <c r="MWS19" s="1"/>
      <c r="MWT19" s="1"/>
      <c r="MWU19" s="1"/>
      <c r="MWV19" s="1"/>
      <c r="MWW19" s="1"/>
      <c r="MWX19" s="1"/>
      <c r="MWY19" s="1"/>
      <c r="MWZ19" s="1"/>
      <c r="MXA19" s="1"/>
      <c r="MXB19" s="1"/>
      <c r="MXC19" s="1"/>
      <c r="MXD19" s="1"/>
      <c r="MXE19" s="1"/>
      <c r="MXF19" s="1"/>
      <c r="MXG19" s="1"/>
      <c r="MXH19" s="1"/>
      <c r="MXI19" s="1"/>
      <c r="MXJ19" s="1"/>
      <c r="MXK19" s="1"/>
      <c r="MXL19" s="1"/>
      <c r="MXM19" s="1"/>
      <c r="MXN19" s="1"/>
      <c r="MXO19" s="1"/>
      <c r="MXP19" s="1"/>
      <c r="MXQ19" s="1"/>
      <c r="MXR19" s="1"/>
      <c r="MXS19" s="1"/>
      <c r="MXT19" s="1"/>
      <c r="MXU19" s="1"/>
      <c r="MXV19" s="1"/>
      <c r="MXW19" s="1"/>
      <c r="MXX19" s="1"/>
      <c r="MXY19" s="1"/>
      <c r="MXZ19" s="1"/>
      <c r="MYA19" s="1"/>
      <c r="MYB19" s="1"/>
      <c r="MYC19" s="1"/>
      <c r="MYD19" s="1"/>
      <c r="MYE19" s="1"/>
      <c r="MYF19" s="1"/>
      <c r="MYG19" s="1"/>
      <c r="MYH19" s="1"/>
      <c r="MYI19" s="1"/>
      <c r="MYJ19" s="1"/>
      <c r="MYK19" s="1"/>
      <c r="MYL19" s="1"/>
      <c r="MYM19" s="1"/>
      <c r="MYN19" s="1"/>
      <c r="MYO19" s="1"/>
      <c r="MYP19" s="1"/>
      <c r="MYQ19" s="1"/>
      <c r="MYR19" s="1"/>
      <c r="MYS19" s="1"/>
      <c r="MYT19" s="1"/>
      <c r="MYU19" s="1"/>
      <c r="MYV19" s="1"/>
      <c r="MYW19" s="1"/>
      <c r="MYX19" s="1"/>
      <c r="MYY19" s="1"/>
      <c r="MYZ19" s="1"/>
      <c r="MZA19" s="1"/>
      <c r="MZB19" s="1"/>
      <c r="MZC19" s="1"/>
      <c r="MZD19" s="1"/>
      <c r="MZE19" s="1"/>
      <c r="MZF19" s="1"/>
      <c r="MZG19" s="1"/>
      <c r="MZH19" s="1"/>
      <c r="MZI19" s="1"/>
      <c r="MZJ19" s="1"/>
      <c r="MZK19" s="1"/>
      <c r="MZL19" s="1"/>
      <c r="MZM19" s="1"/>
      <c r="MZN19" s="1"/>
      <c r="MZO19" s="1"/>
      <c r="MZP19" s="1"/>
      <c r="MZQ19" s="1"/>
      <c r="MZR19" s="1"/>
      <c r="MZS19" s="1"/>
      <c r="MZT19" s="1"/>
      <c r="MZU19" s="1"/>
      <c r="MZV19" s="1"/>
      <c r="MZW19" s="1"/>
      <c r="MZX19" s="1"/>
      <c r="MZY19" s="1"/>
      <c r="MZZ19" s="1"/>
      <c r="NAA19" s="1"/>
      <c r="NAB19" s="1"/>
      <c r="NAC19" s="1"/>
      <c r="NAD19" s="1"/>
      <c r="NAE19" s="1"/>
      <c r="NAF19" s="1"/>
      <c r="NAG19" s="1"/>
      <c r="NAH19" s="1"/>
      <c r="NAI19" s="1"/>
      <c r="NAJ19" s="1"/>
      <c r="NAK19" s="1"/>
      <c r="NAL19" s="1"/>
      <c r="NAM19" s="1"/>
      <c r="NAN19" s="1"/>
      <c r="NAO19" s="1"/>
      <c r="NAP19" s="1"/>
      <c r="NAQ19" s="1"/>
      <c r="NAR19" s="1"/>
      <c r="NAS19" s="1"/>
      <c r="NAT19" s="1"/>
      <c r="NAU19" s="1"/>
      <c r="NAV19" s="1"/>
      <c r="NAW19" s="1"/>
      <c r="NAX19" s="1"/>
      <c r="NAY19" s="1"/>
      <c r="NAZ19" s="1"/>
      <c r="NBA19" s="1"/>
      <c r="NBB19" s="1"/>
      <c r="NBC19" s="1"/>
      <c r="NBD19" s="1"/>
      <c r="NBE19" s="1"/>
      <c r="NBF19" s="1"/>
      <c r="NBG19" s="1"/>
      <c r="NBH19" s="1"/>
      <c r="NBI19" s="1"/>
      <c r="NBJ19" s="1"/>
      <c r="NBK19" s="1"/>
      <c r="NBL19" s="1"/>
      <c r="NBM19" s="1"/>
      <c r="NBN19" s="1"/>
      <c r="NBO19" s="1"/>
      <c r="NBP19" s="1"/>
      <c r="NBQ19" s="1"/>
      <c r="NBR19" s="1"/>
      <c r="NBS19" s="1"/>
      <c r="NBT19" s="1"/>
      <c r="NBU19" s="1"/>
      <c r="NBV19" s="1"/>
      <c r="NBW19" s="1"/>
      <c r="NBX19" s="1"/>
      <c r="NBY19" s="1"/>
      <c r="NBZ19" s="1"/>
      <c r="NCA19" s="1"/>
      <c r="NCB19" s="1"/>
      <c r="NCC19" s="1"/>
      <c r="NCD19" s="1"/>
      <c r="NCE19" s="1"/>
      <c r="NCF19" s="1"/>
      <c r="NCG19" s="1"/>
      <c r="NCH19" s="1"/>
      <c r="NCI19" s="1"/>
      <c r="NCJ19" s="1"/>
      <c r="NCK19" s="1"/>
      <c r="NCL19" s="1"/>
      <c r="NCM19" s="1"/>
      <c r="NCN19" s="1"/>
      <c r="NCO19" s="1"/>
      <c r="NCP19" s="1"/>
      <c r="NCQ19" s="1"/>
      <c r="NCR19" s="1"/>
      <c r="NCS19" s="1"/>
      <c r="NCT19" s="1"/>
      <c r="NCU19" s="1"/>
      <c r="NCV19" s="1"/>
      <c r="NCW19" s="1"/>
      <c r="NCX19" s="1"/>
      <c r="NCY19" s="1"/>
      <c r="NCZ19" s="1"/>
      <c r="NDA19" s="1"/>
      <c r="NDB19" s="1"/>
      <c r="NDC19" s="1"/>
      <c r="NDD19" s="1"/>
      <c r="NDE19" s="1"/>
      <c r="NDF19" s="1"/>
      <c r="NDG19" s="1"/>
      <c r="NDH19" s="1"/>
      <c r="NDI19" s="1"/>
      <c r="NDJ19" s="1"/>
      <c r="NDK19" s="1"/>
      <c r="NDL19" s="1"/>
      <c r="NDM19" s="1"/>
      <c r="NDN19" s="1"/>
      <c r="NDO19" s="1"/>
      <c r="NDP19" s="1"/>
      <c r="NDQ19" s="1"/>
      <c r="NDR19" s="1"/>
      <c r="NDS19" s="1"/>
      <c r="NDT19" s="1"/>
      <c r="NDU19" s="1"/>
      <c r="NDV19" s="1"/>
      <c r="NDW19" s="1"/>
      <c r="NDX19" s="1"/>
      <c r="NDY19" s="1"/>
      <c r="NDZ19" s="1"/>
      <c r="NEA19" s="1"/>
      <c r="NEB19" s="1"/>
      <c r="NEC19" s="1"/>
      <c r="NED19" s="1"/>
      <c r="NEE19" s="1"/>
      <c r="NEF19" s="1"/>
      <c r="NEG19" s="1"/>
      <c r="NEH19" s="1"/>
      <c r="NEI19" s="1"/>
      <c r="NEJ19" s="1"/>
      <c r="NEK19" s="1"/>
      <c r="NEL19" s="1"/>
      <c r="NEM19" s="1"/>
      <c r="NEN19" s="1"/>
      <c r="NEO19" s="1"/>
      <c r="NEP19" s="1"/>
      <c r="NEQ19" s="1"/>
      <c r="NER19" s="1"/>
      <c r="NES19" s="1"/>
      <c r="NET19" s="1"/>
      <c r="NEU19" s="1"/>
      <c r="NEV19" s="1"/>
      <c r="NEW19" s="1"/>
      <c r="NEX19" s="1"/>
      <c r="NEY19" s="1"/>
      <c r="NEZ19" s="1"/>
      <c r="NFA19" s="1"/>
      <c r="NFB19" s="1"/>
      <c r="NFC19" s="1"/>
      <c r="NFD19" s="1"/>
      <c r="NFE19" s="1"/>
      <c r="NFF19" s="1"/>
      <c r="NFG19" s="1"/>
      <c r="NFH19" s="1"/>
      <c r="NFI19" s="1"/>
      <c r="NFJ19" s="1"/>
      <c r="NFK19" s="1"/>
      <c r="NFL19" s="1"/>
      <c r="NFM19" s="1"/>
      <c r="NFN19" s="1"/>
      <c r="NFO19" s="1"/>
      <c r="NFP19" s="1"/>
      <c r="NFQ19" s="1"/>
      <c r="NFR19" s="1"/>
      <c r="NFS19" s="1"/>
      <c r="NFT19" s="1"/>
      <c r="NFU19" s="1"/>
      <c r="NFV19" s="1"/>
      <c r="NFW19" s="1"/>
      <c r="NFX19" s="1"/>
      <c r="NFY19" s="1"/>
      <c r="NFZ19" s="1"/>
      <c r="NGA19" s="1"/>
      <c r="NGB19" s="1"/>
      <c r="NGC19" s="1"/>
      <c r="NGD19" s="1"/>
      <c r="NGE19" s="1"/>
      <c r="NGF19" s="1"/>
      <c r="NGG19" s="1"/>
      <c r="NGH19" s="1"/>
      <c r="NGI19" s="1"/>
      <c r="NGJ19" s="1"/>
      <c r="NGK19" s="1"/>
      <c r="NGL19" s="1"/>
      <c r="NGM19" s="1"/>
      <c r="NGN19" s="1"/>
      <c r="NGO19" s="1"/>
      <c r="NGP19" s="1"/>
      <c r="NGQ19" s="1"/>
      <c r="NGR19" s="1"/>
      <c r="NGS19" s="1"/>
      <c r="NGT19" s="1"/>
      <c r="NGU19" s="1"/>
      <c r="NGV19" s="1"/>
      <c r="NGW19" s="1"/>
      <c r="NGX19" s="1"/>
      <c r="NGY19" s="1"/>
      <c r="NGZ19" s="1"/>
      <c r="NHA19" s="1"/>
      <c r="NHB19" s="1"/>
      <c r="NHC19" s="1"/>
      <c r="NHD19" s="1"/>
      <c r="NHE19" s="1"/>
      <c r="NHF19" s="1"/>
      <c r="NHG19" s="1"/>
      <c r="NHH19" s="1"/>
      <c r="NHI19" s="1"/>
      <c r="NHJ19" s="1"/>
      <c r="NHK19" s="1"/>
      <c r="NHL19" s="1"/>
      <c r="NHM19" s="1"/>
      <c r="NHN19" s="1"/>
      <c r="NHO19" s="1"/>
      <c r="NHP19" s="1"/>
      <c r="NHQ19" s="1"/>
      <c r="NHR19" s="1"/>
      <c r="NHS19" s="1"/>
      <c r="NHT19" s="1"/>
      <c r="NHU19" s="1"/>
      <c r="NHV19" s="1"/>
      <c r="NHW19" s="1"/>
      <c r="NHX19" s="1"/>
      <c r="NHY19" s="1"/>
      <c r="NHZ19" s="1"/>
      <c r="NIA19" s="1"/>
      <c r="NIB19" s="1"/>
      <c r="NIC19" s="1"/>
      <c r="NID19" s="1"/>
      <c r="NIE19" s="1"/>
      <c r="NIF19" s="1"/>
      <c r="NIG19" s="1"/>
      <c r="NIH19" s="1"/>
      <c r="NII19" s="1"/>
      <c r="NIJ19" s="1"/>
      <c r="NIK19" s="1"/>
      <c r="NIL19" s="1"/>
      <c r="NIM19" s="1"/>
      <c r="NIN19" s="1"/>
      <c r="NIO19" s="1"/>
      <c r="NIP19" s="1"/>
      <c r="NIQ19" s="1"/>
      <c r="NIR19" s="1"/>
      <c r="NIS19" s="1"/>
      <c r="NIT19" s="1"/>
      <c r="NIU19" s="1"/>
      <c r="NIV19" s="1"/>
      <c r="NIW19" s="1"/>
      <c r="NIX19" s="1"/>
      <c r="NIY19" s="1"/>
      <c r="NIZ19" s="1"/>
      <c r="NJA19" s="1"/>
      <c r="NJB19" s="1"/>
      <c r="NJC19" s="1"/>
      <c r="NJD19" s="1"/>
      <c r="NJE19" s="1"/>
      <c r="NJF19" s="1"/>
      <c r="NJG19" s="1"/>
      <c r="NJH19" s="1"/>
      <c r="NJI19" s="1"/>
      <c r="NJJ19" s="1"/>
      <c r="NJK19" s="1"/>
      <c r="NJL19" s="1"/>
      <c r="NJM19" s="1"/>
      <c r="NJN19" s="1"/>
      <c r="NJO19" s="1"/>
      <c r="NJP19" s="1"/>
      <c r="NJQ19" s="1"/>
      <c r="NJR19" s="1"/>
      <c r="NJS19" s="1"/>
      <c r="NJT19" s="1"/>
      <c r="NJU19" s="1"/>
      <c r="NJV19" s="1"/>
      <c r="NJW19" s="1"/>
      <c r="NJX19" s="1"/>
      <c r="NJY19" s="1"/>
      <c r="NJZ19" s="1"/>
      <c r="NKA19" s="1"/>
      <c r="NKB19" s="1"/>
      <c r="NKC19" s="1"/>
      <c r="NKD19" s="1"/>
      <c r="NKE19" s="1"/>
      <c r="NKF19" s="1"/>
      <c r="NKG19" s="1"/>
      <c r="NKH19" s="1"/>
      <c r="NKI19" s="1"/>
      <c r="NKJ19" s="1"/>
      <c r="NKK19" s="1"/>
      <c r="NKL19" s="1"/>
      <c r="NKM19" s="1"/>
      <c r="NKN19" s="1"/>
      <c r="NKO19" s="1"/>
      <c r="NKP19" s="1"/>
      <c r="NKQ19" s="1"/>
      <c r="NKR19" s="1"/>
      <c r="NKS19" s="1"/>
      <c r="NKT19" s="1"/>
      <c r="NKU19" s="1"/>
      <c r="NKV19" s="1"/>
      <c r="NKW19" s="1"/>
      <c r="NKX19" s="1"/>
      <c r="NKY19" s="1"/>
      <c r="NKZ19" s="1"/>
      <c r="NLA19" s="1"/>
      <c r="NLB19" s="1"/>
      <c r="NLC19" s="1"/>
      <c r="NLD19" s="1"/>
      <c r="NLE19" s="1"/>
      <c r="NLF19" s="1"/>
      <c r="NLG19" s="1"/>
      <c r="NLH19" s="1"/>
      <c r="NLI19" s="1"/>
      <c r="NLJ19" s="1"/>
      <c r="NLK19" s="1"/>
      <c r="NLL19" s="1"/>
      <c r="NLM19" s="1"/>
      <c r="NLN19" s="1"/>
      <c r="NLO19" s="1"/>
      <c r="NLP19" s="1"/>
      <c r="NLQ19" s="1"/>
      <c r="NLR19" s="1"/>
      <c r="NLS19" s="1"/>
      <c r="NLT19" s="1"/>
      <c r="NLU19" s="1"/>
      <c r="NLV19" s="1"/>
      <c r="NLW19" s="1"/>
      <c r="NLX19" s="1"/>
      <c r="NLY19" s="1"/>
      <c r="NLZ19" s="1"/>
      <c r="NMA19" s="1"/>
      <c r="NMB19" s="1"/>
      <c r="NMC19" s="1"/>
      <c r="NMD19" s="1"/>
      <c r="NME19" s="1"/>
      <c r="NMF19" s="1"/>
      <c r="NMG19" s="1"/>
      <c r="NMH19" s="1"/>
      <c r="NMI19" s="1"/>
      <c r="NMJ19" s="1"/>
      <c r="NMK19" s="1"/>
      <c r="NML19" s="1"/>
      <c r="NMM19" s="1"/>
      <c r="NMN19" s="1"/>
      <c r="NMO19" s="1"/>
      <c r="NMP19" s="1"/>
      <c r="NMQ19" s="1"/>
      <c r="NMR19" s="1"/>
      <c r="NMS19" s="1"/>
      <c r="NMT19" s="1"/>
      <c r="NMU19" s="1"/>
      <c r="NMV19" s="1"/>
      <c r="NMW19" s="1"/>
      <c r="NMX19" s="1"/>
      <c r="NMY19" s="1"/>
      <c r="NMZ19" s="1"/>
      <c r="NNA19" s="1"/>
      <c r="NNB19" s="1"/>
      <c r="NNC19" s="1"/>
      <c r="NND19" s="1"/>
      <c r="NNE19" s="1"/>
      <c r="NNF19" s="1"/>
      <c r="NNG19" s="1"/>
      <c r="NNH19" s="1"/>
      <c r="NNI19" s="1"/>
      <c r="NNJ19" s="1"/>
      <c r="NNK19" s="1"/>
      <c r="NNL19" s="1"/>
      <c r="NNM19" s="1"/>
      <c r="NNN19" s="1"/>
      <c r="NNO19" s="1"/>
      <c r="NNP19" s="1"/>
      <c r="NNQ19" s="1"/>
      <c r="NNR19" s="1"/>
      <c r="NNS19" s="1"/>
      <c r="NNT19" s="1"/>
      <c r="NNU19" s="1"/>
      <c r="NNV19" s="1"/>
      <c r="NNW19" s="1"/>
      <c r="NNX19" s="1"/>
      <c r="NNY19" s="1"/>
      <c r="NNZ19" s="1"/>
      <c r="NOA19" s="1"/>
      <c r="NOB19" s="1"/>
      <c r="NOC19" s="1"/>
      <c r="NOD19" s="1"/>
      <c r="NOE19" s="1"/>
      <c r="NOF19" s="1"/>
      <c r="NOG19" s="1"/>
      <c r="NOH19" s="1"/>
      <c r="NOI19" s="1"/>
      <c r="NOJ19" s="1"/>
      <c r="NOK19" s="1"/>
      <c r="NOL19" s="1"/>
      <c r="NOM19" s="1"/>
      <c r="NON19" s="1"/>
      <c r="NOO19" s="1"/>
      <c r="NOP19" s="1"/>
      <c r="NOQ19" s="1"/>
      <c r="NOR19" s="1"/>
      <c r="NOS19" s="1"/>
      <c r="NOT19" s="1"/>
      <c r="NOU19" s="1"/>
      <c r="NOV19" s="1"/>
      <c r="NOW19" s="1"/>
      <c r="NOX19" s="1"/>
      <c r="NOY19" s="1"/>
      <c r="NOZ19" s="1"/>
      <c r="NPA19" s="1"/>
      <c r="NPB19" s="1"/>
      <c r="NPC19" s="1"/>
      <c r="NPD19" s="1"/>
      <c r="NPE19" s="1"/>
      <c r="NPF19" s="1"/>
      <c r="NPG19" s="1"/>
      <c r="NPH19" s="1"/>
      <c r="NPI19" s="1"/>
      <c r="NPJ19" s="1"/>
      <c r="NPK19" s="1"/>
      <c r="NPL19" s="1"/>
      <c r="NPM19" s="1"/>
      <c r="NPN19" s="1"/>
      <c r="NPO19" s="1"/>
      <c r="NPP19" s="1"/>
      <c r="NPQ19" s="1"/>
      <c r="NPR19" s="1"/>
      <c r="NPS19" s="1"/>
      <c r="NPT19" s="1"/>
      <c r="NPU19" s="1"/>
      <c r="NPV19" s="1"/>
      <c r="NPW19" s="1"/>
      <c r="NPX19" s="1"/>
      <c r="NPY19" s="1"/>
      <c r="NPZ19" s="1"/>
      <c r="NQA19" s="1"/>
      <c r="NQB19" s="1"/>
      <c r="NQC19" s="1"/>
      <c r="NQD19" s="1"/>
      <c r="NQE19" s="1"/>
      <c r="NQF19" s="1"/>
      <c r="NQG19" s="1"/>
      <c r="NQH19" s="1"/>
      <c r="NQI19" s="1"/>
      <c r="NQJ19" s="1"/>
      <c r="NQK19" s="1"/>
      <c r="NQL19" s="1"/>
      <c r="NQM19" s="1"/>
      <c r="NQN19" s="1"/>
      <c r="NQO19" s="1"/>
      <c r="NQP19" s="1"/>
      <c r="NQQ19" s="1"/>
      <c r="NQR19" s="1"/>
      <c r="NQS19" s="1"/>
      <c r="NQT19" s="1"/>
      <c r="NQU19" s="1"/>
      <c r="NQV19" s="1"/>
      <c r="NQW19" s="1"/>
      <c r="NQX19" s="1"/>
      <c r="NQY19" s="1"/>
      <c r="NQZ19" s="1"/>
      <c r="NRA19" s="1"/>
      <c r="NRB19" s="1"/>
      <c r="NRC19" s="1"/>
      <c r="NRD19" s="1"/>
      <c r="NRE19" s="1"/>
      <c r="NRF19" s="1"/>
      <c r="NRG19" s="1"/>
      <c r="NRH19" s="1"/>
      <c r="NRI19" s="1"/>
      <c r="NRJ19" s="1"/>
      <c r="NRK19" s="1"/>
      <c r="NRL19" s="1"/>
      <c r="NRM19" s="1"/>
      <c r="NRN19" s="1"/>
      <c r="NRO19" s="1"/>
      <c r="NRP19" s="1"/>
      <c r="NRQ19" s="1"/>
      <c r="NRR19" s="1"/>
      <c r="NRS19" s="1"/>
      <c r="NRT19" s="1"/>
      <c r="NRU19" s="1"/>
      <c r="NRV19" s="1"/>
      <c r="NRW19" s="1"/>
      <c r="NRX19" s="1"/>
      <c r="NRY19" s="1"/>
      <c r="NRZ19" s="1"/>
      <c r="NSA19" s="1"/>
      <c r="NSB19" s="1"/>
      <c r="NSC19" s="1"/>
      <c r="NSD19" s="1"/>
      <c r="NSE19" s="1"/>
      <c r="NSF19" s="1"/>
      <c r="NSG19" s="1"/>
      <c r="NSH19" s="1"/>
      <c r="NSI19" s="1"/>
      <c r="NSJ19" s="1"/>
      <c r="NSK19" s="1"/>
      <c r="NSL19" s="1"/>
      <c r="NSM19" s="1"/>
      <c r="NSN19" s="1"/>
      <c r="NSO19" s="1"/>
      <c r="NSP19" s="1"/>
      <c r="NSQ19" s="1"/>
      <c r="NSR19" s="1"/>
      <c r="NSS19" s="1"/>
      <c r="NST19" s="1"/>
      <c r="NSU19" s="1"/>
      <c r="NSV19" s="1"/>
      <c r="NSW19" s="1"/>
      <c r="NSX19" s="1"/>
      <c r="NSY19" s="1"/>
      <c r="NSZ19" s="1"/>
      <c r="NTA19" s="1"/>
      <c r="NTB19" s="1"/>
      <c r="NTC19" s="1"/>
      <c r="NTD19" s="1"/>
      <c r="NTE19" s="1"/>
      <c r="NTF19" s="1"/>
      <c r="NTG19" s="1"/>
      <c r="NTH19" s="1"/>
      <c r="NTI19" s="1"/>
      <c r="NTJ19" s="1"/>
      <c r="NTK19" s="1"/>
      <c r="NTL19" s="1"/>
      <c r="NTM19" s="1"/>
      <c r="NTN19" s="1"/>
      <c r="NTO19" s="1"/>
      <c r="NTP19" s="1"/>
      <c r="NTQ19" s="1"/>
      <c r="NTR19" s="1"/>
      <c r="NTS19" s="1"/>
      <c r="NTT19" s="1"/>
      <c r="NTU19" s="1"/>
      <c r="NTV19" s="1"/>
      <c r="NTW19" s="1"/>
      <c r="NTX19" s="1"/>
      <c r="NTY19" s="1"/>
      <c r="NTZ19" s="1"/>
      <c r="NUA19" s="1"/>
      <c r="NUB19" s="1"/>
      <c r="NUC19" s="1"/>
      <c r="NUD19" s="1"/>
      <c r="NUE19" s="1"/>
      <c r="NUF19" s="1"/>
      <c r="NUG19" s="1"/>
      <c r="NUH19" s="1"/>
      <c r="NUI19" s="1"/>
      <c r="NUJ19" s="1"/>
      <c r="NUK19" s="1"/>
      <c r="NUL19" s="1"/>
      <c r="NUM19" s="1"/>
      <c r="NUN19" s="1"/>
      <c r="NUO19" s="1"/>
      <c r="NUP19" s="1"/>
      <c r="NUQ19" s="1"/>
      <c r="NUR19" s="1"/>
      <c r="NUS19" s="1"/>
      <c r="NUT19" s="1"/>
      <c r="NUU19" s="1"/>
      <c r="NUV19" s="1"/>
      <c r="NUW19" s="1"/>
      <c r="NUX19" s="1"/>
      <c r="NUY19" s="1"/>
      <c r="NUZ19" s="1"/>
      <c r="NVA19" s="1"/>
      <c r="NVB19" s="1"/>
      <c r="NVC19" s="1"/>
      <c r="NVD19" s="1"/>
      <c r="NVE19" s="1"/>
      <c r="NVF19" s="1"/>
      <c r="NVG19" s="1"/>
      <c r="NVH19" s="1"/>
      <c r="NVI19" s="1"/>
      <c r="NVJ19" s="1"/>
      <c r="NVK19" s="1"/>
      <c r="NVL19" s="1"/>
      <c r="NVM19" s="1"/>
      <c r="NVN19" s="1"/>
      <c r="NVO19" s="1"/>
      <c r="NVP19" s="1"/>
      <c r="NVQ19" s="1"/>
      <c r="NVR19" s="1"/>
      <c r="NVS19" s="1"/>
      <c r="NVT19" s="1"/>
      <c r="NVU19" s="1"/>
      <c r="NVV19" s="1"/>
      <c r="NVW19" s="1"/>
      <c r="NVX19" s="1"/>
      <c r="NVY19" s="1"/>
      <c r="NVZ19" s="1"/>
      <c r="NWA19" s="1"/>
      <c r="NWB19" s="1"/>
      <c r="NWC19" s="1"/>
      <c r="NWD19" s="1"/>
      <c r="NWE19" s="1"/>
      <c r="NWF19" s="1"/>
      <c r="NWG19" s="1"/>
      <c r="NWH19" s="1"/>
      <c r="NWI19" s="1"/>
      <c r="NWJ19" s="1"/>
      <c r="NWK19" s="1"/>
      <c r="NWL19" s="1"/>
      <c r="NWM19" s="1"/>
      <c r="NWN19" s="1"/>
      <c r="NWO19" s="1"/>
      <c r="NWP19" s="1"/>
      <c r="NWQ19" s="1"/>
      <c r="NWR19" s="1"/>
      <c r="NWS19" s="1"/>
      <c r="NWT19" s="1"/>
      <c r="NWU19" s="1"/>
      <c r="NWV19" s="1"/>
      <c r="NWW19" s="1"/>
      <c r="NWX19" s="1"/>
      <c r="NWY19" s="1"/>
      <c r="NWZ19" s="1"/>
      <c r="NXA19" s="1"/>
      <c r="NXB19" s="1"/>
      <c r="NXC19" s="1"/>
      <c r="NXD19" s="1"/>
      <c r="NXE19" s="1"/>
      <c r="NXF19" s="1"/>
      <c r="NXG19" s="1"/>
      <c r="NXH19" s="1"/>
      <c r="NXI19" s="1"/>
      <c r="NXJ19" s="1"/>
      <c r="NXK19" s="1"/>
      <c r="NXL19" s="1"/>
      <c r="NXM19" s="1"/>
      <c r="NXN19" s="1"/>
      <c r="NXO19" s="1"/>
      <c r="NXP19" s="1"/>
      <c r="NXQ19" s="1"/>
      <c r="NXR19" s="1"/>
      <c r="NXS19" s="1"/>
      <c r="NXT19" s="1"/>
      <c r="NXU19" s="1"/>
      <c r="NXV19" s="1"/>
      <c r="NXW19" s="1"/>
      <c r="NXX19" s="1"/>
      <c r="NXY19" s="1"/>
      <c r="NXZ19" s="1"/>
      <c r="NYA19" s="1"/>
      <c r="NYB19" s="1"/>
      <c r="NYC19" s="1"/>
      <c r="NYD19" s="1"/>
      <c r="NYE19" s="1"/>
      <c r="NYF19" s="1"/>
      <c r="NYG19" s="1"/>
      <c r="NYH19" s="1"/>
      <c r="NYI19" s="1"/>
      <c r="NYJ19" s="1"/>
      <c r="NYK19" s="1"/>
      <c r="NYL19" s="1"/>
      <c r="NYM19" s="1"/>
      <c r="NYN19" s="1"/>
      <c r="NYO19" s="1"/>
      <c r="NYP19" s="1"/>
      <c r="NYQ19" s="1"/>
      <c r="NYR19" s="1"/>
      <c r="NYS19" s="1"/>
      <c r="NYT19" s="1"/>
      <c r="NYU19" s="1"/>
      <c r="NYV19" s="1"/>
      <c r="NYW19" s="1"/>
      <c r="NYX19" s="1"/>
      <c r="NYY19" s="1"/>
      <c r="NYZ19" s="1"/>
      <c r="NZA19" s="1"/>
      <c r="NZB19" s="1"/>
      <c r="NZC19" s="1"/>
      <c r="NZD19" s="1"/>
      <c r="NZE19" s="1"/>
      <c r="NZF19" s="1"/>
      <c r="NZG19" s="1"/>
      <c r="NZH19" s="1"/>
      <c r="NZI19" s="1"/>
      <c r="NZJ19" s="1"/>
      <c r="NZK19" s="1"/>
      <c r="NZL19" s="1"/>
      <c r="NZM19" s="1"/>
      <c r="NZN19" s="1"/>
      <c r="NZO19" s="1"/>
      <c r="NZP19" s="1"/>
      <c r="NZQ19" s="1"/>
      <c r="NZR19" s="1"/>
      <c r="NZS19" s="1"/>
      <c r="NZT19" s="1"/>
      <c r="NZU19" s="1"/>
      <c r="NZV19" s="1"/>
      <c r="NZW19" s="1"/>
      <c r="NZX19" s="1"/>
      <c r="NZY19" s="1"/>
      <c r="NZZ19" s="1"/>
      <c r="OAA19" s="1"/>
      <c r="OAB19" s="1"/>
      <c r="OAC19" s="1"/>
      <c r="OAD19" s="1"/>
      <c r="OAE19" s="1"/>
      <c r="OAF19" s="1"/>
      <c r="OAG19" s="1"/>
      <c r="OAH19" s="1"/>
      <c r="OAI19" s="1"/>
      <c r="OAJ19" s="1"/>
      <c r="OAK19" s="1"/>
      <c r="OAL19" s="1"/>
      <c r="OAM19" s="1"/>
      <c r="OAN19" s="1"/>
      <c r="OAO19" s="1"/>
      <c r="OAP19" s="1"/>
      <c r="OAQ19" s="1"/>
      <c r="OAR19" s="1"/>
      <c r="OAS19" s="1"/>
      <c r="OAT19" s="1"/>
      <c r="OAU19" s="1"/>
      <c r="OAV19" s="1"/>
      <c r="OAW19" s="1"/>
      <c r="OAX19" s="1"/>
      <c r="OAY19" s="1"/>
      <c r="OAZ19" s="1"/>
      <c r="OBA19" s="1"/>
      <c r="OBB19" s="1"/>
      <c r="OBC19" s="1"/>
      <c r="OBD19" s="1"/>
      <c r="OBE19" s="1"/>
      <c r="OBF19" s="1"/>
      <c r="OBG19" s="1"/>
      <c r="OBH19" s="1"/>
      <c r="OBI19" s="1"/>
      <c r="OBJ19" s="1"/>
      <c r="OBK19" s="1"/>
      <c r="OBL19" s="1"/>
      <c r="OBM19" s="1"/>
      <c r="OBN19" s="1"/>
      <c r="OBO19" s="1"/>
      <c r="OBP19" s="1"/>
      <c r="OBQ19" s="1"/>
      <c r="OBR19" s="1"/>
      <c r="OBS19" s="1"/>
      <c r="OBT19" s="1"/>
      <c r="OBU19" s="1"/>
      <c r="OBV19" s="1"/>
      <c r="OBW19" s="1"/>
      <c r="OBX19" s="1"/>
      <c r="OBY19" s="1"/>
      <c r="OBZ19" s="1"/>
      <c r="OCA19" s="1"/>
      <c r="OCB19" s="1"/>
      <c r="OCC19" s="1"/>
      <c r="OCD19" s="1"/>
      <c r="OCE19" s="1"/>
      <c r="OCF19" s="1"/>
      <c r="OCG19" s="1"/>
      <c r="OCH19" s="1"/>
      <c r="OCI19" s="1"/>
      <c r="OCJ19" s="1"/>
      <c r="OCK19" s="1"/>
      <c r="OCL19" s="1"/>
      <c r="OCM19" s="1"/>
      <c r="OCN19" s="1"/>
      <c r="OCO19" s="1"/>
      <c r="OCP19" s="1"/>
      <c r="OCQ19" s="1"/>
      <c r="OCR19" s="1"/>
      <c r="OCS19" s="1"/>
      <c r="OCT19" s="1"/>
      <c r="OCU19" s="1"/>
      <c r="OCV19" s="1"/>
      <c r="OCW19" s="1"/>
      <c r="OCX19" s="1"/>
      <c r="OCY19" s="1"/>
      <c r="OCZ19" s="1"/>
      <c r="ODA19" s="1"/>
      <c r="ODB19" s="1"/>
      <c r="ODC19" s="1"/>
      <c r="ODD19" s="1"/>
      <c r="ODE19" s="1"/>
      <c r="ODF19" s="1"/>
      <c r="ODG19" s="1"/>
      <c r="ODH19" s="1"/>
      <c r="ODI19" s="1"/>
      <c r="ODJ19" s="1"/>
      <c r="ODK19" s="1"/>
      <c r="ODL19" s="1"/>
      <c r="ODM19" s="1"/>
      <c r="ODN19" s="1"/>
      <c r="ODO19" s="1"/>
      <c r="ODP19" s="1"/>
      <c r="ODQ19" s="1"/>
      <c r="ODR19" s="1"/>
      <c r="ODS19" s="1"/>
      <c r="ODT19" s="1"/>
      <c r="ODU19" s="1"/>
      <c r="ODV19" s="1"/>
      <c r="ODW19" s="1"/>
      <c r="ODX19" s="1"/>
      <c r="ODY19" s="1"/>
      <c r="ODZ19" s="1"/>
      <c r="OEA19" s="1"/>
      <c r="OEB19" s="1"/>
      <c r="OEC19" s="1"/>
      <c r="OED19" s="1"/>
      <c r="OEE19" s="1"/>
      <c r="OEF19" s="1"/>
      <c r="OEG19" s="1"/>
      <c r="OEH19" s="1"/>
      <c r="OEI19" s="1"/>
      <c r="OEJ19" s="1"/>
      <c r="OEK19" s="1"/>
      <c r="OEL19" s="1"/>
      <c r="OEM19" s="1"/>
      <c r="OEN19" s="1"/>
      <c r="OEO19" s="1"/>
      <c r="OEP19" s="1"/>
      <c r="OEQ19" s="1"/>
      <c r="OER19" s="1"/>
      <c r="OES19" s="1"/>
      <c r="OET19" s="1"/>
      <c r="OEU19" s="1"/>
      <c r="OEV19" s="1"/>
      <c r="OEW19" s="1"/>
      <c r="OEX19" s="1"/>
      <c r="OEY19" s="1"/>
      <c r="OEZ19" s="1"/>
      <c r="OFA19" s="1"/>
      <c r="OFB19" s="1"/>
      <c r="OFC19" s="1"/>
      <c r="OFD19" s="1"/>
      <c r="OFE19" s="1"/>
      <c r="OFF19" s="1"/>
      <c r="OFG19" s="1"/>
      <c r="OFH19" s="1"/>
      <c r="OFI19" s="1"/>
      <c r="OFJ19" s="1"/>
      <c r="OFK19" s="1"/>
      <c r="OFL19" s="1"/>
      <c r="OFM19" s="1"/>
      <c r="OFN19" s="1"/>
      <c r="OFO19" s="1"/>
      <c r="OFP19" s="1"/>
      <c r="OFQ19" s="1"/>
      <c r="OFR19" s="1"/>
      <c r="OFS19" s="1"/>
      <c r="OFT19" s="1"/>
      <c r="OFU19" s="1"/>
      <c r="OFV19" s="1"/>
      <c r="OFW19" s="1"/>
      <c r="OFX19" s="1"/>
      <c r="OFY19" s="1"/>
      <c r="OFZ19" s="1"/>
      <c r="OGA19" s="1"/>
      <c r="OGB19" s="1"/>
      <c r="OGC19" s="1"/>
      <c r="OGD19" s="1"/>
      <c r="OGE19" s="1"/>
      <c r="OGF19" s="1"/>
      <c r="OGG19" s="1"/>
      <c r="OGH19" s="1"/>
      <c r="OGI19" s="1"/>
      <c r="OGJ19" s="1"/>
      <c r="OGK19" s="1"/>
      <c r="OGL19" s="1"/>
      <c r="OGM19" s="1"/>
      <c r="OGN19" s="1"/>
      <c r="OGO19" s="1"/>
      <c r="OGP19" s="1"/>
      <c r="OGQ19" s="1"/>
      <c r="OGR19" s="1"/>
      <c r="OGS19" s="1"/>
      <c r="OGT19" s="1"/>
      <c r="OGU19" s="1"/>
      <c r="OGV19" s="1"/>
      <c r="OGW19" s="1"/>
      <c r="OGX19" s="1"/>
      <c r="OGY19" s="1"/>
      <c r="OGZ19" s="1"/>
      <c r="OHA19" s="1"/>
      <c r="OHB19" s="1"/>
      <c r="OHC19" s="1"/>
      <c r="OHD19" s="1"/>
      <c r="OHE19" s="1"/>
      <c r="OHF19" s="1"/>
      <c r="OHG19" s="1"/>
      <c r="OHH19" s="1"/>
      <c r="OHI19" s="1"/>
      <c r="OHJ19" s="1"/>
      <c r="OHK19" s="1"/>
      <c r="OHL19" s="1"/>
      <c r="OHM19" s="1"/>
      <c r="OHN19" s="1"/>
      <c r="OHO19" s="1"/>
      <c r="OHP19" s="1"/>
      <c r="OHQ19" s="1"/>
      <c r="OHR19" s="1"/>
      <c r="OHS19" s="1"/>
      <c r="OHT19" s="1"/>
      <c r="OHU19" s="1"/>
      <c r="OHV19" s="1"/>
      <c r="OHW19" s="1"/>
      <c r="OHX19" s="1"/>
      <c r="OHY19" s="1"/>
      <c r="OHZ19" s="1"/>
      <c r="OIA19" s="1"/>
      <c r="OIB19" s="1"/>
      <c r="OIC19" s="1"/>
      <c r="OID19" s="1"/>
      <c r="OIE19" s="1"/>
      <c r="OIF19" s="1"/>
      <c r="OIG19" s="1"/>
      <c r="OIH19" s="1"/>
      <c r="OII19" s="1"/>
      <c r="OIJ19" s="1"/>
      <c r="OIK19" s="1"/>
      <c r="OIL19" s="1"/>
      <c r="OIM19" s="1"/>
      <c r="OIN19" s="1"/>
      <c r="OIO19" s="1"/>
      <c r="OIP19" s="1"/>
      <c r="OIQ19" s="1"/>
      <c r="OIR19" s="1"/>
      <c r="OIS19" s="1"/>
      <c r="OIT19" s="1"/>
      <c r="OIU19" s="1"/>
      <c r="OIV19" s="1"/>
      <c r="OIW19" s="1"/>
      <c r="OIX19" s="1"/>
      <c r="OIY19" s="1"/>
      <c r="OIZ19" s="1"/>
      <c r="OJA19" s="1"/>
      <c r="OJB19" s="1"/>
      <c r="OJC19" s="1"/>
      <c r="OJD19" s="1"/>
      <c r="OJE19" s="1"/>
      <c r="OJF19" s="1"/>
      <c r="OJG19" s="1"/>
      <c r="OJH19" s="1"/>
      <c r="OJI19" s="1"/>
      <c r="OJJ19" s="1"/>
      <c r="OJK19" s="1"/>
      <c r="OJL19" s="1"/>
      <c r="OJM19" s="1"/>
      <c r="OJN19" s="1"/>
      <c r="OJO19" s="1"/>
      <c r="OJP19" s="1"/>
      <c r="OJQ19" s="1"/>
      <c r="OJR19" s="1"/>
      <c r="OJS19" s="1"/>
      <c r="OJT19" s="1"/>
      <c r="OJU19" s="1"/>
      <c r="OJV19" s="1"/>
      <c r="OJW19" s="1"/>
      <c r="OJX19" s="1"/>
      <c r="OJY19" s="1"/>
      <c r="OJZ19" s="1"/>
      <c r="OKA19" s="1"/>
      <c r="OKB19" s="1"/>
      <c r="OKC19" s="1"/>
      <c r="OKD19" s="1"/>
      <c r="OKE19" s="1"/>
      <c r="OKF19" s="1"/>
      <c r="OKG19" s="1"/>
      <c r="OKH19" s="1"/>
      <c r="OKI19" s="1"/>
      <c r="OKJ19" s="1"/>
      <c r="OKK19" s="1"/>
      <c r="OKL19" s="1"/>
      <c r="OKM19" s="1"/>
      <c r="OKN19" s="1"/>
      <c r="OKO19" s="1"/>
      <c r="OKP19" s="1"/>
      <c r="OKQ19" s="1"/>
      <c r="OKR19" s="1"/>
      <c r="OKS19" s="1"/>
      <c r="OKT19" s="1"/>
      <c r="OKU19" s="1"/>
      <c r="OKV19" s="1"/>
      <c r="OKW19" s="1"/>
      <c r="OKX19" s="1"/>
      <c r="OKY19" s="1"/>
      <c r="OKZ19" s="1"/>
      <c r="OLA19" s="1"/>
      <c r="OLB19" s="1"/>
      <c r="OLC19" s="1"/>
      <c r="OLD19" s="1"/>
      <c r="OLE19" s="1"/>
      <c r="OLF19" s="1"/>
      <c r="OLG19" s="1"/>
      <c r="OLH19" s="1"/>
      <c r="OLI19" s="1"/>
      <c r="OLJ19" s="1"/>
      <c r="OLK19" s="1"/>
      <c r="OLL19" s="1"/>
      <c r="OLM19" s="1"/>
      <c r="OLN19" s="1"/>
      <c r="OLO19" s="1"/>
      <c r="OLP19" s="1"/>
      <c r="OLQ19" s="1"/>
      <c r="OLR19" s="1"/>
      <c r="OLS19" s="1"/>
      <c r="OLT19" s="1"/>
      <c r="OLU19" s="1"/>
      <c r="OLV19" s="1"/>
      <c r="OLW19" s="1"/>
      <c r="OLX19" s="1"/>
      <c r="OLY19" s="1"/>
      <c r="OLZ19" s="1"/>
      <c r="OMA19" s="1"/>
      <c r="OMB19" s="1"/>
      <c r="OMC19" s="1"/>
      <c r="OMD19" s="1"/>
      <c r="OME19" s="1"/>
      <c r="OMF19" s="1"/>
      <c r="OMG19" s="1"/>
      <c r="OMH19" s="1"/>
      <c r="OMI19" s="1"/>
      <c r="OMJ19" s="1"/>
      <c r="OMK19" s="1"/>
      <c r="OML19" s="1"/>
      <c r="OMM19" s="1"/>
      <c r="OMN19" s="1"/>
      <c r="OMO19" s="1"/>
      <c r="OMP19" s="1"/>
      <c r="OMQ19" s="1"/>
      <c r="OMR19" s="1"/>
      <c r="OMS19" s="1"/>
      <c r="OMT19" s="1"/>
      <c r="OMU19" s="1"/>
      <c r="OMV19" s="1"/>
      <c r="OMW19" s="1"/>
      <c r="OMX19" s="1"/>
      <c r="OMY19" s="1"/>
      <c r="OMZ19" s="1"/>
      <c r="ONA19" s="1"/>
      <c r="ONB19" s="1"/>
      <c r="ONC19" s="1"/>
      <c r="OND19" s="1"/>
      <c r="ONE19" s="1"/>
      <c r="ONF19" s="1"/>
      <c r="ONG19" s="1"/>
      <c r="ONH19" s="1"/>
      <c r="ONI19" s="1"/>
      <c r="ONJ19" s="1"/>
      <c r="ONK19" s="1"/>
      <c r="ONL19" s="1"/>
      <c r="ONM19" s="1"/>
      <c r="ONN19" s="1"/>
      <c r="ONO19" s="1"/>
      <c r="ONP19" s="1"/>
      <c r="ONQ19" s="1"/>
      <c r="ONR19" s="1"/>
      <c r="ONS19" s="1"/>
      <c r="ONT19" s="1"/>
      <c r="ONU19" s="1"/>
      <c r="ONV19" s="1"/>
      <c r="ONW19" s="1"/>
      <c r="ONX19" s="1"/>
      <c r="ONY19" s="1"/>
      <c r="ONZ19" s="1"/>
      <c r="OOA19" s="1"/>
      <c r="OOB19" s="1"/>
      <c r="OOC19" s="1"/>
      <c r="OOD19" s="1"/>
      <c r="OOE19" s="1"/>
      <c r="OOF19" s="1"/>
      <c r="OOG19" s="1"/>
      <c r="OOH19" s="1"/>
      <c r="OOI19" s="1"/>
      <c r="OOJ19" s="1"/>
      <c r="OOK19" s="1"/>
      <c r="OOL19" s="1"/>
      <c r="OOM19" s="1"/>
      <c r="OON19" s="1"/>
      <c r="OOO19" s="1"/>
      <c r="OOP19" s="1"/>
      <c r="OOQ19" s="1"/>
      <c r="OOR19" s="1"/>
      <c r="OOS19" s="1"/>
      <c r="OOT19" s="1"/>
      <c r="OOU19" s="1"/>
      <c r="OOV19" s="1"/>
      <c r="OOW19" s="1"/>
      <c r="OOX19" s="1"/>
      <c r="OOY19" s="1"/>
      <c r="OOZ19" s="1"/>
      <c r="OPA19" s="1"/>
      <c r="OPB19" s="1"/>
      <c r="OPC19" s="1"/>
      <c r="OPD19" s="1"/>
      <c r="OPE19" s="1"/>
      <c r="OPF19" s="1"/>
      <c r="OPG19" s="1"/>
      <c r="OPH19" s="1"/>
      <c r="OPI19" s="1"/>
      <c r="OPJ19" s="1"/>
      <c r="OPK19" s="1"/>
      <c r="OPL19" s="1"/>
      <c r="OPM19" s="1"/>
      <c r="OPN19" s="1"/>
      <c r="OPO19" s="1"/>
      <c r="OPP19" s="1"/>
      <c r="OPQ19" s="1"/>
      <c r="OPR19" s="1"/>
      <c r="OPS19" s="1"/>
      <c r="OPT19" s="1"/>
      <c r="OPU19" s="1"/>
      <c r="OPV19" s="1"/>
      <c r="OPW19" s="1"/>
      <c r="OPX19" s="1"/>
      <c r="OPY19" s="1"/>
      <c r="OPZ19" s="1"/>
      <c r="OQA19" s="1"/>
      <c r="OQB19" s="1"/>
      <c r="OQC19" s="1"/>
      <c r="OQD19" s="1"/>
      <c r="OQE19" s="1"/>
      <c r="OQF19" s="1"/>
      <c r="OQG19" s="1"/>
      <c r="OQH19" s="1"/>
      <c r="OQI19" s="1"/>
      <c r="OQJ19" s="1"/>
      <c r="OQK19" s="1"/>
      <c r="OQL19" s="1"/>
      <c r="OQM19" s="1"/>
      <c r="OQN19" s="1"/>
      <c r="OQO19" s="1"/>
      <c r="OQP19" s="1"/>
      <c r="OQQ19" s="1"/>
      <c r="OQR19" s="1"/>
      <c r="OQS19" s="1"/>
      <c r="OQT19" s="1"/>
      <c r="OQU19" s="1"/>
      <c r="OQV19" s="1"/>
      <c r="OQW19" s="1"/>
      <c r="OQX19" s="1"/>
      <c r="OQY19" s="1"/>
      <c r="OQZ19" s="1"/>
      <c r="ORA19" s="1"/>
      <c r="ORB19" s="1"/>
      <c r="ORC19" s="1"/>
      <c r="ORD19" s="1"/>
      <c r="ORE19" s="1"/>
      <c r="ORF19" s="1"/>
      <c r="ORG19" s="1"/>
      <c r="ORH19" s="1"/>
      <c r="ORI19" s="1"/>
      <c r="ORJ19" s="1"/>
      <c r="ORK19" s="1"/>
      <c r="ORL19" s="1"/>
      <c r="ORM19" s="1"/>
      <c r="ORN19" s="1"/>
      <c r="ORO19" s="1"/>
      <c r="ORP19" s="1"/>
      <c r="ORQ19" s="1"/>
      <c r="ORR19" s="1"/>
      <c r="ORS19" s="1"/>
      <c r="ORT19" s="1"/>
      <c r="ORU19" s="1"/>
      <c r="ORV19" s="1"/>
      <c r="ORW19" s="1"/>
      <c r="ORX19" s="1"/>
      <c r="ORY19" s="1"/>
      <c r="ORZ19" s="1"/>
      <c r="OSA19" s="1"/>
      <c r="OSB19" s="1"/>
      <c r="OSC19" s="1"/>
      <c r="OSD19" s="1"/>
      <c r="OSE19" s="1"/>
      <c r="OSF19" s="1"/>
      <c r="OSG19" s="1"/>
      <c r="OSH19" s="1"/>
      <c r="OSI19" s="1"/>
      <c r="OSJ19" s="1"/>
      <c r="OSK19" s="1"/>
      <c r="OSL19" s="1"/>
      <c r="OSM19" s="1"/>
      <c r="OSN19" s="1"/>
      <c r="OSO19" s="1"/>
      <c r="OSP19" s="1"/>
      <c r="OSQ19" s="1"/>
      <c r="OSR19" s="1"/>
      <c r="OSS19" s="1"/>
      <c r="OST19" s="1"/>
      <c r="OSU19" s="1"/>
      <c r="OSV19" s="1"/>
      <c r="OSW19" s="1"/>
      <c r="OSX19" s="1"/>
      <c r="OSY19" s="1"/>
      <c r="OSZ19" s="1"/>
      <c r="OTA19" s="1"/>
      <c r="OTB19" s="1"/>
      <c r="OTC19" s="1"/>
      <c r="OTD19" s="1"/>
      <c r="OTE19" s="1"/>
      <c r="OTF19" s="1"/>
      <c r="OTG19" s="1"/>
      <c r="OTH19" s="1"/>
      <c r="OTI19" s="1"/>
      <c r="OTJ19" s="1"/>
      <c r="OTK19" s="1"/>
      <c r="OTL19" s="1"/>
      <c r="OTM19" s="1"/>
      <c r="OTN19" s="1"/>
      <c r="OTO19" s="1"/>
      <c r="OTP19" s="1"/>
      <c r="OTQ19" s="1"/>
      <c r="OTR19" s="1"/>
      <c r="OTS19" s="1"/>
      <c r="OTT19" s="1"/>
      <c r="OTU19" s="1"/>
      <c r="OTV19" s="1"/>
      <c r="OTW19" s="1"/>
      <c r="OTX19" s="1"/>
      <c r="OTY19" s="1"/>
      <c r="OTZ19" s="1"/>
      <c r="OUA19" s="1"/>
      <c r="OUB19" s="1"/>
      <c r="OUC19" s="1"/>
      <c r="OUD19" s="1"/>
      <c r="OUE19" s="1"/>
      <c r="OUF19" s="1"/>
      <c r="OUG19" s="1"/>
      <c r="OUH19" s="1"/>
      <c r="OUI19" s="1"/>
      <c r="OUJ19" s="1"/>
      <c r="OUK19" s="1"/>
      <c r="OUL19" s="1"/>
      <c r="OUM19" s="1"/>
      <c r="OUN19" s="1"/>
      <c r="OUO19" s="1"/>
      <c r="OUP19" s="1"/>
      <c r="OUQ19" s="1"/>
      <c r="OUR19" s="1"/>
      <c r="OUS19" s="1"/>
      <c r="OUT19" s="1"/>
      <c r="OUU19" s="1"/>
      <c r="OUV19" s="1"/>
      <c r="OUW19" s="1"/>
      <c r="OUX19" s="1"/>
      <c r="OUY19" s="1"/>
      <c r="OUZ19" s="1"/>
      <c r="OVA19" s="1"/>
      <c r="OVB19" s="1"/>
      <c r="OVC19" s="1"/>
      <c r="OVD19" s="1"/>
      <c r="OVE19" s="1"/>
      <c r="OVF19" s="1"/>
      <c r="OVG19" s="1"/>
      <c r="OVH19" s="1"/>
      <c r="OVI19" s="1"/>
      <c r="OVJ19" s="1"/>
      <c r="OVK19" s="1"/>
      <c r="OVL19" s="1"/>
      <c r="OVM19" s="1"/>
      <c r="OVN19" s="1"/>
      <c r="OVO19" s="1"/>
      <c r="OVP19" s="1"/>
      <c r="OVQ19" s="1"/>
      <c r="OVR19" s="1"/>
      <c r="OVS19" s="1"/>
      <c r="OVT19" s="1"/>
      <c r="OVU19" s="1"/>
      <c r="OVV19" s="1"/>
      <c r="OVW19" s="1"/>
      <c r="OVX19" s="1"/>
      <c r="OVY19" s="1"/>
      <c r="OVZ19" s="1"/>
      <c r="OWA19" s="1"/>
      <c r="OWB19" s="1"/>
      <c r="OWC19" s="1"/>
      <c r="OWD19" s="1"/>
      <c r="OWE19" s="1"/>
      <c r="OWF19" s="1"/>
      <c r="OWG19" s="1"/>
      <c r="OWH19" s="1"/>
      <c r="OWI19" s="1"/>
      <c r="OWJ19" s="1"/>
      <c r="OWK19" s="1"/>
      <c r="OWL19" s="1"/>
      <c r="OWM19" s="1"/>
      <c r="OWN19" s="1"/>
      <c r="OWO19" s="1"/>
      <c r="OWP19" s="1"/>
      <c r="OWQ19" s="1"/>
      <c r="OWR19" s="1"/>
      <c r="OWS19" s="1"/>
      <c r="OWT19" s="1"/>
      <c r="OWU19" s="1"/>
      <c r="OWV19" s="1"/>
      <c r="OWW19" s="1"/>
      <c r="OWX19" s="1"/>
      <c r="OWY19" s="1"/>
      <c r="OWZ19" s="1"/>
      <c r="OXA19" s="1"/>
      <c r="OXB19" s="1"/>
      <c r="OXC19" s="1"/>
      <c r="OXD19" s="1"/>
      <c r="OXE19" s="1"/>
      <c r="OXF19" s="1"/>
      <c r="OXG19" s="1"/>
      <c r="OXH19" s="1"/>
      <c r="OXI19" s="1"/>
      <c r="OXJ19" s="1"/>
      <c r="OXK19" s="1"/>
      <c r="OXL19" s="1"/>
      <c r="OXM19" s="1"/>
      <c r="OXN19" s="1"/>
      <c r="OXO19" s="1"/>
      <c r="OXP19" s="1"/>
      <c r="OXQ19" s="1"/>
      <c r="OXR19" s="1"/>
      <c r="OXS19" s="1"/>
      <c r="OXT19" s="1"/>
      <c r="OXU19" s="1"/>
      <c r="OXV19" s="1"/>
      <c r="OXW19" s="1"/>
      <c r="OXX19" s="1"/>
      <c r="OXY19" s="1"/>
      <c r="OXZ19" s="1"/>
      <c r="OYA19" s="1"/>
      <c r="OYB19" s="1"/>
      <c r="OYC19" s="1"/>
      <c r="OYD19" s="1"/>
      <c r="OYE19" s="1"/>
      <c r="OYF19" s="1"/>
      <c r="OYG19" s="1"/>
      <c r="OYH19" s="1"/>
      <c r="OYI19" s="1"/>
      <c r="OYJ19" s="1"/>
      <c r="OYK19" s="1"/>
      <c r="OYL19" s="1"/>
      <c r="OYM19" s="1"/>
      <c r="OYN19" s="1"/>
      <c r="OYO19" s="1"/>
      <c r="OYP19" s="1"/>
      <c r="OYQ19" s="1"/>
      <c r="OYR19" s="1"/>
      <c r="OYS19" s="1"/>
      <c r="OYT19" s="1"/>
      <c r="OYU19" s="1"/>
      <c r="OYV19" s="1"/>
      <c r="OYW19" s="1"/>
      <c r="OYX19" s="1"/>
      <c r="OYY19" s="1"/>
      <c r="OYZ19" s="1"/>
      <c r="OZA19" s="1"/>
      <c r="OZB19" s="1"/>
      <c r="OZC19" s="1"/>
      <c r="OZD19" s="1"/>
      <c r="OZE19" s="1"/>
      <c r="OZF19" s="1"/>
      <c r="OZG19" s="1"/>
      <c r="OZH19" s="1"/>
      <c r="OZI19" s="1"/>
      <c r="OZJ19" s="1"/>
      <c r="OZK19" s="1"/>
      <c r="OZL19" s="1"/>
      <c r="OZM19" s="1"/>
      <c r="OZN19" s="1"/>
      <c r="OZO19" s="1"/>
      <c r="OZP19" s="1"/>
      <c r="OZQ19" s="1"/>
      <c r="OZR19" s="1"/>
      <c r="OZS19" s="1"/>
      <c r="OZT19" s="1"/>
      <c r="OZU19" s="1"/>
      <c r="OZV19" s="1"/>
      <c r="OZW19" s="1"/>
      <c r="OZX19" s="1"/>
      <c r="OZY19" s="1"/>
      <c r="OZZ19" s="1"/>
      <c r="PAA19" s="1"/>
      <c r="PAB19" s="1"/>
      <c r="PAC19" s="1"/>
      <c r="PAD19" s="1"/>
      <c r="PAE19" s="1"/>
      <c r="PAF19" s="1"/>
      <c r="PAG19" s="1"/>
      <c r="PAH19" s="1"/>
      <c r="PAI19" s="1"/>
      <c r="PAJ19" s="1"/>
      <c r="PAK19" s="1"/>
      <c r="PAL19" s="1"/>
      <c r="PAM19" s="1"/>
      <c r="PAN19" s="1"/>
      <c r="PAO19" s="1"/>
      <c r="PAP19" s="1"/>
      <c r="PAQ19" s="1"/>
      <c r="PAR19" s="1"/>
      <c r="PAS19" s="1"/>
      <c r="PAT19" s="1"/>
      <c r="PAU19" s="1"/>
      <c r="PAV19" s="1"/>
      <c r="PAW19" s="1"/>
      <c r="PAX19" s="1"/>
      <c r="PAY19" s="1"/>
      <c r="PAZ19" s="1"/>
      <c r="PBA19" s="1"/>
      <c r="PBB19" s="1"/>
      <c r="PBC19" s="1"/>
      <c r="PBD19" s="1"/>
      <c r="PBE19" s="1"/>
      <c r="PBF19" s="1"/>
      <c r="PBG19" s="1"/>
      <c r="PBH19" s="1"/>
      <c r="PBI19" s="1"/>
      <c r="PBJ19" s="1"/>
      <c r="PBK19" s="1"/>
      <c r="PBL19" s="1"/>
      <c r="PBM19" s="1"/>
      <c r="PBN19" s="1"/>
      <c r="PBO19" s="1"/>
      <c r="PBP19" s="1"/>
      <c r="PBQ19" s="1"/>
      <c r="PBR19" s="1"/>
      <c r="PBS19" s="1"/>
      <c r="PBT19" s="1"/>
      <c r="PBU19" s="1"/>
      <c r="PBV19" s="1"/>
      <c r="PBW19" s="1"/>
      <c r="PBX19" s="1"/>
      <c r="PBY19" s="1"/>
      <c r="PBZ19" s="1"/>
      <c r="PCA19" s="1"/>
      <c r="PCB19" s="1"/>
      <c r="PCC19" s="1"/>
      <c r="PCD19" s="1"/>
      <c r="PCE19" s="1"/>
      <c r="PCF19" s="1"/>
      <c r="PCG19" s="1"/>
      <c r="PCH19" s="1"/>
      <c r="PCI19" s="1"/>
      <c r="PCJ19" s="1"/>
      <c r="PCK19" s="1"/>
      <c r="PCL19" s="1"/>
      <c r="PCM19" s="1"/>
      <c r="PCN19" s="1"/>
      <c r="PCO19" s="1"/>
      <c r="PCP19" s="1"/>
      <c r="PCQ19" s="1"/>
      <c r="PCR19" s="1"/>
      <c r="PCS19" s="1"/>
      <c r="PCT19" s="1"/>
      <c r="PCU19" s="1"/>
      <c r="PCV19" s="1"/>
      <c r="PCW19" s="1"/>
      <c r="PCX19" s="1"/>
      <c r="PCY19" s="1"/>
      <c r="PCZ19" s="1"/>
      <c r="PDA19" s="1"/>
      <c r="PDB19" s="1"/>
      <c r="PDC19" s="1"/>
      <c r="PDD19" s="1"/>
      <c r="PDE19" s="1"/>
      <c r="PDF19" s="1"/>
      <c r="PDG19" s="1"/>
      <c r="PDH19" s="1"/>
      <c r="PDI19" s="1"/>
      <c r="PDJ19" s="1"/>
      <c r="PDK19" s="1"/>
      <c r="PDL19" s="1"/>
      <c r="PDM19" s="1"/>
      <c r="PDN19" s="1"/>
      <c r="PDO19" s="1"/>
      <c r="PDP19" s="1"/>
      <c r="PDQ19" s="1"/>
      <c r="PDR19" s="1"/>
      <c r="PDS19" s="1"/>
      <c r="PDT19" s="1"/>
      <c r="PDU19" s="1"/>
      <c r="PDV19" s="1"/>
      <c r="PDW19" s="1"/>
      <c r="PDX19" s="1"/>
      <c r="PDY19" s="1"/>
      <c r="PDZ19" s="1"/>
      <c r="PEA19" s="1"/>
      <c r="PEB19" s="1"/>
      <c r="PEC19" s="1"/>
      <c r="PED19" s="1"/>
      <c r="PEE19" s="1"/>
      <c r="PEF19" s="1"/>
      <c r="PEG19" s="1"/>
      <c r="PEH19" s="1"/>
      <c r="PEI19" s="1"/>
      <c r="PEJ19" s="1"/>
      <c r="PEK19" s="1"/>
      <c r="PEL19" s="1"/>
      <c r="PEM19" s="1"/>
      <c r="PEN19" s="1"/>
      <c r="PEO19" s="1"/>
      <c r="PEP19" s="1"/>
      <c r="PEQ19" s="1"/>
      <c r="PER19" s="1"/>
      <c r="PES19" s="1"/>
      <c r="PET19" s="1"/>
      <c r="PEU19" s="1"/>
      <c r="PEV19" s="1"/>
      <c r="PEW19" s="1"/>
      <c r="PEX19" s="1"/>
      <c r="PEY19" s="1"/>
      <c r="PEZ19" s="1"/>
      <c r="PFA19" s="1"/>
      <c r="PFB19" s="1"/>
      <c r="PFC19" s="1"/>
      <c r="PFD19" s="1"/>
      <c r="PFE19" s="1"/>
      <c r="PFF19" s="1"/>
      <c r="PFG19" s="1"/>
      <c r="PFH19" s="1"/>
      <c r="PFI19" s="1"/>
      <c r="PFJ19" s="1"/>
      <c r="PFK19" s="1"/>
      <c r="PFL19" s="1"/>
      <c r="PFM19" s="1"/>
      <c r="PFN19" s="1"/>
      <c r="PFO19" s="1"/>
      <c r="PFP19" s="1"/>
      <c r="PFQ19" s="1"/>
      <c r="PFR19" s="1"/>
      <c r="PFS19" s="1"/>
      <c r="PFT19" s="1"/>
      <c r="PFU19" s="1"/>
      <c r="PFV19" s="1"/>
      <c r="PFW19" s="1"/>
      <c r="PFX19" s="1"/>
      <c r="PFY19" s="1"/>
      <c r="PFZ19" s="1"/>
      <c r="PGA19" s="1"/>
      <c r="PGB19" s="1"/>
      <c r="PGC19" s="1"/>
      <c r="PGD19" s="1"/>
      <c r="PGE19" s="1"/>
      <c r="PGF19" s="1"/>
      <c r="PGG19" s="1"/>
      <c r="PGH19" s="1"/>
      <c r="PGI19" s="1"/>
      <c r="PGJ19" s="1"/>
      <c r="PGK19" s="1"/>
      <c r="PGL19" s="1"/>
      <c r="PGM19" s="1"/>
      <c r="PGN19" s="1"/>
      <c r="PGO19" s="1"/>
      <c r="PGP19" s="1"/>
      <c r="PGQ19" s="1"/>
      <c r="PGR19" s="1"/>
      <c r="PGS19" s="1"/>
      <c r="PGT19" s="1"/>
      <c r="PGU19" s="1"/>
      <c r="PGV19" s="1"/>
      <c r="PGW19" s="1"/>
      <c r="PGX19" s="1"/>
      <c r="PGY19" s="1"/>
      <c r="PGZ19" s="1"/>
      <c r="PHA19" s="1"/>
      <c r="PHB19" s="1"/>
      <c r="PHC19" s="1"/>
      <c r="PHD19" s="1"/>
      <c r="PHE19" s="1"/>
      <c r="PHF19" s="1"/>
      <c r="PHG19" s="1"/>
      <c r="PHH19" s="1"/>
      <c r="PHI19" s="1"/>
      <c r="PHJ19" s="1"/>
      <c r="PHK19" s="1"/>
      <c r="PHL19" s="1"/>
      <c r="PHM19" s="1"/>
      <c r="PHN19" s="1"/>
      <c r="PHO19" s="1"/>
      <c r="PHP19" s="1"/>
      <c r="PHQ19" s="1"/>
      <c r="PHR19" s="1"/>
      <c r="PHS19" s="1"/>
      <c r="PHT19" s="1"/>
      <c r="PHU19" s="1"/>
      <c r="PHV19" s="1"/>
      <c r="PHW19" s="1"/>
      <c r="PHX19" s="1"/>
      <c r="PHY19" s="1"/>
      <c r="PHZ19" s="1"/>
      <c r="PIA19" s="1"/>
      <c r="PIB19" s="1"/>
      <c r="PIC19" s="1"/>
      <c r="PID19" s="1"/>
      <c r="PIE19" s="1"/>
      <c r="PIF19" s="1"/>
      <c r="PIG19" s="1"/>
      <c r="PIH19" s="1"/>
      <c r="PII19" s="1"/>
      <c r="PIJ19" s="1"/>
      <c r="PIK19" s="1"/>
      <c r="PIL19" s="1"/>
      <c r="PIM19" s="1"/>
      <c r="PIN19" s="1"/>
      <c r="PIO19" s="1"/>
      <c r="PIP19" s="1"/>
      <c r="PIQ19" s="1"/>
      <c r="PIR19" s="1"/>
      <c r="PIS19" s="1"/>
      <c r="PIT19" s="1"/>
      <c r="PIU19" s="1"/>
      <c r="PIV19" s="1"/>
      <c r="PIW19" s="1"/>
      <c r="PIX19" s="1"/>
      <c r="PIY19" s="1"/>
      <c r="PIZ19" s="1"/>
      <c r="PJA19" s="1"/>
      <c r="PJB19" s="1"/>
      <c r="PJC19" s="1"/>
      <c r="PJD19" s="1"/>
      <c r="PJE19" s="1"/>
      <c r="PJF19" s="1"/>
      <c r="PJG19" s="1"/>
      <c r="PJH19" s="1"/>
      <c r="PJI19" s="1"/>
      <c r="PJJ19" s="1"/>
      <c r="PJK19" s="1"/>
      <c r="PJL19" s="1"/>
      <c r="PJM19" s="1"/>
      <c r="PJN19" s="1"/>
      <c r="PJO19" s="1"/>
      <c r="PJP19" s="1"/>
      <c r="PJQ19" s="1"/>
      <c r="PJR19" s="1"/>
      <c r="PJS19" s="1"/>
      <c r="PJT19" s="1"/>
      <c r="PJU19" s="1"/>
      <c r="PJV19" s="1"/>
      <c r="PJW19" s="1"/>
      <c r="PJX19" s="1"/>
      <c r="PJY19" s="1"/>
      <c r="PJZ19" s="1"/>
      <c r="PKA19" s="1"/>
      <c r="PKB19" s="1"/>
      <c r="PKC19" s="1"/>
      <c r="PKD19" s="1"/>
      <c r="PKE19" s="1"/>
      <c r="PKF19" s="1"/>
      <c r="PKG19" s="1"/>
      <c r="PKH19" s="1"/>
      <c r="PKI19" s="1"/>
      <c r="PKJ19" s="1"/>
      <c r="PKK19" s="1"/>
      <c r="PKL19" s="1"/>
      <c r="PKM19" s="1"/>
      <c r="PKN19" s="1"/>
      <c r="PKO19" s="1"/>
      <c r="PKP19" s="1"/>
      <c r="PKQ19" s="1"/>
      <c r="PKR19" s="1"/>
      <c r="PKS19" s="1"/>
      <c r="PKT19" s="1"/>
      <c r="PKU19" s="1"/>
      <c r="PKV19" s="1"/>
      <c r="PKW19" s="1"/>
      <c r="PKX19" s="1"/>
      <c r="PKY19" s="1"/>
      <c r="PKZ19" s="1"/>
      <c r="PLA19" s="1"/>
      <c r="PLB19" s="1"/>
      <c r="PLC19" s="1"/>
      <c r="PLD19" s="1"/>
      <c r="PLE19" s="1"/>
      <c r="PLF19" s="1"/>
      <c r="PLG19" s="1"/>
      <c r="PLH19" s="1"/>
      <c r="PLI19" s="1"/>
      <c r="PLJ19" s="1"/>
      <c r="PLK19" s="1"/>
      <c r="PLL19" s="1"/>
      <c r="PLM19" s="1"/>
      <c r="PLN19" s="1"/>
      <c r="PLO19" s="1"/>
      <c r="PLP19" s="1"/>
      <c r="PLQ19" s="1"/>
      <c r="PLR19" s="1"/>
      <c r="PLS19" s="1"/>
      <c r="PLT19" s="1"/>
      <c r="PLU19" s="1"/>
      <c r="PLV19" s="1"/>
      <c r="PLW19" s="1"/>
      <c r="PLX19" s="1"/>
      <c r="PLY19" s="1"/>
      <c r="PLZ19" s="1"/>
      <c r="PMA19" s="1"/>
      <c r="PMB19" s="1"/>
      <c r="PMC19" s="1"/>
      <c r="PMD19" s="1"/>
      <c r="PME19" s="1"/>
      <c r="PMF19" s="1"/>
      <c r="PMG19" s="1"/>
      <c r="PMH19" s="1"/>
      <c r="PMI19" s="1"/>
      <c r="PMJ19" s="1"/>
      <c r="PMK19" s="1"/>
      <c r="PML19" s="1"/>
      <c r="PMM19" s="1"/>
      <c r="PMN19" s="1"/>
      <c r="PMO19" s="1"/>
      <c r="PMP19" s="1"/>
      <c r="PMQ19" s="1"/>
      <c r="PMR19" s="1"/>
      <c r="PMS19" s="1"/>
      <c r="PMT19" s="1"/>
      <c r="PMU19" s="1"/>
      <c r="PMV19" s="1"/>
      <c r="PMW19" s="1"/>
      <c r="PMX19" s="1"/>
      <c r="PMY19" s="1"/>
      <c r="PMZ19" s="1"/>
      <c r="PNA19" s="1"/>
      <c r="PNB19" s="1"/>
      <c r="PNC19" s="1"/>
      <c r="PND19" s="1"/>
      <c r="PNE19" s="1"/>
      <c r="PNF19" s="1"/>
      <c r="PNG19" s="1"/>
      <c r="PNH19" s="1"/>
      <c r="PNI19" s="1"/>
      <c r="PNJ19" s="1"/>
      <c r="PNK19" s="1"/>
      <c r="PNL19" s="1"/>
      <c r="PNM19" s="1"/>
      <c r="PNN19" s="1"/>
      <c r="PNO19" s="1"/>
      <c r="PNP19" s="1"/>
      <c r="PNQ19" s="1"/>
      <c r="PNR19" s="1"/>
      <c r="PNS19" s="1"/>
      <c r="PNT19" s="1"/>
      <c r="PNU19" s="1"/>
      <c r="PNV19" s="1"/>
      <c r="PNW19" s="1"/>
      <c r="PNX19" s="1"/>
      <c r="PNY19" s="1"/>
      <c r="PNZ19" s="1"/>
      <c r="POA19" s="1"/>
      <c r="POB19" s="1"/>
      <c r="POC19" s="1"/>
      <c r="POD19" s="1"/>
      <c r="POE19" s="1"/>
      <c r="POF19" s="1"/>
      <c r="POG19" s="1"/>
      <c r="POH19" s="1"/>
      <c r="POI19" s="1"/>
      <c r="POJ19" s="1"/>
      <c r="POK19" s="1"/>
      <c r="POL19" s="1"/>
      <c r="POM19" s="1"/>
      <c r="PON19" s="1"/>
      <c r="POO19" s="1"/>
      <c r="POP19" s="1"/>
      <c r="POQ19" s="1"/>
      <c r="POR19" s="1"/>
      <c r="POS19" s="1"/>
      <c r="POT19" s="1"/>
      <c r="POU19" s="1"/>
      <c r="POV19" s="1"/>
      <c r="POW19" s="1"/>
      <c r="POX19" s="1"/>
      <c r="POY19" s="1"/>
      <c r="POZ19" s="1"/>
      <c r="PPA19" s="1"/>
      <c r="PPB19" s="1"/>
      <c r="PPC19" s="1"/>
      <c r="PPD19" s="1"/>
      <c r="PPE19" s="1"/>
      <c r="PPF19" s="1"/>
      <c r="PPG19" s="1"/>
      <c r="PPH19" s="1"/>
      <c r="PPI19" s="1"/>
      <c r="PPJ19" s="1"/>
      <c r="PPK19" s="1"/>
      <c r="PPL19" s="1"/>
      <c r="PPM19" s="1"/>
      <c r="PPN19" s="1"/>
      <c r="PPO19" s="1"/>
      <c r="PPP19" s="1"/>
      <c r="PPQ19" s="1"/>
      <c r="PPR19" s="1"/>
      <c r="PPS19" s="1"/>
      <c r="PPT19" s="1"/>
      <c r="PPU19" s="1"/>
      <c r="PPV19" s="1"/>
      <c r="PPW19" s="1"/>
      <c r="PPX19" s="1"/>
      <c r="PPY19" s="1"/>
      <c r="PPZ19" s="1"/>
      <c r="PQA19" s="1"/>
      <c r="PQB19" s="1"/>
      <c r="PQC19" s="1"/>
      <c r="PQD19" s="1"/>
      <c r="PQE19" s="1"/>
      <c r="PQF19" s="1"/>
      <c r="PQG19" s="1"/>
      <c r="PQH19" s="1"/>
      <c r="PQI19" s="1"/>
      <c r="PQJ19" s="1"/>
      <c r="PQK19" s="1"/>
      <c r="PQL19" s="1"/>
      <c r="PQM19" s="1"/>
      <c r="PQN19" s="1"/>
      <c r="PQO19" s="1"/>
      <c r="PQP19" s="1"/>
      <c r="PQQ19" s="1"/>
      <c r="PQR19" s="1"/>
      <c r="PQS19" s="1"/>
      <c r="PQT19" s="1"/>
      <c r="PQU19" s="1"/>
      <c r="PQV19" s="1"/>
      <c r="PQW19" s="1"/>
      <c r="PQX19" s="1"/>
      <c r="PQY19" s="1"/>
      <c r="PQZ19" s="1"/>
      <c r="PRA19" s="1"/>
      <c r="PRB19" s="1"/>
      <c r="PRC19" s="1"/>
      <c r="PRD19" s="1"/>
      <c r="PRE19" s="1"/>
      <c r="PRF19" s="1"/>
      <c r="PRG19" s="1"/>
      <c r="PRH19" s="1"/>
      <c r="PRI19" s="1"/>
      <c r="PRJ19" s="1"/>
      <c r="PRK19" s="1"/>
      <c r="PRL19" s="1"/>
      <c r="PRM19" s="1"/>
      <c r="PRN19" s="1"/>
      <c r="PRO19" s="1"/>
      <c r="PRP19" s="1"/>
      <c r="PRQ19" s="1"/>
      <c r="PRR19" s="1"/>
      <c r="PRS19" s="1"/>
      <c r="PRT19" s="1"/>
      <c r="PRU19" s="1"/>
      <c r="PRV19" s="1"/>
      <c r="PRW19" s="1"/>
      <c r="PRX19" s="1"/>
      <c r="PRY19" s="1"/>
      <c r="PRZ19" s="1"/>
      <c r="PSA19" s="1"/>
      <c r="PSB19" s="1"/>
      <c r="PSC19" s="1"/>
      <c r="PSD19" s="1"/>
      <c r="PSE19" s="1"/>
      <c r="PSF19" s="1"/>
      <c r="PSG19" s="1"/>
      <c r="PSH19" s="1"/>
      <c r="PSI19" s="1"/>
      <c r="PSJ19" s="1"/>
      <c r="PSK19" s="1"/>
      <c r="PSL19" s="1"/>
      <c r="PSM19" s="1"/>
      <c r="PSN19" s="1"/>
      <c r="PSO19" s="1"/>
      <c r="PSP19" s="1"/>
      <c r="PSQ19" s="1"/>
      <c r="PSR19" s="1"/>
      <c r="PSS19" s="1"/>
      <c r="PST19" s="1"/>
      <c r="PSU19" s="1"/>
      <c r="PSV19" s="1"/>
      <c r="PSW19" s="1"/>
      <c r="PSX19" s="1"/>
      <c r="PSY19" s="1"/>
      <c r="PSZ19" s="1"/>
      <c r="PTA19" s="1"/>
      <c r="PTB19" s="1"/>
      <c r="PTC19" s="1"/>
      <c r="PTD19" s="1"/>
      <c r="PTE19" s="1"/>
      <c r="PTF19" s="1"/>
      <c r="PTG19" s="1"/>
      <c r="PTH19" s="1"/>
      <c r="PTI19" s="1"/>
      <c r="PTJ19" s="1"/>
      <c r="PTK19" s="1"/>
      <c r="PTL19" s="1"/>
      <c r="PTM19" s="1"/>
      <c r="PTN19" s="1"/>
      <c r="PTO19" s="1"/>
      <c r="PTP19" s="1"/>
      <c r="PTQ19" s="1"/>
      <c r="PTR19" s="1"/>
      <c r="PTS19" s="1"/>
      <c r="PTT19" s="1"/>
      <c r="PTU19" s="1"/>
      <c r="PTV19" s="1"/>
      <c r="PTW19" s="1"/>
      <c r="PTX19" s="1"/>
      <c r="PTY19" s="1"/>
      <c r="PTZ19" s="1"/>
      <c r="PUA19" s="1"/>
      <c r="PUB19" s="1"/>
      <c r="PUC19" s="1"/>
      <c r="PUD19" s="1"/>
      <c r="PUE19" s="1"/>
      <c r="PUF19" s="1"/>
      <c r="PUG19" s="1"/>
      <c r="PUH19" s="1"/>
      <c r="PUI19" s="1"/>
      <c r="PUJ19" s="1"/>
      <c r="PUK19" s="1"/>
      <c r="PUL19" s="1"/>
      <c r="PUM19" s="1"/>
      <c r="PUN19" s="1"/>
      <c r="PUO19" s="1"/>
      <c r="PUP19" s="1"/>
      <c r="PUQ19" s="1"/>
      <c r="PUR19" s="1"/>
      <c r="PUS19" s="1"/>
      <c r="PUT19" s="1"/>
      <c r="PUU19" s="1"/>
      <c r="PUV19" s="1"/>
      <c r="PUW19" s="1"/>
      <c r="PUX19" s="1"/>
      <c r="PUY19" s="1"/>
      <c r="PUZ19" s="1"/>
      <c r="PVA19" s="1"/>
      <c r="PVB19" s="1"/>
      <c r="PVC19" s="1"/>
      <c r="PVD19" s="1"/>
      <c r="PVE19" s="1"/>
      <c r="PVF19" s="1"/>
      <c r="PVG19" s="1"/>
      <c r="PVH19" s="1"/>
      <c r="PVI19" s="1"/>
      <c r="PVJ19" s="1"/>
      <c r="PVK19" s="1"/>
      <c r="PVL19" s="1"/>
      <c r="PVM19" s="1"/>
      <c r="PVN19" s="1"/>
      <c r="PVO19" s="1"/>
      <c r="PVP19" s="1"/>
      <c r="PVQ19" s="1"/>
      <c r="PVR19" s="1"/>
      <c r="PVS19" s="1"/>
      <c r="PVT19" s="1"/>
      <c r="PVU19" s="1"/>
      <c r="PVV19" s="1"/>
      <c r="PVW19" s="1"/>
      <c r="PVX19" s="1"/>
      <c r="PVY19" s="1"/>
      <c r="PVZ19" s="1"/>
      <c r="PWA19" s="1"/>
      <c r="PWB19" s="1"/>
      <c r="PWC19" s="1"/>
      <c r="PWD19" s="1"/>
      <c r="PWE19" s="1"/>
      <c r="PWF19" s="1"/>
      <c r="PWG19" s="1"/>
      <c r="PWH19" s="1"/>
      <c r="PWI19" s="1"/>
      <c r="PWJ19" s="1"/>
      <c r="PWK19" s="1"/>
      <c r="PWL19" s="1"/>
      <c r="PWM19" s="1"/>
      <c r="PWN19" s="1"/>
      <c r="PWO19" s="1"/>
      <c r="PWP19" s="1"/>
      <c r="PWQ19" s="1"/>
      <c r="PWR19" s="1"/>
      <c r="PWS19" s="1"/>
      <c r="PWT19" s="1"/>
      <c r="PWU19" s="1"/>
      <c r="PWV19" s="1"/>
      <c r="PWW19" s="1"/>
      <c r="PWX19" s="1"/>
      <c r="PWY19" s="1"/>
      <c r="PWZ19" s="1"/>
      <c r="PXA19" s="1"/>
      <c r="PXB19" s="1"/>
      <c r="PXC19" s="1"/>
      <c r="PXD19" s="1"/>
      <c r="PXE19" s="1"/>
      <c r="PXF19" s="1"/>
      <c r="PXG19" s="1"/>
      <c r="PXH19" s="1"/>
      <c r="PXI19" s="1"/>
      <c r="PXJ19" s="1"/>
      <c r="PXK19" s="1"/>
      <c r="PXL19" s="1"/>
      <c r="PXM19" s="1"/>
      <c r="PXN19" s="1"/>
      <c r="PXO19" s="1"/>
      <c r="PXP19" s="1"/>
      <c r="PXQ19" s="1"/>
      <c r="PXR19" s="1"/>
      <c r="PXS19" s="1"/>
      <c r="PXT19" s="1"/>
      <c r="PXU19" s="1"/>
      <c r="PXV19" s="1"/>
      <c r="PXW19" s="1"/>
      <c r="PXX19" s="1"/>
      <c r="PXY19" s="1"/>
      <c r="PXZ19" s="1"/>
      <c r="PYA19" s="1"/>
      <c r="PYB19" s="1"/>
      <c r="PYC19" s="1"/>
      <c r="PYD19" s="1"/>
      <c r="PYE19" s="1"/>
      <c r="PYF19" s="1"/>
      <c r="PYG19" s="1"/>
      <c r="PYH19" s="1"/>
      <c r="PYI19" s="1"/>
      <c r="PYJ19" s="1"/>
      <c r="PYK19" s="1"/>
      <c r="PYL19" s="1"/>
      <c r="PYM19" s="1"/>
      <c r="PYN19" s="1"/>
      <c r="PYO19" s="1"/>
      <c r="PYP19" s="1"/>
      <c r="PYQ19" s="1"/>
      <c r="PYR19" s="1"/>
      <c r="PYS19" s="1"/>
      <c r="PYT19" s="1"/>
      <c r="PYU19" s="1"/>
      <c r="PYV19" s="1"/>
      <c r="PYW19" s="1"/>
      <c r="PYX19" s="1"/>
      <c r="PYY19" s="1"/>
      <c r="PYZ19" s="1"/>
      <c r="PZA19" s="1"/>
      <c r="PZB19" s="1"/>
      <c r="PZC19" s="1"/>
      <c r="PZD19" s="1"/>
      <c r="PZE19" s="1"/>
      <c r="PZF19" s="1"/>
      <c r="PZG19" s="1"/>
      <c r="PZH19" s="1"/>
      <c r="PZI19" s="1"/>
      <c r="PZJ19" s="1"/>
      <c r="PZK19" s="1"/>
      <c r="PZL19" s="1"/>
      <c r="PZM19" s="1"/>
      <c r="PZN19" s="1"/>
      <c r="PZO19" s="1"/>
      <c r="PZP19" s="1"/>
      <c r="PZQ19" s="1"/>
      <c r="PZR19" s="1"/>
      <c r="PZS19" s="1"/>
      <c r="PZT19" s="1"/>
      <c r="PZU19" s="1"/>
      <c r="PZV19" s="1"/>
      <c r="PZW19" s="1"/>
      <c r="PZX19" s="1"/>
      <c r="PZY19" s="1"/>
      <c r="PZZ19" s="1"/>
      <c r="QAA19" s="1"/>
      <c r="QAB19" s="1"/>
      <c r="QAC19" s="1"/>
      <c r="QAD19" s="1"/>
      <c r="QAE19" s="1"/>
      <c r="QAF19" s="1"/>
      <c r="QAG19" s="1"/>
      <c r="QAH19" s="1"/>
      <c r="QAI19" s="1"/>
      <c r="QAJ19" s="1"/>
      <c r="QAK19" s="1"/>
      <c r="QAL19" s="1"/>
      <c r="QAM19" s="1"/>
      <c r="QAN19" s="1"/>
      <c r="QAO19" s="1"/>
      <c r="QAP19" s="1"/>
      <c r="QAQ19" s="1"/>
      <c r="QAR19" s="1"/>
      <c r="QAS19" s="1"/>
      <c r="QAT19" s="1"/>
      <c r="QAU19" s="1"/>
      <c r="QAV19" s="1"/>
      <c r="QAW19" s="1"/>
      <c r="QAX19" s="1"/>
      <c r="QAY19" s="1"/>
      <c r="QAZ19" s="1"/>
      <c r="QBA19" s="1"/>
      <c r="QBB19" s="1"/>
      <c r="QBC19" s="1"/>
      <c r="QBD19" s="1"/>
      <c r="QBE19" s="1"/>
      <c r="QBF19" s="1"/>
      <c r="QBG19" s="1"/>
      <c r="QBH19" s="1"/>
      <c r="QBI19" s="1"/>
      <c r="QBJ19" s="1"/>
      <c r="QBK19" s="1"/>
      <c r="QBL19" s="1"/>
      <c r="QBM19" s="1"/>
      <c r="QBN19" s="1"/>
      <c r="QBO19" s="1"/>
      <c r="QBP19" s="1"/>
      <c r="QBQ19" s="1"/>
      <c r="QBR19" s="1"/>
      <c r="QBS19" s="1"/>
      <c r="QBT19" s="1"/>
      <c r="QBU19" s="1"/>
      <c r="QBV19" s="1"/>
      <c r="QBW19" s="1"/>
      <c r="QBX19" s="1"/>
      <c r="QBY19" s="1"/>
      <c r="QBZ19" s="1"/>
      <c r="QCA19" s="1"/>
      <c r="QCB19" s="1"/>
      <c r="QCC19" s="1"/>
      <c r="QCD19" s="1"/>
      <c r="QCE19" s="1"/>
      <c r="QCF19" s="1"/>
      <c r="QCG19" s="1"/>
      <c r="QCH19" s="1"/>
      <c r="QCI19" s="1"/>
      <c r="QCJ19" s="1"/>
      <c r="QCK19" s="1"/>
      <c r="QCL19" s="1"/>
      <c r="QCM19" s="1"/>
      <c r="QCN19" s="1"/>
      <c r="QCO19" s="1"/>
      <c r="QCP19" s="1"/>
      <c r="QCQ19" s="1"/>
      <c r="QCR19" s="1"/>
      <c r="QCS19" s="1"/>
      <c r="QCT19" s="1"/>
      <c r="QCU19" s="1"/>
      <c r="QCV19" s="1"/>
      <c r="QCW19" s="1"/>
      <c r="QCX19" s="1"/>
      <c r="QCY19" s="1"/>
      <c r="QCZ19" s="1"/>
      <c r="QDA19" s="1"/>
      <c r="QDB19" s="1"/>
      <c r="QDC19" s="1"/>
      <c r="QDD19" s="1"/>
      <c r="QDE19" s="1"/>
      <c r="QDF19" s="1"/>
      <c r="QDG19" s="1"/>
      <c r="QDH19" s="1"/>
      <c r="QDI19" s="1"/>
      <c r="QDJ19" s="1"/>
      <c r="QDK19" s="1"/>
      <c r="QDL19" s="1"/>
      <c r="QDM19" s="1"/>
      <c r="QDN19" s="1"/>
      <c r="QDO19" s="1"/>
      <c r="QDP19" s="1"/>
      <c r="QDQ19" s="1"/>
      <c r="QDR19" s="1"/>
      <c r="QDS19" s="1"/>
      <c r="QDT19" s="1"/>
      <c r="QDU19" s="1"/>
      <c r="QDV19" s="1"/>
      <c r="QDW19" s="1"/>
      <c r="QDX19" s="1"/>
      <c r="QDY19" s="1"/>
      <c r="QDZ19" s="1"/>
      <c r="QEA19" s="1"/>
      <c r="QEB19" s="1"/>
      <c r="QEC19" s="1"/>
      <c r="QED19" s="1"/>
      <c r="QEE19" s="1"/>
      <c r="QEF19" s="1"/>
      <c r="QEG19" s="1"/>
      <c r="QEH19" s="1"/>
      <c r="QEI19" s="1"/>
      <c r="QEJ19" s="1"/>
      <c r="QEK19" s="1"/>
      <c r="QEL19" s="1"/>
      <c r="QEM19" s="1"/>
      <c r="QEN19" s="1"/>
      <c r="QEO19" s="1"/>
      <c r="QEP19" s="1"/>
      <c r="QEQ19" s="1"/>
      <c r="QER19" s="1"/>
      <c r="QES19" s="1"/>
      <c r="QET19" s="1"/>
      <c r="QEU19" s="1"/>
      <c r="QEV19" s="1"/>
      <c r="QEW19" s="1"/>
      <c r="QEX19" s="1"/>
      <c r="QEY19" s="1"/>
      <c r="QEZ19" s="1"/>
      <c r="QFA19" s="1"/>
      <c r="QFB19" s="1"/>
      <c r="QFC19" s="1"/>
      <c r="QFD19" s="1"/>
      <c r="QFE19" s="1"/>
      <c r="QFF19" s="1"/>
      <c r="QFG19" s="1"/>
      <c r="QFH19" s="1"/>
      <c r="QFI19" s="1"/>
      <c r="QFJ19" s="1"/>
      <c r="QFK19" s="1"/>
      <c r="QFL19" s="1"/>
      <c r="QFM19" s="1"/>
      <c r="QFN19" s="1"/>
      <c r="QFO19" s="1"/>
      <c r="QFP19" s="1"/>
      <c r="QFQ19" s="1"/>
      <c r="QFR19" s="1"/>
      <c r="QFS19" s="1"/>
      <c r="QFT19" s="1"/>
      <c r="QFU19" s="1"/>
      <c r="QFV19" s="1"/>
      <c r="QFW19" s="1"/>
      <c r="QFX19" s="1"/>
      <c r="QFY19" s="1"/>
      <c r="QFZ19" s="1"/>
      <c r="QGA19" s="1"/>
      <c r="QGB19" s="1"/>
      <c r="QGC19" s="1"/>
      <c r="QGD19" s="1"/>
      <c r="QGE19" s="1"/>
      <c r="QGF19" s="1"/>
      <c r="QGG19" s="1"/>
      <c r="QGH19" s="1"/>
      <c r="QGI19" s="1"/>
      <c r="QGJ19" s="1"/>
      <c r="QGK19" s="1"/>
      <c r="QGL19" s="1"/>
      <c r="QGM19" s="1"/>
      <c r="QGN19" s="1"/>
      <c r="QGO19" s="1"/>
      <c r="QGP19" s="1"/>
      <c r="QGQ19" s="1"/>
      <c r="QGR19" s="1"/>
      <c r="QGS19" s="1"/>
      <c r="QGT19" s="1"/>
      <c r="QGU19" s="1"/>
      <c r="QGV19" s="1"/>
      <c r="QGW19" s="1"/>
      <c r="QGX19" s="1"/>
      <c r="QGY19" s="1"/>
      <c r="QGZ19" s="1"/>
      <c r="QHA19" s="1"/>
      <c r="QHB19" s="1"/>
      <c r="QHC19" s="1"/>
      <c r="QHD19" s="1"/>
      <c r="QHE19" s="1"/>
      <c r="QHF19" s="1"/>
      <c r="QHG19" s="1"/>
      <c r="QHH19" s="1"/>
      <c r="QHI19" s="1"/>
      <c r="QHJ19" s="1"/>
      <c r="QHK19" s="1"/>
      <c r="QHL19" s="1"/>
      <c r="QHM19" s="1"/>
      <c r="QHN19" s="1"/>
      <c r="QHO19" s="1"/>
      <c r="QHP19" s="1"/>
      <c r="QHQ19" s="1"/>
      <c r="QHR19" s="1"/>
      <c r="QHS19" s="1"/>
      <c r="QHT19" s="1"/>
      <c r="QHU19" s="1"/>
      <c r="QHV19" s="1"/>
      <c r="QHW19" s="1"/>
      <c r="QHX19" s="1"/>
      <c r="QHY19" s="1"/>
      <c r="QHZ19" s="1"/>
      <c r="QIA19" s="1"/>
      <c r="QIB19" s="1"/>
      <c r="QIC19" s="1"/>
      <c r="QID19" s="1"/>
      <c r="QIE19" s="1"/>
      <c r="QIF19" s="1"/>
      <c r="QIG19" s="1"/>
      <c r="QIH19" s="1"/>
      <c r="QII19" s="1"/>
      <c r="QIJ19" s="1"/>
      <c r="QIK19" s="1"/>
      <c r="QIL19" s="1"/>
      <c r="QIM19" s="1"/>
      <c r="QIN19" s="1"/>
      <c r="QIO19" s="1"/>
      <c r="QIP19" s="1"/>
      <c r="QIQ19" s="1"/>
      <c r="QIR19" s="1"/>
      <c r="QIS19" s="1"/>
      <c r="QIT19" s="1"/>
      <c r="QIU19" s="1"/>
      <c r="QIV19" s="1"/>
      <c r="QIW19" s="1"/>
      <c r="QIX19" s="1"/>
      <c r="QIY19" s="1"/>
      <c r="QIZ19" s="1"/>
      <c r="QJA19" s="1"/>
      <c r="QJB19" s="1"/>
      <c r="QJC19" s="1"/>
      <c r="QJD19" s="1"/>
      <c r="QJE19" s="1"/>
      <c r="QJF19" s="1"/>
      <c r="QJG19" s="1"/>
      <c r="QJH19" s="1"/>
      <c r="QJI19" s="1"/>
      <c r="QJJ19" s="1"/>
      <c r="QJK19" s="1"/>
      <c r="QJL19" s="1"/>
      <c r="QJM19" s="1"/>
      <c r="QJN19" s="1"/>
      <c r="QJO19" s="1"/>
      <c r="QJP19" s="1"/>
      <c r="QJQ19" s="1"/>
      <c r="QJR19" s="1"/>
      <c r="QJS19" s="1"/>
      <c r="QJT19" s="1"/>
      <c r="QJU19" s="1"/>
      <c r="QJV19" s="1"/>
      <c r="QJW19" s="1"/>
      <c r="QJX19" s="1"/>
      <c r="QJY19" s="1"/>
      <c r="QJZ19" s="1"/>
      <c r="QKA19" s="1"/>
      <c r="QKB19" s="1"/>
      <c r="QKC19" s="1"/>
      <c r="QKD19" s="1"/>
      <c r="QKE19" s="1"/>
      <c r="QKF19" s="1"/>
      <c r="QKG19" s="1"/>
      <c r="QKH19" s="1"/>
      <c r="QKI19" s="1"/>
      <c r="QKJ19" s="1"/>
      <c r="QKK19" s="1"/>
      <c r="QKL19" s="1"/>
      <c r="QKM19" s="1"/>
      <c r="QKN19" s="1"/>
      <c r="QKO19" s="1"/>
      <c r="QKP19" s="1"/>
      <c r="QKQ19" s="1"/>
      <c r="QKR19" s="1"/>
      <c r="QKS19" s="1"/>
      <c r="QKT19" s="1"/>
      <c r="QKU19" s="1"/>
      <c r="QKV19" s="1"/>
      <c r="QKW19" s="1"/>
      <c r="QKX19" s="1"/>
      <c r="QKY19" s="1"/>
      <c r="QKZ19" s="1"/>
      <c r="QLA19" s="1"/>
      <c r="QLB19" s="1"/>
      <c r="QLC19" s="1"/>
      <c r="QLD19" s="1"/>
      <c r="QLE19" s="1"/>
      <c r="QLF19" s="1"/>
      <c r="QLG19" s="1"/>
      <c r="QLH19" s="1"/>
      <c r="QLI19" s="1"/>
      <c r="QLJ19" s="1"/>
      <c r="QLK19" s="1"/>
      <c r="QLL19" s="1"/>
      <c r="QLM19" s="1"/>
      <c r="QLN19" s="1"/>
      <c r="QLO19" s="1"/>
      <c r="QLP19" s="1"/>
      <c r="QLQ19" s="1"/>
      <c r="QLR19" s="1"/>
      <c r="QLS19" s="1"/>
      <c r="QLT19" s="1"/>
      <c r="QLU19" s="1"/>
      <c r="QLV19" s="1"/>
      <c r="QLW19" s="1"/>
      <c r="QLX19" s="1"/>
      <c r="QLY19" s="1"/>
      <c r="QLZ19" s="1"/>
      <c r="QMA19" s="1"/>
      <c r="QMB19" s="1"/>
      <c r="QMC19" s="1"/>
      <c r="QMD19" s="1"/>
      <c r="QME19" s="1"/>
      <c r="QMF19" s="1"/>
      <c r="QMG19" s="1"/>
      <c r="QMH19" s="1"/>
      <c r="QMI19" s="1"/>
      <c r="QMJ19" s="1"/>
      <c r="QMK19" s="1"/>
      <c r="QML19" s="1"/>
      <c r="QMM19" s="1"/>
      <c r="QMN19" s="1"/>
      <c r="QMO19" s="1"/>
      <c r="QMP19" s="1"/>
      <c r="QMQ19" s="1"/>
      <c r="QMR19" s="1"/>
      <c r="QMS19" s="1"/>
      <c r="QMT19" s="1"/>
      <c r="QMU19" s="1"/>
      <c r="QMV19" s="1"/>
      <c r="QMW19" s="1"/>
      <c r="QMX19" s="1"/>
      <c r="QMY19" s="1"/>
      <c r="QMZ19" s="1"/>
      <c r="QNA19" s="1"/>
      <c r="QNB19" s="1"/>
      <c r="QNC19" s="1"/>
      <c r="QND19" s="1"/>
      <c r="QNE19" s="1"/>
      <c r="QNF19" s="1"/>
      <c r="QNG19" s="1"/>
      <c r="QNH19" s="1"/>
      <c r="QNI19" s="1"/>
      <c r="QNJ19" s="1"/>
      <c r="QNK19" s="1"/>
      <c r="QNL19" s="1"/>
      <c r="QNM19" s="1"/>
      <c r="QNN19" s="1"/>
      <c r="QNO19" s="1"/>
      <c r="QNP19" s="1"/>
      <c r="QNQ19" s="1"/>
      <c r="QNR19" s="1"/>
      <c r="QNS19" s="1"/>
      <c r="QNT19" s="1"/>
      <c r="QNU19" s="1"/>
      <c r="QNV19" s="1"/>
      <c r="QNW19" s="1"/>
      <c r="QNX19" s="1"/>
      <c r="QNY19" s="1"/>
      <c r="QNZ19" s="1"/>
      <c r="QOA19" s="1"/>
      <c r="QOB19" s="1"/>
      <c r="QOC19" s="1"/>
      <c r="QOD19" s="1"/>
      <c r="QOE19" s="1"/>
      <c r="QOF19" s="1"/>
      <c r="QOG19" s="1"/>
      <c r="QOH19" s="1"/>
      <c r="QOI19" s="1"/>
      <c r="QOJ19" s="1"/>
      <c r="QOK19" s="1"/>
      <c r="QOL19" s="1"/>
      <c r="QOM19" s="1"/>
      <c r="QON19" s="1"/>
      <c r="QOO19" s="1"/>
      <c r="QOP19" s="1"/>
      <c r="QOQ19" s="1"/>
      <c r="QOR19" s="1"/>
      <c r="QOS19" s="1"/>
      <c r="QOT19" s="1"/>
      <c r="QOU19" s="1"/>
      <c r="QOV19" s="1"/>
      <c r="QOW19" s="1"/>
      <c r="QOX19" s="1"/>
      <c r="QOY19" s="1"/>
      <c r="QOZ19" s="1"/>
      <c r="QPA19" s="1"/>
      <c r="QPB19" s="1"/>
      <c r="QPC19" s="1"/>
      <c r="QPD19" s="1"/>
      <c r="QPE19" s="1"/>
      <c r="QPF19" s="1"/>
      <c r="QPG19" s="1"/>
      <c r="QPH19" s="1"/>
      <c r="QPI19" s="1"/>
      <c r="QPJ19" s="1"/>
      <c r="QPK19" s="1"/>
      <c r="QPL19" s="1"/>
      <c r="QPM19" s="1"/>
      <c r="QPN19" s="1"/>
      <c r="QPO19" s="1"/>
      <c r="QPP19" s="1"/>
      <c r="QPQ19" s="1"/>
      <c r="QPR19" s="1"/>
      <c r="QPS19" s="1"/>
      <c r="QPT19" s="1"/>
      <c r="QPU19" s="1"/>
      <c r="QPV19" s="1"/>
      <c r="QPW19" s="1"/>
      <c r="QPX19" s="1"/>
      <c r="QPY19" s="1"/>
      <c r="QPZ19" s="1"/>
      <c r="QQA19" s="1"/>
      <c r="QQB19" s="1"/>
      <c r="QQC19" s="1"/>
      <c r="QQD19" s="1"/>
      <c r="QQE19" s="1"/>
      <c r="QQF19" s="1"/>
      <c r="QQG19" s="1"/>
      <c r="QQH19" s="1"/>
      <c r="QQI19" s="1"/>
      <c r="QQJ19" s="1"/>
      <c r="QQK19" s="1"/>
      <c r="QQL19" s="1"/>
      <c r="QQM19" s="1"/>
      <c r="QQN19" s="1"/>
      <c r="QQO19" s="1"/>
      <c r="QQP19" s="1"/>
      <c r="QQQ19" s="1"/>
      <c r="QQR19" s="1"/>
      <c r="QQS19" s="1"/>
      <c r="QQT19" s="1"/>
      <c r="QQU19" s="1"/>
      <c r="QQV19" s="1"/>
      <c r="QQW19" s="1"/>
      <c r="QQX19" s="1"/>
      <c r="QQY19" s="1"/>
      <c r="QQZ19" s="1"/>
      <c r="QRA19" s="1"/>
      <c r="QRB19" s="1"/>
      <c r="QRC19" s="1"/>
      <c r="QRD19" s="1"/>
      <c r="QRE19" s="1"/>
      <c r="QRF19" s="1"/>
      <c r="QRG19" s="1"/>
      <c r="QRH19" s="1"/>
      <c r="QRI19" s="1"/>
      <c r="QRJ19" s="1"/>
      <c r="QRK19" s="1"/>
      <c r="QRL19" s="1"/>
      <c r="QRM19" s="1"/>
      <c r="QRN19" s="1"/>
      <c r="QRO19" s="1"/>
      <c r="QRP19" s="1"/>
      <c r="QRQ19" s="1"/>
      <c r="QRR19" s="1"/>
      <c r="QRS19" s="1"/>
      <c r="QRT19" s="1"/>
      <c r="QRU19" s="1"/>
      <c r="QRV19" s="1"/>
      <c r="QRW19" s="1"/>
      <c r="QRX19" s="1"/>
      <c r="QRY19" s="1"/>
      <c r="QRZ19" s="1"/>
      <c r="QSA19" s="1"/>
      <c r="QSB19" s="1"/>
      <c r="QSC19" s="1"/>
      <c r="QSD19" s="1"/>
      <c r="QSE19" s="1"/>
      <c r="QSF19" s="1"/>
      <c r="QSG19" s="1"/>
      <c r="QSH19" s="1"/>
      <c r="QSI19" s="1"/>
      <c r="QSJ19" s="1"/>
      <c r="QSK19" s="1"/>
      <c r="QSL19" s="1"/>
      <c r="QSM19" s="1"/>
      <c r="QSN19" s="1"/>
      <c r="QSO19" s="1"/>
      <c r="QSP19" s="1"/>
      <c r="QSQ19" s="1"/>
      <c r="QSR19" s="1"/>
      <c r="QSS19" s="1"/>
      <c r="QST19" s="1"/>
      <c r="QSU19" s="1"/>
      <c r="QSV19" s="1"/>
      <c r="QSW19" s="1"/>
      <c r="QSX19" s="1"/>
      <c r="QSY19" s="1"/>
      <c r="QSZ19" s="1"/>
      <c r="QTA19" s="1"/>
      <c r="QTB19" s="1"/>
      <c r="QTC19" s="1"/>
      <c r="QTD19" s="1"/>
      <c r="QTE19" s="1"/>
      <c r="QTF19" s="1"/>
      <c r="QTG19" s="1"/>
      <c r="QTH19" s="1"/>
      <c r="QTI19" s="1"/>
      <c r="QTJ19" s="1"/>
      <c r="QTK19" s="1"/>
      <c r="QTL19" s="1"/>
      <c r="QTM19" s="1"/>
      <c r="QTN19" s="1"/>
      <c r="QTO19" s="1"/>
      <c r="QTP19" s="1"/>
      <c r="QTQ19" s="1"/>
      <c r="QTR19" s="1"/>
      <c r="QTS19" s="1"/>
      <c r="QTT19" s="1"/>
      <c r="QTU19" s="1"/>
      <c r="QTV19" s="1"/>
      <c r="QTW19" s="1"/>
      <c r="QTX19" s="1"/>
      <c r="QTY19" s="1"/>
      <c r="QTZ19" s="1"/>
      <c r="QUA19" s="1"/>
      <c r="QUB19" s="1"/>
      <c r="QUC19" s="1"/>
      <c r="QUD19" s="1"/>
      <c r="QUE19" s="1"/>
      <c r="QUF19" s="1"/>
      <c r="QUG19" s="1"/>
      <c r="QUH19" s="1"/>
      <c r="QUI19" s="1"/>
      <c r="QUJ19" s="1"/>
      <c r="QUK19" s="1"/>
      <c r="QUL19" s="1"/>
      <c r="QUM19" s="1"/>
      <c r="QUN19" s="1"/>
      <c r="QUO19" s="1"/>
      <c r="QUP19" s="1"/>
      <c r="QUQ19" s="1"/>
      <c r="QUR19" s="1"/>
      <c r="QUS19" s="1"/>
      <c r="QUT19" s="1"/>
      <c r="QUU19" s="1"/>
      <c r="QUV19" s="1"/>
      <c r="QUW19" s="1"/>
      <c r="QUX19" s="1"/>
      <c r="QUY19" s="1"/>
      <c r="QUZ19" s="1"/>
      <c r="QVA19" s="1"/>
      <c r="QVB19" s="1"/>
      <c r="QVC19" s="1"/>
      <c r="QVD19" s="1"/>
      <c r="QVE19" s="1"/>
      <c r="QVF19" s="1"/>
      <c r="QVG19" s="1"/>
      <c r="QVH19" s="1"/>
      <c r="QVI19" s="1"/>
      <c r="QVJ19" s="1"/>
      <c r="QVK19" s="1"/>
      <c r="QVL19" s="1"/>
      <c r="QVM19" s="1"/>
      <c r="QVN19" s="1"/>
      <c r="QVO19" s="1"/>
      <c r="QVP19" s="1"/>
      <c r="QVQ19" s="1"/>
      <c r="QVR19" s="1"/>
      <c r="QVS19" s="1"/>
      <c r="QVT19" s="1"/>
      <c r="QVU19" s="1"/>
      <c r="QVV19" s="1"/>
      <c r="QVW19" s="1"/>
      <c r="QVX19" s="1"/>
      <c r="QVY19" s="1"/>
      <c r="QVZ19" s="1"/>
      <c r="QWA19" s="1"/>
      <c r="QWB19" s="1"/>
      <c r="QWC19" s="1"/>
      <c r="QWD19" s="1"/>
      <c r="QWE19" s="1"/>
      <c r="QWF19" s="1"/>
      <c r="QWG19" s="1"/>
      <c r="QWH19" s="1"/>
      <c r="QWI19" s="1"/>
      <c r="QWJ19" s="1"/>
      <c r="QWK19" s="1"/>
      <c r="QWL19" s="1"/>
      <c r="QWM19" s="1"/>
      <c r="QWN19" s="1"/>
      <c r="QWO19" s="1"/>
      <c r="QWP19" s="1"/>
      <c r="QWQ19" s="1"/>
      <c r="QWR19" s="1"/>
      <c r="QWS19" s="1"/>
      <c r="QWT19" s="1"/>
      <c r="QWU19" s="1"/>
      <c r="QWV19" s="1"/>
      <c r="QWW19" s="1"/>
      <c r="QWX19" s="1"/>
      <c r="QWY19" s="1"/>
      <c r="QWZ19" s="1"/>
      <c r="QXA19" s="1"/>
      <c r="QXB19" s="1"/>
      <c r="QXC19" s="1"/>
      <c r="QXD19" s="1"/>
      <c r="QXE19" s="1"/>
      <c r="QXF19" s="1"/>
      <c r="QXG19" s="1"/>
      <c r="QXH19" s="1"/>
      <c r="QXI19" s="1"/>
      <c r="QXJ19" s="1"/>
      <c r="QXK19" s="1"/>
      <c r="QXL19" s="1"/>
      <c r="QXM19" s="1"/>
      <c r="QXN19" s="1"/>
      <c r="QXO19" s="1"/>
      <c r="QXP19" s="1"/>
      <c r="QXQ19" s="1"/>
      <c r="QXR19" s="1"/>
      <c r="QXS19" s="1"/>
      <c r="QXT19" s="1"/>
      <c r="QXU19" s="1"/>
      <c r="QXV19" s="1"/>
      <c r="QXW19" s="1"/>
      <c r="QXX19" s="1"/>
      <c r="QXY19" s="1"/>
      <c r="QXZ19" s="1"/>
      <c r="QYA19" s="1"/>
      <c r="QYB19" s="1"/>
      <c r="QYC19" s="1"/>
      <c r="QYD19" s="1"/>
      <c r="QYE19" s="1"/>
      <c r="QYF19" s="1"/>
      <c r="QYG19" s="1"/>
      <c r="QYH19" s="1"/>
      <c r="QYI19" s="1"/>
      <c r="QYJ19" s="1"/>
      <c r="QYK19" s="1"/>
      <c r="QYL19" s="1"/>
      <c r="QYM19" s="1"/>
      <c r="QYN19" s="1"/>
      <c r="QYO19" s="1"/>
      <c r="QYP19" s="1"/>
      <c r="QYQ19" s="1"/>
      <c r="QYR19" s="1"/>
      <c r="QYS19" s="1"/>
      <c r="QYT19" s="1"/>
      <c r="QYU19" s="1"/>
      <c r="QYV19" s="1"/>
      <c r="QYW19" s="1"/>
      <c r="QYX19" s="1"/>
      <c r="QYY19" s="1"/>
      <c r="QYZ19" s="1"/>
      <c r="QZA19" s="1"/>
      <c r="QZB19" s="1"/>
      <c r="QZC19" s="1"/>
      <c r="QZD19" s="1"/>
      <c r="QZE19" s="1"/>
      <c r="QZF19" s="1"/>
      <c r="QZG19" s="1"/>
      <c r="QZH19" s="1"/>
      <c r="QZI19" s="1"/>
      <c r="QZJ19" s="1"/>
      <c r="QZK19" s="1"/>
      <c r="QZL19" s="1"/>
      <c r="QZM19" s="1"/>
      <c r="QZN19" s="1"/>
      <c r="QZO19" s="1"/>
      <c r="QZP19" s="1"/>
      <c r="QZQ19" s="1"/>
      <c r="QZR19" s="1"/>
      <c r="QZS19" s="1"/>
      <c r="QZT19" s="1"/>
      <c r="QZU19" s="1"/>
      <c r="QZV19" s="1"/>
      <c r="QZW19" s="1"/>
      <c r="QZX19" s="1"/>
      <c r="QZY19" s="1"/>
      <c r="QZZ19" s="1"/>
      <c r="RAA19" s="1"/>
      <c r="RAB19" s="1"/>
      <c r="RAC19" s="1"/>
      <c r="RAD19" s="1"/>
      <c r="RAE19" s="1"/>
      <c r="RAF19" s="1"/>
      <c r="RAG19" s="1"/>
      <c r="RAH19" s="1"/>
      <c r="RAI19" s="1"/>
      <c r="RAJ19" s="1"/>
      <c r="RAK19" s="1"/>
      <c r="RAL19" s="1"/>
      <c r="RAM19" s="1"/>
      <c r="RAN19" s="1"/>
      <c r="RAO19" s="1"/>
      <c r="RAP19" s="1"/>
      <c r="RAQ19" s="1"/>
      <c r="RAR19" s="1"/>
      <c r="RAS19" s="1"/>
      <c r="RAT19" s="1"/>
      <c r="RAU19" s="1"/>
      <c r="RAV19" s="1"/>
      <c r="RAW19" s="1"/>
      <c r="RAX19" s="1"/>
      <c r="RAY19" s="1"/>
      <c r="RAZ19" s="1"/>
      <c r="RBA19" s="1"/>
      <c r="RBB19" s="1"/>
      <c r="RBC19" s="1"/>
      <c r="RBD19" s="1"/>
      <c r="RBE19" s="1"/>
      <c r="RBF19" s="1"/>
      <c r="RBG19" s="1"/>
      <c r="RBH19" s="1"/>
      <c r="RBI19" s="1"/>
      <c r="RBJ19" s="1"/>
      <c r="RBK19" s="1"/>
      <c r="RBL19" s="1"/>
      <c r="RBM19" s="1"/>
      <c r="RBN19" s="1"/>
      <c r="RBO19" s="1"/>
      <c r="RBP19" s="1"/>
      <c r="RBQ19" s="1"/>
      <c r="RBR19" s="1"/>
      <c r="RBS19" s="1"/>
      <c r="RBT19" s="1"/>
      <c r="RBU19" s="1"/>
      <c r="RBV19" s="1"/>
      <c r="RBW19" s="1"/>
      <c r="RBX19" s="1"/>
      <c r="RBY19" s="1"/>
      <c r="RBZ19" s="1"/>
      <c r="RCA19" s="1"/>
      <c r="RCB19" s="1"/>
      <c r="RCC19" s="1"/>
      <c r="RCD19" s="1"/>
      <c r="RCE19" s="1"/>
      <c r="RCF19" s="1"/>
      <c r="RCG19" s="1"/>
      <c r="RCH19" s="1"/>
      <c r="RCI19" s="1"/>
      <c r="RCJ19" s="1"/>
      <c r="RCK19" s="1"/>
      <c r="RCL19" s="1"/>
      <c r="RCM19" s="1"/>
      <c r="RCN19" s="1"/>
      <c r="RCO19" s="1"/>
      <c r="RCP19" s="1"/>
      <c r="RCQ19" s="1"/>
      <c r="RCR19" s="1"/>
      <c r="RCS19" s="1"/>
      <c r="RCT19" s="1"/>
      <c r="RCU19" s="1"/>
      <c r="RCV19" s="1"/>
      <c r="RCW19" s="1"/>
      <c r="RCX19" s="1"/>
      <c r="RCY19" s="1"/>
      <c r="RCZ19" s="1"/>
      <c r="RDA19" s="1"/>
      <c r="RDB19" s="1"/>
      <c r="RDC19" s="1"/>
      <c r="RDD19" s="1"/>
      <c r="RDE19" s="1"/>
      <c r="RDF19" s="1"/>
      <c r="RDG19" s="1"/>
      <c r="RDH19" s="1"/>
      <c r="RDI19" s="1"/>
      <c r="RDJ19" s="1"/>
      <c r="RDK19" s="1"/>
      <c r="RDL19" s="1"/>
      <c r="RDM19" s="1"/>
      <c r="RDN19" s="1"/>
      <c r="RDO19" s="1"/>
      <c r="RDP19" s="1"/>
      <c r="RDQ19" s="1"/>
      <c r="RDR19" s="1"/>
      <c r="RDS19" s="1"/>
      <c r="RDT19" s="1"/>
      <c r="RDU19" s="1"/>
      <c r="RDV19" s="1"/>
      <c r="RDW19" s="1"/>
      <c r="RDX19" s="1"/>
      <c r="RDY19" s="1"/>
      <c r="RDZ19" s="1"/>
      <c r="REA19" s="1"/>
      <c r="REB19" s="1"/>
      <c r="REC19" s="1"/>
      <c r="RED19" s="1"/>
      <c r="REE19" s="1"/>
      <c r="REF19" s="1"/>
      <c r="REG19" s="1"/>
      <c r="REH19" s="1"/>
      <c r="REI19" s="1"/>
      <c r="REJ19" s="1"/>
      <c r="REK19" s="1"/>
      <c r="REL19" s="1"/>
      <c r="REM19" s="1"/>
      <c r="REN19" s="1"/>
      <c r="REO19" s="1"/>
      <c r="REP19" s="1"/>
      <c r="REQ19" s="1"/>
      <c r="RER19" s="1"/>
      <c r="RES19" s="1"/>
      <c r="RET19" s="1"/>
      <c r="REU19" s="1"/>
      <c r="REV19" s="1"/>
      <c r="REW19" s="1"/>
      <c r="REX19" s="1"/>
      <c r="REY19" s="1"/>
      <c r="REZ19" s="1"/>
      <c r="RFA19" s="1"/>
      <c r="RFB19" s="1"/>
      <c r="RFC19" s="1"/>
      <c r="RFD19" s="1"/>
      <c r="RFE19" s="1"/>
      <c r="RFF19" s="1"/>
      <c r="RFG19" s="1"/>
      <c r="RFH19" s="1"/>
      <c r="RFI19" s="1"/>
      <c r="RFJ19" s="1"/>
      <c r="RFK19" s="1"/>
      <c r="RFL19" s="1"/>
      <c r="RFM19" s="1"/>
      <c r="RFN19" s="1"/>
      <c r="RFO19" s="1"/>
      <c r="RFP19" s="1"/>
      <c r="RFQ19" s="1"/>
      <c r="RFR19" s="1"/>
      <c r="RFS19" s="1"/>
      <c r="RFT19" s="1"/>
      <c r="RFU19" s="1"/>
      <c r="RFV19" s="1"/>
      <c r="RFW19" s="1"/>
      <c r="RFX19" s="1"/>
      <c r="RFY19" s="1"/>
      <c r="RFZ19" s="1"/>
      <c r="RGA19" s="1"/>
      <c r="RGB19" s="1"/>
      <c r="RGC19" s="1"/>
      <c r="RGD19" s="1"/>
      <c r="RGE19" s="1"/>
      <c r="RGF19" s="1"/>
      <c r="RGG19" s="1"/>
      <c r="RGH19" s="1"/>
      <c r="RGI19" s="1"/>
      <c r="RGJ19" s="1"/>
      <c r="RGK19" s="1"/>
      <c r="RGL19" s="1"/>
      <c r="RGM19" s="1"/>
      <c r="RGN19" s="1"/>
      <c r="RGO19" s="1"/>
      <c r="RGP19" s="1"/>
      <c r="RGQ19" s="1"/>
      <c r="RGR19" s="1"/>
      <c r="RGS19" s="1"/>
      <c r="RGT19" s="1"/>
      <c r="RGU19" s="1"/>
      <c r="RGV19" s="1"/>
      <c r="RGW19" s="1"/>
      <c r="RGX19" s="1"/>
      <c r="RGY19" s="1"/>
      <c r="RGZ19" s="1"/>
      <c r="RHA19" s="1"/>
      <c r="RHB19" s="1"/>
      <c r="RHC19" s="1"/>
      <c r="RHD19" s="1"/>
      <c r="RHE19" s="1"/>
      <c r="RHF19" s="1"/>
      <c r="RHG19" s="1"/>
      <c r="RHH19" s="1"/>
      <c r="RHI19" s="1"/>
      <c r="RHJ19" s="1"/>
      <c r="RHK19" s="1"/>
      <c r="RHL19" s="1"/>
      <c r="RHM19" s="1"/>
      <c r="RHN19" s="1"/>
      <c r="RHO19" s="1"/>
      <c r="RHP19" s="1"/>
      <c r="RHQ19" s="1"/>
      <c r="RHR19" s="1"/>
      <c r="RHS19" s="1"/>
      <c r="RHT19" s="1"/>
      <c r="RHU19" s="1"/>
      <c r="RHV19" s="1"/>
      <c r="RHW19" s="1"/>
      <c r="RHX19" s="1"/>
      <c r="RHY19" s="1"/>
      <c r="RHZ19" s="1"/>
      <c r="RIA19" s="1"/>
      <c r="RIB19" s="1"/>
      <c r="RIC19" s="1"/>
      <c r="RID19" s="1"/>
      <c r="RIE19" s="1"/>
      <c r="RIF19" s="1"/>
      <c r="RIG19" s="1"/>
      <c r="RIH19" s="1"/>
      <c r="RII19" s="1"/>
      <c r="RIJ19" s="1"/>
      <c r="RIK19" s="1"/>
      <c r="RIL19" s="1"/>
      <c r="RIM19" s="1"/>
      <c r="RIN19" s="1"/>
      <c r="RIO19" s="1"/>
      <c r="RIP19" s="1"/>
      <c r="RIQ19" s="1"/>
      <c r="RIR19" s="1"/>
      <c r="RIS19" s="1"/>
      <c r="RIT19" s="1"/>
      <c r="RIU19" s="1"/>
      <c r="RIV19" s="1"/>
      <c r="RIW19" s="1"/>
      <c r="RIX19" s="1"/>
      <c r="RIY19" s="1"/>
      <c r="RIZ19" s="1"/>
      <c r="RJA19" s="1"/>
      <c r="RJB19" s="1"/>
      <c r="RJC19" s="1"/>
      <c r="RJD19" s="1"/>
      <c r="RJE19" s="1"/>
      <c r="RJF19" s="1"/>
      <c r="RJG19" s="1"/>
      <c r="RJH19" s="1"/>
      <c r="RJI19" s="1"/>
      <c r="RJJ19" s="1"/>
      <c r="RJK19" s="1"/>
      <c r="RJL19" s="1"/>
      <c r="RJM19" s="1"/>
      <c r="RJN19" s="1"/>
      <c r="RJO19" s="1"/>
      <c r="RJP19" s="1"/>
      <c r="RJQ19" s="1"/>
      <c r="RJR19" s="1"/>
      <c r="RJS19" s="1"/>
      <c r="RJT19" s="1"/>
      <c r="RJU19" s="1"/>
      <c r="RJV19" s="1"/>
      <c r="RJW19" s="1"/>
      <c r="RJX19" s="1"/>
      <c r="RJY19" s="1"/>
      <c r="RJZ19" s="1"/>
      <c r="RKA19" s="1"/>
      <c r="RKB19" s="1"/>
      <c r="RKC19" s="1"/>
      <c r="RKD19" s="1"/>
      <c r="RKE19" s="1"/>
      <c r="RKF19" s="1"/>
      <c r="RKG19" s="1"/>
      <c r="RKH19" s="1"/>
      <c r="RKI19" s="1"/>
      <c r="RKJ19" s="1"/>
      <c r="RKK19" s="1"/>
      <c r="RKL19" s="1"/>
      <c r="RKM19" s="1"/>
      <c r="RKN19" s="1"/>
      <c r="RKO19" s="1"/>
      <c r="RKP19" s="1"/>
      <c r="RKQ19" s="1"/>
      <c r="RKR19" s="1"/>
      <c r="RKS19" s="1"/>
      <c r="RKT19" s="1"/>
      <c r="RKU19" s="1"/>
      <c r="RKV19" s="1"/>
      <c r="RKW19" s="1"/>
      <c r="RKX19" s="1"/>
      <c r="RKY19" s="1"/>
      <c r="RKZ19" s="1"/>
      <c r="RLA19" s="1"/>
      <c r="RLB19" s="1"/>
      <c r="RLC19" s="1"/>
      <c r="RLD19" s="1"/>
      <c r="RLE19" s="1"/>
      <c r="RLF19" s="1"/>
      <c r="RLG19" s="1"/>
      <c r="RLH19" s="1"/>
      <c r="RLI19" s="1"/>
      <c r="RLJ19" s="1"/>
      <c r="RLK19" s="1"/>
      <c r="RLL19" s="1"/>
      <c r="RLM19" s="1"/>
      <c r="RLN19" s="1"/>
      <c r="RLO19" s="1"/>
      <c r="RLP19" s="1"/>
      <c r="RLQ19" s="1"/>
      <c r="RLR19" s="1"/>
      <c r="RLS19" s="1"/>
      <c r="RLT19" s="1"/>
      <c r="RLU19" s="1"/>
      <c r="RLV19" s="1"/>
      <c r="RLW19" s="1"/>
      <c r="RLX19" s="1"/>
      <c r="RLY19" s="1"/>
      <c r="RLZ19" s="1"/>
      <c r="RMA19" s="1"/>
      <c r="RMB19" s="1"/>
      <c r="RMC19" s="1"/>
      <c r="RMD19" s="1"/>
      <c r="RME19" s="1"/>
      <c r="RMF19" s="1"/>
      <c r="RMG19" s="1"/>
      <c r="RMH19" s="1"/>
      <c r="RMI19" s="1"/>
      <c r="RMJ19" s="1"/>
      <c r="RMK19" s="1"/>
      <c r="RML19" s="1"/>
      <c r="RMM19" s="1"/>
      <c r="RMN19" s="1"/>
      <c r="RMO19" s="1"/>
      <c r="RMP19" s="1"/>
      <c r="RMQ19" s="1"/>
      <c r="RMR19" s="1"/>
      <c r="RMS19" s="1"/>
      <c r="RMT19" s="1"/>
      <c r="RMU19" s="1"/>
      <c r="RMV19" s="1"/>
      <c r="RMW19" s="1"/>
      <c r="RMX19" s="1"/>
      <c r="RMY19" s="1"/>
      <c r="RMZ19" s="1"/>
      <c r="RNA19" s="1"/>
      <c r="RNB19" s="1"/>
      <c r="RNC19" s="1"/>
      <c r="RND19" s="1"/>
      <c r="RNE19" s="1"/>
      <c r="RNF19" s="1"/>
      <c r="RNG19" s="1"/>
      <c r="RNH19" s="1"/>
      <c r="RNI19" s="1"/>
      <c r="RNJ19" s="1"/>
      <c r="RNK19" s="1"/>
      <c r="RNL19" s="1"/>
      <c r="RNM19" s="1"/>
      <c r="RNN19" s="1"/>
      <c r="RNO19" s="1"/>
      <c r="RNP19" s="1"/>
      <c r="RNQ19" s="1"/>
      <c r="RNR19" s="1"/>
      <c r="RNS19" s="1"/>
      <c r="RNT19" s="1"/>
      <c r="RNU19" s="1"/>
      <c r="RNV19" s="1"/>
      <c r="RNW19" s="1"/>
      <c r="RNX19" s="1"/>
      <c r="RNY19" s="1"/>
      <c r="RNZ19" s="1"/>
      <c r="ROA19" s="1"/>
      <c r="ROB19" s="1"/>
      <c r="ROC19" s="1"/>
      <c r="ROD19" s="1"/>
      <c r="ROE19" s="1"/>
      <c r="ROF19" s="1"/>
      <c r="ROG19" s="1"/>
      <c r="ROH19" s="1"/>
      <c r="ROI19" s="1"/>
      <c r="ROJ19" s="1"/>
      <c r="ROK19" s="1"/>
      <c r="ROL19" s="1"/>
      <c r="ROM19" s="1"/>
      <c r="RON19" s="1"/>
      <c r="ROO19" s="1"/>
      <c r="ROP19" s="1"/>
      <c r="ROQ19" s="1"/>
      <c r="ROR19" s="1"/>
      <c r="ROS19" s="1"/>
      <c r="ROT19" s="1"/>
      <c r="ROU19" s="1"/>
      <c r="ROV19" s="1"/>
      <c r="ROW19" s="1"/>
      <c r="ROX19" s="1"/>
      <c r="ROY19" s="1"/>
      <c r="ROZ19" s="1"/>
      <c r="RPA19" s="1"/>
      <c r="RPB19" s="1"/>
      <c r="RPC19" s="1"/>
      <c r="RPD19" s="1"/>
      <c r="RPE19" s="1"/>
      <c r="RPF19" s="1"/>
      <c r="RPG19" s="1"/>
      <c r="RPH19" s="1"/>
      <c r="RPI19" s="1"/>
      <c r="RPJ19" s="1"/>
      <c r="RPK19" s="1"/>
      <c r="RPL19" s="1"/>
      <c r="RPM19" s="1"/>
      <c r="RPN19" s="1"/>
      <c r="RPO19" s="1"/>
      <c r="RPP19" s="1"/>
      <c r="RPQ19" s="1"/>
      <c r="RPR19" s="1"/>
      <c r="RPS19" s="1"/>
      <c r="RPT19" s="1"/>
      <c r="RPU19" s="1"/>
      <c r="RPV19" s="1"/>
      <c r="RPW19" s="1"/>
      <c r="RPX19" s="1"/>
      <c r="RPY19" s="1"/>
      <c r="RPZ19" s="1"/>
      <c r="RQA19" s="1"/>
      <c r="RQB19" s="1"/>
      <c r="RQC19" s="1"/>
      <c r="RQD19" s="1"/>
      <c r="RQE19" s="1"/>
      <c r="RQF19" s="1"/>
      <c r="RQG19" s="1"/>
      <c r="RQH19" s="1"/>
      <c r="RQI19" s="1"/>
      <c r="RQJ19" s="1"/>
      <c r="RQK19" s="1"/>
      <c r="RQL19" s="1"/>
      <c r="RQM19" s="1"/>
      <c r="RQN19" s="1"/>
      <c r="RQO19" s="1"/>
      <c r="RQP19" s="1"/>
      <c r="RQQ19" s="1"/>
      <c r="RQR19" s="1"/>
      <c r="RQS19" s="1"/>
      <c r="RQT19" s="1"/>
      <c r="RQU19" s="1"/>
      <c r="RQV19" s="1"/>
      <c r="RQW19" s="1"/>
      <c r="RQX19" s="1"/>
      <c r="RQY19" s="1"/>
      <c r="RQZ19" s="1"/>
      <c r="RRA19" s="1"/>
      <c r="RRB19" s="1"/>
      <c r="RRC19" s="1"/>
      <c r="RRD19" s="1"/>
      <c r="RRE19" s="1"/>
      <c r="RRF19" s="1"/>
      <c r="RRG19" s="1"/>
      <c r="RRH19" s="1"/>
      <c r="RRI19" s="1"/>
      <c r="RRJ19" s="1"/>
      <c r="RRK19" s="1"/>
      <c r="RRL19" s="1"/>
      <c r="RRM19" s="1"/>
      <c r="RRN19" s="1"/>
      <c r="RRO19" s="1"/>
      <c r="RRP19" s="1"/>
      <c r="RRQ19" s="1"/>
      <c r="RRR19" s="1"/>
      <c r="RRS19" s="1"/>
      <c r="RRT19" s="1"/>
      <c r="RRU19" s="1"/>
      <c r="RRV19" s="1"/>
      <c r="RRW19" s="1"/>
      <c r="RRX19" s="1"/>
      <c r="RRY19" s="1"/>
      <c r="RRZ19" s="1"/>
      <c r="RSA19" s="1"/>
      <c r="RSB19" s="1"/>
      <c r="RSC19" s="1"/>
      <c r="RSD19" s="1"/>
      <c r="RSE19" s="1"/>
      <c r="RSF19" s="1"/>
      <c r="RSG19" s="1"/>
      <c r="RSH19" s="1"/>
      <c r="RSI19" s="1"/>
      <c r="RSJ19" s="1"/>
      <c r="RSK19" s="1"/>
      <c r="RSL19" s="1"/>
      <c r="RSM19" s="1"/>
      <c r="RSN19" s="1"/>
      <c r="RSO19" s="1"/>
      <c r="RSP19" s="1"/>
      <c r="RSQ19" s="1"/>
      <c r="RSR19" s="1"/>
      <c r="RSS19" s="1"/>
      <c r="RST19" s="1"/>
      <c r="RSU19" s="1"/>
      <c r="RSV19" s="1"/>
      <c r="RSW19" s="1"/>
      <c r="RSX19" s="1"/>
      <c r="RSY19" s="1"/>
      <c r="RSZ19" s="1"/>
      <c r="RTA19" s="1"/>
      <c r="RTB19" s="1"/>
      <c r="RTC19" s="1"/>
      <c r="RTD19" s="1"/>
      <c r="RTE19" s="1"/>
      <c r="RTF19" s="1"/>
      <c r="RTG19" s="1"/>
      <c r="RTH19" s="1"/>
      <c r="RTI19" s="1"/>
      <c r="RTJ19" s="1"/>
      <c r="RTK19" s="1"/>
      <c r="RTL19" s="1"/>
      <c r="RTM19" s="1"/>
      <c r="RTN19" s="1"/>
      <c r="RTO19" s="1"/>
      <c r="RTP19" s="1"/>
      <c r="RTQ19" s="1"/>
      <c r="RTR19" s="1"/>
      <c r="RTS19" s="1"/>
      <c r="RTT19" s="1"/>
      <c r="RTU19" s="1"/>
      <c r="RTV19" s="1"/>
      <c r="RTW19" s="1"/>
      <c r="RTX19" s="1"/>
      <c r="RTY19" s="1"/>
      <c r="RTZ19" s="1"/>
      <c r="RUA19" s="1"/>
      <c r="RUB19" s="1"/>
      <c r="RUC19" s="1"/>
      <c r="RUD19" s="1"/>
      <c r="RUE19" s="1"/>
      <c r="RUF19" s="1"/>
      <c r="RUG19" s="1"/>
      <c r="RUH19" s="1"/>
      <c r="RUI19" s="1"/>
      <c r="RUJ19" s="1"/>
      <c r="RUK19" s="1"/>
      <c r="RUL19" s="1"/>
      <c r="RUM19" s="1"/>
      <c r="RUN19" s="1"/>
      <c r="RUO19" s="1"/>
      <c r="RUP19" s="1"/>
      <c r="RUQ19" s="1"/>
      <c r="RUR19" s="1"/>
      <c r="RUS19" s="1"/>
      <c r="RUT19" s="1"/>
      <c r="RUU19" s="1"/>
      <c r="RUV19" s="1"/>
      <c r="RUW19" s="1"/>
      <c r="RUX19" s="1"/>
      <c r="RUY19" s="1"/>
      <c r="RUZ19" s="1"/>
      <c r="RVA19" s="1"/>
      <c r="RVB19" s="1"/>
      <c r="RVC19" s="1"/>
      <c r="RVD19" s="1"/>
      <c r="RVE19" s="1"/>
      <c r="RVF19" s="1"/>
      <c r="RVG19" s="1"/>
      <c r="RVH19" s="1"/>
      <c r="RVI19" s="1"/>
      <c r="RVJ19" s="1"/>
      <c r="RVK19" s="1"/>
      <c r="RVL19" s="1"/>
      <c r="RVM19" s="1"/>
      <c r="RVN19" s="1"/>
      <c r="RVO19" s="1"/>
      <c r="RVP19" s="1"/>
      <c r="RVQ19" s="1"/>
      <c r="RVR19" s="1"/>
      <c r="RVS19" s="1"/>
      <c r="RVT19" s="1"/>
      <c r="RVU19" s="1"/>
      <c r="RVV19" s="1"/>
      <c r="RVW19" s="1"/>
      <c r="RVX19" s="1"/>
      <c r="RVY19" s="1"/>
      <c r="RVZ19" s="1"/>
      <c r="RWA19" s="1"/>
      <c r="RWB19" s="1"/>
      <c r="RWC19" s="1"/>
      <c r="RWD19" s="1"/>
      <c r="RWE19" s="1"/>
      <c r="RWF19" s="1"/>
      <c r="RWG19" s="1"/>
      <c r="RWH19" s="1"/>
      <c r="RWI19" s="1"/>
      <c r="RWJ19" s="1"/>
      <c r="RWK19" s="1"/>
      <c r="RWL19" s="1"/>
      <c r="RWM19" s="1"/>
      <c r="RWN19" s="1"/>
      <c r="RWO19" s="1"/>
      <c r="RWP19" s="1"/>
      <c r="RWQ19" s="1"/>
      <c r="RWR19" s="1"/>
      <c r="RWS19" s="1"/>
      <c r="RWT19" s="1"/>
      <c r="RWU19" s="1"/>
      <c r="RWV19" s="1"/>
      <c r="RWW19" s="1"/>
      <c r="RWX19" s="1"/>
      <c r="RWY19" s="1"/>
      <c r="RWZ19" s="1"/>
      <c r="RXA19" s="1"/>
      <c r="RXB19" s="1"/>
      <c r="RXC19" s="1"/>
      <c r="RXD19" s="1"/>
      <c r="RXE19" s="1"/>
      <c r="RXF19" s="1"/>
      <c r="RXG19" s="1"/>
      <c r="RXH19" s="1"/>
      <c r="RXI19" s="1"/>
      <c r="RXJ19" s="1"/>
      <c r="RXK19" s="1"/>
      <c r="RXL19" s="1"/>
      <c r="RXM19" s="1"/>
      <c r="RXN19" s="1"/>
      <c r="RXO19" s="1"/>
      <c r="RXP19" s="1"/>
      <c r="RXQ19" s="1"/>
      <c r="RXR19" s="1"/>
      <c r="RXS19" s="1"/>
      <c r="RXT19" s="1"/>
      <c r="RXU19" s="1"/>
      <c r="RXV19" s="1"/>
      <c r="RXW19" s="1"/>
      <c r="RXX19" s="1"/>
      <c r="RXY19" s="1"/>
      <c r="RXZ19" s="1"/>
      <c r="RYA19" s="1"/>
      <c r="RYB19" s="1"/>
      <c r="RYC19" s="1"/>
      <c r="RYD19" s="1"/>
      <c r="RYE19" s="1"/>
      <c r="RYF19" s="1"/>
      <c r="RYG19" s="1"/>
      <c r="RYH19" s="1"/>
      <c r="RYI19" s="1"/>
      <c r="RYJ19" s="1"/>
      <c r="RYK19" s="1"/>
      <c r="RYL19" s="1"/>
      <c r="RYM19" s="1"/>
      <c r="RYN19" s="1"/>
      <c r="RYO19" s="1"/>
      <c r="RYP19" s="1"/>
      <c r="RYQ19" s="1"/>
      <c r="RYR19" s="1"/>
      <c r="RYS19" s="1"/>
      <c r="RYT19" s="1"/>
      <c r="RYU19" s="1"/>
      <c r="RYV19" s="1"/>
      <c r="RYW19" s="1"/>
      <c r="RYX19" s="1"/>
      <c r="RYY19" s="1"/>
      <c r="RYZ19" s="1"/>
      <c r="RZA19" s="1"/>
      <c r="RZB19" s="1"/>
      <c r="RZC19" s="1"/>
      <c r="RZD19" s="1"/>
      <c r="RZE19" s="1"/>
      <c r="RZF19" s="1"/>
      <c r="RZG19" s="1"/>
      <c r="RZH19" s="1"/>
      <c r="RZI19" s="1"/>
      <c r="RZJ19" s="1"/>
      <c r="RZK19" s="1"/>
      <c r="RZL19" s="1"/>
      <c r="RZM19" s="1"/>
      <c r="RZN19" s="1"/>
      <c r="RZO19" s="1"/>
      <c r="RZP19" s="1"/>
      <c r="RZQ19" s="1"/>
      <c r="RZR19" s="1"/>
      <c r="RZS19" s="1"/>
      <c r="RZT19" s="1"/>
      <c r="RZU19" s="1"/>
      <c r="RZV19" s="1"/>
      <c r="RZW19" s="1"/>
      <c r="RZX19" s="1"/>
      <c r="RZY19" s="1"/>
      <c r="RZZ19" s="1"/>
      <c r="SAA19" s="1"/>
      <c r="SAB19" s="1"/>
      <c r="SAC19" s="1"/>
      <c r="SAD19" s="1"/>
      <c r="SAE19" s="1"/>
      <c r="SAF19" s="1"/>
      <c r="SAG19" s="1"/>
      <c r="SAH19" s="1"/>
      <c r="SAI19" s="1"/>
      <c r="SAJ19" s="1"/>
      <c r="SAK19" s="1"/>
      <c r="SAL19" s="1"/>
      <c r="SAM19" s="1"/>
      <c r="SAN19" s="1"/>
      <c r="SAO19" s="1"/>
      <c r="SAP19" s="1"/>
      <c r="SAQ19" s="1"/>
      <c r="SAR19" s="1"/>
      <c r="SAS19" s="1"/>
      <c r="SAT19" s="1"/>
      <c r="SAU19" s="1"/>
      <c r="SAV19" s="1"/>
      <c r="SAW19" s="1"/>
      <c r="SAX19" s="1"/>
      <c r="SAY19" s="1"/>
      <c r="SAZ19" s="1"/>
      <c r="SBA19" s="1"/>
      <c r="SBB19" s="1"/>
      <c r="SBC19" s="1"/>
      <c r="SBD19" s="1"/>
      <c r="SBE19" s="1"/>
      <c r="SBF19" s="1"/>
      <c r="SBG19" s="1"/>
      <c r="SBH19" s="1"/>
      <c r="SBI19" s="1"/>
      <c r="SBJ19" s="1"/>
      <c r="SBK19" s="1"/>
      <c r="SBL19" s="1"/>
      <c r="SBM19" s="1"/>
      <c r="SBN19" s="1"/>
      <c r="SBO19" s="1"/>
      <c r="SBP19" s="1"/>
      <c r="SBQ19" s="1"/>
      <c r="SBR19" s="1"/>
      <c r="SBS19" s="1"/>
      <c r="SBT19" s="1"/>
      <c r="SBU19" s="1"/>
      <c r="SBV19" s="1"/>
      <c r="SBW19" s="1"/>
      <c r="SBX19" s="1"/>
      <c r="SBY19" s="1"/>
      <c r="SBZ19" s="1"/>
      <c r="SCA19" s="1"/>
      <c r="SCB19" s="1"/>
      <c r="SCC19" s="1"/>
      <c r="SCD19" s="1"/>
      <c r="SCE19" s="1"/>
      <c r="SCF19" s="1"/>
      <c r="SCG19" s="1"/>
      <c r="SCH19" s="1"/>
      <c r="SCI19" s="1"/>
      <c r="SCJ19" s="1"/>
      <c r="SCK19" s="1"/>
      <c r="SCL19" s="1"/>
      <c r="SCM19" s="1"/>
      <c r="SCN19" s="1"/>
      <c r="SCO19" s="1"/>
      <c r="SCP19" s="1"/>
      <c r="SCQ19" s="1"/>
      <c r="SCR19" s="1"/>
      <c r="SCS19" s="1"/>
      <c r="SCT19" s="1"/>
      <c r="SCU19" s="1"/>
      <c r="SCV19" s="1"/>
      <c r="SCW19" s="1"/>
      <c r="SCX19" s="1"/>
      <c r="SCY19" s="1"/>
      <c r="SCZ19" s="1"/>
      <c r="SDA19" s="1"/>
      <c r="SDB19" s="1"/>
      <c r="SDC19" s="1"/>
      <c r="SDD19" s="1"/>
      <c r="SDE19" s="1"/>
      <c r="SDF19" s="1"/>
      <c r="SDG19" s="1"/>
      <c r="SDH19" s="1"/>
      <c r="SDI19" s="1"/>
      <c r="SDJ19" s="1"/>
      <c r="SDK19" s="1"/>
      <c r="SDL19" s="1"/>
      <c r="SDM19" s="1"/>
      <c r="SDN19" s="1"/>
      <c r="SDO19" s="1"/>
      <c r="SDP19" s="1"/>
      <c r="SDQ19" s="1"/>
      <c r="SDR19" s="1"/>
      <c r="SDS19" s="1"/>
      <c r="SDT19" s="1"/>
      <c r="SDU19" s="1"/>
      <c r="SDV19" s="1"/>
      <c r="SDW19" s="1"/>
      <c r="SDX19" s="1"/>
      <c r="SDY19" s="1"/>
      <c r="SDZ19" s="1"/>
      <c r="SEA19" s="1"/>
      <c r="SEB19" s="1"/>
      <c r="SEC19" s="1"/>
      <c r="SED19" s="1"/>
      <c r="SEE19" s="1"/>
      <c r="SEF19" s="1"/>
      <c r="SEG19" s="1"/>
      <c r="SEH19" s="1"/>
      <c r="SEI19" s="1"/>
      <c r="SEJ19" s="1"/>
      <c r="SEK19" s="1"/>
      <c r="SEL19" s="1"/>
      <c r="SEM19" s="1"/>
      <c r="SEN19" s="1"/>
      <c r="SEO19" s="1"/>
      <c r="SEP19" s="1"/>
      <c r="SEQ19" s="1"/>
      <c r="SER19" s="1"/>
      <c r="SES19" s="1"/>
      <c r="SET19" s="1"/>
      <c r="SEU19" s="1"/>
      <c r="SEV19" s="1"/>
      <c r="SEW19" s="1"/>
      <c r="SEX19" s="1"/>
      <c r="SEY19" s="1"/>
      <c r="SEZ19" s="1"/>
      <c r="SFA19" s="1"/>
      <c r="SFB19" s="1"/>
      <c r="SFC19" s="1"/>
      <c r="SFD19" s="1"/>
      <c r="SFE19" s="1"/>
      <c r="SFF19" s="1"/>
      <c r="SFG19" s="1"/>
      <c r="SFH19" s="1"/>
      <c r="SFI19" s="1"/>
      <c r="SFJ19" s="1"/>
      <c r="SFK19" s="1"/>
      <c r="SFL19" s="1"/>
      <c r="SFM19" s="1"/>
      <c r="SFN19" s="1"/>
      <c r="SFO19" s="1"/>
      <c r="SFP19" s="1"/>
      <c r="SFQ19" s="1"/>
      <c r="SFR19" s="1"/>
      <c r="SFS19" s="1"/>
      <c r="SFT19" s="1"/>
      <c r="SFU19" s="1"/>
      <c r="SFV19" s="1"/>
      <c r="SFW19" s="1"/>
      <c r="SFX19" s="1"/>
      <c r="SFY19" s="1"/>
      <c r="SFZ19" s="1"/>
      <c r="SGA19" s="1"/>
      <c r="SGB19" s="1"/>
      <c r="SGC19" s="1"/>
      <c r="SGD19" s="1"/>
      <c r="SGE19" s="1"/>
      <c r="SGF19" s="1"/>
      <c r="SGG19" s="1"/>
      <c r="SGH19" s="1"/>
      <c r="SGI19" s="1"/>
      <c r="SGJ19" s="1"/>
      <c r="SGK19" s="1"/>
      <c r="SGL19" s="1"/>
      <c r="SGM19" s="1"/>
      <c r="SGN19" s="1"/>
      <c r="SGO19" s="1"/>
      <c r="SGP19" s="1"/>
      <c r="SGQ19" s="1"/>
      <c r="SGR19" s="1"/>
      <c r="SGS19" s="1"/>
      <c r="SGT19" s="1"/>
      <c r="SGU19" s="1"/>
      <c r="SGV19" s="1"/>
      <c r="SGW19" s="1"/>
      <c r="SGX19" s="1"/>
      <c r="SGY19" s="1"/>
      <c r="SGZ19" s="1"/>
      <c r="SHA19" s="1"/>
      <c r="SHB19" s="1"/>
      <c r="SHC19" s="1"/>
      <c r="SHD19" s="1"/>
      <c r="SHE19" s="1"/>
      <c r="SHF19" s="1"/>
      <c r="SHG19" s="1"/>
      <c r="SHH19" s="1"/>
      <c r="SHI19" s="1"/>
      <c r="SHJ19" s="1"/>
      <c r="SHK19" s="1"/>
      <c r="SHL19" s="1"/>
      <c r="SHM19" s="1"/>
      <c r="SHN19" s="1"/>
      <c r="SHO19" s="1"/>
      <c r="SHP19" s="1"/>
      <c r="SHQ19" s="1"/>
      <c r="SHR19" s="1"/>
      <c r="SHS19" s="1"/>
      <c r="SHT19" s="1"/>
      <c r="SHU19" s="1"/>
      <c r="SHV19" s="1"/>
      <c r="SHW19" s="1"/>
      <c r="SHX19" s="1"/>
      <c r="SHY19" s="1"/>
      <c r="SHZ19" s="1"/>
      <c r="SIA19" s="1"/>
      <c r="SIB19" s="1"/>
      <c r="SIC19" s="1"/>
      <c r="SID19" s="1"/>
      <c r="SIE19" s="1"/>
      <c r="SIF19" s="1"/>
      <c r="SIG19" s="1"/>
      <c r="SIH19" s="1"/>
      <c r="SII19" s="1"/>
      <c r="SIJ19" s="1"/>
      <c r="SIK19" s="1"/>
      <c r="SIL19" s="1"/>
      <c r="SIM19" s="1"/>
      <c r="SIN19" s="1"/>
      <c r="SIO19" s="1"/>
      <c r="SIP19" s="1"/>
      <c r="SIQ19" s="1"/>
      <c r="SIR19" s="1"/>
      <c r="SIS19" s="1"/>
      <c r="SIT19" s="1"/>
      <c r="SIU19" s="1"/>
      <c r="SIV19" s="1"/>
      <c r="SIW19" s="1"/>
      <c r="SIX19" s="1"/>
      <c r="SIY19" s="1"/>
      <c r="SIZ19" s="1"/>
      <c r="SJA19" s="1"/>
      <c r="SJB19" s="1"/>
      <c r="SJC19" s="1"/>
      <c r="SJD19" s="1"/>
      <c r="SJE19" s="1"/>
      <c r="SJF19" s="1"/>
      <c r="SJG19" s="1"/>
      <c r="SJH19" s="1"/>
      <c r="SJI19" s="1"/>
      <c r="SJJ19" s="1"/>
      <c r="SJK19" s="1"/>
      <c r="SJL19" s="1"/>
      <c r="SJM19" s="1"/>
      <c r="SJN19" s="1"/>
      <c r="SJO19" s="1"/>
      <c r="SJP19" s="1"/>
      <c r="SJQ19" s="1"/>
      <c r="SJR19" s="1"/>
      <c r="SJS19" s="1"/>
      <c r="SJT19" s="1"/>
      <c r="SJU19" s="1"/>
      <c r="SJV19" s="1"/>
      <c r="SJW19" s="1"/>
      <c r="SJX19" s="1"/>
      <c r="SJY19" s="1"/>
      <c r="SJZ19" s="1"/>
      <c r="SKA19" s="1"/>
      <c r="SKB19" s="1"/>
      <c r="SKC19" s="1"/>
      <c r="SKD19" s="1"/>
      <c r="SKE19" s="1"/>
      <c r="SKF19" s="1"/>
      <c r="SKG19" s="1"/>
      <c r="SKH19" s="1"/>
      <c r="SKI19" s="1"/>
      <c r="SKJ19" s="1"/>
      <c r="SKK19" s="1"/>
      <c r="SKL19" s="1"/>
      <c r="SKM19" s="1"/>
      <c r="SKN19" s="1"/>
      <c r="SKO19" s="1"/>
      <c r="SKP19" s="1"/>
      <c r="SKQ19" s="1"/>
      <c r="SKR19" s="1"/>
      <c r="SKS19" s="1"/>
      <c r="SKT19" s="1"/>
      <c r="SKU19" s="1"/>
      <c r="SKV19" s="1"/>
      <c r="SKW19" s="1"/>
      <c r="SKX19" s="1"/>
      <c r="SKY19" s="1"/>
      <c r="SKZ19" s="1"/>
      <c r="SLA19" s="1"/>
      <c r="SLB19" s="1"/>
      <c r="SLC19" s="1"/>
      <c r="SLD19" s="1"/>
      <c r="SLE19" s="1"/>
      <c r="SLF19" s="1"/>
      <c r="SLG19" s="1"/>
      <c r="SLH19" s="1"/>
      <c r="SLI19" s="1"/>
      <c r="SLJ19" s="1"/>
      <c r="SLK19" s="1"/>
      <c r="SLL19" s="1"/>
      <c r="SLM19" s="1"/>
      <c r="SLN19" s="1"/>
      <c r="SLO19" s="1"/>
      <c r="SLP19" s="1"/>
      <c r="SLQ19" s="1"/>
      <c r="SLR19" s="1"/>
      <c r="SLS19" s="1"/>
      <c r="SLT19" s="1"/>
      <c r="SLU19" s="1"/>
      <c r="SLV19" s="1"/>
      <c r="SLW19" s="1"/>
      <c r="SLX19" s="1"/>
      <c r="SLY19" s="1"/>
      <c r="SLZ19" s="1"/>
      <c r="SMA19" s="1"/>
      <c r="SMB19" s="1"/>
      <c r="SMC19" s="1"/>
      <c r="SMD19" s="1"/>
      <c r="SME19" s="1"/>
      <c r="SMF19" s="1"/>
      <c r="SMG19" s="1"/>
      <c r="SMH19" s="1"/>
      <c r="SMI19" s="1"/>
      <c r="SMJ19" s="1"/>
      <c r="SMK19" s="1"/>
      <c r="SML19" s="1"/>
      <c r="SMM19" s="1"/>
      <c r="SMN19" s="1"/>
      <c r="SMO19" s="1"/>
      <c r="SMP19" s="1"/>
      <c r="SMQ19" s="1"/>
      <c r="SMR19" s="1"/>
      <c r="SMS19" s="1"/>
      <c r="SMT19" s="1"/>
      <c r="SMU19" s="1"/>
      <c r="SMV19" s="1"/>
      <c r="SMW19" s="1"/>
      <c r="SMX19" s="1"/>
      <c r="SMY19" s="1"/>
      <c r="SMZ19" s="1"/>
      <c r="SNA19" s="1"/>
      <c r="SNB19" s="1"/>
      <c r="SNC19" s="1"/>
      <c r="SND19" s="1"/>
      <c r="SNE19" s="1"/>
      <c r="SNF19" s="1"/>
      <c r="SNG19" s="1"/>
      <c r="SNH19" s="1"/>
      <c r="SNI19" s="1"/>
      <c r="SNJ19" s="1"/>
      <c r="SNK19" s="1"/>
      <c r="SNL19" s="1"/>
      <c r="SNM19" s="1"/>
      <c r="SNN19" s="1"/>
      <c r="SNO19" s="1"/>
      <c r="SNP19" s="1"/>
      <c r="SNQ19" s="1"/>
      <c r="SNR19" s="1"/>
      <c r="SNS19" s="1"/>
      <c r="SNT19" s="1"/>
      <c r="SNU19" s="1"/>
      <c r="SNV19" s="1"/>
      <c r="SNW19" s="1"/>
      <c r="SNX19" s="1"/>
      <c r="SNY19" s="1"/>
      <c r="SNZ19" s="1"/>
      <c r="SOA19" s="1"/>
      <c r="SOB19" s="1"/>
      <c r="SOC19" s="1"/>
      <c r="SOD19" s="1"/>
      <c r="SOE19" s="1"/>
      <c r="SOF19" s="1"/>
      <c r="SOG19" s="1"/>
      <c r="SOH19" s="1"/>
      <c r="SOI19" s="1"/>
      <c r="SOJ19" s="1"/>
      <c r="SOK19" s="1"/>
      <c r="SOL19" s="1"/>
      <c r="SOM19" s="1"/>
      <c r="SON19" s="1"/>
      <c r="SOO19" s="1"/>
      <c r="SOP19" s="1"/>
      <c r="SOQ19" s="1"/>
      <c r="SOR19" s="1"/>
      <c r="SOS19" s="1"/>
      <c r="SOT19" s="1"/>
      <c r="SOU19" s="1"/>
      <c r="SOV19" s="1"/>
      <c r="SOW19" s="1"/>
      <c r="SOX19" s="1"/>
      <c r="SOY19" s="1"/>
      <c r="SOZ19" s="1"/>
      <c r="SPA19" s="1"/>
      <c r="SPB19" s="1"/>
      <c r="SPC19" s="1"/>
      <c r="SPD19" s="1"/>
      <c r="SPE19" s="1"/>
      <c r="SPF19" s="1"/>
      <c r="SPG19" s="1"/>
      <c r="SPH19" s="1"/>
      <c r="SPI19" s="1"/>
      <c r="SPJ19" s="1"/>
      <c r="SPK19" s="1"/>
      <c r="SPL19" s="1"/>
      <c r="SPM19" s="1"/>
      <c r="SPN19" s="1"/>
      <c r="SPO19" s="1"/>
      <c r="SPP19" s="1"/>
      <c r="SPQ19" s="1"/>
      <c r="SPR19" s="1"/>
      <c r="SPS19" s="1"/>
      <c r="SPT19" s="1"/>
      <c r="SPU19" s="1"/>
      <c r="SPV19" s="1"/>
      <c r="SPW19" s="1"/>
      <c r="SPX19" s="1"/>
      <c r="SPY19" s="1"/>
      <c r="SPZ19" s="1"/>
      <c r="SQA19" s="1"/>
      <c r="SQB19" s="1"/>
      <c r="SQC19" s="1"/>
      <c r="SQD19" s="1"/>
      <c r="SQE19" s="1"/>
      <c r="SQF19" s="1"/>
      <c r="SQG19" s="1"/>
      <c r="SQH19" s="1"/>
      <c r="SQI19" s="1"/>
      <c r="SQJ19" s="1"/>
      <c r="SQK19" s="1"/>
      <c r="SQL19" s="1"/>
      <c r="SQM19" s="1"/>
      <c r="SQN19" s="1"/>
      <c r="SQO19" s="1"/>
      <c r="SQP19" s="1"/>
      <c r="SQQ19" s="1"/>
      <c r="SQR19" s="1"/>
      <c r="SQS19" s="1"/>
      <c r="SQT19" s="1"/>
      <c r="SQU19" s="1"/>
      <c r="SQV19" s="1"/>
      <c r="SQW19" s="1"/>
      <c r="SQX19" s="1"/>
      <c r="SQY19" s="1"/>
      <c r="SQZ19" s="1"/>
      <c r="SRA19" s="1"/>
      <c r="SRB19" s="1"/>
      <c r="SRC19" s="1"/>
      <c r="SRD19" s="1"/>
      <c r="SRE19" s="1"/>
      <c r="SRF19" s="1"/>
      <c r="SRG19" s="1"/>
      <c r="SRH19" s="1"/>
      <c r="SRI19" s="1"/>
      <c r="SRJ19" s="1"/>
      <c r="SRK19" s="1"/>
      <c r="SRL19" s="1"/>
      <c r="SRM19" s="1"/>
      <c r="SRN19" s="1"/>
      <c r="SRO19" s="1"/>
      <c r="SRP19" s="1"/>
      <c r="SRQ19" s="1"/>
      <c r="SRR19" s="1"/>
      <c r="SRS19" s="1"/>
      <c r="SRT19" s="1"/>
      <c r="SRU19" s="1"/>
      <c r="SRV19" s="1"/>
      <c r="SRW19" s="1"/>
      <c r="SRX19" s="1"/>
      <c r="SRY19" s="1"/>
      <c r="SRZ19" s="1"/>
      <c r="SSA19" s="1"/>
      <c r="SSB19" s="1"/>
      <c r="SSC19" s="1"/>
      <c r="SSD19" s="1"/>
      <c r="SSE19" s="1"/>
      <c r="SSF19" s="1"/>
      <c r="SSG19" s="1"/>
      <c r="SSH19" s="1"/>
      <c r="SSI19" s="1"/>
      <c r="SSJ19" s="1"/>
      <c r="SSK19" s="1"/>
      <c r="SSL19" s="1"/>
      <c r="SSM19" s="1"/>
      <c r="SSN19" s="1"/>
      <c r="SSO19" s="1"/>
      <c r="SSP19" s="1"/>
      <c r="SSQ19" s="1"/>
      <c r="SSR19" s="1"/>
      <c r="SSS19" s="1"/>
      <c r="SST19" s="1"/>
      <c r="SSU19" s="1"/>
      <c r="SSV19" s="1"/>
      <c r="SSW19" s="1"/>
      <c r="SSX19" s="1"/>
      <c r="SSY19" s="1"/>
      <c r="SSZ19" s="1"/>
      <c r="STA19" s="1"/>
      <c r="STB19" s="1"/>
      <c r="STC19" s="1"/>
      <c r="STD19" s="1"/>
      <c r="STE19" s="1"/>
      <c r="STF19" s="1"/>
      <c r="STG19" s="1"/>
      <c r="STH19" s="1"/>
      <c r="STI19" s="1"/>
      <c r="STJ19" s="1"/>
      <c r="STK19" s="1"/>
      <c r="STL19" s="1"/>
      <c r="STM19" s="1"/>
      <c r="STN19" s="1"/>
      <c r="STO19" s="1"/>
      <c r="STP19" s="1"/>
      <c r="STQ19" s="1"/>
      <c r="STR19" s="1"/>
      <c r="STS19" s="1"/>
      <c r="STT19" s="1"/>
      <c r="STU19" s="1"/>
      <c r="STV19" s="1"/>
      <c r="STW19" s="1"/>
      <c r="STX19" s="1"/>
      <c r="STY19" s="1"/>
      <c r="STZ19" s="1"/>
      <c r="SUA19" s="1"/>
      <c r="SUB19" s="1"/>
      <c r="SUC19" s="1"/>
      <c r="SUD19" s="1"/>
      <c r="SUE19" s="1"/>
      <c r="SUF19" s="1"/>
      <c r="SUG19" s="1"/>
      <c r="SUH19" s="1"/>
      <c r="SUI19" s="1"/>
      <c r="SUJ19" s="1"/>
      <c r="SUK19" s="1"/>
      <c r="SUL19" s="1"/>
      <c r="SUM19" s="1"/>
      <c r="SUN19" s="1"/>
      <c r="SUO19" s="1"/>
      <c r="SUP19" s="1"/>
      <c r="SUQ19" s="1"/>
      <c r="SUR19" s="1"/>
      <c r="SUS19" s="1"/>
      <c r="SUT19" s="1"/>
      <c r="SUU19" s="1"/>
      <c r="SUV19" s="1"/>
      <c r="SUW19" s="1"/>
      <c r="SUX19" s="1"/>
      <c r="SUY19" s="1"/>
      <c r="SUZ19" s="1"/>
      <c r="SVA19" s="1"/>
      <c r="SVB19" s="1"/>
      <c r="SVC19" s="1"/>
      <c r="SVD19" s="1"/>
      <c r="SVE19" s="1"/>
      <c r="SVF19" s="1"/>
      <c r="SVG19" s="1"/>
      <c r="SVH19" s="1"/>
      <c r="SVI19" s="1"/>
      <c r="SVJ19" s="1"/>
      <c r="SVK19" s="1"/>
      <c r="SVL19" s="1"/>
      <c r="SVM19" s="1"/>
      <c r="SVN19" s="1"/>
      <c r="SVO19" s="1"/>
      <c r="SVP19" s="1"/>
      <c r="SVQ19" s="1"/>
      <c r="SVR19" s="1"/>
      <c r="SVS19" s="1"/>
      <c r="SVT19" s="1"/>
      <c r="SVU19" s="1"/>
      <c r="SVV19" s="1"/>
      <c r="SVW19" s="1"/>
      <c r="SVX19" s="1"/>
      <c r="SVY19" s="1"/>
      <c r="SVZ19" s="1"/>
      <c r="SWA19" s="1"/>
      <c r="SWB19" s="1"/>
      <c r="SWC19" s="1"/>
      <c r="SWD19" s="1"/>
      <c r="SWE19" s="1"/>
      <c r="SWF19" s="1"/>
      <c r="SWG19" s="1"/>
      <c r="SWH19" s="1"/>
      <c r="SWI19" s="1"/>
      <c r="SWJ19" s="1"/>
      <c r="SWK19" s="1"/>
      <c r="SWL19" s="1"/>
      <c r="SWM19" s="1"/>
      <c r="SWN19" s="1"/>
      <c r="SWO19" s="1"/>
      <c r="SWP19" s="1"/>
      <c r="SWQ19" s="1"/>
      <c r="SWR19" s="1"/>
      <c r="SWS19" s="1"/>
      <c r="SWT19" s="1"/>
      <c r="SWU19" s="1"/>
      <c r="SWV19" s="1"/>
      <c r="SWW19" s="1"/>
      <c r="SWX19" s="1"/>
      <c r="SWY19" s="1"/>
      <c r="SWZ19" s="1"/>
      <c r="SXA19" s="1"/>
      <c r="SXB19" s="1"/>
      <c r="SXC19" s="1"/>
      <c r="SXD19" s="1"/>
      <c r="SXE19" s="1"/>
      <c r="SXF19" s="1"/>
      <c r="SXG19" s="1"/>
      <c r="SXH19" s="1"/>
      <c r="SXI19" s="1"/>
      <c r="SXJ19" s="1"/>
      <c r="SXK19" s="1"/>
      <c r="SXL19" s="1"/>
      <c r="SXM19" s="1"/>
      <c r="SXN19" s="1"/>
      <c r="SXO19" s="1"/>
      <c r="SXP19" s="1"/>
      <c r="SXQ19" s="1"/>
      <c r="SXR19" s="1"/>
      <c r="SXS19" s="1"/>
      <c r="SXT19" s="1"/>
      <c r="SXU19" s="1"/>
      <c r="SXV19" s="1"/>
      <c r="SXW19" s="1"/>
      <c r="SXX19" s="1"/>
      <c r="SXY19" s="1"/>
      <c r="SXZ19" s="1"/>
      <c r="SYA19" s="1"/>
      <c r="SYB19" s="1"/>
      <c r="SYC19" s="1"/>
      <c r="SYD19" s="1"/>
      <c r="SYE19" s="1"/>
      <c r="SYF19" s="1"/>
      <c r="SYG19" s="1"/>
      <c r="SYH19" s="1"/>
      <c r="SYI19" s="1"/>
      <c r="SYJ19" s="1"/>
      <c r="SYK19" s="1"/>
      <c r="SYL19" s="1"/>
      <c r="SYM19" s="1"/>
      <c r="SYN19" s="1"/>
      <c r="SYO19" s="1"/>
      <c r="SYP19" s="1"/>
      <c r="SYQ19" s="1"/>
      <c r="SYR19" s="1"/>
      <c r="SYS19" s="1"/>
      <c r="SYT19" s="1"/>
      <c r="SYU19" s="1"/>
      <c r="SYV19" s="1"/>
      <c r="SYW19" s="1"/>
      <c r="SYX19" s="1"/>
      <c r="SYY19" s="1"/>
      <c r="SYZ19" s="1"/>
      <c r="SZA19" s="1"/>
      <c r="SZB19" s="1"/>
      <c r="SZC19" s="1"/>
      <c r="SZD19" s="1"/>
      <c r="SZE19" s="1"/>
      <c r="SZF19" s="1"/>
      <c r="SZG19" s="1"/>
      <c r="SZH19" s="1"/>
      <c r="SZI19" s="1"/>
      <c r="SZJ19" s="1"/>
      <c r="SZK19" s="1"/>
      <c r="SZL19" s="1"/>
      <c r="SZM19" s="1"/>
      <c r="SZN19" s="1"/>
      <c r="SZO19" s="1"/>
      <c r="SZP19" s="1"/>
      <c r="SZQ19" s="1"/>
      <c r="SZR19" s="1"/>
      <c r="SZS19" s="1"/>
      <c r="SZT19" s="1"/>
      <c r="SZU19" s="1"/>
      <c r="SZV19" s="1"/>
      <c r="SZW19" s="1"/>
      <c r="SZX19" s="1"/>
      <c r="SZY19" s="1"/>
      <c r="SZZ19" s="1"/>
      <c r="TAA19" s="1"/>
      <c r="TAB19" s="1"/>
      <c r="TAC19" s="1"/>
      <c r="TAD19" s="1"/>
      <c r="TAE19" s="1"/>
      <c r="TAF19" s="1"/>
      <c r="TAG19" s="1"/>
      <c r="TAH19" s="1"/>
      <c r="TAI19" s="1"/>
      <c r="TAJ19" s="1"/>
      <c r="TAK19" s="1"/>
      <c r="TAL19" s="1"/>
      <c r="TAM19" s="1"/>
      <c r="TAN19" s="1"/>
      <c r="TAO19" s="1"/>
      <c r="TAP19" s="1"/>
      <c r="TAQ19" s="1"/>
      <c r="TAR19" s="1"/>
      <c r="TAS19" s="1"/>
      <c r="TAT19" s="1"/>
      <c r="TAU19" s="1"/>
      <c r="TAV19" s="1"/>
      <c r="TAW19" s="1"/>
      <c r="TAX19" s="1"/>
      <c r="TAY19" s="1"/>
      <c r="TAZ19" s="1"/>
      <c r="TBA19" s="1"/>
      <c r="TBB19" s="1"/>
      <c r="TBC19" s="1"/>
      <c r="TBD19" s="1"/>
      <c r="TBE19" s="1"/>
      <c r="TBF19" s="1"/>
      <c r="TBG19" s="1"/>
      <c r="TBH19" s="1"/>
      <c r="TBI19" s="1"/>
      <c r="TBJ19" s="1"/>
      <c r="TBK19" s="1"/>
      <c r="TBL19" s="1"/>
      <c r="TBM19" s="1"/>
      <c r="TBN19" s="1"/>
      <c r="TBO19" s="1"/>
      <c r="TBP19" s="1"/>
      <c r="TBQ19" s="1"/>
      <c r="TBR19" s="1"/>
      <c r="TBS19" s="1"/>
      <c r="TBT19" s="1"/>
      <c r="TBU19" s="1"/>
      <c r="TBV19" s="1"/>
      <c r="TBW19" s="1"/>
      <c r="TBX19" s="1"/>
      <c r="TBY19" s="1"/>
      <c r="TBZ19" s="1"/>
      <c r="TCA19" s="1"/>
      <c r="TCB19" s="1"/>
      <c r="TCC19" s="1"/>
      <c r="TCD19" s="1"/>
      <c r="TCE19" s="1"/>
      <c r="TCF19" s="1"/>
      <c r="TCG19" s="1"/>
      <c r="TCH19" s="1"/>
      <c r="TCI19" s="1"/>
      <c r="TCJ19" s="1"/>
      <c r="TCK19" s="1"/>
      <c r="TCL19" s="1"/>
      <c r="TCM19" s="1"/>
      <c r="TCN19" s="1"/>
      <c r="TCO19" s="1"/>
      <c r="TCP19" s="1"/>
      <c r="TCQ19" s="1"/>
      <c r="TCR19" s="1"/>
      <c r="TCS19" s="1"/>
      <c r="TCT19" s="1"/>
      <c r="TCU19" s="1"/>
      <c r="TCV19" s="1"/>
      <c r="TCW19" s="1"/>
      <c r="TCX19" s="1"/>
      <c r="TCY19" s="1"/>
      <c r="TCZ19" s="1"/>
      <c r="TDA19" s="1"/>
      <c r="TDB19" s="1"/>
      <c r="TDC19" s="1"/>
      <c r="TDD19" s="1"/>
      <c r="TDE19" s="1"/>
      <c r="TDF19" s="1"/>
      <c r="TDG19" s="1"/>
      <c r="TDH19" s="1"/>
      <c r="TDI19" s="1"/>
      <c r="TDJ19" s="1"/>
      <c r="TDK19" s="1"/>
      <c r="TDL19" s="1"/>
      <c r="TDM19" s="1"/>
      <c r="TDN19" s="1"/>
      <c r="TDO19" s="1"/>
      <c r="TDP19" s="1"/>
      <c r="TDQ19" s="1"/>
      <c r="TDR19" s="1"/>
      <c r="TDS19" s="1"/>
      <c r="TDT19" s="1"/>
      <c r="TDU19" s="1"/>
      <c r="TDV19" s="1"/>
      <c r="TDW19" s="1"/>
      <c r="TDX19" s="1"/>
      <c r="TDY19" s="1"/>
      <c r="TDZ19" s="1"/>
      <c r="TEA19" s="1"/>
      <c r="TEB19" s="1"/>
      <c r="TEC19" s="1"/>
      <c r="TED19" s="1"/>
      <c r="TEE19" s="1"/>
      <c r="TEF19" s="1"/>
      <c r="TEG19" s="1"/>
      <c r="TEH19" s="1"/>
      <c r="TEI19" s="1"/>
      <c r="TEJ19" s="1"/>
      <c r="TEK19" s="1"/>
      <c r="TEL19" s="1"/>
      <c r="TEM19" s="1"/>
      <c r="TEN19" s="1"/>
      <c r="TEO19" s="1"/>
      <c r="TEP19" s="1"/>
      <c r="TEQ19" s="1"/>
      <c r="TER19" s="1"/>
      <c r="TES19" s="1"/>
      <c r="TET19" s="1"/>
      <c r="TEU19" s="1"/>
      <c r="TEV19" s="1"/>
      <c r="TEW19" s="1"/>
      <c r="TEX19" s="1"/>
      <c r="TEY19" s="1"/>
      <c r="TEZ19" s="1"/>
      <c r="TFA19" s="1"/>
      <c r="TFB19" s="1"/>
      <c r="TFC19" s="1"/>
      <c r="TFD19" s="1"/>
      <c r="TFE19" s="1"/>
      <c r="TFF19" s="1"/>
      <c r="TFG19" s="1"/>
      <c r="TFH19" s="1"/>
      <c r="TFI19" s="1"/>
      <c r="TFJ19" s="1"/>
      <c r="TFK19" s="1"/>
      <c r="TFL19" s="1"/>
      <c r="TFM19" s="1"/>
      <c r="TFN19" s="1"/>
      <c r="TFO19" s="1"/>
      <c r="TFP19" s="1"/>
      <c r="TFQ19" s="1"/>
      <c r="TFR19" s="1"/>
      <c r="TFS19" s="1"/>
      <c r="TFT19" s="1"/>
      <c r="TFU19" s="1"/>
      <c r="TFV19" s="1"/>
      <c r="TFW19" s="1"/>
      <c r="TFX19" s="1"/>
      <c r="TFY19" s="1"/>
      <c r="TFZ19" s="1"/>
      <c r="TGA19" s="1"/>
      <c r="TGB19" s="1"/>
      <c r="TGC19" s="1"/>
      <c r="TGD19" s="1"/>
      <c r="TGE19" s="1"/>
      <c r="TGF19" s="1"/>
      <c r="TGG19" s="1"/>
      <c r="TGH19" s="1"/>
      <c r="TGI19" s="1"/>
      <c r="TGJ19" s="1"/>
      <c r="TGK19" s="1"/>
      <c r="TGL19" s="1"/>
      <c r="TGM19" s="1"/>
      <c r="TGN19" s="1"/>
      <c r="TGO19" s="1"/>
      <c r="TGP19" s="1"/>
      <c r="TGQ19" s="1"/>
      <c r="TGR19" s="1"/>
      <c r="TGS19" s="1"/>
      <c r="TGT19" s="1"/>
      <c r="TGU19" s="1"/>
      <c r="TGV19" s="1"/>
      <c r="TGW19" s="1"/>
      <c r="TGX19" s="1"/>
      <c r="TGY19" s="1"/>
      <c r="TGZ19" s="1"/>
      <c r="THA19" s="1"/>
      <c r="THB19" s="1"/>
      <c r="THC19" s="1"/>
      <c r="THD19" s="1"/>
      <c r="THE19" s="1"/>
      <c r="THF19" s="1"/>
      <c r="THG19" s="1"/>
      <c r="THH19" s="1"/>
      <c r="THI19" s="1"/>
      <c r="THJ19" s="1"/>
      <c r="THK19" s="1"/>
      <c r="THL19" s="1"/>
      <c r="THM19" s="1"/>
      <c r="THN19" s="1"/>
      <c r="THO19" s="1"/>
      <c r="THP19" s="1"/>
      <c r="THQ19" s="1"/>
      <c r="THR19" s="1"/>
      <c r="THS19" s="1"/>
      <c r="THT19" s="1"/>
      <c r="THU19" s="1"/>
      <c r="THV19" s="1"/>
      <c r="THW19" s="1"/>
      <c r="THX19" s="1"/>
      <c r="THY19" s="1"/>
      <c r="THZ19" s="1"/>
      <c r="TIA19" s="1"/>
      <c r="TIB19" s="1"/>
      <c r="TIC19" s="1"/>
      <c r="TID19" s="1"/>
      <c r="TIE19" s="1"/>
      <c r="TIF19" s="1"/>
      <c r="TIG19" s="1"/>
      <c r="TIH19" s="1"/>
      <c r="TII19" s="1"/>
      <c r="TIJ19" s="1"/>
      <c r="TIK19" s="1"/>
      <c r="TIL19" s="1"/>
      <c r="TIM19" s="1"/>
      <c r="TIN19" s="1"/>
      <c r="TIO19" s="1"/>
      <c r="TIP19" s="1"/>
      <c r="TIQ19" s="1"/>
      <c r="TIR19" s="1"/>
      <c r="TIS19" s="1"/>
      <c r="TIT19" s="1"/>
      <c r="TIU19" s="1"/>
      <c r="TIV19" s="1"/>
      <c r="TIW19" s="1"/>
      <c r="TIX19" s="1"/>
      <c r="TIY19" s="1"/>
      <c r="TIZ19" s="1"/>
      <c r="TJA19" s="1"/>
      <c r="TJB19" s="1"/>
      <c r="TJC19" s="1"/>
      <c r="TJD19" s="1"/>
      <c r="TJE19" s="1"/>
      <c r="TJF19" s="1"/>
      <c r="TJG19" s="1"/>
      <c r="TJH19" s="1"/>
      <c r="TJI19" s="1"/>
      <c r="TJJ19" s="1"/>
      <c r="TJK19" s="1"/>
      <c r="TJL19" s="1"/>
      <c r="TJM19" s="1"/>
      <c r="TJN19" s="1"/>
      <c r="TJO19" s="1"/>
      <c r="TJP19" s="1"/>
      <c r="TJQ19" s="1"/>
      <c r="TJR19" s="1"/>
      <c r="TJS19" s="1"/>
      <c r="TJT19" s="1"/>
      <c r="TJU19" s="1"/>
      <c r="TJV19" s="1"/>
      <c r="TJW19" s="1"/>
      <c r="TJX19" s="1"/>
      <c r="TJY19" s="1"/>
      <c r="TJZ19" s="1"/>
      <c r="TKA19" s="1"/>
      <c r="TKB19" s="1"/>
      <c r="TKC19" s="1"/>
      <c r="TKD19" s="1"/>
      <c r="TKE19" s="1"/>
      <c r="TKF19" s="1"/>
      <c r="TKG19" s="1"/>
      <c r="TKH19" s="1"/>
      <c r="TKI19" s="1"/>
      <c r="TKJ19" s="1"/>
      <c r="TKK19" s="1"/>
      <c r="TKL19" s="1"/>
      <c r="TKM19" s="1"/>
      <c r="TKN19" s="1"/>
      <c r="TKO19" s="1"/>
      <c r="TKP19" s="1"/>
      <c r="TKQ19" s="1"/>
      <c r="TKR19" s="1"/>
      <c r="TKS19" s="1"/>
      <c r="TKT19" s="1"/>
      <c r="TKU19" s="1"/>
      <c r="TKV19" s="1"/>
      <c r="TKW19" s="1"/>
      <c r="TKX19" s="1"/>
      <c r="TKY19" s="1"/>
      <c r="TKZ19" s="1"/>
      <c r="TLA19" s="1"/>
      <c r="TLB19" s="1"/>
      <c r="TLC19" s="1"/>
      <c r="TLD19" s="1"/>
      <c r="TLE19" s="1"/>
      <c r="TLF19" s="1"/>
      <c r="TLG19" s="1"/>
      <c r="TLH19" s="1"/>
      <c r="TLI19" s="1"/>
      <c r="TLJ19" s="1"/>
      <c r="TLK19" s="1"/>
      <c r="TLL19" s="1"/>
      <c r="TLM19" s="1"/>
      <c r="TLN19" s="1"/>
      <c r="TLO19" s="1"/>
      <c r="TLP19" s="1"/>
      <c r="TLQ19" s="1"/>
      <c r="TLR19" s="1"/>
      <c r="TLS19" s="1"/>
      <c r="TLT19" s="1"/>
      <c r="TLU19" s="1"/>
      <c r="TLV19" s="1"/>
      <c r="TLW19" s="1"/>
      <c r="TLX19" s="1"/>
      <c r="TLY19" s="1"/>
      <c r="TLZ19" s="1"/>
      <c r="TMA19" s="1"/>
      <c r="TMB19" s="1"/>
      <c r="TMC19" s="1"/>
      <c r="TMD19" s="1"/>
      <c r="TME19" s="1"/>
      <c r="TMF19" s="1"/>
      <c r="TMG19" s="1"/>
      <c r="TMH19" s="1"/>
      <c r="TMI19" s="1"/>
      <c r="TMJ19" s="1"/>
      <c r="TMK19" s="1"/>
      <c r="TML19" s="1"/>
      <c r="TMM19" s="1"/>
      <c r="TMN19" s="1"/>
      <c r="TMO19" s="1"/>
      <c r="TMP19" s="1"/>
      <c r="TMQ19" s="1"/>
      <c r="TMR19" s="1"/>
      <c r="TMS19" s="1"/>
      <c r="TMT19" s="1"/>
      <c r="TMU19" s="1"/>
      <c r="TMV19" s="1"/>
      <c r="TMW19" s="1"/>
      <c r="TMX19" s="1"/>
      <c r="TMY19" s="1"/>
      <c r="TMZ19" s="1"/>
      <c r="TNA19" s="1"/>
      <c r="TNB19" s="1"/>
      <c r="TNC19" s="1"/>
      <c r="TND19" s="1"/>
      <c r="TNE19" s="1"/>
      <c r="TNF19" s="1"/>
      <c r="TNG19" s="1"/>
      <c r="TNH19" s="1"/>
      <c r="TNI19" s="1"/>
      <c r="TNJ19" s="1"/>
      <c r="TNK19" s="1"/>
      <c r="TNL19" s="1"/>
      <c r="TNM19" s="1"/>
      <c r="TNN19" s="1"/>
      <c r="TNO19" s="1"/>
      <c r="TNP19" s="1"/>
      <c r="TNQ19" s="1"/>
      <c r="TNR19" s="1"/>
      <c r="TNS19" s="1"/>
      <c r="TNT19" s="1"/>
      <c r="TNU19" s="1"/>
      <c r="TNV19" s="1"/>
      <c r="TNW19" s="1"/>
      <c r="TNX19" s="1"/>
      <c r="TNY19" s="1"/>
      <c r="TNZ19" s="1"/>
      <c r="TOA19" s="1"/>
      <c r="TOB19" s="1"/>
      <c r="TOC19" s="1"/>
      <c r="TOD19" s="1"/>
      <c r="TOE19" s="1"/>
      <c r="TOF19" s="1"/>
      <c r="TOG19" s="1"/>
      <c r="TOH19" s="1"/>
      <c r="TOI19" s="1"/>
      <c r="TOJ19" s="1"/>
      <c r="TOK19" s="1"/>
      <c r="TOL19" s="1"/>
      <c r="TOM19" s="1"/>
      <c r="TON19" s="1"/>
      <c r="TOO19" s="1"/>
      <c r="TOP19" s="1"/>
      <c r="TOQ19" s="1"/>
      <c r="TOR19" s="1"/>
      <c r="TOS19" s="1"/>
      <c r="TOT19" s="1"/>
      <c r="TOU19" s="1"/>
      <c r="TOV19" s="1"/>
      <c r="TOW19" s="1"/>
      <c r="TOX19" s="1"/>
      <c r="TOY19" s="1"/>
      <c r="TOZ19" s="1"/>
      <c r="TPA19" s="1"/>
      <c r="TPB19" s="1"/>
      <c r="TPC19" s="1"/>
      <c r="TPD19" s="1"/>
      <c r="TPE19" s="1"/>
      <c r="TPF19" s="1"/>
      <c r="TPG19" s="1"/>
      <c r="TPH19" s="1"/>
      <c r="TPI19" s="1"/>
      <c r="TPJ19" s="1"/>
      <c r="TPK19" s="1"/>
      <c r="TPL19" s="1"/>
      <c r="TPM19" s="1"/>
      <c r="TPN19" s="1"/>
      <c r="TPO19" s="1"/>
      <c r="TPP19" s="1"/>
      <c r="TPQ19" s="1"/>
      <c r="TPR19" s="1"/>
      <c r="TPS19" s="1"/>
      <c r="TPT19" s="1"/>
      <c r="TPU19" s="1"/>
      <c r="TPV19" s="1"/>
      <c r="TPW19" s="1"/>
      <c r="TPX19" s="1"/>
      <c r="TPY19" s="1"/>
      <c r="TPZ19" s="1"/>
      <c r="TQA19" s="1"/>
      <c r="TQB19" s="1"/>
      <c r="TQC19" s="1"/>
      <c r="TQD19" s="1"/>
      <c r="TQE19" s="1"/>
      <c r="TQF19" s="1"/>
      <c r="TQG19" s="1"/>
      <c r="TQH19" s="1"/>
      <c r="TQI19" s="1"/>
      <c r="TQJ19" s="1"/>
      <c r="TQK19" s="1"/>
      <c r="TQL19" s="1"/>
      <c r="TQM19" s="1"/>
      <c r="TQN19" s="1"/>
      <c r="TQO19" s="1"/>
      <c r="TQP19" s="1"/>
      <c r="TQQ19" s="1"/>
      <c r="TQR19" s="1"/>
      <c r="TQS19" s="1"/>
      <c r="TQT19" s="1"/>
      <c r="TQU19" s="1"/>
      <c r="TQV19" s="1"/>
      <c r="TQW19" s="1"/>
      <c r="TQX19" s="1"/>
      <c r="TQY19" s="1"/>
      <c r="TQZ19" s="1"/>
      <c r="TRA19" s="1"/>
      <c r="TRB19" s="1"/>
      <c r="TRC19" s="1"/>
      <c r="TRD19" s="1"/>
      <c r="TRE19" s="1"/>
      <c r="TRF19" s="1"/>
      <c r="TRG19" s="1"/>
      <c r="TRH19" s="1"/>
      <c r="TRI19" s="1"/>
      <c r="TRJ19" s="1"/>
      <c r="TRK19" s="1"/>
      <c r="TRL19" s="1"/>
      <c r="TRM19" s="1"/>
      <c r="TRN19" s="1"/>
      <c r="TRO19" s="1"/>
      <c r="TRP19" s="1"/>
      <c r="TRQ19" s="1"/>
      <c r="TRR19" s="1"/>
      <c r="TRS19" s="1"/>
      <c r="TRT19" s="1"/>
      <c r="TRU19" s="1"/>
      <c r="TRV19" s="1"/>
      <c r="TRW19" s="1"/>
      <c r="TRX19" s="1"/>
      <c r="TRY19" s="1"/>
      <c r="TRZ19" s="1"/>
      <c r="TSA19" s="1"/>
      <c r="TSB19" s="1"/>
      <c r="TSC19" s="1"/>
      <c r="TSD19" s="1"/>
      <c r="TSE19" s="1"/>
      <c r="TSF19" s="1"/>
      <c r="TSG19" s="1"/>
      <c r="TSH19" s="1"/>
      <c r="TSI19" s="1"/>
      <c r="TSJ19" s="1"/>
      <c r="TSK19" s="1"/>
      <c r="TSL19" s="1"/>
      <c r="TSM19" s="1"/>
      <c r="TSN19" s="1"/>
      <c r="TSO19" s="1"/>
      <c r="TSP19" s="1"/>
      <c r="TSQ19" s="1"/>
      <c r="TSR19" s="1"/>
      <c r="TSS19" s="1"/>
      <c r="TST19" s="1"/>
      <c r="TSU19" s="1"/>
      <c r="TSV19" s="1"/>
      <c r="TSW19" s="1"/>
      <c r="TSX19" s="1"/>
      <c r="TSY19" s="1"/>
      <c r="TSZ19" s="1"/>
      <c r="TTA19" s="1"/>
      <c r="TTB19" s="1"/>
      <c r="TTC19" s="1"/>
      <c r="TTD19" s="1"/>
      <c r="TTE19" s="1"/>
      <c r="TTF19" s="1"/>
      <c r="TTG19" s="1"/>
      <c r="TTH19" s="1"/>
      <c r="TTI19" s="1"/>
      <c r="TTJ19" s="1"/>
      <c r="TTK19" s="1"/>
      <c r="TTL19" s="1"/>
      <c r="TTM19" s="1"/>
      <c r="TTN19" s="1"/>
      <c r="TTO19" s="1"/>
      <c r="TTP19" s="1"/>
      <c r="TTQ19" s="1"/>
      <c r="TTR19" s="1"/>
      <c r="TTS19" s="1"/>
      <c r="TTT19" s="1"/>
      <c r="TTU19" s="1"/>
      <c r="TTV19" s="1"/>
      <c r="TTW19" s="1"/>
      <c r="TTX19" s="1"/>
      <c r="TTY19" s="1"/>
      <c r="TTZ19" s="1"/>
      <c r="TUA19" s="1"/>
      <c r="TUB19" s="1"/>
      <c r="TUC19" s="1"/>
      <c r="TUD19" s="1"/>
      <c r="TUE19" s="1"/>
      <c r="TUF19" s="1"/>
      <c r="TUG19" s="1"/>
      <c r="TUH19" s="1"/>
      <c r="TUI19" s="1"/>
      <c r="TUJ19" s="1"/>
      <c r="TUK19" s="1"/>
      <c r="TUL19" s="1"/>
      <c r="TUM19" s="1"/>
      <c r="TUN19" s="1"/>
      <c r="TUO19" s="1"/>
      <c r="TUP19" s="1"/>
      <c r="TUQ19" s="1"/>
      <c r="TUR19" s="1"/>
      <c r="TUS19" s="1"/>
      <c r="TUT19" s="1"/>
      <c r="TUU19" s="1"/>
      <c r="TUV19" s="1"/>
      <c r="TUW19" s="1"/>
      <c r="TUX19" s="1"/>
      <c r="TUY19" s="1"/>
      <c r="TUZ19" s="1"/>
      <c r="TVA19" s="1"/>
      <c r="TVB19" s="1"/>
      <c r="TVC19" s="1"/>
      <c r="TVD19" s="1"/>
      <c r="TVE19" s="1"/>
      <c r="TVF19" s="1"/>
      <c r="TVG19" s="1"/>
      <c r="TVH19" s="1"/>
      <c r="TVI19" s="1"/>
      <c r="TVJ19" s="1"/>
      <c r="TVK19" s="1"/>
      <c r="TVL19" s="1"/>
      <c r="TVM19" s="1"/>
      <c r="TVN19" s="1"/>
      <c r="TVO19" s="1"/>
      <c r="TVP19" s="1"/>
      <c r="TVQ19" s="1"/>
      <c r="TVR19" s="1"/>
      <c r="TVS19" s="1"/>
      <c r="TVT19" s="1"/>
      <c r="TVU19" s="1"/>
      <c r="TVV19" s="1"/>
      <c r="TVW19" s="1"/>
      <c r="TVX19" s="1"/>
      <c r="TVY19" s="1"/>
      <c r="TVZ19" s="1"/>
      <c r="TWA19" s="1"/>
      <c r="TWB19" s="1"/>
      <c r="TWC19" s="1"/>
      <c r="TWD19" s="1"/>
      <c r="TWE19" s="1"/>
      <c r="TWF19" s="1"/>
      <c r="TWG19" s="1"/>
      <c r="TWH19" s="1"/>
      <c r="TWI19" s="1"/>
      <c r="TWJ19" s="1"/>
      <c r="TWK19" s="1"/>
      <c r="TWL19" s="1"/>
      <c r="TWM19" s="1"/>
      <c r="TWN19" s="1"/>
      <c r="TWO19" s="1"/>
      <c r="TWP19" s="1"/>
      <c r="TWQ19" s="1"/>
      <c r="TWR19" s="1"/>
      <c r="TWS19" s="1"/>
      <c r="TWT19" s="1"/>
      <c r="TWU19" s="1"/>
      <c r="TWV19" s="1"/>
      <c r="TWW19" s="1"/>
      <c r="TWX19" s="1"/>
      <c r="TWY19" s="1"/>
      <c r="TWZ19" s="1"/>
      <c r="TXA19" s="1"/>
      <c r="TXB19" s="1"/>
      <c r="TXC19" s="1"/>
      <c r="TXD19" s="1"/>
      <c r="TXE19" s="1"/>
      <c r="TXF19" s="1"/>
      <c r="TXG19" s="1"/>
      <c r="TXH19" s="1"/>
      <c r="TXI19" s="1"/>
      <c r="TXJ19" s="1"/>
      <c r="TXK19" s="1"/>
      <c r="TXL19" s="1"/>
      <c r="TXM19" s="1"/>
      <c r="TXN19" s="1"/>
      <c r="TXO19" s="1"/>
      <c r="TXP19" s="1"/>
      <c r="TXQ19" s="1"/>
      <c r="TXR19" s="1"/>
      <c r="TXS19" s="1"/>
      <c r="TXT19" s="1"/>
      <c r="TXU19" s="1"/>
      <c r="TXV19" s="1"/>
      <c r="TXW19" s="1"/>
      <c r="TXX19" s="1"/>
      <c r="TXY19" s="1"/>
      <c r="TXZ19" s="1"/>
      <c r="TYA19" s="1"/>
      <c r="TYB19" s="1"/>
      <c r="TYC19" s="1"/>
      <c r="TYD19" s="1"/>
      <c r="TYE19" s="1"/>
      <c r="TYF19" s="1"/>
      <c r="TYG19" s="1"/>
      <c r="TYH19" s="1"/>
      <c r="TYI19" s="1"/>
      <c r="TYJ19" s="1"/>
      <c r="TYK19" s="1"/>
      <c r="TYL19" s="1"/>
      <c r="TYM19" s="1"/>
      <c r="TYN19" s="1"/>
      <c r="TYO19" s="1"/>
      <c r="TYP19" s="1"/>
      <c r="TYQ19" s="1"/>
      <c r="TYR19" s="1"/>
      <c r="TYS19" s="1"/>
      <c r="TYT19" s="1"/>
      <c r="TYU19" s="1"/>
      <c r="TYV19" s="1"/>
      <c r="TYW19" s="1"/>
      <c r="TYX19" s="1"/>
      <c r="TYY19" s="1"/>
      <c r="TYZ19" s="1"/>
      <c r="TZA19" s="1"/>
      <c r="TZB19" s="1"/>
      <c r="TZC19" s="1"/>
      <c r="TZD19" s="1"/>
      <c r="TZE19" s="1"/>
      <c r="TZF19" s="1"/>
      <c r="TZG19" s="1"/>
      <c r="TZH19" s="1"/>
      <c r="TZI19" s="1"/>
      <c r="TZJ19" s="1"/>
      <c r="TZK19" s="1"/>
      <c r="TZL19" s="1"/>
      <c r="TZM19" s="1"/>
      <c r="TZN19" s="1"/>
      <c r="TZO19" s="1"/>
      <c r="TZP19" s="1"/>
      <c r="TZQ19" s="1"/>
      <c r="TZR19" s="1"/>
      <c r="TZS19" s="1"/>
      <c r="TZT19" s="1"/>
      <c r="TZU19" s="1"/>
      <c r="TZV19" s="1"/>
      <c r="TZW19" s="1"/>
      <c r="TZX19" s="1"/>
      <c r="TZY19" s="1"/>
      <c r="TZZ19" s="1"/>
      <c r="UAA19" s="1"/>
      <c r="UAB19" s="1"/>
      <c r="UAC19" s="1"/>
      <c r="UAD19" s="1"/>
      <c r="UAE19" s="1"/>
      <c r="UAF19" s="1"/>
      <c r="UAG19" s="1"/>
      <c r="UAH19" s="1"/>
      <c r="UAI19" s="1"/>
      <c r="UAJ19" s="1"/>
      <c r="UAK19" s="1"/>
      <c r="UAL19" s="1"/>
      <c r="UAM19" s="1"/>
      <c r="UAN19" s="1"/>
      <c r="UAO19" s="1"/>
      <c r="UAP19" s="1"/>
      <c r="UAQ19" s="1"/>
      <c r="UAR19" s="1"/>
      <c r="UAS19" s="1"/>
      <c r="UAT19" s="1"/>
      <c r="UAU19" s="1"/>
      <c r="UAV19" s="1"/>
      <c r="UAW19" s="1"/>
      <c r="UAX19" s="1"/>
      <c r="UAY19" s="1"/>
      <c r="UAZ19" s="1"/>
      <c r="UBA19" s="1"/>
      <c r="UBB19" s="1"/>
      <c r="UBC19" s="1"/>
      <c r="UBD19" s="1"/>
      <c r="UBE19" s="1"/>
      <c r="UBF19" s="1"/>
      <c r="UBG19" s="1"/>
      <c r="UBH19" s="1"/>
      <c r="UBI19" s="1"/>
      <c r="UBJ19" s="1"/>
      <c r="UBK19" s="1"/>
      <c r="UBL19" s="1"/>
      <c r="UBM19" s="1"/>
      <c r="UBN19" s="1"/>
      <c r="UBO19" s="1"/>
      <c r="UBP19" s="1"/>
      <c r="UBQ19" s="1"/>
      <c r="UBR19" s="1"/>
      <c r="UBS19" s="1"/>
      <c r="UBT19" s="1"/>
      <c r="UBU19" s="1"/>
      <c r="UBV19" s="1"/>
      <c r="UBW19" s="1"/>
      <c r="UBX19" s="1"/>
      <c r="UBY19" s="1"/>
      <c r="UBZ19" s="1"/>
      <c r="UCA19" s="1"/>
      <c r="UCB19" s="1"/>
      <c r="UCC19" s="1"/>
      <c r="UCD19" s="1"/>
      <c r="UCE19" s="1"/>
      <c r="UCF19" s="1"/>
      <c r="UCG19" s="1"/>
      <c r="UCH19" s="1"/>
      <c r="UCI19" s="1"/>
      <c r="UCJ19" s="1"/>
      <c r="UCK19" s="1"/>
      <c r="UCL19" s="1"/>
      <c r="UCM19" s="1"/>
      <c r="UCN19" s="1"/>
      <c r="UCO19" s="1"/>
      <c r="UCP19" s="1"/>
      <c r="UCQ19" s="1"/>
      <c r="UCR19" s="1"/>
      <c r="UCS19" s="1"/>
      <c r="UCT19" s="1"/>
      <c r="UCU19" s="1"/>
      <c r="UCV19" s="1"/>
      <c r="UCW19" s="1"/>
      <c r="UCX19" s="1"/>
      <c r="UCY19" s="1"/>
      <c r="UCZ19" s="1"/>
      <c r="UDA19" s="1"/>
      <c r="UDB19" s="1"/>
      <c r="UDC19" s="1"/>
      <c r="UDD19" s="1"/>
      <c r="UDE19" s="1"/>
      <c r="UDF19" s="1"/>
      <c r="UDG19" s="1"/>
      <c r="UDH19" s="1"/>
      <c r="UDI19" s="1"/>
      <c r="UDJ19" s="1"/>
      <c r="UDK19" s="1"/>
      <c r="UDL19" s="1"/>
      <c r="UDM19" s="1"/>
      <c r="UDN19" s="1"/>
      <c r="UDO19" s="1"/>
      <c r="UDP19" s="1"/>
      <c r="UDQ19" s="1"/>
      <c r="UDR19" s="1"/>
      <c r="UDS19" s="1"/>
      <c r="UDT19" s="1"/>
      <c r="UDU19" s="1"/>
      <c r="UDV19" s="1"/>
      <c r="UDW19" s="1"/>
      <c r="UDX19" s="1"/>
      <c r="UDY19" s="1"/>
      <c r="UDZ19" s="1"/>
      <c r="UEA19" s="1"/>
      <c r="UEB19" s="1"/>
      <c r="UEC19" s="1"/>
      <c r="UED19" s="1"/>
      <c r="UEE19" s="1"/>
      <c r="UEF19" s="1"/>
      <c r="UEG19" s="1"/>
      <c r="UEH19" s="1"/>
      <c r="UEI19" s="1"/>
      <c r="UEJ19" s="1"/>
      <c r="UEK19" s="1"/>
      <c r="UEL19" s="1"/>
      <c r="UEM19" s="1"/>
      <c r="UEN19" s="1"/>
      <c r="UEO19" s="1"/>
      <c r="UEP19" s="1"/>
      <c r="UEQ19" s="1"/>
      <c r="UER19" s="1"/>
      <c r="UES19" s="1"/>
      <c r="UET19" s="1"/>
      <c r="UEU19" s="1"/>
      <c r="UEV19" s="1"/>
      <c r="UEW19" s="1"/>
      <c r="UEX19" s="1"/>
      <c r="UEY19" s="1"/>
      <c r="UEZ19" s="1"/>
      <c r="UFA19" s="1"/>
      <c r="UFB19" s="1"/>
      <c r="UFC19" s="1"/>
      <c r="UFD19" s="1"/>
      <c r="UFE19" s="1"/>
      <c r="UFF19" s="1"/>
      <c r="UFG19" s="1"/>
      <c r="UFH19" s="1"/>
      <c r="UFI19" s="1"/>
      <c r="UFJ19" s="1"/>
      <c r="UFK19" s="1"/>
      <c r="UFL19" s="1"/>
      <c r="UFM19" s="1"/>
      <c r="UFN19" s="1"/>
      <c r="UFO19" s="1"/>
      <c r="UFP19" s="1"/>
      <c r="UFQ19" s="1"/>
      <c r="UFR19" s="1"/>
      <c r="UFS19" s="1"/>
      <c r="UFT19" s="1"/>
      <c r="UFU19" s="1"/>
      <c r="UFV19" s="1"/>
      <c r="UFW19" s="1"/>
      <c r="UFX19" s="1"/>
      <c r="UFY19" s="1"/>
      <c r="UFZ19" s="1"/>
      <c r="UGA19" s="1"/>
      <c r="UGB19" s="1"/>
      <c r="UGC19" s="1"/>
      <c r="UGD19" s="1"/>
      <c r="UGE19" s="1"/>
      <c r="UGF19" s="1"/>
      <c r="UGG19" s="1"/>
      <c r="UGH19" s="1"/>
      <c r="UGI19" s="1"/>
      <c r="UGJ19" s="1"/>
      <c r="UGK19" s="1"/>
      <c r="UGL19" s="1"/>
      <c r="UGM19" s="1"/>
      <c r="UGN19" s="1"/>
      <c r="UGO19" s="1"/>
      <c r="UGP19" s="1"/>
      <c r="UGQ19" s="1"/>
      <c r="UGR19" s="1"/>
      <c r="UGS19" s="1"/>
      <c r="UGT19" s="1"/>
      <c r="UGU19" s="1"/>
      <c r="UGV19" s="1"/>
      <c r="UGW19" s="1"/>
      <c r="UGX19" s="1"/>
      <c r="UGY19" s="1"/>
      <c r="UGZ19" s="1"/>
      <c r="UHA19" s="1"/>
      <c r="UHB19" s="1"/>
      <c r="UHC19" s="1"/>
      <c r="UHD19" s="1"/>
      <c r="UHE19" s="1"/>
      <c r="UHF19" s="1"/>
      <c r="UHG19" s="1"/>
      <c r="UHH19" s="1"/>
      <c r="UHI19" s="1"/>
      <c r="UHJ19" s="1"/>
      <c r="UHK19" s="1"/>
      <c r="UHL19" s="1"/>
      <c r="UHM19" s="1"/>
      <c r="UHN19" s="1"/>
      <c r="UHO19" s="1"/>
      <c r="UHP19" s="1"/>
      <c r="UHQ19" s="1"/>
      <c r="UHR19" s="1"/>
      <c r="UHS19" s="1"/>
      <c r="UHT19" s="1"/>
      <c r="UHU19" s="1"/>
      <c r="UHV19" s="1"/>
      <c r="UHW19" s="1"/>
      <c r="UHX19" s="1"/>
      <c r="UHY19" s="1"/>
      <c r="UHZ19" s="1"/>
      <c r="UIA19" s="1"/>
      <c r="UIB19" s="1"/>
      <c r="UIC19" s="1"/>
      <c r="UID19" s="1"/>
      <c r="UIE19" s="1"/>
      <c r="UIF19" s="1"/>
      <c r="UIG19" s="1"/>
      <c r="UIH19" s="1"/>
      <c r="UII19" s="1"/>
      <c r="UIJ19" s="1"/>
      <c r="UIK19" s="1"/>
      <c r="UIL19" s="1"/>
      <c r="UIM19" s="1"/>
      <c r="UIN19" s="1"/>
      <c r="UIO19" s="1"/>
      <c r="UIP19" s="1"/>
      <c r="UIQ19" s="1"/>
      <c r="UIR19" s="1"/>
      <c r="UIS19" s="1"/>
      <c r="UIT19" s="1"/>
      <c r="UIU19" s="1"/>
      <c r="UIV19" s="1"/>
      <c r="UIW19" s="1"/>
      <c r="UIX19" s="1"/>
      <c r="UIY19" s="1"/>
      <c r="UIZ19" s="1"/>
      <c r="UJA19" s="1"/>
      <c r="UJB19" s="1"/>
      <c r="UJC19" s="1"/>
      <c r="UJD19" s="1"/>
      <c r="UJE19" s="1"/>
      <c r="UJF19" s="1"/>
      <c r="UJG19" s="1"/>
      <c r="UJH19" s="1"/>
      <c r="UJI19" s="1"/>
      <c r="UJJ19" s="1"/>
      <c r="UJK19" s="1"/>
      <c r="UJL19" s="1"/>
      <c r="UJM19" s="1"/>
      <c r="UJN19" s="1"/>
      <c r="UJO19" s="1"/>
      <c r="UJP19" s="1"/>
      <c r="UJQ19" s="1"/>
      <c r="UJR19" s="1"/>
      <c r="UJS19" s="1"/>
      <c r="UJT19" s="1"/>
      <c r="UJU19" s="1"/>
      <c r="UJV19" s="1"/>
      <c r="UJW19" s="1"/>
      <c r="UJX19" s="1"/>
      <c r="UJY19" s="1"/>
      <c r="UJZ19" s="1"/>
      <c r="UKA19" s="1"/>
      <c r="UKB19" s="1"/>
      <c r="UKC19" s="1"/>
      <c r="UKD19" s="1"/>
      <c r="UKE19" s="1"/>
      <c r="UKF19" s="1"/>
      <c r="UKG19" s="1"/>
      <c r="UKH19" s="1"/>
      <c r="UKI19" s="1"/>
      <c r="UKJ19" s="1"/>
      <c r="UKK19" s="1"/>
      <c r="UKL19" s="1"/>
      <c r="UKM19" s="1"/>
      <c r="UKN19" s="1"/>
      <c r="UKO19" s="1"/>
      <c r="UKP19" s="1"/>
      <c r="UKQ19" s="1"/>
      <c r="UKR19" s="1"/>
      <c r="UKS19" s="1"/>
      <c r="UKT19" s="1"/>
      <c r="UKU19" s="1"/>
      <c r="UKV19" s="1"/>
      <c r="UKW19" s="1"/>
      <c r="UKX19" s="1"/>
      <c r="UKY19" s="1"/>
      <c r="UKZ19" s="1"/>
      <c r="ULA19" s="1"/>
      <c r="ULB19" s="1"/>
      <c r="ULC19" s="1"/>
      <c r="ULD19" s="1"/>
      <c r="ULE19" s="1"/>
      <c r="ULF19" s="1"/>
      <c r="ULG19" s="1"/>
      <c r="ULH19" s="1"/>
      <c r="ULI19" s="1"/>
      <c r="ULJ19" s="1"/>
      <c r="ULK19" s="1"/>
      <c r="ULL19" s="1"/>
      <c r="ULM19" s="1"/>
      <c r="ULN19" s="1"/>
      <c r="ULO19" s="1"/>
      <c r="ULP19" s="1"/>
      <c r="ULQ19" s="1"/>
      <c r="ULR19" s="1"/>
      <c r="ULS19" s="1"/>
      <c r="ULT19" s="1"/>
      <c r="ULU19" s="1"/>
      <c r="ULV19" s="1"/>
      <c r="ULW19" s="1"/>
      <c r="ULX19" s="1"/>
      <c r="ULY19" s="1"/>
      <c r="ULZ19" s="1"/>
      <c r="UMA19" s="1"/>
      <c r="UMB19" s="1"/>
      <c r="UMC19" s="1"/>
      <c r="UMD19" s="1"/>
      <c r="UME19" s="1"/>
      <c r="UMF19" s="1"/>
      <c r="UMG19" s="1"/>
      <c r="UMH19" s="1"/>
      <c r="UMI19" s="1"/>
      <c r="UMJ19" s="1"/>
      <c r="UMK19" s="1"/>
      <c r="UML19" s="1"/>
      <c r="UMM19" s="1"/>
      <c r="UMN19" s="1"/>
      <c r="UMO19" s="1"/>
      <c r="UMP19" s="1"/>
      <c r="UMQ19" s="1"/>
      <c r="UMR19" s="1"/>
      <c r="UMS19" s="1"/>
      <c r="UMT19" s="1"/>
      <c r="UMU19" s="1"/>
      <c r="UMV19" s="1"/>
      <c r="UMW19" s="1"/>
      <c r="UMX19" s="1"/>
      <c r="UMY19" s="1"/>
      <c r="UMZ19" s="1"/>
      <c r="UNA19" s="1"/>
      <c r="UNB19" s="1"/>
      <c r="UNC19" s="1"/>
      <c r="UND19" s="1"/>
      <c r="UNE19" s="1"/>
      <c r="UNF19" s="1"/>
      <c r="UNG19" s="1"/>
      <c r="UNH19" s="1"/>
      <c r="UNI19" s="1"/>
      <c r="UNJ19" s="1"/>
      <c r="UNK19" s="1"/>
      <c r="UNL19" s="1"/>
      <c r="UNM19" s="1"/>
      <c r="UNN19" s="1"/>
      <c r="UNO19" s="1"/>
      <c r="UNP19" s="1"/>
      <c r="UNQ19" s="1"/>
      <c r="UNR19" s="1"/>
      <c r="UNS19" s="1"/>
      <c r="UNT19" s="1"/>
      <c r="UNU19" s="1"/>
      <c r="UNV19" s="1"/>
      <c r="UNW19" s="1"/>
      <c r="UNX19" s="1"/>
      <c r="UNY19" s="1"/>
      <c r="UNZ19" s="1"/>
      <c r="UOA19" s="1"/>
      <c r="UOB19" s="1"/>
      <c r="UOC19" s="1"/>
      <c r="UOD19" s="1"/>
      <c r="UOE19" s="1"/>
      <c r="UOF19" s="1"/>
      <c r="UOG19" s="1"/>
      <c r="UOH19" s="1"/>
      <c r="UOI19" s="1"/>
      <c r="UOJ19" s="1"/>
      <c r="UOK19" s="1"/>
      <c r="UOL19" s="1"/>
      <c r="UOM19" s="1"/>
      <c r="UON19" s="1"/>
      <c r="UOO19" s="1"/>
      <c r="UOP19" s="1"/>
      <c r="UOQ19" s="1"/>
      <c r="UOR19" s="1"/>
      <c r="UOS19" s="1"/>
      <c r="UOT19" s="1"/>
      <c r="UOU19" s="1"/>
      <c r="UOV19" s="1"/>
      <c r="UOW19" s="1"/>
      <c r="UOX19" s="1"/>
      <c r="UOY19" s="1"/>
      <c r="UOZ19" s="1"/>
      <c r="UPA19" s="1"/>
      <c r="UPB19" s="1"/>
      <c r="UPC19" s="1"/>
      <c r="UPD19" s="1"/>
      <c r="UPE19" s="1"/>
      <c r="UPF19" s="1"/>
      <c r="UPG19" s="1"/>
      <c r="UPH19" s="1"/>
      <c r="UPI19" s="1"/>
      <c r="UPJ19" s="1"/>
      <c r="UPK19" s="1"/>
      <c r="UPL19" s="1"/>
      <c r="UPM19" s="1"/>
      <c r="UPN19" s="1"/>
      <c r="UPO19" s="1"/>
      <c r="UPP19" s="1"/>
      <c r="UPQ19" s="1"/>
      <c r="UPR19" s="1"/>
      <c r="UPS19" s="1"/>
      <c r="UPT19" s="1"/>
      <c r="UPU19" s="1"/>
      <c r="UPV19" s="1"/>
      <c r="UPW19" s="1"/>
      <c r="UPX19" s="1"/>
      <c r="UPY19" s="1"/>
      <c r="UPZ19" s="1"/>
      <c r="UQA19" s="1"/>
      <c r="UQB19" s="1"/>
      <c r="UQC19" s="1"/>
      <c r="UQD19" s="1"/>
      <c r="UQE19" s="1"/>
      <c r="UQF19" s="1"/>
      <c r="UQG19" s="1"/>
      <c r="UQH19" s="1"/>
      <c r="UQI19" s="1"/>
      <c r="UQJ19" s="1"/>
      <c r="UQK19" s="1"/>
      <c r="UQL19" s="1"/>
      <c r="UQM19" s="1"/>
      <c r="UQN19" s="1"/>
      <c r="UQO19" s="1"/>
      <c r="UQP19" s="1"/>
      <c r="UQQ19" s="1"/>
      <c r="UQR19" s="1"/>
      <c r="UQS19" s="1"/>
      <c r="UQT19" s="1"/>
      <c r="UQU19" s="1"/>
      <c r="UQV19" s="1"/>
      <c r="UQW19" s="1"/>
      <c r="UQX19" s="1"/>
      <c r="UQY19" s="1"/>
      <c r="UQZ19" s="1"/>
      <c r="URA19" s="1"/>
      <c r="URB19" s="1"/>
      <c r="URC19" s="1"/>
      <c r="URD19" s="1"/>
      <c r="URE19" s="1"/>
      <c r="URF19" s="1"/>
      <c r="URG19" s="1"/>
      <c r="URH19" s="1"/>
      <c r="URI19" s="1"/>
      <c r="URJ19" s="1"/>
      <c r="URK19" s="1"/>
      <c r="URL19" s="1"/>
      <c r="URM19" s="1"/>
      <c r="URN19" s="1"/>
      <c r="URO19" s="1"/>
      <c r="URP19" s="1"/>
      <c r="URQ19" s="1"/>
      <c r="URR19" s="1"/>
      <c r="URS19" s="1"/>
      <c r="URT19" s="1"/>
      <c r="URU19" s="1"/>
      <c r="URV19" s="1"/>
      <c r="URW19" s="1"/>
      <c r="URX19" s="1"/>
      <c r="URY19" s="1"/>
      <c r="URZ19" s="1"/>
      <c r="USA19" s="1"/>
      <c r="USB19" s="1"/>
      <c r="USC19" s="1"/>
      <c r="USD19" s="1"/>
      <c r="USE19" s="1"/>
      <c r="USF19" s="1"/>
      <c r="USG19" s="1"/>
      <c r="USH19" s="1"/>
      <c r="USI19" s="1"/>
      <c r="USJ19" s="1"/>
      <c r="USK19" s="1"/>
      <c r="USL19" s="1"/>
      <c r="USM19" s="1"/>
      <c r="USN19" s="1"/>
      <c r="USO19" s="1"/>
      <c r="USP19" s="1"/>
      <c r="USQ19" s="1"/>
      <c r="USR19" s="1"/>
      <c r="USS19" s="1"/>
      <c r="UST19" s="1"/>
      <c r="USU19" s="1"/>
      <c r="USV19" s="1"/>
      <c r="USW19" s="1"/>
      <c r="USX19" s="1"/>
      <c r="USY19" s="1"/>
      <c r="USZ19" s="1"/>
      <c r="UTA19" s="1"/>
      <c r="UTB19" s="1"/>
      <c r="UTC19" s="1"/>
      <c r="UTD19" s="1"/>
      <c r="UTE19" s="1"/>
      <c r="UTF19" s="1"/>
      <c r="UTG19" s="1"/>
      <c r="UTH19" s="1"/>
      <c r="UTI19" s="1"/>
      <c r="UTJ19" s="1"/>
      <c r="UTK19" s="1"/>
      <c r="UTL19" s="1"/>
      <c r="UTM19" s="1"/>
      <c r="UTN19" s="1"/>
      <c r="UTO19" s="1"/>
      <c r="UTP19" s="1"/>
      <c r="UTQ19" s="1"/>
      <c r="UTR19" s="1"/>
      <c r="UTS19" s="1"/>
      <c r="UTT19" s="1"/>
      <c r="UTU19" s="1"/>
      <c r="UTV19" s="1"/>
      <c r="UTW19" s="1"/>
      <c r="UTX19" s="1"/>
      <c r="UTY19" s="1"/>
      <c r="UTZ19" s="1"/>
      <c r="UUA19" s="1"/>
      <c r="UUB19" s="1"/>
      <c r="UUC19" s="1"/>
      <c r="UUD19" s="1"/>
      <c r="UUE19" s="1"/>
      <c r="UUF19" s="1"/>
      <c r="UUG19" s="1"/>
      <c r="UUH19" s="1"/>
      <c r="UUI19" s="1"/>
      <c r="UUJ19" s="1"/>
      <c r="UUK19" s="1"/>
      <c r="UUL19" s="1"/>
      <c r="UUM19" s="1"/>
      <c r="UUN19" s="1"/>
      <c r="UUO19" s="1"/>
      <c r="UUP19" s="1"/>
      <c r="UUQ19" s="1"/>
      <c r="UUR19" s="1"/>
      <c r="UUS19" s="1"/>
      <c r="UUT19" s="1"/>
      <c r="UUU19" s="1"/>
      <c r="UUV19" s="1"/>
      <c r="UUW19" s="1"/>
      <c r="UUX19" s="1"/>
      <c r="UUY19" s="1"/>
      <c r="UUZ19" s="1"/>
      <c r="UVA19" s="1"/>
      <c r="UVB19" s="1"/>
      <c r="UVC19" s="1"/>
      <c r="UVD19" s="1"/>
      <c r="UVE19" s="1"/>
      <c r="UVF19" s="1"/>
      <c r="UVG19" s="1"/>
      <c r="UVH19" s="1"/>
      <c r="UVI19" s="1"/>
      <c r="UVJ19" s="1"/>
      <c r="UVK19" s="1"/>
      <c r="UVL19" s="1"/>
      <c r="UVM19" s="1"/>
      <c r="UVN19" s="1"/>
      <c r="UVO19" s="1"/>
      <c r="UVP19" s="1"/>
      <c r="UVQ19" s="1"/>
      <c r="UVR19" s="1"/>
      <c r="UVS19" s="1"/>
      <c r="UVT19" s="1"/>
      <c r="UVU19" s="1"/>
      <c r="UVV19" s="1"/>
      <c r="UVW19" s="1"/>
      <c r="UVX19" s="1"/>
      <c r="UVY19" s="1"/>
      <c r="UVZ19" s="1"/>
      <c r="UWA19" s="1"/>
      <c r="UWB19" s="1"/>
      <c r="UWC19" s="1"/>
      <c r="UWD19" s="1"/>
      <c r="UWE19" s="1"/>
      <c r="UWF19" s="1"/>
      <c r="UWG19" s="1"/>
      <c r="UWH19" s="1"/>
      <c r="UWI19" s="1"/>
      <c r="UWJ19" s="1"/>
      <c r="UWK19" s="1"/>
      <c r="UWL19" s="1"/>
      <c r="UWM19" s="1"/>
      <c r="UWN19" s="1"/>
      <c r="UWO19" s="1"/>
      <c r="UWP19" s="1"/>
      <c r="UWQ19" s="1"/>
      <c r="UWR19" s="1"/>
      <c r="UWS19" s="1"/>
      <c r="UWT19" s="1"/>
      <c r="UWU19" s="1"/>
      <c r="UWV19" s="1"/>
      <c r="UWW19" s="1"/>
      <c r="UWX19" s="1"/>
      <c r="UWY19" s="1"/>
      <c r="UWZ19" s="1"/>
      <c r="UXA19" s="1"/>
      <c r="UXB19" s="1"/>
      <c r="UXC19" s="1"/>
      <c r="UXD19" s="1"/>
      <c r="UXE19" s="1"/>
      <c r="UXF19" s="1"/>
      <c r="UXG19" s="1"/>
      <c r="UXH19" s="1"/>
      <c r="UXI19" s="1"/>
      <c r="UXJ19" s="1"/>
      <c r="UXK19" s="1"/>
      <c r="UXL19" s="1"/>
      <c r="UXM19" s="1"/>
      <c r="UXN19" s="1"/>
      <c r="UXO19" s="1"/>
      <c r="UXP19" s="1"/>
      <c r="UXQ19" s="1"/>
      <c r="UXR19" s="1"/>
      <c r="UXS19" s="1"/>
      <c r="UXT19" s="1"/>
      <c r="UXU19" s="1"/>
      <c r="UXV19" s="1"/>
      <c r="UXW19" s="1"/>
      <c r="UXX19" s="1"/>
      <c r="UXY19" s="1"/>
      <c r="UXZ19" s="1"/>
      <c r="UYA19" s="1"/>
      <c r="UYB19" s="1"/>
      <c r="UYC19" s="1"/>
      <c r="UYD19" s="1"/>
      <c r="UYE19" s="1"/>
      <c r="UYF19" s="1"/>
      <c r="UYG19" s="1"/>
      <c r="UYH19" s="1"/>
      <c r="UYI19" s="1"/>
      <c r="UYJ19" s="1"/>
      <c r="UYK19" s="1"/>
      <c r="UYL19" s="1"/>
      <c r="UYM19" s="1"/>
      <c r="UYN19" s="1"/>
      <c r="UYO19" s="1"/>
      <c r="UYP19" s="1"/>
      <c r="UYQ19" s="1"/>
      <c r="UYR19" s="1"/>
      <c r="UYS19" s="1"/>
      <c r="UYT19" s="1"/>
      <c r="UYU19" s="1"/>
      <c r="UYV19" s="1"/>
      <c r="UYW19" s="1"/>
      <c r="UYX19" s="1"/>
      <c r="UYY19" s="1"/>
      <c r="UYZ19" s="1"/>
      <c r="UZA19" s="1"/>
      <c r="UZB19" s="1"/>
      <c r="UZC19" s="1"/>
      <c r="UZD19" s="1"/>
      <c r="UZE19" s="1"/>
      <c r="UZF19" s="1"/>
      <c r="UZG19" s="1"/>
      <c r="UZH19" s="1"/>
      <c r="UZI19" s="1"/>
      <c r="UZJ19" s="1"/>
      <c r="UZK19" s="1"/>
      <c r="UZL19" s="1"/>
      <c r="UZM19" s="1"/>
      <c r="UZN19" s="1"/>
      <c r="UZO19" s="1"/>
      <c r="UZP19" s="1"/>
      <c r="UZQ19" s="1"/>
      <c r="UZR19" s="1"/>
      <c r="UZS19" s="1"/>
      <c r="UZT19" s="1"/>
      <c r="UZU19" s="1"/>
      <c r="UZV19" s="1"/>
      <c r="UZW19" s="1"/>
      <c r="UZX19" s="1"/>
      <c r="UZY19" s="1"/>
      <c r="UZZ19" s="1"/>
      <c r="VAA19" s="1"/>
      <c r="VAB19" s="1"/>
      <c r="VAC19" s="1"/>
      <c r="VAD19" s="1"/>
      <c r="VAE19" s="1"/>
      <c r="VAF19" s="1"/>
      <c r="VAG19" s="1"/>
      <c r="VAH19" s="1"/>
      <c r="VAI19" s="1"/>
      <c r="VAJ19" s="1"/>
      <c r="VAK19" s="1"/>
      <c r="VAL19" s="1"/>
      <c r="VAM19" s="1"/>
      <c r="VAN19" s="1"/>
      <c r="VAO19" s="1"/>
      <c r="VAP19" s="1"/>
      <c r="VAQ19" s="1"/>
      <c r="VAR19" s="1"/>
      <c r="VAS19" s="1"/>
      <c r="VAT19" s="1"/>
      <c r="VAU19" s="1"/>
      <c r="VAV19" s="1"/>
      <c r="VAW19" s="1"/>
      <c r="VAX19" s="1"/>
      <c r="VAY19" s="1"/>
      <c r="VAZ19" s="1"/>
      <c r="VBA19" s="1"/>
      <c r="VBB19" s="1"/>
      <c r="VBC19" s="1"/>
      <c r="VBD19" s="1"/>
      <c r="VBE19" s="1"/>
      <c r="VBF19" s="1"/>
      <c r="VBG19" s="1"/>
      <c r="VBH19" s="1"/>
      <c r="VBI19" s="1"/>
      <c r="VBJ19" s="1"/>
      <c r="VBK19" s="1"/>
      <c r="VBL19" s="1"/>
      <c r="VBM19" s="1"/>
      <c r="VBN19" s="1"/>
      <c r="VBO19" s="1"/>
      <c r="VBP19" s="1"/>
      <c r="VBQ19" s="1"/>
      <c r="VBR19" s="1"/>
      <c r="VBS19" s="1"/>
      <c r="VBT19" s="1"/>
      <c r="VBU19" s="1"/>
      <c r="VBV19" s="1"/>
      <c r="VBW19" s="1"/>
      <c r="VBX19" s="1"/>
      <c r="VBY19" s="1"/>
      <c r="VBZ19" s="1"/>
      <c r="VCA19" s="1"/>
      <c r="VCB19" s="1"/>
      <c r="VCC19" s="1"/>
      <c r="VCD19" s="1"/>
      <c r="VCE19" s="1"/>
      <c r="VCF19" s="1"/>
      <c r="VCG19" s="1"/>
      <c r="VCH19" s="1"/>
      <c r="VCI19" s="1"/>
      <c r="VCJ19" s="1"/>
      <c r="VCK19" s="1"/>
      <c r="VCL19" s="1"/>
      <c r="VCM19" s="1"/>
      <c r="VCN19" s="1"/>
      <c r="VCO19" s="1"/>
      <c r="VCP19" s="1"/>
      <c r="VCQ19" s="1"/>
      <c r="VCR19" s="1"/>
      <c r="VCS19" s="1"/>
      <c r="VCT19" s="1"/>
      <c r="VCU19" s="1"/>
      <c r="VCV19" s="1"/>
      <c r="VCW19" s="1"/>
      <c r="VCX19" s="1"/>
      <c r="VCY19" s="1"/>
      <c r="VCZ19" s="1"/>
      <c r="VDA19" s="1"/>
      <c r="VDB19" s="1"/>
      <c r="VDC19" s="1"/>
      <c r="VDD19" s="1"/>
      <c r="VDE19" s="1"/>
      <c r="VDF19" s="1"/>
      <c r="VDG19" s="1"/>
      <c r="VDH19" s="1"/>
      <c r="VDI19" s="1"/>
      <c r="VDJ19" s="1"/>
      <c r="VDK19" s="1"/>
      <c r="VDL19" s="1"/>
      <c r="VDM19" s="1"/>
      <c r="VDN19" s="1"/>
      <c r="VDO19" s="1"/>
      <c r="VDP19" s="1"/>
      <c r="VDQ19" s="1"/>
      <c r="VDR19" s="1"/>
      <c r="VDS19" s="1"/>
      <c r="VDT19" s="1"/>
      <c r="VDU19" s="1"/>
      <c r="VDV19" s="1"/>
      <c r="VDW19" s="1"/>
      <c r="VDX19" s="1"/>
      <c r="VDY19" s="1"/>
      <c r="VDZ19" s="1"/>
      <c r="VEA19" s="1"/>
      <c r="VEB19" s="1"/>
      <c r="VEC19" s="1"/>
      <c r="VED19" s="1"/>
      <c r="VEE19" s="1"/>
      <c r="VEF19" s="1"/>
      <c r="VEG19" s="1"/>
      <c r="VEH19" s="1"/>
      <c r="VEI19" s="1"/>
      <c r="VEJ19" s="1"/>
      <c r="VEK19" s="1"/>
      <c r="VEL19" s="1"/>
      <c r="VEM19" s="1"/>
      <c r="VEN19" s="1"/>
      <c r="VEO19" s="1"/>
      <c r="VEP19" s="1"/>
      <c r="VEQ19" s="1"/>
      <c r="VER19" s="1"/>
      <c r="VES19" s="1"/>
      <c r="VET19" s="1"/>
      <c r="VEU19" s="1"/>
      <c r="VEV19" s="1"/>
      <c r="VEW19" s="1"/>
      <c r="VEX19" s="1"/>
      <c r="VEY19" s="1"/>
      <c r="VEZ19" s="1"/>
      <c r="VFA19" s="1"/>
      <c r="VFB19" s="1"/>
      <c r="VFC19" s="1"/>
      <c r="VFD19" s="1"/>
      <c r="VFE19" s="1"/>
      <c r="VFF19" s="1"/>
      <c r="VFG19" s="1"/>
      <c r="VFH19" s="1"/>
      <c r="VFI19" s="1"/>
      <c r="VFJ19" s="1"/>
      <c r="VFK19" s="1"/>
      <c r="VFL19" s="1"/>
      <c r="VFM19" s="1"/>
      <c r="VFN19" s="1"/>
      <c r="VFO19" s="1"/>
      <c r="VFP19" s="1"/>
      <c r="VFQ19" s="1"/>
      <c r="VFR19" s="1"/>
      <c r="VFS19" s="1"/>
      <c r="VFT19" s="1"/>
      <c r="VFU19" s="1"/>
      <c r="VFV19" s="1"/>
      <c r="VFW19" s="1"/>
      <c r="VFX19" s="1"/>
      <c r="VFY19" s="1"/>
      <c r="VFZ19" s="1"/>
      <c r="VGA19" s="1"/>
      <c r="VGB19" s="1"/>
      <c r="VGC19" s="1"/>
      <c r="VGD19" s="1"/>
      <c r="VGE19" s="1"/>
      <c r="VGF19" s="1"/>
      <c r="VGG19" s="1"/>
      <c r="VGH19" s="1"/>
      <c r="VGI19" s="1"/>
      <c r="VGJ19" s="1"/>
      <c r="VGK19" s="1"/>
      <c r="VGL19" s="1"/>
      <c r="VGM19" s="1"/>
      <c r="VGN19" s="1"/>
      <c r="VGO19" s="1"/>
      <c r="VGP19" s="1"/>
      <c r="VGQ19" s="1"/>
      <c r="VGR19" s="1"/>
      <c r="VGS19" s="1"/>
      <c r="VGT19" s="1"/>
      <c r="VGU19" s="1"/>
      <c r="VGV19" s="1"/>
      <c r="VGW19" s="1"/>
      <c r="VGX19" s="1"/>
      <c r="VGY19" s="1"/>
      <c r="VGZ19" s="1"/>
      <c r="VHA19" s="1"/>
      <c r="VHB19" s="1"/>
      <c r="VHC19" s="1"/>
      <c r="VHD19" s="1"/>
      <c r="VHE19" s="1"/>
      <c r="VHF19" s="1"/>
      <c r="VHG19" s="1"/>
      <c r="VHH19" s="1"/>
      <c r="VHI19" s="1"/>
      <c r="VHJ19" s="1"/>
      <c r="VHK19" s="1"/>
      <c r="VHL19" s="1"/>
      <c r="VHM19" s="1"/>
      <c r="VHN19" s="1"/>
      <c r="VHO19" s="1"/>
      <c r="VHP19" s="1"/>
      <c r="VHQ19" s="1"/>
      <c r="VHR19" s="1"/>
      <c r="VHS19" s="1"/>
      <c r="VHT19" s="1"/>
      <c r="VHU19" s="1"/>
      <c r="VHV19" s="1"/>
      <c r="VHW19" s="1"/>
      <c r="VHX19" s="1"/>
      <c r="VHY19" s="1"/>
      <c r="VHZ19" s="1"/>
      <c r="VIA19" s="1"/>
      <c r="VIB19" s="1"/>
      <c r="VIC19" s="1"/>
      <c r="VID19" s="1"/>
      <c r="VIE19" s="1"/>
      <c r="VIF19" s="1"/>
      <c r="VIG19" s="1"/>
      <c r="VIH19" s="1"/>
      <c r="VII19" s="1"/>
      <c r="VIJ19" s="1"/>
      <c r="VIK19" s="1"/>
      <c r="VIL19" s="1"/>
      <c r="VIM19" s="1"/>
      <c r="VIN19" s="1"/>
      <c r="VIO19" s="1"/>
      <c r="VIP19" s="1"/>
      <c r="VIQ19" s="1"/>
      <c r="VIR19" s="1"/>
      <c r="VIS19" s="1"/>
      <c r="VIT19" s="1"/>
      <c r="VIU19" s="1"/>
      <c r="VIV19" s="1"/>
      <c r="VIW19" s="1"/>
      <c r="VIX19" s="1"/>
      <c r="VIY19" s="1"/>
      <c r="VIZ19" s="1"/>
      <c r="VJA19" s="1"/>
      <c r="VJB19" s="1"/>
      <c r="VJC19" s="1"/>
      <c r="VJD19" s="1"/>
      <c r="VJE19" s="1"/>
      <c r="VJF19" s="1"/>
      <c r="VJG19" s="1"/>
      <c r="VJH19" s="1"/>
      <c r="VJI19" s="1"/>
      <c r="VJJ19" s="1"/>
      <c r="VJK19" s="1"/>
      <c r="VJL19" s="1"/>
      <c r="VJM19" s="1"/>
      <c r="VJN19" s="1"/>
      <c r="VJO19" s="1"/>
      <c r="VJP19" s="1"/>
      <c r="VJQ19" s="1"/>
      <c r="VJR19" s="1"/>
      <c r="VJS19" s="1"/>
      <c r="VJT19" s="1"/>
      <c r="VJU19" s="1"/>
      <c r="VJV19" s="1"/>
      <c r="VJW19" s="1"/>
      <c r="VJX19" s="1"/>
      <c r="VJY19" s="1"/>
      <c r="VJZ19" s="1"/>
      <c r="VKA19" s="1"/>
      <c r="VKB19" s="1"/>
      <c r="VKC19" s="1"/>
      <c r="VKD19" s="1"/>
      <c r="VKE19" s="1"/>
      <c r="VKF19" s="1"/>
      <c r="VKG19" s="1"/>
      <c r="VKH19" s="1"/>
      <c r="VKI19" s="1"/>
      <c r="VKJ19" s="1"/>
      <c r="VKK19" s="1"/>
      <c r="VKL19" s="1"/>
      <c r="VKM19" s="1"/>
      <c r="VKN19" s="1"/>
      <c r="VKO19" s="1"/>
      <c r="VKP19" s="1"/>
      <c r="VKQ19" s="1"/>
      <c r="VKR19" s="1"/>
      <c r="VKS19" s="1"/>
      <c r="VKT19" s="1"/>
      <c r="VKU19" s="1"/>
      <c r="VKV19" s="1"/>
      <c r="VKW19" s="1"/>
      <c r="VKX19" s="1"/>
      <c r="VKY19" s="1"/>
      <c r="VKZ19" s="1"/>
      <c r="VLA19" s="1"/>
      <c r="VLB19" s="1"/>
      <c r="VLC19" s="1"/>
      <c r="VLD19" s="1"/>
      <c r="VLE19" s="1"/>
      <c r="VLF19" s="1"/>
      <c r="VLG19" s="1"/>
      <c r="VLH19" s="1"/>
      <c r="VLI19" s="1"/>
      <c r="VLJ19" s="1"/>
      <c r="VLK19" s="1"/>
      <c r="VLL19" s="1"/>
      <c r="VLM19" s="1"/>
      <c r="VLN19" s="1"/>
      <c r="VLO19" s="1"/>
      <c r="VLP19" s="1"/>
      <c r="VLQ19" s="1"/>
      <c r="VLR19" s="1"/>
      <c r="VLS19" s="1"/>
      <c r="VLT19" s="1"/>
      <c r="VLU19" s="1"/>
      <c r="VLV19" s="1"/>
      <c r="VLW19" s="1"/>
      <c r="VLX19" s="1"/>
      <c r="VLY19" s="1"/>
      <c r="VLZ19" s="1"/>
      <c r="VMA19" s="1"/>
      <c r="VMB19" s="1"/>
      <c r="VMC19" s="1"/>
      <c r="VMD19" s="1"/>
      <c r="VME19" s="1"/>
      <c r="VMF19" s="1"/>
      <c r="VMG19" s="1"/>
      <c r="VMH19" s="1"/>
      <c r="VMI19" s="1"/>
      <c r="VMJ19" s="1"/>
      <c r="VMK19" s="1"/>
      <c r="VML19" s="1"/>
      <c r="VMM19" s="1"/>
      <c r="VMN19" s="1"/>
      <c r="VMO19" s="1"/>
      <c r="VMP19" s="1"/>
      <c r="VMQ19" s="1"/>
      <c r="VMR19" s="1"/>
      <c r="VMS19" s="1"/>
      <c r="VMT19" s="1"/>
      <c r="VMU19" s="1"/>
      <c r="VMV19" s="1"/>
      <c r="VMW19" s="1"/>
      <c r="VMX19" s="1"/>
      <c r="VMY19" s="1"/>
      <c r="VMZ19" s="1"/>
      <c r="VNA19" s="1"/>
      <c r="VNB19" s="1"/>
      <c r="VNC19" s="1"/>
      <c r="VND19" s="1"/>
      <c r="VNE19" s="1"/>
      <c r="VNF19" s="1"/>
      <c r="VNG19" s="1"/>
      <c r="VNH19" s="1"/>
      <c r="VNI19" s="1"/>
      <c r="VNJ19" s="1"/>
      <c r="VNK19" s="1"/>
      <c r="VNL19" s="1"/>
      <c r="VNM19" s="1"/>
      <c r="VNN19" s="1"/>
      <c r="VNO19" s="1"/>
      <c r="VNP19" s="1"/>
      <c r="VNQ19" s="1"/>
      <c r="VNR19" s="1"/>
      <c r="VNS19" s="1"/>
      <c r="VNT19" s="1"/>
      <c r="VNU19" s="1"/>
      <c r="VNV19" s="1"/>
      <c r="VNW19" s="1"/>
      <c r="VNX19" s="1"/>
      <c r="VNY19" s="1"/>
      <c r="VNZ19" s="1"/>
      <c r="VOA19" s="1"/>
      <c r="VOB19" s="1"/>
      <c r="VOC19" s="1"/>
      <c r="VOD19" s="1"/>
      <c r="VOE19" s="1"/>
      <c r="VOF19" s="1"/>
      <c r="VOG19" s="1"/>
      <c r="VOH19" s="1"/>
      <c r="VOI19" s="1"/>
      <c r="VOJ19" s="1"/>
      <c r="VOK19" s="1"/>
      <c r="VOL19" s="1"/>
      <c r="VOM19" s="1"/>
      <c r="VON19" s="1"/>
      <c r="VOO19" s="1"/>
      <c r="VOP19" s="1"/>
      <c r="VOQ19" s="1"/>
      <c r="VOR19" s="1"/>
      <c r="VOS19" s="1"/>
      <c r="VOT19" s="1"/>
      <c r="VOU19" s="1"/>
      <c r="VOV19" s="1"/>
      <c r="VOW19" s="1"/>
      <c r="VOX19" s="1"/>
      <c r="VOY19" s="1"/>
      <c r="VOZ19" s="1"/>
      <c r="VPA19" s="1"/>
      <c r="VPB19" s="1"/>
      <c r="VPC19" s="1"/>
      <c r="VPD19" s="1"/>
      <c r="VPE19" s="1"/>
      <c r="VPF19" s="1"/>
      <c r="VPG19" s="1"/>
      <c r="VPH19" s="1"/>
      <c r="VPI19" s="1"/>
      <c r="VPJ19" s="1"/>
      <c r="VPK19" s="1"/>
      <c r="VPL19" s="1"/>
      <c r="VPM19" s="1"/>
      <c r="VPN19" s="1"/>
      <c r="VPO19" s="1"/>
      <c r="VPP19" s="1"/>
      <c r="VPQ19" s="1"/>
      <c r="VPR19" s="1"/>
      <c r="VPS19" s="1"/>
      <c r="VPT19" s="1"/>
      <c r="VPU19" s="1"/>
      <c r="VPV19" s="1"/>
      <c r="VPW19" s="1"/>
      <c r="VPX19" s="1"/>
      <c r="VPY19" s="1"/>
      <c r="VPZ19" s="1"/>
      <c r="VQA19" s="1"/>
      <c r="VQB19" s="1"/>
      <c r="VQC19" s="1"/>
      <c r="VQD19" s="1"/>
      <c r="VQE19" s="1"/>
      <c r="VQF19" s="1"/>
      <c r="VQG19" s="1"/>
      <c r="VQH19" s="1"/>
      <c r="VQI19" s="1"/>
      <c r="VQJ19" s="1"/>
      <c r="VQK19" s="1"/>
      <c r="VQL19" s="1"/>
      <c r="VQM19" s="1"/>
      <c r="VQN19" s="1"/>
      <c r="VQO19" s="1"/>
      <c r="VQP19" s="1"/>
      <c r="VQQ19" s="1"/>
      <c r="VQR19" s="1"/>
      <c r="VQS19" s="1"/>
      <c r="VQT19" s="1"/>
      <c r="VQU19" s="1"/>
      <c r="VQV19" s="1"/>
      <c r="VQW19" s="1"/>
      <c r="VQX19" s="1"/>
      <c r="VQY19" s="1"/>
      <c r="VQZ19" s="1"/>
      <c r="VRA19" s="1"/>
      <c r="VRB19" s="1"/>
      <c r="VRC19" s="1"/>
      <c r="VRD19" s="1"/>
      <c r="VRE19" s="1"/>
      <c r="VRF19" s="1"/>
      <c r="VRG19" s="1"/>
      <c r="VRH19" s="1"/>
      <c r="VRI19" s="1"/>
      <c r="VRJ19" s="1"/>
      <c r="VRK19" s="1"/>
      <c r="VRL19" s="1"/>
      <c r="VRM19" s="1"/>
      <c r="VRN19" s="1"/>
      <c r="VRO19" s="1"/>
      <c r="VRP19" s="1"/>
      <c r="VRQ19" s="1"/>
      <c r="VRR19" s="1"/>
      <c r="VRS19" s="1"/>
      <c r="VRT19" s="1"/>
      <c r="VRU19" s="1"/>
      <c r="VRV19" s="1"/>
      <c r="VRW19" s="1"/>
      <c r="VRX19" s="1"/>
      <c r="VRY19" s="1"/>
      <c r="VRZ19" s="1"/>
      <c r="VSA19" s="1"/>
      <c r="VSB19" s="1"/>
      <c r="VSC19" s="1"/>
      <c r="VSD19" s="1"/>
      <c r="VSE19" s="1"/>
      <c r="VSF19" s="1"/>
      <c r="VSG19" s="1"/>
      <c r="VSH19" s="1"/>
      <c r="VSI19" s="1"/>
      <c r="VSJ19" s="1"/>
      <c r="VSK19" s="1"/>
      <c r="VSL19" s="1"/>
      <c r="VSM19" s="1"/>
      <c r="VSN19" s="1"/>
      <c r="VSO19" s="1"/>
      <c r="VSP19" s="1"/>
      <c r="VSQ19" s="1"/>
      <c r="VSR19" s="1"/>
      <c r="VSS19" s="1"/>
      <c r="VST19" s="1"/>
      <c r="VSU19" s="1"/>
      <c r="VSV19" s="1"/>
      <c r="VSW19" s="1"/>
      <c r="VSX19" s="1"/>
      <c r="VSY19" s="1"/>
      <c r="VSZ19" s="1"/>
      <c r="VTA19" s="1"/>
      <c r="VTB19" s="1"/>
      <c r="VTC19" s="1"/>
      <c r="VTD19" s="1"/>
      <c r="VTE19" s="1"/>
      <c r="VTF19" s="1"/>
      <c r="VTG19" s="1"/>
      <c r="VTH19" s="1"/>
      <c r="VTI19" s="1"/>
      <c r="VTJ19" s="1"/>
      <c r="VTK19" s="1"/>
      <c r="VTL19" s="1"/>
      <c r="VTM19" s="1"/>
      <c r="VTN19" s="1"/>
      <c r="VTO19" s="1"/>
      <c r="VTP19" s="1"/>
      <c r="VTQ19" s="1"/>
      <c r="VTR19" s="1"/>
      <c r="VTS19" s="1"/>
      <c r="VTT19" s="1"/>
      <c r="VTU19" s="1"/>
      <c r="VTV19" s="1"/>
      <c r="VTW19" s="1"/>
      <c r="VTX19" s="1"/>
      <c r="VTY19" s="1"/>
      <c r="VTZ19" s="1"/>
      <c r="VUA19" s="1"/>
      <c r="VUB19" s="1"/>
      <c r="VUC19" s="1"/>
      <c r="VUD19" s="1"/>
      <c r="VUE19" s="1"/>
      <c r="VUF19" s="1"/>
      <c r="VUG19" s="1"/>
      <c r="VUH19" s="1"/>
      <c r="VUI19" s="1"/>
      <c r="VUJ19" s="1"/>
      <c r="VUK19" s="1"/>
      <c r="VUL19" s="1"/>
      <c r="VUM19" s="1"/>
      <c r="VUN19" s="1"/>
      <c r="VUO19" s="1"/>
      <c r="VUP19" s="1"/>
      <c r="VUQ19" s="1"/>
      <c r="VUR19" s="1"/>
      <c r="VUS19" s="1"/>
      <c r="VUT19" s="1"/>
      <c r="VUU19" s="1"/>
      <c r="VUV19" s="1"/>
      <c r="VUW19" s="1"/>
      <c r="VUX19" s="1"/>
      <c r="VUY19" s="1"/>
      <c r="VUZ19" s="1"/>
      <c r="VVA19" s="1"/>
      <c r="VVB19" s="1"/>
      <c r="VVC19" s="1"/>
      <c r="VVD19" s="1"/>
      <c r="VVE19" s="1"/>
      <c r="VVF19" s="1"/>
      <c r="VVG19" s="1"/>
      <c r="VVH19" s="1"/>
      <c r="VVI19" s="1"/>
      <c r="VVJ19" s="1"/>
      <c r="VVK19" s="1"/>
      <c r="VVL19" s="1"/>
      <c r="VVM19" s="1"/>
      <c r="VVN19" s="1"/>
      <c r="VVO19" s="1"/>
      <c r="VVP19" s="1"/>
      <c r="VVQ19" s="1"/>
      <c r="VVR19" s="1"/>
      <c r="VVS19" s="1"/>
      <c r="VVT19" s="1"/>
      <c r="VVU19" s="1"/>
      <c r="VVV19" s="1"/>
      <c r="VVW19" s="1"/>
      <c r="VVX19" s="1"/>
      <c r="VVY19" s="1"/>
      <c r="VVZ19" s="1"/>
      <c r="VWA19" s="1"/>
      <c r="VWB19" s="1"/>
      <c r="VWC19" s="1"/>
      <c r="VWD19" s="1"/>
      <c r="VWE19" s="1"/>
      <c r="VWF19" s="1"/>
      <c r="VWG19" s="1"/>
      <c r="VWH19" s="1"/>
      <c r="VWI19" s="1"/>
      <c r="VWJ19" s="1"/>
      <c r="VWK19" s="1"/>
      <c r="VWL19" s="1"/>
      <c r="VWM19" s="1"/>
      <c r="VWN19" s="1"/>
      <c r="VWO19" s="1"/>
      <c r="VWP19" s="1"/>
      <c r="VWQ19" s="1"/>
      <c r="VWR19" s="1"/>
      <c r="VWS19" s="1"/>
      <c r="VWT19" s="1"/>
      <c r="VWU19" s="1"/>
      <c r="VWV19" s="1"/>
      <c r="VWW19" s="1"/>
      <c r="VWX19" s="1"/>
      <c r="VWY19" s="1"/>
      <c r="VWZ19" s="1"/>
      <c r="VXA19" s="1"/>
      <c r="VXB19" s="1"/>
      <c r="VXC19" s="1"/>
      <c r="VXD19" s="1"/>
      <c r="VXE19" s="1"/>
      <c r="VXF19" s="1"/>
      <c r="VXG19" s="1"/>
      <c r="VXH19" s="1"/>
      <c r="VXI19" s="1"/>
      <c r="VXJ19" s="1"/>
      <c r="VXK19" s="1"/>
      <c r="VXL19" s="1"/>
      <c r="VXM19" s="1"/>
      <c r="VXN19" s="1"/>
      <c r="VXO19" s="1"/>
      <c r="VXP19" s="1"/>
      <c r="VXQ19" s="1"/>
      <c r="VXR19" s="1"/>
      <c r="VXS19" s="1"/>
      <c r="VXT19" s="1"/>
      <c r="VXU19" s="1"/>
      <c r="VXV19" s="1"/>
      <c r="VXW19" s="1"/>
      <c r="VXX19" s="1"/>
      <c r="VXY19" s="1"/>
      <c r="VXZ19" s="1"/>
      <c r="VYA19" s="1"/>
      <c r="VYB19" s="1"/>
      <c r="VYC19" s="1"/>
      <c r="VYD19" s="1"/>
      <c r="VYE19" s="1"/>
      <c r="VYF19" s="1"/>
      <c r="VYG19" s="1"/>
      <c r="VYH19" s="1"/>
      <c r="VYI19" s="1"/>
      <c r="VYJ19" s="1"/>
      <c r="VYK19" s="1"/>
      <c r="VYL19" s="1"/>
      <c r="VYM19" s="1"/>
      <c r="VYN19" s="1"/>
      <c r="VYO19" s="1"/>
      <c r="VYP19" s="1"/>
      <c r="VYQ19" s="1"/>
      <c r="VYR19" s="1"/>
      <c r="VYS19" s="1"/>
      <c r="VYT19" s="1"/>
      <c r="VYU19" s="1"/>
      <c r="VYV19" s="1"/>
      <c r="VYW19" s="1"/>
      <c r="VYX19" s="1"/>
      <c r="VYY19" s="1"/>
      <c r="VYZ19" s="1"/>
      <c r="VZA19" s="1"/>
      <c r="VZB19" s="1"/>
      <c r="VZC19" s="1"/>
      <c r="VZD19" s="1"/>
      <c r="VZE19" s="1"/>
      <c r="VZF19" s="1"/>
      <c r="VZG19" s="1"/>
      <c r="VZH19" s="1"/>
      <c r="VZI19" s="1"/>
      <c r="VZJ19" s="1"/>
      <c r="VZK19" s="1"/>
      <c r="VZL19" s="1"/>
      <c r="VZM19" s="1"/>
      <c r="VZN19" s="1"/>
      <c r="VZO19" s="1"/>
      <c r="VZP19" s="1"/>
      <c r="VZQ19" s="1"/>
      <c r="VZR19" s="1"/>
      <c r="VZS19" s="1"/>
      <c r="VZT19" s="1"/>
      <c r="VZU19" s="1"/>
      <c r="VZV19" s="1"/>
      <c r="VZW19" s="1"/>
      <c r="VZX19" s="1"/>
      <c r="VZY19" s="1"/>
      <c r="VZZ19" s="1"/>
      <c r="WAA19" s="1"/>
      <c r="WAB19" s="1"/>
      <c r="WAC19" s="1"/>
      <c r="WAD19" s="1"/>
      <c r="WAE19" s="1"/>
      <c r="WAF19" s="1"/>
      <c r="WAG19" s="1"/>
      <c r="WAH19" s="1"/>
      <c r="WAI19" s="1"/>
      <c r="WAJ19" s="1"/>
      <c r="WAK19" s="1"/>
      <c r="WAL19" s="1"/>
      <c r="WAM19" s="1"/>
      <c r="WAN19" s="1"/>
      <c r="WAO19" s="1"/>
      <c r="WAP19" s="1"/>
      <c r="WAQ19" s="1"/>
      <c r="WAR19" s="1"/>
      <c r="WAS19" s="1"/>
      <c r="WAT19" s="1"/>
      <c r="WAU19" s="1"/>
      <c r="WAV19" s="1"/>
      <c r="WAW19" s="1"/>
      <c r="WAX19" s="1"/>
      <c r="WAY19" s="1"/>
      <c r="WAZ19" s="1"/>
      <c r="WBA19" s="1"/>
      <c r="WBB19" s="1"/>
      <c r="WBC19" s="1"/>
      <c r="WBD19" s="1"/>
      <c r="WBE19" s="1"/>
      <c r="WBF19" s="1"/>
      <c r="WBG19" s="1"/>
      <c r="WBH19" s="1"/>
      <c r="WBI19" s="1"/>
      <c r="WBJ19" s="1"/>
      <c r="WBK19" s="1"/>
      <c r="WBL19" s="1"/>
      <c r="WBM19" s="1"/>
      <c r="WBN19" s="1"/>
      <c r="WBO19" s="1"/>
      <c r="WBP19" s="1"/>
      <c r="WBQ19" s="1"/>
      <c r="WBR19" s="1"/>
      <c r="WBS19" s="1"/>
      <c r="WBT19" s="1"/>
      <c r="WBU19" s="1"/>
      <c r="WBV19" s="1"/>
      <c r="WBW19" s="1"/>
      <c r="WBX19" s="1"/>
      <c r="WBY19" s="1"/>
      <c r="WBZ19" s="1"/>
      <c r="WCA19" s="1"/>
      <c r="WCB19" s="1"/>
      <c r="WCC19" s="1"/>
      <c r="WCD19" s="1"/>
      <c r="WCE19" s="1"/>
      <c r="WCF19" s="1"/>
      <c r="WCG19" s="1"/>
      <c r="WCH19" s="1"/>
      <c r="WCI19" s="1"/>
      <c r="WCJ19" s="1"/>
      <c r="WCK19" s="1"/>
      <c r="WCL19" s="1"/>
      <c r="WCM19" s="1"/>
      <c r="WCN19" s="1"/>
      <c r="WCO19" s="1"/>
      <c r="WCP19" s="1"/>
      <c r="WCQ19" s="1"/>
      <c r="WCR19" s="1"/>
      <c r="WCS19" s="1"/>
      <c r="WCT19" s="1"/>
      <c r="WCU19" s="1"/>
      <c r="WCV19" s="1"/>
      <c r="WCW19" s="1"/>
      <c r="WCX19" s="1"/>
      <c r="WCY19" s="1"/>
      <c r="WCZ19" s="1"/>
      <c r="WDA19" s="1"/>
      <c r="WDB19" s="1"/>
      <c r="WDC19" s="1"/>
      <c r="WDD19" s="1"/>
      <c r="WDE19" s="1"/>
      <c r="WDF19" s="1"/>
      <c r="WDG19" s="1"/>
      <c r="WDH19" s="1"/>
      <c r="WDI19" s="1"/>
      <c r="WDJ19" s="1"/>
      <c r="WDK19" s="1"/>
      <c r="WDL19" s="1"/>
      <c r="WDM19" s="1"/>
      <c r="WDN19" s="1"/>
      <c r="WDO19" s="1"/>
      <c r="WDP19" s="1"/>
      <c r="WDQ19" s="1"/>
      <c r="WDR19" s="1"/>
      <c r="WDS19" s="1"/>
      <c r="WDT19" s="1"/>
      <c r="WDU19" s="1"/>
      <c r="WDV19" s="1"/>
      <c r="WDW19" s="1"/>
      <c r="WDX19" s="1"/>
      <c r="WDY19" s="1"/>
      <c r="WDZ19" s="1"/>
      <c r="WEA19" s="1"/>
      <c r="WEB19" s="1"/>
      <c r="WEC19" s="1"/>
      <c r="WED19" s="1"/>
      <c r="WEE19" s="1"/>
      <c r="WEF19" s="1"/>
      <c r="WEG19" s="1"/>
      <c r="WEH19" s="1"/>
      <c r="WEI19" s="1"/>
      <c r="WEJ19" s="1"/>
      <c r="WEK19" s="1"/>
      <c r="WEL19" s="1"/>
      <c r="WEM19" s="1"/>
      <c r="WEN19" s="1"/>
      <c r="WEO19" s="1"/>
      <c r="WEP19" s="1"/>
      <c r="WEQ19" s="1"/>
      <c r="WER19" s="1"/>
      <c r="WES19" s="1"/>
      <c r="WET19" s="1"/>
      <c r="WEU19" s="1"/>
      <c r="WEV19" s="1"/>
      <c r="WEW19" s="1"/>
      <c r="WEX19" s="1"/>
      <c r="WEY19" s="1"/>
      <c r="WEZ19" s="1"/>
      <c r="WFA19" s="1"/>
      <c r="WFB19" s="1"/>
      <c r="WFC19" s="1"/>
      <c r="WFD19" s="1"/>
      <c r="WFE19" s="1"/>
      <c r="WFF19" s="1"/>
      <c r="WFG19" s="1"/>
      <c r="WFH19" s="1"/>
      <c r="WFI19" s="1"/>
      <c r="WFJ19" s="1"/>
      <c r="WFK19" s="1"/>
      <c r="WFL19" s="1"/>
      <c r="WFM19" s="1"/>
      <c r="WFN19" s="1"/>
      <c r="WFO19" s="1"/>
      <c r="WFP19" s="1"/>
      <c r="WFQ19" s="1"/>
      <c r="WFR19" s="1"/>
      <c r="WFS19" s="1"/>
      <c r="WFT19" s="1"/>
      <c r="WFU19" s="1"/>
      <c r="WFV19" s="1"/>
      <c r="WFW19" s="1"/>
      <c r="WFX19" s="1"/>
      <c r="WFY19" s="1"/>
      <c r="WFZ19" s="1"/>
      <c r="WGA19" s="1"/>
      <c r="WGB19" s="1"/>
      <c r="WGC19" s="1"/>
      <c r="WGD19" s="1"/>
      <c r="WGE19" s="1"/>
      <c r="WGF19" s="1"/>
      <c r="WGG19" s="1"/>
      <c r="WGH19" s="1"/>
      <c r="WGI19" s="1"/>
      <c r="WGJ19" s="1"/>
      <c r="WGK19" s="1"/>
      <c r="WGL19" s="1"/>
      <c r="WGM19" s="1"/>
      <c r="WGN19" s="1"/>
      <c r="WGO19" s="1"/>
      <c r="WGP19" s="1"/>
      <c r="WGQ19" s="1"/>
      <c r="WGR19" s="1"/>
      <c r="WGS19" s="1"/>
      <c r="WGT19" s="1"/>
      <c r="WGU19" s="1"/>
      <c r="WGV19" s="1"/>
      <c r="WGW19" s="1"/>
      <c r="WGX19" s="1"/>
      <c r="WGY19" s="1"/>
      <c r="WGZ19" s="1"/>
      <c r="WHA19" s="1"/>
      <c r="WHB19" s="1"/>
      <c r="WHC19" s="1"/>
      <c r="WHD19" s="1"/>
      <c r="WHE19" s="1"/>
      <c r="WHF19" s="1"/>
      <c r="WHG19" s="1"/>
      <c r="WHH19" s="1"/>
      <c r="WHI19" s="1"/>
      <c r="WHJ19" s="1"/>
      <c r="WHK19" s="1"/>
      <c r="WHL19" s="1"/>
      <c r="WHM19" s="1"/>
      <c r="WHN19" s="1"/>
      <c r="WHO19" s="1"/>
      <c r="WHP19" s="1"/>
      <c r="WHQ19" s="1"/>
      <c r="WHR19" s="1"/>
      <c r="WHS19" s="1"/>
      <c r="WHT19" s="1"/>
      <c r="WHU19" s="1"/>
      <c r="WHV19" s="1"/>
      <c r="WHW19" s="1"/>
      <c r="WHX19" s="1"/>
      <c r="WHY19" s="1"/>
      <c r="WHZ19" s="1"/>
      <c r="WIA19" s="1"/>
      <c r="WIB19" s="1"/>
      <c r="WIC19" s="1"/>
      <c r="WID19" s="1"/>
      <c r="WIE19" s="1"/>
      <c r="WIF19" s="1"/>
      <c r="WIG19" s="1"/>
      <c r="WIH19" s="1"/>
      <c r="WII19" s="1"/>
      <c r="WIJ19" s="1"/>
      <c r="WIK19" s="1"/>
      <c r="WIL19" s="1"/>
      <c r="WIM19" s="1"/>
      <c r="WIN19" s="1"/>
      <c r="WIO19" s="1"/>
      <c r="WIP19" s="1"/>
      <c r="WIQ19" s="1"/>
      <c r="WIR19" s="1"/>
      <c r="WIS19" s="1"/>
      <c r="WIT19" s="1"/>
      <c r="WIU19" s="1"/>
      <c r="WIV19" s="1"/>
      <c r="WIW19" s="1"/>
      <c r="WIX19" s="1"/>
      <c r="WIY19" s="1"/>
      <c r="WIZ19" s="1"/>
      <c r="WJA19" s="1"/>
      <c r="WJB19" s="1"/>
      <c r="WJC19" s="1"/>
      <c r="WJD19" s="1"/>
      <c r="WJE19" s="1"/>
      <c r="WJF19" s="1"/>
      <c r="WJG19" s="1"/>
      <c r="WJH19" s="1"/>
      <c r="WJI19" s="1"/>
      <c r="WJJ19" s="1"/>
      <c r="WJK19" s="1"/>
      <c r="WJL19" s="1"/>
      <c r="WJM19" s="1"/>
      <c r="WJN19" s="1"/>
      <c r="WJO19" s="1"/>
      <c r="WJP19" s="1"/>
      <c r="WJQ19" s="1"/>
      <c r="WJR19" s="1"/>
      <c r="WJS19" s="1"/>
      <c r="WJT19" s="1"/>
      <c r="WJU19" s="1"/>
      <c r="WJV19" s="1"/>
      <c r="WJW19" s="1"/>
      <c r="WJX19" s="1"/>
      <c r="WJY19" s="1"/>
      <c r="WJZ19" s="1"/>
      <c r="WKA19" s="1"/>
      <c r="WKB19" s="1"/>
      <c r="WKC19" s="1"/>
      <c r="WKD19" s="1"/>
      <c r="WKE19" s="1"/>
      <c r="WKF19" s="1"/>
      <c r="WKG19" s="1"/>
      <c r="WKH19" s="1"/>
      <c r="WKI19" s="1"/>
      <c r="WKJ19" s="1"/>
      <c r="WKK19" s="1"/>
      <c r="WKL19" s="1"/>
      <c r="WKM19" s="1"/>
      <c r="WKN19" s="1"/>
      <c r="WKO19" s="1"/>
      <c r="WKP19" s="1"/>
      <c r="WKQ19" s="1"/>
      <c r="WKR19" s="1"/>
      <c r="WKS19" s="1"/>
      <c r="WKT19" s="1"/>
      <c r="WKU19" s="1"/>
      <c r="WKV19" s="1"/>
      <c r="WKW19" s="1"/>
      <c r="WKX19" s="1"/>
      <c r="WKY19" s="1"/>
      <c r="WKZ19" s="1"/>
      <c r="WLA19" s="1"/>
      <c r="WLB19" s="1"/>
      <c r="WLC19" s="1"/>
      <c r="WLD19" s="1"/>
      <c r="WLE19" s="1"/>
      <c r="WLF19" s="1"/>
      <c r="WLG19" s="1"/>
      <c r="WLH19" s="1"/>
      <c r="WLI19" s="1"/>
      <c r="WLJ19" s="1"/>
      <c r="WLK19" s="1"/>
      <c r="WLL19" s="1"/>
      <c r="WLM19" s="1"/>
      <c r="WLN19" s="1"/>
      <c r="WLO19" s="1"/>
      <c r="WLP19" s="1"/>
      <c r="WLQ19" s="1"/>
      <c r="WLR19" s="1"/>
      <c r="WLS19" s="1"/>
      <c r="WLT19" s="1"/>
      <c r="WLU19" s="1"/>
      <c r="WLV19" s="1"/>
      <c r="WLW19" s="1"/>
      <c r="WLX19" s="1"/>
      <c r="WLY19" s="1"/>
      <c r="WLZ19" s="1"/>
      <c r="WMA19" s="1"/>
      <c r="WMB19" s="1"/>
      <c r="WMC19" s="1"/>
      <c r="WMD19" s="1"/>
      <c r="WME19" s="1"/>
      <c r="WMF19" s="1"/>
      <c r="WMG19" s="1"/>
      <c r="WMH19" s="1"/>
      <c r="WMI19" s="1"/>
      <c r="WMJ19" s="1"/>
      <c r="WMK19" s="1"/>
      <c r="WML19" s="1"/>
      <c r="WMM19" s="1"/>
      <c r="WMN19" s="1"/>
      <c r="WMO19" s="1"/>
      <c r="WMP19" s="1"/>
      <c r="WMQ19" s="1"/>
      <c r="WMR19" s="1"/>
      <c r="WMS19" s="1"/>
      <c r="WMT19" s="1"/>
      <c r="WMU19" s="1"/>
      <c r="WMV19" s="1"/>
      <c r="WMW19" s="1"/>
      <c r="WMX19" s="1"/>
      <c r="WMY19" s="1"/>
      <c r="WMZ19" s="1"/>
      <c r="WNA19" s="1"/>
      <c r="WNB19" s="1"/>
      <c r="WNC19" s="1"/>
      <c r="WND19" s="1"/>
      <c r="WNE19" s="1"/>
      <c r="WNF19" s="1"/>
      <c r="WNG19" s="1"/>
      <c r="WNH19" s="1"/>
      <c r="WNI19" s="1"/>
      <c r="WNJ19" s="1"/>
      <c r="WNK19" s="1"/>
      <c r="WNL19" s="1"/>
      <c r="WNM19" s="1"/>
      <c r="WNN19" s="1"/>
      <c r="WNO19" s="1"/>
      <c r="WNP19" s="1"/>
      <c r="WNQ19" s="1"/>
      <c r="WNR19" s="1"/>
      <c r="WNS19" s="1"/>
      <c r="WNT19" s="1"/>
      <c r="WNU19" s="1"/>
      <c r="WNV19" s="1"/>
      <c r="WNW19" s="1"/>
      <c r="WNX19" s="1"/>
      <c r="WNY19" s="1"/>
      <c r="WNZ19" s="1"/>
      <c r="WOA19" s="1"/>
      <c r="WOB19" s="1"/>
      <c r="WOC19" s="1"/>
      <c r="WOD19" s="1"/>
      <c r="WOE19" s="1"/>
      <c r="WOF19" s="1"/>
      <c r="WOG19" s="1"/>
      <c r="WOH19" s="1"/>
      <c r="WOI19" s="1"/>
      <c r="WOJ19" s="1"/>
      <c r="WOK19" s="1"/>
      <c r="WOL19" s="1"/>
      <c r="WOM19" s="1"/>
      <c r="WON19" s="1"/>
      <c r="WOO19" s="1"/>
      <c r="WOP19" s="1"/>
      <c r="WOQ19" s="1"/>
      <c r="WOR19" s="1"/>
      <c r="WOS19" s="1"/>
      <c r="WOT19" s="1"/>
      <c r="WOU19" s="1"/>
      <c r="WOV19" s="1"/>
      <c r="WOW19" s="1"/>
      <c r="WOX19" s="1"/>
      <c r="WOY19" s="1"/>
      <c r="WOZ19" s="1"/>
      <c r="WPA19" s="1"/>
      <c r="WPB19" s="1"/>
      <c r="WPC19" s="1"/>
      <c r="WPD19" s="1"/>
      <c r="WPE19" s="1"/>
      <c r="WPF19" s="1"/>
      <c r="WPG19" s="1"/>
      <c r="WPH19" s="1"/>
      <c r="WPI19" s="1"/>
      <c r="WPJ19" s="1"/>
      <c r="WPK19" s="1"/>
      <c r="WPL19" s="1"/>
      <c r="WPM19" s="1"/>
      <c r="WPN19" s="1"/>
      <c r="WPO19" s="1"/>
      <c r="WPP19" s="1"/>
      <c r="WPQ19" s="1"/>
      <c r="WPR19" s="1"/>
      <c r="WPS19" s="1"/>
      <c r="WPT19" s="1"/>
      <c r="WPU19" s="1"/>
      <c r="WPV19" s="1"/>
      <c r="WPW19" s="1"/>
      <c r="WPX19" s="1"/>
      <c r="WPY19" s="1"/>
      <c r="WPZ19" s="1"/>
      <c r="WQA19" s="1"/>
      <c r="WQB19" s="1"/>
      <c r="WQC19" s="1"/>
      <c r="WQD19" s="1"/>
      <c r="WQE19" s="1"/>
      <c r="WQF19" s="1"/>
      <c r="WQG19" s="1"/>
      <c r="WQH19" s="1"/>
      <c r="WQI19" s="1"/>
      <c r="WQJ19" s="1"/>
      <c r="WQK19" s="1"/>
      <c r="WQL19" s="1"/>
      <c r="WQM19" s="1"/>
      <c r="WQN19" s="1"/>
      <c r="WQO19" s="1"/>
      <c r="WQP19" s="1"/>
      <c r="WQQ19" s="1"/>
      <c r="WQR19" s="1"/>
      <c r="WQS19" s="1"/>
      <c r="WQT19" s="1"/>
      <c r="WQU19" s="1"/>
      <c r="WQV19" s="1"/>
      <c r="WQW19" s="1"/>
      <c r="WQX19" s="1"/>
      <c r="WQY19" s="1"/>
      <c r="WQZ19" s="1"/>
      <c r="WRA19" s="1"/>
      <c r="WRB19" s="1"/>
      <c r="WRC19" s="1"/>
      <c r="WRD19" s="1"/>
      <c r="WRE19" s="1"/>
      <c r="WRF19" s="1"/>
      <c r="WRG19" s="1"/>
      <c r="WRH19" s="1"/>
      <c r="WRI19" s="1"/>
      <c r="WRJ19" s="1"/>
      <c r="WRK19" s="1"/>
      <c r="WRL19" s="1"/>
      <c r="WRM19" s="1"/>
      <c r="WRN19" s="1"/>
      <c r="WRO19" s="1"/>
      <c r="WRP19" s="1"/>
      <c r="WRQ19" s="1"/>
      <c r="WRR19" s="1"/>
      <c r="WRS19" s="1"/>
      <c r="WRT19" s="1"/>
      <c r="WRU19" s="1"/>
      <c r="WRV19" s="1"/>
      <c r="WRW19" s="1"/>
      <c r="WRX19" s="1"/>
      <c r="WRY19" s="1"/>
      <c r="WRZ19" s="1"/>
      <c r="WSA19" s="1"/>
      <c r="WSB19" s="1"/>
      <c r="WSC19" s="1"/>
      <c r="WSD19" s="1"/>
      <c r="WSE19" s="1"/>
      <c r="WSF19" s="1"/>
      <c r="WSG19" s="1"/>
      <c r="WSH19" s="1"/>
      <c r="WSI19" s="1"/>
      <c r="WSJ19" s="1"/>
      <c r="WSK19" s="1"/>
      <c r="WSL19" s="1"/>
      <c r="WSM19" s="1"/>
      <c r="WSN19" s="1"/>
      <c r="WSO19" s="1"/>
      <c r="WSP19" s="1"/>
      <c r="WSQ19" s="1"/>
      <c r="WSR19" s="1"/>
      <c r="WSS19" s="1"/>
      <c r="WST19" s="1"/>
      <c r="WSU19" s="1"/>
      <c r="WSV19" s="1"/>
      <c r="WSW19" s="1"/>
      <c r="WSX19" s="1"/>
      <c r="WSY19" s="1"/>
      <c r="WSZ19" s="1"/>
      <c r="WTA19" s="1"/>
      <c r="WTB19" s="1"/>
      <c r="WTC19" s="1"/>
      <c r="WTD19" s="1"/>
      <c r="WTE19" s="1"/>
      <c r="WTF19" s="1"/>
      <c r="WTG19" s="1"/>
      <c r="WTH19" s="1"/>
      <c r="WTI19" s="1"/>
      <c r="WTJ19" s="1"/>
      <c r="WTK19" s="1"/>
      <c r="WTL19" s="1"/>
      <c r="WTM19" s="1"/>
      <c r="WTN19" s="1"/>
      <c r="WTO19" s="1"/>
      <c r="WTP19" s="1"/>
      <c r="WTQ19" s="1"/>
      <c r="WTR19" s="1"/>
      <c r="WTS19" s="1"/>
      <c r="WTT19" s="1"/>
      <c r="WTU19" s="1"/>
      <c r="WTV19" s="1"/>
      <c r="WTW19" s="1"/>
      <c r="WTX19" s="1"/>
      <c r="WTY19" s="1"/>
      <c r="WTZ19" s="1"/>
      <c r="WUA19" s="1"/>
      <c r="WUB19" s="1"/>
      <c r="WUC19" s="1"/>
      <c r="WUD19" s="1"/>
      <c r="WUE19" s="1"/>
      <c r="WUF19" s="1"/>
      <c r="WUG19" s="1"/>
      <c r="WUH19" s="1"/>
      <c r="WUI19" s="1"/>
      <c r="WUJ19" s="1"/>
      <c r="WUK19" s="1"/>
      <c r="WUL19" s="1"/>
      <c r="WUM19" s="1"/>
      <c r="WUN19" s="1"/>
      <c r="WUO19" s="1"/>
      <c r="WUP19" s="1"/>
      <c r="WUQ19" s="1"/>
      <c r="WUR19" s="1"/>
      <c r="WUS19" s="1"/>
      <c r="WUT19" s="1"/>
      <c r="WUU19" s="1"/>
      <c r="WUV19" s="1"/>
      <c r="WUW19" s="1"/>
      <c r="WUX19" s="1"/>
      <c r="WUY19" s="1"/>
      <c r="WUZ19" s="1"/>
      <c r="WVA19" s="1"/>
      <c r="WVB19" s="1"/>
      <c r="WVC19" s="1"/>
      <c r="WVD19" s="1"/>
      <c r="WVE19" s="1"/>
      <c r="WVF19" s="1"/>
      <c r="WVG19" s="1"/>
      <c r="WVH19" s="1"/>
      <c r="WVI19" s="1"/>
      <c r="WVJ19" s="1"/>
      <c r="WVK19" s="1"/>
      <c r="WVL19" s="1"/>
      <c r="WVM19" s="1"/>
      <c r="WVN19" s="1"/>
      <c r="WVO19" s="1"/>
      <c r="WVP19" s="1"/>
      <c r="WVQ19" s="1"/>
      <c r="WVR19" s="1"/>
      <c r="WVS19" s="1"/>
      <c r="WVT19" s="1"/>
      <c r="WVU19" s="1"/>
      <c r="WVV19" s="1"/>
      <c r="WVW19" s="1"/>
      <c r="WVX19" s="1"/>
      <c r="WVY19" s="1"/>
      <c r="WVZ19" s="1"/>
      <c r="WWA19" s="1"/>
      <c r="WWB19" s="1"/>
      <c r="WWC19" s="1"/>
      <c r="WWD19" s="1"/>
      <c r="WWE19" s="1"/>
      <c r="WWF19" s="1"/>
      <c r="WWG19" s="1"/>
      <c r="WWH19" s="1"/>
      <c r="WWI19" s="1"/>
      <c r="WWJ19" s="1"/>
      <c r="WWK19" s="1"/>
      <c r="WWL19" s="1"/>
      <c r="WWM19" s="1"/>
      <c r="WWN19" s="1"/>
      <c r="WWO19" s="1"/>
      <c r="WWP19" s="1"/>
      <c r="WWQ19" s="1"/>
      <c r="WWR19" s="1"/>
      <c r="WWS19" s="1"/>
      <c r="WWT19" s="1"/>
      <c r="WWU19" s="1"/>
      <c r="WWV19" s="1"/>
      <c r="WWW19" s="1"/>
      <c r="WWX19" s="1"/>
      <c r="WWY19" s="1"/>
      <c r="WWZ19" s="1"/>
      <c r="WXA19" s="1"/>
      <c r="WXB19" s="1"/>
      <c r="WXC19" s="1"/>
      <c r="WXD19" s="1"/>
      <c r="WXE19" s="1"/>
      <c r="WXF19" s="1"/>
      <c r="WXG19" s="1"/>
      <c r="WXH19" s="1"/>
      <c r="WXI19" s="1"/>
      <c r="WXJ19" s="1"/>
      <c r="WXK19" s="1"/>
      <c r="WXL19" s="1"/>
      <c r="WXM19" s="1"/>
      <c r="WXN19" s="1"/>
      <c r="WXO19" s="1"/>
      <c r="WXP19" s="1"/>
      <c r="WXQ19" s="1"/>
      <c r="WXR19" s="1"/>
      <c r="WXS19" s="1"/>
      <c r="WXT19" s="1"/>
      <c r="WXU19" s="1"/>
      <c r="WXV19" s="1"/>
      <c r="WXW19" s="1"/>
      <c r="WXX19" s="1"/>
      <c r="WXY19" s="1"/>
      <c r="WXZ19" s="1"/>
      <c r="WYA19" s="1"/>
      <c r="WYB19" s="1"/>
      <c r="WYC19" s="1"/>
      <c r="WYD19" s="1"/>
      <c r="WYE19" s="1"/>
      <c r="WYF19" s="1"/>
      <c r="WYG19" s="1"/>
      <c r="WYH19" s="1"/>
      <c r="WYI19" s="1"/>
      <c r="WYJ19" s="1"/>
      <c r="WYK19" s="1"/>
      <c r="WYL19" s="1"/>
      <c r="WYM19" s="1"/>
      <c r="WYN19" s="1"/>
      <c r="WYO19" s="1"/>
      <c r="WYP19" s="1"/>
      <c r="WYQ19" s="1"/>
      <c r="WYR19" s="1"/>
      <c r="WYS19" s="1"/>
      <c r="WYT19" s="1"/>
      <c r="WYU19" s="1"/>
      <c r="WYV19" s="1"/>
      <c r="WYW19" s="1"/>
      <c r="WYX19" s="1"/>
      <c r="WYY19" s="1"/>
      <c r="WYZ19" s="1"/>
      <c r="WZA19" s="1"/>
      <c r="WZB19" s="1"/>
      <c r="WZC19" s="1"/>
      <c r="WZD19" s="1"/>
      <c r="WZE19" s="1"/>
      <c r="WZF19" s="1"/>
      <c r="WZG19" s="1"/>
      <c r="WZH19" s="1"/>
      <c r="WZI19" s="1"/>
      <c r="WZJ19" s="1"/>
      <c r="WZK19" s="1"/>
      <c r="WZL19" s="1"/>
      <c r="WZM19" s="1"/>
      <c r="WZN19" s="1"/>
      <c r="WZO19" s="1"/>
      <c r="WZP19" s="1"/>
      <c r="WZQ19" s="1"/>
      <c r="WZR19" s="1"/>
      <c r="WZS19" s="1"/>
      <c r="WZT19" s="1"/>
      <c r="WZU19" s="1"/>
      <c r="WZV19" s="1"/>
      <c r="WZW19" s="1"/>
      <c r="WZX19" s="1"/>
      <c r="WZY19" s="1"/>
      <c r="WZZ19" s="1"/>
      <c r="XAA19" s="1"/>
      <c r="XAB19" s="1"/>
      <c r="XAC19" s="1"/>
      <c r="XAD19" s="1"/>
      <c r="XAE19" s="1"/>
      <c r="XAF19" s="1"/>
      <c r="XAG19" s="1"/>
      <c r="XAH19" s="1"/>
      <c r="XAI19" s="1"/>
      <c r="XAJ19" s="1"/>
      <c r="XAK19" s="1"/>
      <c r="XAL19" s="1"/>
      <c r="XAM19" s="1"/>
      <c r="XAN19" s="1"/>
      <c r="XAO19" s="1"/>
      <c r="XAP19" s="1"/>
      <c r="XAQ19" s="1"/>
      <c r="XAR19" s="1"/>
      <c r="XAS19" s="1"/>
      <c r="XAT19" s="1"/>
      <c r="XAU19" s="1"/>
      <c r="XAV19" s="1"/>
      <c r="XAW19" s="1"/>
      <c r="XAX19" s="1"/>
      <c r="XAY19" s="1"/>
      <c r="XAZ19" s="1"/>
      <c r="XBA19" s="1"/>
      <c r="XBB19" s="1"/>
      <c r="XBC19" s="1"/>
      <c r="XBD19" s="1"/>
      <c r="XBE19" s="1"/>
      <c r="XBF19" s="1"/>
      <c r="XBG19" s="1"/>
      <c r="XBH19" s="1"/>
      <c r="XBI19" s="1"/>
      <c r="XBJ19" s="1"/>
      <c r="XBK19" s="1"/>
      <c r="XBL19" s="1"/>
      <c r="XBM19" s="1"/>
      <c r="XBN19" s="1"/>
      <c r="XBO19" s="1"/>
      <c r="XBP19" s="1"/>
      <c r="XBQ19" s="1"/>
      <c r="XBR19" s="1"/>
      <c r="XBS19" s="1"/>
      <c r="XBT19" s="1"/>
      <c r="XBU19" s="1"/>
      <c r="XBV19" s="1"/>
      <c r="XBW19" s="1"/>
      <c r="XBX19" s="1"/>
      <c r="XBY19" s="1"/>
      <c r="XBZ19" s="1"/>
      <c r="XCA19" s="1"/>
      <c r="XCB19" s="1"/>
      <c r="XCC19" s="1"/>
      <c r="XCD19" s="1"/>
      <c r="XCE19" s="1"/>
      <c r="XCF19" s="1"/>
      <c r="XCG19" s="1"/>
      <c r="XCH19" s="1"/>
      <c r="XCI19" s="1"/>
      <c r="XCJ19" s="1"/>
      <c r="XCK19" s="1"/>
      <c r="XCL19" s="1"/>
      <c r="XCM19" s="1"/>
      <c r="XCN19" s="1"/>
      <c r="XCO19" s="1"/>
      <c r="XCP19" s="1"/>
      <c r="XCQ19" s="1"/>
      <c r="XCR19" s="1"/>
      <c r="XCS19" s="1"/>
      <c r="XCT19" s="1"/>
      <c r="XCU19" s="1"/>
      <c r="XCV19" s="1"/>
      <c r="XCW19" s="1"/>
      <c r="XCX19" s="1"/>
      <c r="XCY19" s="1"/>
      <c r="XCZ19" s="1"/>
      <c r="XDA19" s="1"/>
      <c r="XDB19" s="1"/>
      <c r="XDC19" s="1"/>
      <c r="XDD19" s="1"/>
      <c r="XDE19" s="1"/>
      <c r="XDF19" s="1"/>
      <c r="XDG19" s="1"/>
      <c r="XDH19" s="1"/>
      <c r="XDI19" s="1"/>
      <c r="XDJ19" s="1"/>
      <c r="XDK19" s="1"/>
      <c r="XDL19" s="1"/>
      <c r="XDM19" s="1"/>
      <c r="XDN19" s="1"/>
      <c r="XDO19" s="1"/>
      <c r="XDP19" s="1"/>
      <c r="XDQ19" s="1"/>
      <c r="XDR19" s="1"/>
      <c r="XDS19" s="1"/>
      <c r="XDT19" s="1"/>
      <c r="XDU19" s="1"/>
      <c r="XDV19" s="1"/>
      <c r="XDW19" s="1"/>
      <c r="XDX19" s="1"/>
      <c r="XDY19" s="1"/>
      <c r="XDZ19" s="1"/>
      <c r="XEA19" s="1"/>
      <c r="XEB19" s="1"/>
      <c r="XEC19" s="1"/>
      <c r="XED19" s="1"/>
      <c r="XEE19" s="1"/>
      <c r="XEF19" s="1"/>
      <c r="XEG19" s="1"/>
      <c r="XEH19" s="1"/>
      <c r="XEI19" s="1"/>
      <c r="XEJ19" s="1"/>
      <c r="XEK19" s="1"/>
      <c r="XEL19" s="1"/>
      <c r="XEM19" s="1"/>
      <c r="XEN19" s="1"/>
      <c r="XEO19" s="1"/>
      <c r="XEP19" s="1"/>
      <c r="XEQ19" s="1"/>
      <c r="XER19" s="1"/>
      <c r="XES19" s="1"/>
      <c r="XET19" s="1"/>
      <c r="XEU19" s="1"/>
      <c r="XEV19" s="1"/>
      <c r="XEW19" s="1"/>
      <c r="XEX19" s="1"/>
      <c r="XEY19" s="1"/>
      <c r="XEZ19" s="1"/>
      <c r="XFA19" s="1"/>
      <c r="XFB19" s="1"/>
      <c r="XFC19" s="1"/>
      <c r="XFD19" s="1"/>
    </row>
    <row r="21" spans="5:16384">
      <c r="E21" s="16" t="str">
        <f xml:space="preserve"> Financials!E$38</f>
        <v>Retained Earnings</v>
      </c>
      <c r="F21" s="16">
        <f xml:space="preserve"> Financials!F$38</f>
        <v>0</v>
      </c>
      <c r="G21" s="16" t="str">
        <f xml:space="preserve"> Financials!G$38</f>
        <v>GBP</v>
      </c>
      <c r="H21" s="41">
        <f xml:space="preserve"> Financials!H$38</f>
        <v>0</v>
      </c>
      <c r="I21" s="16">
        <f xml:space="preserve"> Financials!I$38</f>
        <v>0</v>
      </c>
      <c r="J21" s="9">
        <f ca="1" xml:space="preserve"> SUMIF( Time!$J249:$BQ249, Time!J$28, Financials!$J38:$BQ38)</f>
        <v>65374.519129703949</v>
      </c>
      <c r="K21" s="9">
        <f ca="1" xml:space="preserve"> SUMIF( Time!$J249:$BQ249, Time!K$28, Financials!$J38:$BQ38)</f>
        <v>4140298.9025481464</v>
      </c>
      <c r="L21" s="9">
        <f ca="1" xml:space="preserve"> SUMIF( Time!$J249:$BQ249, Time!L$28, Financials!$J38:$BQ38)</f>
        <v>39705493.792370439</v>
      </c>
      <c r="M21" s="9">
        <f ca="1" xml:space="preserve"> SUMIF( Time!$J249:$BQ249, Time!M$28, Financials!$J38:$BQ38)</f>
        <v>399765328.46634459</v>
      </c>
      <c r="N21" s="9">
        <f ca="1" xml:space="preserve"> SUMIF( Time!$J249:$BQ249, Time!N$28, Financials!$J38:$BQ38)</f>
        <v>4410897378.7528439</v>
      </c>
    </row>
    <row r="22" spans="5:16384">
      <c r="E22" s="16" t="str">
        <f xml:space="preserve"> Equity!E$13</f>
        <v>Share Capital</v>
      </c>
      <c r="F22" s="16">
        <f xml:space="preserve"> Equity!F$13</f>
        <v>0</v>
      </c>
      <c r="G22" s="16" t="str">
        <f xml:space="preserve"> Equity!G$13</f>
        <v>GBP</v>
      </c>
      <c r="H22" s="41">
        <f xml:space="preserve"> Equity!H$13</f>
        <v>0</v>
      </c>
      <c r="I22" s="16">
        <f xml:space="preserve"> Equity!I$13</f>
        <v>0</v>
      </c>
      <c r="J22" s="9">
        <f xml:space="preserve"> SUMIF( Time!$J249:$BQ249, Time!J$28, Equity!$J13:$BQ13)</f>
        <v>0</v>
      </c>
      <c r="K22" s="9">
        <f xml:space="preserve"> SUMIF( Time!$J249:$BQ249, Time!K$28, Equity!$J13:$BQ13)</f>
        <v>0</v>
      </c>
      <c r="L22" s="9">
        <f xml:space="preserve"> SUMIF( Time!$J249:$BQ249, Time!L$28, Equity!$J13:$BQ13)</f>
        <v>0</v>
      </c>
      <c r="M22" s="9">
        <f xml:space="preserve"> SUMIF( Time!$J249:$BQ249, Time!M$28, Equity!$J13:$BQ13)</f>
        <v>0</v>
      </c>
      <c r="N22" s="9">
        <f xml:space="preserve"> SUMIF( Time!$J249:$BQ249, Time!N$28, Equity!$J13:$BQ13)</f>
        <v>0</v>
      </c>
    </row>
    <row r="23" spans="5:16384">
      <c r="E23" s="59" t="str">
        <f xml:space="preserve"> Financials!E$30</f>
        <v>Shareholder Equity</v>
      </c>
      <c r="F23" s="59"/>
      <c r="G23" s="59" t="str">
        <f xml:space="preserve"> Financials!G$30</f>
        <v>GBP</v>
      </c>
      <c r="H23" s="106">
        <f xml:space="preserve"> Financials!H$30</f>
        <v>0</v>
      </c>
      <c r="I23" s="59">
        <f xml:space="preserve"> Financials!I$30</f>
        <v>0</v>
      </c>
      <c r="J23" s="17">
        <f ca="1" xml:space="preserve"> SUMIF( Time!$J249:$BQ249, Time!J$28, Financials!$J30:$BQ30)</f>
        <v>65374.519129703949</v>
      </c>
      <c r="K23" s="17">
        <f ca="1" xml:space="preserve"> SUMIF( Time!$J249:$BQ249, Time!K$28, Financials!$J30:$BQ30)</f>
        <v>4140298.9025481464</v>
      </c>
      <c r="L23" s="17">
        <f ca="1" xml:space="preserve"> SUMIF( Time!$J249:$BQ249, Time!L$28, Financials!$J30:$BQ30)</f>
        <v>39705493.792370439</v>
      </c>
      <c r="M23" s="17">
        <f ca="1" xml:space="preserve"> SUMIF( Time!$J249:$BQ249, Time!M$28, Financials!$J30:$BQ30)</f>
        <v>399765328.46634459</v>
      </c>
      <c r="N23" s="17">
        <f ca="1" xml:space="preserve"> SUMIF( Time!$J249:$BQ249, Time!N$28, Financials!$J30:$BQ30)</f>
        <v>4410897378.7528439</v>
      </c>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c r="QL23" s="1"/>
      <c r="QM23" s="1"/>
      <c r="QN23" s="1"/>
      <c r="QO23" s="1"/>
      <c r="QP23" s="1"/>
      <c r="QQ23" s="1"/>
      <c r="QR23" s="1"/>
      <c r="QS23" s="1"/>
      <c r="QT23" s="1"/>
      <c r="QU23" s="1"/>
      <c r="QV23" s="1"/>
      <c r="QW23" s="1"/>
      <c r="QX23" s="1"/>
      <c r="QY23" s="1"/>
      <c r="QZ23" s="1"/>
      <c r="RA23" s="1"/>
      <c r="RB23" s="1"/>
      <c r="RC23" s="1"/>
      <c r="RD23" s="1"/>
      <c r="RE23" s="1"/>
      <c r="RF23" s="1"/>
      <c r="RG23" s="1"/>
      <c r="RH23" s="1"/>
      <c r="RI23" s="1"/>
      <c r="RJ23" s="1"/>
      <c r="RK23" s="1"/>
      <c r="RL23" s="1"/>
      <c r="RM23" s="1"/>
      <c r="RN23" s="1"/>
      <c r="RO23" s="1"/>
      <c r="RP23" s="1"/>
      <c r="RQ23" s="1"/>
      <c r="RR23" s="1"/>
      <c r="RS23" s="1"/>
      <c r="RT23" s="1"/>
      <c r="RU23" s="1"/>
      <c r="RV23" s="1"/>
      <c r="RW23" s="1"/>
      <c r="RX23" s="1"/>
      <c r="RY23" s="1"/>
      <c r="RZ23" s="1"/>
      <c r="SA23" s="1"/>
      <c r="SB23" s="1"/>
      <c r="SC23" s="1"/>
      <c r="SD23" s="1"/>
      <c r="SE23" s="1"/>
      <c r="SF23" s="1"/>
      <c r="SG23" s="1"/>
      <c r="SH23" s="1"/>
      <c r="SI23" s="1"/>
      <c r="SJ23" s="1"/>
      <c r="SK23" s="1"/>
      <c r="SL23" s="1"/>
      <c r="SM23" s="1"/>
      <c r="SN23" s="1"/>
      <c r="SO23" s="1"/>
      <c r="SP23" s="1"/>
      <c r="SQ23" s="1"/>
      <c r="SR23" s="1"/>
      <c r="SS23" s="1"/>
      <c r="ST23" s="1"/>
      <c r="SU23" s="1"/>
      <c r="SV23" s="1"/>
      <c r="SW23" s="1"/>
      <c r="SX23" s="1"/>
      <c r="SY23" s="1"/>
      <c r="SZ23" s="1"/>
      <c r="TA23" s="1"/>
      <c r="TB23" s="1"/>
      <c r="TC23" s="1"/>
      <c r="TD23" s="1"/>
      <c r="TE23" s="1"/>
      <c r="TF23" s="1"/>
      <c r="TG23" s="1"/>
      <c r="TH23" s="1"/>
      <c r="TI23" s="1"/>
      <c r="TJ23" s="1"/>
      <c r="TK23" s="1"/>
      <c r="TL23" s="1"/>
      <c r="TM23" s="1"/>
      <c r="TN23" s="1"/>
      <c r="TO23" s="1"/>
      <c r="TP23" s="1"/>
      <c r="TQ23" s="1"/>
      <c r="TR23" s="1"/>
      <c r="TS23" s="1"/>
      <c r="TT23" s="1"/>
      <c r="TU23" s="1"/>
      <c r="TV23" s="1"/>
      <c r="TW23" s="1"/>
      <c r="TX23" s="1"/>
      <c r="TY23" s="1"/>
      <c r="TZ23" s="1"/>
      <c r="UA23" s="1"/>
      <c r="UB23" s="1"/>
      <c r="UC23" s="1"/>
      <c r="UD23" s="1"/>
      <c r="UE23" s="1"/>
      <c r="UF23" s="1"/>
      <c r="UG23" s="1"/>
      <c r="UH23" s="1"/>
      <c r="UI23" s="1"/>
      <c r="UJ23" s="1"/>
      <c r="UK23" s="1"/>
      <c r="UL23" s="1"/>
      <c r="UM23" s="1"/>
      <c r="UN23" s="1"/>
      <c r="UO23" s="1"/>
      <c r="UP23" s="1"/>
      <c r="UQ23" s="1"/>
      <c r="UR23" s="1"/>
      <c r="US23" s="1"/>
      <c r="UT23" s="1"/>
      <c r="UU23" s="1"/>
      <c r="UV23" s="1"/>
      <c r="UW23" s="1"/>
      <c r="UX23" s="1"/>
      <c r="UY23" s="1"/>
      <c r="UZ23" s="1"/>
      <c r="VA23" s="1"/>
      <c r="VB23" s="1"/>
      <c r="VC23" s="1"/>
      <c r="VD23" s="1"/>
      <c r="VE23" s="1"/>
      <c r="VF23" s="1"/>
      <c r="VG23" s="1"/>
      <c r="VH23" s="1"/>
      <c r="VI23" s="1"/>
      <c r="VJ23" s="1"/>
      <c r="VK23" s="1"/>
      <c r="VL23" s="1"/>
      <c r="VM23" s="1"/>
      <c r="VN23" s="1"/>
      <c r="VO23" s="1"/>
      <c r="VP23" s="1"/>
      <c r="VQ23" s="1"/>
      <c r="VR23" s="1"/>
      <c r="VS23" s="1"/>
      <c r="VT23" s="1"/>
      <c r="VU23" s="1"/>
      <c r="VV23" s="1"/>
      <c r="VW23" s="1"/>
      <c r="VX23" s="1"/>
      <c r="VY23" s="1"/>
      <c r="VZ23" s="1"/>
      <c r="WA23" s="1"/>
      <c r="WB23" s="1"/>
      <c r="WC23" s="1"/>
      <c r="WD23" s="1"/>
      <c r="WE23" s="1"/>
      <c r="WF23" s="1"/>
      <c r="WG23" s="1"/>
      <c r="WH23" s="1"/>
      <c r="WI23" s="1"/>
      <c r="WJ23" s="1"/>
      <c r="WK23" s="1"/>
      <c r="WL23" s="1"/>
      <c r="WM23" s="1"/>
      <c r="WN23" s="1"/>
      <c r="WO23" s="1"/>
      <c r="WP23" s="1"/>
      <c r="WQ23" s="1"/>
      <c r="WR23" s="1"/>
      <c r="WS23" s="1"/>
      <c r="WT23" s="1"/>
      <c r="WU23" s="1"/>
      <c r="WV23" s="1"/>
      <c r="WW23" s="1"/>
      <c r="WX23" s="1"/>
      <c r="WY23" s="1"/>
      <c r="WZ23" s="1"/>
      <c r="XA23" s="1"/>
      <c r="XB23" s="1"/>
      <c r="XC23" s="1"/>
      <c r="XD23" s="1"/>
      <c r="XE23" s="1"/>
      <c r="XF23" s="1"/>
      <c r="XG23" s="1"/>
      <c r="XH23" s="1"/>
      <c r="XI23" s="1"/>
      <c r="XJ23" s="1"/>
      <c r="XK23" s="1"/>
      <c r="XL23" s="1"/>
      <c r="XM23" s="1"/>
      <c r="XN23" s="1"/>
      <c r="XO23" s="1"/>
      <c r="XP23" s="1"/>
      <c r="XQ23" s="1"/>
      <c r="XR23" s="1"/>
      <c r="XS23" s="1"/>
      <c r="XT23" s="1"/>
      <c r="XU23" s="1"/>
      <c r="XV23" s="1"/>
      <c r="XW23" s="1"/>
      <c r="XX23" s="1"/>
      <c r="XY23" s="1"/>
      <c r="XZ23" s="1"/>
      <c r="YA23" s="1"/>
      <c r="YB23" s="1"/>
      <c r="YC23" s="1"/>
      <c r="YD23" s="1"/>
      <c r="YE23" s="1"/>
      <c r="YF23" s="1"/>
      <c r="YG23" s="1"/>
      <c r="YH23" s="1"/>
      <c r="YI23" s="1"/>
      <c r="YJ23" s="1"/>
      <c r="YK23" s="1"/>
      <c r="YL23" s="1"/>
      <c r="YM23" s="1"/>
      <c r="YN23" s="1"/>
      <c r="YO23" s="1"/>
      <c r="YP23" s="1"/>
      <c r="YQ23" s="1"/>
      <c r="YR23" s="1"/>
      <c r="YS23" s="1"/>
      <c r="YT23" s="1"/>
      <c r="YU23" s="1"/>
      <c r="YV23" s="1"/>
      <c r="YW23" s="1"/>
      <c r="YX23" s="1"/>
      <c r="YY23" s="1"/>
      <c r="YZ23" s="1"/>
      <c r="ZA23" s="1"/>
      <c r="ZB23" s="1"/>
      <c r="ZC23" s="1"/>
      <c r="ZD23" s="1"/>
      <c r="ZE23" s="1"/>
      <c r="ZF23" s="1"/>
      <c r="ZG23" s="1"/>
      <c r="ZH23" s="1"/>
      <c r="ZI23" s="1"/>
      <c r="ZJ23" s="1"/>
      <c r="ZK23" s="1"/>
      <c r="ZL23" s="1"/>
      <c r="ZM23" s="1"/>
      <c r="ZN23" s="1"/>
      <c r="ZO23" s="1"/>
      <c r="ZP23" s="1"/>
      <c r="ZQ23" s="1"/>
      <c r="ZR23" s="1"/>
      <c r="ZS23" s="1"/>
      <c r="ZT23" s="1"/>
      <c r="ZU23" s="1"/>
      <c r="ZV23" s="1"/>
      <c r="ZW23" s="1"/>
      <c r="ZX23" s="1"/>
      <c r="ZY23" s="1"/>
      <c r="ZZ23" s="1"/>
      <c r="AAA23" s="1"/>
      <c r="AAB23" s="1"/>
      <c r="AAC23" s="1"/>
      <c r="AAD23" s="1"/>
      <c r="AAE23" s="1"/>
      <c r="AAF23" s="1"/>
      <c r="AAG23" s="1"/>
      <c r="AAH23" s="1"/>
      <c r="AAI23" s="1"/>
      <c r="AAJ23" s="1"/>
      <c r="AAK23" s="1"/>
      <c r="AAL23" s="1"/>
      <c r="AAM23" s="1"/>
      <c r="AAN23" s="1"/>
      <c r="AAO23" s="1"/>
      <c r="AAP23" s="1"/>
      <c r="AAQ23" s="1"/>
      <c r="AAR23" s="1"/>
      <c r="AAS23" s="1"/>
      <c r="AAT23" s="1"/>
      <c r="AAU23" s="1"/>
      <c r="AAV23" s="1"/>
      <c r="AAW23" s="1"/>
      <c r="AAX23" s="1"/>
      <c r="AAY23" s="1"/>
      <c r="AAZ23" s="1"/>
      <c r="ABA23" s="1"/>
      <c r="ABB23" s="1"/>
      <c r="ABC23" s="1"/>
      <c r="ABD23" s="1"/>
      <c r="ABE23" s="1"/>
      <c r="ABF23" s="1"/>
      <c r="ABG23" s="1"/>
      <c r="ABH23" s="1"/>
      <c r="ABI23" s="1"/>
      <c r="ABJ23" s="1"/>
      <c r="ABK23" s="1"/>
      <c r="ABL23" s="1"/>
      <c r="ABM23" s="1"/>
      <c r="ABN23" s="1"/>
      <c r="ABO23" s="1"/>
      <c r="ABP23" s="1"/>
      <c r="ABQ23" s="1"/>
      <c r="ABR23" s="1"/>
      <c r="ABS23" s="1"/>
      <c r="ABT23" s="1"/>
      <c r="ABU23" s="1"/>
      <c r="ABV23" s="1"/>
      <c r="ABW23" s="1"/>
      <c r="ABX23" s="1"/>
      <c r="ABY23" s="1"/>
      <c r="ABZ23" s="1"/>
      <c r="ACA23" s="1"/>
      <c r="ACB23" s="1"/>
      <c r="ACC23" s="1"/>
      <c r="ACD23" s="1"/>
      <c r="ACE23" s="1"/>
      <c r="ACF23" s="1"/>
      <c r="ACG23" s="1"/>
      <c r="ACH23" s="1"/>
      <c r="ACI23" s="1"/>
      <c r="ACJ23" s="1"/>
      <c r="ACK23" s="1"/>
      <c r="ACL23" s="1"/>
      <c r="ACM23" s="1"/>
      <c r="ACN23" s="1"/>
      <c r="ACO23" s="1"/>
      <c r="ACP23" s="1"/>
      <c r="ACQ23" s="1"/>
      <c r="ACR23" s="1"/>
      <c r="ACS23" s="1"/>
      <c r="ACT23" s="1"/>
      <c r="ACU23" s="1"/>
      <c r="ACV23" s="1"/>
      <c r="ACW23" s="1"/>
      <c r="ACX23" s="1"/>
      <c r="ACY23" s="1"/>
      <c r="ACZ23" s="1"/>
      <c r="ADA23" s="1"/>
      <c r="ADB23" s="1"/>
      <c r="ADC23" s="1"/>
      <c r="ADD23" s="1"/>
      <c r="ADE23" s="1"/>
      <c r="ADF23" s="1"/>
      <c r="ADG23" s="1"/>
      <c r="ADH23" s="1"/>
      <c r="ADI23" s="1"/>
      <c r="ADJ23" s="1"/>
      <c r="ADK23" s="1"/>
      <c r="ADL23" s="1"/>
      <c r="ADM23" s="1"/>
      <c r="ADN23" s="1"/>
      <c r="ADO23" s="1"/>
      <c r="ADP23" s="1"/>
      <c r="ADQ23" s="1"/>
      <c r="ADR23" s="1"/>
      <c r="ADS23" s="1"/>
      <c r="ADT23" s="1"/>
      <c r="ADU23" s="1"/>
      <c r="ADV23" s="1"/>
      <c r="ADW23" s="1"/>
      <c r="ADX23" s="1"/>
      <c r="ADY23" s="1"/>
      <c r="ADZ23" s="1"/>
      <c r="AEA23" s="1"/>
      <c r="AEB23" s="1"/>
      <c r="AEC23" s="1"/>
      <c r="AED23" s="1"/>
      <c r="AEE23" s="1"/>
      <c r="AEF23" s="1"/>
      <c r="AEG23" s="1"/>
      <c r="AEH23" s="1"/>
      <c r="AEI23" s="1"/>
      <c r="AEJ23" s="1"/>
      <c r="AEK23" s="1"/>
      <c r="AEL23" s="1"/>
      <c r="AEM23" s="1"/>
      <c r="AEN23" s="1"/>
      <c r="AEO23" s="1"/>
      <c r="AEP23" s="1"/>
      <c r="AEQ23" s="1"/>
      <c r="AER23" s="1"/>
      <c r="AES23" s="1"/>
      <c r="AET23" s="1"/>
      <c r="AEU23" s="1"/>
      <c r="AEV23" s="1"/>
      <c r="AEW23" s="1"/>
      <c r="AEX23" s="1"/>
      <c r="AEY23" s="1"/>
      <c r="AEZ23" s="1"/>
      <c r="AFA23" s="1"/>
      <c r="AFB23" s="1"/>
      <c r="AFC23" s="1"/>
      <c r="AFD23" s="1"/>
      <c r="AFE23" s="1"/>
      <c r="AFF23" s="1"/>
      <c r="AFG23" s="1"/>
      <c r="AFH23" s="1"/>
      <c r="AFI23" s="1"/>
      <c r="AFJ23" s="1"/>
      <c r="AFK23" s="1"/>
      <c r="AFL23" s="1"/>
      <c r="AFM23" s="1"/>
      <c r="AFN23" s="1"/>
      <c r="AFO23" s="1"/>
      <c r="AFP23" s="1"/>
      <c r="AFQ23" s="1"/>
      <c r="AFR23" s="1"/>
      <c r="AFS23" s="1"/>
      <c r="AFT23" s="1"/>
      <c r="AFU23" s="1"/>
      <c r="AFV23" s="1"/>
      <c r="AFW23" s="1"/>
      <c r="AFX23" s="1"/>
      <c r="AFY23" s="1"/>
      <c r="AFZ23" s="1"/>
      <c r="AGA23" s="1"/>
      <c r="AGB23" s="1"/>
      <c r="AGC23" s="1"/>
      <c r="AGD23" s="1"/>
      <c r="AGE23" s="1"/>
      <c r="AGF23" s="1"/>
      <c r="AGG23" s="1"/>
      <c r="AGH23" s="1"/>
      <c r="AGI23" s="1"/>
      <c r="AGJ23" s="1"/>
      <c r="AGK23" s="1"/>
      <c r="AGL23" s="1"/>
      <c r="AGM23" s="1"/>
      <c r="AGN23" s="1"/>
      <c r="AGO23" s="1"/>
      <c r="AGP23" s="1"/>
      <c r="AGQ23" s="1"/>
      <c r="AGR23" s="1"/>
      <c r="AGS23" s="1"/>
      <c r="AGT23" s="1"/>
      <c r="AGU23" s="1"/>
      <c r="AGV23" s="1"/>
      <c r="AGW23" s="1"/>
      <c r="AGX23" s="1"/>
      <c r="AGY23" s="1"/>
      <c r="AGZ23" s="1"/>
      <c r="AHA23" s="1"/>
      <c r="AHB23" s="1"/>
      <c r="AHC23" s="1"/>
      <c r="AHD23" s="1"/>
      <c r="AHE23" s="1"/>
      <c r="AHF23" s="1"/>
      <c r="AHG23" s="1"/>
      <c r="AHH23" s="1"/>
      <c r="AHI23" s="1"/>
      <c r="AHJ23" s="1"/>
      <c r="AHK23" s="1"/>
      <c r="AHL23" s="1"/>
      <c r="AHM23" s="1"/>
      <c r="AHN23" s="1"/>
      <c r="AHO23" s="1"/>
      <c r="AHP23" s="1"/>
      <c r="AHQ23" s="1"/>
      <c r="AHR23" s="1"/>
      <c r="AHS23" s="1"/>
      <c r="AHT23" s="1"/>
      <c r="AHU23" s="1"/>
      <c r="AHV23" s="1"/>
      <c r="AHW23" s="1"/>
      <c r="AHX23" s="1"/>
      <c r="AHY23" s="1"/>
      <c r="AHZ23" s="1"/>
      <c r="AIA23" s="1"/>
      <c r="AIB23" s="1"/>
      <c r="AIC23" s="1"/>
      <c r="AID23" s="1"/>
      <c r="AIE23" s="1"/>
      <c r="AIF23" s="1"/>
      <c r="AIG23" s="1"/>
      <c r="AIH23" s="1"/>
      <c r="AII23" s="1"/>
      <c r="AIJ23" s="1"/>
      <c r="AIK23" s="1"/>
      <c r="AIL23" s="1"/>
      <c r="AIM23" s="1"/>
      <c r="AIN23" s="1"/>
      <c r="AIO23" s="1"/>
      <c r="AIP23" s="1"/>
      <c r="AIQ23" s="1"/>
      <c r="AIR23" s="1"/>
      <c r="AIS23" s="1"/>
      <c r="AIT23" s="1"/>
      <c r="AIU23" s="1"/>
      <c r="AIV23" s="1"/>
      <c r="AIW23" s="1"/>
      <c r="AIX23" s="1"/>
      <c r="AIY23" s="1"/>
      <c r="AIZ23" s="1"/>
      <c r="AJA23" s="1"/>
      <c r="AJB23" s="1"/>
      <c r="AJC23" s="1"/>
      <c r="AJD23" s="1"/>
      <c r="AJE23" s="1"/>
      <c r="AJF23" s="1"/>
      <c r="AJG23" s="1"/>
      <c r="AJH23" s="1"/>
      <c r="AJI23" s="1"/>
      <c r="AJJ23" s="1"/>
      <c r="AJK23" s="1"/>
      <c r="AJL23" s="1"/>
      <c r="AJM23" s="1"/>
      <c r="AJN23" s="1"/>
      <c r="AJO23" s="1"/>
      <c r="AJP23" s="1"/>
      <c r="AJQ23" s="1"/>
      <c r="AJR23" s="1"/>
      <c r="AJS23" s="1"/>
      <c r="AJT23" s="1"/>
      <c r="AJU23" s="1"/>
      <c r="AJV23" s="1"/>
      <c r="AJW23" s="1"/>
      <c r="AJX23" s="1"/>
      <c r="AJY23" s="1"/>
      <c r="AJZ23" s="1"/>
      <c r="AKA23" s="1"/>
      <c r="AKB23" s="1"/>
      <c r="AKC23" s="1"/>
      <c r="AKD23" s="1"/>
      <c r="AKE23" s="1"/>
      <c r="AKF23" s="1"/>
      <c r="AKG23" s="1"/>
      <c r="AKH23" s="1"/>
      <c r="AKI23" s="1"/>
      <c r="AKJ23" s="1"/>
      <c r="AKK23" s="1"/>
      <c r="AKL23" s="1"/>
      <c r="AKM23" s="1"/>
      <c r="AKN23" s="1"/>
      <c r="AKO23" s="1"/>
      <c r="AKP23" s="1"/>
      <c r="AKQ23" s="1"/>
      <c r="AKR23" s="1"/>
      <c r="AKS23" s="1"/>
      <c r="AKT23" s="1"/>
      <c r="AKU23" s="1"/>
      <c r="AKV23" s="1"/>
      <c r="AKW23" s="1"/>
      <c r="AKX23" s="1"/>
      <c r="AKY23" s="1"/>
      <c r="AKZ23" s="1"/>
      <c r="ALA23" s="1"/>
      <c r="ALB23" s="1"/>
      <c r="ALC23" s="1"/>
      <c r="ALD23" s="1"/>
      <c r="ALE23" s="1"/>
      <c r="ALF23" s="1"/>
      <c r="ALG23" s="1"/>
      <c r="ALH23" s="1"/>
      <c r="ALI23" s="1"/>
      <c r="ALJ23" s="1"/>
      <c r="ALK23" s="1"/>
      <c r="ALL23" s="1"/>
      <c r="ALM23" s="1"/>
      <c r="ALN23" s="1"/>
      <c r="ALO23" s="1"/>
      <c r="ALP23" s="1"/>
      <c r="ALQ23" s="1"/>
      <c r="ALR23" s="1"/>
      <c r="ALS23" s="1"/>
      <c r="ALT23" s="1"/>
      <c r="ALU23" s="1"/>
      <c r="ALV23" s="1"/>
      <c r="ALW23" s="1"/>
      <c r="ALX23" s="1"/>
      <c r="ALY23" s="1"/>
      <c r="ALZ23" s="1"/>
      <c r="AMA23" s="1"/>
      <c r="AMB23" s="1"/>
      <c r="AMC23" s="1"/>
      <c r="AMD23" s="1"/>
      <c r="AME23" s="1"/>
      <c r="AMF23" s="1"/>
      <c r="AMG23" s="1"/>
      <c r="AMH23" s="1"/>
      <c r="AMI23" s="1"/>
      <c r="AMJ23" s="1"/>
      <c r="AMK23" s="1"/>
      <c r="AML23" s="1"/>
      <c r="AMM23" s="1"/>
      <c r="AMN23" s="1"/>
      <c r="AMO23" s="1"/>
      <c r="AMP23" s="1"/>
      <c r="AMQ23" s="1"/>
      <c r="AMR23" s="1"/>
      <c r="AMS23" s="1"/>
      <c r="AMT23" s="1"/>
      <c r="AMU23" s="1"/>
      <c r="AMV23" s="1"/>
      <c r="AMW23" s="1"/>
      <c r="AMX23" s="1"/>
      <c r="AMY23" s="1"/>
      <c r="AMZ23" s="1"/>
      <c r="ANA23" s="1"/>
      <c r="ANB23" s="1"/>
      <c r="ANC23" s="1"/>
      <c r="AND23" s="1"/>
      <c r="ANE23" s="1"/>
      <c r="ANF23" s="1"/>
      <c r="ANG23" s="1"/>
      <c r="ANH23" s="1"/>
      <c r="ANI23" s="1"/>
      <c r="ANJ23" s="1"/>
      <c r="ANK23" s="1"/>
      <c r="ANL23" s="1"/>
      <c r="ANM23" s="1"/>
      <c r="ANN23" s="1"/>
      <c r="ANO23" s="1"/>
      <c r="ANP23" s="1"/>
      <c r="ANQ23" s="1"/>
      <c r="ANR23" s="1"/>
      <c r="ANS23" s="1"/>
      <c r="ANT23" s="1"/>
      <c r="ANU23" s="1"/>
      <c r="ANV23" s="1"/>
      <c r="ANW23" s="1"/>
      <c r="ANX23" s="1"/>
      <c r="ANY23" s="1"/>
      <c r="ANZ23" s="1"/>
      <c r="AOA23" s="1"/>
      <c r="AOB23" s="1"/>
      <c r="AOC23" s="1"/>
      <c r="AOD23" s="1"/>
      <c r="AOE23" s="1"/>
      <c r="AOF23" s="1"/>
      <c r="AOG23" s="1"/>
      <c r="AOH23" s="1"/>
      <c r="AOI23" s="1"/>
      <c r="AOJ23" s="1"/>
      <c r="AOK23" s="1"/>
      <c r="AOL23" s="1"/>
      <c r="AOM23" s="1"/>
      <c r="AON23" s="1"/>
      <c r="AOO23" s="1"/>
      <c r="AOP23" s="1"/>
      <c r="AOQ23" s="1"/>
      <c r="AOR23" s="1"/>
      <c r="AOS23" s="1"/>
      <c r="AOT23" s="1"/>
      <c r="AOU23" s="1"/>
      <c r="AOV23" s="1"/>
      <c r="AOW23" s="1"/>
      <c r="AOX23" s="1"/>
      <c r="AOY23" s="1"/>
      <c r="AOZ23" s="1"/>
      <c r="APA23" s="1"/>
      <c r="APB23" s="1"/>
      <c r="APC23" s="1"/>
      <c r="APD23" s="1"/>
      <c r="APE23" s="1"/>
      <c r="APF23" s="1"/>
      <c r="APG23" s="1"/>
      <c r="APH23" s="1"/>
      <c r="API23" s="1"/>
      <c r="APJ23" s="1"/>
      <c r="APK23" s="1"/>
      <c r="APL23" s="1"/>
      <c r="APM23" s="1"/>
      <c r="APN23" s="1"/>
      <c r="APO23" s="1"/>
      <c r="APP23" s="1"/>
      <c r="APQ23" s="1"/>
      <c r="APR23" s="1"/>
      <c r="APS23" s="1"/>
      <c r="APT23" s="1"/>
      <c r="APU23" s="1"/>
      <c r="APV23" s="1"/>
      <c r="APW23" s="1"/>
      <c r="APX23" s="1"/>
      <c r="APY23" s="1"/>
      <c r="APZ23" s="1"/>
      <c r="AQA23" s="1"/>
      <c r="AQB23" s="1"/>
      <c r="AQC23" s="1"/>
      <c r="AQD23" s="1"/>
      <c r="AQE23" s="1"/>
      <c r="AQF23" s="1"/>
      <c r="AQG23" s="1"/>
      <c r="AQH23" s="1"/>
      <c r="AQI23" s="1"/>
      <c r="AQJ23" s="1"/>
      <c r="AQK23" s="1"/>
      <c r="AQL23" s="1"/>
      <c r="AQM23" s="1"/>
      <c r="AQN23" s="1"/>
      <c r="AQO23" s="1"/>
      <c r="AQP23" s="1"/>
      <c r="AQQ23" s="1"/>
      <c r="AQR23" s="1"/>
      <c r="AQS23" s="1"/>
      <c r="AQT23" s="1"/>
      <c r="AQU23" s="1"/>
      <c r="AQV23" s="1"/>
      <c r="AQW23" s="1"/>
      <c r="AQX23" s="1"/>
      <c r="AQY23" s="1"/>
      <c r="AQZ23" s="1"/>
      <c r="ARA23" s="1"/>
      <c r="ARB23" s="1"/>
      <c r="ARC23" s="1"/>
      <c r="ARD23" s="1"/>
      <c r="ARE23" s="1"/>
      <c r="ARF23" s="1"/>
      <c r="ARG23" s="1"/>
      <c r="ARH23" s="1"/>
      <c r="ARI23" s="1"/>
      <c r="ARJ23" s="1"/>
      <c r="ARK23" s="1"/>
      <c r="ARL23" s="1"/>
      <c r="ARM23" s="1"/>
      <c r="ARN23" s="1"/>
      <c r="ARO23" s="1"/>
      <c r="ARP23" s="1"/>
      <c r="ARQ23" s="1"/>
      <c r="ARR23" s="1"/>
      <c r="ARS23" s="1"/>
      <c r="ART23" s="1"/>
      <c r="ARU23" s="1"/>
      <c r="ARV23" s="1"/>
      <c r="ARW23" s="1"/>
      <c r="ARX23" s="1"/>
      <c r="ARY23" s="1"/>
      <c r="ARZ23" s="1"/>
      <c r="ASA23" s="1"/>
      <c r="ASB23" s="1"/>
      <c r="ASC23" s="1"/>
      <c r="ASD23" s="1"/>
      <c r="ASE23" s="1"/>
      <c r="ASF23" s="1"/>
      <c r="ASG23" s="1"/>
      <c r="ASH23" s="1"/>
      <c r="ASI23" s="1"/>
      <c r="ASJ23" s="1"/>
      <c r="ASK23" s="1"/>
      <c r="ASL23" s="1"/>
      <c r="ASM23" s="1"/>
      <c r="ASN23" s="1"/>
      <c r="ASO23" s="1"/>
      <c r="ASP23" s="1"/>
      <c r="ASQ23" s="1"/>
      <c r="ASR23" s="1"/>
      <c r="ASS23" s="1"/>
      <c r="AST23" s="1"/>
      <c r="ASU23" s="1"/>
      <c r="ASV23" s="1"/>
      <c r="ASW23" s="1"/>
      <c r="ASX23" s="1"/>
      <c r="ASY23" s="1"/>
      <c r="ASZ23" s="1"/>
      <c r="ATA23" s="1"/>
      <c r="ATB23" s="1"/>
      <c r="ATC23" s="1"/>
      <c r="ATD23" s="1"/>
      <c r="ATE23" s="1"/>
      <c r="ATF23" s="1"/>
      <c r="ATG23" s="1"/>
      <c r="ATH23" s="1"/>
      <c r="ATI23" s="1"/>
      <c r="ATJ23" s="1"/>
      <c r="ATK23" s="1"/>
      <c r="ATL23" s="1"/>
      <c r="ATM23" s="1"/>
      <c r="ATN23" s="1"/>
      <c r="ATO23" s="1"/>
      <c r="ATP23" s="1"/>
      <c r="ATQ23" s="1"/>
      <c r="ATR23" s="1"/>
      <c r="ATS23" s="1"/>
      <c r="ATT23" s="1"/>
      <c r="ATU23" s="1"/>
      <c r="ATV23" s="1"/>
      <c r="ATW23" s="1"/>
      <c r="ATX23" s="1"/>
      <c r="ATY23" s="1"/>
      <c r="ATZ23" s="1"/>
      <c r="AUA23" s="1"/>
      <c r="AUB23" s="1"/>
      <c r="AUC23" s="1"/>
      <c r="AUD23" s="1"/>
      <c r="AUE23" s="1"/>
      <c r="AUF23" s="1"/>
      <c r="AUG23" s="1"/>
      <c r="AUH23" s="1"/>
      <c r="AUI23" s="1"/>
      <c r="AUJ23" s="1"/>
      <c r="AUK23" s="1"/>
      <c r="AUL23" s="1"/>
      <c r="AUM23" s="1"/>
      <c r="AUN23" s="1"/>
      <c r="AUO23" s="1"/>
      <c r="AUP23" s="1"/>
      <c r="AUQ23" s="1"/>
      <c r="AUR23" s="1"/>
      <c r="AUS23" s="1"/>
      <c r="AUT23" s="1"/>
      <c r="AUU23" s="1"/>
      <c r="AUV23" s="1"/>
      <c r="AUW23" s="1"/>
      <c r="AUX23" s="1"/>
      <c r="AUY23" s="1"/>
      <c r="AUZ23" s="1"/>
      <c r="AVA23" s="1"/>
      <c r="AVB23" s="1"/>
      <c r="AVC23" s="1"/>
      <c r="AVD23" s="1"/>
      <c r="AVE23" s="1"/>
      <c r="AVF23" s="1"/>
      <c r="AVG23" s="1"/>
      <c r="AVH23" s="1"/>
      <c r="AVI23" s="1"/>
      <c r="AVJ23" s="1"/>
      <c r="AVK23" s="1"/>
      <c r="AVL23" s="1"/>
      <c r="AVM23" s="1"/>
      <c r="AVN23" s="1"/>
      <c r="AVO23" s="1"/>
      <c r="AVP23" s="1"/>
      <c r="AVQ23" s="1"/>
      <c r="AVR23" s="1"/>
      <c r="AVS23" s="1"/>
      <c r="AVT23" s="1"/>
      <c r="AVU23" s="1"/>
      <c r="AVV23" s="1"/>
      <c r="AVW23" s="1"/>
      <c r="AVX23" s="1"/>
      <c r="AVY23" s="1"/>
      <c r="AVZ23" s="1"/>
      <c r="AWA23" s="1"/>
      <c r="AWB23" s="1"/>
      <c r="AWC23" s="1"/>
      <c r="AWD23" s="1"/>
      <c r="AWE23" s="1"/>
      <c r="AWF23" s="1"/>
      <c r="AWG23" s="1"/>
      <c r="AWH23" s="1"/>
      <c r="AWI23" s="1"/>
      <c r="AWJ23" s="1"/>
      <c r="AWK23" s="1"/>
      <c r="AWL23" s="1"/>
      <c r="AWM23" s="1"/>
      <c r="AWN23" s="1"/>
      <c r="AWO23" s="1"/>
      <c r="AWP23" s="1"/>
      <c r="AWQ23" s="1"/>
      <c r="AWR23" s="1"/>
      <c r="AWS23" s="1"/>
      <c r="AWT23" s="1"/>
      <c r="AWU23" s="1"/>
      <c r="AWV23" s="1"/>
      <c r="AWW23" s="1"/>
      <c r="AWX23" s="1"/>
      <c r="AWY23" s="1"/>
      <c r="AWZ23" s="1"/>
      <c r="AXA23" s="1"/>
      <c r="AXB23" s="1"/>
      <c r="AXC23" s="1"/>
      <c r="AXD23" s="1"/>
      <c r="AXE23" s="1"/>
      <c r="AXF23" s="1"/>
      <c r="AXG23" s="1"/>
      <c r="AXH23" s="1"/>
      <c r="AXI23" s="1"/>
      <c r="AXJ23" s="1"/>
      <c r="AXK23" s="1"/>
      <c r="AXL23" s="1"/>
      <c r="AXM23" s="1"/>
      <c r="AXN23" s="1"/>
      <c r="AXO23" s="1"/>
      <c r="AXP23" s="1"/>
      <c r="AXQ23" s="1"/>
      <c r="AXR23" s="1"/>
      <c r="AXS23" s="1"/>
      <c r="AXT23" s="1"/>
      <c r="AXU23" s="1"/>
      <c r="AXV23" s="1"/>
      <c r="AXW23" s="1"/>
      <c r="AXX23" s="1"/>
      <c r="AXY23" s="1"/>
      <c r="AXZ23" s="1"/>
      <c r="AYA23" s="1"/>
      <c r="AYB23" s="1"/>
      <c r="AYC23" s="1"/>
      <c r="AYD23" s="1"/>
      <c r="AYE23" s="1"/>
      <c r="AYF23" s="1"/>
      <c r="AYG23" s="1"/>
      <c r="AYH23" s="1"/>
      <c r="AYI23" s="1"/>
      <c r="AYJ23" s="1"/>
      <c r="AYK23" s="1"/>
      <c r="AYL23" s="1"/>
      <c r="AYM23" s="1"/>
      <c r="AYN23" s="1"/>
      <c r="AYO23" s="1"/>
      <c r="AYP23" s="1"/>
      <c r="AYQ23" s="1"/>
      <c r="AYR23" s="1"/>
      <c r="AYS23" s="1"/>
      <c r="AYT23" s="1"/>
      <c r="AYU23" s="1"/>
      <c r="AYV23" s="1"/>
      <c r="AYW23" s="1"/>
      <c r="AYX23" s="1"/>
      <c r="AYY23" s="1"/>
      <c r="AYZ23" s="1"/>
      <c r="AZA23" s="1"/>
      <c r="AZB23" s="1"/>
      <c r="AZC23" s="1"/>
      <c r="AZD23" s="1"/>
      <c r="AZE23" s="1"/>
      <c r="AZF23" s="1"/>
      <c r="AZG23" s="1"/>
      <c r="AZH23" s="1"/>
      <c r="AZI23" s="1"/>
      <c r="AZJ23" s="1"/>
      <c r="AZK23" s="1"/>
      <c r="AZL23" s="1"/>
      <c r="AZM23" s="1"/>
      <c r="AZN23" s="1"/>
      <c r="AZO23" s="1"/>
      <c r="AZP23" s="1"/>
      <c r="AZQ23" s="1"/>
      <c r="AZR23" s="1"/>
      <c r="AZS23" s="1"/>
      <c r="AZT23" s="1"/>
      <c r="AZU23" s="1"/>
      <c r="AZV23" s="1"/>
      <c r="AZW23" s="1"/>
      <c r="AZX23" s="1"/>
      <c r="AZY23" s="1"/>
      <c r="AZZ23" s="1"/>
      <c r="BAA23" s="1"/>
      <c r="BAB23" s="1"/>
      <c r="BAC23" s="1"/>
      <c r="BAD23" s="1"/>
      <c r="BAE23" s="1"/>
      <c r="BAF23" s="1"/>
      <c r="BAG23" s="1"/>
      <c r="BAH23" s="1"/>
      <c r="BAI23" s="1"/>
      <c r="BAJ23" s="1"/>
      <c r="BAK23" s="1"/>
      <c r="BAL23" s="1"/>
      <c r="BAM23" s="1"/>
      <c r="BAN23" s="1"/>
      <c r="BAO23" s="1"/>
      <c r="BAP23" s="1"/>
      <c r="BAQ23" s="1"/>
      <c r="BAR23" s="1"/>
      <c r="BAS23" s="1"/>
      <c r="BAT23" s="1"/>
      <c r="BAU23" s="1"/>
      <c r="BAV23" s="1"/>
      <c r="BAW23" s="1"/>
      <c r="BAX23" s="1"/>
      <c r="BAY23" s="1"/>
      <c r="BAZ23" s="1"/>
      <c r="BBA23" s="1"/>
      <c r="BBB23" s="1"/>
      <c r="BBC23" s="1"/>
      <c r="BBD23" s="1"/>
      <c r="BBE23" s="1"/>
      <c r="BBF23" s="1"/>
      <c r="BBG23" s="1"/>
      <c r="BBH23" s="1"/>
      <c r="BBI23" s="1"/>
      <c r="BBJ23" s="1"/>
      <c r="BBK23" s="1"/>
      <c r="BBL23" s="1"/>
      <c r="BBM23" s="1"/>
      <c r="BBN23" s="1"/>
      <c r="BBO23" s="1"/>
      <c r="BBP23" s="1"/>
      <c r="BBQ23" s="1"/>
      <c r="BBR23" s="1"/>
      <c r="BBS23" s="1"/>
      <c r="BBT23" s="1"/>
      <c r="BBU23" s="1"/>
      <c r="BBV23" s="1"/>
      <c r="BBW23" s="1"/>
      <c r="BBX23" s="1"/>
      <c r="BBY23" s="1"/>
      <c r="BBZ23" s="1"/>
      <c r="BCA23" s="1"/>
      <c r="BCB23" s="1"/>
      <c r="BCC23" s="1"/>
      <c r="BCD23" s="1"/>
      <c r="BCE23" s="1"/>
      <c r="BCF23" s="1"/>
      <c r="BCG23" s="1"/>
      <c r="BCH23" s="1"/>
      <c r="BCI23" s="1"/>
      <c r="BCJ23" s="1"/>
      <c r="BCK23" s="1"/>
      <c r="BCL23" s="1"/>
      <c r="BCM23" s="1"/>
      <c r="BCN23" s="1"/>
      <c r="BCO23" s="1"/>
      <c r="BCP23" s="1"/>
      <c r="BCQ23" s="1"/>
      <c r="BCR23" s="1"/>
      <c r="BCS23" s="1"/>
      <c r="BCT23" s="1"/>
      <c r="BCU23" s="1"/>
      <c r="BCV23" s="1"/>
      <c r="BCW23" s="1"/>
      <c r="BCX23" s="1"/>
      <c r="BCY23" s="1"/>
      <c r="BCZ23" s="1"/>
      <c r="BDA23" s="1"/>
      <c r="BDB23" s="1"/>
      <c r="BDC23" s="1"/>
      <c r="BDD23" s="1"/>
      <c r="BDE23" s="1"/>
      <c r="BDF23" s="1"/>
      <c r="BDG23" s="1"/>
      <c r="BDH23" s="1"/>
      <c r="BDI23" s="1"/>
      <c r="BDJ23" s="1"/>
      <c r="BDK23" s="1"/>
      <c r="BDL23" s="1"/>
      <c r="BDM23" s="1"/>
      <c r="BDN23" s="1"/>
      <c r="BDO23" s="1"/>
      <c r="BDP23" s="1"/>
      <c r="BDQ23" s="1"/>
      <c r="BDR23" s="1"/>
      <c r="BDS23" s="1"/>
      <c r="BDT23" s="1"/>
      <c r="BDU23" s="1"/>
      <c r="BDV23" s="1"/>
      <c r="BDW23" s="1"/>
      <c r="BDX23" s="1"/>
      <c r="BDY23" s="1"/>
      <c r="BDZ23" s="1"/>
      <c r="BEA23" s="1"/>
      <c r="BEB23" s="1"/>
      <c r="BEC23" s="1"/>
      <c r="BED23" s="1"/>
      <c r="BEE23" s="1"/>
      <c r="BEF23" s="1"/>
      <c r="BEG23" s="1"/>
      <c r="BEH23" s="1"/>
      <c r="BEI23" s="1"/>
      <c r="BEJ23" s="1"/>
      <c r="BEK23" s="1"/>
      <c r="BEL23" s="1"/>
      <c r="BEM23" s="1"/>
      <c r="BEN23" s="1"/>
      <c r="BEO23" s="1"/>
      <c r="BEP23" s="1"/>
      <c r="BEQ23" s="1"/>
      <c r="BER23" s="1"/>
      <c r="BES23" s="1"/>
      <c r="BET23" s="1"/>
      <c r="BEU23" s="1"/>
      <c r="BEV23" s="1"/>
      <c r="BEW23" s="1"/>
      <c r="BEX23" s="1"/>
      <c r="BEY23" s="1"/>
      <c r="BEZ23" s="1"/>
      <c r="BFA23" s="1"/>
      <c r="BFB23" s="1"/>
      <c r="BFC23" s="1"/>
      <c r="BFD23" s="1"/>
      <c r="BFE23" s="1"/>
      <c r="BFF23" s="1"/>
      <c r="BFG23" s="1"/>
      <c r="BFH23" s="1"/>
      <c r="BFI23" s="1"/>
      <c r="BFJ23" s="1"/>
      <c r="BFK23" s="1"/>
      <c r="BFL23" s="1"/>
      <c r="BFM23" s="1"/>
      <c r="BFN23" s="1"/>
      <c r="BFO23" s="1"/>
      <c r="BFP23" s="1"/>
      <c r="BFQ23" s="1"/>
      <c r="BFR23" s="1"/>
      <c r="BFS23" s="1"/>
      <c r="BFT23" s="1"/>
      <c r="BFU23" s="1"/>
      <c r="BFV23" s="1"/>
      <c r="BFW23" s="1"/>
      <c r="BFX23" s="1"/>
      <c r="BFY23" s="1"/>
      <c r="BFZ23" s="1"/>
      <c r="BGA23" s="1"/>
      <c r="BGB23" s="1"/>
      <c r="BGC23" s="1"/>
      <c r="BGD23" s="1"/>
      <c r="BGE23" s="1"/>
      <c r="BGF23" s="1"/>
      <c r="BGG23" s="1"/>
      <c r="BGH23" s="1"/>
      <c r="BGI23" s="1"/>
      <c r="BGJ23" s="1"/>
      <c r="BGK23" s="1"/>
      <c r="BGL23" s="1"/>
      <c r="BGM23" s="1"/>
      <c r="BGN23" s="1"/>
      <c r="BGO23" s="1"/>
      <c r="BGP23" s="1"/>
      <c r="BGQ23" s="1"/>
      <c r="BGR23" s="1"/>
      <c r="BGS23" s="1"/>
      <c r="BGT23" s="1"/>
      <c r="BGU23" s="1"/>
      <c r="BGV23" s="1"/>
      <c r="BGW23" s="1"/>
      <c r="BGX23" s="1"/>
      <c r="BGY23" s="1"/>
      <c r="BGZ23" s="1"/>
      <c r="BHA23" s="1"/>
      <c r="BHB23" s="1"/>
      <c r="BHC23" s="1"/>
      <c r="BHD23" s="1"/>
      <c r="BHE23" s="1"/>
      <c r="BHF23" s="1"/>
      <c r="BHG23" s="1"/>
      <c r="BHH23" s="1"/>
      <c r="BHI23" s="1"/>
      <c r="BHJ23" s="1"/>
      <c r="BHK23" s="1"/>
      <c r="BHL23" s="1"/>
      <c r="BHM23" s="1"/>
      <c r="BHN23" s="1"/>
      <c r="BHO23" s="1"/>
      <c r="BHP23" s="1"/>
      <c r="BHQ23" s="1"/>
      <c r="BHR23" s="1"/>
      <c r="BHS23" s="1"/>
      <c r="BHT23" s="1"/>
      <c r="BHU23" s="1"/>
      <c r="BHV23" s="1"/>
      <c r="BHW23" s="1"/>
      <c r="BHX23" s="1"/>
      <c r="BHY23" s="1"/>
      <c r="BHZ23" s="1"/>
      <c r="BIA23" s="1"/>
      <c r="BIB23" s="1"/>
      <c r="BIC23" s="1"/>
      <c r="BID23" s="1"/>
      <c r="BIE23" s="1"/>
      <c r="BIF23" s="1"/>
      <c r="BIG23" s="1"/>
      <c r="BIH23" s="1"/>
      <c r="BII23" s="1"/>
      <c r="BIJ23" s="1"/>
      <c r="BIK23" s="1"/>
      <c r="BIL23" s="1"/>
      <c r="BIM23" s="1"/>
      <c r="BIN23" s="1"/>
      <c r="BIO23" s="1"/>
      <c r="BIP23" s="1"/>
      <c r="BIQ23" s="1"/>
      <c r="BIR23" s="1"/>
      <c r="BIS23" s="1"/>
      <c r="BIT23" s="1"/>
      <c r="BIU23" s="1"/>
      <c r="BIV23" s="1"/>
      <c r="BIW23" s="1"/>
      <c r="BIX23" s="1"/>
      <c r="BIY23" s="1"/>
      <c r="BIZ23" s="1"/>
      <c r="BJA23" s="1"/>
      <c r="BJB23" s="1"/>
      <c r="BJC23" s="1"/>
      <c r="BJD23" s="1"/>
      <c r="BJE23" s="1"/>
      <c r="BJF23" s="1"/>
      <c r="BJG23" s="1"/>
      <c r="BJH23" s="1"/>
      <c r="BJI23" s="1"/>
      <c r="BJJ23" s="1"/>
      <c r="BJK23" s="1"/>
      <c r="BJL23" s="1"/>
      <c r="BJM23" s="1"/>
      <c r="BJN23" s="1"/>
      <c r="BJO23" s="1"/>
      <c r="BJP23" s="1"/>
      <c r="BJQ23" s="1"/>
      <c r="BJR23" s="1"/>
      <c r="BJS23" s="1"/>
      <c r="BJT23" s="1"/>
      <c r="BJU23" s="1"/>
      <c r="BJV23" s="1"/>
      <c r="BJW23" s="1"/>
      <c r="BJX23" s="1"/>
      <c r="BJY23" s="1"/>
      <c r="BJZ23" s="1"/>
      <c r="BKA23" s="1"/>
      <c r="BKB23" s="1"/>
      <c r="BKC23" s="1"/>
      <c r="BKD23" s="1"/>
      <c r="BKE23" s="1"/>
      <c r="BKF23" s="1"/>
      <c r="BKG23" s="1"/>
      <c r="BKH23" s="1"/>
      <c r="BKI23" s="1"/>
      <c r="BKJ23" s="1"/>
      <c r="BKK23" s="1"/>
      <c r="BKL23" s="1"/>
      <c r="BKM23" s="1"/>
      <c r="BKN23" s="1"/>
      <c r="BKO23" s="1"/>
      <c r="BKP23" s="1"/>
      <c r="BKQ23" s="1"/>
      <c r="BKR23" s="1"/>
      <c r="BKS23" s="1"/>
      <c r="BKT23" s="1"/>
      <c r="BKU23" s="1"/>
      <c r="BKV23" s="1"/>
      <c r="BKW23" s="1"/>
      <c r="BKX23" s="1"/>
      <c r="BKY23" s="1"/>
      <c r="BKZ23" s="1"/>
      <c r="BLA23" s="1"/>
      <c r="BLB23" s="1"/>
      <c r="BLC23" s="1"/>
      <c r="BLD23" s="1"/>
      <c r="BLE23" s="1"/>
      <c r="BLF23" s="1"/>
      <c r="BLG23" s="1"/>
      <c r="BLH23" s="1"/>
      <c r="BLI23" s="1"/>
      <c r="BLJ23" s="1"/>
      <c r="BLK23" s="1"/>
      <c r="BLL23" s="1"/>
      <c r="BLM23" s="1"/>
      <c r="BLN23" s="1"/>
      <c r="BLO23" s="1"/>
      <c r="BLP23" s="1"/>
      <c r="BLQ23" s="1"/>
      <c r="BLR23" s="1"/>
      <c r="BLS23" s="1"/>
      <c r="BLT23" s="1"/>
      <c r="BLU23" s="1"/>
      <c r="BLV23" s="1"/>
      <c r="BLW23" s="1"/>
      <c r="BLX23" s="1"/>
      <c r="BLY23" s="1"/>
      <c r="BLZ23" s="1"/>
      <c r="BMA23" s="1"/>
      <c r="BMB23" s="1"/>
      <c r="BMC23" s="1"/>
      <c r="BMD23" s="1"/>
      <c r="BME23" s="1"/>
      <c r="BMF23" s="1"/>
      <c r="BMG23" s="1"/>
      <c r="BMH23" s="1"/>
      <c r="BMI23" s="1"/>
      <c r="BMJ23" s="1"/>
      <c r="BMK23" s="1"/>
      <c r="BML23" s="1"/>
      <c r="BMM23" s="1"/>
      <c r="BMN23" s="1"/>
      <c r="BMO23" s="1"/>
      <c r="BMP23" s="1"/>
      <c r="BMQ23" s="1"/>
      <c r="BMR23" s="1"/>
      <c r="BMS23" s="1"/>
      <c r="BMT23" s="1"/>
      <c r="BMU23" s="1"/>
      <c r="BMV23" s="1"/>
      <c r="BMW23" s="1"/>
      <c r="BMX23" s="1"/>
      <c r="BMY23" s="1"/>
      <c r="BMZ23" s="1"/>
      <c r="BNA23" s="1"/>
      <c r="BNB23" s="1"/>
      <c r="BNC23" s="1"/>
      <c r="BND23" s="1"/>
      <c r="BNE23" s="1"/>
      <c r="BNF23" s="1"/>
      <c r="BNG23" s="1"/>
      <c r="BNH23" s="1"/>
      <c r="BNI23" s="1"/>
      <c r="BNJ23" s="1"/>
      <c r="BNK23" s="1"/>
      <c r="BNL23" s="1"/>
      <c r="BNM23" s="1"/>
      <c r="BNN23" s="1"/>
      <c r="BNO23" s="1"/>
      <c r="BNP23" s="1"/>
      <c r="BNQ23" s="1"/>
      <c r="BNR23" s="1"/>
      <c r="BNS23" s="1"/>
      <c r="BNT23" s="1"/>
      <c r="BNU23" s="1"/>
      <c r="BNV23" s="1"/>
      <c r="BNW23" s="1"/>
      <c r="BNX23" s="1"/>
      <c r="BNY23" s="1"/>
      <c r="BNZ23" s="1"/>
      <c r="BOA23" s="1"/>
      <c r="BOB23" s="1"/>
      <c r="BOC23" s="1"/>
      <c r="BOD23" s="1"/>
      <c r="BOE23" s="1"/>
      <c r="BOF23" s="1"/>
      <c r="BOG23" s="1"/>
      <c r="BOH23" s="1"/>
      <c r="BOI23" s="1"/>
      <c r="BOJ23" s="1"/>
      <c r="BOK23" s="1"/>
      <c r="BOL23" s="1"/>
      <c r="BOM23" s="1"/>
      <c r="BON23" s="1"/>
      <c r="BOO23" s="1"/>
      <c r="BOP23" s="1"/>
      <c r="BOQ23" s="1"/>
      <c r="BOR23" s="1"/>
      <c r="BOS23" s="1"/>
      <c r="BOT23" s="1"/>
      <c r="BOU23" s="1"/>
      <c r="BOV23" s="1"/>
      <c r="BOW23" s="1"/>
      <c r="BOX23" s="1"/>
      <c r="BOY23" s="1"/>
      <c r="BOZ23" s="1"/>
      <c r="BPA23" s="1"/>
      <c r="BPB23" s="1"/>
      <c r="BPC23" s="1"/>
      <c r="BPD23" s="1"/>
      <c r="BPE23" s="1"/>
      <c r="BPF23" s="1"/>
      <c r="BPG23" s="1"/>
      <c r="BPH23" s="1"/>
      <c r="BPI23" s="1"/>
      <c r="BPJ23" s="1"/>
      <c r="BPK23" s="1"/>
      <c r="BPL23" s="1"/>
      <c r="BPM23" s="1"/>
      <c r="BPN23" s="1"/>
      <c r="BPO23" s="1"/>
      <c r="BPP23" s="1"/>
      <c r="BPQ23" s="1"/>
      <c r="BPR23" s="1"/>
      <c r="BPS23" s="1"/>
      <c r="BPT23" s="1"/>
      <c r="BPU23" s="1"/>
      <c r="BPV23" s="1"/>
      <c r="BPW23" s="1"/>
      <c r="BPX23" s="1"/>
      <c r="BPY23" s="1"/>
      <c r="BPZ23" s="1"/>
      <c r="BQA23" s="1"/>
      <c r="BQB23" s="1"/>
      <c r="BQC23" s="1"/>
      <c r="BQD23" s="1"/>
      <c r="BQE23" s="1"/>
      <c r="BQF23" s="1"/>
      <c r="BQG23" s="1"/>
      <c r="BQH23" s="1"/>
      <c r="BQI23" s="1"/>
      <c r="BQJ23" s="1"/>
      <c r="BQK23" s="1"/>
      <c r="BQL23" s="1"/>
      <c r="BQM23" s="1"/>
      <c r="BQN23" s="1"/>
      <c r="BQO23" s="1"/>
      <c r="BQP23" s="1"/>
      <c r="BQQ23" s="1"/>
      <c r="BQR23" s="1"/>
      <c r="BQS23" s="1"/>
      <c r="BQT23" s="1"/>
      <c r="BQU23" s="1"/>
      <c r="BQV23" s="1"/>
      <c r="BQW23" s="1"/>
      <c r="BQX23" s="1"/>
      <c r="BQY23" s="1"/>
      <c r="BQZ23" s="1"/>
      <c r="BRA23" s="1"/>
      <c r="BRB23" s="1"/>
      <c r="BRC23" s="1"/>
      <c r="BRD23" s="1"/>
      <c r="BRE23" s="1"/>
      <c r="BRF23" s="1"/>
      <c r="BRG23" s="1"/>
      <c r="BRH23" s="1"/>
      <c r="BRI23" s="1"/>
      <c r="BRJ23" s="1"/>
      <c r="BRK23" s="1"/>
      <c r="BRL23" s="1"/>
      <c r="BRM23" s="1"/>
      <c r="BRN23" s="1"/>
      <c r="BRO23" s="1"/>
      <c r="BRP23" s="1"/>
      <c r="BRQ23" s="1"/>
      <c r="BRR23" s="1"/>
      <c r="BRS23" s="1"/>
      <c r="BRT23" s="1"/>
      <c r="BRU23" s="1"/>
      <c r="BRV23" s="1"/>
      <c r="BRW23" s="1"/>
      <c r="BRX23" s="1"/>
      <c r="BRY23" s="1"/>
      <c r="BRZ23" s="1"/>
      <c r="BSA23" s="1"/>
      <c r="BSB23" s="1"/>
      <c r="BSC23" s="1"/>
      <c r="BSD23" s="1"/>
      <c r="BSE23" s="1"/>
      <c r="BSF23" s="1"/>
      <c r="BSG23" s="1"/>
      <c r="BSH23" s="1"/>
      <c r="BSI23" s="1"/>
      <c r="BSJ23" s="1"/>
      <c r="BSK23" s="1"/>
      <c r="BSL23" s="1"/>
      <c r="BSM23" s="1"/>
      <c r="BSN23" s="1"/>
      <c r="BSO23" s="1"/>
      <c r="BSP23" s="1"/>
      <c r="BSQ23" s="1"/>
      <c r="BSR23" s="1"/>
      <c r="BSS23" s="1"/>
      <c r="BST23" s="1"/>
      <c r="BSU23" s="1"/>
      <c r="BSV23" s="1"/>
      <c r="BSW23" s="1"/>
      <c r="BSX23" s="1"/>
      <c r="BSY23" s="1"/>
      <c r="BSZ23" s="1"/>
      <c r="BTA23" s="1"/>
      <c r="BTB23" s="1"/>
      <c r="BTC23" s="1"/>
      <c r="BTD23" s="1"/>
      <c r="BTE23" s="1"/>
      <c r="BTF23" s="1"/>
      <c r="BTG23" s="1"/>
      <c r="BTH23" s="1"/>
      <c r="BTI23" s="1"/>
      <c r="BTJ23" s="1"/>
      <c r="BTK23" s="1"/>
      <c r="BTL23" s="1"/>
      <c r="BTM23" s="1"/>
      <c r="BTN23" s="1"/>
      <c r="BTO23" s="1"/>
      <c r="BTP23" s="1"/>
      <c r="BTQ23" s="1"/>
      <c r="BTR23" s="1"/>
      <c r="BTS23" s="1"/>
      <c r="BTT23" s="1"/>
      <c r="BTU23" s="1"/>
      <c r="BTV23" s="1"/>
      <c r="BTW23" s="1"/>
      <c r="BTX23" s="1"/>
      <c r="BTY23" s="1"/>
      <c r="BTZ23" s="1"/>
      <c r="BUA23" s="1"/>
      <c r="BUB23" s="1"/>
      <c r="BUC23" s="1"/>
      <c r="BUD23" s="1"/>
      <c r="BUE23" s="1"/>
      <c r="BUF23" s="1"/>
      <c r="BUG23" s="1"/>
      <c r="BUH23" s="1"/>
      <c r="BUI23" s="1"/>
      <c r="BUJ23" s="1"/>
      <c r="BUK23" s="1"/>
      <c r="BUL23" s="1"/>
      <c r="BUM23" s="1"/>
      <c r="BUN23" s="1"/>
      <c r="BUO23" s="1"/>
      <c r="BUP23" s="1"/>
      <c r="BUQ23" s="1"/>
      <c r="BUR23" s="1"/>
      <c r="BUS23" s="1"/>
      <c r="BUT23" s="1"/>
      <c r="BUU23" s="1"/>
      <c r="BUV23" s="1"/>
      <c r="BUW23" s="1"/>
      <c r="BUX23" s="1"/>
      <c r="BUY23" s="1"/>
      <c r="BUZ23" s="1"/>
      <c r="BVA23" s="1"/>
      <c r="BVB23" s="1"/>
      <c r="BVC23" s="1"/>
      <c r="BVD23" s="1"/>
      <c r="BVE23" s="1"/>
      <c r="BVF23" s="1"/>
      <c r="BVG23" s="1"/>
      <c r="BVH23" s="1"/>
      <c r="BVI23" s="1"/>
      <c r="BVJ23" s="1"/>
      <c r="BVK23" s="1"/>
      <c r="BVL23" s="1"/>
      <c r="BVM23" s="1"/>
      <c r="BVN23" s="1"/>
      <c r="BVO23" s="1"/>
      <c r="BVP23" s="1"/>
      <c r="BVQ23" s="1"/>
      <c r="BVR23" s="1"/>
      <c r="BVS23" s="1"/>
      <c r="BVT23" s="1"/>
      <c r="BVU23" s="1"/>
      <c r="BVV23" s="1"/>
      <c r="BVW23" s="1"/>
      <c r="BVX23" s="1"/>
      <c r="BVY23" s="1"/>
      <c r="BVZ23" s="1"/>
      <c r="BWA23" s="1"/>
      <c r="BWB23" s="1"/>
      <c r="BWC23" s="1"/>
      <c r="BWD23" s="1"/>
      <c r="BWE23" s="1"/>
      <c r="BWF23" s="1"/>
      <c r="BWG23" s="1"/>
      <c r="BWH23" s="1"/>
      <c r="BWI23" s="1"/>
      <c r="BWJ23" s="1"/>
      <c r="BWK23" s="1"/>
      <c r="BWL23" s="1"/>
      <c r="BWM23" s="1"/>
      <c r="BWN23" s="1"/>
      <c r="BWO23" s="1"/>
      <c r="BWP23" s="1"/>
      <c r="BWQ23" s="1"/>
      <c r="BWR23" s="1"/>
      <c r="BWS23" s="1"/>
      <c r="BWT23" s="1"/>
      <c r="BWU23" s="1"/>
      <c r="BWV23" s="1"/>
      <c r="BWW23" s="1"/>
      <c r="BWX23" s="1"/>
      <c r="BWY23" s="1"/>
      <c r="BWZ23" s="1"/>
      <c r="BXA23" s="1"/>
      <c r="BXB23" s="1"/>
      <c r="BXC23" s="1"/>
      <c r="BXD23" s="1"/>
      <c r="BXE23" s="1"/>
      <c r="BXF23" s="1"/>
      <c r="BXG23" s="1"/>
      <c r="BXH23" s="1"/>
      <c r="BXI23" s="1"/>
      <c r="BXJ23" s="1"/>
      <c r="BXK23" s="1"/>
      <c r="BXL23" s="1"/>
      <c r="BXM23" s="1"/>
      <c r="BXN23" s="1"/>
      <c r="BXO23" s="1"/>
      <c r="BXP23" s="1"/>
      <c r="BXQ23" s="1"/>
      <c r="BXR23" s="1"/>
      <c r="BXS23" s="1"/>
      <c r="BXT23" s="1"/>
      <c r="BXU23" s="1"/>
      <c r="BXV23" s="1"/>
      <c r="BXW23" s="1"/>
      <c r="BXX23" s="1"/>
      <c r="BXY23" s="1"/>
      <c r="BXZ23" s="1"/>
      <c r="BYA23" s="1"/>
      <c r="BYB23" s="1"/>
      <c r="BYC23" s="1"/>
      <c r="BYD23" s="1"/>
      <c r="BYE23" s="1"/>
      <c r="BYF23" s="1"/>
      <c r="BYG23" s="1"/>
      <c r="BYH23" s="1"/>
      <c r="BYI23" s="1"/>
      <c r="BYJ23" s="1"/>
      <c r="BYK23" s="1"/>
      <c r="BYL23" s="1"/>
      <c r="BYM23" s="1"/>
      <c r="BYN23" s="1"/>
      <c r="BYO23" s="1"/>
      <c r="BYP23" s="1"/>
      <c r="BYQ23" s="1"/>
      <c r="BYR23" s="1"/>
      <c r="BYS23" s="1"/>
      <c r="BYT23" s="1"/>
      <c r="BYU23" s="1"/>
      <c r="BYV23" s="1"/>
      <c r="BYW23" s="1"/>
      <c r="BYX23" s="1"/>
      <c r="BYY23" s="1"/>
      <c r="BYZ23" s="1"/>
      <c r="BZA23" s="1"/>
      <c r="BZB23" s="1"/>
      <c r="BZC23" s="1"/>
      <c r="BZD23" s="1"/>
      <c r="BZE23" s="1"/>
      <c r="BZF23" s="1"/>
      <c r="BZG23" s="1"/>
      <c r="BZH23" s="1"/>
      <c r="BZI23" s="1"/>
      <c r="BZJ23" s="1"/>
      <c r="BZK23" s="1"/>
      <c r="BZL23" s="1"/>
      <c r="BZM23" s="1"/>
      <c r="BZN23" s="1"/>
      <c r="BZO23" s="1"/>
      <c r="BZP23" s="1"/>
      <c r="BZQ23" s="1"/>
      <c r="BZR23" s="1"/>
      <c r="BZS23" s="1"/>
      <c r="BZT23" s="1"/>
      <c r="BZU23" s="1"/>
      <c r="BZV23" s="1"/>
      <c r="BZW23" s="1"/>
      <c r="BZX23" s="1"/>
      <c r="BZY23" s="1"/>
      <c r="BZZ23" s="1"/>
      <c r="CAA23" s="1"/>
      <c r="CAB23" s="1"/>
      <c r="CAC23" s="1"/>
      <c r="CAD23" s="1"/>
      <c r="CAE23" s="1"/>
      <c r="CAF23" s="1"/>
      <c r="CAG23" s="1"/>
      <c r="CAH23" s="1"/>
      <c r="CAI23" s="1"/>
      <c r="CAJ23" s="1"/>
      <c r="CAK23" s="1"/>
      <c r="CAL23" s="1"/>
      <c r="CAM23" s="1"/>
      <c r="CAN23" s="1"/>
      <c r="CAO23" s="1"/>
      <c r="CAP23" s="1"/>
      <c r="CAQ23" s="1"/>
      <c r="CAR23" s="1"/>
      <c r="CAS23" s="1"/>
      <c r="CAT23" s="1"/>
      <c r="CAU23" s="1"/>
      <c r="CAV23" s="1"/>
      <c r="CAW23" s="1"/>
      <c r="CAX23" s="1"/>
      <c r="CAY23" s="1"/>
      <c r="CAZ23" s="1"/>
      <c r="CBA23" s="1"/>
      <c r="CBB23" s="1"/>
      <c r="CBC23" s="1"/>
      <c r="CBD23" s="1"/>
      <c r="CBE23" s="1"/>
      <c r="CBF23" s="1"/>
      <c r="CBG23" s="1"/>
      <c r="CBH23" s="1"/>
      <c r="CBI23" s="1"/>
      <c r="CBJ23" s="1"/>
      <c r="CBK23" s="1"/>
      <c r="CBL23" s="1"/>
      <c r="CBM23" s="1"/>
      <c r="CBN23" s="1"/>
      <c r="CBO23" s="1"/>
      <c r="CBP23" s="1"/>
      <c r="CBQ23" s="1"/>
      <c r="CBR23" s="1"/>
      <c r="CBS23" s="1"/>
      <c r="CBT23" s="1"/>
      <c r="CBU23" s="1"/>
      <c r="CBV23" s="1"/>
      <c r="CBW23" s="1"/>
      <c r="CBX23" s="1"/>
      <c r="CBY23" s="1"/>
      <c r="CBZ23" s="1"/>
      <c r="CCA23" s="1"/>
      <c r="CCB23" s="1"/>
      <c r="CCC23" s="1"/>
      <c r="CCD23" s="1"/>
      <c r="CCE23" s="1"/>
      <c r="CCF23" s="1"/>
      <c r="CCG23" s="1"/>
      <c r="CCH23" s="1"/>
      <c r="CCI23" s="1"/>
      <c r="CCJ23" s="1"/>
      <c r="CCK23" s="1"/>
      <c r="CCL23" s="1"/>
      <c r="CCM23" s="1"/>
      <c r="CCN23" s="1"/>
      <c r="CCO23" s="1"/>
      <c r="CCP23" s="1"/>
      <c r="CCQ23" s="1"/>
      <c r="CCR23" s="1"/>
      <c r="CCS23" s="1"/>
      <c r="CCT23" s="1"/>
      <c r="CCU23" s="1"/>
      <c r="CCV23" s="1"/>
      <c r="CCW23" s="1"/>
      <c r="CCX23" s="1"/>
      <c r="CCY23" s="1"/>
      <c r="CCZ23" s="1"/>
      <c r="CDA23" s="1"/>
      <c r="CDB23" s="1"/>
      <c r="CDC23" s="1"/>
      <c r="CDD23" s="1"/>
      <c r="CDE23" s="1"/>
      <c r="CDF23" s="1"/>
      <c r="CDG23" s="1"/>
      <c r="CDH23" s="1"/>
      <c r="CDI23" s="1"/>
      <c r="CDJ23" s="1"/>
      <c r="CDK23" s="1"/>
      <c r="CDL23" s="1"/>
      <c r="CDM23" s="1"/>
      <c r="CDN23" s="1"/>
      <c r="CDO23" s="1"/>
      <c r="CDP23" s="1"/>
      <c r="CDQ23" s="1"/>
      <c r="CDR23" s="1"/>
      <c r="CDS23" s="1"/>
      <c r="CDT23" s="1"/>
      <c r="CDU23" s="1"/>
      <c r="CDV23" s="1"/>
      <c r="CDW23" s="1"/>
      <c r="CDX23" s="1"/>
      <c r="CDY23" s="1"/>
      <c r="CDZ23" s="1"/>
      <c r="CEA23" s="1"/>
      <c r="CEB23" s="1"/>
      <c r="CEC23" s="1"/>
      <c r="CED23" s="1"/>
      <c r="CEE23" s="1"/>
      <c r="CEF23" s="1"/>
      <c r="CEG23" s="1"/>
      <c r="CEH23" s="1"/>
      <c r="CEI23" s="1"/>
      <c r="CEJ23" s="1"/>
      <c r="CEK23" s="1"/>
      <c r="CEL23" s="1"/>
      <c r="CEM23" s="1"/>
      <c r="CEN23" s="1"/>
      <c r="CEO23" s="1"/>
      <c r="CEP23" s="1"/>
      <c r="CEQ23" s="1"/>
      <c r="CER23" s="1"/>
      <c r="CES23" s="1"/>
      <c r="CET23" s="1"/>
      <c r="CEU23" s="1"/>
      <c r="CEV23" s="1"/>
      <c r="CEW23" s="1"/>
      <c r="CEX23" s="1"/>
      <c r="CEY23" s="1"/>
      <c r="CEZ23" s="1"/>
      <c r="CFA23" s="1"/>
      <c r="CFB23" s="1"/>
      <c r="CFC23" s="1"/>
      <c r="CFD23" s="1"/>
      <c r="CFE23" s="1"/>
      <c r="CFF23" s="1"/>
      <c r="CFG23" s="1"/>
      <c r="CFH23" s="1"/>
      <c r="CFI23" s="1"/>
      <c r="CFJ23" s="1"/>
      <c r="CFK23" s="1"/>
      <c r="CFL23" s="1"/>
      <c r="CFM23" s="1"/>
      <c r="CFN23" s="1"/>
      <c r="CFO23" s="1"/>
      <c r="CFP23" s="1"/>
      <c r="CFQ23" s="1"/>
      <c r="CFR23" s="1"/>
      <c r="CFS23" s="1"/>
      <c r="CFT23" s="1"/>
      <c r="CFU23" s="1"/>
      <c r="CFV23" s="1"/>
      <c r="CFW23" s="1"/>
      <c r="CFX23" s="1"/>
      <c r="CFY23" s="1"/>
      <c r="CFZ23" s="1"/>
      <c r="CGA23" s="1"/>
      <c r="CGB23" s="1"/>
      <c r="CGC23" s="1"/>
      <c r="CGD23" s="1"/>
      <c r="CGE23" s="1"/>
      <c r="CGF23" s="1"/>
      <c r="CGG23" s="1"/>
      <c r="CGH23" s="1"/>
      <c r="CGI23" s="1"/>
      <c r="CGJ23" s="1"/>
      <c r="CGK23" s="1"/>
      <c r="CGL23" s="1"/>
      <c r="CGM23" s="1"/>
      <c r="CGN23" s="1"/>
      <c r="CGO23" s="1"/>
      <c r="CGP23" s="1"/>
      <c r="CGQ23" s="1"/>
      <c r="CGR23" s="1"/>
      <c r="CGS23" s="1"/>
      <c r="CGT23" s="1"/>
      <c r="CGU23" s="1"/>
      <c r="CGV23" s="1"/>
      <c r="CGW23" s="1"/>
      <c r="CGX23" s="1"/>
      <c r="CGY23" s="1"/>
      <c r="CGZ23" s="1"/>
      <c r="CHA23" s="1"/>
      <c r="CHB23" s="1"/>
      <c r="CHC23" s="1"/>
      <c r="CHD23" s="1"/>
      <c r="CHE23" s="1"/>
      <c r="CHF23" s="1"/>
      <c r="CHG23" s="1"/>
      <c r="CHH23" s="1"/>
      <c r="CHI23" s="1"/>
      <c r="CHJ23" s="1"/>
      <c r="CHK23" s="1"/>
      <c r="CHL23" s="1"/>
      <c r="CHM23" s="1"/>
      <c r="CHN23" s="1"/>
      <c r="CHO23" s="1"/>
      <c r="CHP23" s="1"/>
      <c r="CHQ23" s="1"/>
      <c r="CHR23" s="1"/>
      <c r="CHS23" s="1"/>
      <c r="CHT23" s="1"/>
      <c r="CHU23" s="1"/>
      <c r="CHV23" s="1"/>
      <c r="CHW23" s="1"/>
      <c r="CHX23" s="1"/>
      <c r="CHY23" s="1"/>
      <c r="CHZ23" s="1"/>
      <c r="CIA23" s="1"/>
      <c r="CIB23" s="1"/>
      <c r="CIC23" s="1"/>
      <c r="CID23" s="1"/>
      <c r="CIE23" s="1"/>
      <c r="CIF23" s="1"/>
      <c r="CIG23" s="1"/>
      <c r="CIH23" s="1"/>
      <c r="CII23" s="1"/>
      <c r="CIJ23" s="1"/>
      <c r="CIK23" s="1"/>
      <c r="CIL23" s="1"/>
      <c r="CIM23" s="1"/>
      <c r="CIN23" s="1"/>
      <c r="CIO23" s="1"/>
      <c r="CIP23" s="1"/>
      <c r="CIQ23" s="1"/>
      <c r="CIR23" s="1"/>
      <c r="CIS23" s="1"/>
      <c r="CIT23" s="1"/>
      <c r="CIU23" s="1"/>
      <c r="CIV23" s="1"/>
      <c r="CIW23" s="1"/>
      <c r="CIX23" s="1"/>
      <c r="CIY23" s="1"/>
      <c r="CIZ23" s="1"/>
      <c r="CJA23" s="1"/>
      <c r="CJB23" s="1"/>
      <c r="CJC23" s="1"/>
      <c r="CJD23" s="1"/>
      <c r="CJE23" s="1"/>
      <c r="CJF23" s="1"/>
      <c r="CJG23" s="1"/>
      <c r="CJH23" s="1"/>
      <c r="CJI23" s="1"/>
      <c r="CJJ23" s="1"/>
      <c r="CJK23" s="1"/>
      <c r="CJL23" s="1"/>
      <c r="CJM23" s="1"/>
      <c r="CJN23" s="1"/>
      <c r="CJO23" s="1"/>
      <c r="CJP23" s="1"/>
      <c r="CJQ23" s="1"/>
      <c r="CJR23" s="1"/>
      <c r="CJS23" s="1"/>
      <c r="CJT23" s="1"/>
      <c r="CJU23" s="1"/>
      <c r="CJV23" s="1"/>
      <c r="CJW23" s="1"/>
      <c r="CJX23" s="1"/>
      <c r="CJY23" s="1"/>
      <c r="CJZ23" s="1"/>
      <c r="CKA23" s="1"/>
      <c r="CKB23" s="1"/>
      <c r="CKC23" s="1"/>
      <c r="CKD23" s="1"/>
      <c r="CKE23" s="1"/>
      <c r="CKF23" s="1"/>
      <c r="CKG23" s="1"/>
      <c r="CKH23" s="1"/>
      <c r="CKI23" s="1"/>
      <c r="CKJ23" s="1"/>
      <c r="CKK23" s="1"/>
      <c r="CKL23" s="1"/>
      <c r="CKM23" s="1"/>
      <c r="CKN23" s="1"/>
      <c r="CKO23" s="1"/>
      <c r="CKP23" s="1"/>
      <c r="CKQ23" s="1"/>
      <c r="CKR23" s="1"/>
      <c r="CKS23" s="1"/>
      <c r="CKT23" s="1"/>
      <c r="CKU23" s="1"/>
      <c r="CKV23" s="1"/>
      <c r="CKW23" s="1"/>
      <c r="CKX23" s="1"/>
      <c r="CKY23" s="1"/>
      <c r="CKZ23" s="1"/>
      <c r="CLA23" s="1"/>
      <c r="CLB23" s="1"/>
      <c r="CLC23" s="1"/>
      <c r="CLD23" s="1"/>
      <c r="CLE23" s="1"/>
      <c r="CLF23" s="1"/>
      <c r="CLG23" s="1"/>
      <c r="CLH23" s="1"/>
      <c r="CLI23" s="1"/>
      <c r="CLJ23" s="1"/>
      <c r="CLK23" s="1"/>
      <c r="CLL23" s="1"/>
      <c r="CLM23" s="1"/>
      <c r="CLN23" s="1"/>
      <c r="CLO23" s="1"/>
      <c r="CLP23" s="1"/>
      <c r="CLQ23" s="1"/>
      <c r="CLR23" s="1"/>
      <c r="CLS23" s="1"/>
      <c r="CLT23" s="1"/>
      <c r="CLU23" s="1"/>
      <c r="CLV23" s="1"/>
      <c r="CLW23" s="1"/>
      <c r="CLX23" s="1"/>
      <c r="CLY23" s="1"/>
      <c r="CLZ23" s="1"/>
      <c r="CMA23" s="1"/>
      <c r="CMB23" s="1"/>
      <c r="CMC23" s="1"/>
      <c r="CMD23" s="1"/>
      <c r="CME23" s="1"/>
      <c r="CMF23" s="1"/>
      <c r="CMG23" s="1"/>
      <c r="CMH23" s="1"/>
      <c r="CMI23" s="1"/>
      <c r="CMJ23" s="1"/>
      <c r="CMK23" s="1"/>
      <c r="CML23" s="1"/>
      <c r="CMM23" s="1"/>
      <c r="CMN23" s="1"/>
      <c r="CMO23" s="1"/>
      <c r="CMP23" s="1"/>
      <c r="CMQ23" s="1"/>
      <c r="CMR23" s="1"/>
      <c r="CMS23" s="1"/>
      <c r="CMT23" s="1"/>
      <c r="CMU23" s="1"/>
      <c r="CMV23" s="1"/>
      <c r="CMW23" s="1"/>
      <c r="CMX23" s="1"/>
      <c r="CMY23" s="1"/>
      <c r="CMZ23" s="1"/>
      <c r="CNA23" s="1"/>
      <c r="CNB23" s="1"/>
      <c r="CNC23" s="1"/>
      <c r="CND23" s="1"/>
      <c r="CNE23" s="1"/>
      <c r="CNF23" s="1"/>
      <c r="CNG23" s="1"/>
      <c r="CNH23" s="1"/>
      <c r="CNI23" s="1"/>
      <c r="CNJ23" s="1"/>
      <c r="CNK23" s="1"/>
      <c r="CNL23" s="1"/>
      <c r="CNM23" s="1"/>
      <c r="CNN23" s="1"/>
      <c r="CNO23" s="1"/>
      <c r="CNP23" s="1"/>
      <c r="CNQ23" s="1"/>
      <c r="CNR23" s="1"/>
      <c r="CNS23" s="1"/>
      <c r="CNT23" s="1"/>
      <c r="CNU23" s="1"/>
      <c r="CNV23" s="1"/>
      <c r="CNW23" s="1"/>
      <c r="CNX23" s="1"/>
      <c r="CNY23" s="1"/>
      <c r="CNZ23" s="1"/>
      <c r="COA23" s="1"/>
      <c r="COB23" s="1"/>
      <c r="COC23" s="1"/>
      <c r="COD23" s="1"/>
      <c r="COE23" s="1"/>
      <c r="COF23" s="1"/>
      <c r="COG23" s="1"/>
      <c r="COH23" s="1"/>
      <c r="COI23" s="1"/>
      <c r="COJ23" s="1"/>
      <c r="COK23" s="1"/>
      <c r="COL23" s="1"/>
      <c r="COM23" s="1"/>
      <c r="CON23" s="1"/>
      <c r="COO23" s="1"/>
      <c r="COP23" s="1"/>
      <c r="COQ23" s="1"/>
      <c r="COR23" s="1"/>
      <c r="COS23" s="1"/>
      <c r="COT23" s="1"/>
      <c r="COU23" s="1"/>
      <c r="COV23" s="1"/>
      <c r="COW23" s="1"/>
      <c r="COX23" s="1"/>
      <c r="COY23" s="1"/>
      <c r="COZ23" s="1"/>
      <c r="CPA23" s="1"/>
      <c r="CPB23" s="1"/>
      <c r="CPC23" s="1"/>
      <c r="CPD23" s="1"/>
      <c r="CPE23" s="1"/>
      <c r="CPF23" s="1"/>
      <c r="CPG23" s="1"/>
      <c r="CPH23" s="1"/>
      <c r="CPI23" s="1"/>
      <c r="CPJ23" s="1"/>
      <c r="CPK23" s="1"/>
      <c r="CPL23" s="1"/>
      <c r="CPM23" s="1"/>
      <c r="CPN23" s="1"/>
      <c r="CPO23" s="1"/>
      <c r="CPP23" s="1"/>
      <c r="CPQ23" s="1"/>
      <c r="CPR23" s="1"/>
      <c r="CPS23" s="1"/>
      <c r="CPT23" s="1"/>
      <c r="CPU23" s="1"/>
      <c r="CPV23" s="1"/>
      <c r="CPW23" s="1"/>
      <c r="CPX23" s="1"/>
      <c r="CPY23" s="1"/>
      <c r="CPZ23" s="1"/>
      <c r="CQA23" s="1"/>
      <c r="CQB23" s="1"/>
      <c r="CQC23" s="1"/>
      <c r="CQD23" s="1"/>
      <c r="CQE23" s="1"/>
      <c r="CQF23" s="1"/>
      <c r="CQG23" s="1"/>
      <c r="CQH23" s="1"/>
      <c r="CQI23" s="1"/>
      <c r="CQJ23" s="1"/>
      <c r="CQK23" s="1"/>
      <c r="CQL23" s="1"/>
      <c r="CQM23" s="1"/>
      <c r="CQN23" s="1"/>
      <c r="CQO23" s="1"/>
      <c r="CQP23" s="1"/>
      <c r="CQQ23" s="1"/>
      <c r="CQR23" s="1"/>
      <c r="CQS23" s="1"/>
      <c r="CQT23" s="1"/>
      <c r="CQU23" s="1"/>
      <c r="CQV23" s="1"/>
      <c r="CQW23" s="1"/>
      <c r="CQX23" s="1"/>
      <c r="CQY23" s="1"/>
      <c r="CQZ23" s="1"/>
      <c r="CRA23" s="1"/>
      <c r="CRB23" s="1"/>
      <c r="CRC23" s="1"/>
      <c r="CRD23" s="1"/>
      <c r="CRE23" s="1"/>
      <c r="CRF23" s="1"/>
      <c r="CRG23" s="1"/>
      <c r="CRH23" s="1"/>
      <c r="CRI23" s="1"/>
      <c r="CRJ23" s="1"/>
      <c r="CRK23" s="1"/>
      <c r="CRL23" s="1"/>
      <c r="CRM23" s="1"/>
      <c r="CRN23" s="1"/>
      <c r="CRO23" s="1"/>
      <c r="CRP23" s="1"/>
      <c r="CRQ23" s="1"/>
      <c r="CRR23" s="1"/>
      <c r="CRS23" s="1"/>
      <c r="CRT23" s="1"/>
      <c r="CRU23" s="1"/>
      <c r="CRV23" s="1"/>
      <c r="CRW23" s="1"/>
      <c r="CRX23" s="1"/>
      <c r="CRY23" s="1"/>
      <c r="CRZ23" s="1"/>
      <c r="CSA23" s="1"/>
      <c r="CSB23" s="1"/>
      <c r="CSC23" s="1"/>
      <c r="CSD23" s="1"/>
      <c r="CSE23" s="1"/>
      <c r="CSF23" s="1"/>
      <c r="CSG23" s="1"/>
      <c r="CSH23" s="1"/>
      <c r="CSI23" s="1"/>
      <c r="CSJ23" s="1"/>
      <c r="CSK23" s="1"/>
      <c r="CSL23" s="1"/>
      <c r="CSM23" s="1"/>
      <c r="CSN23" s="1"/>
      <c r="CSO23" s="1"/>
      <c r="CSP23" s="1"/>
      <c r="CSQ23" s="1"/>
      <c r="CSR23" s="1"/>
      <c r="CSS23" s="1"/>
      <c r="CST23" s="1"/>
      <c r="CSU23" s="1"/>
      <c r="CSV23" s="1"/>
      <c r="CSW23" s="1"/>
      <c r="CSX23" s="1"/>
      <c r="CSY23" s="1"/>
      <c r="CSZ23" s="1"/>
      <c r="CTA23" s="1"/>
      <c r="CTB23" s="1"/>
      <c r="CTC23" s="1"/>
      <c r="CTD23" s="1"/>
      <c r="CTE23" s="1"/>
      <c r="CTF23" s="1"/>
      <c r="CTG23" s="1"/>
      <c r="CTH23" s="1"/>
      <c r="CTI23" s="1"/>
      <c r="CTJ23" s="1"/>
      <c r="CTK23" s="1"/>
      <c r="CTL23" s="1"/>
      <c r="CTM23" s="1"/>
      <c r="CTN23" s="1"/>
      <c r="CTO23" s="1"/>
      <c r="CTP23" s="1"/>
      <c r="CTQ23" s="1"/>
      <c r="CTR23" s="1"/>
      <c r="CTS23" s="1"/>
      <c r="CTT23" s="1"/>
      <c r="CTU23" s="1"/>
      <c r="CTV23" s="1"/>
      <c r="CTW23" s="1"/>
      <c r="CTX23" s="1"/>
      <c r="CTY23" s="1"/>
      <c r="CTZ23" s="1"/>
      <c r="CUA23" s="1"/>
      <c r="CUB23" s="1"/>
      <c r="CUC23" s="1"/>
      <c r="CUD23" s="1"/>
      <c r="CUE23" s="1"/>
      <c r="CUF23" s="1"/>
      <c r="CUG23" s="1"/>
      <c r="CUH23" s="1"/>
      <c r="CUI23" s="1"/>
      <c r="CUJ23" s="1"/>
      <c r="CUK23" s="1"/>
      <c r="CUL23" s="1"/>
      <c r="CUM23" s="1"/>
      <c r="CUN23" s="1"/>
      <c r="CUO23" s="1"/>
      <c r="CUP23" s="1"/>
      <c r="CUQ23" s="1"/>
      <c r="CUR23" s="1"/>
      <c r="CUS23" s="1"/>
      <c r="CUT23" s="1"/>
      <c r="CUU23" s="1"/>
      <c r="CUV23" s="1"/>
      <c r="CUW23" s="1"/>
      <c r="CUX23" s="1"/>
      <c r="CUY23" s="1"/>
      <c r="CUZ23" s="1"/>
      <c r="CVA23" s="1"/>
      <c r="CVB23" s="1"/>
      <c r="CVC23" s="1"/>
      <c r="CVD23" s="1"/>
      <c r="CVE23" s="1"/>
      <c r="CVF23" s="1"/>
      <c r="CVG23" s="1"/>
      <c r="CVH23" s="1"/>
      <c r="CVI23" s="1"/>
      <c r="CVJ23" s="1"/>
      <c r="CVK23" s="1"/>
      <c r="CVL23" s="1"/>
      <c r="CVM23" s="1"/>
      <c r="CVN23" s="1"/>
      <c r="CVO23" s="1"/>
      <c r="CVP23" s="1"/>
      <c r="CVQ23" s="1"/>
      <c r="CVR23" s="1"/>
      <c r="CVS23" s="1"/>
      <c r="CVT23" s="1"/>
      <c r="CVU23" s="1"/>
      <c r="CVV23" s="1"/>
      <c r="CVW23" s="1"/>
      <c r="CVX23" s="1"/>
      <c r="CVY23" s="1"/>
      <c r="CVZ23" s="1"/>
      <c r="CWA23" s="1"/>
      <c r="CWB23" s="1"/>
      <c r="CWC23" s="1"/>
      <c r="CWD23" s="1"/>
      <c r="CWE23" s="1"/>
      <c r="CWF23" s="1"/>
      <c r="CWG23" s="1"/>
      <c r="CWH23" s="1"/>
      <c r="CWI23" s="1"/>
      <c r="CWJ23" s="1"/>
      <c r="CWK23" s="1"/>
      <c r="CWL23" s="1"/>
      <c r="CWM23" s="1"/>
      <c r="CWN23" s="1"/>
      <c r="CWO23" s="1"/>
      <c r="CWP23" s="1"/>
      <c r="CWQ23" s="1"/>
      <c r="CWR23" s="1"/>
      <c r="CWS23" s="1"/>
      <c r="CWT23" s="1"/>
      <c r="CWU23" s="1"/>
      <c r="CWV23" s="1"/>
      <c r="CWW23" s="1"/>
      <c r="CWX23" s="1"/>
      <c r="CWY23" s="1"/>
      <c r="CWZ23" s="1"/>
      <c r="CXA23" s="1"/>
      <c r="CXB23" s="1"/>
      <c r="CXC23" s="1"/>
      <c r="CXD23" s="1"/>
      <c r="CXE23" s="1"/>
      <c r="CXF23" s="1"/>
      <c r="CXG23" s="1"/>
      <c r="CXH23" s="1"/>
      <c r="CXI23" s="1"/>
      <c r="CXJ23" s="1"/>
      <c r="CXK23" s="1"/>
      <c r="CXL23" s="1"/>
      <c r="CXM23" s="1"/>
      <c r="CXN23" s="1"/>
      <c r="CXO23" s="1"/>
      <c r="CXP23" s="1"/>
      <c r="CXQ23" s="1"/>
      <c r="CXR23" s="1"/>
      <c r="CXS23" s="1"/>
      <c r="CXT23" s="1"/>
      <c r="CXU23" s="1"/>
      <c r="CXV23" s="1"/>
      <c r="CXW23" s="1"/>
      <c r="CXX23" s="1"/>
      <c r="CXY23" s="1"/>
      <c r="CXZ23" s="1"/>
      <c r="CYA23" s="1"/>
      <c r="CYB23" s="1"/>
      <c r="CYC23" s="1"/>
      <c r="CYD23" s="1"/>
      <c r="CYE23" s="1"/>
      <c r="CYF23" s="1"/>
      <c r="CYG23" s="1"/>
      <c r="CYH23" s="1"/>
      <c r="CYI23" s="1"/>
      <c r="CYJ23" s="1"/>
      <c r="CYK23" s="1"/>
      <c r="CYL23" s="1"/>
      <c r="CYM23" s="1"/>
      <c r="CYN23" s="1"/>
      <c r="CYO23" s="1"/>
      <c r="CYP23" s="1"/>
      <c r="CYQ23" s="1"/>
      <c r="CYR23" s="1"/>
      <c r="CYS23" s="1"/>
      <c r="CYT23" s="1"/>
      <c r="CYU23" s="1"/>
      <c r="CYV23" s="1"/>
      <c r="CYW23" s="1"/>
      <c r="CYX23" s="1"/>
      <c r="CYY23" s="1"/>
      <c r="CYZ23" s="1"/>
      <c r="CZA23" s="1"/>
      <c r="CZB23" s="1"/>
      <c r="CZC23" s="1"/>
      <c r="CZD23" s="1"/>
      <c r="CZE23" s="1"/>
      <c r="CZF23" s="1"/>
      <c r="CZG23" s="1"/>
      <c r="CZH23" s="1"/>
      <c r="CZI23" s="1"/>
      <c r="CZJ23" s="1"/>
      <c r="CZK23" s="1"/>
      <c r="CZL23" s="1"/>
      <c r="CZM23" s="1"/>
      <c r="CZN23" s="1"/>
      <c r="CZO23" s="1"/>
      <c r="CZP23" s="1"/>
      <c r="CZQ23" s="1"/>
      <c r="CZR23" s="1"/>
      <c r="CZS23" s="1"/>
      <c r="CZT23" s="1"/>
      <c r="CZU23" s="1"/>
      <c r="CZV23" s="1"/>
      <c r="CZW23" s="1"/>
      <c r="CZX23" s="1"/>
      <c r="CZY23" s="1"/>
      <c r="CZZ23" s="1"/>
      <c r="DAA23" s="1"/>
      <c r="DAB23" s="1"/>
      <c r="DAC23" s="1"/>
      <c r="DAD23" s="1"/>
      <c r="DAE23" s="1"/>
      <c r="DAF23" s="1"/>
      <c r="DAG23" s="1"/>
      <c r="DAH23" s="1"/>
      <c r="DAI23" s="1"/>
      <c r="DAJ23" s="1"/>
      <c r="DAK23" s="1"/>
      <c r="DAL23" s="1"/>
      <c r="DAM23" s="1"/>
      <c r="DAN23" s="1"/>
      <c r="DAO23" s="1"/>
      <c r="DAP23" s="1"/>
      <c r="DAQ23" s="1"/>
      <c r="DAR23" s="1"/>
      <c r="DAS23" s="1"/>
      <c r="DAT23" s="1"/>
      <c r="DAU23" s="1"/>
      <c r="DAV23" s="1"/>
      <c r="DAW23" s="1"/>
      <c r="DAX23" s="1"/>
      <c r="DAY23" s="1"/>
      <c r="DAZ23" s="1"/>
      <c r="DBA23" s="1"/>
      <c r="DBB23" s="1"/>
      <c r="DBC23" s="1"/>
      <c r="DBD23" s="1"/>
      <c r="DBE23" s="1"/>
      <c r="DBF23" s="1"/>
      <c r="DBG23" s="1"/>
      <c r="DBH23" s="1"/>
      <c r="DBI23" s="1"/>
      <c r="DBJ23" s="1"/>
      <c r="DBK23" s="1"/>
      <c r="DBL23" s="1"/>
      <c r="DBM23" s="1"/>
      <c r="DBN23" s="1"/>
      <c r="DBO23" s="1"/>
      <c r="DBP23" s="1"/>
      <c r="DBQ23" s="1"/>
      <c r="DBR23" s="1"/>
      <c r="DBS23" s="1"/>
      <c r="DBT23" s="1"/>
      <c r="DBU23" s="1"/>
      <c r="DBV23" s="1"/>
      <c r="DBW23" s="1"/>
      <c r="DBX23" s="1"/>
      <c r="DBY23" s="1"/>
      <c r="DBZ23" s="1"/>
      <c r="DCA23" s="1"/>
      <c r="DCB23" s="1"/>
      <c r="DCC23" s="1"/>
      <c r="DCD23" s="1"/>
      <c r="DCE23" s="1"/>
      <c r="DCF23" s="1"/>
      <c r="DCG23" s="1"/>
      <c r="DCH23" s="1"/>
      <c r="DCI23" s="1"/>
      <c r="DCJ23" s="1"/>
      <c r="DCK23" s="1"/>
      <c r="DCL23" s="1"/>
      <c r="DCM23" s="1"/>
      <c r="DCN23" s="1"/>
      <c r="DCO23" s="1"/>
      <c r="DCP23" s="1"/>
      <c r="DCQ23" s="1"/>
      <c r="DCR23" s="1"/>
      <c r="DCS23" s="1"/>
      <c r="DCT23" s="1"/>
      <c r="DCU23" s="1"/>
      <c r="DCV23" s="1"/>
      <c r="DCW23" s="1"/>
      <c r="DCX23" s="1"/>
      <c r="DCY23" s="1"/>
      <c r="DCZ23" s="1"/>
      <c r="DDA23" s="1"/>
      <c r="DDB23" s="1"/>
      <c r="DDC23" s="1"/>
      <c r="DDD23" s="1"/>
      <c r="DDE23" s="1"/>
      <c r="DDF23" s="1"/>
      <c r="DDG23" s="1"/>
      <c r="DDH23" s="1"/>
      <c r="DDI23" s="1"/>
      <c r="DDJ23" s="1"/>
      <c r="DDK23" s="1"/>
      <c r="DDL23" s="1"/>
      <c r="DDM23" s="1"/>
      <c r="DDN23" s="1"/>
      <c r="DDO23" s="1"/>
      <c r="DDP23" s="1"/>
      <c r="DDQ23" s="1"/>
      <c r="DDR23" s="1"/>
      <c r="DDS23" s="1"/>
      <c r="DDT23" s="1"/>
      <c r="DDU23" s="1"/>
      <c r="DDV23" s="1"/>
      <c r="DDW23" s="1"/>
      <c r="DDX23" s="1"/>
      <c r="DDY23" s="1"/>
      <c r="DDZ23" s="1"/>
      <c r="DEA23" s="1"/>
      <c r="DEB23" s="1"/>
      <c r="DEC23" s="1"/>
      <c r="DED23" s="1"/>
      <c r="DEE23" s="1"/>
      <c r="DEF23" s="1"/>
      <c r="DEG23" s="1"/>
      <c r="DEH23" s="1"/>
      <c r="DEI23" s="1"/>
      <c r="DEJ23" s="1"/>
      <c r="DEK23" s="1"/>
      <c r="DEL23" s="1"/>
      <c r="DEM23" s="1"/>
      <c r="DEN23" s="1"/>
      <c r="DEO23" s="1"/>
      <c r="DEP23" s="1"/>
      <c r="DEQ23" s="1"/>
      <c r="DER23" s="1"/>
      <c r="DES23" s="1"/>
      <c r="DET23" s="1"/>
      <c r="DEU23" s="1"/>
      <c r="DEV23" s="1"/>
      <c r="DEW23" s="1"/>
      <c r="DEX23" s="1"/>
      <c r="DEY23" s="1"/>
      <c r="DEZ23" s="1"/>
      <c r="DFA23" s="1"/>
      <c r="DFB23" s="1"/>
      <c r="DFC23" s="1"/>
      <c r="DFD23" s="1"/>
      <c r="DFE23" s="1"/>
      <c r="DFF23" s="1"/>
      <c r="DFG23" s="1"/>
      <c r="DFH23" s="1"/>
      <c r="DFI23" s="1"/>
      <c r="DFJ23" s="1"/>
      <c r="DFK23" s="1"/>
      <c r="DFL23" s="1"/>
      <c r="DFM23" s="1"/>
      <c r="DFN23" s="1"/>
      <c r="DFO23" s="1"/>
      <c r="DFP23" s="1"/>
      <c r="DFQ23" s="1"/>
      <c r="DFR23" s="1"/>
      <c r="DFS23" s="1"/>
      <c r="DFT23" s="1"/>
      <c r="DFU23" s="1"/>
      <c r="DFV23" s="1"/>
      <c r="DFW23" s="1"/>
      <c r="DFX23" s="1"/>
      <c r="DFY23" s="1"/>
      <c r="DFZ23" s="1"/>
      <c r="DGA23" s="1"/>
      <c r="DGB23" s="1"/>
      <c r="DGC23" s="1"/>
      <c r="DGD23" s="1"/>
      <c r="DGE23" s="1"/>
      <c r="DGF23" s="1"/>
      <c r="DGG23" s="1"/>
      <c r="DGH23" s="1"/>
      <c r="DGI23" s="1"/>
      <c r="DGJ23" s="1"/>
      <c r="DGK23" s="1"/>
      <c r="DGL23" s="1"/>
      <c r="DGM23" s="1"/>
      <c r="DGN23" s="1"/>
      <c r="DGO23" s="1"/>
      <c r="DGP23" s="1"/>
      <c r="DGQ23" s="1"/>
      <c r="DGR23" s="1"/>
      <c r="DGS23" s="1"/>
      <c r="DGT23" s="1"/>
      <c r="DGU23" s="1"/>
      <c r="DGV23" s="1"/>
      <c r="DGW23" s="1"/>
      <c r="DGX23" s="1"/>
      <c r="DGY23" s="1"/>
      <c r="DGZ23" s="1"/>
      <c r="DHA23" s="1"/>
      <c r="DHB23" s="1"/>
      <c r="DHC23" s="1"/>
      <c r="DHD23" s="1"/>
      <c r="DHE23" s="1"/>
      <c r="DHF23" s="1"/>
      <c r="DHG23" s="1"/>
      <c r="DHH23" s="1"/>
      <c r="DHI23" s="1"/>
      <c r="DHJ23" s="1"/>
      <c r="DHK23" s="1"/>
      <c r="DHL23" s="1"/>
      <c r="DHM23" s="1"/>
      <c r="DHN23" s="1"/>
      <c r="DHO23" s="1"/>
      <c r="DHP23" s="1"/>
      <c r="DHQ23" s="1"/>
      <c r="DHR23" s="1"/>
      <c r="DHS23" s="1"/>
      <c r="DHT23" s="1"/>
      <c r="DHU23" s="1"/>
      <c r="DHV23" s="1"/>
      <c r="DHW23" s="1"/>
      <c r="DHX23" s="1"/>
      <c r="DHY23" s="1"/>
      <c r="DHZ23" s="1"/>
      <c r="DIA23" s="1"/>
      <c r="DIB23" s="1"/>
      <c r="DIC23" s="1"/>
      <c r="DID23" s="1"/>
      <c r="DIE23" s="1"/>
      <c r="DIF23" s="1"/>
      <c r="DIG23" s="1"/>
      <c r="DIH23" s="1"/>
      <c r="DII23" s="1"/>
      <c r="DIJ23" s="1"/>
      <c r="DIK23" s="1"/>
      <c r="DIL23" s="1"/>
      <c r="DIM23" s="1"/>
      <c r="DIN23" s="1"/>
      <c r="DIO23" s="1"/>
      <c r="DIP23" s="1"/>
      <c r="DIQ23" s="1"/>
      <c r="DIR23" s="1"/>
      <c r="DIS23" s="1"/>
      <c r="DIT23" s="1"/>
      <c r="DIU23" s="1"/>
      <c r="DIV23" s="1"/>
      <c r="DIW23" s="1"/>
      <c r="DIX23" s="1"/>
      <c r="DIY23" s="1"/>
      <c r="DIZ23" s="1"/>
      <c r="DJA23" s="1"/>
      <c r="DJB23" s="1"/>
      <c r="DJC23" s="1"/>
      <c r="DJD23" s="1"/>
      <c r="DJE23" s="1"/>
      <c r="DJF23" s="1"/>
      <c r="DJG23" s="1"/>
      <c r="DJH23" s="1"/>
      <c r="DJI23" s="1"/>
      <c r="DJJ23" s="1"/>
      <c r="DJK23" s="1"/>
      <c r="DJL23" s="1"/>
      <c r="DJM23" s="1"/>
      <c r="DJN23" s="1"/>
      <c r="DJO23" s="1"/>
      <c r="DJP23" s="1"/>
      <c r="DJQ23" s="1"/>
      <c r="DJR23" s="1"/>
      <c r="DJS23" s="1"/>
      <c r="DJT23" s="1"/>
      <c r="DJU23" s="1"/>
      <c r="DJV23" s="1"/>
      <c r="DJW23" s="1"/>
      <c r="DJX23" s="1"/>
      <c r="DJY23" s="1"/>
      <c r="DJZ23" s="1"/>
      <c r="DKA23" s="1"/>
      <c r="DKB23" s="1"/>
      <c r="DKC23" s="1"/>
      <c r="DKD23" s="1"/>
      <c r="DKE23" s="1"/>
      <c r="DKF23" s="1"/>
      <c r="DKG23" s="1"/>
      <c r="DKH23" s="1"/>
      <c r="DKI23" s="1"/>
      <c r="DKJ23" s="1"/>
      <c r="DKK23" s="1"/>
      <c r="DKL23" s="1"/>
      <c r="DKM23" s="1"/>
      <c r="DKN23" s="1"/>
      <c r="DKO23" s="1"/>
      <c r="DKP23" s="1"/>
      <c r="DKQ23" s="1"/>
      <c r="DKR23" s="1"/>
      <c r="DKS23" s="1"/>
      <c r="DKT23" s="1"/>
      <c r="DKU23" s="1"/>
      <c r="DKV23" s="1"/>
      <c r="DKW23" s="1"/>
      <c r="DKX23" s="1"/>
      <c r="DKY23" s="1"/>
      <c r="DKZ23" s="1"/>
      <c r="DLA23" s="1"/>
      <c r="DLB23" s="1"/>
      <c r="DLC23" s="1"/>
      <c r="DLD23" s="1"/>
      <c r="DLE23" s="1"/>
      <c r="DLF23" s="1"/>
      <c r="DLG23" s="1"/>
      <c r="DLH23" s="1"/>
      <c r="DLI23" s="1"/>
      <c r="DLJ23" s="1"/>
      <c r="DLK23" s="1"/>
      <c r="DLL23" s="1"/>
      <c r="DLM23" s="1"/>
      <c r="DLN23" s="1"/>
      <c r="DLO23" s="1"/>
      <c r="DLP23" s="1"/>
      <c r="DLQ23" s="1"/>
      <c r="DLR23" s="1"/>
      <c r="DLS23" s="1"/>
      <c r="DLT23" s="1"/>
      <c r="DLU23" s="1"/>
      <c r="DLV23" s="1"/>
      <c r="DLW23" s="1"/>
      <c r="DLX23" s="1"/>
      <c r="DLY23" s="1"/>
      <c r="DLZ23" s="1"/>
      <c r="DMA23" s="1"/>
      <c r="DMB23" s="1"/>
      <c r="DMC23" s="1"/>
      <c r="DMD23" s="1"/>
      <c r="DME23" s="1"/>
      <c r="DMF23" s="1"/>
      <c r="DMG23" s="1"/>
      <c r="DMH23" s="1"/>
      <c r="DMI23" s="1"/>
      <c r="DMJ23" s="1"/>
      <c r="DMK23" s="1"/>
      <c r="DML23" s="1"/>
      <c r="DMM23" s="1"/>
      <c r="DMN23" s="1"/>
      <c r="DMO23" s="1"/>
      <c r="DMP23" s="1"/>
      <c r="DMQ23" s="1"/>
      <c r="DMR23" s="1"/>
      <c r="DMS23" s="1"/>
      <c r="DMT23" s="1"/>
      <c r="DMU23" s="1"/>
      <c r="DMV23" s="1"/>
      <c r="DMW23" s="1"/>
      <c r="DMX23" s="1"/>
      <c r="DMY23" s="1"/>
      <c r="DMZ23" s="1"/>
      <c r="DNA23" s="1"/>
      <c r="DNB23" s="1"/>
      <c r="DNC23" s="1"/>
      <c r="DND23" s="1"/>
      <c r="DNE23" s="1"/>
      <c r="DNF23" s="1"/>
      <c r="DNG23" s="1"/>
      <c r="DNH23" s="1"/>
      <c r="DNI23" s="1"/>
      <c r="DNJ23" s="1"/>
      <c r="DNK23" s="1"/>
      <c r="DNL23" s="1"/>
      <c r="DNM23" s="1"/>
      <c r="DNN23" s="1"/>
      <c r="DNO23" s="1"/>
      <c r="DNP23" s="1"/>
      <c r="DNQ23" s="1"/>
      <c r="DNR23" s="1"/>
      <c r="DNS23" s="1"/>
      <c r="DNT23" s="1"/>
      <c r="DNU23" s="1"/>
      <c r="DNV23" s="1"/>
      <c r="DNW23" s="1"/>
      <c r="DNX23" s="1"/>
      <c r="DNY23" s="1"/>
      <c r="DNZ23" s="1"/>
      <c r="DOA23" s="1"/>
      <c r="DOB23" s="1"/>
      <c r="DOC23" s="1"/>
      <c r="DOD23" s="1"/>
      <c r="DOE23" s="1"/>
      <c r="DOF23" s="1"/>
      <c r="DOG23" s="1"/>
      <c r="DOH23" s="1"/>
      <c r="DOI23" s="1"/>
      <c r="DOJ23" s="1"/>
      <c r="DOK23" s="1"/>
      <c r="DOL23" s="1"/>
      <c r="DOM23" s="1"/>
      <c r="DON23" s="1"/>
      <c r="DOO23" s="1"/>
      <c r="DOP23" s="1"/>
      <c r="DOQ23" s="1"/>
      <c r="DOR23" s="1"/>
      <c r="DOS23" s="1"/>
      <c r="DOT23" s="1"/>
      <c r="DOU23" s="1"/>
      <c r="DOV23" s="1"/>
      <c r="DOW23" s="1"/>
      <c r="DOX23" s="1"/>
      <c r="DOY23" s="1"/>
      <c r="DOZ23" s="1"/>
      <c r="DPA23" s="1"/>
      <c r="DPB23" s="1"/>
      <c r="DPC23" s="1"/>
      <c r="DPD23" s="1"/>
      <c r="DPE23" s="1"/>
      <c r="DPF23" s="1"/>
      <c r="DPG23" s="1"/>
      <c r="DPH23" s="1"/>
      <c r="DPI23" s="1"/>
      <c r="DPJ23" s="1"/>
      <c r="DPK23" s="1"/>
      <c r="DPL23" s="1"/>
      <c r="DPM23" s="1"/>
      <c r="DPN23" s="1"/>
      <c r="DPO23" s="1"/>
      <c r="DPP23" s="1"/>
      <c r="DPQ23" s="1"/>
      <c r="DPR23" s="1"/>
      <c r="DPS23" s="1"/>
      <c r="DPT23" s="1"/>
      <c r="DPU23" s="1"/>
      <c r="DPV23" s="1"/>
      <c r="DPW23" s="1"/>
      <c r="DPX23" s="1"/>
      <c r="DPY23" s="1"/>
      <c r="DPZ23" s="1"/>
      <c r="DQA23" s="1"/>
      <c r="DQB23" s="1"/>
      <c r="DQC23" s="1"/>
      <c r="DQD23" s="1"/>
      <c r="DQE23" s="1"/>
      <c r="DQF23" s="1"/>
      <c r="DQG23" s="1"/>
      <c r="DQH23" s="1"/>
      <c r="DQI23" s="1"/>
      <c r="DQJ23" s="1"/>
      <c r="DQK23" s="1"/>
      <c r="DQL23" s="1"/>
      <c r="DQM23" s="1"/>
      <c r="DQN23" s="1"/>
      <c r="DQO23" s="1"/>
      <c r="DQP23" s="1"/>
      <c r="DQQ23" s="1"/>
      <c r="DQR23" s="1"/>
      <c r="DQS23" s="1"/>
      <c r="DQT23" s="1"/>
      <c r="DQU23" s="1"/>
      <c r="DQV23" s="1"/>
      <c r="DQW23" s="1"/>
      <c r="DQX23" s="1"/>
      <c r="DQY23" s="1"/>
      <c r="DQZ23" s="1"/>
      <c r="DRA23" s="1"/>
      <c r="DRB23" s="1"/>
      <c r="DRC23" s="1"/>
      <c r="DRD23" s="1"/>
      <c r="DRE23" s="1"/>
      <c r="DRF23" s="1"/>
      <c r="DRG23" s="1"/>
      <c r="DRH23" s="1"/>
      <c r="DRI23" s="1"/>
      <c r="DRJ23" s="1"/>
      <c r="DRK23" s="1"/>
      <c r="DRL23" s="1"/>
      <c r="DRM23" s="1"/>
      <c r="DRN23" s="1"/>
      <c r="DRO23" s="1"/>
      <c r="DRP23" s="1"/>
      <c r="DRQ23" s="1"/>
      <c r="DRR23" s="1"/>
      <c r="DRS23" s="1"/>
      <c r="DRT23" s="1"/>
      <c r="DRU23" s="1"/>
      <c r="DRV23" s="1"/>
      <c r="DRW23" s="1"/>
      <c r="DRX23" s="1"/>
      <c r="DRY23" s="1"/>
      <c r="DRZ23" s="1"/>
      <c r="DSA23" s="1"/>
      <c r="DSB23" s="1"/>
      <c r="DSC23" s="1"/>
      <c r="DSD23" s="1"/>
      <c r="DSE23" s="1"/>
      <c r="DSF23" s="1"/>
      <c r="DSG23" s="1"/>
      <c r="DSH23" s="1"/>
      <c r="DSI23" s="1"/>
      <c r="DSJ23" s="1"/>
      <c r="DSK23" s="1"/>
      <c r="DSL23" s="1"/>
      <c r="DSM23" s="1"/>
      <c r="DSN23" s="1"/>
      <c r="DSO23" s="1"/>
      <c r="DSP23" s="1"/>
      <c r="DSQ23" s="1"/>
      <c r="DSR23" s="1"/>
      <c r="DSS23" s="1"/>
      <c r="DST23" s="1"/>
      <c r="DSU23" s="1"/>
      <c r="DSV23" s="1"/>
      <c r="DSW23" s="1"/>
      <c r="DSX23" s="1"/>
      <c r="DSY23" s="1"/>
      <c r="DSZ23" s="1"/>
      <c r="DTA23" s="1"/>
      <c r="DTB23" s="1"/>
      <c r="DTC23" s="1"/>
      <c r="DTD23" s="1"/>
      <c r="DTE23" s="1"/>
      <c r="DTF23" s="1"/>
      <c r="DTG23" s="1"/>
      <c r="DTH23" s="1"/>
      <c r="DTI23" s="1"/>
      <c r="DTJ23" s="1"/>
      <c r="DTK23" s="1"/>
      <c r="DTL23" s="1"/>
      <c r="DTM23" s="1"/>
      <c r="DTN23" s="1"/>
      <c r="DTO23" s="1"/>
      <c r="DTP23" s="1"/>
      <c r="DTQ23" s="1"/>
      <c r="DTR23" s="1"/>
      <c r="DTS23" s="1"/>
      <c r="DTT23" s="1"/>
      <c r="DTU23" s="1"/>
      <c r="DTV23" s="1"/>
      <c r="DTW23" s="1"/>
      <c r="DTX23" s="1"/>
      <c r="DTY23" s="1"/>
      <c r="DTZ23" s="1"/>
      <c r="DUA23" s="1"/>
      <c r="DUB23" s="1"/>
      <c r="DUC23" s="1"/>
      <c r="DUD23" s="1"/>
      <c r="DUE23" s="1"/>
      <c r="DUF23" s="1"/>
      <c r="DUG23" s="1"/>
      <c r="DUH23" s="1"/>
      <c r="DUI23" s="1"/>
      <c r="DUJ23" s="1"/>
      <c r="DUK23" s="1"/>
      <c r="DUL23" s="1"/>
      <c r="DUM23" s="1"/>
      <c r="DUN23" s="1"/>
      <c r="DUO23" s="1"/>
      <c r="DUP23" s="1"/>
      <c r="DUQ23" s="1"/>
      <c r="DUR23" s="1"/>
      <c r="DUS23" s="1"/>
      <c r="DUT23" s="1"/>
      <c r="DUU23" s="1"/>
      <c r="DUV23" s="1"/>
      <c r="DUW23" s="1"/>
      <c r="DUX23" s="1"/>
      <c r="DUY23" s="1"/>
      <c r="DUZ23" s="1"/>
      <c r="DVA23" s="1"/>
      <c r="DVB23" s="1"/>
      <c r="DVC23" s="1"/>
      <c r="DVD23" s="1"/>
      <c r="DVE23" s="1"/>
      <c r="DVF23" s="1"/>
      <c r="DVG23" s="1"/>
      <c r="DVH23" s="1"/>
      <c r="DVI23" s="1"/>
      <c r="DVJ23" s="1"/>
      <c r="DVK23" s="1"/>
      <c r="DVL23" s="1"/>
      <c r="DVM23" s="1"/>
      <c r="DVN23" s="1"/>
      <c r="DVO23" s="1"/>
      <c r="DVP23" s="1"/>
      <c r="DVQ23" s="1"/>
      <c r="DVR23" s="1"/>
      <c r="DVS23" s="1"/>
      <c r="DVT23" s="1"/>
      <c r="DVU23" s="1"/>
      <c r="DVV23" s="1"/>
      <c r="DVW23" s="1"/>
      <c r="DVX23" s="1"/>
      <c r="DVY23" s="1"/>
      <c r="DVZ23" s="1"/>
      <c r="DWA23" s="1"/>
      <c r="DWB23" s="1"/>
      <c r="DWC23" s="1"/>
      <c r="DWD23" s="1"/>
      <c r="DWE23" s="1"/>
      <c r="DWF23" s="1"/>
      <c r="DWG23" s="1"/>
      <c r="DWH23" s="1"/>
      <c r="DWI23" s="1"/>
      <c r="DWJ23" s="1"/>
      <c r="DWK23" s="1"/>
      <c r="DWL23" s="1"/>
      <c r="DWM23" s="1"/>
      <c r="DWN23" s="1"/>
      <c r="DWO23" s="1"/>
      <c r="DWP23" s="1"/>
      <c r="DWQ23" s="1"/>
      <c r="DWR23" s="1"/>
      <c r="DWS23" s="1"/>
      <c r="DWT23" s="1"/>
      <c r="DWU23" s="1"/>
      <c r="DWV23" s="1"/>
      <c r="DWW23" s="1"/>
      <c r="DWX23" s="1"/>
      <c r="DWY23" s="1"/>
      <c r="DWZ23" s="1"/>
      <c r="DXA23" s="1"/>
      <c r="DXB23" s="1"/>
      <c r="DXC23" s="1"/>
      <c r="DXD23" s="1"/>
      <c r="DXE23" s="1"/>
      <c r="DXF23" s="1"/>
      <c r="DXG23" s="1"/>
      <c r="DXH23" s="1"/>
      <c r="DXI23" s="1"/>
      <c r="DXJ23" s="1"/>
      <c r="DXK23" s="1"/>
      <c r="DXL23" s="1"/>
      <c r="DXM23" s="1"/>
      <c r="DXN23" s="1"/>
      <c r="DXO23" s="1"/>
      <c r="DXP23" s="1"/>
      <c r="DXQ23" s="1"/>
      <c r="DXR23" s="1"/>
      <c r="DXS23" s="1"/>
      <c r="DXT23" s="1"/>
      <c r="DXU23" s="1"/>
      <c r="DXV23" s="1"/>
      <c r="DXW23" s="1"/>
      <c r="DXX23" s="1"/>
      <c r="DXY23" s="1"/>
      <c r="DXZ23" s="1"/>
      <c r="DYA23" s="1"/>
      <c r="DYB23" s="1"/>
      <c r="DYC23" s="1"/>
      <c r="DYD23" s="1"/>
      <c r="DYE23" s="1"/>
      <c r="DYF23" s="1"/>
      <c r="DYG23" s="1"/>
      <c r="DYH23" s="1"/>
      <c r="DYI23" s="1"/>
      <c r="DYJ23" s="1"/>
      <c r="DYK23" s="1"/>
      <c r="DYL23" s="1"/>
      <c r="DYM23" s="1"/>
      <c r="DYN23" s="1"/>
      <c r="DYO23" s="1"/>
      <c r="DYP23" s="1"/>
      <c r="DYQ23" s="1"/>
      <c r="DYR23" s="1"/>
      <c r="DYS23" s="1"/>
      <c r="DYT23" s="1"/>
      <c r="DYU23" s="1"/>
      <c r="DYV23" s="1"/>
      <c r="DYW23" s="1"/>
      <c r="DYX23" s="1"/>
      <c r="DYY23" s="1"/>
      <c r="DYZ23" s="1"/>
      <c r="DZA23" s="1"/>
      <c r="DZB23" s="1"/>
      <c r="DZC23" s="1"/>
      <c r="DZD23" s="1"/>
      <c r="DZE23" s="1"/>
      <c r="DZF23" s="1"/>
      <c r="DZG23" s="1"/>
      <c r="DZH23" s="1"/>
      <c r="DZI23" s="1"/>
      <c r="DZJ23" s="1"/>
      <c r="DZK23" s="1"/>
      <c r="DZL23" s="1"/>
      <c r="DZM23" s="1"/>
      <c r="DZN23" s="1"/>
      <c r="DZO23" s="1"/>
      <c r="DZP23" s="1"/>
      <c r="DZQ23" s="1"/>
      <c r="DZR23" s="1"/>
      <c r="DZS23" s="1"/>
      <c r="DZT23" s="1"/>
      <c r="DZU23" s="1"/>
      <c r="DZV23" s="1"/>
      <c r="DZW23" s="1"/>
      <c r="DZX23" s="1"/>
      <c r="DZY23" s="1"/>
      <c r="DZZ23" s="1"/>
      <c r="EAA23" s="1"/>
      <c r="EAB23" s="1"/>
      <c r="EAC23" s="1"/>
      <c r="EAD23" s="1"/>
      <c r="EAE23" s="1"/>
      <c r="EAF23" s="1"/>
      <c r="EAG23" s="1"/>
      <c r="EAH23" s="1"/>
      <c r="EAI23" s="1"/>
      <c r="EAJ23" s="1"/>
      <c r="EAK23" s="1"/>
      <c r="EAL23" s="1"/>
      <c r="EAM23" s="1"/>
      <c r="EAN23" s="1"/>
      <c r="EAO23" s="1"/>
      <c r="EAP23" s="1"/>
      <c r="EAQ23" s="1"/>
      <c r="EAR23" s="1"/>
      <c r="EAS23" s="1"/>
      <c r="EAT23" s="1"/>
      <c r="EAU23" s="1"/>
      <c r="EAV23" s="1"/>
      <c r="EAW23" s="1"/>
      <c r="EAX23" s="1"/>
      <c r="EAY23" s="1"/>
      <c r="EAZ23" s="1"/>
      <c r="EBA23" s="1"/>
      <c r="EBB23" s="1"/>
      <c r="EBC23" s="1"/>
      <c r="EBD23" s="1"/>
      <c r="EBE23" s="1"/>
      <c r="EBF23" s="1"/>
      <c r="EBG23" s="1"/>
      <c r="EBH23" s="1"/>
      <c r="EBI23" s="1"/>
      <c r="EBJ23" s="1"/>
      <c r="EBK23" s="1"/>
      <c r="EBL23" s="1"/>
      <c r="EBM23" s="1"/>
      <c r="EBN23" s="1"/>
      <c r="EBO23" s="1"/>
      <c r="EBP23" s="1"/>
      <c r="EBQ23" s="1"/>
      <c r="EBR23" s="1"/>
      <c r="EBS23" s="1"/>
      <c r="EBT23" s="1"/>
      <c r="EBU23" s="1"/>
      <c r="EBV23" s="1"/>
      <c r="EBW23" s="1"/>
      <c r="EBX23" s="1"/>
      <c r="EBY23" s="1"/>
      <c r="EBZ23" s="1"/>
      <c r="ECA23" s="1"/>
      <c r="ECB23" s="1"/>
      <c r="ECC23" s="1"/>
      <c r="ECD23" s="1"/>
      <c r="ECE23" s="1"/>
      <c r="ECF23" s="1"/>
      <c r="ECG23" s="1"/>
      <c r="ECH23" s="1"/>
      <c r="ECI23" s="1"/>
      <c r="ECJ23" s="1"/>
      <c r="ECK23" s="1"/>
      <c r="ECL23" s="1"/>
      <c r="ECM23" s="1"/>
      <c r="ECN23" s="1"/>
      <c r="ECO23" s="1"/>
      <c r="ECP23" s="1"/>
      <c r="ECQ23" s="1"/>
      <c r="ECR23" s="1"/>
      <c r="ECS23" s="1"/>
      <c r="ECT23" s="1"/>
      <c r="ECU23" s="1"/>
      <c r="ECV23" s="1"/>
      <c r="ECW23" s="1"/>
      <c r="ECX23" s="1"/>
      <c r="ECY23" s="1"/>
      <c r="ECZ23" s="1"/>
      <c r="EDA23" s="1"/>
      <c r="EDB23" s="1"/>
      <c r="EDC23" s="1"/>
      <c r="EDD23" s="1"/>
      <c r="EDE23" s="1"/>
      <c r="EDF23" s="1"/>
      <c r="EDG23" s="1"/>
      <c r="EDH23" s="1"/>
      <c r="EDI23" s="1"/>
      <c r="EDJ23" s="1"/>
      <c r="EDK23" s="1"/>
      <c r="EDL23" s="1"/>
      <c r="EDM23" s="1"/>
      <c r="EDN23" s="1"/>
      <c r="EDO23" s="1"/>
      <c r="EDP23" s="1"/>
      <c r="EDQ23" s="1"/>
      <c r="EDR23" s="1"/>
      <c r="EDS23" s="1"/>
      <c r="EDT23" s="1"/>
      <c r="EDU23" s="1"/>
      <c r="EDV23" s="1"/>
      <c r="EDW23" s="1"/>
      <c r="EDX23" s="1"/>
      <c r="EDY23" s="1"/>
      <c r="EDZ23" s="1"/>
      <c r="EEA23" s="1"/>
      <c r="EEB23" s="1"/>
      <c r="EEC23" s="1"/>
      <c r="EED23" s="1"/>
      <c r="EEE23" s="1"/>
      <c r="EEF23" s="1"/>
      <c r="EEG23" s="1"/>
      <c r="EEH23" s="1"/>
      <c r="EEI23" s="1"/>
      <c r="EEJ23" s="1"/>
      <c r="EEK23" s="1"/>
      <c r="EEL23" s="1"/>
      <c r="EEM23" s="1"/>
      <c r="EEN23" s="1"/>
      <c r="EEO23" s="1"/>
      <c r="EEP23" s="1"/>
      <c r="EEQ23" s="1"/>
      <c r="EER23" s="1"/>
      <c r="EES23" s="1"/>
      <c r="EET23" s="1"/>
      <c r="EEU23" s="1"/>
      <c r="EEV23" s="1"/>
      <c r="EEW23" s="1"/>
      <c r="EEX23" s="1"/>
      <c r="EEY23" s="1"/>
      <c r="EEZ23" s="1"/>
      <c r="EFA23" s="1"/>
      <c r="EFB23" s="1"/>
      <c r="EFC23" s="1"/>
      <c r="EFD23" s="1"/>
      <c r="EFE23" s="1"/>
      <c r="EFF23" s="1"/>
      <c r="EFG23" s="1"/>
      <c r="EFH23" s="1"/>
      <c r="EFI23" s="1"/>
      <c r="EFJ23" s="1"/>
      <c r="EFK23" s="1"/>
      <c r="EFL23" s="1"/>
      <c r="EFM23" s="1"/>
      <c r="EFN23" s="1"/>
      <c r="EFO23" s="1"/>
      <c r="EFP23" s="1"/>
      <c r="EFQ23" s="1"/>
      <c r="EFR23" s="1"/>
      <c r="EFS23" s="1"/>
      <c r="EFT23" s="1"/>
      <c r="EFU23" s="1"/>
      <c r="EFV23" s="1"/>
      <c r="EFW23" s="1"/>
      <c r="EFX23" s="1"/>
      <c r="EFY23" s="1"/>
      <c r="EFZ23" s="1"/>
      <c r="EGA23" s="1"/>
      <c r="EGB23" s="1"/>
      <c r="EGC23" s="1"/>
      <c r="EGD23" s="1"/>
      <c r="EGE23" s="1"/>
      <c r="EGF23" s="1"/>
      <c r="EGG23" s="1"/>
      <c r="EGH23" s="1"/>
      <c r="EGI23" s="1"/>
      <c r="EGJ23" s="1"/>
      <c r="EGK23" s="1"/>
      <c r="EGL23" s="1"/>
      <c r="EGM23" s="1"/>
      <c r="EGN23" s="1"/>
      <c r="EGO23" s="1"/>
      <c r="EGP23" s="1"/>
      <c r="EGQ23" s="1"/>
      <c r="EGR23" s="1"/>
      <c r="EGS23" s="1"/>
      <c r="EGT23" s="1"/>
      <c r="EGU23" s="1"/>
      <c r="EGV23" s="1"/>
      <c r="EGW23" s="1"/>
      <c r="EGX23" s="1"/>
      <c r="EGY23" s="1"/>
      <c r="EGZ23" s="1"/>
      <c r="EHA23" s="1"/>
      <c r="EHB23" s="1"/>
      <c r="EHC23" s="1"/>
      <c r="EHD23" s="1"/>
      <c r="EHE23" s="1"/>
      <c r="EHF23" s="1"/>
      <c r="EHG23" s="1"/>
      <c r="EHH23" s="1"/>
      <c r="EHI23" s="1"/>
      <c r="EHJ23" s="1"/>
      <c r="EHK23" s="1"/>
      <c r="EHL23" s="1"/>
      <c r="EHM23" s="1"/>
      <c r="EHN23" s="1"/>
      <c r="EHO23" s="1"/>
      <c r="EHP23" s="1"/>
      <c r="EHQ23" s="1"/>
      <c r="EHR23" s="1"/>
      <c r="EHS23" s="1"/>
      <c r="EHT23" s="1"/>
      <c r="EHU23" s="1"/>
      <c r="EHV23" s="1"/>
      <c r="EHW23" s="1"/>
      <c r="EHX23" s="1"/>
      <c r="EHY23" s="1"/>
      <c r="EHZ23" s="1"/>
      <c r="EIA23" s="1"/>
      <c r="EIB23" s="1"/>
      <c r="EIC23" s="1"/>
      <c r="EID23" s="1"/>
      <c r="EIE23" s="1"/>
      <c r="EIF23" s="1"/>
      <c r="EIG23" s="1"/>
      <c r="EIH23" s="1"/>
      <c r="EII23" s="1"/>
      <c r="EIJ23" s="1"/>
      <c r="EIK23" s="1"/>
      <c r="EIL23" s="1"/>
      <c r="EIM23" s="1"/>
      <c r="EIN23" s="1"/>
      <c r="EIO23" s="1"/>
      <c r="EIP23" s="1"/>
      <c r="EIQ23" s="1"/>
      <c r="EIR23" s="1"/>
      <c r="EIS23" s="1"/>
      <c r="EIT23" s="1"/>
      <c r="EIU23" s="1"/>
      <c r="EIV23" s="1"/>
      <c r="EIW23" s="1"/>
      <c r="EIX23" s="1"/>
      <c r="EIY23" s="1"/>
      <c r="EIZ23" s="1"/>
      <c r="EJA23" s="1"/>
      <c r="EJB23" s="1"/>
      <c r="EJC23" s="1"/>
      <c r="EJD23" s="1"/>
      <c r="EJE23" s="1"/>
      <c r="EJF23" s="1"/>
      <c r="EJG23" s="1"/>
      <c r="EJH23" s="1"/>
      <c r="EJI23" s="1"/>
      <c r="EJJ23" s="1"/>
      <c r="EJK23" s="1"/>
      <c r="EJL23" s="1"/>
      <c r="EJM23" s="1"/>
      <c r="EJN23" s="1"/>
      <c r="EJO23" s="1"/>
      <c r="EJP23" s="1"/>
      <c r="EJQ23" s="1"/>
      <c r="EJR23" s="1"/>
      <c r="EJS23" s="1"/>
      <c r="EJT23" s="1"/>
      <c r="EJU23" s="1"/>
      <c r="EJV23" s="1"/>
      <c r="EJW23" s="1"/>
      <c r="EJX23" s="1"/>
      <c r="EJY23" s="1"/>
      <c r="EJZ23" s="1"/>
      <c r="EKA23" s="1"/>
      <c r="EKB23" s="1"/>
      <c r="EKC23" s="1"/>
      <c r="EKD23" s="1"/>
      <c r="EKE23" s="1"/>
      <c r="EKF23" s="1"/>
      <c r="EKG23" s="1"/>
      <c r="EKH23" s="1"/>
      <c r="EKI23" s="1"/>
      <c r="EKJ23" s="1"/>
      <c r="EKK23" s="1"/>
      <c r="EKL23" s="1"/>
      <c r="EKM23" s="1"/>
      <c r="EKN23" s="1"/>
      <c r="EKO23" s="1"/>
      <c r="EKP23" s="1"/>
      <c r="EKQ23" s="1"/>
      <c r="EKR23" s="1"/>
      <c r="EKS23" s="1"/>
      <c r="EKT23" s="1"/>
      <c r="EKU23" s="1"/>
      <c r="EKV23" s="1"/>
      <c r="EKW23" s="1"/>
      <c r="EKX23" s="1"/>
      <c r="EKY23" s="1"/>
      <c r="EKZ23" s="1"/>
      <c r="ELA23" s="1"/>
      <c r="ELB23" s="1"/>
      <c r="ELC23" s="1"/>
      <c r="ELD23" s="1"/>
      <c r="ELE23" s="1"/>
      <c r="ELF23" s="1"/>
      <c r="ELG23" s="1"/>
      <c r="ELH23" s="1"/>
      <c r="ELI23" s="1"/>
      <c r="ELJ23" s="1"/>
      <c r="ELK23" s="1"/>
      <c r="ELL23" s="1"/>
      <c r="ELM23" s="1"/>
      <c r="ELN23" s="1"/>
      <c r="ELO23" s="1"/>
      <c r="ELP23" s="1"/>
      <c r="ELQ23" s="1"/>
      <c r="ELR23" s="1"/>
      <c r="ELS23" s="1"/>
      <c r="ELT23" s="1"/>
      <c r="ELU23" s="1"/>
      <c r="ELV23" s="1"/>
      <c r="ELW23" s="1"/>
      <c r="ELX23" s="1"/>
      <c r="ELY23" s="1"/>
      <c r="ELZ23" s="1"/>
      <c r="EMA23" s="1"/>
      <c r="EMB23" s="1"/>
      <c r="EMC23" s="1"/>
      <c r="EMD23" s="1"/>
      <c r="EME23" s="1"/>
      <c r="EMF23" s="1"/>
      <c r="EMG23" s="1"/>
      <c r="EMH23" s="1"/>
      <c r="EMI23" s="1"/>
      <c r="EMJ23" s="1"/>
      <c r="EMK23" s="1"/>
      <c r="EML23" s="1"/>
      <c r="EMM23" s="1"/>
      <c r="EMN23" s="1"/>
      <c r="EMO23" s="1"/>
      <c r="EMP23" s="1"/>
      <c r="EMQ23" s="1"/>
      <c r="EMR23" s="1"/>
      <c r="EMS23" s="1"/>
      <c r="EMT23" s="1"/>
      <c r="EMU23" s="1"/>
      <c r="EMV23" s="1"/>
      <c r="EMW23" s="1"/>
      <c r="EMX23" s="1"/>
      <c r="EMY23" s="1"/>
      <c r="EMZ23" s="1"/>
      <c r="ENA23" s="1"/>
      <c r="ENB23" s="1"/>
      <c r="ENC23" s="1"/>
      <c r="END23" s="1"/>
      <c r="ENE23" s="1"/>
      <c r="ENF23" s="1"/>
      <c r="ENG23" s="1"/>
      <c r="ENH23" s="1"/>
      <c r="ENI23" s="1"/>
      <c r="ENJ23" s="1"/>
      <c r="ENK23" s="1"/>
      <c r="ENL23" s="1"/>
      <c r="ENM23" s="1"/>
      <c r="ENN23" s="1"/>
      <c r="ENO23" s="1"/>
      <c r="ENP23" s="1"/>
      <c r="ENQ23" s="1"/>
      <c r="ENR23" s="1"/>
      <c r="ENS23" s="1"/>
      <c r="ENT23" s="1"/>
      <c r="ENU23" s="1"/>
      <c r="ENV23" s="1"/>
      <c r="ENW23" s="1"/>
      <c r="ENX23" s="1"/>
      <c r="ENY23" s="1"/>
      <c r="ENZ23" s="1"/>
      <c r="EOA23" s="1"/>
      <c r="EOB23" s="1"/>
      <c r="EOC23" s="1"/>
      <c r="EOD23" s="1"/>
      <c r="EOE23" s="1"/>
      <c r="EOF23" s="1"/>
      <c r="EOG23" s="1"/>
      <c r="EOH23" s="1"/>
      <c r="EOI23" s="1"/>
      <c r="EOJ23" s="1"/>
      <c r="EOK23" s="1"/>
      <c r="EOL23" s="1"/>
      <c r="EOM23" s="1"/>
      <c r="EON23" s="1"/>
      <c r="EOO23" s="1"/>
      <c r="EOP23" s="1"/>
      <c r="EOQ23" s="1"/>
      <c r="EOR23" s="1"/>
      <c r="EOS23" s="1"/>
      <c r="EOT23" s="1"/>
      <c r="EOU23" s="1"/>
      <c r="EOV23" s="1"/>
      <c r="EOW23" s="1"/>
      <c r="EOX23" s="1"/>
      <c r="EOY23" s="1"/>
      <c r="EOZ23" s="1"/>
      <c r="EPA23" s="1"/>
      <c r="EPB23" s="1"/>
      <c r="EPC23" s="1"/>
      <c r="EPD23" s="1"/>
      <c r="EPE23" s="1"/>
      <c r="EPF23" s="1"/>
      <c r="EPG23" s="1"/>
      <c r="EPH23" s="1"/>
      <c r="EPI23" s="1"/>
      <c r="EPJ23" s="1"/>
      <c r="EPK23" s="1"/>
      <c r="EPL23" s="1"/>
      <c r="EPM23" s="1"/>
      <c r="EPN23" s="1"/>
      <c r="EPO23" s="1"/>
      <c r="EPP23" s="1"/>
      <c r="EPQ23" s="1"/>
      <c r="EPR23" s="1"/>
      <c r="EPS23" s="1"/>
      <c r="EPT23" s="1"/>
      <c r="EPU23" s="1"/>
      <c r="EPV23" s="1"/>
      <c r="EPW23" s="1"/>
      <c r="EPX23" s="1"/>
      <c r="EPY23" s="1"/>
      <c r="EPZ23" s="1"/>
      <c r="EQA23" s="1"/>
      <c r="EQB23" s="1"/>
      <c r="EQC23" s="1"/>
      <c r="EQD23" s="1"/>
      <c r="EQE23" s="1"/>
      <c r="EQF23" s="1"/>
      <c r="EQG23" s="1"/>
      <c r="EQH23" s="1"/>
      <c r="EQI23" s="1"/>
      <c r="EQJ23" s="1"/>
      <c r="EQK23" s="1"/>
      <c r="EQL23" s="1"/>
      <c r="EQM23" s="1"/>
      <c r="EQN23" s="1"/>
      <c r="EQO23" s="1"/>
      <c r="EQP23" s="1"/>
      <c r="EQQ23" s="1"/>
      <c r="EQR23" s="1"/>
      <c r="EQS23" s="1"/>
      <c r="EQT23" s="1"/>
      <c r="EQU23" s="1"/>
      <c r="EQV23" s="1"/>
      <c r="EQW23" s="1"/>
      <c r="EQX23" s="1"/>
      <c r="EQY23" s="1"/>
      <c r="EQZ23" s="1"/>
      <c r="ERA23" s="1"/>
      <c r="ERB23" s="1"/>
      <c r="ERC23" s="1"/>
      <c r="ERD23" s="1"/>
      <c r="ERE23" s="1"/>
      <c r="ERF23" s="1"/>
      <c r="ERG23" s="1"/>
      <c r="ERH23" s="1"/>
      <c r="ERI23" s="1"/>
      <c r="ERJ23" s="1"/>
      <c r="ERK23" s="1"/>
      <c r="ERL23" s="1"/>
      <c r="ERM23" s="1"/>
      <c r="ERN23" s="1"/>
      <c r="ERO23" s="1"/>
      <c r="ERP23" s="1"/>
      <c r="ERQ23" s="1"/>
      <c r="ERR23" s="1"/>
      <c r="ERS23" s="1"/>
      <c r="ERT23" s="1"/>
      <c r="ERU23" s="1"/>
      <c r="ERV23" s="1"/>
      <c r="ERW23" s="1"/>
      <c r="ERX23" s="1"/>
      <c r="ERY23" s="1"/>
      <c r="ERZ23" s="1"/>
      <c r="ESA23" s="1"/>
      <c r="ESB23" s="1"/>
      <c r="ESC23" s="1"/>
      <c r="ESD23" s="1"/>
      <c r="ESE23" s="1"/>
      <c r="ESF23" s="1"/>
      <c r="ESG23" s="1"/>
      <c r="ESH23" s="1"/>
      <c r="ESI23" s="1"/>
      <c r="ESJ23" s="1"/>
      <c r="ESK23" s="1"/>
      <c r="ESL23" s="1"/>
      <c r="ESM23" s="1"/>
      <c r="ESN23" s="1"/>
      <c r="ESO23" s="1"/>
      <c r="ESP23" s="1"/>
      <c r="ESQ23" s="1"/>
      <c r="ESR23" s="1"/>
      <c r="ESS23" s="1"/>
      <c r="EST23" s="1"/>
      <c r="ESU23" s="1"/>
      <c r="ESV23" s="1"/>
      <c r="ESW23" s="1"/>
      <c r="ESX23" s="1"/>
      <c r="ESY23" s="1"/>
      <c r="ESZ23" s="1"/>
      <c r="ETA23" s="1"/>
      <c r="ETB23" s="1"/>
      <c r="ETC23" s="1"/>
      <c r="ETD23" s="1"/>
      <c r="ETE23" s="1"/>
      <c r="ETF23" s="1"/>
      <c r="ETG23" s="1"/>
      <c r="ETH23" s="1"/>
      <c r="ETI23" s="1"/>
      <c r="ETJ23" s="1"/>
      <c r="ETK23" s="1"/>
      <c r="ETL23" s="1"/>
      <c r="ETM23" s="1"/>
      <c r="ETN23" s="1"/>
      <c r="ETO23" s="1"/>
      <c r="ETP23" s="1"/>
      <c r="ETQ23" s="1"/>
      <c r="ETR23" s="1"/>
      <c r="ETS23" s="1"/>
      <c r="ETT23" s="1"/>
      <c r="ETU23" s="1"/>
      <c r="ETV23" s="1"/>
      <c r="ETW23" s="1"/>
      <c r="ETX23" s="1"/>
      <c r="ETY23" s="1"/>
      <c r="ETZ23" s="1"/>
      <c r="EUA23" s="1"/>
      <c r="EUB23" s="1"/>
      <c r="EUC23" s="1"/>
      <c r="EUD23" s="1"/>
      <c r="EUE23" s="1"/>
      <c r="EUF23" s="1"/>
      <c r="EUG23" s="1"/>
      <c r="EUH23" s="1"/>
      <c r="EUI23" s="1"/>
      <c r="EUJ23" s="1"/>
      <c r="EUK23" s="1"/>
      <c r="EUL23" s="1"/>
      <c r="EUM23" s="1"/>
      <c r="EUN23" s="1"/>
      <c r="EUO23" s="1"/>
      <c r="EUP23" s="1"/>
      <c r="EUQ23" s="1"/>
      <c r="EUR23" s="1"/>
      <c r="EUS23" s="1"/>
      <c r="EUT23" s="1"/>
      <c r="EUU23" s="1"/>
      <c r="EUV23" s="1"/>
      <c r="EUW23" s="1"/>
      <c r="EUX23" s="1"/>
      <c r="EUY23" s="1"/>
      <c r="EUZ23" s="1"/>
      <c r="EVA23" s="1"/>
      <c r="EVB23" s="1"/>
      <c r="EVC23" s="1"/>
      <c r="EVD23" s="1"/>
      <c r="EVE23" s="1"/>
      <c r="EVF23" s="1"/>
      <c r="EVG23" s="1"/>
      <c r="EVH23" s="1"/>
      <c r="EVI23" s="1"/>
      <c r="EVJ23" s="1"/>
      <c r="EVK23" s="1"/>
      <c r="EVL23" s="1"/>
      <c r="EVM23" s="1"/>
      <c r="EVN23" s="1"/>
      <c r="EVO23" s="1"/>
      <c r="EVP23" s="1"/>
      <c r="EVQ23" s="1"/>
      <c r="EVR23" s="1"/>
      <c r="EVS23" s="1"/>
      <c r="EVT23" s="1"/>
      <c r="EVU23" s="1"/>
      <c r="EVV23" s="1"/>
      <c r="EVW23" s="1"/>
      <c r="EVX23" s="1"/>
      <c r="EVY23" s="1"/>
      <c r="EVZ23" s="1"/>
      <c r="EWA23" s="1"/>
      <c r="EWB23" s="1"/>
      <c r="EWC23" s="1"/>
      <c r="EWD23" s="1"/>
      <c r="EWE23" s="1"/>
      <c r="EWF23" s="1"/>
      <c r="EWG23" s="1"/>
      <c r="EWH23" s="1"/>
      <c r="EWI23" s="1"/>
      <c r="EWJ23" s="1"/>
      <c r="EWK23" s="1"/>
      <c r="EWL23" s="1"/>
      <c r="EWM23" s="1"/>
      <c r="EWN23" s="1"/>
      <c r="EWO23" s="1"/>
      <c r="EWP23" s="1"/>
      <c r="EWQ23" s="1"/>
      <c r="EWR23" s="1"/>
      <c r="EWS23" s="1"/>
      <c r="EWT23" s="1"/>
      <c r="EWU23" s="1"/>
      <c r="EWV23" s="1"/>
      <c r="EWW23" s="1"/>
      <c r="EWX23" s="1"/>
      <c r="EWY23" s="1"/>
      <c r="EWZ23" s="1"/>
      <c r="EXA23" s="1"/>
      <c r="EXB23" s="1"/>
      <c r="EXC23" s="1"/>
      <c r="EXD23" s="1"/>
      <c r="EXE23" s="1"/>
      <c r="EXF23" s="1"/>
      <c r="EXG23" s="1"/>
      <c r="EXH23" s="1"/>
      <c r="EXI23" s="1"/>
      <c r="EXJ23" s="1"/>
      <c r="EXK23" s="1"/>
      <c r="EXL23" s="1"/>
      <c r="EXM23" s="1"/>
      <c r="EXN23" s="1"/>
      <c r="EXO23" s="1"/>
      <c r="EXP23" s="1"/>
      <c r="EXQ23" s="1"/>
      <c r="EXR23" s="1"/>
      <c r="EXS23" s="1"/>
      <c r="EXT23" s="1"/>
      <c r="EXU23" s="1"/>
      <c r="EXV23" s="1"/>
      <c r="EXW23" s="1"/>
      <c r="EXX23" s="1"/>
      <c r="EXY23" s="1"/>
      <c r="EXZ23" s="1"/>
      <c r="EYA23" s="1"/>
      <c r="EYB23" s="1"/>
      <c r="EYC23" s="1"/>
      <c r="EYD23" s="1"/>
      <c r="EYE23" s="1"/>
      <c r="EYF23" s="1"/>
      <c r="EYG23" s="1"/>
      <c r="EYH23" s="1"/>
      <c r="EYI23" s="1"/>
      <c r="EYJ23" s="1"/>
      <c r="EYK23" s="1"/>
      <c r="EYL23" s="1"/>
      <c r="EYM23" s="1"/>
      <c r="EYN23" s="1"/>
      <c r="EYO23" s="1"/>
      <c r="EYP23" s="1"/>
      <c r="EYQ23" s="1"/>
      <c r="EYR23" s="1"/>
      <c r="EYS23" s="1"/>
      <c r="EYT23" s="1"/>
      <c r="EYU23" s="1"/>
      <c r="EYV23" s="1"/>
      <c r="EYW23" s="1"/>
      <c r="EYX23" s="1"/>
      <c r="EYY23" s="1"/>
      <c r="EYZ23" s="1"/>
      <c r="EZA23" s="1"/>
      <c r="EZB23" s="1"/>
      <c r="EZC23" s="1"/>
      <c r="EZD23" s="1"/>
      <c r="EZE23" s="1"/>
      <c r="EZF23" s="1"/>
      <c r="EZG23" s="1"/>
      <c r="EZH23" s="1"/>
      <c r="EZI23" s="1"/>
      <c r="EZJ23" s="1"/>
      <c r="EZK23" s="1"/>
      <c r="EZL23" s="1"/>
      <c r="EZM23" s="1"/>
      <c r="EZN23" s="1"/>
      <c r="EZO23" s="1"/>
      <c r="EZP23" s="1"/>
      <c r="EZQ23" s="1"/>
      <c r="EZR23" s="1"/>
      <c r="EZS23" s="1"/>
      <c r="EZT23" s="1"/>
      <c r="EZU23" s="1"/>
      <c r="EZV23" s="1"/>
      <c r="EZW23" s="1"/>
      <c r="EZX23" s="1"/>
      <c r="EZY23" s="1"/>
      <c r="EZZ23" s="1"/>
      <c r="FAA23" s="1"/>
      <c r="FAB23" s="1"/>
      <c r="FAC23" s="1"/>
      <c r="FAD23" s="1"/>
      <c r="FAE23" s="1"/>
      <c r="FAF23" s="1"/>
      <c r="FAG23" s="1"/>
      <c r="FAH23" s="1"/>
      <c r="FAI23" s="1"/>
      <c r="FAJ23" s="1"/>
      <c r="FAK23" s="1"/>
      <c r="FAL23" s="1"/>
      <c r="FAM23" s="1"/>
      <c r="FAN23" s="1"/>
      <c r="FAO23" s="1"/>
      <c r="FAP23" s="1"/>
      <c r="FAQ23" s="1"/>
      <c r="FAR23" s="1"/>
      <c r="FAS23" s="1"/>
      <c r="FAT23" s="1"/>
      <c r="FAU23" s="1"/>
      <c r="FAV23" s="1"/>
      <c r="FAW23" s="1"/>
      <c r="FAX23" s="1"/>
      <c r="FAY23" s="1"/>
      <c r="FAZ23" s="1"/>
      <c r="FBA23" s="1"/>
      <c r="FBB23" s="1"/>
      <c r="FBC23" s="1"/>
      <c r="FBD23" s="1"/>
      <c r="FBE23" s="1"/>
      <c r="FBF23" s="1"/>
      <c r="FBG23" s="1"/>
      <c r="FBH23" s="1"/>
      <c r="FBI23" s="1"/>
      <c r="FBJ23" s="1"/>
      <c r="FBK23" s="1"/>
      <c r="FBL23" s="1"/>
      <c r="FBM23" s="1"/>
      <c r="FBN23" s="1"/>
      <c r="FBO23" s="1"/>
      <c r="FBP23" s="1"/>
      <c r="FBQ23" s="1"/>
      <c r="FBR23" s="1"/>
      <c r="FBS23" s="1"/>
      <c r="FBT23" s="1"/>
      <c r="FBU23" s="1"/>
      <c r="FBV23" s="1"/>
      <c r="FBW23" s="1"/>
      <c r="FBX23" s="1"/>
      <c r="FBY23" s="1"/>
      <c r="FBZ23" s="1"/>
      <c r="FCA23" s="1"/>
      <c r="FCB23" s="1"/>
      <c r="FCC23" s="1"/>
      <c r="FCD23" s="1"/>
      <c r="FCE23" s="1"/>
      <c r="FCF23" s="1"/>
      <c r="FCG23" s="1"/>
      <c r="FCH23" s="1"/>
      <c r="FCI23" s="1"/>
      <c r="FCJ23" s="1"/>
      <c r="FCK23" s="1"/>
      <c r="FCL23" s="1"/>
      <c r="FCM23" s="1"/>
      <c r="FCN23" s="1"/>
      <c r="FCO23" s="1"/>
      <c r="FCP23" s="1"/>
      <c r="FCQ23" s="1"/>
      <c r="FCR23" s="1"/>
      <c r="FCS23" s="1"/>
      <c r="FCT23" s="1"/>
      <c r="FCU23" s="1"/>
      <c r="FCV23" s="1"/>
      <c r="FCW23" s="1"/>
      <c r="FCX23" s="1"/>
      <c r="FCY23" s="1"/>
      <c r="FCZ23" s="1"/>
      <c r="FDA23" s="1"/>
      <c r="FDB23" s="1"/>
      <c r="FDC23" s="1"/>
      <c r="FDD23" s="1"/>
      <c r="FDE23" s="1"/>
      <c r="FDF23" s="1"/>
      <c r="FDG23" s="1"/>
      <c r="FDH23" s="1"/>
      <c r="FDI23" s="1"/>
      <c r="FDJ23" s="1"/>
      <c r="FDK23" s="1"/>
      <c r="FDL23" s="1"/>
      <c r="FDM23" s="1"/>
      <c r="FDN23" s="1"/>
      <c r="FDO23" s="1"/>
      <c r="FDP23" s="1"/>
      <c r="FDQ23" s="1"/>
      <c r="FDR23" s="1"/>
      <c r="FDS23" s="1"/>
      <c r="FDT23" s="1"/>
      <c r="FDU23" s="1"/>
      <c r="FDV23" s="1"/>
      <c r="FDW23" s="1"/>
      <c r="FDX23" s="1"/>
      <c r="FDY23" s="1"/>
      <c r="FDZ23" s="1"/>
      <c r="FEA23" s="1"/>
      <c r="FEB23" s="1"/>
      <c r="FEC23" s="1"/>
      <c r="FED23" s="1"/>
      <c r="FEE23" s="1"/>
      <c r="FEF23" s="1"/>
      <c r="FEG23" s="1"/>
      <c r="FEH23" s="1"/>
      <c r="FEI23" s="1"/>
      <c r="FEJ23" s="1"/>
      <c r="FEK23" s="1"/>
      <c r="FEL23" s="1"/>
      <c r="FEM23" s="1"/>
      <c r="FEN23" s="1"/>
      <c r="FEO23" s="1"/>
      <c r="FEP23" s="1"/>
      <c r="FEQ23" s="1"/>
      <c r="FER23" s="1"/>
      <c r="FES23" s="1"/>
      <c r="FET23" s="1"/>
      <c r="FEU23" s="1"/>
      <c r="FEV23" s="1"/>
      <c r="FEW23" s="1"/>
      <c r="FEX23" s="1"/>
      <c r="FEY23" s="1"/>
      <c r="FEZ23" s="1"/>
      <c r="FFA23" s="1"/>
      <c r="FFB23" s="1"/>
      <c r="FFC23" s="1"/>
      <c r="FFD23" s="1"/>
      <c r="FFE23" s="1"/>
      <c r="FFF23" s="1"/>
      <c r="FFG23" s="1"/>
      <c r="FFH23" s="1"/>
      <c r="FFI23" s="1"/>
      <c r="FFJ23" s="1"/>
      <c r="FFK23" s="1"/>
      <c r="FFL23" s="1"/>
      <c r="FFM23" s="1"/>
      <c r="FFN23" s="1"/>
      <c r="FFO23" s="1"/>
      <c r="FFP23" s="1"/>
      <c r="FFQ23" s="1"/>
      <c r="FFR23" s="1"/>
      <c r="FFS23" s="1"/>
      <c r="FFT23" s="1"/>
      <c r="FFU23" s="1"/>
      <c r="FFV23" s="1"/>
      <c r="FFW23" s="1"/>
      <c r="FFX23" s="1"/>
      <c r="FFY23" s="1"/>
      <c r="FFZ23" s="1"/>
      <c r="FGA23" s="1"/>
      <c r="FGB23" s="1"/>
      <c r="FGC23" s="1"/>
      <c r="FGD23" s="1"/>
      <c r="FGE23" s="1"/>
      <c r="FGF23" s="1"/>
      <c r="FGG23" s="1"/>
      <c r="FGH23" s="1"/>
      <c r="FGI23" s="1"/>
      <c r="FGJ23" s="1"/>
      <c r="FGK23" s="1"/>
      <c r="FGL23" s="1"/>
      <c r="FGM23" s="1"/>
      <c r="FGN23" s="1"/>
      <c r="FGO23" s="1"/>
      <c r="FGP23" s="1"/>
      <c r="FGQ23" s="1"/>
      <c r="FGR23" s="1"/>
      <c r="FGS23" s="1"/>
      <c r="FGT23" s="1"/>
      <c r="FGU23" s="1"/>
      <c r="FGV23" s="1"/>
      <c r="FGW23" s="1"/>
      <c r="FGX23" s="1"/>
      <c r="FGY23" s="1"/>
      <c r="FGZ23" s="1"/>
      <c r="FHA23" s="1"/>
      <c r="FHB23" s="1"/>
      <c r="FHC23" s="1"/>
      <c r="FHD23" s="1"/>
      <c r="FHE23" s="1"/>
      <c r="FHF23" s="1"/>
      <c r="FHG23" s="1"/>
      <c r="FHH23" s="1"/>
      <c r="FHI23" s="1"/>
      <c r="FHJ23" s="1"/>
      <c r="FHK23" s="1"/>
      <c r="FHL23" s="1"/>
      <c r="FHM23" s="1"/>
      <c r="FHN23" s="1"/>
      <c r="FHO23" s="1"/>
      <c r="FHP23" s="1"/>
      <c r="FHQ23" s="1"/>
      <c r="FHR23" s="1"/>
      <c r="FHS23" s="1"/>
      <c r="FHT23" s="1"/>
      <c r="FHU23" s="1"/>
      <c r="FHV23" s="1"/>
      <c r="FHW23" s="1"/>
      <c r="FHX23" s="1"/>
      <c r="FHY23" s="1"/>
      <c r="FHZ23" s="1"/>
      <c r="FIA23" s="1"/>
      <c r="FIB23" s="1"/>
      <c r="FIC23" s="1"/>
      <c r="FID23" s="1"/>
      <c r="FIE23" s="1"/>
      <c r="FIF23" s="1"/>
      <c r="FIG23" s="1"/>
      <c r="FIH23" s="1"/>
      <c r="FII23" s="1"/>
      <c r="FIJ23" s="1"/>
      <c r="FIK23" s="1"/>
      <c r="FIL23" s="1"/>
      <c r="FIM23" s="1"/>
      <c r="FIN23" s="1"/>
      <c r="FIO23" s="1"/>
      <c r="FIP23" s="1"/>
      <c r="FIQ23" s="1"/>
      <c r="FIR23" s="1"/>
      <c r="FIS23" s="1"/>
      <c r="FIT23" s="1"/>
      <c r="FIU23" s="1"/>
      <c r="FIV23" s="1"/>
      <c r="FIW23" s="1"/>
      <c r="FIX23" s="1"/>
      <c r="FIY23" s="1"/>
      <c r="FIZ23" s="1"/>
      <c r="FJA23" s="1"/>
      <c r="FJB23" s="1"/>
      <c r="FJC23" s="1"/>
      <c r="FJD23" s="1"/>
      <c r="FJE23" s="1"/>
      <c r="FJF23" s="1"/>
      <c r="FJG23" s="1"/>
      <c r="FJH23" s="1"/>
      <c r="FJI23" s="1"/>
      <c r="FJJ23" s="1"/>
      <c r="FJK23" s="1"/>
      <c r="FJL23" s="1"/>
      <c r="FJM23" s="1"/>
      <c r="FJN23" s="1"/>
      <c r="FJO23" s="1"/>
      <c r="FJP23" s="1"/>
      <c r="FJQ23" s="1"/>
      <c r="FJR23" s="1"/>
      <c r="FJS23" s="1"/>
      <c r="FJT23" s="1"/>
      <c r="FJU23" s="1"/>
      <c r="FJV23" s="1"/>
      <c r="FJW23" s="1"/>
      <c r="FJX23" s="1"/>
      <c r="FJY23" s="1"/>
      <c r="FJZ23" s="1"/>
      <c r="FKA23" s="1"/>
      <c r="FKB23" s="1"/>
      <c r="FKC23" s="1"/>
      <c r="FKD23" s="1"/>
      <c r="FKE23" s="1"/>
      <c r="FKF23" s="1"/>
      <c r="FKG23" s="1"/>
      <c r="FKH23" s="1"/>
      <c r="FKI23" s="1"/>
      <c r="FKJ23" s="1"/>
      <c r="FKK23" s="1"/>
      <c r="FKL23" s="1"/>
      <c r="FKM23" s="1"/>
      <c r="FKN23" s="1"/>
      <c r="FKO23" s="1"/>
      <c r="FKP23" s="1"/>
      <c r="FKQ23" s="1"/>
      <c r="FKR23" s="1"/>
      <c r="FKS23" s="1"/>
      <c r="FKT23" s="1"/>
      <c r="FKU23" s="1"/>
      <c r="FKV23" s="1"/>
      <c r="FKW23" s="1"/>
      <c r="FKX23" s="1"/>
      <c r="FKY23" s="1"/>
      <c r="FKZ23" s="1"/>
      <c r="FLA23" s="1"/>
      <c r="FLB23" s="1"/>
      <c r="FLC23" s="1"/>
      <c r="FLD23" s="1"/>
      <c r="FLE23" s="1"/>
      <c r="FLF23" s="1"/>
      <c r="FLG23" s="1"/>
      <c r="FLH23" s="1"/>
      <c r="FLI23" s="1"/>
      <c r="FLJ23" s="1"/>
      <c r="FLK23" s="1"/>
      <c r="FLL23" s="1"/>
      <c r="FLM23" s="1"/>
      <c r="FLN23" s="1"/>
      <c r="FLO23" s="1"/>
      <c r="FLP23" s="1"/>
      <c r="FLQ23" s="1"/>
      <c r="FLR23" s="1"/>
      <c r="FLS23" s="1"/>
      <c r="FLT23" s="1"/>
      <c r="FLU23" s="1"/>
      <c r="FLV23" s="1"/>
      <c r="FLW23" s="1"/>
      <c r="FLX23" s="1"/>
      <c r="FLY23" s="1"/>
      <c r="FLZ23" s="1"/>
      <c r="FMA23" s="1"/>
      <c r="FMB23" s="1"/>
      <c r="FMC23" s="1"/>
      <c r="FMD23" s="1"/>
      <c r="FME23" s="1"/>
      <c r="FMF23" s="1"/>
      <c r="FMG23" s="1"/>
      <c r="FMH23" s="1"/>
      <c r="FMI23" s="1"/>
      <c r="FMJ23" s="1"/>
      <c r="FMK23" s="1"/>
      <c r="FML23" s="1"/>
      <c r="FMM23" s="1"/>
      <c r="FMN23" s="1"/>
      <c r="FMO23" s="1"/>
      <c r="FMP23" s="1"/>
      <c r="FMQ23" s="1"/>
      <c r="FMR23" s="1"/>
      <c r="FMS23" s="1"/>
      <c r="FMT23" s="1"/>
      <c r="FMU23" s="1"/>
      <c r="FMV23" s="1"/>
      <c r="FMW23" s="1"/>
      <c r="FMX23" s="1"/>
      <c r="FMY23" s="1"/>
      <c r="FMZ23" s="1"/>
      <c r="FNA23" s="1"/>
      <c r="FNB23" s="1"/>
      <c r="FNC23" s="1"/>
      <c r="FND23" s="1"/>
      <c r="FNE23" s="1"/>
      <c r="FNF23" s="1"/>
      <c r="FNG23" s="1"/>
      <c r="FNH23" s="1"/>
      <c r="FNI23" s="1"/>
      <c r="FNJ23" s="1"/>
      <c r="FNK23" s="1"/>
      <c r="FNL23" s="1"/>
      <c r="FNM23" s="1"/>
      <c r="FNN23" s="1"/>
      <c r="FNO23" s="1"/>
      <c r="FNP23" s="1"/>
      <c r="FNQ23" s="1"/>
      <c r="FNR23" s="1"/>
      <c r="FNS23" s="1"/>
      <c r="FNT23" s="1"/>
      <c r="FNU23" s="1"/>
      <c r="FNV23" s="1"/>
      <c r="FNW23" s="1"/>
      <c r="FNX23" s="1"/>
      <c r="FNY23" s="1"/>
      <c r="FNZ23" s="1"/>
      <c r="FOA23" s="1"/>
      <c r="FOB23" s="1"/>
      <c r="FOC23" s="1"/>
      <c r="FOD23" s="1"/>
      <c r="FOE23" s="1"/>
      <c r="FOF23" s="1"/>
      <c r="FOG23" s="1"/>
      <c r="FOH23" s="1"/>
      <c r="FOI23" s="1"/>
      <c r="FOJ23" s="1"/>
      <c r="FOK23" s="1"/>
      <c r="FOL23" s="1"/>
      <c r="FOM23" s="1"/>
      <c r="FON23" s="1"/>
      <c r="FOO23" s="1"/>
      <c r="FOP23" s="1"/>
      <c r="FOQ23" s="1"/>
      <c r="FOR23" s="1"/>
      <c r="FOS23" s="1"/>
      <c r="FOT23" s="1"/>
      <c r="FOU23" s="1"/>
      <c r="FOV23" s="1"/>
      <c r="FOW23" s="1"/>
      <c r="FOX23" s="1"/>
      <c r="FOY23" s="1"/>
      <c r="FOZ23" s="1"/>
      <c r="FPA23" s="1"/>
      <c r="FPB23" s="1"/>
      <c r="FPC23" s="1"/>
      <c r="FPD23" s="1"/>
      <c r="FPE23" s="1"/>
      <c r="FPF23" s="1"/>
      <c r="FPG23" s="1"/>
      <c r="FPH23" s="1"/>
      <c r="FPI23" s="1"/>
      <c r="FPJ23" s="1"/>
      <c r="FPK23" s="1"/>
      <c r="FPL23" s="1"/>
      <c r="FPM23" s="1"/>
      <c r="FPN23" s="1"/>
      <c r="FPO23" s="1"/>
      <c r="FPP23" s="1"/>
      <c r="FPQ23" s="1"/>
      <c r="FPR23" s="1"/>
      <c r="FPS23" s="1"/>
      <c r="FPT23" s="1"/>
      <c r="FPU23" s="1"/>
      <c r="FPV23" s="1"/>
      <c r="FPW23" s="1"/>
      <c r="FPX23" s="1"/>
      <c r="FPY23" s="1"/>
      <c r="FPZ23" s="1"/>
      <c r="FQA23" s="1"/>
      <c r="FQB23" s="1"/>
      <c r="FQC23" s="1"/>
      <c r="FQD23" s="1"/>
      <c r="FQE23" s="1"/>
      <c r="FQF23" s="1"/>
      <c r="FQG23" s="1"/>
      <c r="FQH23" s="1"/>
      <c r="FQI23" s="1"/>
      <c r="FQJ23" s="1"/>
      <c r="FQK23" s="1"/>
      <c r="FQL23" s="1"/>
      <c r="FQM23" s="1"/>
      <c r="FQN23" s="1"/>
      <c r="FQO23" s="1"/>
      <c r="FQP23" s="1"/>
      <c r="FQQ23" s="1"/>
      <c r="FQR23" s="1"/>
      <c r="FQS23" s="1"/>
      <c r="FQT23" s="1"/>
      <c r="FQU23" s="1"/>
      <c r="FQV23" s="1"/>
      <c r="FQW23" s="1"/>
      <c r="FQX23" s="1"/>
      <c r="FQY23" s="1"/>
      <c r="FQZ23" s="1"/>
      <c r="FRA23" s="1"/>
      <c r="FRB23" s="1"/>
      <c r="FRC23" s="1"/>
      <c r="FRD23" s="1"/>
      <c r="FRE23" s="1"/>
      <c r="FRF23" s="1"/>
      <c r="FRG23" s="1"/>
      <c r="FRH23" s="1"/>
      <c r="FRI23" s="1"/>
      <c r="FRJ23" s="1"/>
      <c r="FRK23" s="1"/>
      <c r="FRL23" s="1"/>
      <c r="FRM23" s="1"/>
      <c r="FRN23" s="1"/>
      <c r="FRO23" s="1"/>
      <c r="FRP23" s="1"/>
      <c r="FRQ23" s="1"/>
      <c r="FRR23" s="1"/>
      <c r="FRS23" s="1"/>
      <c r="FRT23" s="1"/>
      <c r="FRU23" s="1"/>
      <c r="FRV23" s="1"/>
      <c r="FRW23" s="1"/>
      <c r="FRX23" s="1"/>
      <c r="FRY23" s="1"/>
      <c r="FRZ23" s="1"/>
      <c r="FSA23" s="1"/>
      <c r="FSB23" s="1"/>
      <c r="FSC23" s="1"/>
      <c r="FSD23" s="1"/>
      <c r="FSE23" s="1"/>
      <c r="FSF23" s="1"/>
      <c r="FSG23" s="1"/>
      <c r="FSH23" s="1"/>
      <c r="FSI23" s="1"/>
      <c r="FSJ23" s="1"/>
      <c r="FSK23" s="1"/>
      <c r="FSL23" s="1"/>
      <c r="FSM23" s="1"/>
      <c r="FSN23" s="1"/>
      <c r="FSO23" s="1"/>
      <c r="FSP23" s="1"/>
      <c r="FSQ23" s="1"/>
      <c r="FSR23" s="1"/>
      <c r="FSS23" s="1"/>
      <c r="FST23" s="1"/>
      <c r="FSU23" s="1"/>
      <c r="FSV23" s="1"/>
      <c r="FSW23" s="1"/>
      <c r="FSX23" s="1"/>
      <c r="FSY23" s="1"/>
      <c r="FSZ23" s="1"/>
      <c r="FTA23" s="1"/>
      <c r="FTB23" s="1"/>
      <c r="FTC23" s="1"/>
      <c r="FTD23" s="1"/>
      <c r="FTE23" s="1"/>
      <c r="FTF23" s="1"/>
      <c r="FTG23" s="1"/>
      <c r="FTH23" s="1"/>
      <c r="FTI23" s="1"/>
      <c r="FTJ23" s="1"/>
      <c r="FTK23" s="1"/>
      <c r="FTL23" s="1"/>
      <c r="FTM23" s="1"/>
      <c r="FTN23" s="1"/>
      <c r="FTO23" s="1"/>
      <c r="FTP23" s="1"/>
      <c r="FTQ23" s="1"/>
      <c r="FTR23" s="1"/>
      <c r="FTS23" s="1"/>
      <c r="FTT23" s="1"/>
      <c r="FTU23" s="1"/>
      <c r="FTV23" s="1"/>
      <c r="FTW23" s="1"/>
      <c r="FTX23" s="1"/>
      <c r="FTY23" s="1"/>
      <c r="FTZ23" s="1"/>
      <c r="FUA23" s="1"/>
      <c r="FUB23" s="1"/>
      <c r="FUC23" s="1"/>
      <c r="FUD23" s="1"/>
      <c r="FUE23" s="1"/>
      <c r="FUF23" s="1"/>
      <c r="FUG23" s="1"/>
      <c r="FUH23" s="1"/>
      <c r="FUI23" s="1"/>
      <c r="FUJ23" s="1"/>
      <c r="FUK23" s="1"/>
      <c r="FUL23" s="1"/>
      <c r="FUM23" s="1"/>
      <c r="FUN23" s="1"/>
      <c r="FUO23" s="1"/>
      <c r="FUP23" s="1"/>
      <c r="FUQ23" s="1"/>
      <c r="FUR23" s="1"/>
      <c r="FUS23" s="1"/>
      <c r="FUT23" s="1"/>
      <c r="FUU23" s="1"/>
      <c r="FUV23" s="1"/>
      <c r="FUW23" s="1"/>
      <c r="FUX23" s="1"/>
      <c r="FUY23" s="1"/>
      <c r="FUZ23" s="1"/>
      <c r="FVA23" s="1"/>
      <c r="FVB23" s="1"/>
      <c r="FVC23" s="1"/>
      <c r="FVD23" s="1"/>
      <c r="FVE23" s="1"/>
      <c r="FVF23" s="1"/>
      <c r="FVG23" s="1"/>
      <c r="FVH23" s="1"/>
      <c r="FVI23" s="1"/>
      <c r="FVJ23" s="1"/>
      <c r="FVK23" s="1"/>
      <c r="FVL23" s="1"/>
      <c r="FVM23" s="1"/>
      <c r="FVN23" s="1"/>
      <c r="FVO23" s="1"/>
      <c r="FVP23" s="1"/>
      <c r="FVQ23" s="1"/>
      <c r="FVR23" s="1"/>
      <c r="FVS23" s="1"/>
      <c r="FVT23" s="1"/>
      <c r="FVU23" s="1"/>
      <c r="FVV23" s="1"/>
      <c r="FVW23" s="1"/>
      <c r="FVX23" s="1"/>
      <c r="FVY23" s="1"/>
      <c r="FVZ23" s="1"/>
      <c r="FWA23" s="1"/>
      <c r="FWB23" s="1"/>
      <c r="FWC23" s="1"/>
      <c r="FWD23" s="1"/>
      <c r="FWE23" s="1"/>
      <c r="FWF23" s="1"/>
      <c r="FWG23" s="1"/>
      <c r="FWH23" s="1"/>
      <c r="FWI23" s="1"/>
      <c r="FWJ23" s="1"/>
      <c r="FWK23" s="1"/>
      <c r="FWL23" s="1"/>
      <c r="FWM23" s="1"/>
      <c r="FWN23" s="1"/>
      <c r="FWO23" s="1"/>
      <c r="FWP23" s="1"/>
      <c r="FWQ23" s="1"/>
      <c r="FWR23" s="1"/>
      <c r="FWS23" s="1"/>
      <c r="FWT23" s="1"/>
      <c r="FWU23" s="1"/>
      <c r="FWV23" s="1"/>
      <c r="FWW23" s="1"/>
      <c r="FWX23" s="1"/>
      <c r="FWY23" s="1"/>
      <c r="FWZ23" s="1"/>
      <c r="FXA23" s="1"/>
      <c r="FXB23" s="1"/>
      <c r="FXC23" s="1"/>
      <c r="FXD23" s="1"/>
      <c r="FXE23" s="1"/>
      <c r="FXF23" s="1"/>
      <c r="FXG23" s="1"/>
      <c r="FXH23" s="1"/>
      <c r="FXI23" s="1"/>
      <c r="FXJ23" s="1"/>
      <c r="FXK23" s="1"/>
      <c r="FXL23" s="1"/>
      <c r="FXM23" s="1"/>
      <c r="FXN23" s="1"/>
      <c r="FXO23" s="1"/>
      <c r="FXP23" s="1"/>
      <c r="FXQ23" s="1"/>
      <c r="FXR23" s="1"/>
      <c r="FXS23" s="1"/>
      <c r="FXT23" s="1"/>
      <c r="FXU23" s="1"/>
      <c r="FXV23" s="1"/>
      <c r="FXW23" s="1"/>
      <c r="FXX23" s="1"/>
      <c r="FXY23" s="1"/>
      <c r="FXZ23" s="1"/>
      <c r="FYA23" s="1"/>
      <c r="FYB23" s="1"/>
      <c r="FYC23" s="1"/>
      <c r="FYD23" s="1"/>
      <c r="FYE23" s="1"/>
      <c r="FYF23" s="1"/>
      <c r="FYG23" s="1"/>
      <c r="FYH23" s="1"/>
      <c r="FYI23" s="1"/>
      <c r="FYJ23" s="1"/>
      <c r="FYK23" s="1"/>
      <c r="FYL23" s="1"/>
      <c r="FYM23" s="1"/>
      <c r="FYN23" s="1"/>
      <c r="FYO23" s="1"/>
      <c r="FYP23" s="1"/>
      <c r="FYQ23" s="1"/>
      <c r="FYR23" s="1"/>
      <c r="FYS23" s="1"/>
      <c r="FYT23" s="1"/>
      <c r="FYU23" s="1"/>
      <c r="FYV23" s="1"/>
      <c r="FYW23" s="1"/>
      <c r="FYX23" s="1"/>
      <c r="FYY23" s="1"/>
      <c r="FYZ23" s="1"/>
      <c r="FZA23" s="1"/>
      <c r="FZB23" s="1"/>
      <c r="FZC23" s="1"/>
      <c r="FZD23" s="1"/>
      <c r="FZE23" s="1"/>
      <c r="FZF23" s="1"/>
      <c r="FZG23" s="1"/>
      <c r="FZH23" s="1"/>
      <c r="FZI23" s="1"/>
      <c r="FZJ23" s="1"/>
      <c r="FZK23" s="1"/>
      <c r="FZL23" s="1"/>
      <c r="FZM23" s="1"/>
      <c r="FZN23" s="1"/>
      <c r="FZO23" s="1"/>
      <c r="FZP23" s="1"/>
      <c r="FZQ23" s="1"/>
      <c r="FZR23" s="1"/>
      <c r="FZS23" s="1"/>
      <c r="FZT23" s="1"/>
      <c r="FZU23" s="1"/>
      <c r="FZV23" s="1"/>
      <c r="FZW23" s="1"/>
      <c r="FZX23" s="1"/>
      <c r="FZY23" s="1"/>
      <c r="FZZ23" s="1"/>
      <c r="GAA23" s="1"/>
      <c r="GAB23" s="1"/>
      <c r="GAC23" s="1"/>
      <c r="GAD23" s="1"/>
      <c r="GAE23" s="1"/>
      <c r="GAF23" s="1"/>
      <c r="GAG23" s="1"/>
      <c r="GAH23" s="1"/>
      <c r="GAI23" s="1"/>
      <c r="GAJ23" s="1"/>
      <c r="GAK23" s="1"/>
      <c r="GAL23" s="1"/>
      <c r="GAM23" s="1"/>
      <c r="GAN23" s="1"/>
      <c r="GAO23" s="1"/>
      <c r="GAP23" s="1"/>
      <c r="GAQ23" s="1"/>
      <c r="GAR23" s="1"/>
      <c r="GAS23" s="1"/>
      <c r="GAT23" s="1"/>
      <c r="GAU23" s="1"/>
      <c r="GAV23" s="1"/>
      <c r="GAW23" s="1"/>
      <c r="GAX23" s="1"/>
      <c r="GAY23" s="1"/>
      <c r="GAZ23" s="1"/>
      <c r="GBA23" s="1"/>
      <c r="GBB23" s="1"/>
      <c r="GBC23" s="1"/>
      <c r="GBD23" s="1"/>
      <c r="GBE23" s="1"/>
      <c r="GBF23" s="1"/>
      <c r="GBG23" s="1"/>
      <c r="GBH23" s="1"/>
      <c r="GBI23" s="1"/>
      <c r="GBJ23" s="1"/>
      <c r="GBK23" s="1"/>
      <c r="GBL23" s="1"/>
      <c r="GBM23" s="1"/>
      <c r="GBN23" s="1"/>
      <c r="GBO23" s="1"/>
      <c r="GBP23" s="1"/>
      <c r="GBQ23" s="1"/>
      <c r="GBR23" s="1"/>
      <c r="GBS23" s="1"/>
      <c r="GBT23" s="1"/>
      <c r="GBU23" s="1"/>
      <c r="GBV23" s="1"/>
      <c r="GBW23" s="1"/>
      <c r="GBX23" s="1"/>
      <c r="GBY23" s="1"/>
      <c r="GBZ23" s="1"/>
      <c r="GCA23" s="1"/>
      <c r="GCB23" s="1"/>
      <c r="GCC23" s="1"/>
      <c r="GCD23" s="1"/>
      <c r="GCE23" s="1"/>
      <c r="GCF23" s="1"/>
      <c r="GCG23" s="1"/>
      <c r="GCH23" s="1"/>
      <c r="GCI23" s="1"/>
      <c r="GCJ23" s="1"/>
      <c r="GCK23" s="1"/>
      <c r="GCL23" s="1"/>
      <c r="GCM23" s="1"/>
      <c r="GCN23" s="1"/>
      <c r="GCO23" s="1"/>
      <c r="GCP23" s="1"/>
      <c r="GCQ23" s="1"/>
      <c r="GCR23" s="1"/>
      <c r="GCS23" s="1"/>
      <c r="GCT23" s="1"/>
      <c r="GCU23" s="1"/>
      <c r="GCV23" s="1"/>
      <c r="GCW23" s="1"/>
      <c r="GCX23" s="1"/>
      <c r="GCY23" s="1"/>
      <c r="GCZ23" s="1"/>
      <c r="GDA23" s="1"/>
      <c r="GDB23" s="1"/>
      <c r="GDC23" s="1"/>
      <c r="GDD23" s="1"/>
      <c r="GDE23" s="1"/>
      <c r="GDF23" s="1"/>
      <c r="GDG23" s="1"/>
      <c r="GDH23" s="1"/>
      <c r="GDI23" s="1"/>
      <c r="GDJ23" s="1"/>
      <c r="GDK23" s="1"/>
      <c r="GDL23" s="1"/>
      <c r="GDM23" s="1"/>
      <c r="GDN23" s="1"/>
      <c r="GDO23" s="1"/>
      <c r="GDP23" s="1"/>
      <c r="GDQ23" s="1"/>
      <c r="GDR23" s="1"/>
      <c r="GDS23" s="1"/>
      <c r="GDT23" s="1"/>
      <c r="GDU23" s="1"/>
      <c r="GDV23" s="1"/>
      <c r="GDW23" s="1"/>
      <c r="GDX23" s="1"/>
      <c r="GDY23" s="1"/>
      <c r="GDZ23" s="1"/>
      <c r="GEA23" s="1"/>
      <c r="GEB23" s="1"/>
      <c r="GEC23" s="1"/>
      <c r="GED23" s="1"/>
      <c r="GEE23" s="1"/>
      <c r="GEF23" s="1"/>
      <c r="GEG23" s="1"/>
      <c r="GEH23" s="1"/>
      <c r="GEI23" s="1"/>
      <c r="GEJ23" s="1"/>
      <c r="GEK23" s="1"/>
      <c r="GEL23" s="1"/>
      <c r="GEM23" s="1"/>
      <c r="GEN23" s="1"/>
      <c r="GEO23" s="1"/>
      <c r="GEP23" s="1"/>
      <c r="GEQ23" s="1"/>
      <c r="GER23" s="1"/>
      <c r="GES23" s="1"/>
      <c r="GET23" s="1"/>
      <c r="GEU23" s="1"/>
      <c r="GEV23" s="1"/>
      <c r="GEW23" s="1"/>
      <c r="GEX23" s="1"/>
      <c r="GEY23" s="1"/>
      <c r="GEZ23" s="1"/>
      <c r="GFA23" s="1"/>
      <c r="GFB23" s="1"/>
      <c r="GFC23" s="1"/>
      <c r="GFD23" s="1"/>
      <c r="GFE23" s="1"/>
      <c r="GFF23" s="1"/>
      <c r="GFG23" s="1"/>
      <c r="GFH23" s="1"/>
      <c r="GFI23" s="1"/>
      <c r="GFJ23" s="1"/>
      <c r="GFK23" s="1"/>
      <c r="GFL23" s="1"/>
      <c r="GFM23" s="1"/>
      <c r="GFN23" s="1"/>
      <c r="GFO23" s="1"/>
      <c r="GFP23" s="1"/>
      <c r="GFQ23" s="1"/>
      <c r="GFR23" s="1"/>
      <c r="GFS23" s="1"/>
      <c r="GFT23" s="1"/>
      <c r="GFU23" s="1"/>
      <c r="GFV23" s="1"/>
      <c r="GFW23" s="1"/>
      <c r="GFX23" s="1"/>
      <c r="GFY23" s="1"/>
      <c r="GFZ23" s="1"/>
      <c r="GGA23" s="1"/>
      <c r="GGB23" s="1"/>
      <c r="GGC23" s="1"/>
      <c r="GGD23" s="1"/>
      <c r="GGE23" s="1"/>
      <c r="GGF23" s="1"/>
      <c r="GGG23" s="1"/>
      <c r="GGH23" s="1"/>
      <c r="GGI23" s="1"/>
      <c r="GGJ23" s="1"/>
      <c r="GGK23" s="1"/>
      <c r="GGL23" s="1"/>
      <c r="GGM23" s="1"/>
      <c r="GGN23" s="1"/>
      <c r="GGO23" s="1"/>
      <c r="GGP23" s="1"/>
      <c r="GGQ23" s="1"/>
      <c r="GGR23" s="1"/>
      <c r="GGS23" s="1"/>
      <c r="GGT23" s="1"/>
      <c r="GGU23" s="1"/>
      <c r="GGV23" s="1"/>
      <c r="GGW23" s="1"/>
      <c r="GGX23" s="1"/>
      <c r="GGY23" s="1"/>
      <c r="GGZ23" s="1"/>
      <c r="GHA23" s="1"/>
      <c r="GHB23" s="1"/>
      <c r="GHC23" s="1"/>
      <c r="GHD23" s="1"/>
      <c r="GHE23" s="1"/>
      <c r="GHF23" s="1"/>
      <c r="GHG23" s="1"/>
      <c r="GHH23" s="1"/>
      <c r="GHI23" s="1"/>
      <c r="GHJ23" s="1"/>
      <c r="GHK23" s="1"/>
      <c r="GHL23" s="1"/>
      <c r="GHM23" s="1"/>
      <c r="GHN23" s="1"/>
      <c r="GHO23" s="1"/>
      <c r="GHP23" s="1"/>
      <c r="GHQ23" s="1"/>
      <c r="GHR23" s="1"/>
      <c r="GHS23" s="1"/>
      <c r="GHT23" s="1"/>
      <c r="GHU23" s="1"/>
      <c r="GHV23" s="1"/>
      <c r="GHW23" s="1"/>
      <c r="GHX23" s="1"/>
      <c r="GHY23" s="1"/>
      <c r="GHZ23" s="1"/>
      <c r="GIA23" s="1"/>
      <c r="GIB23" s="1"/>
      <c r="GIC23" s="1"/>
      <c r="GID23" s="1"/>
      <c r="GIE23" s="1"/>
      <c r="GIF23" s="1"/>
      <c r="GIG23" s="1"/>
      <c r="GIH23" s="1"/>
      <c r="GII23" s="1"/>
      <c r="GIJ23" s="1"/>
      <c r="GIK23" s="1"/>
      <c r="GIL23" s="1"/>
      <c r="GIM23" s="1"/>
      <c r="GIN23" s="1"/>
      <c r="GIO23" s="1"/>
      <c r="GIP23" s="1"/>
      <c r="GIQ23" s="1"/>
      <c r="GIR23" s="1"/>
      <c r="GIS23" s="1"/>
      <c r="GIT23" s="1"/>
      <c r="GIU23" s="1"/>
      <c r="GIV23" s="1"/>
      <c r="GIW23" s="1"/>
      <c r="GIX23" s="1"/>
      <c r="GIY23" s="1"/>
      <c r="GIZ23" s="1"/>
      <c r="GJA23" s="1"/>
      <c r="GJB23" s="1"/>
      <c r="GJC23" s="1"/>
      <c r="GJD23" s="1"/>
      <c r="GJE23" s="1"/>
      <c r="GJF23" s="1"/>
      <c r="GJG23" s="1"/>
      <c r="GJH23" s="1"/>
      <c r="GJI23" s="1"/>
      <c r="GJJ23" s="1"/>
      <c r="GJK23" s="1"/>
      <c r="GJL23" s="1"/>
      <c r="GJM23" s="1"/>
      <c r="GJN23" s="1"/>
      <c r="GJO23" s="1"/>
      <c r="GJP23" s="1"/>
      <c r="GJQ23" s="1"/>
      <c r="GJR23" s="1"/>
      <c r="GJS23" s="1"/>
      <c r="GJT23" s="1"/>
      <c r="GJU23" s="1"/>
      <c r="GJV23" s="1"/>
      <c r="GJW23" s="1"/>
      <c r="GJX23" s="1"/>
      <c r="GJY23" s="1"/>
      <c r="GJZ23" s="1"/>
      <c r="GKA23" s="1"/>
      <c r="GKB23" s="1"/>
      <c r="GKC23" s="1"/>
      <c r="GKD23" s="1"/>
      <c r="GKE23" s="1"/>
      <c r="GKF23" s="1"/>
      <c r="GKG23" s="1"/>
      <c r="GKH23" s="1"/>
      <c r="GKI23" s="1"/>
      <c r="GKJ23" s="1"/>
      <c r="GKK23" s="1"/>
      <c r="GKL23" s="1"/>
      <c r="GKM23" s="1"/>
      <c r="GKN23" s="1"/>
      <c r="GKO23" s="1"/>
      <c r="GKP23" s="1"/>
      <c r="GKQ23" s="1"/>
      <c r="GKR23" s="1"/>
      <c r="GKS23" s="1"/>
      <c r="GKT23" s="1"/>
      <c r="GKU23" s="1"/>
      <c r="GKV23" s="1"/>
      <c r="GKW23" s="1"/>
      <c r="GKX23" s="1"/>
      <c r="GKY23" s="1"/>
      <c r="GKZ23" s="1"/>
      <c r="GLA23" s="1"/>
      <c r="GLB23" s="1"/>
      <c r="GLC23" s="1"/>
      <c r="GLD23" s="1"/>
      <c r="GLE23" s="1"/>
      <c r="GLF23" s="1"/>
      <c r="GLG23" s="1"/>
      <c r="GLH23" s="1"/>
      <c r="GLI23" s="1"/>
      <c r="GLJ23" s="1"/>
      <c r="GLK23" s="1"/>
      <c r="GLL23" s="1"/>
      <c r="GLM23" s="1"/>
      <c r="GLN23" s="1"/>
      <c r="GLO23" s="1"/>
      <c r="GLP23" s="1"/>
      <c r="GLQ23" s="1"/>
      <c r="GLR23" s="1"/>
      <c r="GLS23" s="1"/>
      <c r="GLT23" s="1"/>
      <c r="GLU23" s="1"/>
      <c r="GLV23" s="1"/>
      <c r="GLW23" s="1"/>
      <c r="GLX23" s="1"/>
      <c r="GLY23" s="1"/>
      <c r="GLZ23" s="1"/>
      <c r="GMA23" s="1"/>
      <c r="GMB23" s="1"/>
      <c r="GMC23" s="1"/>
      <c r="GMD23" s="1"/>
      <c r="GME23" s="1"/>
      <c r="GMF23" s="1"/>
      <c r="GMG23" s="1"/>
      <c r="GMH23" s="1"/>
      <c r="GMI23" s="1"/>
      <c r="GMJ23" s="1"/>
      <c r="GMK23" s="1"/>
      <c r="GML23" s="1"/>
      <c r="GMM23" s="1"/>
      <c r="GMN23" s="1"/>
      <c r="GMO23" s="1"/>
      <c r="GMP23" s="1"/>
      <c r="GMQ23" s="1"/>
      <c r="GMR23" s="1"/>
      <c r="GMS23" s="1"/>
      <c r="GMT23" s="1"/>
      <c r="GMU23" s="1"/>
      <c r="GMV23" s="1"/>
      <c r="GMW23" s="1"/>
      <c r="GMX23" s="1"/>
      <c r="GMY23" s="1"/>
      <c r="GMZ23" s="1"/>
      <c r="GNA23" s="1"/>
      <c r="GNB23" s="1"/>
      <c r="GNC23" s="1"/>
      <c r="GND23" s="1"/>
      <c r="GNE23" s="1"/>
      <c r="GNF23" s="1"/>
      <c r="GNG23" s="1"/>
      <c r="GNH23" s="1"/>
      <c r="GNI23" s="1"/>
      <c r="GNJ23" s="1"/>
      <c r="GNK23" s="1"/>
      <c r="GNL23" s="1"/>
      <c r="GNM23" s="1"/>
      <c r="GNN23" s="1"/>
      <c r="GNO23" s="1"/>
      <c r="GNP23" s="1"/>
      <c r="GNQ23" s="1"/>
      <c r="GNR23" s="1"/>
      <c r="GNS23" s="1"/>
      <c r="GNT23" s="1"/>
      <c r="GNU23" s="1"/>
      <c r="GNV23" s="1"/>
      <c r="GNW23" s="1"/>
      <c r="GNX23" s="1"/>
      <c r="GNY23" s="1"/>
      <c r="GNZ23" s="1"/>
      <c r="GOA23" s="1"/>
      <c r="GOB23" s="1"/>
      <c r="GOC23" s="1"/>
      <c r="GOD23" s="1"/>
      <c r="GOE23" s="1"/>
      <c r="GOF23" s="1"/>
      <c r="GOG23" s="1"/>
      <c r="GOH23" s="1"/>
      <c r="GOI23" s="1"/>
      <c r="GOJ23" s="1"/>
      <c r="GOK23" s="1"/>
      <c r="GOL23" s="1"/>
      <c r="GOM23" s="1"/>
      <c r="GON23" s="1"/>
      <c r="GOO23" s="1"/>
      <c r="GOP23" s="1"/>
      <c r="GOQ23" s="1"/>
      <c r="GOR23" s="1"/>
      <c r="GOS23" s="1"/>
      <c r="GOT23" s="1"/>
      <c r="GOU23" s="1"/>
      <c r="GOV23" s="1"/>
      <c r="GOW23" s="1"/>
      <c r="GOX23" s="1"/>
      <c r="GOY23" s="1"/>
      <c r="GOZ23" s="1"/>
      <c r="GPA23" s="1"/>
      <c r="GPB23" s="1"/>
      <c r="GPC23" s="1"/>
      <c r="GPD23" s="1"/>
      <c r="GPE23" s="1"/>
      <c r="GPF23" s="1"/>
      <c r="GPG23" s="1"/>
      <c r="GPH23" s="1"/>
      <c r="GPI23" s="1"/>
      <c r="GPJ23" s="1"/>
      <c r="GPK23" s="1"/>
      <c r="GPL23" s="1"/>
      <c r="GPM23" s="1"/>
      <c r="GPN23" s="1"/>
      <c r="GPO23" s="1"/>
      <c r="GPP23" s="1"/>
      <c r="GPQ23" s="1"/>
      <c r="GPR23" s="1"/>
      <c r="GPS23" s="1"/>
      <c r="GPT23" s="1"/>
      <c r="GPU23" s="1"/>
      <c r="GPV23" s="1"/>
      <c r="GPW23" s="1"/>
      <c r="GPX23" s="1"/>
      <c r="GPY23" s="1"/>
      <c r="GPZ23" s="1"/>
      <c r="GQA23" s="1"/>
      <c r="GQB23" s="1"/>
      <c r="GQC23" s="1"/>
      <c r="GQD23" s="1"/>
      <c r="GQE23" s="1"/>
      <c r="GQF23" s="1"/>
      <c r="GQG23" s="1"/>
      <c r="GQH23" s="1"/>
      <c r="GQI23" s="1"/>
      <c r="GQJ23" s="1"/>
      <c r="GQK23" s="1"/>
      <c r="GQL23" s="1"/>
      <c r="GQM23" s="1"/>
      <c r="GQN23" s="1"/>
      <c r="GQO23" s="1"/>
      <c r="GQP23" s="1"/>
      <c r="GQQ23" s="1"/>
      <c r="GQR23" s="1"/>
      <c r="GQS23" s="1"/>
      <c r="GQT23" s="1"/>
      <c r="GQU23" s="1"/>
      <c r="GQV23" s="1"/>
      <c r="GQW23" s="1"/>
      <c r="GQX23" s="1"/>
      <c r="GQY23" s="1"/>
      <c r="GQZ23" s="1"/>
      <c r="GRA23" s="1"/>
      <c r="GRB23" s="1"/>
      <c r="GRC23" s="1"/>
      <c r="GRD23" s="1"/>
      <c r="GRE23" s="1"/>
      <c r="GRF23" s="1"/>
      <c r="GRG23" s="1"/>
      <c r="GRH23" s="1"/>
      <c r="GRI23" s="1"/>
      <c r="GRJ23" s="1"/>
      <c r="GRK23" s="1"/>
      <c r="GRL23" s="1"/>
      <c r="GRM23" s="1"/>
      <c r="GRN23" s="1"/>
      <c r="GRO23" s="1"/>
      <c r="GRP23" s="1"/>
      <c r="GRQ23" s="1"/>
      <c r="GRR23" s="1"/>
      <c r="GRS23" s="1"/>
      <c r="GRT23" s="1"/>
      <c r="GRU23" s="1"/>
      <c r="GRV23" s="1"/>
      <c r="GRW23" s="1"/>
      <c r="GRX23" s="1"/>
      <c r="GRY23" s="1"/>
      <c r="GRZ23" s="1"/>
      <c r="GSA23" s="1"/>
      <c r="GSB23" s="1"/>
      <c r="GSC23" s="1"/>
      <c r="GSD23" s="1"/>
      <c r="GSE23" s="1"/>
      <c r="GSF23" s="1"/>
      <c r="GSG23" s="1"/>
      <c r="GSH23" s="1"/>
      <c r="GSI23" s="1"/>
      <c r="GSJ23" s="1"/>
      <c r="GSK23" s="1"/>
      <c r="GSL23" s="1"/>
      <c r="GSM23" s="1"/>
      <c r="GSN23" s="1"/>
      <c r="GSO23" s="1"/>
      <c r="GSP23" s="1"/>
      <c r="GSQ23" s="1"/>
      <c r="GSR23" s="1"/>
      <c r="GSS23" s="1"/>
      <c r="GST23" s="1"/>
      <c r="GSU23" s="1"/>
      <c r="GSV23" s="1"/>
      <c r="GSW23" s="1"/>
      <c r="GSX23" s="1"/>
      <c r="GSY23" s="1"/>
      <c r="GSZ23" s="1"/>
      <c r="GTA23" s="1"/>
      <c r="GTB23" s="1"/>
      <c r="GTC23" s="1"/>
      <c r="GTD23" s="1"/>
      <c r="GTE23" s="1"/>
      <c r="GTF23" s="1"/>
      <c r="GTG23" s="1"/>
      <c r="GTH23" s="1"/>
      <c r="GTI23" s="1"/>
      <c r="GTJ23" s="1"/>
      <c r="GTK23" s="1"/>
      <c r="GTL23" s="1"/>
      <c r="GTM23" s="1"/>
      <c r="GTN23" s="1"/>
      <c r="GTO23" s="1"/>
      <c r="GTP23" s="1"/>
      <c r="GTQ23" s="1"/>
      <c r="GTR23" s="1"/>
      <c r="GTS23" s="1"/>
      <c r="GTT23" s="1"/>
      <c r="GTU23" s="1"/>
      <c r="GTV23" s="1"/>
      <c r="GTW23" s="1"/>
      <c r="GTX23" s="1"/>
      <c r="GTY23" s="1"/>
      <c r="GTZ23" s="1"/>
      <c r="GUA23" s="1"/>
      <c r="GUB23" s="1"/>
      <c r="GUC23" s="1"/>
      <c r="GUD23" s="1"/>
      <c r="GUE23" s="1"/>
      <c r="GUF23" s="1"/>
      <c r="GUG23" s="1"/>
      <c r="GUH23" s="1"/>
      <c r="GUI23" s="1"/>
      <c r="GUJ23" s="1"/>
      <c r="GUK23" s="1"/>
      <c r="GUL23" s="1"/>
      <c r="GUM23" s="1"/>
      <c r="GUN23" s="1"/>
      <c r="GUO23" s="1"/>
      <c r="GUP23" s="1"/>
      <c r="GUQ23" s="1"/>
      <c r="GUR23" s="1"/>
      <c r="GUS23" s="1"/>
      <c r="GUT23" s="1"/>
      <c r="GUU23" s="1"/>
      <c r="GUV23" s="1"/>
      <c r="GUW23" s="1"/>
      <c r="GUX23" s="1"/>
      <c r="GUY23" s="1"/>
      <c r="GUZ23" s="1"/>
      <c r="GVA23" s="1"/>
      <c r="GVB23" s="1"/>
      <c r="GVC23" s="1"/>
      <c r="GVD23" s="1"/>
      <c r="GVE23" s="1"/>
      <c r="GVF23" s="1"/>
      <c r="GVG23" s="1"/>
      <c r="GVH23" s="1"/>
      <c r="GVI23" s="1"/>
      <c r="GVJ23" s="1"/>
      <c r="GVK23" s="1"/>
      <c r="GVL23" s="1"/>
      <c r="GVM23" s="1"/>
      <c r="GVN23" s="1"/>
      <c r="GVO23" s="1"/>
      <c r="GVP23" s="1"/>
      <c r="GVQ23" s="1"/>
      <c r="GVR23" s="1"/>
      <c r="GVS23" s="1"/>
      <c r="GVT23" s="1"/>
      <c r="GVU23" s="1"/>
      <c r="GVV23" s="1"/>
      <c r="GVW23" s="1"/>
      <c r="GVX23" s="1"/>
      <c r="GVY23" s="1"/>
      <c r="GVZ23" s="1"/>
      <c r="GWA23" s="1"/>
      <c r="GWB23" s="1"/>
      <c r="GWC23" s="1"/>
      <c r="GWD23" s="1"/>
      <c r="GWE23" s="1"/>
      <c r="GWF23" s="1"/>
      <c r="GWG23" s="1"/>
      <c r="GWH23" s="1"/>
      <c r="GWI23" s="1"/>
      <c r="GWJ23" s="1"/>
      <c r="GWK23" s="1"/>
      <c r="GWL23" s="1"/>
      <c r="GWM23" s="1"/>
      <c r="GWN23" s="1"/>
      <c r="GWO23" s="1"/>
      <c r="GWP23" s="1"/>
      <c r="GWQ23" s="1"/>
      <c r="GWR23" s="1"/>
      <c r="GWS23" s="1"/>
      <c r="GWT23" s="1"/>
      <c r="GWU23" s="1"/>
      <c r="GWV23" s="1"/>
      <c r="GWW23" s="1"/>
      <c r="GWX23" s="1"/>
      <c r="GWY23" s="1"/>
      <c r="GWZ23" s="1"/>
      <c r="GXA23" s="1"/>
      <c r="GXB23" s="1"/>
      <c r="GXC23" s="1"/>
      <c r="GXD23" s="1"/>
      <c r="GXE23" s="1"/>
      <c r="GXF23" s="1"/>
      <c r="GXG23" s="1"/>
      <c r="GXH23" s="1"/>
      <c r="GXI23" s="1"/>
      <c r="GXJ23" s="1"/>
      <c r="GXK23" s="1"/>
      <c r="GXL23" s="1"/>
      <c r="GXM23" s="1"/>
      <c r="GXN23" s="1"/>
      <c r="GXO23" s="1"/>
      <c r="GXP23" s="1"/>
      <c r="GXQ23" s="1"/>
      <c r="GXR23" s="1"/>
      <c r="GXS23" s="1"/>
      <c r="GXT23" s="1"/>
      <c r="GXU23" s="1"/>
      <c r="GXV23" s="1"/>
      <c r="GXW23" s="1"/>
      <c r="GXX23" s="1"/>
      <c r="GXY23" s="1"/>
      <c r="GXZ23" s="1"/>
      <c r="GYA23" s="1"/>
      <c r="GYB23" s="1"/>
      <c r="GYC23" s="1"/>
      <c r="GYD23" s="1"/>
      <c r="GYE23" s="1"/>
      <c r="GYF23" s="1"/>
      <c r="GYG23" s="1"/>
      <c r="GYH23" s="1"/>
      <c r="GYI23" s="1"/>
      <c r="GYJ23" s="1"/>
      <c r="GYK23" s="1"/>
      <c r="GYL23" s="1"/>
      <c r="GYM23" s="1"/>
      <c r="GYN23" s="1"/>
      <c r="GYO23" s="1"/>
      <c r="GYP23" s="1"/>
      <c r="GYQ23" s="1"/>
      <c r="GYR23" s="1"/>
      <c r="GYS23" s="1"/>
      <c r="GYT23" s="1"/>
      <c r="GYU23" s="1"/>
      <c r="GYV23" s="1"/>
      <c r="GYW23" s="1"/>
      <c r="GYX23" s="1"/>
      <c r="GYY23" s="1"/>
      <c r="GYZ23" s="1"/>
      <c r="GZA23" s="1"/>
      <c r="GZB23" s="1"/>
      <c r="GZC23" s="1"/>
      <c r="GZD23" s="1"/>
      <c r="GZE23" s="1"/>
      <c r="GZF23" s="1"/>
      <c r="GZG23" s="1"/>
      <c r="GZH23" s="1"/>
      <c r="GZI23" s="1"/>
      <c r="GZJ23" s="1"/>
      <c r="GZK23" s="1"/>
      <c r="GZL23" s="1"/>
      <c r="GZM23" s="1"/>
      <c r="GZN23" s="1"/>
      <c r="GZO23" s="1"/>
      <c r="GZP23" s="1"/>
      <c r="GZQ23" s="1"/>
      <c r="GZR23" s="1"/>
      <c r="GZS23" s="1"/>
      <c r="GZT23" s="1"/>
      <c r="GZU23" s="1"/>
      <c r="GZV23" s="1"/>
      <c r="GZW23" s="1"/>
      <c r="GZX23" s="1"/>
      <c r="GZY23" s="1"/>
      <c r="GZZ23" s="1"/>
      <c r="HAA23" s="1"/>
      <c r="HAB23" s="1"/>
      <c r="HAC23" s="1"/>
      <c r="HAD23" s="1"/>
      <c r="HAE23" s="1"/>
      <c r="HAF23" s="1"/>
      <c r="HAG23" s="1"/>
      <c r="HAH23" s="1"/>
      <c r="HAI23" s="1"/>
      <c r="HAJ23" s="1"/>
      <c r="HAK23" s="1"/>
      <c r="HAL23" s="1"/>
      <c r="HAM23" s="1"/>
      <c r="HAN23" s="1"/>
      <c r="HAO23" s="1"/>
      <c r="HAP23" s="1"/>
      <c r="HAQ23" s="1"/>
      <c r="HAR23" s="1"/>
      <c r="HAS23" s="1"/>
      <c r="HAT23" s="1"/>
      <c r="HAU23" s="1"/>
      <c r="HAV23" s="1"/>
      <c r="HAW23" s="1"/>
      <c r="HAX23" s="1"/>
      <c r="HAY23" s="1"/>
      <c r="HAZ23" s="1"/>
      <c r="HBA23" s="1"/>
      <c r="HBB23" s="1"/>
      <c r="HBC23" s="1"/>
      <c r="HBD23" s="1"/>
      <c r="HBE23" s="1"/>
      <c r="HBF23" s="1"/>
      <c r="HBG23" s="1"/>
      <c r="HBH23" s="1"/>
      <c r="HBI23" s="1"/>
      <c r="HBJ23" s="1"/>
      <c r="HBK23" s="1"/>
      <c r="HBL23" s="1"/>
      <c r="HBM23" s="1"/>
      <c r="HBN23" s="1"/>
      <c r="HBO23" s="1"/>
      <c r="HBP23" s="1"/>
      <c r="HBQ23" s="1"/>
      <c r="HBR23" s="1"/>
      <c r="HBS23" s="1"/>
      <c r="HBT23" s="1"/>
      <c r="HBU23" s="1"/>
      <c r="HBV23" s="1"/>
      <c r="HBW23" s="1"/>
      <c r="HBX23" s="1"/>
      <c r="HBY23" s="1"/>
      <c r="HBZ23" s="1"/>
      <c r="HCA23" s="1"/>
      <c r="HCB23" s="1"/>
      <c r="HCC23" s="1"/>
      <c r="HCD23" s="1"/>
      <c r="HCE23" s="1"/>
      <c r="HCF23" s="1"/>
      <c r="HCG23" s="1"/>
      <c r="HCH23" s="1"/>
      <c r="HCI23" s="1"/>
      <c r="HCJ23" s="1"/>
      <c r="HCK23" s="1"/>
      <c r="HCL23" s="1"/>
      <c r="HCM23" s="1"/>
      <c r="HCN23" s="1"/>
      <c r="HCO23" s="1"/>
      <c r="HCP23" s="1"/>
      <c r="HCQ23" s="1"/>
      <c r="HCR23" s="1"/>
      <c r="HCS23" s="1"/>
      <c r="HCT23" s="1"/>
      <c r="HCU23" s="1"/>
      <c r="HCV23" s="1"/>
      <c r="HCW23" s="1"/>
      <c r="HCX23" s="1"/>
      <c r="HCY23" s="1"/>
      <c r="HCZ23" s="1"/>
      <c r="HDA23" s="1"/>
      <c r="HDB23" s="1"/>
      <c r="HDC23" s="1"/>
      <c r="HDD23" s="1"/>
      <c r="HDE23" s="1"/>
      <c r="HDF23" s="1"/>
      <c r="HDG23" s="1"/>
      <c r="HDH23" s="1"/>
      <c r="HDI23" s="1"/>
      <c r="HDJ23" s="1"/>
      <c r="HDK23" s="1"/>
      <c r="HDL23" s="1"/>
      <c r="HDM23" s="1"/>
      <c r="HDN23" s="1"/>
      <c r="HDO23" s="1"/>
      <c r="HDP23" s="1"/>
      <c r="HDQ23" s="1"/>
      <c r="HDR23" s="1"/>
      <c r="HDS23" s="1"/>
      <c r="HDT23" s="1"/>
      <c r="HDU23" s="1"/>
      <c r="HDV23" s="1"/>
      <c r="HDW23" s="1"/>
      <c r="HDX23" s="1"/>
      <c r="HDY23" s="1"/>
      <c r="HDZ23" s="1"/>
      <c r="HEA23" s="1"/>
      <c r="HEB23" s="1"/>
      <c r="HEC23" s="1"/>
      <c r="HED23" s="1"/>
      <c r="HEE23" s="1"/>
      <c r="HEF23" s="1"/>
      <c r="HEG23" s="1"/>
      <c r="HEH23" s="1"/>
      <c r="HEI23" s="1"/>
      <c r="HEJ23" s="1"/>
      <c r="HEK23" s="1"/>
      <c r="HEL23" s="1"/>
      <c r="HEM23" s="1"/>
      <c r="HEN23" s="1"/>
      <c r="HEO23" s="1"/>
      <c r="HEP23" s="1"/>
      <c r="HEQ23" s="1"/>
      <c r="HER23" s="1"/>
      <c r="HES23" s="1"/>
      <c r="HET23" s="1"/>
      <c r="HEU23" s="1"/>
      <c r="HEV23" s="1"/>
      <c r="HEW23" s="1"/>
      <c r="HEX23" s="1"/>
      <c r="HEY23" s="1"/>
      <c r="HEZ23" s="1"/>
      <c r="HFA23" s="1"/>
      <c r="HFB23" s="1"/>
      <c r="HFC23" s="1"/>
      <c r="HFD23" s="1"/>
      <c r="HFE23" s="1"/>
      <c r="HFF23" s="1"/>
      <c r="HFG23" s="1"/>
      <c r="HFH23" s="1"/>
      <c r="HFI23" s="1"/>
      <c r="HFJ23" s="1"/>
      <c r="HFK23" s="1"/>
      <c r="HFL23" s="1"/>
      <c r="HFM23" s="1"/>
      <c r="HFN23" s="1"/>
      <c r="HFO23" s="1"/>
      <c r="HFP23" s="1"/>
      <c r="HFQ23" s="1"/>
      <c r="HFR23" s="1"/>
      <c r="HFS23" s="1"/>
      <c r="HFT23" s="1"/>
      <c r="HFU23" s="1"/>
      <c r="HFV23" s="1"/>
      <c r="HFW23" s="1"/>
      <c r="HFX23" s="1"/>
      <c r="HFY23" s="1"/>
      <c r="HFZ23" s="1"/>
      <c r="HGA23" s="1"/>
      <c r="HGB23" s="1"/>
      <c r="HGC23" s="1"/>
      <c r="HGD23" s="1"/>
      <c r="HGE23" s="1"/>
      <c r="HGF23" s="1"/>
      <c r="HGG23" s="1"/>
      <c r="HGH23" s="1"/>
      <c r="HGI23" s="1"/>
      <c r="HGJ23" s="1"/>
      <c r="HGK23" s="1"/>
      <c r="HGL23" s="1"/>
      <c r="HGM23" s="1"/>
      <c r="HGN23" s="1"/>
      <c r="HGO23" s="1"/>
      <c r="HGP23" s="1"/>
      <c r="HGQ23" s="1"/>
      <c r="HGR23" s="1"/>
      <c r="HGS23" s="1"/>
      <c r="HGT23" s="1"/>
      <c r="HGU23" s="1"/>
      <c r="HGV23" s="1"/>
      <c r="HGW23" s="1"/>
      <c r="HGX23" s="1"/>
      <c r="HGY23" s="1"/>
      <c r="HGZ23" s="1"/>
      <c r="HHA23" s="1"/>
      <c r="HHB23" s="1"/>
      <c r="HHC23" s="1"/>
      <c r="HHD23" s="1"/>
      <c r="HHE23" s="1"/>
      <c r="HHF23" s="1"/>
      <c r="HHG23" s="1"/>
      <c r="HHH23" s="1"/>
      <c r="HHI23" s="1"/>
      <c r="HHJ23" s="1"/>
      <c r="HHK23" s="1"/>
      <c r="HHL23" s="1"/>
      <c r="HHM23" s="1"/>
      <c r="HHN23" s="1"/>
      <c r="HHO23" s="1"/>
      <c r="HHP23" s="1"/>
      <c r="HHQ23" s="1"/>
      <c r="HHR23" s="1"/>
      <c r="HHS23" s="1"/>
      <c r="HHT23" s="1"/>
      <c r="HHU23" s="1"/>
      <c r="HHV23" s="1"/>
      <c r="HHW23" s="1"/>
      <c r="HHX23" s="1"/>
      <c r="HHY23" s="1"/>
      <c r="HHZ23" s="1"/>
      <c r="HIA23" s="1"/>
      <c r="HIB23" s="1"/>
      <c r="HIC23" s="1"/>
      <c r="HID23" s="1"/>
      <c r="HIE23" s="1"/>
      <c r="HIF23" s="1"/>
      <c r="HIG23" s="1"/>
      <c r="HIH23" s="1"/>
      <c r="HII23" s="1"/>
      <c r="HIJ23" s="1"/>
      <c r="HIK23" s="1"/>
      <c r="HIL23" s="1"/>
      <c r="HIM23" s="1"/>
      <c r="HIN23" s="1"/>
      <c r="HIO23" s="1"/>
      <c r="HIP23" s="1"/>
      <c r="HIQ23" s="1"/>
      <c r="HIR23" s="1"/>
      <c r="HIS23" s="1"/>
      <c r="HIT23" s="1"/>
      <c r="HIU23" s="1"/>
      <c r="HIV23" s="1"/>
      <c r="HIW23" s="1"/>
      <c r="HIX23" s="1"/>
      <c r="HIY23" s="1"/>
      <c r="HIZ23" s="1"/>
      <c r="HJA23" s="1"/>
      <c r="HJB23" s="1"/>
      <c r="HJC23" s="1"/>
      <c r="HJD23" s="1"/>
      <c r="HJE23" s="1"/>
      <c r="HJF23" s="1"/>
      <c r="HJG23" s="1"/>
      <c r="HJH23" s="1"/>
      <c r="HJI23" s="1"/>
      <c r="HJJ23" s="1"/>
      <c r="HJK23" s="1"/>
      <c r="HJL23" s="1"/>
      <c r="HJM23" s="1"/>
      <c r="HJN23" s="1"/>
      <c r="HJO23" s="1"/>
      <c r="HJP23" s="1"/>
      <c r="HJQ23" s="1"/>
      <c r="HJR23" s="1"/>
      <c r="HJS23" s="1"/>
      <c r="HJT23" s="1"/>
      <c r="HJU23" s="1"/>
      <c r="HJV23" s="1"/>
      <c r="HJW23" s="1"/>
      <c r="HJX23" s="1"/>
      <c r="HJY23" s="1"/>
      <c r="HJZ23" s="1"/>
      <c r="HKA23" s="1"/>
      <c r="HKB23" s="1"/>
      <c r="HKC23" s="1"/>
      <c r="HKD23" s="1"/>
      <c r="HKE23" s="1"/>
      <c r="HKF23" s="1"/>
      <c r="HKG23" s="1"/>
      <c r="HKH23" s="1"/>
      <c r="HKI23" s="1"/>
      <c r="HKJ23" s="1"/>
      <c r="HKK23" s="1"/>
      <c r="HKL23" s="1"/>
      <c r="HKM23" s="1"/>
      <c r="HKN23" s="1"/>
      <c r="HKO23" s="1"/>
      <c r="HKP23" s="1"/>
      <c r="HKQ23" s="1"/>
      <c r="HKR23" s="1"/>
      <c r="HKS23" s="1"/>
      <c r="HKT23" s="1"/>
      <c r="HKU23" s="1"/>
      <c r="HKV23" s="1"/>
      <c r="HKW23" s="1"/>
      <c r="HKX23" s="1"/>
      <c r="HKY23" s="1"/>
      <c r="HKZ23" s="1"/>
      <c r="HLA23" s="1"/>
      <c r="HLB23" s="1"/>
      <c r="HLC23" s="1"/>
      <c r="HLD23" s="1"/>
      <c r="HLE23" s="1"/>
      <c r="HLF23" s="1"/>
      <c r="HLG23" s="1"/>
      <c r="HLH23" s="1"/>
      <c r="HLI23" s="1"/>
      <c r="HLJ23" s="1"/>
      <c r="HLK23" s="1"/>
      <c r="HLL23" s="1"/>
      <c r="HLM23" s="1"/>
      <c r="HLN23" s="1"/>
      <c r="HLO23" s="1"/>
      <c r="HLP23" s="1"/>
      <c r="HLQ23" s="1"/>
      <c r="HLR23" s="1"/>
      <c r="HLS23" s="1"/>
      <c r="HLT23" s="1"/>
      <c r="HLU23" s="1"/>
      <c r="HLV23" s="1"/>
      <c r="HLW23" s="1"/>
      <c r="HLX23" s="1"/>
      <c r="HLY23" s="1"/>
      <c r="HLZ23" s="1"/>
      <c r="HMA23" s="1"/>
      <c r="HMB23" s="1"/>
      <c r="HMC23" s="1"/>
      <c r="HMD23" s="1"/>
      <c r="HME23" s="1"/>
      <c r="HMF23" s="1"/>
      <c r="HMG23" s="1"/>
      <c r="HMH23" s="1"/>
      <c r="HMI23" s="1"/>
      <c r="HMJ23" s="1"/>
      <c r="HMK23" s="1"/>
      <c r="HML23" s="1"/>
      <c r="HMM23" s="1"/>
      <c r="HMN23" s="1"/>
      <c r="HMO23" s="1"/>
      <c r="HMP23" s="1"/>
      <c r="HMQ23" s="1"/>
      <c r="HMR23" s="1"/>
      <c r="HMS23" s="1"/>
      <c r="HMT23" s="1"/>
      <c r="HMU23" s="1"/>
      <c r="HMV23" s="1"/>
      <c r="HMW23" s="1"/>
      <c r="HMX23" s="1"/>
      <c r="HMY23" s="1"/>
      <c r="HMZ23" s="1"/>
      <c r="HNA23" s="1"/>
      <c r="HNB23" s="1"/>
      <c r="HNC23" s="1"/>
      <c r="HND23" s="1"/>
      <c r="HNE23" s="1"/>
      <c r="HNF23" s="1"/>
      <c r="HNG23" s="1"/>
      <c r="HNH23" s="1"/>
      <c r="HNI23" s="1"/>
      <c r="HNJ23" s="1"/>
      <c r="HNK23" s="1"/>
      <c r="HNL23" s="1"/>
      <c r="HNM23" s="1"/>
      <c r="HNN23" s="1"/>
      <c r="HNO23" s="1"/>
      <c r="HNP23" s="1"/>
      <c r="HNQ23" s="1"/>
      <c r="HNR23" s="1"/>
      <c r="HNS23" s="1"/>
      <c r="HNT23" s="1"/>
      <c r="HNU23" s="1"/>
      <c r="HNV23" s="1"/>
      <c r="HNW23" s="1"/>
      <c r="HNX23" s="1"/>
      <c r="HNY23" s="1"/>
      <c r="HNZ23" s="1"/>
      <c r="HOA23" s="1"/>
      <c r="HOB23" s="1"/>
      <c r="HOC23" s="1"/>
      <c r="HOD23" s="1"/>
      <c r="HOE23" s="1"/>
      <c r="HOF23" s="1"/>
      <c r="HOG23" s="1"/>
      <c r="HOH23" s="1"/>
      <c r="HOI23" s="1"/>
      <c r="HOJ23" s="1"/>
      <c r="HOK23" s="1"/>
      <c r="HOL23" s="1"/>
      <c r="HOM23" s="1"/>
      <c r="HON23" s="1"/>
      <c r="HOO23" s="1"/>
      <c r="HOP23" s="1"/>
      <c r="HOQ23" s="1"/>
      <c r="HOR23" s="1"/>
      <c r="HOS23" s="1"/>
      <c r="HOT23" s="1"/>
      <c r="HOU23" s="1"/>
      <c r="HOV23" s="1"/>
      <c r="HOW23" s="1"/>
      <c r="HOX23" s="1"/>
      <c r="HOY23" s="1"/>
      <c r="HOZ23" s="1"/>
      <c r="HPA23" s="1"/>
      <c r="HPB23" s="1"/>
      <c r="HPC23" s="1"/>
      <c r="HPD23" s="1"/>
      <c r="HPE23" s="1"/>
      <c r="HPF23" s="1"/>
      <c r="HPG23" s="1"/>
      <c r="HPH23" s="1"/>
      <c r="HPI23" s="1"/>
      <c r="HPJ23" s="1"/>
      <c r="HPK23" s="1"/>
      <c r="HPL23" s="1"/>
      <c r="HPM23" s="1"/>
      <c r="HPN23" s="1"/>
      <c r="HPO23" s="1"/>
      <c r="HPP23" s="1"/>
      <c r="HPQ23" s="1"/>
      <c r="HPR23" s="1"/>
      <c r="HPS23" s="1"/>
      <c r="HPT23" s="1"/>
      <c r="HPU23" s="1"/>
      <c r="HPV23" s="1"/>
      <c r="HPW23" s="1"/>
      <c r="HPX23" s="1"/>
      <c r="HPY23" s="1"/>
      <c r="HPZ23" s="1"/>
      <c r="HQA23" s="1"/>
      <c r="HQB23" s="1"/>
      <c r="HQC23" s="1"/>
      <c r="HQD23" s="1"/>
      <c r="HQE23" s="1"/>
      <c r="HQF23" s="1"/>
      <c r="HQG23" s="1"/>
      <c r="HQH23" s="1"/>
      <c r="HQI23" s="1"/>
      <c r="HQJ23" s="1"/>
      <c r="HQK23" s="1"/>
      <c r="HQL23" s="1"/>
      <c r="HQM23" s="1"/>
      <c r="HQN23" s="1"/>
      <c r="HQO23" s="1"/>
      <c r="HQP23" s="1"/>
      <c r="HQQ23" s="1"/>
      <c r="HQR23" s="1"/>
      <c r="HQS23" s="1"/>
      <c r="HQT23" s="1"/>
      <c r="HQU23" s="1"/>
      <c r="HQV23" s="1"/>
      <c r="HQW23" s="1"/>
      <c r="HQX23" s="1"/>
      <c r="HQY23" s="1"/>
      <c r="HQZ23" s="1"/>
      <c r="HRA23" s="1"/>
      <c r="HRB23" s="1"/>
      <c r="HRC23" s="1"/>
      <c r="HRD23" s="1"/>
      <c r="HRE23" s="1"/>
      <c r="HRF23" s="1"/>
      <c r="HRG23" s="1"/>
      <c r="HRH23" s="1"/>
      <c r="HRI23" s="1"/>
      <c r="HRJ23" s="1"/>
      <c r="HRK23" s="1"/>
      <c r="HRL23" s="1"/>
      <c r="HRM23" s="1"/>
      <c r="HRN23" s="1"/>
      <c r="HRO23" s="1"/>
      <c r="HRP23" s="1"/>
      <c r="HRQ23" s="1"/>
      <c r="HRR23" s="1"/>
      <c r="HRS23" s="1"/>
      <c r="HRT23" s="1"/>
      <c r="HRU23" s="1"/>
      <c r="HRV23" s="1"/>
      <c r="HRW23" s="1"/>
      <c r="HRX23" s="1"/>
      <c r="HRY23" s="1"/>
      <c r="HRZ23" s="1"/>
      <c r="HSA23" s="1"/>
      <c r="HSB23" s="1"/>
      <c r="HSC23" s="1"/>
      <c r="HSD23" s="1"/>
      <c r="HSE23" s="1"/>
      <c r="HSF23" s="1"/>
      <c r="HSG23" s="1"/>
      <c r="HSH23" s="1"/>
      <c r="HSI23" s="1"/>
      <c r="HSJ23" s="1"/>
      <c r="HSK23" s="1"/>
      <c r="HSL23" s="1"/>
      <c r="HSM23" s="1"/>
      <c r="HSN23" s="1"/>
      <c r="HSO23" s="1"/>
      <c r="HSP23" s="1"/>
      <c r="HSQ23" s="1"/>
      <c r="HSR23" s="1"/>
      <c r="HSS23" s="1"/>
      <c r="HST23" s="1"/>
      <c r="HSU23" s="1"/>
      <c r="HSV23" s="1"/>
      <c r="HSW23" s="1"/>
      <c r="HSX23" s="1"/>
      <c r="HSY23" s="1"/>
      <c r="HSZ23" s="1"/>
      <c r="HTA23" s="1"/>
      <c r="HTB23" s="1"/>
      <c r="HTC23" s="1"/>
      <c r="HTD23" s="1"/>
      <c r="HTE23" s="1"/>
      <c r="HTF23" s="1"/>
      <c r="HTG23" s="1"/>
      <c r="HTH23" s="1"/>
      <c r="HTI23" s="1"/>
      <c r="HTJ23" s="1"/>
      <c r="HTK23" s="1"/>
      <c r="HTL23" s="1"/>
      <c r="HTM23" s="1"/>
      <c r="HTN23" s="1"/>
      <c r="HTO23" s="1"/>
      <c r="HTP23" s="1"/>
      <c r="HTQ23" s="1"/>
      <c r="HTR23" s="1"/>
      <c r="HTS23" s="1"/>
      <c r="HTT23" s="1"/>
      <c r="HTU23" s="1"/>
      <c r="HTV23" s="1"/>
      <c r="HTW23" s="1"/>
      <c r="HTX23" s="1"/>
      <c r="HTY23" s="1"/>
      <c r="HTZ23" s="1"/>
      <c r="HUA23" s="1"/>
      <c r="HUB23" s="1"/>
      <c r="HUC23" s="1"/>
      <c r="HUD23" s="1"/>
      <c r="HUE23" s="1"/>
      <c r="HUF23" s="1"/>
      <c r="HUG23" s="1"/>
      <c r="HUH23" s="1"/>
      <c r="HUI23" s="1"/>
      <c r="HUJ23" s="1"/>
      <c r="HUK23" s="1"/>
      <c r="HUL23" s="1"/>
      <c r="HUM23" s="1"/>
      <c r="HUN23" s="1"/>
      <c r="HUO23" s="1"/>
      <c r="HUP23" s="1"/>
      <c r="HUQ23" s="1"/>
      <c r="HUR23" s="1"/>
      <c r="HUS23" s="1"/>
      <c r="HUT23" s="1"/>
      <c r="HUU23" s="1"/>
      <c r="HUV23" s="1"/>
      <c r="HUW23" s="1"/>
      <c r="HUX23" s="1"/>
      <c r="HUY23" s="1"/>
      <c r="HUZ23" s="1"/>
      <c r="HVA23" s="1"/>
      <c r="HVB23" s="1"/>
      <c r="HVC23" s="1"/>
      <c r="HVD23" s="1"/>
      <c r="HVE23" s="1"/>
      <c r="HVF23" s="1"/>
      <c r="HVG23" s="1"/>
      <c r="HVH23" s="1"/>
      <c r="HVI23" s="1"/>
      <c r="HVJ23" s="1"/>
      <c r="HVK23" s="1"/>
      <c r="HVL23" s="1"/>
      <c r="HVM23" s="1"/>
      <c r="HVN23" s="1"/>
      <c r="HVO23" s="1"/>
      <c r="HVP23" s="1"/>
      <c r="HVQ23" s="1"/>
      <c r="HVR23" s="1"/>
      <c r="HVS23" s="1"/>
      <c r="HVT23" s="1"/>
      <c r="HVU23" s="1"/>
      <c r="HVV23" s="1"/>
      <c r="HVW23" s="1"/>
      <c r="HVX23" s="1"/>
      <c r="HVY23" s="1"/>
      <c r="HVZ23" s="1"/>
      <c r="HWA23" s="1"/>
      <c r="HWB23" s="1"/>
      <c r="HWC23" s="1"/>
      <c r="HWD23" s="1"/>
      <c r="HWE23" s="1"/>
      <c r="HWF23" s="1"/>
      <c r="HWG23" s="1"/>
      <c r="HWH23" s="1"/>
      <c r="HWI23" s="1"/>
      <c r="HWJ23" s="1"/>
      <c r="HWK23" s="1"/>
      <c r="HWL23" s="1"/>
      <c r="HWM23" s="1"/>
      <c r="HWN23" s="1"/>
      <c r="HWO23" s="1"/>
      <c r="HWP23" s="1"/>
      <c r="HWQ23" s="1"/>
      <c r="HWR23" s="1"/>
      <c r="HWS23" s="1"/>
      <c r="HWT23" s="1"/>
      <c r="HWU23" s="1"/>
      <c r="HWV23" s="1"/>
      <c r="HWW23" s="1"/>
      <c r="HWX23" s="1"/>
      <c r="HWY23" s="1"/>
      <c r="HWZ23" s="1"/>
      <c r="HXA23" s="1"/>
      <c r="HXB23" s="1"/>
      <c r="HXC23" s="1"/>
      <c r="HXD23" s="1"/>
      <c r="HXE23" s="1"/>
      <c r="HXF23" s="1"/>
      <c r="HXG23" s="1"/>
      <c r="HXH23" s="1"/>
      <c r="HXI23" s="1"/>
      <c r="HXJ23" s="1"/>
      <c r="HXK23" s="1"/>
      <c r="HXL23" s="1"/>
      <c r="HXM23" s="1"/>
      <c r="HXN23" s="1"/>
      <c r="HXO23" s="1"/>
      <c r="HXP23" s="1"/>
      <c r="HXQ23" s="1"/>
      <c r="HXR23" s="1"/>
      <c r="HXS23" s="1"/>
      <c r="HXT23" s="1"/>
      <c r="HXU23" s="1"/>
      <c r="HXV23" s="1"/>
      <c r="HXW23" s="1"/>
      <c r="HXX23" s="1"/>
      <c r="HXY23" s="1"/>
      <c r="HXZ23" s="1"/>
      <c r="HYA23" s="1"/>
      <c r="HYB23" s="1"/>
      <c r="HYC23" s="1"/>
      <c r="HYD23" s="1"/>
      <c r="HYE23" s="1"/>
      <c r="HYF23" s="1"/>
      <c r="HYG23" s="1"/>
      <c r="HYH23" s="1"/>
      <c r="HYI23" s="1"/>
      <c r="HYJ23" s="1"/>
      <c r="HYK23" s="1"/>
      <c r="HYL23" s="1"/>
      <c r="HYM23" s="1"/>
      <c r="HYN23" s="1"/>
      <c r="HYO23" s="1"/>
      <c r="HYP23" s="1"/>
      <c r="HYQ23" s="1"/>
      <c r="HYR23" s="1"/>
      <c r="HYS23" s="1"/>
      <c r="HYT23" s="1"/>
      <c r="HYU23" s="1"/>
      <c r="HYV23" s="1"/>
      <c r="HYW23" s="1"/>
      <c r="HYX23" s="1"/>
      <c r="HYY23" s="1"/>
      <c r="HYZ23" s="1"/>
      <c r="HZA23" s="1"/>
      <c r="HZB23" s="1"/>
      <c r="HZC23" s="1"/>
      <c r="HZD23" s="1"/>
      <c r="HZE23" s="1"/>
      <c r="HZF23" s="1"/>
      <c r="HZG23" s="1"/>
      <c r="HZH23" s="1"/>
      <c r="HZI23" s="1"/>
      <c r="HZJ23" s="1"/>
      <c r="HZK23" s="1"/>
      <c r="HZL23" s="1"/>
      <c r="HZM23" s="1"/>
      <c r="HZN23" s="1"/>
      <c r="HZO23" s="1"/>
      <c r="HZP23" s="1"/>
      <c r="HZQ23" s="1"/>
      <c r="HZR23" s="1"/>
      <c r="HZS23" s="1"/>
      <c r="HZT23" s="1"/>
      <c r="HZU23" s="1"/>
      <c r="HZV23" s="1"/>
      <c r="HZW23" s="1"/>
      <c r="HZX23" s="1"/>
      <c r="HZY23" s="1"/>
      <c r="HZZ23" s="1"/>
      <c r="IAA23" s="1"/>
      <c r="IAB23" s="1"/>
      <c r="IAC23" s="1"/>
      <c r="IAD23" s="1"/>
      <c r="IAE23" s="1"/>
      <c r="IAF23" s="1"/>
      <c r="IAG23" s="1"/>
      <c r="IAH23" s="1"/>
      <c r="IAI23" s="1"/>
      <c r="IAJ23" s="1"/>
      <c r="IAK23" s="1"/>
      <c r="IAL23" s="1"/>
      <c r="IAM23" s="1"/>
      <c r="IAN23" s="1"/>
      <c r="IAO23" s="1"/>
      <c r="IAP23" s="1"/>
      <c r="IAQ23" s="1"/>
      <c r="IAR23" s="1"/>
      <c r="IAS23" s="1"/>
      <c r="IAT23" s="1"/>
      <c r="IAU23" s="1"/>
      <c r="IAV23" s="1"/>
      <c r="IAW23" s="1"/>
      <c r="IAX23" s="1"/>
      <c r="IAY23" s="1"/>
      <c r="IAZ23" s="1"/>
      <c r="IBA23" s="1"/>
      <c r="IBB23" s="1"/>
      <c r="IBC23" s="1"/>
      <c r="IBD23" s="1"/>
      <c r="IBE23" s="1"/>
      <c r="IBF23" s="1"/>
      <c r="IBG23" s="1"/>
      <c r="IBH23" s="1"/>
      <c r="IBI23" s="1"/>
      <c r="IBJ23" s="1"/>
      <c r="IBK23" s="1"/>
      <c r="IBL23" s="1"/>
      <c r="IBM23" s="1"/>
      <c r="IBN23" s="1"/>
      <c r="IBO23" s="1"/>
      <c r="IBP23" s="1"/>
      <c r="IBQ23" s="1"/>
      <c r="IBR23" s="1"/>
      <c r="IBS23" s="1"/>
      <c r="IBT23" s="1"/>
      <c r="IBU23" s="1"/>
      <c r="IBV23" s="1"/>
      <c r="IBW23" s="1"/>
      <c r="IBX23" s="1"/>
      <c r="IBY23" s="1"/>
      <c r="IBZ23" s="1"/>
      <c r="ICA23" s="1"/>
      <c r="ICB23" s="1"/>
      <c r="ICC23" s="1"/>
      <c r="ICD23" s="1"/>
      <c r="ICE23" s="1"/>
      <c r="ICF23" s="1"/>
      <c r="ICG23" s="1"/>
      <c r="ICH23" s="1"/>
      <c r="ICI23" s="1"/>
      <c r="ICJ23" s="1"/>
      <c r="ICK23" s="1"/>
      <c r="ICL23" s="1"/>
      <c r="ICM23" s="1"/>
      <c r="ICN23" s="1"/>
      <c r="ICO23" s="1"/>
      <c r="ICP23" s="1"/>
      <c r="ICQ23" s="1"/>
      <c r="ICR23" s="1"/>
      <c r="ICS23" s="1"/>
      <c r="ICT23" s="1"/>
      <c r="ICU23" s="1"/>
      <c r="ICV23" s="1"/>
      <c r="ICW23" s="1"/>
      <c r="ICX23" s="1"/>
      <c r="ICY23" s="1"/>
      <c r="ICZ23" s="1"/>
      <c r="IDA23" s="1"/>
      <c r="IDB23" s="1"/>
      <c r="IDC23" s="1"/>
      <c r="IDD23" s="1"/>
      <c r="IDE23" s="1"/>
      <c r="IDF23" s="1"/>
      <c r="IDG23" s="1"/>
      <c r="IDH23" s="1"/>
      <c r="IDI23" s="1"/>
      <c r="IDJ23" s="1"/>
      <c r="IDK23" s="1"/>
      <c r="IDL23" s="1"/>
      <c r="IDM23" s="1"/>
      <c r="IDN23" s="1"/>
      <c r="IDO23" s="1"/>
      <c r="IDP23" s="1"/>
      <c r="IDQ23" s="1"/>
      <c r="IDR23" s="1"/>
      <c r="IDS23" s="1"/>
      <c r="IDT23" s="1"/>
      <c r="IDU23" s="1"/>
      <c r="IDV23" s="1"/>
      <c r="IDW23" s="1"/>
      <c r="IDX23" s="1"/>
      <c r="IDY23" s="1"/>
      <c r="IDZ23" s="1"/>
      <c r="IEA23" s="1"/>
      <c r="IEB23" s="1"/>
      <c r="IEC23" s="1"/>
      <c r="IED23" s="1"/>
      <c r="IEE23" s="1"/>
      <c r="IEF23" s="1"/>
      <c r="IEG23" s="1"/>
      <c r="IEH23" s="1"/>
      <c r="IEI23" s="1"/>
      <c r="IEJ23" s="1"/>
      <c r="IEK23" s="1"/>
      <c r="IEL23" s="1"/>
      <c r="IEM23" s="1"/>
      <c r="IEN23" s="1"/>
      <c r="IEO23" s="1"/>
      <c r="IEP23" s="1"/>
      <c r="IEQ23" s="1"/>
      <c r="IER23" s="1"/>
      <c r="IES23" s="1"/>
      <c r="IET23" s="1"/>
      <c r="IEU23" s="1"/>
      <c r="IEV23" s="1"/>
      <c r="IEW23" s="1"/>
      <c r="IEX23" s="1"/>
      <c r="IEY23" s="1"/>
      <c r="IEZ23" s="1"/>
      <c r="IFA23" s="1"/>
      <c r="IFB23" s="1"/>
      <c r="IFC23" s="1"/>
      <c r="IFD23" s="1"/>
      <c r="IFE23" s="1"/>
      <c r="IFF23" s="1"/>
      <c r="IFG23" s="1"/>
      <c r="IFH23" s="1"/>
      <c r="IFI23" s="1"/>
      <c r="IFJ23" s="1"/>
      <c r="IFK23" s="1"/>
      <c r="IFL23" s="1"/>
      <c r="IFM23" s="1"/>
      <c r="IFN23" s="1"/>
      <c r="IFO23" s="1"/>
      <c r="IFP23" s="1"/>
      <c r="IFQ23" s="1"/>
      <c r="IFR23" s="1"/>
      <c r="IFS23" s="1"/>
      <c r="IFT23" s="1"/>
      <c r="IFU23" s="1"/>
      <c r="IFV23" s="1"/>
      <c r="IFW23" s="1"/>
      <c r="IFX23" s="1"/>
      <c r="IFY23" s="1"/>
      <c r="IFZ23" s="1"/>
      <c r="IGA23" s="1"/>
      <c r="IGB23" s="1"/>
      <c r="IGC23" s="1"/>
      <c r="IGD23" s="1"/>
      <c r="IGE23" s="1"/>
      <c r="IGF23" s="1"/>
      <c r="IGG23" s="1"/>
      <c r="IGH23" s="1"/>
      <c r="IGI23" s="1"/>
      <c r="IGJ23" s="1"/>
      <c r="IGK23" s="1"/>
      <c r="IGL23" s="1"/>
      <c r="IGM23" s="1"/>
      <c r="IGN23" s="1"/>
      <c r="IGO23" s="1"/>
      <c r="IGP23" s="1"/>
      <c r="IGQ23" s="1"/>
      <c r="IGR23" s="1"/>
      <c r="IGS23" s="1"/>
      <c r="IGT23" s="1"/>
      <c r="IGU23" s="1"/>
      <c r="IGV23" s="1"/>
      <c r="IGW23" s="1"/>
      <c r="IGX23" s="1"/>
      <c r="IGY23" s="1"/>
      <c r="IGZ23" s="1"/>
      <c r="IHA23" s="1"/>
      <c r="IHB23" s="1"/>
      <c r="IHC23" s="1"/>
      <c r="IHD23" s="1"/>
      <c r="IHE23" s="1"/>
      <c r="IHF23" s="1"/>
      <c r="IHG23" s="1"/>
      <c r="IHH23" s="1"/>
      <c r="IHI23" s="1"/>
      <c r="IHJ23" s="1"/>
      <c r="IHK23" s="1"/>
      <c r="IHL23" s="1"/>
      <c r="IHM23" s="1"/>
      <c r="IHN23" s="1"/>
      <c r="IHO23" s="1"/>
      <c r="IHP23" s="1"/>
      <c r="IHQ23" s="1"/>
      <c r="IHR23" s="1"/>
      <c r="IHS23" s="1"/>
      <c r="IHT23" s="1"/>
      <c r="IHU23" s="1"/>
      <c r="IHV23" s="1"/>
      <c r="IHW23" s="1"/>
      <c r="IHX23" s="1"/>
      <c r="IHY23" s="1"/>
      <c r="IHZ23" s="1"/>
      <c r="IIA23" s="1"/>
      <c r="IIB23" s="1"/>
      <c r="IIC23" s="1"/>
      <c r="IID23" s="1"/>
      <c r="IIE23" s="1"/>
      <c r="IIF23" s="1"/>
      <c r="IIG23" s="1"/>
      <c r="IIH23" s="1"/>
      <c r="III23" s="1"/>
      <c r="IIJ23" s="1"/>
      <c r="IIK23" s="1"/>
      <c r="IIL23" s="1"/>
      <c r="IIM23" s="1"/>
      <c r="IIN23" s="1"/>
      <c r="IIO23" s="1"/>
      <c r="IIP23" s="1"/>
      <c r="IIQ23" s="1"/>
      <c r="IIR23" s="1"/>
      <c r="IIS23" s="1"/>
      <c r="IIT23" s="1"/>
      <c r="IIU23" s="1"/>
      <c r="IIV23" s="1"/>
      <c r="IIW23" s="1"/>
      <c r="IIX23" s="1"/>
      <c r="IIY23" s="1"/>
      <c r="IIZ23" s="1"/>
      <c r="IJA23" s="1"/>
      <c r="IJB23" s="1"/>
      <c r="IJC23" s="1"/>
      <c r="IJD23" s="1"/>
      <c r="IJE23" s="1"/>
      <c r="IJF23" s="1"/>
      <c r="IJG23" s="1"/>
      <c r="IJH23" s="1"/>
      <c r="IJI23" s="1"/>
      <c r="IJJ23" s="1"/>
      <c r="IJK23" s="1"/>
      <c r="IJL23" s="1"/>
      <c r="IJM23" s="1"/>
      <c r="IJN23" s="1"/>
      <c r="IJO23" s="1"/>
      <c r="IJP23" s="1"/>
      <c r="IJQ23" s="1"/>
      <c r="IJR23" s="1"/>
      <c r="IJS23" s="1"/>
      <c r="IJT23" s="1"/>
      <c r="IJU23" s="1"/>
      <c r="IJV23" s="1"/>
      <c r="IJW23" s="1"/>
      <c r="IJX23" s="1"/>
      <c r="IJY23" s="1"/>
      <c r="IJZ23" s="1"/>
      <c r="IKA23" s="1"/>
      <c r="IKB23" s="1"/>
      <c r="IKC23" s="1"/>
      <c r="IKD23" s="1"/>
      <c r="IKE23" s="1"/>
      <c r="IKF23" s="1"/>
      <c r="IKG23" s="1"/>
      <c r="IKH23" s="1"/>
      <c r="IKI23" s="1"/>
      <c r="IKJ23" s="1"/>
      <c r="IKK23" s="1"/>
      <c r="IKL23" s="1"/>
      <c r="IKM23" s="1"/>
      <c r="IKN23" s="1"/>
      <c r="IKO23" s="1"/>
      <c r="IKP23" s="1"/>
      <c r="IKQ23" s="1"/>
      <c r="IKR23" s="1"/>
      <c r="IKS23" s="1"/>
      <c r="IKT23" s="1"/>
      <c r="IKU23" s="1"/>
      <c r="IKV23" s="1"/>
      <c r="IKW23" s="1"/>
      <c r="IKX23" s="1"/>
      <c r="IKY23" s="1"/>
      <c r="IKZ23" s="1"/>
      <c r="ILA23" s="1"/>
      <c r="ILB23" s="1"/>
      <c r="ILC23" s="1"/>
      <c r="ILD23" s="1"/>
      <c r="ILE23" s="1"/>
      <c r="ILF23" s="1"/>
      <c r="ILG23" s="1"/>
      <c r="ILH23" s="1"/>
      <c r="ILI23" s="1"/>
      <c r="ILJ23" s="1"/>
      <c r="ILK23" s="1"/>
      <c r="ILL23" s="1"/>
      <c r="ILM23" s="1"/>
      <c r="ILN23" s="1"/>
      <c r="ILO23" s="1"/>
      <c r="ILP23" s="1"/>
      <c r="ILQ23" s="1"/>
      <c r="ILR23" s="1"/>
      <c r="ILS23" s="1"/>
      <c r="ILT23" s="1"/>
      <c r="ILU23" s="1"/>
      <c r="ILV23" s="1"/>
      <c r="ILW23" s="1"/>
      <c r="ILX23" s="1"/>
      <c r="ILY23" s="1"/>
      <c r="ILZ23" s="1"/>
      <c r="IMA23" s="1"/>
      <c r="IMB23" s="1"/>
      <c r="IMC23" s="1"/>
      <c r="IMD23" s="1"/>
      <c r="IME23" s="1"/>
      <c r="IMF23" s="1"/>
      <c r="IMG23" s="1"/>
      <c r="IMH23" s="1"/>
      <c r="IMI23" s="1"/>
      <c r="IMJ23" s="1"/>
      <c r="IMK23" s="1"/>
      <c r="IML23" s="1"/>
      <c r="IMM23" s="1"/>
      <c r="IMN23" s="1"/>
      <c r="IMO23" s="1"/>
      <c r="IMP23" s="1"/>
      <c r="IMQ23" s="1"/>
      <c r="IMR23" s="1"/>
      <c r="IMS23" s="1"/>
      <c r="IMT23" s="1"/>
      <c r="IMU23" s="1"/>
      <c r="IMV23" s="1"/>
      <c r="IMW23" s="1"/>
      <c r="IMX23" s="1"/>
      <c r="IMY23" s="1"/>
      <c r="IMZ23" s="1"/>
      <c r="INA23" s="1"/>
      <c r="INB23" s="1"/>
      <c r="INC23" s="1"/>
      <c r="IND23" s="1"/>
      <c r="INE23" s="1"/>
      <c r="INF23" s="1"/>
      <c r="ING23" s="1"/>
      <c r="INH23" s="1"/>
      <c r="INI23" s="1"/>
      <c r="INJ23" s="1"/>
      <c r="INK23" s="1"/>
      <c r="INL23" s="1"/>
      <c r="INM23" s="1"/>
      <c r="INN23" s="1"/>
      <c r="INO23" s="1"/>
      <c r="INP23" s="1"/>
      <c r="INQ23" s="1"/>
      <c r="INR23" s="1"/>
      <c r="INS23" s="1"/>
      <c r="INT23" s="1"/>
      <c r="INU23" s="1"/>
      <c r="INV23" s="1"/>
      <c r="INW23" s="1"/>
      <c r="INX23" s="1"/>
      <c r="INY23" s="1"/>
      <c r="INZ23" s="1"/>
      <c r="IOA23" s="1"/>
      <c r="IOB23" s="1"/>
      <c r="IOC23" s="1"/>
      <c r="IOD23" s="1"/>
      <c r="IOE23" s="1"/>
      <c r="IOF23" s="1"/>
      <c r="IOG23" s="1"/>
      <c r="IOH23" s="1"/>
      <c r="IOI23" s="1"/>
      <c r="IOJ23" s="1"/>
      <c r="IOK23" s="1"/>
      <c r="IOL23" s="1"/>
      <c r="IOM23" s="1"/>
      <c r="ION23" s="1"/>
      <c r="IOO23" s="1"/>
      <c r="IOP23" s="1"/>
      <c r="IOQ23" s="1"/>
      <c r="IOR23" s="1"/>
      <c r="IOS23" s="1"/>
      <c r="IOT23" s="1"/>
      <c r="IOU23" s="1"/>
      <c r="IOV23" s="1"/>
      <c r="IOW23" s="1"/>
      <c r="IOX23" s="1"/>
      <c r="IOY23" s="1"/>
      <c r="IOZ23" s="1"/>
      <c r="IPA23" s="1"/>
      <c r="IPB23" s="1"/>
      <c r="IPC23" s="1"/>
      <c r="IPD23" s="1"/>
      <c r="IPE23" s="1"/>
      <c r="IPF23" s="1"/>
      <c r="IPG23" s="1"/>
      <c r="IPH23" s="1"/>
      <c r="IPI23" s="1"/>
      <c r="IPJ23" s="1"/>
      <c r="IPK23" s="1"/>
      <c r="IPL23" s="1"/>
      <c r="IPM23" s="1"/>
      <c r="IPN23" s="1"/>
      <c r="IPO23" s="1"/>
      <c r="IPP23" s="1"/>
      <c r="IPQ23" s="1"/>
      <c r="IPR23" s="1"/>
      <c r="IPS23" s="1"/>
      <c r="IPT23" s="1"/>
      <c r="IPU23" s="1"/>
      <c r="IPV23" s="1"/>
      <c r="IPW23" s="1"/>
      <c r="IPX23" s="1"/>
      <c r="IPY23" s="1"/>
      <c r="IPZ23" s="1"/>
      <c r="IQA23" s="1"/>
      <c r="IQB23" s="1"/>
      <c r="IQC23" s="1"/>
      <c r="IQD23" s="1"/>
      <c r="IQE23" s="1"/>
      <c r="IQF23" s="1"/>
      <c r="IQG23" s="1"/>
      <c r="IQH23" s="1"/>
      <c r="IQI23" s="1"/>
      <c r="IQJ23" s="1"/>
      <c r="IQK23" s="1"/>
      <c r="IQL23" s="1"/>
      <c r="IQM23" s="1"/>
      <c r="IQN23" s="1"/>
      <c r="IQO23" s="1"/>
      <c r="IQP23" s="1"/>
      <c r="IQQ23" s="1"/>
      <c r="IQR23" s="1"/>
      <c r="IQS23" s="1"/>
      <c r="IQT23" s="1"/>
      <c r="IQU23" s="1"/>
      <c r="IQV23" s="1"/>
      <c r="IQW23" s="1"/>
      <c r="IQX23" s="1"/>
      <c r="IQY23" s="1"/>
      <c r="IQZ23" s="1"/>
      <c r="IRA23" s="1"/>
      <c r="IRB23" s="1"/>
      <c r="IRC23" s="1"/>
      <c r="IRD23" s="1"/>
      <c r="IRE23" s="1"/>
      <c r="IRF23" s="1"/>
      <c r="IRG23" s="1"/>
      <c r="IRH23" s="1"/>
      <c r="IRI23" s="1"/>
      <c r="IRJ23" s="1"/>
      <c r="IRK23" s="1"/>
      <c r="IRL23" s="1"/>
      <c r="IRM23" s="1"/>
      <c r="IRN23" s="1"/>
      <c r="IRO23" s="1"/>
      <c r="IRP23" s="1"/>
      <c r="IRQ23" s="1"/>
      <c r="IRR23" s="1"/>
      <c r="IRS23" s="1"/>
      <c r="IRT23" s="1"/>
      <c r="IRU23" s="1"/>
      <c r="IRV23" s="1"/>
      <c r="IRW23" s="1"/>
      <c r="IRX23" s="1"/>
      <c r="IRY23" s="1"/>
      <c r="IRZ23" s="1"/>
      <c r="ISA23" s="1"/>
      <c r="ISB23" s="1"/>
      <c r="ISC23" s="1"/>
      <c r="ISD23" s="1"/>
      <c r="ISE23" s="1"/>
      <c r="ISF23" s="1"/>
      <c r="ISG23" s="1"/>
      <c r="ISH23" s="1"/>
      <c r="ISI23" s="1"/>
      <c r="ISJ23" s="1"/>
      <c r="ISK23" s="1"/>
      <c r="ISL23" s="1"/>
      <c r="ISM23" s="1"/>
      <c r="ISN23" s="1"/>
      <c r="ISO23" s="1"/>
      <c r="ISP23" s="1"/>
      <c r="ISQ23" s="1"/>
      <c r="ISR23" s="1"/>
      <c r="ISS23" s="1"/>
      <c r="IST23" s="1"/>
      <c r="ISU23" s="1"/>
      <c r="ISV23" s="1"/>
      <c r="ISW23" s="1"/>
      <c r="ISX23" s="1"/>
      <c r="ISY23" s="1"/>
      <c r="ISZ23" s="1"/>
      <c r="ITA23" s="1"/>
      <c r="ITB23" s="1"/>
      <c r="ITC23" s="1"/>
      <c r="ITD23" s="1"/>
      <c r="ITE23" s="1"/>
      <c r="ITF23" s="1"/>
      <c r="ITG23" s="1"/>
      <c r="ITH23" s="1"/>
      <c r="ITI23" s="1"/>
      <c r="ITJ23" s="1"/>
      <c r="ITK23" s="1"/>
      <c r="ITL23" s="1"/>
      <c r="ITM23" s="1"/>
      <c r="ITN23" s="1"/>
      <c r="ITO23" s="1"/>
      <c r="ITP23" s="1"/>
      <c r="ITQ23" s="1"/>
      <c r="ITR23" s="1"/>
      <c r="ITS23" s="1"/>
      <c r="ITT23" s="1"/>
      <c r="ITU23" s="1"/>
      <c r="ITV23" s="1"/>
      <c r="ITW23" s="1"/>
      <c r="ITX23" s="1"/>
      <c r="ITY23" s="1"/>
      <c r="ITZ23" s="1"/>
      <c r="IUA23" s="1"/>
      <c r="IUB23" s="1"/>
      <c r="IUC23" s="1"/>
      <c r="IUD23" s="1"/>
      <c r="IUE23" s="1"/>
      <c r="IUF23" s="1"/>
      <c r="IUG23" s="1"/>
      <c r="IUH23" s="1"/>
      <c r="IUI23" s="1"/>
      <c r="IUJ23" s="1"/>
      <c r="IUK23" s="1"/>
      <c r="IUL23" s="1"/>
      <c r="IUM23" s="1"/>
      <c r="IUN23" s="1"/>
      <c r="IUO23" s="1"/>
      <c r="IUP23" s="1"/>
      <c r="IUQ23" s="1"/>
      <c r="IUR23" s="1"/>
      <c r="IUS23" s="1"/>
      <c r="IUT23" s="1"/>
      <c r="IUU23" s="1"/>
      <c r="IUV23" s="1"/>
      <c r="IUW23" s="1"/>
      <c r="IUX23" s="1"/>
      <c r="IUY23" s="1"/>
      <c r="IUZ23" s="1"/>
      <c r="IVA23" s="1"/>
      <c r="IVB23" s="1"/>
      <c r="IVC23" s="1"/>
      <c r="IVD23" s="1"/>
      <c r="IVE23" s="1"/>
      <c r="IVF23" s="1"/>
      <c r="IVG23" s="1"/>
      <c r="IVH23" s="1"/>
      <c r="IVI23" s="1"/>
      <c r="IVJ23" s="1"/>
      <c r="IVK23" s="1"/>
      <c r="IVL23" s="1"/>
      <c r="IVM23" s="1"/>
      <c r="IVN23" s="1"/>
      <c r="IVO23" s="1"/>
      <c r="IVP23" s="1"/>
      <c r="IVQ23" s="1"/>
      <c r="IVR23" s="1"/>
      <c r="IVS23" s="1"/>
      <c r="IVT23" s="1"/>
      <c r="IVU23" s="1"/>
      <c r="IVV23" s="1"/>
      <c r="IVW23" s="1"/>
      <c r="IVX23" s="1"/>
      <c r="IVY23" s="1"/>
      <c r="IVZ23" s="1"/>
      <c r="IWA23" s="1"/>
      <c r="IWB23" s="1"/>
      <c r="IWC23" s="1"/>
      <c r="IWD23" s="1"/>
      <c r="IWE23" s="1"/>
      <c r="IWF23" s="1"/>
      <c r="IWG23" s="1"/>
      <c r="IWH23" s="1"/>
      <c r="IWI23" s="1"/>
      <c r="IWJ23" s="1"/>
      <c r="IWK23" s="1"/>
      <c r="IWL23" s="1"/>
      <c r="IWM23" s="1"/>
      <c r="IWN23" s="1"/>
      <c r="IWO23" s="1"/>
      <c r="IWP23" s="1"/>
      <c r="IWQ23" s="1"/>
      <c r="IWR23" s="1"/>
      <c r="IWS23" s="1"/>
      <c r="IWT23" s="1"/>
      <c r="IWU23" s="1"/>
      <c r="IWV23" s="1"/>
      <c r="IWW23" s="1"/>
      <c r="IWX23" s="1"/>
      <c r="IWY23" s="1"/>
      <c r="IWZ23" s="1"/>
      <c r="IXA23" s="1"/>
      <c r="IXB23" s="1"/>
      <c r="IXC23" s="1"/>
      <c r="IXD23" s="1"/>
      <c r="IXE23" s="1"/>
      <c r="IXF23" s="1"/>
      <c r="IXG23" s="1"/>
      <c r="IXH23" s="1"/>
      <c r="IXI23" s="1"/>
      <c r="IXJ23" s="1"/>
      <c r="IXK23" s="1"/>
      <c r="IXL23" s="1"/>
      <c r="IXM23" s="1"/>
      <c r="IXN23" s="1"/>
      <c r="IXO23" s="1"/>
      <c r="IXP23" s="1"/>
      <c r="IXQ23" s="1"/>
      <c r="IXR23" s="1"/>
      <c r="IXS23" s="1"/>
      <c r="IXT23" s="1"/>
      <c r="IXU23" s="1"/>
      <c r="IXV23" s="1"/>
      <c r="IXW23" s="1"/>
      <c r="IXX23" s="1"/>
      <c r="IXY23" s="1"/>
      <c r="IXZ23" s="1"/>
      <c r="IYA23" s="1"/>
      <c r="IYB23" s="1"/>
      <c r="IYC23" s="1"/>
      <c r="IYD23" s="1"/>
      <c r="IYE23" s="1"/>
      <c r="IYF23" s="1"/>
      <c r="IYG23" s="1"/>
      <c r="IYH23" s="1"/>
      <c r="IYI23" s="1"/>
      <c r="IYJ23" s="1"/>
      <c r="IYK23" s="1"/>
      <c r="IYL23" s="1"/>
      <c r="IYM23" s="1"/>
      <c r="IYN23" s="1"/>
      <c r="IYO23" s="1"/>
      <c r="IYP23" s="1"/>
      <c r="IYQ23" s="1"/>
      <c r="IYR23" s="1"/>
      <c r="IYS23" s="1"/>
      <c r="IYT23" s="1"/>
      <c r="IYU23" s="1"/>
      <c r="IYV23" s="1"/>
      <c r="IYW23" s="1"/>
      <c r="IYX23" s="1"/>
      <c r="IYY23" s="1"/>
      <c r="IYZ23" s="1"/>
      <c r="IZA23" s="1"/>
      <c r="IZB23" s="1"/>
      <c r="IZC23" s="1"/>
      <c r="IZD23" s="1"/>
      <c r="IZE23" s="1"/>
      <c r="IZF23" s="1"/>
      <c r="IZG23" s="1"/>
      <c r="IZH23" s="1"/>
      <c r="IZI23" s="1"/>
      <c r="IZJ23" s="1"/>
      <c r="IZK23" s="1"/>
      <c r="IZL23" s="1"/>
      <c r="IZM23" s="1"/>
      <c r="IZN23" s="1"/>
      <c r="IZO23" s="1"/>
      <c r="IZP23" s="1"/>
      <c r="IZQ23" s="1"/>
      <c r="IZR23" s="1"/>
      <c r="IZS23" s="1"/>
      <c r="IZT23" s="1"/>
      <c r="IZU23" s="1"/>
      <c r="IZV23" s="1"/>
      <c r="IZW23" s="1"/>
      <c r="IZX23" s="1"/>
      <c r="IZY23" s="1"/>
      <c r="IZZ23" s="1"/>
      <c r="JAA23" s="1"/>
      <c r="JAB23" s="1"/>
      <c r="JAC23" s="1"/>
      <c r="JAD23" s="1"/>
      <c r="JAE23" s="1"/>
      <c r="JAF23" s="1"/>
      <c r="JAG23" s="1"/>
      <c r="JAH23" s="1"/>
      <c r="JAI23" s="1"/>
      <c r="JAJ23" s="1"/>
      <c r="JAK23" s="1"/>
      <c r="JAL23" s="1"/>
      <c r="JAM23" s="1"/>
      <c r="JAN23" s="1"/>
      <c r="JAO23" s="1"/>
      <c r="JAP23" s="1"/>
      <c r="JAQ23" s="1"/>
      <c r="JAR23" s="1"/>
      <c r="JAS23" s="1"/>
      <c r="JAT23" s="1"/>
      <c r="JAU23" s="1"/>
      <c r="JAV23" s="1"/>
      <c r="JAW23" s="1"/>
      <c r="JAX23" s="1"/>
      <c r="JAY23" s="1"/>
      <c r="JAZ23" s="1"/>
      <c r="JBA23" s="1"/>
      <c r="JBB23" s="1"/>
      <c r="JBC23" s="1"/>
      <c r="JBD23" s="1"/>
      <c r="JBE23" s="1"/>
      <c r="JBF23" s="1"/>
      <c r="JBG23" s="1"/>
      <c r="JBH23" s="1"/>
      <c r="JBI23" s="1"/>
      <c r="JBJ23" s="1"/>
      <c r="JBK23" s="1"/>
      <c r="JBL23" s="1"/>
      <c r="JBM23" s="1"/>
      <c r="JBN23" s="1"/>
      <c r="JBO23" s="1"/>
      <c r="JBP23" s="1"/>
      <c r="JBQ23" s="1"/>
      <c r="JBR23" s="1"/>
      <c r="JBS23" s="1"/>
      <c r="JBT23" s="1"/>
      <c r="JBU23" s="1"/>
      <c r="JBV23" s="1"/>
      <c r="JBW23" s="1"/>
      <c r="JBX23" s="1"/>
      <c r="JBY23" s="1"/>
      <c r="JBZ23" s="1"/>
      <c r="JCA23" s="1"/>
      <c r="JCB23" s="1"/>
      <c r="JCC23" s="1"/>
      <c r="JCD23" s="1"/>
      <c r="JCE23" s="1"/>
      <c r="JCF23" s="1"/>
      <c r="JCG23" s="1"/>
      <c r="JCH23" s="1"/>
      <c r="JCI23" s="1"/>
      <c r="JCJ23" s="1"/>
      <c r="JCK23" s="1"/>
      <c r="JCL23" s="1"/>
      <c r="JCM23" s="1"/>
      <c r="JCN23" s="1"/>
      <c r="JCO23" s="1"/>
      <c r="JCP23" s="1"/>
      <c r="JCQ23" s="1"/>
      <c r="JCR23" s="1"/>
      <c r="JCS23" s="1"/>
      <c r="JCT23" s="1"/>
      <c r="JCU23" s="1"/>
      <c r="JCV23" s="1"/>
      <c r="JCW23" s="1"/>
      <c r="JCX23" s="1"/>
      <c r="JCY23" s="1"/>
      <c r="JCZ23" s="1"/>
      <c r="JDA23" s="1"/>
      <c r="JDB23" s="1"/>
      <c r="JDC23" s="1"/>
      <c r="JDD23" s="1"/>
      <c r="JDE23" s="1"/>
      <c r="JDF23" s="1"/>
      <c r="JDG23" s="1"/>
      <c r="JDH23" s="1"/>
      <c r="JDI23" s="1"/>
      <c r="JDJ23" s="1"/>
      <c r="JDK23" s="1"/>
      <c r="JDL23" s="1"/>
      <c r="JDM23" s="1"/>
      <c r="JDN23" s="1"/>
      <c r="JDO23" s="1"/>
      <c r="JDP23" s="1"/>
      <c r="JDQ23" s="1"/>
      <c r="JDR23" s="1"/>
      <c r="JDS23" s="1"/>
      <c r="JDT23" s="1"/>
      <c r="JDU23" s="1"/>
      <c r="JDV23" s="1"/>
      <c r="JDW23" s="1"/>
      <c r="JDX23" s="1"/>
      <c r="JDY23" s="1"/>
      <c r="JDZ23" s="1"/>
      <c r="JEA23" s="1"/>
      <c r="JEB23" s="1"/>
      <c r="JEC23" s="1"/>
      <c r="JED23" s="1"/>
      <c r="JEE23" s="1"/>
      <c r="JEF23" s="1"/>
      <c r="JEG23" s="1"/>
      <c r="JEH23" s="1"/>
      <c r="JEI23" s="1"/>
      <c r="JEJ23" s="1"/>
      <c r="JEK23" s="1"/>
      <c r="JEL23" s="1"/>
      <c r="JEM23" s="1"/>
      <c r="JEN23" s="1"/>
      <c r="JEO23" s="1"/>
      <c r="JEP23" s="1"/>
      <c r="JEQ23" s="1"/>
      <c r="JER23" s="1"/>
      <c r="JES23" s="1"/>
      <c r="JET23" s="1"/>
      <c r="JEU23" s="1"/>
      <c r="JEV23" s="1"/>
      <c r="JEW23" s="1"/>
      <c r="JEX23" s="1"/>
      <c r="JEY23" s="1"/>
      <c r="JEZ23" s="1"/>
      <c r="JFA23" s="1"/>
      <c r="JFB23" s="1"/>
      <c r="JFC23" s="1"/>
      <c r="JFD23" s="1"/>
      <c r="JFE23" s="1"/>
      <c r="JFF23" s="1"/>
      <c r="JFG23" s="1"/>
      <c r="JFH23" s="1"/>
      <c r="JFI23" s="1"/>
      <c r="JFJ23" s="1"/>
      <c r="JFK23" s="1"/>
      <c r="JFL23" s="1"/>
      <c r="JFM23" s="1"/>
      <c r="JFN23" s="1"/>
      <c r="JFO23" s="1"/>
      <c r="JFP23" s="1"/>
      <c r="JFQ23" s="1"/>
      <c r="JFR23" s="1"/>
      <c r="JFS23" s="1"/>
      <c r="JFT23" s="1"/>
      <c r="JFU23" s="1"/>
      <c r="JFV23" s="1"/>
      <c r="JFW23" s="1"/>
      <c r="JFX23" s="1"/>
      <c r="JFY23" s="1"/>
      <c r="JFZ23" s="1"/>
      <c r="JGA23" s="1"/>
      <c r="JGB23" s="1"/>
      <c r="JGC23" s="1"/>
      <c r="JGD23" s="1"/>
      <c r="JGE23" s="1"/>
      <c r="JGF23" s="1"/>
      <c r="JGG23" s="1"/>
      <c r="JGH23" s="1"/>
      <c r="JGI23" s="1"/>
      <c r="JGJ23" s="1"/>
      <c r="JGK23" s="1"/>
      <c r="JGL23" s="1"/>
      <c r="JGM23" s="1"/>
      <c r="JGN23" s="1"/>
      <c r="JGO23" s="1"/>
      <c r="JGP23" s="1"/>
      <c r="JGQ23" s="1"/>
      <c r="JGR23" s="1"/>
      <c r="JGS23" s="1"/>
      <c r="JGT23" s="1"/>
      <c r="JGU23" s="1"/>
      <c r="JGV23" s="1"/>
      <c r="JGW23" s="1"/>
      <c r="JGX23" s="1"/>
      <c r="JGY23" s="1"/>
      <c r="JGZ23" s="1"/>
      <c r="JHA23" s="1"/>
      <c r="JHB23" s="1"/>
      <c r="JHC23" s="1"/>
      <c r="JHD23" s="1"/>
      <c r="JHE23" s="1"/>
      <c r="JHF23" s="1"/>
      <c r="JHG23" s="1"/>
      <c r="JHH23" s="1"/>
      <c r="JHI23" s="1"/>
      <c r="JHJ23" s="1"/>
      <c r="JHK23" s="1"/>
      <c r="JHL23" s="1"/>
      <c r="JHM23" s="1"/>
      <c r="JHN23" s="1"/>
      <c r="JHO23" s="1"/>
      <c r="JHP23" s="1"/>
      <c r="JHQ23" s="1"/>
      <c r="JHR23" s="1"/>
      <c r="JHS23" s="1"/>
      <c r="JHT23" s="1"/>
      <c r="JHU23" s="1"/>
      <c r="JHV23" s="1"/>
      <c r="JHW23" s="1"/>
      <c r="JHX23" s="1"/>
      <c r="JHY23" s="1"/>
      <c r="JHZ23" s="1"/>
      <c r="JIA23" s="1"/>
      <c r="JIB23" s="1"/>
      <c r="JIC23" s="1"/>
      <c r="JID23" s="1"/>
      <c r="JIE23" s="1"/>
      <c r="JIF23" s="1"/>
      <c r="JIG23" s="1"/>
      <c r="JIH23" s="1"/>
      <c r="JII23" s="1"/>
      <c r="JIJ23" s="1"/>
      <c r="JIK23" s="1"/>
      <c r="JIL23" s="1"/>
      <c r="JIM23" s="1"/>
      <c r="JIN23" s="1"/>
      <c r="JIO23" s="1"/>
      <c r="JIP23" s="1"/>
      <c r="JIQ23" s="1"/>
      <c r="JIR23" s="1"/>
      <c r="JIS23" s="1"/>
      <c r="JIT23" s="1"/>
      <c r="JIU23" s="1"/>
      <c r="JIV23" s="1"/>
      <c r="JIW23" s="1"/>
      <c r="JIX23" s="1"/>
      <c r="JIY23" s="1"/>
      <c r="JIZ23" s="1"/>
      <c r="JJA23" s="1"/>
      <c r="JJB23" s="1"/>
      <c r="JJC23" s="1"/>
      <c r="JJD23" s="1"/>
      <c r="JJE23" s="1"/>
      <c r="JJF23" s="1"/>
      <c r="JJG23" s="1"/>
      <c r="JJH23" s="1"/>
      <c r="JJI23" s="1"/>
      <c r="JJJ23" s="1"/>
      <c r="JJK23" s="1"/>
      <c r="JJL23" s="1"/>
      <c r="JJM23" s="1"/>
      <c r="JJN23" s="1"/>
      <c r="JJO23" s="1"/>
      <c r="JJP23" s="1"/>
      <c r="JJQ23" s="1"/>
      <c r="JJR23" s="1"/>
      <c r="JJS23" s="1"/>
      <c r="JJT23" s="1"/>
      <c r="JJU23" s="1"/>
      <c r="JJV23" s="1"/>
      <c r="JJW23" s="1"/>
      <c r="JJX23" s="1"/>
      <c r="JJY23" s="1"/>
      <c r="JJZ23" s="1"/>
      <c r="JKA23" s="1"/>
      <c r="JKB23" s="1"/>
      <c r="JKC23" s="1"/>
      <c r="JKD23" s="1"/>
      <c r="JKE23" s="1"/>
      <c r="JKF23" s="1"/>
      <c r="JKG23" s="1"/>
      <c r="JKH23" s="1"/>
      <c r="JKI23" s="1"/>
      <c r="JKJ23" s="1"/>
      <c r="JKK23" s="1"/>
      <c r="JKL23" s="1"/>
      <c r="JKM23" s="1"/>
      <c r="JKN23" s="1"/>
      <c r="JKO23" s="1"/>
      <c r="JKP23" s="1"/>
      <c r="JKQ23" s="1"/>
      <c r="JKR23" s="1"/>
      <c r="JKS23" s="1"/>
      <c r="JKT23" s="1"/>
      <c r="JKU23" s="1"/>
      <c r="JKV23" s="1"/>
      <c r="JKW23" s="1"/>
      <c r="JKX23" s="1"/>
      <c r="JKY23" s="1"/>
      <c r="JKZ23" s="1"/>
      <c r="JLA23" s="1"/>
      <c r="JLB23" s="1"/>
      <c r="JLC23" s="1"/>
      <c r="JLD23" s="1"/>
      <c r="JLE23" s="1"/>
      <c r="JLF23" s="1"/>
      <c r="JLG23" s="1"/>
      <c r="JLH23" s="1"/>
      <c r="JLI23" s="1"/>
      <c r="JLJ23" s="1"/>
      <c r="JLK23" s="1"/>
      <c r="JLL23" s="1"/>
      <c r="JLM23" s="1"/>
      <c r="JLN23" s="1"/>
      <c r="JLO23" s="1"/>
      <c r="JLP23" s="1"/>
      <c r="JLQ23" s="1"/>
      <c r="JLR23" s="1"/>
      <c r="JLS23" s="1"/>
      <c r="JLT23" s="1"/>
      <c r="JLU23" s="1"/>
      <c r="JLV23" s="1"/>
      <c r="JLW23" s="1"/>
      <c r="JLX23" s="1"/>
      <c r="JLY23" s="1"/>
      <c r="JLZ23" s="1"/>
      <c r="JMA23" s="1"/>
      <c r="JMB23" s="1"/>
      <c r="JMC23" s="1"/>
      <c r="JMD23" s="1"/>
      <c r="JME23" s="1"/>
      <c r="JMF23" s="1"/>
      <c r="JMG23" s="1"/>
      <c r="JMH23" s="1"/>
      <c r="JMI23" s="1"/>
      <c r="JMJ23" s="1"/>
      <c r="JMK23" s="1"/>
      <c r="JML23" s="1"/>
      <c r="JMM23" s="1"/>
      <c r="JMN23" s="1"/>
      <c r="JMO23" s="1"/>
      <c r="JMP23" s="1"/>
      <c r="JMQ23" s="1"/>
      <c r="JMR23" s="1"/>
      <c r="JMS23" s="1"/>
      <c r="JMT23" s="1"/>
      <c r="JMU23" s="1"/>
      <c r="JMV23" s="1"/>
      <c r="JMW23" s="1"/>
      <c r="JMX23" s="1"/>
      <c r="JMY23" s="1"/>
      <c r="JMZ23" s="1"/>
      <c r="JNA23" s="1"/>
      <c r="JNB23" s="1"/>
      <c r="JNC23" s="1"/>
      <c r="JND23" s="1"/>
      <c r="JNE23" s="1"/>
      <c r="JNF23" s="1"/>
      <c r="JNG23" s="1"/>
      <c r="JNH23" s="1"/>
      <c r="JNI23" s="1"/>
      <c r="JNJ23" s="1"/>
      <c r="JNK23" s="1"/>
      <c r="JNL23" s="1"/>
      <c r="JNM23" s="1"/>
      <c r="JNN23" s="1"/>
      <c r="JNO23" s="1"/>
      <c r="JNP23" s="1"/>
      <c r="JNQ23" s="1"/>
      <c r="JNR23" s="1"/>
      <c r="JNS23" s="1"/>
      <c r="JNT23" s="1"/>
      <c r="JNU23" s="1"/>
      <c r="JNV23" s="1"/>
      <c r="JNW23" s="1"/>
      <c r="JNX23" s="1"/>
      <c r="JNY23" s="1"/>
      <c r="JNZ23" s="1"/>
      <c r="JOA23" s="1"/>
      <c r="JOB23" s="1"/>
      <c r="JOC23" s="1"/>
      <c r="JOD23" s="1"/>
      <c r="JOE23" s="1"/>
      <c r="JOF23" s="1"/>
      <c r="JOG23" s="1"/>
      <c r="JOH23" s="1"/>
      <c r="JOI23" s="1"/>
      <c r="JOJ23" s="1"/>
      <c r="JOK23" s="1"/>
      <c r="JOL23" s="1"/>
      <c r="JOM23" s="1"/>
      <c r="JON23" s="1"/>
      <c r="JOO23" s="1"/>
      <c r="JOP23" s="1"/>
      <c r="JOQ23" s="1"/>
      <c r="JOR23" s="1"/>
      <c r="JOS23" s="1"/>
      <c r="JOT23" s="1"/>
      <c r="JOU23" s="1"/>
      <c r="JOV23" s="1"/>
      <c r="JOW23" s="1"/>
      <c r="JOX23" s="1"/>
      <c r="JOY23" s="1"/>
      <c r="JOZ23" s="1"/>
      <c r="JPA23" s="1"/>
      <c r="JPB23" s="1"/>
      <c r="JPC23" s="1"/>
      <c r="JPD23" s="1"/>
      <c r="JPE23" s="1"/>
      <c r="JPF23" s="1"/>
      <c r="JPG23" s="1"/>
      <c r="JPH23" s="1"/>
      <c r="JPI23" s="1"/>
      <c r="JPJ23" s="1"/>
      <c r="JPK23" s="1"/>
      <c r="JPL23" s="1"/>
      <c r="JPM23" s="1"/>
      <c r="JPN23" s="1"/>
      <c r="JPO23" s="1"/>
      <c r="JPP23" s="1"/>
      <c r="JPQ23" s="1"/>
      <c r="JPR23" s="1"/>
      <c r="JPS23" s="1"/>
      <c r="JPT23" s="1"/>
      <c r="JPU23" s="1"/>
      <c r="JPV23" s="1"/>
      <c r="JPW23" s="1"/>
      <c r="JPX23" s="1"/>
      <c r="JPY23" s="1"/>
      <c r="JPZ23" s="1"/>
      <c r="JQA23" s="1"/>
      <c r="JQB23" s="1"/>
      <c r="JQC23" s="1"/>
      <c r="JQD23" s="1"/>
      <c r="JQE23" s="1"/>
      <c r="JQF23" s="1"/>
      <c r="JQG23" s="1"/>
      <c r="JQH23" s="1"/>
      <c r="JQI23" s="1"/>
      <c r="JQJ23" s="1"/>
      <c r="JQK23" s="1"/>
      <c r="JQL23" s="1"/>
      <c r="JQM23" s="1"/>
      <c r="JQN23" s="1"/>
      <c r="JQO23" s="1"/>
      <c r="JQP23" s="1"/>
      <c r="JQQ23" s="1"/>
      <c r="JQR23" s="1"/>
      <c r="JQS23" s="1"/>
      <c r="JQT23" s="1"/>
      <c r="JQU23" s="1"/>
      <c r="JQV23" s="1"/>
      <c r="JQW23" s="1"/>
      <c r="JQX23" s="1"/>
      <c r="JQY23" s="1"/>
      <c r="JQZ23" s="1"/>
      <c r="JRA23" s="1"/>
      <c r="JRB23" s="1"/>
      <c r="JRC23" s="1"/>
      <c r="JRD23" s="1"/>
      <c r="JRE23" s="1"/>
      <c r="JRF23" s="1"/>
      <c r="JRG23" s="1"/>
      <c r="JRH23" s="1"/>
      <c r="JRI23" s="1"/>
      <c r="JRJ23" s="1"/>
      <c r="JRK23" s="1"/>
      <c r="JRL23" s="1"/>
      <c r="JRM23" s="1"/>
      <c r="JRN23" s="1"/>
      <c r="JRO23" s="1"/>
      <c r="JRP23" s="1"/>
      <c r="JRQ23" s="1"/>
      <c r="JRR23" s="1"/>
      <c r="JRS23" s="1"/>
      <c r="JRT23" s="1"/>
      <c r="JRU23" s="1"/>
      <c r="JRV23" s="1"/>
      <c r="JRW23" s="1"/>
      <c r="JRX23" s="1"/>
      <c r="JRY23" s="1"/>
      <c r="JRZ23" s="1"/>
      <c r="JSA23" s="1"/>
      <c r="JSB23" s="1"/>
      <c r="JSC23" s="1"/>
      <c r="JSD23" s="1"/>
      <c r="JSE23" s="1"/>
      <c r="JSF23" s="1"/>
      <c r="JSG23" s="1"/>
      <c r="JSH23" s="1"/>
      <c r="JSI23" s="1"/>
      <c r="JSJ23" s="1"/>
      <c r="JSK23" s="1"/>
      <c r="JSL23" s="1"/>
      <c r="JSM23" s="1"/>
      <c r="JSN23" s="1"/>
      <c r="JSO23" s="1"/>
      <c r="JSP23" s="1"/>
      <c r="JSQ23" s="1"/>
      <c r="JSR23" s="1"/>
      <c r="JSS23" s="1"/>
      <c r="JST23" s="1"/>
      <c r="JSU23" s="1"/>
      <c r="JSV23" s="1"/>
      <c r="JSW23" s="1"/>
      <c r="JSX23" s="1"/>
      <c r="JSY23" s="1"/>
      <c r="JSZ23" s="1"/>
      <c r="JTA23" s="1"/>
      <c r="JTB23" s="1"/>
      <c r="JTC23" s="1"/>
      <c r="JTD23" s="1"/>
      <c r="JTE23" s="1"/>
      <c r="JTF23" s="1"/>
      <c r="JTG23" s="1"/>
      <c r="JTH23" s="1"/>
      <c r="JTI23" s="1"/>
      <c r="JTJ23" s="1"/>
      <c r="JTK23" s="1"/>
      <c r="JTL23" s="1"/>
      <c r="JTM23" s="1"/>
      <c r="JTN23" s="1"/>
      <c r="JTO23" s="1"/>
      <c r="JTP23" s="1"/>
      <c r="JTQ23" s="1"/>
      <c r="JTR23" s="1"/>
      <c r="JTS23" s="1"/>
      <c r="JTT23" s="1"/>
      <c r="JTU23" s="1"/>
      <c r="JTV23" s="1"/>
      <c r="JTW23" s="1"/>
      <c r="JTX23" s="1"/>
      <c r="JTY23" s="1"/>
      <c r="JTZ23" s="1"/>
      <c r="JUA23" s="1"/>
      <c r="JUB23" s="1"/>
      <c r="JUC23" s="1"/>
      <c r="JUD23" s="1"/>
      <c r="JUE23" s="1"/>
      <c r="JUF23" s="1"/>
      <c r="JUG23" s="1"/>
      <c r="JUH23" s="1"/>
      <c r="JUI23" s="1"/>
      <c r="JUJ23" s="1"/>
      <c r="JUK23" s="1"/>
      <c r="JUL23" s="1"/>
      <c r="JUM23" s="1"/>
      <c r="JUN23" s="1"/>
      <c r="JUO23" s="1"/>
      <c r="JUP23" s="1"/>
      <c r="JUQ23" s="1"/>
      <c r="JUR23" s="1"/>
      <c r="JUS23" s="1"/>
      <c r="JUT23" s="1"/>
      <c r="JUU23" s="1"/>
      <c r="JUV23" s="1"/>
      <c r="JUW23" s="1"/>
      <c r="JUX23" s="1"/>
      <c r="JUY23" s="1"/>
      <c r="JUZ23" s="1"/>
      <c r="JVA23" s="1"/>
      <c r="JVB23" s="1"/>
      <c r="JVC23" s="1"/>
      <c r="JVD23" s="1"/>
      <c r="JVE23" s="1"/>
      <c r="JVF23" s="1"/>
      <c r="JVG23" s="1"/>
      <c r="JVH23" s="1"/>
      <c r="JVI23" s="1"/>
      <c r="JVJ23" s="1"/>
      <c r="JVK23" s="1"/>
      <c r="JVL23" s="1"/>
      <c r="JVM23" s="1"/>
      <c r="JVN23" s="1"/>
      <c r="JVO23" s="1"/>
      <c r="JVP23" s="1"/>
      <c r="JVQ23" s="1"/>
      <c r="JVR23" s="1"/>
      <c r="JVS23" s="1"/>
      <c r="JVT23" s="1"/>
      <c r="JVU23" s="1"/>
      <c r="JVV23" s="1"/>
      <c r="JVW23" s="1"/>
      <c r="JVX23" s="1"/>
      <c r="JVY23" s="1"/>
      <c r="JVZ23" s="1"/>
      <c r="JWA23" s="1"/>
      <c r="JWB23" s="1"/>
      <c r="JWC23" s="1"/>
      <c r="JWD23" s="1"/>
      <c r="JWE23" s="1"/>
      <c r="JWF23" s="1"/>
      <c r="JWG23" s="1"/>
      <c r="JWH23" s="1"/>
      <c r="JWI23" s="1"/>
      <c r="JWJ23" s="1"/>
      <c r="JWK23" s="1"/>
      <c r="JWL23" s="1"/>
      <c r="JWM23" s="1"/>
      <c r="JWN23" s="1"/>
      <c r="JWO23" s="1"/>
      <c r="JWP23" s="1"/>
      <c r="JWQ23" s="1"/>
      <c r="JWR23" s="1"/>
      <c r="JWS23" s="1"/>
      <c r="JWT23" s="1"/>
      <c r="JWU23" s="1"/>
      <c r="JWV23" s="1"/>
      <c r="JWW23" s="1"/>
      <c r="JWX23" s="1"/>
      <c r="JWY23" s="1"/>
      <c r="JWZ23" s="1"/>
      <c r="JXA23" s="1"/>
      <c r="JXB23" s="1"/>
      <c r="JXC23" s="1"/>
      <c r="JXD23" s="1"/>
      <c r="JXE23" s="1"/>
      <c r="JXF23" s="1"/>
      <c r="JXG23" s="1"/>
      <c r="JXH23" s="1"/>
      <c r="JXI23" s="1"/>
      <c r="JXJ23" s="1"/>
      <c r="JXK23" s="1"/>
      <c r="JXL23" s="1"/>
      <c r="JXM23" s="1"/>
      <c r="JXN23" s="1"/>
      <c r="JXO23" s="1"/>
      <c r="JXP23" s="1"/>
      <c r="JXQ23" s="1"/>
      <c r="JXR23" s="1"/>
      <c r="JXS23" s="1"/>
      <c r="JXT23" s="1"/>
      <c r="JXU23" s="1"/>
      <c r="JXV23" s="1"/>
      <c r="JXW23" s="1"/>
      <c r="JXX23" s="1"/>
      <c r="JXY23" s="1"/>
      <c r="JXZ23" s="1"/>
      <c r="JYA23" s="1"/>
      <c r="JYB23" s="1"/>
      <c r="JYC23" s="1"/>
      <c r="JYD23" s="1"/>
      <c r="JYE23" s="1"/>
      <c r="JYF23" s="1"/>
      <c r="JYG23" s="1"/>
      <c r="JYH23" s="1"/>
      <c r="JYI23" s="1"/>
      <c r="JYJ23" s="1"/>
      <c r="JYK23" s="1"/>
      <c r="JYL23" s="1"/>
      <c r="JYM23" s="1"/>
      <c r="JYN23" s="1"/>
      <c r="JYO23" s="1"/>
      <c r="JYP23" s="1"/>
      <c r="JYQ23" s="1"/>
      <c r="JYR23" s="1"/>
      <c r="JYS23" s="1"/>
      <c r="JYT23" s="1"/>
      <c r="JYU23" s="1"/>
      <c r="JYV23" s="1"/>
      <c r="JYW23" s="1"/>
      <c r="JYX23" s="1"/>
      <c r="JYY23" s="1"/>
      <c r="JYZ23" s="1"/>
      <c r="JZA23" s="1"/>
      <c r="JZB23" s="1"/>
      <c r="JZC23" s="1"/>
      <c r="JZD23" s="1"/>
      <c r="JZE23" s="1"/>
      <c r="JZF23" s="1"/>
      <c r="JZG23" s="1"/>
      <c r="JZH23" s="1"/>
      <c r="JZI23" s="1"/>
      <c r="JZJ23" s="1"/>
      <c r="JZK23" s="1"/>
      <c r="JZL23" s="1"/>
      <c r="JZM23" s="1"/>
      <c r="JZN23" s="1"/>
      <c r="JZO23" s="1"/>
      <c r="JZP23" s="1"/>
      <c r="JZQ23" s="1"/>
      <c r="JZR23" s="1"/>
      <c r="JZS23" s="1"/>
      <c r="JZT23" s="1"/>
      <c r="JZU23" s="1"/>
      <c r="JZV23" s="1"/>
      <c r="JZW23" s="1"/>
      <c r="JZX23" s="1"/>
      <c r="JZY23" s="1"/>
      <c r="JZZ23" s="1"/>
      <c r="KAA23" s="1"/>
      <c r="KAB23" s="1"/>
      <c r="KAC23" s="1"/>
      <c r="KAD23" s="1"/>
      <c r="KAE23" s="1"/>
      <c r="KAF23" s="1"/>
      <c r="KAG23" s="1"/>
      <c r="KAH23" s="1"/>
      <c r="KAI23" s="1"/>
      <c r="KAJ23" s="1"/>
      <c r="KAK23" s="1"/>
      <c r="KAL23" s="1"/>
      <c r="KAM23" s="1"/>
      <c r="KAN23" s="1"/>
      <c r="KAO23" s="1"/>
      <c r="KAP23" s="1"/>
      <c r="KAQ23" s="1"/>
      <c r="KAR23" s="1"/>
      <c r="KAS23" s="1"/>
      <c r="KAT23" s="1"/>
      <c r="KAU23" s="1"/>
      <c r="KAV23" s="1"/>
      <c r="KAW23" s="1"/>
      <c r="KAX23" s="1"/>
      <c r="KAY23" s="1"/>
      <c r="KAZ23" s="1"/>
      <c r="KBA23" s="1"/>
      <c r="KBB23" s="1"/>
      <c r="KBC23" s="1"/>
      <c r="KBD23" s="1"/>
      <c r="KBE23" s="1"/>
      <c r="KBF23" s="1"/>
      <c r="KBG23" s="1"/>
      <c r="KBH23" s="1"/>
      <c r="KBI23" s="1"/>
      <c r="KBJ23" s="1"/>
      <c r="KBK23" s="1"/>
      <c r="KBL23" s="1"/>
      <c r="KBM23" s="1"/>
      <c r="KBN23" s="1"/>
      <c r="KBO23" s="1"/>
      <c r="KBP23" s="1"/>
      <c r="KBQ23" s="1"/>
      <c r="KBR23" s="1"/>
      <c r="KBS23" s="1"/>
      <c r="KBT23" s="1"/>
      <c r="KBU23" s="1"/>
      <c r="KBV23" s="1"/>
      <c r="KBW23" s="1"/>
      <c r="KBX23" s="1"/>
      <c r="KBY23" s="1"/>
      <c r="KBZ23" s="1"/>
      <c r="KCA23" s="1"/>
      <c r="KCB23" s="1"/>
      <c r="KCC23" s="1"/>
      <c r="KCD23" s="1"/>
      <c r="KCE23" s="1"/>
      <c r="KCF23" s="1"/>
      <c r="KCG23" s="1"/>
      <c r="KCH23" s="1"/>
      <c r="KCI23" s="1"/>
      <c r="KCJ23" s="1"/>
      <c r="KCK23" s="1"/>
      <c r="KCL23" s="1"/>
      <c r="KCM23" s="1"/>
      <c r="KCN23" s="1"/>
      <c r="KCO23" s="1"/>
      <c r="KCP23" s="1"/>
      <c r="KCQ23" s="1"/>
      <c r="KCR23" s="1"/>
      <c r="KCS23" s="1"/>
      <c r="KCT23" s="1"/>
      <c r="KCU23" s="1"/>
      <c r="KCV23" s="1"/>
      <c r="KCW23" s="1"/>
      <c r="KCX23" s="1"/>
      <c r="KCY23" s="1"/>
      <c r="KCZ23" s="1"/>
      <c r="KDA23" s="1"/>
      <c r="KDB23" s="1"/>
      <c r="KDC23" s="1"/>
      <c r="KDD23" s="1"/>
      <c r="KDE23" s="1"/>
      <c r="KDF23" s="1"/>
      <c r="KDG23" s="1"/>
      <c r="KDH23" s="1"/>
      <c r="KDI23" s="1"/>
      <c r="KDJ23" s="1"/>
      <c r="KDK23" s="1"/>
      <c r="KDL23" s="1"/>
      <c r="KDM23" s="1"/>
      <c r="KDN23" s="1"/>
      <c r="KDO23" s="1"/>
      <c r="KDP23" s="1"/>
      <c r="KDQ23" s="1"/>
      <c r="KDR23" s="1"/>
      <c r="KDS23" s="1"/>
      <c r="KDT23" s="1"/>
      <c r="KDU23" s="1"/>
      <c r="KDV23" s="1"/>
      <c r="KDW23" s="1"/>
      <c r="KDX23" s="1"/>
      <c r="KDY23" s="1"/>
      <c r="KDZ23" s="1"/>
      <c r="KEA23" s="1"/>
      <c r="KEB23" s="1"/>
      <c r="KEC23" s="1"/>
      <c r="KED23" s="1"/>
      <c r="KEE23" s="1"/>
      <c r="KEF23" s="1"/>
      <c r="KEG23" s="1"/>
      <c r="KEH23" s="1"/>
      <c r="KEI23" s="1"/>
      <c r="KEJ23" s="1"/>
      <c r="KEK23" s="1"/>
      <c r="KEL23" s="1"/>
      <c r="KEM23" s="1"/>
      <c r="KEN23" s="1"/>
      <c r="KEO23" s="1"/>
      <c r="KEP23" s="1"/>
      <c r="KEQ23" s="1"/>
      <c r="KER23" s="1"/>
      <c r="KES23" s="1"/>
      <c r="KET23" s="1"/>
      <c r="KEU23" s="1"/>
      <c r="KEV23" s="1"/>
      <c r="KEW23" s="1"/>
      <c r="KEX23" s="1"/>
      <c r="KEY23" s="1"/>
      <c r="KEZ23" s="1"/>
      <c r="KFA23" s="1"/>
      <c r="KFB23" s="1"/>
      <c r="KFC23" s="1"/>
      <c r="KFD23" s="1"/>
      <c r="KFE23" s="1"/>
      <c r="KFF23" s="1"/>
      <c r="KFG23" s="1"/>
      <c r="KFH23" s="1"/>
      <c r="KFI23" s="1"/>
      <c r="KFJ23" s="1"/>
      <c r="KFK23" s="1"/>
      <c r="KFL23" s="1"/>
      <c r="KFM23" s="1"/>
      <c r="KFN23" s="1"/>
      <c r="KFO23" s="1"/>
      <c r="KFP23" s="1"/>
      <c r="KFQ23" s="1"/>
      <c r="KFR23" s="1"/>
      <c r="KFS23" s="1"/>
      <c r="KFT23" s="1"/>
      <c r="KFU23" s="1"/>
      <c r="KFV23" s="1"/>
      <c r="KFW23" s="1"/>
      <c r="KFX23" s="1"/>
      <c r="KFY23" s="1"/>
      <c r="KFZ23" s="1"/>
      <c r="KGA23" s="1"/>
      <c r="KGB23" s="1"/>
      <c r="KGC23" s="1"/>
      <c r="KGD23" s="1"/>
      <c r="KGE23" s="1"/>
      <c r="KGF23" s="1"/>
      <c r="KGG23" s="1"/>
      <c r="KGH23" s="1"/>
      <c r="KGI23" s="1"/>
      <c r="KGJ23" s="1"/>
      <c r="KGK23" s="1"/>
      <c r="KGL23" s="1"/>
      <c r="KGM23" s="1"/>
      <c r="KGN23" s="1"/>
      <c r="KGO23" s="1"/>
      <c r="KGP23" s="1"/>
      <c r="KGQ23" s="1"/>
      <c r="KGR23" s="1"/>
      <c r="KGS23" s="1"/>
      <c r="KGT23" s="1"/>
      <c r="KGU23" s="1"/>
      <c r="KGV23" s="1"/>
      <c r="KGW23" s="1"/>
      <c r="KGX23" s="1"/>
      <c r="KGY23" s="1"/>
      <c r="KGZ23" s="1"/>
      <c r="KHA23" s="1"/>
      <c r="KHB23" s="1"/>
      <c r="KHC23" s="1"/>
      <c r="KHD23" s="1"/>
      <c r="KHE23" s="1"/>
      <c r="KHF23" s="1"/>
      <c r="KHG23" s="1"/>
      <c r="KHH23" s="1"/>
      <c r="KHI23" s="1"/>
      <c r="KHJ23" s="1"/>
      <c r="KHK23" s="1"/>
      <c r="KHL23" s="1"/>
      <c r="KHM23" s="1"/>
      <c r="KHN23" s="1"/>
      <c r="KHO23" s="1"/>
      <c r="KHP23" s="1"/>
      <c r="KHQ23" s="1"/>
      <c r="KHR23" s="1"/>
      <c r="KHS23" s="1"/>
      <c r="KHT23" s="1"/>
      <c r="KHU23" s="1"/>
      <c r="KHV23" s="1"/>
      <c r="KHW23" s="1"/>
      <c r="KHX23" s="1"/>
      <c r="KHY23" s="1"/>
      <c r="KHZ23" s="1"/>
      <c r="KIA23" s="1"/>
      <c r="KIB23" s="1"/>
      <c r="KIC23" s="1"/>
      <c r="KID23" s="1"/>
      <c r="KIE23" s="1"/>
      <c r="KIF23" s="1"/>
      <c r="KIG23" s="1"/>
      <c r="KIH23" s="1"/>
      <c r="KII23" s="1"/>
      <c r="KIJ23" s="1"/>
      <c r="KIK23" s="1"/>
      <c r="KIL23" s="1"/>
      <c r="KIM23" s="1"/>
      <c r="KIN23" s="1"/>
      <c r="KIO23" s="1"/>
      <c r="KIP23" s="1"/>
      <c r="KIQ23" s="1"/>
      <c r="KIR23" s="1"/>
      <c r="KIS23" s="1"/>
      <c r="KIT23" s="1"/>
      <c r="KIU23" s="1"/>
      <c r="KIV23" s="1"/>
      <c r="KIW23" s="1"/>
      <c r="KIX23" s="1"/>
      <c r="KIY23" s="1"/>
      <c r="KIZ23" s="1"/>
      <c r="KJA23" s="1"/>
      <c r="KJB23" s="1"/>
      <c r="KJC23" s="1"/>
      <c r="KJD23" s="1"/>
      <c r="KJE23" s="1"/>
      <c r="KJF23" s="1"/>
      <c r="KJG23" s="1"/>
      <c r="KJH23" s="1"/>
      <c r="KJI23" s="1"/>
      <c r="KJJ23" s="1"/>
      <c r="KJK23" s="1"/>
      <c r="KJL23" s="1"/>
      <c r="KJM23" s="1"/>
      <c r="KJN23" s="1"/>
      <c r="KJO23" s="1"/>
      <c r="KJP23" s="1"/>
      <c r="KJQ23" s="1"/>
      <c r="KJR23" s="1"/>
      <c r="KJS23" s="1"/>
      <c r="KJT23" s="1"/>
      <c r="KJU23" s="1"/>
      <c r="KJV23" s="1"/>
      <c r="KJW23" s="1"/>
      <c r="KJX23" s="1"/>
      <c r="KJY23" s="1"/>
      <c r="KJZ23" s="1"/>
      <c r="KKA23" s="1"/>
      <c r="KKB23" s="1"/>
      <c r="KKC23" s="1"/>
      <c r="KKD23" s="1"/>
      <c r="KKE23" s="1"/>
      <c r="KKF23" s="1"/>
      <c r="KKG23" s="1"/>
      <c r="KKH23" s="1"/>
      <c r="KKI23" s="1"/>
      <c r="KKJ23" s="1"/>
      <c r="KKK23" s="1"/>
      <c r="KKL23" s="1"/>
      <c r="KKM23" s="1"/>
      <c r="KKN23" s="1"/>
      <c r="KKO23" s="1"/>
      <c r="KKP23" s="1"/>
      <c r="KKQ23" s="1"/>
      <c r="KKR23" s="1"/>
      <c r="KKS23" s="1"/>
      <c r="KKT23" s="1"/>
      <c r="KKU23" s="1"/>
      <c r="KKV23" s="1"/>
      <c r="KKW23" s="1"/>
      <c r="KKX23" s="1"/>
      <c r="KKY23" s="1"/>
      <c r="KKZ23" s="1"/>
      <c r="KLA23" s="1"/>
      <c r="KLB23" s="1"/>
      <c r="KLC23" s="1"/>
      <c r="KLD23" s="1"/>
      <c r="KLE23" s="1"/>
      <c r="KLF23" s="1"/>
      <c r="KLG23" s="1"/>
      <c r="KLH23" s="1"/>
      <c r="KLI23" s="1"/>
      <c r="KLJ23" s="1"/>
      <c r="KLK23" s="1"/>
      <c r="KLL23" s="1"/>
      <c r="KLM23" s="1"/>
      <c r="KLN23" s="1"/>
      <c r="KLO23" s="1"/>
      <c r="KLP23" s="1"/>
      <c r="KLQ23" s="1"/>
      <c r="KLR23" s="1"/>
      <c r="KLS23" s="1"/>
      <c r="KLT23" s="1"/>
      <c r="KLU23" s="1"/>
      <c r="KLV23" s="1"/>
      <c r="KLW23" s="1"/>
      <c r="KLX23" s="1"/>
      <c r="KLY23" s="1"/>
      <c r="KLZ23" s="1"/>
      <c r="KMA23" s="1"/>
      <c r="KMB23" s="1"/>
      <c r="KMC23" s="1"/>
      <c r="KMD23" s="1"/>
      <c r="KME23" s="1"/>
      <c r="KMF23" s="1"/>
      <c r="KMG23" s="1"/>
      <c r="KMH23" s="1"/>
      <c r="KMI23" s="1"/>
      <c r="KMJ23" s="1"/>
      <c r="KMK23" s="1"/>
      <c r="KML23" s="1"/>
      <c r="KMM23" s="1"/>
      <c r="KMN23" s="1"/>
      <c r="KMO23" s="1"/>
      <c r="KMP23" s="1"/>
      <c r="KMQ23" s="1"/>
      <c r="KMR23" s="1"/>
      <c r="KMS23" s="1"/>
      <c r="KMT23" s="1"/>
      <c r="KMU23" s="1"/>
      <c r="KMV23" s="1"/>
      <c r="KMW23" s="1"/>
      <c r="KMX23" s="1"/>
      <c r="KMY23" s="1"/>
      <c r="KMZ23" s="1"/>
      <c r="KNA23" s="1"/>
      <c r="KNB23" s="1"/>
      <c r="KNC23" s="1"/>
      <c r="KND23" s="1"/>
      <c r="KNE23" s="1"/>
      <c r="KNF23" s="1"/>
      <c r="KNG23" s="1"/>
      <c r="KNH23" s="1"/>
      <c r="KNI23" s="1"/>
      <c r="KNJ23" s="1"/>
      <c r="KNK23" s="1"/>
      <c r="KNL23" s="1"/>
      <c r="KNM23" s="1"/>
      <c r="KNN23" s="1"/>
      <c r="KNO23" s="1"/>
      <c r="KNP23" s="1"/>
      <c r="KNQ23" s="1"/>
      <c r="KNR23" s="1"/>
      <c r="KNS23" s="1"/>
      <c r="KNT23" s="1"/>
      <c r="KNU23" s="1"/>
      <c r="KNV23" s="1"/>
      <c r="KNW23" s="1"/>
      <c r="KNX23" s="1"/>
      <c r="KNY23" s="1"/>
      <c r="KNZ23" s="1"/>
      <c r="KOA23" s="1"/>
      <c r="KOB23" s="1"/>
      <c r="KOC23" s="1"/>
      <c r="KOD23" s="1"/>
      <c r="KOE23" s="1"/>
      <c r="KOF23" s="1"/>
      <c r="KOG23" s="1"/>
      <c r="KOH23" s="1"/>
      <c r="KOI23" s="1"/>
      <c r="KOJ23" s="1"/>
      <c r="KOK23" s="1"/>
      <c r="KOL23" s="1"/>
      <c r="KOM23" s="1"/>
      <c r="KON23" s="1"/>
      <c r="KOO23" s="1"/>
      <c r="KOP23" s="1"/>
      <c r="KOQ23" s="1"/>
      <c r="KOR23" s="1"/>
      <c r="KOS23" s="1"/>
      <c r="KOT23" s="1"/>
      <c r="KOU23" s="1"/>
      <c r="KOV23" s="1"/>
      <c r="KOW23" s="1"/>
      <c r="KOX23" s="1"/>
      <c r="KOY23" s="1"/>
      <c r="KOZ23" s="1"/>
      <c r="KPA23" s="1"/>
      <c r="KPB23" s="1"/>
      <c r="KPC23" s="1"/>
      <c r="KPD23" s="1"/>
      <c r="KPE23" s="1"/>
      <c r="KPF23" s="1"/>
      <c r="KPG23" s="1"/>
      <c r="KPH23" s="1"/>
      <c r="KPI23" s="1"/>
      <c r="KPJ23" s="1"/>
      <c r="KPK23" s="1"/>
      <c r="KPL23" s="1"/>
      <c r="KPM23" s="1"/>
      <c r="KPN23" s="1"/>
      <c r="KPO23" s="1"/>
      <c r="KPP23" s="1"/>
      <c r="KPQ23" s="1"/>
      <c r="KPR23" s="1"/>
      <c r="KPS23" s="1"/>
      <c r="KPT23" s="1"/>
      <c r="KPU23" s="1"/>
      <c r="KPV23" s="1"/>
      <c r="KPW23" s="1"/>
      <c r="KPX23" s="1"/>
      <c r="KPY23" s="1"/>
      <c r="KPZ23" s="1"/>
      <c r="KQA23" s="1"/>
      <c r="KQB23" s="1"/>
      <c r="KQC23" s="1"/>
      <c r="KQD23" s="1"/>
      <c r="KQE23" s="1"/>
      <c r="KQF23" s="1"/>
      <c r="KQG23" s="1"/>
      <c r="KQH23" s="1"/>
      <c r="KQI23" s="1"/>
      <c r="KQJ23" s="1"/>
      <c r="KQK23" s="1"/>
      <c r="KQL23" s="1"/>
      <c r="KQM23" s="1"/>
      <c r="KQN23" s="1"/>
      <c r="KQO23" s="1"/>
      <c r="KQP23" s="1"/>
      <c r="KQQ23" s="1"/>
      <c r="KQR23" s="1"/>
      <c r="KQS23" s="1"/>
      <c r="KQT23" s="1"/>
      <c r="KQU23" s="1"/>
      <c r="KQV23" s="1"/>
      <c r="KQW23" s="1"/>
      <c r="KQX23" s="1"/>
      <c r="KQY23" s="1"/>
      <c r="KQZ23" s="1"/>
      <c r="KRA23" s="1"/>
      <c r="KRB23" s="1"/>
      <c r="KRC23" s="1"/>
      <c r="KRD23" s="1"/>
      <c r="KRE23" s="1"/>
      <c r="KRF23" s="1"/>
      <c r="KRG23" s="1"/>
      <c r="KRH23" s="1"/>
      <c r="KRI23" s="1"/>
      <c r="KRJ23" s="1"/>
      <c r="KRK23" s="1"/>
      <c r="KRL23" s="1"/>
      <c r="KRM23" s="1"/>
      <c r="KRN23" s="1"/>
      <c r="KRO23" s="1"/>
      <c r="KRP23" s="1"/>
      <c r="KRQ23" s="1"/>
      <c r="KRR23" s="1"/>
      <c r="KRS23" s="1"/>
      <c r="KRT23" s="1"/>
      <c r="KRU23" s="1"/>
      <c r="KRV23" s="1"/>
      <c r="KRW23" s="1"/>
      <c r="KRX23" s="1"/>
      <c r="KRY23" s="1"/>
      <c r="KRZ23" s="1"/>
      <c r="KSA23" s="1"/>
      <c r="KSB23" s="1"/>
      <c r="KSC23" s="1"/>
      <c r="KSD23" s="1"/>
      <c r="KSE23" s="1"/>
      <c r="KSF23" s="1"/>
      <c r="KSG23" s="1"/>
      <c r="KSH23" s="1"/>
      <c r="KSI23" s="1"/>
      <c r="KSJ23" s="1"/>
      <c r="KSK23" s="1"/>
      <c r="KSL23" s="1"/>
      <c r="KSM23" s="1"/>
      <c r="KSN23" s="1"/>
      <c r="KSO23" s="1"/>
      <c r="KSP23" s="1"/>
      <c r="KSQ23" s="1"/>
      <c r="KSR23" s="1"/>
      <c r="KSS23" s="1"/>
      <c r="KST23" s="1"/>
      <c r="KSU23" s="1"/>
      <c r="KSV23" s="1"/>
      <c r="KSW23" s="1"/>
      <c r="KSX23" s="1"/>
      <c r="KSY23" s="1"/>
      <c r="KSZ23" s="1"/>
      <c r="KTA23" s="1"/>
      <c r="KTB23" s="1"/>
      <c r="KTC23" s="1"/>
      <c r="KTD23" s="1"/>
      <c r="KTE23" s="1"/>
      <c r="KTF23" s="1"/>
      <c r="KTG23" s="1"/>
      <c r="KTH23" s="1"/>
      <c r="KTI23" s="1"/>
      <c r="KTJ23" s="1"/>
      <c r="KTK23" s="1"/>
      <c r="KTL23" s="1"/>
      <c r="KTM23" s="1"/>
      <c r="KTN23" s="1"/>
      <c r="KTO23" s="1"/>
      <c r="KTP23" s="1"/>
      <c r="KTQ23" s="1"/>
      <c r="KTR23" s="1"/>
      <c r="KTS23" s="1"/>
      <c r="KTT23" s="1"/>
      <c r="KTU23" s="1"/>
      <c r="KTV23" s="1"/>
      <c r="KTW23" s="1"/>
      <c r="KTX23" s="1"/>
      <c r="KTY23" s="1"/>
      <c r="KTZ23" s="1"/>
      <c r="KUA23" s="1"/>
      <c r="KUB23" s="1"/>
      <c r="KUC23" s="1"/>
      <c r="KUD23" s="1"/>
      <c r="KUE23" s="1"/>
      <c r="KUF23" s="1"/>
      <c r="KUG23" s="1"/>
      <c r="KUH23" s="1"/>
      <c r="KUI23" s="1"/>
      <c r="KUJ23" s="1"/>
      <c r="KUK23" s="1"/>
      <c r="KUL23" s="1"/>
      <c r="KUM23" s="1"/>
      <c r="KUN23" s="1"/>
      <c r="KUO23" s="1"/>
      <c r="KUP23" s="1"/>
      <c r="KUQ23" s="1"/>
      <c r="KUR23" s="1"/>
      <c r="KUS23" s="1"/>
      <c r="KUT23" s="1"/>
      <c r="KUU23" s="1"/>
      <c r="KUV23" s="1"/>
      <c r="KUW23" s="1"/>
      <c r="KUX23" s="1"/>
      <c r="KUY23" s="1"/>
      <c r="KUZ23" s="1"/>
      <c r="KVA23" s="1"/>
      <c r="KVB23" s="1"/>
      <c r="KVC23" s="1"/>
      <c r="KVD23" s="1"/>
      <c r="KVE23" s="1"/>
      <c r="KVF23" s="1"/>
      <c r="KVG23" s="1"/>
      <c r="KVH23" s="1"/>
      <c r="KVI23" s="1"/>
      <c r="KVJ23" s="1"/>
      <c r="KVK23" s="1"/>
      <c r="KVL23" s="1"/>
      <c r="KVM23" s="1"/>
      <c r="KVN23" s="1"/>
      <c r="KVO23" s="1"/>
      <c r="KVP23" s="1"/>
      <c r="KVQ23" s="1"/>
      <c r="KVR23" s="1"/>
      <c r="KVS23" s="1"/>
      <c r="KVT23" s="1"/>
      <c r="KVU23" s="1"/>
      <c r="KVV23" s="1"/>
      <c r="KVW23" s="1"/>
      <c r="KVX23" s="1"/>
      <c r="KVY23" s="1"/>
      <c r="KVZ23" s="1"/>
      <c r="KWA23" s="1"/>
      <c r="KWB23" s="1"/>
      <c r="KWC23" s="1"/>
      <c r="KWD23" s="1"/>
      <c r="KWE23" s="1"/>
      <c r="KWF23" s="1"/>
      <c r="KWG23" s="1"/>
      <c r="KWH23" s="1"/>
      <c r="KWI23" s="1"/>
      <c r="KWJ23" s="1"/>
      <c r="KWK23" s="1"/>
      <c r="KWL23" s="1"/>
      <c r="KWM23" s="1"/>
      <c r="KWN23" s="1"/>
      <c r="KWO23" s="1"/>
      <c r="KWP23" s="1"/>
      <c r="KWQ23" s="1"/>
      <c r="KWR23" s="1"/>
      <c r="KWS23" s="1"/>
      <c r="KWT23" s="1"/>
      <c r="KWU23" s="1"/>
      <c r="KWV23" s="1"/>
      <c r="KWW23" s="1"/>
      <c r="KWX23" s="1"/>
      <c r="KWY23" s="1"/>
      <c r="KWZ23" s="1"/>
      <c r="KXA23" s="1"/>
      <c r="KXB23" s="1"/>
      <c r="KXC23" s="1"/>
      <c r="KXD23" s="1"/>
      <c r="KXE23" s="1"/>
      <c r="KXF23" s="1"/>
      <c r="KXG23" s="1"/>
      <c r="KXH23" s="1"/>
      <c r="KXI23" s="1"/>
      <c r="KXJ23" s="1"/>
      <c r="KXK23" s="1"/>
      <c r="KXL23" s="1"/>
      <c r="KXM23" s="1"/>
      <c r="KXN23" s="1"/>
      <c r="KXO23" s="1"/>
      <c r="KXP23" s="1"/>
      <c r="KXQ23" s="1"/>
      <c r="KXR23" s="1"/>
      <c r="KXS23" s="1"/>
      <c r="KXT23" s="1"/>
      <c r="KXU23" s="1"/>
      <c r="KXV23" s="1"/>
      <c r="KXW23" s="1"/>
      <c r="KXX23" s="1"/>
      <c r="KXY23" s="1"/>
      <c r="KXZ23" s="1"/>
      <c r="KYA23" s="1"/>
      <c r="KYB23" s="1"/>
      <c r="KYC23" s="1"/>
      <c r="KYD23" s="1"/>
      <c r="KYE23" s="1"/>
      <c r="KYF23" s="1"/>
      <c r="KYG23" s="1"/>
      <c r="KYH23" s="1"/>
      <c r="KYI23" s="1"/>
      <c r="KYJ23" s="1"/>
      <c r="KYK23" s="1"/>
      <c r="KYL23" s="1"/>
      <c r="KYM23" s="1"/>
      <c r="KYN23" s="1"/>
      <c r="KYO23" s="1"/>
      <c r="KYP23" s="1"/>
      <c r="KYQ23" s="1"/>
      <c r="KYR23" s="1"/>
      <c r="KYS23" s="1"/>
      <c r="KYT23" s="1"/>
      <c r="KYU23" s="1"/>
      <c r="KYV23" s="1"/>
      <c r="KYW23" s="1"/>
      <c r="KYX23" s="1"/>
      <c r="KYY23" s="1"/>
      <c r="KYZ23" s="1"/>
      <c r="KZA23" s="1"/>
      <c r="KZB23" s="1"/>
      <c r="KZC23" s="1"/>
      <c r="KZD23" s="1"/>
      <c r="KZE23" s="1"/>
      <c r="KZF23" s="1"/>
      <c r="KZG23" s="1"/>
      <c r="KZH23" s="1"/>
      <c r="KZI23" s="1"/>
      <c r="KZJ23" s="1"/>
      <c r="KZK23" s="1"/>
      <c r="KZL23" s="1"/>
      <c r="KZM23" s="1"/>
      <c r="KZN23" s="1"/>
      <c r="KZO23" s="1"/>
      <c r="KZP23" s="1"/>
      <c r="KZQ23" s="1"/>
      <c r="KZR23" s="1"/>
      <c r="KZS23" s="1"/>
      <c r="KZT23" s="1"/>
      <c r="KZU23" s="1"/>
      <c r="KZV23" s="1"/>
      <c r="KZW23" s="1"/>
      <c r="KZX23" s="1"/>
      <c r="KZY23" s="1"/>
      <c r="KZZ23" s="1"/>
      <c r="LAA23" s="1"/>
      <c r="LAB23" s="1"/>
      <c r="LAC23" s="1"/>
      <c r="LAD23" s="1"/>
      <c r="LAE23" s="1"/>
      <c r="LAF23" s="1"/>
      <c r="LAG23" s="1"/>
      <c r="LAH23" s="1"/>
      <c r="LAI23" s="1"/>
      <c r="LAJ23" s="1"/>
      <c r="LAK23" s="1"/>
      <c r="LAL23" s="1"/>
      <c r="LAM23" s="1"/>
      <c r="LAN23" s="1"/>
      <c r="LAO23" s="1"/>
      <c r="LAP23" s="1"/>
      <c r="LAQ23" s="1"/>
      <c r="LAR23" s="1"/>
      <c r="LAS23" s="1"/>
      <c r="LAT23" s="1"/>
      <c r="LAU23" s="1"/>
      <c r="LAV23" s="1"/>
      <c r="LAW23" s="1"/>
      <c r="LAX23" s="1"/>
      <c r="LAY23" s="1"/>
      <c r="LAZ23" s="1"/>
      <c r="LBA23" s="1"/>
      <c r="LBB23" s="1"/>
      <c r="LBC23" s="1"/>
      <c r="LBD23" s="1"/>
      <c r="LBE23" s="1"/>
      <c r="LBF23" s="1"/>
      <c r="LBG23" s="1"/>
      <c r="LBH23" s="1"/>
      <c r="LBI23" s="1"/>
      <c r="LBJ23" s="1"/>
      <c r="LBK23" s="1"/>
      <c r="LBL23" s="1"/>
      <c r="LBM23" s="1"/>
      <c r="LBN23" s="1"/>
      <c r="LBO23" s="1"/>
      <c r="LBP23" s="1"/>
      <c r="LBQ23" s="1"/>
      <c r="LBR23" s="1"/>
      <c r="LBS23" s="1"/>
      <c r="LBT23" s="1"/>
      <c r="LBU23" s="1"/>
      <c r="LBV23" s="1"/>
      <c r="LBW23" s="1"/>
      <c r="LBX23" s="1"/>
      <c r="LBY23" s="1"/>
      <c r="LBZ23" s="1"/>
      <c r="LCA23" s="1"/>
      <c r="LCB23" s="1"/>
      <c r="LCC23" s="1"/>
      <c r="LCD23" s="1"/>
      <c r="LCE23" s="1"/>
      <c r="LCF23" s="1"/>
      <c r="LCG23" s="1"/>
      <c r="LCH23" s="1"/>
      <c r="LCI23" s="1"/>
      <c r="LCJ23" s="1"/>
      <c r="LCK23" s="1"/>
      <c r="LCL23" s="1"/>
      <c r="LCM23" s="1"/>
      <c r="LCN23" s="1"/>
      <c r="LCO23" s="1"/>
      <c r="LCP23" s="1"/>
      <c r="LCQ23" s="1"/>
      <c r="LCR23" s="1"/>
      <c r="LCS23" s="1"/>
      <c r="LCT23" s="1"/>
      <c r="LCU23" s="1"/>
      <c r="LCV23" s="1"/>
      <c r="LCW23" s="1"/>
      <c r="LCX23" s="1"/>
      <c r="LCY23" s="1"/>
      <c r="LCZ23" s="1"/>
      <c r="LDA23" s="1"/>
      <c r="LDB23" s="1"/>
      <c r="LDC23" s="1"/>
      <c r="LDD23" s="1"/>
      <c r="LDE23" s="1"/>
      <c r="LDF23" s="1"/>
      <c r="LDG23" s="1"/>
      <c r="LDH23" s="1"/>
      <c r="LDI23" s="1"/>
      <c r="LDJ23" s="1"/>
      <c r="LDK23" s="1"/>
      <c r="LDL23" s="1"/>
      <c r="LDM23" s="1"/>
      <c r="LDN23" s="1"/>
      <c r="LDO23" s="1"/>
      <c r="LDP23" s="1"/>
      <c r="LDQ23" s="1"/>
      <c r="LDR23" s="1"/>
      <c r="LDS23" s="1"/>
      <c r="LDT23" s="1"/>
      <c r="LDU23" s="1"/>
      <c r="LDV23" s="1"/>
      <c r="LDW23" s="1"/>
      <c r="LDX23" s="1"/>
      <c r="LDY23" s="1"/>
      <c r="LDZ23" s="1"/>
      <c r="LEA23" s="1"/>
      <c r="LEB23" s="1"/>
      <c r="LEC23" s="1"/>
      <c r="LED23" s="1"/>
      <c r="LEE23" s="1"/>
      <c r="LEF23" s="1"/>
      <c r="LEG23" s="1"/>
      <c r="LEH23" s="1"/>
      <c r="LEI23" s="1"/>
      <c r="LEJ23" s="1"/>
      <c r="LEK23" s="1"/>
      <c r="LEL23" s="1"/>
      <c r="LEM23" s="1"/>
      <c r="LEN23" s="1"/>
      <c r="LEO23" s="1"/>
      <c r="LEP23" s="1"/>
      <c r="LEQ23" s="1"/>
      <c r="LER23" s="1"/>
      <c r="LES23" s="1"/>
      <c r="LET23" s="1"/>
      <c r="LEU23" s="1"/>
      <c r="LEV23" s="1"/>
      <c r="LEW23" s="1"/>
      <c r="LEX23" s="1"/>
      <c r="LEY23" s="1"/>
      <c r="LEZ23" s="1"/>
      <c r="LFA23" s="1"/>
      <c r="LFB23" s="1"/>
      <c r="LFC23" s="1"/>
      <c r="LFD23" s="1"/>
      <c r="LFE23" s="1"/>
      <c r="LFF23" s="1"/>
      <c r="LFG23" s="1"/>
      <c r="LFH23" s="1"/>
      <c r="LFI23" s="1"/>
      <c r="LFJ23" s="1"/>
      <c r="LFK23" s="1"/>
      <c r="LFL23" s="1"/>
      <c r="LFM23" s="1"/>
      <c r="LFN23" s="1"/>
      <c r="LFO23" s="1"/>
      <c r="LFP23" s="1"/>
      <c r="LFQ23" s="1"/>
      <c r="LFR23" s="1"/>
      <c r="LFS23" s="1"/>
      <c r="LFT23" s="1"/>
      <c r="LFU23" s="1"/>
      <c r="LFV23" s="1"/>
      <c r="LFW23" s="1"/>
      <c r="LFX23" s="1"/>
      <c r="LFY23" s="1"/>
      <c r="LFZ23" s="1"/>
      <c r="LGA23" s="1"/>
      <c r="LGB23" s="1"/>
      <c r="LGC23" s="1"/>
      <c r="LGD23" s="1"/>
      <c r="LGE23" s="1"/>
      <c r="LGF23" s="1"/>
      <c r="LGG23" s="1"/>
      <c r="LGH23" s="1"/>
      <c r="LGI23" s="1"/>
      <c r="LGJ23" s="1"/>
      <c r="LGK23" s="1"/>
      <c r="LGL23" s="1"/>
      <c r="LGM23" s="1"/>
      <c r="LGN23" s="1"/>
      <c r="LGO23" s="1"/>
      <c r="LGP23" s="1"/>
      <c r="LGQ23" s="1"/>
      <c r="LGR23" s="1"/>
      <c r="LGS23" s="1"/>
      <c r="LGT23" s="1"/>
      <c r="LGU23" s="1"/>
      <c r="LGV23" s="1"/>
      <c r="LGW23" s="1"/>
      <c r="LGX23" s="1"/>
      <c r="LGY23" s="1"/>
      <c r="LGZ23" s="1"/>
      <c r="LHA23" s="1"/>
      <c r="LHB23" s="1"/>
      <c r="LHC23" s="1"/>
      <c r="LHD23" s="1"/>
      <c r="LHE23" s="1"/>
      <c r="LHF23" s="1"/>
      <c r="LHG23" s="1"/>
      <c r="LHH23" s="1"/>
      <c r="LHI23" s="1"/>
      <c r="LHJ23" s="1"/>
      <c r="LHK23" s="1"/>
      <c r="LHL23" s="1"/>
      <c r="LHM23" s="1"/>
      <c r="LHN23" s="1"/>
      <c r="LHO23" s="1"/>
      <c r="LHP23" s="1"/>
      <c r="LHQ23" s="1"/>
      <c r="LHR23" s="1"/>
      <c r="LHS23" s="1"/>
      <c r="LHT23" s="1"/>
      <c r="LHU23" s="1"/>
      <c r="LHV23" s="1"/>
      <c r="LHW23" s="1"/>
      <c r="LHX23" s="1"/>
      <c r="LHY23" s="1"/>
      <c r="LHZ23" s="1"/>
      <c r="LIA23" s="1"/>
      <c r="LIB23" s="1"/>
      <c r="LIC23" s="1"/>
      <c r="LID23" s="1"/>
      <c r="LIE23" s="1"/>
      <c r="LIF23" s="1"/>
      <c r="LIG23" s="1"/>
      <c r="LIH23" s="1"/>
      <c r="LII23" s="1"/>
      <c r="LIJ23" s="1"/>
      <c r="LIK23" s="1"/>
      <c r="LIL23" s="1"/>
      <c r="LIM23" s="1"/>
      <c r="LIN23" s="1"/>
      <c r="LIO23" s="1"/>
      <c r="LIP23" s="1"/>
      <c r="LIQ23" s="1"/>
      <c r="LIR23" s="1"/>
      <c r="LIS23" s="1"/>
      <c r="LIT23" s="1"/>
      <c r="LIU23" s="1"/>
      <c r="LIV23" s="1"/>
      <c r="LIW23" s="1"/>
      <c r="LIX23" s="1"/>
      <c r="LIY23" s="1"/>
      <c r="LIZ23" s="1"/>
      <c r="LJA23" s="1"/>
      <c r="LJB23" s="1"/>
      <c r="LJC23" s="1"/>
      <c r="LJD23" s="1"/>
      <c r="LJE23" s="1"/>
      <c r="LJF23" s="1"/>
      <c r="LJG23" s="1"/>
      <c r="LJH23" s="1"/>
      <c r="LJI23" s="1"/>
      <c r="LJJ23" s="1"/>
      <c r="LJK23" s="1"/>
      <c r="LJL23" s="1"/>
      <c r="LJM23" s="1"/>
      <c r="LJN23" s="1"/>
      <c r="LJO23" s="1"/>
      <c r="LJP23" s="1"/>
      <c r="LJQ23" s="1"/>
      <c r="LJR23" s="1"/>
      <c r="LJS23" s="1"/>
      <c r="LJT23" s="1"/>
      <c r="LJU23" s="1"/>
      <c r="LJV23" s="1"/>
      <c r="LJW23" s="1"/>
      <c r="LJX23" s="1"/>
      <c r="LJY23" s="1"/>
      <c r="LJZ23" s="1"/>
      <c r="LKA23" s="1"/>
      <c r="LKB23" s="1"/>
      <c r="LKC23" s="1"/>
      <c r="LKD23" s="1"/>
      <c r="LKE23" s="1"/>
      <c r="LKF23" s="1"/>
      <c r="LKG23" s="1"/>
      <c r="LKH23" s="1"/>
      <c r="LKI23" s="1"/>
      <c r="LKJ23" s="1"/>
      <c r="LKK23" s="1"/>
      <c r="LKL23" s="1"/>
      <c r="LKM23" s="1"/>
      <c r="LKN23" s="1"/>
      <c r="LKO23" s="1"/>
      <c r="LKP23" s="1"/>
      <c r="LKQ23" s="1"/>
      <c r="LKR23" s="1"/>
      <c r="LKS23" s="1"/>
      <c r="LKT23" s="1"/>
      <c r="LKU23" s="1"/>
      <c r="LKV23" s="1"/>
      <c r="LKW23" s="1"/>
      <c r="LKX23" s="1"/>
      <c r="LKY23" s="1"/>
      <c r="LKZ23" s="1"/>
      <c r="LLA23" s="1"/>
      <c r="LLB23" s="1"/>
      <c r="LLC23" s="1"/>
      <c r="LLD23" s="1"/>
      <c r="LLE23" s="1"/>
      <c r="LLF23" s="1"/>
      <c r="LLG23" s="1"/>
      <c r="LLH23" s="1"/>
      <c r="LLI23" s="1"/>
      <c r="LLJ23" s="1"/>
      <c r="LLK23" s="1"/>
      <c r="LLL23" s="1"/>
      <c r="LLM23" s="1"/>
      <c r="LLN23" s="1"/>
      <c r="LLO23" s="1"/>
      <c r="LLP23" s="1"/>
      <c r="LLQ23" s="1"/>
      <c r="LLR23" s="1"/>
      <c r="LLS23" s="1"/>
      <c r="LLT23" s="1"/>
      <c r="LLU23" s="1"/>
      <c r="LLV23" s="1"/>
      <c r="LLW23" s="1"/>
      <c r="LLX23" s="1"/>
      <c r="LLY23" s="1"/>
      <c r="LLZ23" s="1"/>
      <c r="LMA23" s="1"/>
      <c r="LMB23" s="1"/>
      <c r="LMC23" s="1"/>
      <c r="LMD23" s="1"/>
      <c r="LME23" s="1"/>
      <c r="LMF23" s="1"/>
      <c r="LMG23" s="1"/>
      <c r="LMH23" s="1"/>
      <c r="LMI23" s="1"/>
      <c r="LMJ23" s="1"/>
      <c r="LMK23" s="1"/>
      <c r="LML23" s="1"/>
      <c r="LMM23" s="1"/>
      <c r="LMN23" s="1"/>
      <c r="LMO23" s="1"/>
      <c r="LMP23" s="1"/>
      <c r="LMQ23" s="1"/>
      <c r="LMR23" s="1"/>
      <c r="LMS23" s="1"/>
      <c r="LMT23" s="1"/>
      <c r="LMU23" s="1"/>
      <c r="LMV23" s="1"/>
      <c r="LMW23" s="1"/>
      <c r="LMX23" s="1"/>
      <c r="LMY23" s="1"/>
      <c r="LMZ23" s="1"/>
      <c r="LNA23" s="1"/>
      <c r="LNB23" s="1"/>
      <c r="LNC23" s="1"/>
      <c r="LND23" s="1"/>
      <c r="LNE23" s="1"/>
      <c r="LNF23" s="1"/>
      <c r="LNG23" s="1"/>
      <c r="LNH23" s="1"/>
      <c r="LNI23" s="1"/>
      <c r="LNJ23" s="1"/>
      <c r="LNK23" s="1"/>
      <c r="LNL23" s="1"/>
      <c r="LNM23" s="1"/>
      <c r="LNN23" s="1"/>
      <c r="LNO23" s="1"/>
      <c r="LNP23" s="1"/>
      <c r="LNQ23" s="1"/>
      <c r="LNR23" s="1"/>
      <c r="LNS23" s="1"/>
      <c r="LNT23" s="1"/>
      <c r="LNU23" s="1"/>
      <c r="LNV23" s="1"/>
      <c r="LNW23" s="1"/>
      <c r="LNX23" s="1"/>
      <c r="LNY23" s="1"/>
      <c r="LNZ23" s="1"/>
      <c r="LOA23" s="1"/>
      <c r="LOB23" s="1"/>
      <c r="LOC23" s="1"/>
      <c r="LOD23" s="1"/>
      <c r="LOE23" s="1"/>
      <c r="LOF23" s="1"/>
      <c r="LOG23" s="1"/>
      <c r="LOH23" s="1"/>
      <c r="LOI23" s="1"/>
      <c r="LOJ23" s="1"/>
      <c r="LOK23" s="1"/>
      <c r="LOL23" s="1"/>
      <c r="LOM23" s="1"/>
      <c r="LON23" s="1"/>
      <c r="LOO23" s="1"/>
      <c r="LOP23" s="1"/>
      <c r="LOQ23" s="1"/>
      <c r="LOR23" s="1"/>
      <c r="LOS23" s="1"/>
      <c r="LOT23" s="1"/>
      <c r="LOU23" s="1"/>
      <c r="LOV23" s="1"/>
      <c r="LOW23" s="1"/>
      <c r="LOX23" s="1"/>
      <c r="LOY23" s="1"/>
      <c r="LOZ23" s="1"/>
      <c r="LPA23" s="1"/>
      <c r="LPB23" s="1"/>
      <c r="LPC23" s="1"/>
      <c r="LPD23" s="1"/>
      <c r="LPE23" s="1"/>
      <c r="LPF23" s="1"/>
      <c r="LPG23" s="1"/>
      <c r="LPH23" s="1"/>
      <c r="LPI23" s="1"/>
      <c r="LPJ23" s="1"/>
      <c r="LPK23" s="1"/>
      <c r="LPL23" s="1"/>
      <c r="LPM23" s="1"/>
      <c r="LPN23" s="1"/>
      <c r="LPO23" s="1"/>
      <c r="LPP23" s="1"/>
      <c r="LPQ23" s="1"/>
      <c r="LPR23" s="1"/>
      <c r="LPS23" s="1"/>
      <c r="LPT23" s="1"/>
      <c r="LPU23" s="1"/>
      <c r="LPV23" s="1"/>
      <c r="LPW23" s="1"/>
      <c r="LPX23" s="1"/>
      <c r="LPY23" s="1"/>
      <c r="LPZ23" s="1"/>
      <c r="LQA23" s="1"/>
      <c r="LQB23" s="1"/>
      <c r="LQC23" s="1"/>
      <c r="LQD23" s="1"/>
      <c r="LQE23" s="1"/>
      <c r="LQF23" s="1"/>
      <c r="LQG23" s="1"/>
      <c r="LQH23" s="1"/>
      <c r="LQI23" s="1"/>
      <c r="LQJ23" s="1"/>
      <c r="LQK23" s="1"/>
      <c r="LQL23" s="1"/>
      <c r="LQM23" s="1"/>
      <c r="LQN23" s="1"/>
      <c r="LQO23" s="1"/>
      <c r="LQP23" s="1"/>
      <c r="LQQ23" s="1"/>
      <c r="LQR23" s="1"/>
      <c r="LQS23" s="1"/>
      <c r="LQT23" s="1"/>
      <c r="LQU23" s="1"/>
      <c r="LQV23" s="1"/>
      <c r="LQW23" s="1"/>
      <c r="LQX23" s="1"/>
      <c r="LQY23" s="1"/>
      <c r="LQZ23" s="1"/>
      <c r="LRA23" s="1"/>
      <c r="LRB23" s="1"/>
      <c r="LRC23" s="1"/>
      <c r="LRD23" s="1"/>
      <c r="LRE23" s="1"/>
      <c r="LRF23" s="1"/>
      <c r="LRG23" s="1"/>
      <c r="LRH23" s="1"/>
      <c r="LRI23" s="1"/>
      <c r="LRJ23" s="1"/>
      <c r="LRK23" s="1"/>
      <c r="LRL23" s="1"/>
      <c r="LRM23" s="1"/>
      <c r="LRN23" s="1"/>
      <c r="LRO23" s="1"/>
      <c r="LRP23" s="1"/>
      <c r="LRQ23" s="1"/>
      <c r="LRR23" s="1"/>
      <c r="LRS23" s="1"/>
      <c r="LRT23" s="1"/>
      <c r="LRU23" s="1"/>
      <c r="LRV23" s="1"/>
      <c r="LRW23" s="1"/>
      <c r="LRX23" s="1"/>
      <c r="LRY23" s="1"/>
      <c r="LRZ23" s="1"/>
      <c r="LSA23" s="1"/>
      <c r="LSB23" s="1"/>
      <c r="LSC23" s="1"/>
      <c r="LSD23" s="1"/>
      <c r="LSE23" s="1"/>
      <c r="LSF23" s="1"/>
      <c r="LSG23" s="1"/>
      <c r="LSH23" s="1"/>
      <c r="LSI23" s="1"/>
      <c r="LSJ23" s="1"/>
      <c r="LSK23" s="1"/>
      <c r="LSL23" s="1"/>
      <c r="LSM23" s="1"/>
      <c r="LSN23" s="1"/>
      <c r="LSO23" s="1"/>
      <c r="LSP23" s="1"/>
      <c r="LSQ23" s="1"/>
      <c r="LSR23" s="1"/>
      <c r="LSS23" s="1"/>
      <c r="LST23" s="1"/>
      <c r="LSU23" s="1"/>
      <c r="LSV23" s="1"/>
      <c r="LSW23" s="1"/>
      <c r="LSX23" s="1"/>
      <c r="LSY23" s="1"/>
      <c r="LSZ23" s="1"/>
      <c r="LTA23" s="1"/>
      <c r="LTB23" s="1"/>
      <c r="LTC23" s="1"/>
      <c r="LTD23" s="1"/>
      <c r="LTE23" s="1"/>
      <c r="LTF23" s="1"/>
      <c r="LTG23" s="1"/>
      <c r="LTH23" s="1"/>
      <c r="LTI23" s="1"/>
      <c r="LTJ23" s="1"/>
      <c r="LTK23" s="1"/>
      <c r="LTL23" s="1"/>
      <c r="LTM23" s="1"/>
      <c r="LTN23" s="1"/>
      <c r="LTO23" s="1"/>
      <c r="LTP23" s="1"/>
      <c r="LTQ23" s="1"/>
      <c r="LTR23" s="1"/>
      <c r="LTS23" s="1"/>
      <c r="LTT23" s="1"/>
      <c r="LTU23" s="1"/>
      <c r="LTV23" s="1"/>
      <c r="LTW23" s="1"/>
      <c r="LTX23" s="1"/>
      <c r="LTY23" s="1"/>
      <c r="LTZ23" s="1"/>
      <c r="LUA23" s="1"/>
      <c r="LUB23" s="1"/>
      <c r="LUC23" s="1"/>
      <c r="LUD23" s="1"/>
      <c r="LUE23" s="1"/>
      <c r="LUF23" s="1"/>
      <c r="LUG23" s="1"/>
      <c r="LUH23" s="1"/>
      <c r="LUI23" s="1"/>
      <c r="LUJ23" s="1"/>
      <c r="LUK23" s="1"/>
      <c r="LUL23" s="1"/>
      <c r="LUM23" s="1"/>
      <c r="LUN23" s="1"/>
      <c r="LUO23" s="1"/>
      <c r="LUP23" s="1"/>
      <c r="LUQ23" s="1"/>
      <c r="LUR23" s="1"/>
      <c r="LUS23" s="1"/>
      <c r="LUT23" s="1"/>
      <c r="LUU23" s="1"/>
      <c r="LUV23" s="1"/>
      <c r="LUW23" s="1"/>
      <c r="LUX23" s="1"/>
      <c r="LUY23" s="1"/>
      <c r="LUZ23" s="1"/>
      <c r="LVA23" s="1"/>
      <c r="LVB23" s="1"/>
      <c r="LVC23" s="1"/>
      <c r="LVD23" s="1"/>
      <c r="LVE23" s="1"/>
      <c r="LVF23" s="1"/>
      <c r="LVG23" s="1"/>
      <c r="LVH23" s="1"/>
      <c r="LVI23" s="1"/>
      <c r="LVJ23" s="1"/>
      <c r="LVK23" s="1"/>
      <c r="LVL23" s="1"/>
      <c r="LVM23" s="1"/>
      <c r="LVN23" s="1"/>
      <c r="LVO23" s="1"/>
      <c r="LVP23" s="1"/>
      <c r="LVQ23" s="1"/>
      <c r="LVR23" s="1"/>
      <c r="LVS23" s="1"/>
      <c r="LVT23" s="1"/>
      <c r="LVU23" s="1"/>
      <c r="LVV23" s="1"/>
      <c r="LVW23" s="1"/>
      <c r="LVX23" s="1"/>
      <c r="LVY23" s="1"/>
      <c r="LVZ23" s="1"/>
      <c r="LWA23" s="1"/>
      <c r="LWB23" s="1"/>
      <c r="LWC23" s="1"/>
      <c r="LWD23" s="1"/>
      <c r="LWE23" s="1"/>
      <c r="LWF23" s="1"/>
      <c r="LWG23" s="1"/>
      <c r="LWH23" s="1"/>
      <c r="LWI23" s="1"/>
      <c r="LWJ23" s="1"/>
      <c r="LWK23" s="1"/>
      <c r="LWL23" s="1"/>
      <c r="LWM23" s="1"/>
      <c r="LWN23" s="1"/>
      <c r="LWO23" s="1"/>
      <c r="LWP23" s="1"/>
      <c r="LWQ23" s="1"/>
      <c r="LWR23" s="1"/>
      <c r="LWS23" s="1"/>
      <c r="LWT23" s="1"/>
      <c r="LWU23" s="1"/>
      <c r="LWV23" s="1"/>
      <c r="LWW23" s="1"/>
      <c r="LWX23" s="1"/>
      <c r="LWY23" s="1"/>
      <c r="LWZ23" s="1"/>
      <c r="LXA23" s="1"/>
      <c r="LXB23" s="1"/>
      <c r="LXC23" s="1"/>
      <c r="LXD23" s="1"/>
      <c r="LXE23" s="1"/>
      <c r="LXF23" s="1"/>
      <c r="LXG23" s="1"/>
      <c r="LXH23" s="1"/>
      <c r="LXI23" s="1"/>
      <c r="LXJ23" s="1"/>
      <c r="LXK23" s="1"/>
      <c r="LXL23" s="1"/>
      <c r="LXM23" s="1"/>
      <c r="LXN23" s="1"/>
      <c r="LXO23" s="1"/>
      <c r="LXP23" s="1"/>
      <c r="LXQ23" s="1"/>
      <c r="LXR23" s="1"/>
      <c r="LXS23" s="1"/>
      <c r="LXT23" s="1"/>
      <c r="LXU23" s="1"/>
      <c r="LXV23" s="1"/>
      <c r="LXW23" s="1"/>
      <c r="LXX23" s="1"/>
      <c r="LXY23" s="1"/>
      <c r="LXZ23" s="1"/>
      <c r="LYA23" s="1"/>
      <c r="LYB23" s="1"/>
      <c r="LYC23" s="1"/>
      <c r="LYD23" s="1"/>
      <c r="LYE23" s="1"/>
      <c r="LYF23" s="1"/>
      <c r="LYG23" s="1"/>
      <c r="LYH23" s="1"/>
      <c r="LYI23" s="1"/>
      <c r="LYJ23" s="1"/>
      <c r="LYK23" s="1"/>
      <c r="LYL23" s="1"/>
      <c r="LYM23" s="1"/>
      <c r="LYN23" s="1"/>
      <c r="LYO23" s="1"/>
      <c r="LYP23" s="1"/>
      <c r="LYQ23" s="1"/>
      <c r="LYR23" s="1"/>
      <c r="LYS23" s="1"/>
      <c r="LYT23" s="1"/>
      <c r="LYU23" s="1"/>
      <c r="LYV23" s="1"/>
      <c r="LYW23" s="1"/>
      <c r="LYX23" s="1"/>
      <c r="LYY23" s="1"/>
      <c r="LYZ23" s="1"/>
      <c r="LZA23" s="1"/>
      <c r="LZB23" s="1"/>
      <c r="LZC23" s="1"/>
      <c r="LZD23" s="1"/>
      <c r="LZE23" s="1"/>
      <c r="LZF23" s="1"/>
      <c r="LZG23" s="1"/>
      <c r="LZH23" s="1"/>
      <c r="LZI23" s="1"/>
      <c r="LZJ23" s="1"/>
      <c r="LZK23" s="1"/>
      <c r="LZL23" s="1"/>
      <c r="LZM23" s="1"/>
      <c r="LZN23" s="1"/>
      <c r="LZO23" s="1"/>
      <c r="LZP23" s="1"/>
      <c r="LZQ23" s="1"/>
      <c r="LZR23" s="1"/>
      <c r="LZS23" s="1"/>
      <c r="LZT23" s="1"/>
      <c r="LZU23" s="1"/>
      <c r="LZV23" s="1"/>
      <c r="LZW23" s="1"/>
      <c r="LZX23" s="1"/>
      <c r="LZY23" s="1"/>
      <c r="LZZ23" s="1"/>
      <c r="MAA23" s="1"/>
      <c r="MAB23" s="1"/>
      <c r="MAC23" s="1"/>
      <c r="MAD23" s="1"/>
      <c r="MAE23" s="1"/>
      <c r="MAF23" s="1"/>
      <c r="MAG23" s="1"/>
      <c r="MAH23" s="1"/>
      <c r="MAI23" s="1"/>
      <c r="MAJ23" s="1"/>
      <c r="MAK23" s="1"/>
      <c r="MAL23" s="1"/>
      <c r="MAM23" s="1"/>
      <c r="MAN23" s="1"/>
      <c r="MAO23" s="1"/>
      <c r="MAP23" s="1"/>
      <c r="MAQ23" s="1"/>
      <c r="MAR23" s="1"/>
      <c r="MAS23" s="1"/>
      <c r="MAT23" s="1"/>
      <c r="MAU23" s="1"/>
      <c r="MAV23" s="1"/>
      <c r="MAW23" s="1"/>
      <c r="MAX23" s="1"/>
      <c r="MAY23" s="1"/>
      <c r="MAZ23" s="1"/>
      <c r="MBA23" s="1"/>
      <c r="MBB23" s="1"/>
      <c r="MBC23" s="1"/>
      <c r="MBD23" s="1"/>
      <c r="MBE23" s="1"/>
      <c r="MBF23" s="1"/>
      <c r="MBG23" s="1"/>
      <c r="MBH23" s="1"/>
      <c r="MBI23" s="1"/>
      <c r="MBJ23" s="1"/>
      <c r="MBK23" s="1"/>
      <c r="MBL23" s="1"/>
      <c r="MBM23" s="1"/>
      <c r="MBN23" s="1"/>
      <c r="MBO23" s="1"/>
      <c r="MBP23" s="1"/>
      <c r="MBQ23" s="1"/>
      <c r="MBR23" s="1"/>
      <c r="MBS23" s="1"/>
      <c r="MBT23" s="1"/>
      <c r="MBU23" s="1"/>
      <c r="MBV23" s="1"/>
      <c r="MBW23" s="1"/>
      <c r="MBX23" s="1"/>
      <c r="MBY23" s="1"/>
      <c r="MBZ23" s="1"/>
      <c r="MCA23" s="1"/>
      <c r="MCB23" s="1"/>
      <c r="MCC23" s="1"/>
      <c r="MCD23" s="1"/>
      <c r="MCE23" s="1"/>
      <c r="MCF23" s="1"/>
      <c r="MCG23" s="1"/>
      <c r="MCH23" s="1"/>
      <c r="MCI23" s="1"/>
      <c r="MCJ23" s="1"/>
      <c r="MCK23" s="1"/>
      <c r="MCL23" s="1"/>
      <c r="MCM23" s="1"/>
      <c r="MCN23" s="1"/>
      <c r="MCO23" s="1"/>
      <c r="MCP23" s="1"/>
      <c r="MCQ23" s="1"/>
      <c r="MCR23" s="1"/>
      <c r="MCS23" s="1"/>
      <c r="MCT23" s="1"/>
      <c r="MCU23" s="1"/>
      <c r="MCV23" s="1"/>
      <c r="MCW23" s="1"/>
      <c r="MCX23" s="1"/>
      <c r="MCY23" s="1"/>
      <c r="MCZ23" s="1"/>
      <c r="MDA23" s="1"/>
      <c r="MDB23" s="1"/>
      <c r="MDC23" s="1"/>
      <c r="MDD23" s="1"/>
      <c r="MDE23" s="1"/>
      <c r="MDF23" s="1"/>
      <c r="MDG23" s="1"/>
      <c r="MDH23" s="1"/>
      <c r="MDI23" s="1"/>
      <c r="MDJ23" s="1"/>
      <c r="MDK23" s="1"/>
      <c r="MDL23" s="1"/>
      <c r="MDM23" s="1"/>
      <c r="MDN23" s="1"/>
      <c r="MDO23" s="1"/>
      <c r="MDP23" s="1"/>
      <c r="MDQ23" s="1"/>
      <c r="MDR23" s="1"/>
      <c r="MDS23" s="1"/>
      <c r="MDT23" s="1"/>
      <c r="MDU23" s="1"/>
      <c r="MDV23" s="1"/>
      <c r="MDW23" s="1"/>
      <c r="MDX23" s="1"/>
      <c r="MDY23" s="1"/>
      <c r="MDZ23" s="1"/>
      <c r="MEA23" s="1"/>
      <c r="MEB23" s="1"/>
      <c r="MEC23" s="1"/>
      <c r="MED23" s="1"/>
      <c r="MEE23" s="1"/>
      <c r="MEF23" s="1"/>
      <c r="MEG23" s="1"/>
      <c r="MEH23" s="1"/>
      <c r="MEI23" s="1"/>
      <c r="MEJ23" s="1"/>
      <c r="MEK23" s="1"/>
      <c r="MEL23" s="1"/>
      <c r="MEM23" s="1"/>
      <c r="MEN23" s="1"/>
      <c r="MEO23" s="1"/>
      <c r="MEP23" s="1"/>
      <c r="MEQ23" s="1"/>
      <c r="MER23" s="1"/>
      <c r="MES23" s="1"/>
      <c r="MET23" s="1"/>
      <c r="MEU23" s="1"/>
      <c r="MEV23" s="1"/>
      <c r="MEW23" s="1"/>
      <c r="MEX23" s="1"/>
      <c r="MEY23" s="1"/>
      <c r="MEZ23" s="1"/>
      <c r="MFA23" s="1"/>
      <c r="MFB23" s="1"/>
      <c r="MFC23" s="1"/>
      <c r="MFD23" s="1"/>
      <c r="MFE23" s="1"/>
      <c r="MFF23" s="1"/>
      <c r="MFG23" s="1"/>
      <c r="MFH23" s="1"/>
      <c r="MFI23" s="1"/>
      <c r="MFJ23" s="1"/>
      <c r="MFK23" s="1"/>
      <c r="MFL23" s="1"/>
      <c r="MFM23" s="1"/>
      <c r="MFN23" s="1"/>
      <c r="MFO23" s="1"/>
      <c r="MFP23" s="1"/>
      <c r="MFQ23" s="1"/>
      <c r="MFR23" s="1"/>
      <c r="MFS23" s="1"/>
      <c r="MFT23" s="1"/>
      <c r="MFU23" s="1"/>
      <c r="MFV23" s="1"/>
      <c r="MFW23" s="1"/>
      <c r="MFX23" s="1"/>
      <c r="MFY23" s="1"/>
      <c r="MFZ23" s="1"/>
      <c r="MGA23" s="1"/>
      <c r="MGB23" s="1"/>
      <c r="MGC23" s="1"/>
      <c r="MGD23" s="1"/>
      <c r="MGE23" s="1"/>
      <c r="MGF23" s="1"/>
      <c r="MGG23" s="1"/>
      <c r="MGH23" s="1"/>
      <c r="MGI23" s="1"/>
      <c r="MGJ23" s="1"/>
      <c r="MGK23" s="1"/>
      <c r="MGL23" s="1"/>
      <c r="MGM23" s="1"/>
      <c r="MGN23" s="1"/>
      <c r="MGO23" s="1"/>
      <c r="MGP23" s="1"/>
      <c r="MGQ23" s="1"/>
      <c r="MGR23" s="1"/>
      <c r="MGS23" s="1"/>
      <c r="MGT23" s="1"/>
      <c r="MGU23" s="1"/>
      <c r="MGV23" s="1"/>
      <c r="MGW23" s="1"/>
      <c r="MGX23" s="1"/>
      <c r="MGY23" s="1"/>
      <c r="MGZ23" s="1"/>
      <c r="MHA23" s="1"/>
      <c r="MHB23" s="1"/>
      <c r="MHC23" s="1"/>
      <c r="MHD23" s="1"/>
      <c r="MHE23" s="1"/>
      <c r="MHF23" s="1"/>
      <c r="MHG23" s="1"/>
      <c r="MHH23" s="1"/>
      <c r="MHI23" s="1"/>
      <c r="MHJ23" s="1"/>
      <c r="MHK23" s="1"/>
      <c r="MHL23" s="1"/>
      <c r="MHM23" s="1"/>
      <c r="MHN23" s="1"/>
      <c r="MHO23" s="1"/>
      <c r="MHP23" s="1"/>
      <c r="MHQ23" s="1"/>
      <c r="MHR23" s="1"/>
      <c r="MHS23" s="1"/>
      <c r="MHT23" s="1"/>
      <c r="MHU23" s="1"/>
      <c r="MHV23" s="1"/>
      <c r="MHW23" s="1"/>
      <c r="MHX23" s="1"/>
      <c r="MHY23" s="1"/>
      <c r="MHZ23" s="1"/>
      <c r="MIA23" s="1"/>
      <c r="MIB23" s="1"/>
      <c r="MIC23" s="1"/>
      <c r="MID23" s="1"/>
      <c r="MIE23" s="1"/>
      <c r="MIF23" s="1"/>
      <c r="MIG23" s="1"/>
      <c r="MIH23" s="1"/>
      <c r="MII23" s="1"/>
      <c r="MIJ23" s="1"/>
      <c r="MIK23" s="1"/>
      <c r="MIL23" s="1"/>
      <c r="MIM23" s="1"/>
      <c r="MIN23" s="1"/>
      <c r="MIO23" s="1"/>
      <c r="MIP23" s="1"/>
      <c r="MIQ23" s="1"/>
      <c r="MIR23" s="1"/>
      <c r="MIS23" s="1"/>
      <c r="MIT23" s="1"/>
      <c r="MIU23" s="1"/>
      <c r="MIV23" s="1"/>
      <c r="MIW23" s="1"/>
      <c r="MIX23" s="1"/>
      <c r="MIY23" s="1"/>
      <c r="MIZ23" s="1"/>
      <c r="MJA23" s="1"/>
      <c r="MJB23" s="1"/>
      <c r="MJC23" s="1"/>
      <c r="MJD23" s="1"/>
      <c r="MJE23" s="1"/>
      <c r="MJF23" s="1"/>
      <c r="MJG23" s="1"/>
      <c r="MJH23" s="1"/>
      <c r="MJI23" s="1"/>
      <c r="MJJ23" s="1"/>
      <c r="MJK23" s="1"/>
      <c r="MJL23" s="1"/>
      <c r="MJM23" s="1"/>
      <c r="MJN23" s="1"/>
      <c r="MJO23" s="1"/>
      <c r="MJP23" s="1"/>
      <c r="MJQ23" s="1"/>
      <c r="MJR23" s="1"/>
      <c r="MJS23" s="1"/>
      <c r="MJT23" s="1"/>
      <c r="MJU23" s="1"/>
      <c r="MJV23" s="1"/>
      <c r="MJW23" s="1"/>
      <c r="MJX23" s="1"/>
      <c r="MJY23" s="1"/>
      <c r="MJZ23" s="1"/>
      <c r="MKA23" s="1"/>
      <c r="MKB23" s="1"/>
      <c r="MKC23" s="1"/>
      <c r="MKD23" s="1"/>
      <c r="MKE23" s="1"/>
      <c r="MKF23" s="1"/>
      <c r="MKG23" s="1"/>
      <c r="MKH23" s="1"/>
      <c r="MKI23" s="1"/>
      <c r="MKJ23" s="1"/>
      <c r="MKK23" s="1"/>
      <c r="MKL23" s="1"/>
      <c r="MKM23" s="1"/>
      <c r="MKN23" s="1"/>
      <c r="MKO23" s="1"/>
      <c r="MKP23" s="1"/>
      <c r="MKQ23" s="1"/>
      <c r="MKR23" s="1"/>
      <c r="MKS23" s="1"/>
      <c r="MKT23" s="1"/>
      <c r="MKU23" s="1"/>
      <c r="MKV23" s="1"/>
      <c r="MKW23" s="1"/>
      <c r="MKX23" s="1"/>
      <c r="MKY23" s="1"/>
      <c r="MKZ23" s="1"/>
      <c r="MLA23" s="1"/>
      <c r="MLB23" s="1"/>
      <c r="MLC23" s="1"/>
      <c r="MLD23" s="1"/>
      <c r="MLE23" s="1"/>
      <c r="MLF23" s="1"/>
      <c r="MLG23" s="1"/>
      <c r="MLH23" s="1"/>
      <c r="MLI23" s="1"/>
      <c r="MLJ23" s="1"/>
      <c r="MLK23" s="1"/>
      <c r="MLL23" s="1"/>
      <c r="MLM23" s="1"/>
      <c r="MLN23" s="1"/>
      <c r="MLO23" s="1"/>
      <c r="MLP23" s="1"/>
      <c r="MLQ23" s="1"/>
      <c r="MLR23" s="1"/>
      <c r="MLS23" s="1"/>
      <c r="MLT23" s="1"/>
      <c r="MLU23" s="1"/>
      <c r="MLV23" s="1"/>
      <c r="MLW23" s="1"/>
      <c r="MLX23" s="1"/>
      <c r="MLY23" s="1"/>
      <c r="MLZ23" s="1"/>
      <c r="MMA23" s="1"/>
      <c r="MMB23" s="1"/>
      <c r="MMC23" s="1"/>
      <c r="MMD23" s="1"/>
      <c r="MME23" s="1"/>
      <c r="MMF23" s="1"/>
      <c r="MMG23" s="1"/>
      <c r="MMH23" s="1"/>
      <c r="MMI23" s="1"/>
      <c r="MMJ23" s="1"/>
      <c r="MMK23" s="1"/>
      <c r="MML23" s="1"/>
      <c r="MMM23" s="1"/>
      <c r="MMN23" s="1"/>
      <c r="MMO23" s="1"/>
      <c r="MMP23" s="1"/>
      <c r="MMQ23" s="1"/>
      <c r="MMR23" s="1"/>
      <c r="MMS23" s="1"/>
      <c r="MMT23" s="1"/>
      <c r="MMU23" s="1"/>
      <c r="MMV23" s="1"/>
      <c r="MMW23" s="1"/>
      <c r="MMX23" s="1"/>
      <c r="MMY23" s="1"/>
      <c r="MMZ23" s="1"/>
      <c r="MNA23" s="1"/>
      <c r="MNB23" s="1"/>
      <c r="MNC23" s="1"/>
      <c r="MND23" s="1"/>
      <c r="MNE23" s="1"/>
      <c r="MNF23" s="1"/>
      <c r="MNG23" s="1"/>
      <c r="MNH23" s="1"/>
      <c r="MNI23" s="1"/>
      <c r="MNJ23" s="1"/>
      <c r="MNK23" s="1"/>
      <c r="MNL23" s="1"/>
      <c r="MNM23" s="1"/>
      <c r="MNN23" s="1"/>
      <c r="MNO23" s="1"/>
      <c r="MNP23" s="1"/>
      <c r="MNQ23" s="1"/>
      <c r="MNR23" s="1"/>
      <c r="MNS23" s="1"/>
      <c r="MNT23" s="1"/>
      <c r="MNU23" s="1"/>
      <c r="MNV23" s="1"/>
      <c r="MNW23" s="1"/>
      <c r="MNX23" s="1"/>
      <c r="MNY23" s="1"/>
      <c r="MNZ23" s="1"/>
      <c r="MOA23" s="1"/>
      <c r="MOB23" s="1"/>
      <c r="MOC23" s="1"/>
      <c r="MOD23" s="1"/>
      <c r="MOE23" s="1"/>
      <c r="MOF23" s="1"/>
      <c r="MOG23" s="1"/>
      <c r="MOH23" s="1"/>
      <c r="MOI23" s="1"/>
      <c r="MOJ23" s="1"/>
      <c r="MOK23" s="1"/>
      <c r="MOL23" s="1"/>
      <c r="MOM23" s="1"/>
      <c r="MON23" s="1"/>
      <c r="MOO23" s="1"/>
      <c r="MOP23" s="1"/>
      <c r="MOQ23" s="1"/>
      <c r="MOR23" s="1"/>
      <c r="MOS23" s="1"/>
      <c r="MOT23" s="1"/>
      <c r="MOU23" s="1"/>
      <c r="MOV23" s="1"/>
      <c r="MOW23" s="1"/>
      <c r="MOX23" s="1"/>
      <c r="MOY23" s="1"/>
      <c r="MOZ23" s="1"/>
      <c r="MPA23" s="1"/>
      <c r="MPB23" s="1"/>
      <c r="MPC23" s="1"/>
      <c r="MPD23" s="1"/>
      <c r="MPE23" s="1"/>
      <c r="MPF23" s="1"/>
      <c r="MPG23" s="1"/>
      <c r="MPH23" s="1"/>
      <c r="MPI23" s="1"/>
      <c r="MPJ23" s="1"/>
      <c r="MPK23" s="1"/>
      <c r="MPL23" s="1"/>
      <c r="MPM23" s="1"/>
      <c r="MPN23" s="1"/>
      <c r="MPO23" s="1"/>
      <c r="MPP23" s="1"/>
      <c r="MPQ23" s="1"/>
      <c r="MPR23" s="1"/>
      <c r="MPS23" s="1"/>
      <c r="MPT23" s="1"/>
      <c r="MPU23" s="1"/>
      <c r="MPV23" s="1"/>
      <c r="MPW23" s="1"/>
      <c r="MPX23" s="1"/>
      <c r="MPY23" s="1"/>
      <c r="MPZ23" s="1"/>
      <c r="MQA23" s="1"/>
      <c r="MQB23" s="1"/>
      <c r="MQC23" s="1"/>
      <c r="MQD23" s="1"/>
      <c r="MQE23" s="1"/>
      <c r="MQF23" s="1"/>
      <c r="MQG23" s="1"/>
      <c r="MQH23" s="1"/>
      <c r="MQI23" s="1"/>
      <c r="MQJ23" s="1"/>
      <c r="MQK23" s="1"/>
      <c r="MQL23" s="1"/>
      <c r="MQM23" s="1"/>
      <c r="MQN23" s="1"/>
      <c r="MQO23" s="1"/>
      <c r="MQP23" s="1"/>
      <c r="MQQ23" s="1"/>
      <c r="MQR23" s="1"/>
      <c r="MQS23" s="1"/>
      <c r="MQT23" s="1"/>
      <c r="MQU23" s="1"/>
      <c r="MQV23" s="1"/>
      <c r="MQW23" s="1"/>
      <c r="MQX23" s="1"/>
      <c r="MQY23" s="1"/>
      <c r="MQZ23" s="1"/>
      <c r="MRA23" s="1"/>
      <c r="MRB23" s="1"/>
      <c r="MRC23" s="1"/>
      <c r="MRD23" s="1"/>
      <c r="MRE23" s="1"/>
      <c r="MRF23" s="1"/>
      <c r="MRG23" s="1"/>
      <c r="MRH23" s="1"/>
      <c r="MRI23" s="1"/>
      <c r="MRJ23" s="1"/>
      <c r="MRK23" s="1"/>
      <c r="MRL23" s="1"/>
      <c r="MRM23" s="1"/>
      <c r="MRN23" s="1"/>
      <c r="MRO23" s="1"/>
      <c r="MRP23" s="1"/>
      <c r="MRQ23" s="1"/>
      <c r="MRR23" s="1"/>
      <c r="MRS23" s="1"/>
      <c r="MRT23" s="1"/>
      <c r="MRU23" s="1"/>
      <c r="MRV23" s="1"/>
      <c r="MRW23" s="1"/>
      <c r="MRX23" s="1"/>
      <c r="MRY23" s="1"/>
      <c r="MRZ23" s="1"/>
      <c r="MSA23" s="1"/>
      <c r="MSB23" s="1"/>
      <c r="MSC23" s="1"/>
      <c r="MSD23" s="1"/>
      <c r="MSE23" s="1"/>
      <c r="MSF23" s="1"/>
      <c r="MSG23" s="1"/>
      <c r="MSH23" s="1"/>
      <c r="MSI23" s="1"/>
      <c r="MSJ23" s="1"/>
      <c r="MSK23" s="1"/>
      <c r="MSL23" s="1"/>
      <c r="MSM23" s="1"/>
      <c r="MSN23" s="1"/>
      <c r="MSO23" s="1"/>
      <c r="MSP23" s="1"/>
      <c r="MSQ23" s="1"/>
      <c r="MSR23" s="1"/>
      <c r="MSS23" s="1"/>
      <c r="MST23" s="1"/>
      <c r="MSU23" s="1"/>
      <c r="MSV23" s="1"/>
      <c r="MSW23" s="1"/>
      <c r="MSX23" s="1"/>
      <c r="MSY23" s="1"/>
      <c r="MSZ23" s="1"/>
      <c r="MTA23" s="1"/>
      <c r="MTB23" s="1"/>
      <c r="MTC23" s="1"/>
      <c r="MTD23" s="1"/>
      <c r="MTE23" s="1"/>
      <c r="MTF23" s="1"/>
      <c r="MTG23" s="1"/>
      <c r="MTH23" s="1"/>
      <c r="MTI23" s="1"/>
      <c r="MTJ23" s="1"/>
      <c r="MTK23" s="1"/>
      <c r="MTL23" s="1"/>
      <c r="MTM23" s="1"/>
      <c r="MTN23" s="1"/>
      <c r="MTO23" s="1"/>
      <c r="MTP23" s="1"/>
      <c r="MTQ23" s="1"/>
      <c r="MTR23" s="1"/>
      <c r="MTS23" s="1"/>
      <c r="MTT23" s="1"/>
      <c r="MTU23" s="1"/>
      <c r="MTV23" s="1"/>
      <c r="MTW23" s="1"/>
      <c r="MTX23" s="1"/>
      <c r="MTY23" s="1"/>
      <c r="MTZ23" s="1"/>
      <c r="MUA23" s="1"/>
      <c r="MUB23" s="1"/>
      <c r="MUC23" s="1"/>
      <c r="MUD23" s="1"/>
      <c r="MUE23" s="1"/>
      <c r="MUF23" s="1"/>
      <c r="MUG23" s="1"/>
      <c r="MUH23" s="1"/>
      <c r="MUI23" s="1"/>
      <c r="MUJ23" s="1"/>
      <c r="MUK23" s="1"/>
      <c r="MUL23" s="1"/>
      <c r="MUM23" s="1"/>
      <c r="MUN23" s="1"/>
      <c r="MUO23" s="1"/>
      <c r="MUP23" s="1"/>
      <c r="MUQ23" s="1"/>
      <c r="MUR23" s="1"/>
      <c r="MUS23" s="1"/>
      <c r="MUT23" s="1"/>
      <c r="MUU23" s="1"/>
      <c r="MUV23" s="1"/>
      <c r="MUW23" s="1"/>
      <c r="MUX23" s="1"/>
      <c r="MUY23" s="1"/>
      <c r="MUZ23" s="1"/>
      <c r="MVA23" s="1"/>
      <c r="MVB23" s="1"/>
      <c r="MVC23" s="1"/>
      <c r="MVD23" s="1"/>
      <c r="MVE23" s="1"/>
      <c r="MVF23" s="1"/>
      <c r="MVG23" s="1"/>
      <c r="MVH23" s="1"/>
      <c r="MVI23" s="1"/>
      <c r="MVJ23" s="1"/>
      <c r="MVK23" s="1"/>
      <c r="MVL23" s="1"/>
      <c r="MVM23" s="1"/>
      <c r="MVN23" s="1"/>
      <c r="MVO23" s="1"/>
      <c r="MVP23" s="1"/>
      <c r="MVQ23" s="1"/>
      <c r="MVR23" s="1"/>
      <c r="MVS23" s="1"/>
      <c r="MVT23" s="1"/>
      <c r="MVU23" s="1"/>
      <c r="MVV23" s="1"/>
      <c r="MVW23" s="1"/>
      <c r="MVX23" s="1"/>
      <c r="MVY23" s="1"/>
      <c r="MVZ23" s="1"/>
      <c r="MWA23" s="1"/>
      <c r="MWB23" s="1"/>
      <c r="MWC23" s="1"/>
      <c r="MWD23" s="1"/>
      <c r="MWE23" s="1"/>
      <c r="MWF23" s="1"/>
      <c r="MWG23" s="1"/>
      <c r="MWH23" s="1"/>
      <c r="MWI23" s="1"/>
      <c r="MWJ23" s="1"/>
      <c r="MWK23" s="1"/>
      <c r="MWL23" s="1"/>
      <c r="MWM23" s="1"/>
      <c r="MWN23" s="1"/>
      <c r="MWO23" s="1"/>
      <c r="MWP23" s="1"/>
      <c r="MWQ23" s="1"/>
      <c r="MWR23" s="1"/>
      <c r="MWS23" s="1"/>
      <c r="MWT23" s="1"/>
      <c r="MWU23" s="1"/>
      <c r="MWV23" s="1"/>
      <c r="MWW23" s="1"/>
      <c r="MWX23" s="1"/>
      <c r="MWY23" s="1"/>
      <c r="MWZ23" s="1"/>
      <c r="MXA23" s="1"/>
      <c r="MXB23" s="1"/>
      <c r="MXC23" s="1"/>
      <c r="MXD23" s="1"/>
      <c r="MXE23" s="1"/>
      <c r="MXF23" s="1"/>
      <c r="MXG23" s="1"/>
      <c r="MXH23" s="1"/>
      <c r="MXI23" s="1"/>
      <c r="MXJ23" s="1"/>
      <c r="MXK23" s="1"/>
      <c r="MXL23" s="1"/>
      <c r="MXM23" s="1"/>
      <c r="MXN23" s="1"/>
      <c r="MXO23" s="1"/>
      <c r="MXP23" s="1"/>
      <c r="MXQ23" s="1"/>
      <c r="MXR23" s="1"/>
      <c r="MXS23" s="1"/>
      <c r="MXT23" s="1"/>
      <c r="MXU23" s="1"/>
      <c r="MXV23" s="1"/>
      <c r="MXW23" s="1"/>
      <c r="MXX23" s="1"/>
      <c r="MXY23" s="1"/>
      <c r="MXZ23" s="1"/>
      <c r="MYA23" s="1"/>
      <c r="MYB23" s="1"/>
      <c r="MYC23" s="1"/>
      <c r="MYD23" s="1"/>
      <c r="MYE23" s="1"/>
      <c r="MYF23" s="1"/>
      <c r="MYG23" s="1"/>
      <c r="MYH23" s="1"/>
      <c r="MYI23" s="1"/>
      <c r="MYJ23" s="1"/>
      <c r="MYK23" s="1"/>
      <c r="MYL23" s="1"/>
      <c r="MYM23" s="1"/>
      <c r="MYN23" s="1"/>
      <c r="MYO23" s="1"/>
      <c r="MYP23" s="1"/>
      <c r="MYQ23" s="1"/>
      <c r="MYR23" s="1"/>
      <c r="MYS23" s="1"/>
      <c r="MYT23" s="1"/>
      <c r="MYU23" s="1"/>
      <c r="MYV23" s="1"/>
      <c r="MYW23" s="1"/>
      <c r="MYX23" s="1"/>
      <c r="MYY23" s="1"/>
      <c r="MYZ23" s="1"/>
      <c r="MZA23" s="1"/>
      <c r="MZB23" s="1"/>
      <c r="MZC23" s="1"/>
      <c r="MZD23" s="1"/>
      <c r="MZE23" s="1"/>
      <c r="MZF23" s="1"/>
      <c r="MZG23" s="1"/>
      <c r="MZH23" s="1"/>
      <c r="MZI23" s="1"/>
      <c r="MZJ23" s="1"/>
      <c r="MZK23" s="1"/>
      <c r="MZL23" s="1"/>
      <c r="MZM23" s="1"/>
      <c r="MZN23" s="1"/>
      <c r="MZO23" s="1"/>
      <c r="MZP23" s="1"/>
      <c r="MZQ23" s="1"/>
      <c r="MZR23" s="1"/>
      <c r="MZS23" s="1"/>
      <c r="MZT23" s="1"/>
      <c r="MZU23" s="1"/>
      <c r="MZV23" s="1"/>
      <c r="MZW23" s="1"/>
      <c r="MZX23" s="1"/>
      <c r="MZY23" s="1"/>
      <c r="MZZ23" s="1"/>
      <c r="NAA23" s="1"/>
      <c r="NAB23" s="1"/>
      <c r="NAC23" s="1"/>
      <c r="NAD23" s="1"/>
      <c r="NAE23" s="1"/>
      <c r="NAF23" s="1"/>
      <c r="NAG23" s="1"/>
      <c r="NAH23" s="1"/>
      <c r="NAI23" s="1"/>
      <c r="NAJ23" s="1"/>
      <c r="NAK23" s="1"/>
      <c r="NAL23" s="1"/>
      <c r="NAM23" s="1"/>
      <c r="NAN23" s="1"/>
      <c r="NAO23" s="1"/>
      <c r="NAP23" s="1"/>
      <c r="NAQ23" s="1"/>
      <c r="NAR23" s="1"/>
      <c r="NAS23" s="1"/>
      <c r="NAT23" s="1"/>
      <c r="NAU23" s="1"/>
      <c r="NAV23" s="1"/>
      <c r="NAW23" s="1"/>
      <c r="NAX23" s="1"/>
      <c r="NAY23" s="1"/>
      <c r="NAZ23" s="1"/>
      <c r="NBA23" s="1"/>
      <c r="NBB23" s="1"/>
      <c r="NBC23" s="1"/>
      <c r="NBD23" s="1"/>
      <c r="NBE23" s="1"/>
      <c r="NBF23" s="1"/>
      <c r="NBG23" s="1"/>
      <c r="NBH23" s="1"/>
      <c r="NBI23" s="1"/>
      <c r="NBJ23" s="1"/>
      <c r="NBK23" s="1"/>
      <c r="NBL23" s="1"/>
      <c r="NBM23" s="1"/>
      <c r="NBN23" s="1"/>
      <c r="NBO23" s="1"/>
      <c r="NBP23" s="1"/>
      <c r="NBQ23" s="1"/>
      <c r="NBR23" s="1"/>
      <c r="NBS23" s="1"/>
      <c r="NBT23" s="1"/>
      <c r="NBU23" s="1"/>
      <c r="NBV23" s="1"/>
      <c r="NBW23" s="1"/>
      <c r="NBX23" s="1"/>
      <c r="NBY23" s="1"/>
      <c r="NBZ23" s="1"/>
      <c r="NCA23" s="1"/>
      <c r="NCB23" s="1"/>
      <c r="NCC23" s="1"/>
      <c r="NCD23" s="1"/>
      <c r="NCE23" s="1"/>
      <c r="NCF23" s="1"/>
      <c r="NCG23" s="1"/>
      <c r="NCH23" s="1"/>
      <c r="NCI23" s="1"/>
      <c r="NCJ23" s="1"/>
      <c r="NCK23" s="1"/>
      <c r="NCL23" s="1"/>
      <c r="NCM23" s="1"/>
      <c r="NCN23" s="1"/>
      <c r="NCO23" s="1"/>
      <c r="NCP23" s="1"/>
      <c r="NCQ23" s="1"/>
      <c r="NCR23" s="1"/>
      <c r="NCS23" s="1"/>
      <c r="NCT23" s="1"/>
      <c r="NCU23" s="1"/>
      <c r="NCV23" s="1"/>
      <c r="NCW23" s="1"/>
      <c r="NCX23" s="1"/>
      <c r="NCY23" s="1"/>
      <c r="NCZ23" s="1"/>
      <c r="NDA23" s="1"/>
      <c r="NDB23" s="1"/>
      <c r="NDC23" s="1"/>
      <c r="NDD23" s="1"/>
      <c r="NDE23" s="1"/>
      <c r="NDF23" s="1"/>
      <c r="NDG23" s="1"/>
      <c r="NDH23" s="1"/>
      <c r="NDI23" s="1"/>
      <c r="NDJ23" s="1"/>
      <c r="NDK23" s="1"/>
      <c r="NDL23" s="1"/>
      <c r="NDM23" s="1"/>
      <c r="NDN23" s="1"/>
      <c r="NDO23" s="1"/>
      <c r="NDP23" s="1"/>
      <c r="NDQ23" s="1"/>
      <c r="NDR23" s="1"/>
      <c r="NDS23" s="1"/>
      <c r="NDT23" s="1"/>
      <c r="NDU23" s="1"/>
      <c r="NDV23" s="1"/>
      <c r="NDW23" s="1"/>
      <c r="NDX23" s="1"/>
      <c r="NDY23" s="1"/>
      <c r="NDZ23" s="1"/>
      <c r="NEA23" s="1"/>
      <c r="NEB23" s="1"/>
      <c r="NEC23" s="1"/>
      <c r="NED23" s="1"/>
      <c r="NEE23" s="1"/>
      <c r="NEF23" s="1"/>
      <c r="NEG23" s="1"/>
      <c r="NEH23" s="1"/>
      <c r="NEI23" s="1"/>
      <c r="NEJ23" s="1"/>
      <c r="NEK23" s="1"/>
      <c r="NEL23" s="1"/>
      <c r="NEM23" s="1"/>
      <c r="NEN23" s="1"/>
      <c r="NEO23" s="1"/>
      <c r="NEP23" s="1"/>
      <c r="NEQ23" s="1"/>
      <c r="NER23" s="1"/>
      <c r="NES23" s="1"/>
      <c r="NET23" s="1"/>
      <c r="NEU23" s="1"/>
      <c r="NEV23" s="1"/>
      <c r="NEW23" s="1"/>
      <c r="NEX23" s="1"/>
      <c r="NEY23" s="1"/>
      <c r="NEZ23" s="1"/>
      <c r="NFA23" s="1"/>
      <c r="NFB23" s="1"/>
      <c r="NFC23" s="1"/>
      <c r="NFD23" s="1"/>
      <c r="NFE23" s="1"/>
      <c r="NFF23" s="1"/>
      <c r="NFG23" s="1"/>
      <c r="NFH23" s="1"/>
      <c r="NFI23" s="1"/>
      <c r="NFJ23" s="1"/>
      <c r="NFK23" s="1"/>
      <c r="NFL23" s="1"/>
      <c r="NFM23" s="1"/>
      <c r="NFN23" s="1"/>
      <c r="NFO23" s="1"/>
      <c r="NFP23" s="1"/>
      <c r="NFQ23" s="1"/>
      <c r="NFR23" s="1"/>
      <c r="NFS23" s="1"/>
      <c r="NFT23" s="1"/>
      <c r="NFU23" s="1"/>
      <c r="NFV23" s="1"/>
      <c r="NFW23" s="1"/>
      <c r="NFX23" s="1"/>
      <c r="NFY23" s="1"/>
      <c r="NFZ23" s="1"/>
      <c r="NGA23" s="1"/>
      <c r="NGB23" s="1"/>
      <c r="NGC23" s="1"/>
      <c r="NGD23" s="1"/>
      <c r="NGE23" s="1"/>
      <c r="NGF23" s="1"/>
      <c r="NGG23" s="1"/>
      <c r="NGH23" s="1"/>
      <c r="NGI23" s="1"/>
      <c r="NGJ23" s="1"/>
      <c r="NGK23" s="1"/>
      <c r="NGL23" s="1"/>
      <c r="NGM23" s="1"/>
      <c r="NGN23" s="1"/>
      <c r="NGO23" s="1"/>
      <c r="NGP23" s="1"/>
      <c r="NGQ23" s="1"/>
      <c r="NGR23" s="1"/>
      <c r="NGS23" s="1"/>
      <c r="NGT23" s="1"/>
      <c r="NGU23" s="1"/>
      <c r="NGV23" s="1"/>
      <c r="NGW23" s="1"/>
      <c r="NGX23" s="1"/>
      <c r="NGY23" s="1"/>
      <c r="NGZ23" s="1"/>
      <c r="NHA23" s="1"/>
      <c r="NHB23" s="1"/>
      <c r="NHC23" s="1"/>
      <c r="NHD23" s="1"/>
      <c r="NHE23" s="1"/>
      <c r="NHF23" s="1"/>
      <c r="NHG23" s="1"/>
      <c r="NHH23" s="1"/>
      <c r="NHI23" s="1"/>
      <c r="NHJ23" s="1"/>
      <c r="NHK23" s="1"/>
      <c r="NHL23" s="1"/>
      <c r="NHM23" s="1"/>
      <c r="NHN23" s="1"/>
      <c r="NHO23" s="1"/>
      <c r="NHP23" s="1"/>
      <c r="NHQ23" s="1"/>
      <c r="NHR23" s="1"/>
      <c r="NHS23" s="1"/>
      <c r="NHT23" s="1"/>
      <c r="NHU23" s="1"/>
      <c r="NHV23" s="1"/>
      <c r="NHW23" s="1"/>
      <c r="NHX23" s="1"/>
      <c r="NHY23" s="1"/>
      <c r="NHZ23" s="1"/>
      <c r="NIA23" s="1"/>
      <c r="NIB23" s="1"/>
      <c r="NIC23" s="1"/>
      <c r="NID23" s="1"/>
      <c r="NIE23" s="1"/>
      <c r="NIF23" s="1"/>
      <c r="NIG23" s="1"/>
      <c r="NIH23" s="1"/>
      <c r="NII23" s="1"/>
      <c r="NIJ23" s="1"/>
      <c r="NIK23" s="1"/>
      <c r="NIL23" s="1"/>
      <c r="NIM23" s="1"/>
      <c r="NIN23" s="1"/>
      <c r="NIO23" s="1"/>
      <c r="NIP23" s="1"/>
      <c r="NIQ23" s="1"/>
      <c r="NIR23" s="1"/>
      <c r="NIS23" s="1"/>
      <c r="NIT23" s="1"/>
      <c r="NIU23" s="1"/>
      <c r="NIV23" s="1"/>
      <c r="NIW23" s="1"/>
      <c r="NIX23" s="1"/>
      <c r="NIY23" s="1"/>
      <c r="NIZ23" s="1"/>
      <c r="NJA23" s="1"/>
      <c r="NJB23" s="1"/>
      <c r="NJC23" s="1"/>
      <c r="NJD23" s="1"/>
      <c r="NJE23" s="1"/>
      <c r="NJF23" s="1"/>
      <c r="NJG23" s="1"/>
      <c r="NJH23" s="1"/>
      <c r="NJI23" s="1"/>
      <c r="NJJ23" s="1"/>
      <c r="NJK23" s="1"/>
      <c r="NJL23" s="1"/>
      <c r="NJM23" s="1"/>
      <c r="NJN23" s="1"/>
      <c r="NJO23" s="1"/>
      <c r="NJP23" s="1"/>
      <c r="NJQ23" s="1"/>
      <c r="NJR23" s="1"/>
      <c r="NJS23" s="1"/>
      <c r="NJT23" s="1"/>
      <c r="NJU23" s="1"/>
      <c r="NJV23" s="1"/>
      <c r="NJW23" s="1"/>
      <c r="NJX23" s="1"/>
      <c r="NJY23" s="1"/>
      <c r="NJZ23" s="1"/>
      <c r="NKA23" s="1"/>
      <c r="NKB23" s="1"/>
      <c r="NKC23" s="1"/>
      <c r="NKD23" s="1"/>
      <c r="NKE23" s="1"/>
      <c r="NKF23" s="1"/>
      <c r="NKG23" s="1"/>
      <c r="NKH23" s="1"/>
      <c r="NKI23" s="1"/>
      <c r="NKJ23" s="1"/>
      <c r="NKK23" s="1"/>
      <c r="NKL23" s="1"/>
      <c r="NKM23" s="1"/>
      <c r="NKN23" s="1"/>
      <c r="NKO23" s="1"/>
      <c r="NKP23" s="1"/>
      <c r="NKQ23" s="1"/>
      <c r="NKR23" s="1"/>
      <c r="NKS23" s="1"/>
      <c r="NKT23" s="1"/>
      <c r="NKU23" s="1"/>
      <c r="NKV23" s="1"/>
      <c r="NKW23" s="1"/>
      <c r="NKX23" s="1"/>
      <c r="NKY23" s="1"/>
      <c r="NKZ23" s="1"/>
      <c r="NLA23" s="1"/>
      <c r="NLB23" s="1"/>
      <c r="NLC23" s="1"/>
      <c r="NLD23" s="1"/>
      <c r="NLE23" s="1"/>
      <c r="NLF23" s="1"/>
      <c r="NLG23" s="1"/>
      <c r="NLH23" s="1"/>
      <c r="NLI23" s="1"/>
      <c r="NLJ23" s="1"/>
      <c r="NLK23" s="1"/>
      <c r="NLL23" s="1"/>
      <c r="NLM23" s="1"/>
      <c r="NLN23" s="1"/>
      <c r="NLO23" s="1"/>
      <c r="NLP23" s="1"/>
      <c r="NLQ23" s="1"/>
      <c r="NLR23" s="1"/>
      <c r="NLS23" s="1"/>
      <c r="NLT23" s="1"/>
      <c r="NLU23" s="1"/>
      <c r="NLV23" s="1"/>
      <c r="NLW23" s="1"/>
      <c r="NLX23" s="1"/>
      <c r="NLY23" s="1"/>
      <c r="NLZ23" s="1"/>
      <c r="NMA23" s="1"/>
      <c r="NMB23" s="1"/>
      <c r="NMC23" s="1"/>
      <c r="NMD23" s="1"/>
      <c r="NME23" s="1"/>
      <c r="NMF23" s="1"/>
      <c r="NMG23" s="1"/>
      <c r="NMH23" s="1"/>
      <c r="NMI23" s="1"/>
      <c r="NMJ23" s="1"/>
      <c r="NMK23" s="1"/>
      <c r="NML23" s="1"/>
      <c r="NMM23" s="1"/>
      <c r="NMN23" s="1"/>
      <c r="NMO23" s="1"/>
      <c r="NMP23" s="1"/>
      <c r="NMQ23" s="1"/>
      <c r="NMR23" s="1"/>
      <c r="NMS23" s="1"/>
      <c r="NMT23" s="1"/>
      <c r="NMU23" s="1"/>
      <c r="NMV23" s="1"/>
      <c r="NMW23" s="1"/>
      <c r="NMX23" s="1"/>
      <c r="NMY23" s="1"/>
      <c r="NMZ23" s="1"/>
      <c r="NNA23" s="1"/>
      <c r="NNB23" s="1"/>
      <c r="NNC23" s="1"/>
      <c r="NND23" s="1"/>
      <c r="NNE23" s="1"/>
      <c r="NNF23" s="1"/>
      <c r="NNG23" s="1"/>
      <c r="NNH23" s="1"/>
      <c r="NNI23" s="1"/>
      <c r="NNJ23" s="1"/>
      <c r="NNK23" s="1"/>
      <c r="NNL23" s="1"/>
      <c r="NNM23" s="1"/>
      <c r="NNN23" s="1"/>
      <c r="NNO23" s="1"/>
      <c r="NNP23" s="1"/>
      <c r="NNQ23" s="1"/>
      <c r="NNR23" s="1"/>
      <c r="NNS23" s="1"/>
      <c r="NNT23" s="1"/>
      <c r="NNU23" s="1"/>
      <c r="NNV23" s="1"/>
      <c r="NNW23" s="1"/>
      <c r="NNX23" s="1"/>
      <c r="NNY23" s="1"/>
      <c r="NNZ23" s="1"/>
      <c r="NOA23" s="1"/>
      <c r="NOB23" s="1"/>
      <c r="NOC23" s="1"/>
      <c r="NOD23" s="1"/>
      <c r="NOE23" s="1"/>
      <c r="NOF23" s="1"/>
      <c r="NOG23" s="1"/>
      <c r="NOH23" s="1"/>
      <c r="NOI23" s="1"/>
      <c r="NOJ23" s="1"/>
      <c r="NOK23" s="1"/>
      <c r="NOL23" s="1"/>
      <c r="NOM23" s="1"/>
      <c r="NON23" s="1"/>
      <c r="NOO23" s="1"/>
      <c r="NOP23" s="1"/>
      <c r="NOQ23" s="1"/>
      <c r="NOR23" s="1"/>
      <c r="NOS23" s="1"/>
      <c r="NOT23" s="1"/>
      <c r="NOU23" s="1"/>
      <c r="NOV23" s="1"/>
      <c r="NOW23" s="1"/>
      <c r="NOX23" s="1"/>
      <c r="NOY23" s="1"/>
      <c r="NOZ23" s="1"/>
      <c r="NPA23" s="1"/>
      <c r="NPB23" s="1"/>
      <c r="NPC23" s="1"/>
      <c r="NPD23" s="1"/>
      <c r="NPE23" s="1"/>
      <c r="NPF23" s="1"/>
      <c r="NPG23" s="1"/>
      <c r="NPH23" s="1"/>
      <c r="NPI23" s="1"/>
      <c r="NPJ23" s="1"/>
      <c r="NPK23" s="1"/>
      <c r="NPL23" s="1"/>
      <c r="NPM23" s="1"/>
      <c r="NPN23" s="1"/>
      <c r="NPO23" s="1"/>
      <c r="NPP23" s="1"/>
      <c r="NPQ23" s="1"/>
      <c r="NPR23" s="1"/>
      <c r="NPS23" s="1"/>
      <c r="NPT23" s="1"/>
      <c r="NPU23" s="1"/>
      <c r="NPV23" s="1"/>
      <c r="NPW23" s="1"/>
      <c r="NPX23" s="1"/>
      <c r="NPY23" s="1"/>
      <c r="NPZ23" s="1"/>
      <c r="NQA23" s="1"/>
      <c r="NQB23" s="1"/>
      <c r="NQC23" s="1"/>
      <c r="NQD23" s="1"/>
      <c r="NQE23" s="1"/>
      <c r="NQF23" s="1"/>
      <c r="NQG23" s="1"/>
      <c r="NQH23" s="1"/>
      <c r="NQI23" s="1"/>
      <c r="NQJ23" s="1"/>
      <c r="NQK23" s="1"/>
      <c r="NQL23" s="1"/>
      <c r="NQM23" s="1"/>
      <c r="NQN23" s="1"/>
      <c r="NQO23" s="1"/>
      <c r="NQP23" s="1"/>
      <c r="NQQ23" s="1"/>
      <c r="NQR23" s="1"/>
      <c r="NQS23" s="1"/>
      <c r="NQT23" s="1"/>
      <c r="NQU23" s="1"/>
      <c r="NQV23" s="1"/>
      <c r="NQW23" s="1"/>
      <c r="NQX23" s="1"/>
      <c r="NQY23" s="1"/>
      <c r="NQZ23" s="1"/>
      <c r="NRA23" s="1"/>
      <c r="NRB23" s="1"/>
      <c r="NRC23" s="1"/>
      <c r="NRD23" s="1"/>
      <c r="NRE23" s="1"/>
      <c r="NRF23" s="1"/>
      <c r="NRG23" s="1"/>
      <c r="NRH23" s="1"/>
      <c r="NRI23" s="1"/>
      <c r="NRJ23" s="1"/>
      <c r="NRK23" s="1"/>
      <c r="NRL23" s="1"/>
      <c r="NRM23" s="1"/>
      <c r="NRN23" s="1"/>
      <c r="NRO23" s="1"/>
      <c r="NRP23" s="1"/>
      <c r="NRQ23" s="1"/>
      <c r="NRR23" s="1"/>
      <c r="NRS23" s="1"/>
      <c r="NRT23" s="1"/>
      <c r="NRU23" s="1"/>
      <c r="NRV23" s="1"/>
      <c r="NRW23" s="1"/>
      <c r="NRX23" s="1"/>
      <c r="NRY23" s="1"/>
      <c r="NRZ23" s="1"/>
      <c r="NSA23" s="1"/>
      <c r="NSB23" s="1"/>
      <c r="NSC23" s="1"/>
      <c r="NSD23" s="1"/>
      <c r="NSE23" s="1"/>
      <c r="NSF23" s="1"/>
      <c r="NSG23" s="1"/>
      <c r="NSH23" s="1"/>
      <c r="NSI23" s="1"/>
      <c r="NSJ23" s="1"/>
      <c r="NSK23" s="1"/>
      <c r="NSL23" s="1"/>
      <c r="NSM23" s="1"/>
      <c r="NSN23" s="1"/>
      <c r="NSO23" s="1"/>
      <c r="NSP23" s="1"/>
      <c r="NSQ23" s="1"/>
      <c r="NSR23" s="1"/>
      <c r="NSS23" s="1"/>
      <c r="NST23" s="1"/>
      <c r="NSU23" s="1"/>
      <c r="NSV23" s="1"/>
      <c r="NSW23" s="1"/>
      <c r="NSX23" s="1"/>
      <c r="NSY23" s="1"/>
      <c r="NSZ23" s="1"/>
      <c r="NTA23" s="1"/>
      <c r="NTB23" s="1"/>
      <c r="NTC23" s="1"/>
      <c r="NTD23" s="1"/>
      <c r="NTE23" s="1"/>
      <c r="NTF23" s="1"/>
      <c r="NTG23" s="1"/>
      <c r="NTH23" s="1"/>
      <c r="NTI23" s="1"/>
      <c r="NTJ23" s="1"/>
      <c r="NTK23" s="1"/>
      <c r="NTL23" s="1"/>
      <c r="NTM23" s="1"/>
      <c r="NTN23" s="1"/>
      <c r="NTO23" s="1"/>
      <c r="NTP23" s="1"/>
      <c r="NTQ23" s="1"/>
      <c r="NTR23" s="1"/>
      <c r="NTS23" s="1"/>
      <c r="NTT23" s="1"/>
      <c r="NTU23" s="1"/>
      <c r="NTV23" s="1"/>
      <c r="NTW23" s="1"/>
      <c r="NTX23" s="1"/>
      <c r="NTY23" s="1"/>
      <c r="NTZ23" s="1"/>
      <c r="NUA23" s="1"/>
      <c r="NUB23" s="1"/>
      <c r="NUC23" s="1"/>
      <c r="NUD23" s="1"/>
      <c r="NUE23" s="1"/>
      <c r="NUF23" s="1"/>
      <c r="NUG23" s="1"/>
      <c r="NUH23" s="1"/>
      <c r="NUI23" s="1"/>
      <c r="NUJ23" s="1"/>
      <c r="NUK23" s="1"/>
      <c r="NUL23" s="1"/>
      <c r="NUM23" s="1"/>
      <c r="NUN23" s="1"/>
      <c r="NUO23" s="1"/>
      <c r="NUP23" s="1"/>
      <c r="NUQ23" s="1"/>
      <c r="NUR23" s="1"/>
      <c r="NUS23" s="1"/>
      <c r="NUT23" s="1"/>
      <c r="NUU23" s="1"/>
      <c r="NUV23" s="1"/>
      <c r="NUW23" s="1"/>
      <c r="NUX23" s="1"/>
      <c r="NUY23" s="1"/>
      <c r="NUZ23" s="1"/>
      <c r="NVA23" s="1"/>
      <c r="NVB23" s="1"/>
      <c r="NVC23" s="1"/>
      <c r="NVD23" s="1"/>
      <c r="NVE23" s="1"/>
      <c r="NVF23" s="1"/>
      <c r="NVG23" s="1"/>
      <c r="NVH23" s="1"/>
      <c r="NVI23" s="1"/>
      <c r="NVJ23" s="1"/>
      <c r="NVK23" s="1"/>
      <c r="NVL23" s="1"/>
      <c r="NVM23" s="1"/>
      <c r="NVN23" s="1"/>
      <c r="NVO23" s="1"/>
      <c r="NVP23" s="1"/>
      <c r="NVQ23" s="1"/>
      <c r="NVR23" s="1"/>
      <c r="NVS23" s="1"/>
      <c r="NVT23" s="1"/>
      <c r="NVU23" s="1"/>
      <c r="NVV23" s="1"/>
      <c r="NVW23" s="1"/>
      <c r="NVX23" s="1"/>
      <c r="NVY23" s="1"/>
      <c r="NVZ23" s="1"/>
      <c r="NWA23" s="1"/>
      <c r="NWB23" s="1"/>
      <c r="NWC23" s="1"/>
      <c r="NWD23" s="1"/>
      <c r="NWE23" s="1"/>
      <c r="NWF23" s="1"/>
      <c r="NWG23" s="1"/>
      <c r="NWH23" s="1"/>
      <c r="NWI23" s="1"/>
      <c r="NWJ23" s="1"/>
      <c r="NWK23" s="1"/>
      <c r="NWL23" s="1"/>
      <c r="NWM23" s="1"/>
      <c r="NWN23" s="1"/>
      <c r="NWO23" s="1"/>
      <c r="NWP23" s="1"/>
      <c r="NWQ23" s="1"/>
      <c r="NWR23" s="1"/>
      <c r="NWS23" s="1"/>
      <c r="NWT23" s="1"/>
      <c r="NWU23" s="1"/>
      <c r="NWV23" s="1"/>
      <c r="NWW23" s="1"/>
      <c r="NWX23" s="1"/>
      <c r="NWY23" s="1"/>
      <c r="NWZ23" s="1"/>
      <c r="NXA23" s="1"/>
      <c r="NXB23" s="1"/>
      <c r="NXC23" s="1"/>
      <c r="NXD23" s="1"/>
      <c r="NXE23" s="1"/>
      <c r="NXF23" s="1"/>
      <c r="NXG23" s="1"/>
      <c r="NXH23" s="1"/>
      <c r="NXI23" s="1"/>
      <c r="NXJ23" s="1"/>
      <c r="NXK23" s="1"/>
      <c r="NXL23" s="1"/>
      <c r="NXM23" s="1"/>
      <c r="NXN23" s="1"/>
      <c r="NXO23" s="1"/>
      <c r="NXP23" s="1"/>
      <c r="NXQ23" s="1"/>
      <c r="NXR23" s="1"/>
      <c r="NXS23" s="1"/>
      <c r="NXT23" s="1"/>
      <c r="NXU23" s="1"/>
      <c r="NXV23" s="1"/>
      <c r="NXW23" s="1"/>
      <c r="NXX23" s="1"/>
      <c r="NXY23" s="1"/>
      <c r="NXZ23" s="1"/>
      <c r="NYA23" s="1"/>
      <c r="NYB23" s="1"/>
      <c r="NYC23" s="1"/>
      <c r="NYD23" s="1"/>
      <c r="NYE23" s="1"/>
      <c r="NYF23" s="1"/>
      <c r="NYG23" s="1"/>
      <c r="NYH23" s="1"/>
      <c r="NYI23" s="1"/>
      <c r="NYJ23" s="1"/>
      <c r="NYK23" s="1"/>
      <c r="NYL23" s="1"/>
      <c r="NYM23" s="1"/>
      <c r="NYN23" s="1"/>
      <c r="NYO23" s="1"/>
      <c r="NYP23" s="1"/>
      <c r="NYQ23" s="1"/>
      <c r="NYR23" s="1"/>
      <c r="NYS23" s="1"/>
      <c r="NYT23" s="1"/>
      <c r="NYU23" s="1"/>
      <c r="NYV23" s="1"/>
      <c r="NYW23" s="1"/>
      <c r="NYX23" s="1"/>
      <c r="NYY23" s="1"/>
      <c r="NYZ23" s="1"/>
      <c r="NZA23" s="1"/>
      <c r="NZB23" s="1"/>
      <c r="NZC23" s="1"/>
      <c r="NZD23" s="1"/>
      <c r="NZE23" s="1"/>
      <c r="NZF23" s="1"/>
      <c r="NZG23" s="1"/>
      <c r="NZH23" s="1"/>
      <c r="NZI23" s="1"/>
      <c r="NZJ23" s="1"/>
      <c r="NZK23" s="1"/>
      <c r="NZL23" s="1"/>
      <c r="NZM23" s="1"/>
      <c r="NZN23" s="1"/>
      <c r="NZO23" s="1"/>
      <c r="NZP23" s="1"/>
      <c r="NZQ23" s="1"/>
      <c r="NZR23" s="1"/>
      <c r="NZS23" s="1"/>
      <c r="NZT23" s="1"/>
      <c r="NZU23" s="1"/>
      <c r="NZV23" s="1"/>
      <c r="NZW23" s="1"/>
      <c r="NZX23" s="1"/>
      <c r="NZY23" s="1"/>
      <c r="NZZ23" s="1"/>
      <c r="OAA23" s="1"/>
      <c r="OAB23" s="1"/>
      <c r="OAC23" s="1"/>
      <c r="OAD23" s="1"/>
      <c r="OAE23" s="1"/>
      <c r="OAF23" s="1"/>
      <c r="OAG23" s="1"/>
      <c r="OAH23" s="1"/>
      <c r="OAI23" s="1"/>
      <c r="OAJ23" s="1"/>
      <c r="OAK23" s="1"/>
      <c r="OAL23" s="1"/>
      <c r="OAM23" s="1"/>
      <c r="OAN23" s="1"/>
      <c r="OAO23" s="1"/>
      <c r="OAP23" s="1"/>
      <c r="OAQ23" s="1"/>
      <c r="OAR23" s="1"/>
      <c r="OAS23" s="1"/>
      <c r="OAT23" s="1"/>
      <c r="OAU23" s="1"/>
      <c r="OAV23" s="1"/>
      <c r="OAW23" s="1"/>
      <c r="OAX23" s="1"/>
      <c r="OAY23" s="1"/>
      <c r="OAZ23" s="1"/>
      <c r="OBA23" s="1"/>
      <c r="OBB23" s="1"/>
      <c r="OBC23" s="1"/>
      <c r="OBD23" s="1"/>
      <c r="OBE23" s="1"/>
      <c r="OBF23" s="1"/>
      <c r="OBG23" s="1"/>
      <c r="OBH23" s="1"/>
      <c r="OBI23" s="1"/>
      <c r="OBJ23" s="1"/>
      <c r="OBK23" s="1"/>
      <c r="OBL23" s="1"/>
      <c r="OBM23" s="1"/>
      <c r="OBN23" s="1"/>
      <c r="OBO23" s="1"/>
      <c r="OBP23" s="1"/>
      <c r="OBQ23" s="1"/>
      <c r="OBR23" s="1"/>
      <c r="OBS23" s="1"/>
      <c r="OBT23" s="1"/>
      <c r="OBU23" s="1"/>
      <c r="OBV23" s="1"/>
      <c r="OBW23" s="1"/>
      <c r="OBX23" s="1"/>
      <c r="OBY23" s="1"/>
      <c r="OBZ23" s="1"/>
      <c r="OCA23" s="1"/>
      <c r="OCB23" s="1"/>
      <c r="OCC23" s="1"/>
      <c r="OCD23" s="1"/>
      <c r="OCE23" s="1"/>
      <c r="OCF23" s="1"/>
      <c r="OCG23" s="1"/>
      <c r="OCH23" s="1"/>
      <c r="OCI23" s="1"/>
      <c r="OCJ23" s="1"/>
      <c r="OCK23" s="1"/>
      <c r="OCL23" s="1"/>
      <c r="OCM23" s="1"/>
      <c r="OCN23" s="1"/>
      <c r="OCO23" s="1"/>
      <c r="OCP23" s="1"/>
      <c r="OCQ23" s="1"/>
      <c r="OCR23" s="1"/>
      <c r="OCS23" s="1"/>
      <c r="OCT23" s="1"/>
      <c r="OCU23" s="1"/>
      <c r="OCV23" s="1"/>
      <c r="OCW23" s="1"/>
      <c r="OCX23" s="1"/>
      <c r="OCY23" s="1"/>
      <c r="OCZ23" s="1"/>
      <c r="ODA23" s="1"/>
      <c r="ODB23" s="1"/>
      <c r="ODC23" s="1"/>
      <c r="ODD23" s="1"/>
      <c r="ODE23" s="1"/>
      <c r="ODF23" s="1"/>
      <c r="ODG23" s="1"/>
      <c r="ODH23" s="1"/>
      <c r="ODI23" s="1"/>
      <c r="ODJ23" s="1"/>
      <c r="ODK23" s="1"/>
      <c r="ODL23" s="1"/>
      <c r="ODM23" s="1"/>
      <c r="ODN23" s="1"/>
      <c r="ODO23" s="1"/>
      <c r="ODP23" s="1"/>
      <c r="ODQ23" s="1"/>
      <c r="ODR23" s="1"/>
      <c r="ODS23" s="1"/>
      <c r="ODT23" s="1"/>
      <c r="ODU23" s="1"/>
      <c r="ODV23" s="1"/>
      <c r="ODW23" s="1"/>
      <c r="ODX23" s="1"/>
      <c r="ODY23" s="1"/>
      <c r="ODZ23" s="1"/>
      <c r="OEA23" s="1"/>
      <c r="OEB23" s="1"/>
      <c r="OEC23" s="1"/>
      <c r="OED23" s="1"/>
      <c r="OEE23" s="1"/>
      <c r="OEF23" s="1"/>
      <c r="OEG23" s="1"/>
      <c r="OEH23" s="1"/>
      <c r="OEI23" s="1"/>
      <c r="OEJ23" s="1"/>
      <c r="OEK23" s="1"/>
      <c r="OEL23" s="1"/>
      <c r="OEM23" s="1"/>
      <c r="OEN23" s="1"/>
      <c r="OEO23" s="1"/>
      <c r="OEP23" s="1"/>
      <c r="OEQ23" s="1"/>
      <c r="OER23" s="1"/>
      <c r="OES23" s="1"/>
      <c r="OET23" s="1"/>
      <c r="OEU23" s="1"/>
      <c r="OEV23" s="1"/>
      <c r="OEW23" s="1"/>
      <c r="OEX23" s="1"/>
      <c r="OEY23" s="1"/>
      <c r="OEZ23" s="1"/>
      <c r="OFA23" s="1"/>
      <c r="OFB23" s="1"/>
      <c r="OFC23" s="1"/>
      <c r="OFD23" s="1"/>
      <c r="OFE23" s="1"/>
      <c r="OFF23" s="1"/>
      <c r="OFG23" s="1"/>
      <c r="OFH23" s="1"/>
      <c r="OFI23" s="1"/>
      <c r="OFJ23" s="1"/>
      <c r="OFK23" s="1"/>
      <c r="OFL23" s="1"/>
      <c r="OFM23" s="1"/>
      <c r="OFN23" s="1"/>
      <c r="OFO23" s="1"/>
      <c r="OFP23" s="1"/>
      <c r="OFQ23" s="1"/>
      <c r="OFR23" s="1"/>
      <c r="OFS23" s="1"/>
      <c r="OFT23" s="1"/>
      <c r="OFU23" s="1"/>
      <c r="OFV23" s="1"/>
      <c r="OFW23" s="1"/>
      <c r="OFX23" s="1"/>
      <c r="OFY23" s="1"/>
      <c r="OFZ23" s="1"/>
      <c r="OGA23" s="1"/>
      <c r="OGB23" s="1"/>
      <c r="OGC23" s="1"/>
      <c r="OGD23" s="1"/>
      <c r="OGE23" s="1"/>
      <c r="OGF23" s="1"/>
      <c r="OGG23" s="1"/>
      <c r="OGH23" s="1"/>
      <c r="OGI23" s="1"/>
      <c r="OGJ23" s="1"/>
      <c r="OGK23" s="1"/>
      <c r="OGL23" s="1"/>
      <c r="OGM23" s="1"/>
      <c r="OGN23" s="1"/>
      <c r="OGO23" s="1"/>
      <c r="OGP23" s="1"/>
      <c r="OGQ23" s="1"/>
      <c r="OGR23" s="1"/>
      <c r="OGS23" s="1"/>
      <c r="OGT23" s="1"/>
      <c r="OGU23" s="1"/>
      <c r="OGV23" s="1"/>
      <c r="OGW23" s="1"/>
      <c r="OGX23" s="1"/>
      <c r="OGY23" s="1"/>
      <c r="OGZ23" s="1"/>
      <c r="OHA23" s="1"/>
      <c r="OHB23" s="1"/>
      <c r="OHC23" s="1"/>
      <c r="OHD23" s="1"/>
      <c r="OHE23" s="1"/>
      <c r="OHF23" s="1"/>
      <c r="OHG23" s="1"/>
      <c r="OHH23" s="1"/>
      <c r="OHI23" s="1"/>
      <c r="OHJ23" s="1"/>
      <c r="OHK23" s="1"/>
      <c r="OHL23" s="1"/>
      <c r="OHM23" s="1"/>
      <c r="OHN23" s="1"/>
      <c r="OHO23" s="1"/>
      <c r="OHP23" s="1"/>
      <c r="OHQ23" s="1"/>
      <c r="OHR23" s="1"/>
      <c r="OHS23" s="1"/>
      <c r="OHT23" s="1"/>
      <c r="OHU23" s="1"/>
      <c r="OHV23" s="1"/>
      <c r="OHW23" s="1"/>
      <c r="OHX23" s="1"/>
      <c r="OHY23" s="1"/>
      <c r="OHZ23" s="1"/>
      <c r="OIA23" s="1"/>
      <c r="OIB23" s="1"/>
      <c r="OIC23" s="1"/>
      <c r="OID23" s="1"/>
      <c r="OIE23" s="1"/>
      <c r="OIF23" s="1"/>
      <c r="OIG23" s="1"/>
      <c r="OIH23" s="1"/>
      <c r="OII23" s="1"/>
      <c r="OIJ23" s="1"/>
      <c r="OIK23" s="1"/>
      <c r="OIL23" s="1"/>
      <c r="OIM23" s="1"/>
      <c r="OIN23" s="1"/>
      <c r="OIO23" s="1"/>
      <c r="OIP23" s="1"/>
      <c r="OIQ23" s="1"/>
      <c r="OIR23" s="1"/>
      <c r="OIS23" s="1"/>
      <c r="OIT23" s="1"/>
      <c r="OIU23" s="1"/>
      <c r="OIV23" s="1"/>
      <c r="OIW23" s="1"/>
      <c r="OIX23" s="1"/>
      <c r="OIY23" s="1"/>
      <c r="OIZ23" s="1"/>
      <c r="OJA23" s="1"/>
      <c r="OJB23" s="1"/>
      <c r="OJC23" s="1"/>
      <c r="OJD23" s="1"/>
      <c r="OJE23" s="1"/>
      <c r="OJF23" s="1"/>
      <c r="OJG23" s="1"/>
      <c r="OJH23" s="1"/>
      <c r="OJI23" s="1"/>
      <c r="OJJ23" s="1"/>
      <c r="OJK23" s="1"/>
      <c r="OJL23" s="1"/>
      <c r="OJM23" s="1"/>
      <c r="OJN23" s="1"/>
      <c r="OJO23" s="1"/>
      <c r="OJP23" s="1"/>
      <c r="OJQ23" s="1"/>
      <c r="OJR23" s="1"/>
      <c r="OJS23" s="1"/>
      <c r="OJT23" s="1"/>
      <c r="OJU23" s="1"/>
      <c r="OJV23" s="1"/>
      <c r="OJW23" s="1"/>
      <c r="OJX23" s="1"/>
      <c r="OJY23" s="1"/>
      <c r="OJZ23" s="1"/>
      <c r="OKA23" s="1"/>
      <c r="OKB23" s="1"/>
      <c r="OKC23" s="1"/>
      <c r="OKD23" s="1"/>
      <c r="OKE23" s="1"/>
      <c r="OKF23" s="1"/>
      <c r="OKG23" s="1"/>
      <c r="OKH23" s="1"/>
      <c r="OKI23" s="1"/>
      <c r="OKJ23" s="1"/>
      <c r="OKK23" s="1"/>
      <c r="OKL23" s="1"/>
      <c r="OKM23" s="1"/>
      <c r="OKN23" s="1"/>
      <c r="OKO23" s="1"/>
      <c r="OKP23" s="1"/>
      <c r="OKQ23" s="1"/>
      <c r="OKR23" s="1"/>
      <c r="OKS23" s="1"/>
      <c r="OKT23" s="1"/>
      <c r="OKU23" s="1"/>
      <c r="OKV23" s="1"/>
      <c r="OKW23" s="1"/>
      <c r="OKX23" s="1"/>
      <c r="OKY23" s="1"/>
      <c r="OKZ23" s="1"/>
      <c r="OLA23" s="1"/>
      <c r="OLB23" s="1"/>
      <c r="OLC23" s="1"/>
      <c r="OLD23" s="1"/>
      <c r="OLE23" s="1"/>
      <c r="OLF23" s="1"/>
      <c r="OLG23" s="1"/>
      <c r="OLH23" s="1"/>
      <c r="OLI23" s="1"/>
      <c r="OLJ23" s="1"/>
      <c r="OLK23" s="1"/>
      <c r="OLL23" s="1"/>
      <c r="OLM23" s="1"/>
      <c r="OLN23" s="1"/>
      <c r="OLO23" s="1"/>
      <c r="OLP23" s="1"/>
      <c r="OLQ23" s="1"/>
      <c r="OLR23" s="1"/>
      <c r="OLS23" s="1"/>
      <c r="OLT23" s="1"/>
      <c r="OLU23" s="1"/>
      <c r="OLV23" s="1"/>
      <c r="OLW23" s="1"/>
      <c r="OLX23" s="1"/>
      <c r="OLY23" s="1"/>
      <c r="OLZ23" s="1"/>
      <c r="OMA23" s="1"/>
      <c r="OMB23" s="1"/>
      <c r="OMC23" s="1"/>
      <c r="OMD23" s="1"/>
      <c r="OME23" s="1"/>
      <c r="OMF23" s="1"/>
      <c r="OMG23" s="1"/>
      <c r="OMH23" s="1"/>
      <c r="OMI23" s="1"/>
      <c r="OMJ23" s="1"/>
      <c r="OMK23" s="1"/>
      <c r="OML23" s="1"/>
      <c r="OMM23" s="1"/>
      <c r="OMN23" s="1"/>
      <c r="OMO23" s="1"/>
      <c r="OMP23" s="1"/>
      <c r="OMQ23" s="1"/>
      <c r="OMR23" s="1"/>
      <c r="OMS23" s="1"/>
      <c r="OMT23" s="1"/>
      <c r="OMU23" s="1"/>
      <c r="OMV23" s="1"/>
      <c r="OMW23" s="1"/>
      <c r="OMX23" s="1"/>
      <c r="OMY23" s="1"/>
      <c r="OMZ23" s="1"/>
      <c r="ONA23" s="1"/>
      <c r="ONB23" s="1"/>
      <c r="ONC23" s="1"/>
      <c r="OND23" s="1"/>
      <c r="ONE23" s="1"/>
      <c r="ONF23" s="1"/>
      <c r="ONG23" s="1"/>
      <c r="ONH23" s="1"/>
      <c r="ONI23" s="1"/>
      <c r="ONJ23" s="1"/>
      <c r="ONK23" s="1"/>
      <c r="ONL23" s="1"/>
      <c r="ONM23" s="1"/>
      <c r="ONN23" s="1"/>
      <c r="ONO23" s="1"/>
      <c r="ONP23" s="1"/>
      <c r="ONQ23" s="1"/>
      <c r="ONR23" s="1"/>
      <c r="ONS23" s="1"/>
      <c r="ONT23" s="1"/>
      <c r="ONU23" s="1"/>
      <c r="ONV23" s="1"/>
      <c r="ONW23" s="1"/>
      <c r="ONX23" s="1"/>
      <c r="ONY23" s="1"/>
      <c r="ONZ23" s="1"/>
      <c r="OOA23" s="1"/>
      <c r="OOB23" s="1"/>
      <c r="OOC23" s="1"/>
      <c r="OOD23" s="1"/>
      <c r="OOE23" s="1"/>
      <c r="OOF23" s="1"/>
      <c r="OOG23" s="1"/>
      <c r="OOH23" s="1"/>
      <c r="OOI23" s="1"/>
      <c r="OOJ23" s="1"/>
      <c r="OOK23" s="1"/>
      <c r="OOL23" s="1"/>
      <c r="OOM23" s="1"/>
      <c r="OON23" s="1"/>
      <c r="OOO23" s="1"/>
      <c r="OOP23" s="1"/>
      <c r="OOQ23" s="1"/>
      <c r="OOR23" s="1"/>
      <c r="OOS23" s="1"/>
      <c r="OOT23" s="1"/>
      <c r="OOU23" s="1"/>
      <c r="OOV23" s="1"/>
      <c r="OOW23" s="1"/>
      <c r="OOX23" s="1"/>
      <c r="OOY23" s="1"/>
      <c r="OOZ23" s="1"/>
      <c r="OPA23" s="1"/>
      <c r="OPB23" s="1"/>
      <c r="OPC23" s="1"/>
      <c r="OPD23" s="1"/>
      <c r="OPE23" s="1"/>
      <c r="OPF23" s="1"/>
      <c r="OPG23" s="1"/>
      <c r="OPH23" s="1"/>
      <c r="OPI23" s="1"/>
      <c r="OPJ23" s="1"/>
      <c r="OPK23" s="1"/>
      <c r="OPL23" s="1"/>
      <c r="OPM23" s="1"/>
      <c r="OPN23" s="1"/>
      <c r="OPO23" s="1"/>
      <c r="OPP23" s="1"/>
      <c r="OPQ23" s="1"/>
      <c r="OPR23" s="1"/>
      <c r="OPS23" s="1"/>
      <c r="OPT23" s="1"/>
      <c r="OPU23" s="1"/>
      <c r="OPV23" s="1"/>
      <c r="OPW23" s="1"/>
      <c r="OPX23" s="1"/>
      <c r="OPY23" s="1"/>
      <c r="OPZ23" s="1"/>
      <c r="OQA23" s="1"/>
      <c r="OQB23" s="1"/>
      <c r="OQC23" s="1"/>
      <c r="OQD23" s="1"/>
      <c r="OQE23" s="1"/>
      <c r="OQF23" s="1"/>
      <c r="OQG23" s="1"/>
      <c r="OQH23" s="1"/>
      <c r="OQI23" s="1"/>
      <c r="OQJ23" s="1"/>
      <c r="OQK23" s="1"/>
      <c r="OQL23" s="1"/>
      <c r="OQM23" s="1"/>
      <c r="OQN23" s="1"/>
      <c r="OQO23" s="1"/>
      <c r="OQP23" s="1"/>
      <c r="OQQ23" s="1"/>
      <c r="OQR23" s="1"/>
      <c r="OQS23" s="1"/>
      <c r="OQT23" s="1"/>
      <c r="OQU23" s="1"/>
      <c r="OQV23" s="1"/>
      <c r="OQW23" s="1"/>
      <c r="OQX23" s="1"/>
      <c r="OQY23" s="1"/>
      <c r="OQZ23" s="1"/>
      <c r="ORA23" s="1"/>
      <c r="ORB23" s="1"/>
      <c r="ORC23" s="1"/>
      <c r="ORD23" s="1"/>
      <c r="ORE23" s="1"/>
      <c r="ORF23" s="1"/>
      <c r="ORG23" s="1"/>
      <c r="ORH23" s="1"/>
      <c r="ORI23" s="1"/>
      <c r="ORJ23" s="1"/>
      <c r="ORK23" s="1"/>
      <c r="ORL23" s="1"/>
      <c r="ORM23" s="1"/>
      <c r="ORN23" s="1"/>
      <c r="ORO23" s="1"/>
      <c r="ORP23" s="1"/>
      <c r="ORQ23" s="1"/>
      <c r="ORR23" s="1"/>
      <c r="ORS23" s="1"/>
      <c r="ORT23" s="1"/>
      <c r="ORU23" s="1"/>
      <c r="ORV23" s="1"/>
      <c r="ORW23" s="1"/>
      <c r="ORX23" s="1"/>
      <c r="ORY23" s="1"/>
      <c r="ORZ23" s="1"/>
      <c r="OSA23" s="1"/>
      <c r="OSB23" s="1"/>
      <c r="OSC23" s="1"/>
      <c r="OSD23" s="1"/>
      <c r="OSE23" s="1"/>
      <c r="OSF23" s="1"/>
      <c r="OSG23" s="1"/>
      <c r="OSH23" s="1"/>
      <c r="OSI23" s="1"/>
      <c r="OSJ23" s="1"/>
      <c r="OSK23" s="1"/>
      <c r="OSL23" s="1"/>
      <c r="OSM23" s="1"/>
      <c r="OSN23" s="1"/>
      <c r="OSO23" s="1"/>
      <c r="OSP23" s="1"/>
      <c r="OSQ23" s="1"/>
      <c r="OSR23" s="1"/>
      <c r="OSS23" s="1"/>
      <c r="OST23" s="1"/>
      <c r="OSU23" s="1"/>
      <c r="OSV23" s="1"/>
      <c r="OSW23" s="1"/>
      <c r="OSX23" s="1"/>
      <c r="OSY23" s="1"/>
      <c r="OSZ23" s="1"/>
      <c r="OTA23" s="1"/>
      <c r="OTB23" s="1"/>
      <c r="OTC23" s="1"/>
      <c r="OTD23" s="1"/>
      <c r="OTE23" s="1"/>
      <c r="OTF23" s="1"/>
      <c r="OTG23" s="1"/>
      <c r="OTH23" s="1"/>
      <c r="OTI23" s="1"/>
      <c r="OTJ23" s="1"/>
      <c r="OTK23" s="1"/>
      <c r="OTL23" s="1"/>
      <c r="OTM23" s="1"/>
      <c r="OTN23" s="1"/>
      <c r="OTO23" s="1"/>
      <c r="OTP23" s="1"/>
      <c r="OTQ23" s="1"/>
      <c r="OTR23" s="1"/>
      <c r="OTS23" s="1"/>
      <c r="OTT23" s="1"/>
      <c r="OTU23" s="1"/>
      <c r="OTV23" s="1"/>
      <c r="OTW23" s="1"/>
      <c r="OTX23" s="1"/>
      <c r="OTY23" s="1"/>
      <c r="OTZ23" s="1"/>
      <c r="OUA23" s="1"/>
      <c r="OUB23" s="1"/>
      <c r="OUC23" s="1"/>
      <c r="OUD23" s="1"/>
      <c r="OUE23" s="1"/>
      <c r="OUF23" s="1"/>
      <c r="OUG23" s="1"/>
      <c r="OUH23" s="1"/>
      <c r="OUI23" s="1"/>
      <c r="OUJ23" s="1"/>
      <c r="OUK23" s="1"/>
      <c r="OUL23" s="1"/>
      <c r="OUM23" s="1"/>
      <c r="OUN23" s="1"/>
      <c r="OUO23" s="1"/>
      <c r="OUP23" s="1"/>
      <c r="OUQ23" s="1"/>
      <c r="OUR23" s="1"/>
      <c r="OUS23" s="1"/>
      <c r="OUT23" s="1"/>
      <c r="OUU23" s="1"/>
      <c r="OUV23" s="1"/>
      <c r="OUW23" s="1"/>
      <c r="OUX23" s="1"/>
      <c r="OUY23" s="1"/>
      <c r="OUZ23" s="1"/>
      <c r="OVA23" s="1"/>
      <c r="OVB23" s="1"/>
      <c r="OVC23" s="1"/>
      <c r="OVD23" s="1"/>
      <c r="OVE23" s="1"/>
      <c r="OVF23" s="1"/>
      <c r="OVG23" s="1"/>
      <c r="OVH23" s="1"/>
      <c r="OVI23" s="1"/>
      <c r="OVJ23" s="1"/>
      <c r="OVK23" s="1"/>
      <c r="OVL23" s="1"/>
      <c r="OVM23" s="1"/>
      <c r="OVN23" s="1"/>
      <c r="OVO23" s="1"/>
      <c r="OVP23" s="1"/>
      <c r="OVQ23" s="1"/>
      <c r="OVR23" s="1"/>
      <c r="OVS23" s="1"/>
      <c r="OVT23" s="1"/>
      <c r="OVU23" s="1"/>
      <c r="OVV23" s="1"/>
      <c r="OVW23" s="1"/>
      <c r="OVX23" s="1"/>
      <c r="OVY23" s="1"/>
      <c r="OVZ23" s="1"/>
      <c r="OWA23" s="1"/>
      <c r="OWB23" s="1"/>
      <c r="OWC23" s="1"/>
      <c r="OWD23" s="1"/>
      <c r="OWE23" s="1"/>
      <c r="OWF23" s="1"/>
      <c r="OWG23" s="1"/>
      <c r="OWH23" s="1"/>
      <c r="OWI23" s="1"/>
      <c r="OWJ23" s="1"/>
      <c r="OWK23" s="1"/>
      <c r="OWL23" s="1"/>
      <c r="OWM23" s="1"/>
      <c r="OWN23" s="1"/>
      <c r="OWO23" s="1"/>
      <c r="OWP23" s="1"/>
      <c r="OWQ23" s="1"/>
      <c r="OWR23" s="1"/>
      <c r="OWS23" s="1"/>
      <c r="OWT23" s="1"/>
      <c r="OWU23" s="1"/>
      <c r="OWV23" s="1"/>
      <c r="OWW23" s="1"/>
      <c r="OWX23" s="1"/>
      <c r="OWY23" s="1"/>
      <c r="OWZ23" s="1"/>
      <c r="OXA23" s="1"/>
      <c r="OXB23" s="1"/>
      <c r="OXC23" s="1"/>
      <c r="OXD23" s="1"/>
      <c r="OXE23" s="1"/>
      <c r="OXF23" s="1"/>
      <c r="OXG23" s="1"/>
      <c r="OXH23" s="1"/>
      <c r="OXI23" s="1"/>
      <c r="OXJ23" s="1"/>
      <c r="OXK23" s="1"/>
      <c r="OXL23" s="1"/>
      <c r="OXM23" s="1"/>
      <c r="OXN23" s="1"/>
      <c r="OXO23" s="1"/>
      <c r="OXP23" s="1"/>
      <c r="OXQ23" s="1"/>
      <c r="OXR23" s="1"/>
      <c r="OXS23" s="1"/>
      <c r="OXT23" s="1"/>
      <c r="OXU23" s="1"/>
      <c r="OXV23" s="1"/>
      <c r="OXW23" s="1"/>
      <c r="OXX23" s="1"/>
      <c r="OXY23" s="1"/>
      <c r="OXZ23" s="1"/>
      <c r="OYA23" s="1"/>
      <c r="OYB23" s="1"/>
      <c r="OYC23" s="1"/>
      <c r="OYD23" s="1"/>
      <c r="OYE23" s="1"/>
      <c r="OYF23" s="1"/>
      <c r="OYG23" s="1"/>
      <c r="OYH23" s="1"/>
      <c r="OYI23" s="1"/>
      <c r="OYJ23" s="1"/>
      <c r="OYK23" s="1"/>
      <c r="OYL23" s="1"/>
      <c r="OYM23" s="1"/>
      <c r="OYN23" s="1"/>
      <c r="OYO23" s="1"/>
      <c r="OYP23" s="1"/>
      <c r="OYQ23" s="1"/>
      <c r="OYR23" s="1"/>
      <c r="OYS23" s="1"/>
      <c r="OYT23" s="1"/>
      <c r="OYU23" s="1"/>
      <c r="OYV23" s="1"/>
      <c r="OYW23" s="1"/>
      <c r="OYX23" s="1"/>
      <c r="OYY23" s="1"/>
      <c r="OYZ23" s="1"/>
      <c r="OZA23" s="1"/>
      <c r="OZB23" s="1"/>
      <c r="OZC23" s="1"/>
      <c r="OZD23" s="1"/>
      <c r="OZE23" s="1"/>
      <c r="OZF23" s="1"/>
      <c r="OZG23" s="1"/>
      <c r="OZH23" s="1"/>
      <c r="OZI23" s="1"/>
      <c r="OZJ23" s="1"/>
      <c r="OZK23" s="1"/>
      <c r="OZL23" s="1"/>
      <c r="OZM23" s="1"/>
      <c r="OZN23" s="1"/>
      <c r="OZO23" s="1"/>
      <c r="OZP23" s="1"/>
      <c r="OZQ23" s="1"/>
      <c r="OZR23" s="1"/>
      <c r="OZS23" s="1"/>
      <c r="OZT23" s="1"/>
      <c r="OZU23" s="1"/>
      <c r="OZV23" s="1"/>
      <c r="OZW23" s="1"/>
      <c r="OZX23" s="1"/>
      <c r="OZY23" s="1"/>
      <c r="OZZ23" s="1"/>
      <c r="PAA23" s="1"/>
      <c r="PAB23" s="1"/>
      <c r="PAC23" s="1"/>
      <c r="PAD23" s="1"/>
      <c r="PAE23" s="1"/>
      <c r="PAF23" s="1"/>
      <c r="PAG23" s="1"/>
      <c r="PAH23" s="1"/>
      <c r="PAI23" s="1"/>
      <c r="PAJ23" s="1"/>
      <c r="PAK23" s="1"/>
      <c r="PAL23" s="1"/>
      <c r="PAM23" s="1"/>
      <c r="PAN23" s="1"/>
      <c r="PAO23" s="1"/>
      <c r="PAP23" s="1"/>
      <c r="PAQ23" s="1"/>
      <c r="PAR23" s="1"/>
      <c r="PAS23" s="1"/>
      <c r="PAT23" s="1"/>
      <c r="PAU23" s="1"/>
      <c r="PAV23" s="1"/>
      <c r="PAW23" s="1"/>
      <c r="PAX23" s="1"/>
      <c r="PAY23" s="1"/>
      <c r="PAZ23" s="1"/>
      <c r="PBA23" s="1"/>
      <c r="PBB23" s="1"/>
      <c r="PBC23" s="1"/>
      <c r="PBD23" s="1"/>
      <c r="PBE23" s="1"/>
      <c r="PBF23" s="1"/>
      <c r="PBG23" s="1"/>
      <c r="PBH23" s="1"/>
      <c r="PBI23" s="1"/>
      <c r="PBJ23" s="1"/>
      <c r="PBK23" s="1"/>
      <c r="PBL23" s="1"/>
      <c r="PBM23" s="1"/>
      <c r="PBN23" s="1"/>
      <c r="PBO23" s="1"/>
      <c r="PBP23" s="1"/>
      <c r="PBQ23" s="1"/>
      <c r="PBR23" s="1"/>
      <c r="PBS23" s="1"/>
      <c r="PBT23" s="1"/>
      <c r="PBU23" s="1"/>
      <c r="PBV23" s="1"/>
      <c r="PBW23" s="1"/>
      <c r="PBX23" s="1"/>
      <c r="PBY23" s="1"/>
      <c r="PBZ23" s="1"/>
      <c r="PCA23" s="1"/>
      <c r="PCB23" s="1"/>
      <c r="PCC23" s="1"/>
      <c r="PCD23" s="1"/>
      <c r="PCE23" s="1"/>
      <c r="PCF23" s="1"/>
      <c r="PCG23" s="1"/>
      <c r="PCH23" s="1"/>
      <c r="PCI23" s="1"/>
      <c r="PCJ23" s="1"/>
      <c r="PCK23" s="1"/>
      <c r="PCL23" s="1"/>
      <c r="PCM23" s="1"/>
      <c r="PCN23" s="1"/>
      <c r="PCO23" s="1"/>
      <c r="PCP23" s="1"/>
      <c r="PCQ23" s="1"/>
      <c r="PCR23" s="1"/>
      <c r="PCS23" s="1"/>
      <c r="PCT23" s="1"/>
      <c r="PCU23" s="1"/>
      <c r="PCV23" s="1"/>
      <c r="PCW23" s="1"/>
      <c r="PCX23" s="1"/>
      <c r="PCY23" s="1"/>
      <c r="PCZ23" s="1"/>
      <c r="PDA23" s="1"/>
      <c r="PDB23" s="1"/>
      <c r="PDC23" s="1"/>
      <c r="PDD23" s="1"/>
      <c r="PDE23" s="1"/>
      <c r="PDF23" s="1"/>
      <c r="PDG23" s="1"/>
      <c r="PDH23" s="1"/>
      <c r="PDI23" s="1"/>
      <c r="PDJ23" s="1"/>
      <c r="PDK23" s="1"/>
      <c r="PDL23" s="1"/>
      <c r="PDM23" s="1"/>
      <c r="PDN23" s="1"/>
      <c r="PDO23" s="1"/>
      <c r="PDP23" s="1"/>
      <c r="PDQ23" s="1"/>
      <c r="PDR23" s="1"/>
      <c r="PDS23" s="1"/>
      <c r="PDT23" s="1"/>
      <c r="PDU23" s="1"/>
      <c r="PDV23" s="1"/>
      <c r="PDW23" s="1"/>
      <c r="PDX23" s="1"/>
      <c r="PDY23" s="1"/>
      <c r="PDZ23" s="1"/>
      <c r="PEA23" s="1"/>
      <c r="PEB23" s="1"/>
      <c r="PEC23" s="1"/>
      <c r="PED23" s="1"/>
      <c r="PEE23" s="1"/>
      <c r="PEF23" s="1"/>
      <c r="PEG23" s="1"/>
      <c r="PEH23" s="1"/>
      <c r="PEI23" s="1"/>
      <c r="PEJ23" s="1"/>
      <c r="PEK23" s="1"/>
      <c r="PEL23" s="1"/>
      <c r="PEM23" s="1"/>
      <c r="PEN23" s="1"/>
      <c r="PEO23" s="1"/>
      <c r="PEP23" s="1"/>
      <c r="PEQ23" s="1"/>
      <c r="PER23" s="1"/>
      <c r="PES23" s="1"/>
      <c r="PET23" s="1"/>
      <c r="PEU23" s="1"/>
      <c r="PEV23" s="1"/>
      <c r="PEW23" s="1"/>
      <c r="PEX23" s="1"/>
      <c r="PEY23" s="1"/>
      <c r="PEZ23" s="1"/>
      <c r="PFA23" s="1"/>
      <c r="PFB23" s="1"/>
      <c r="PFC23" s="1"/>
      <c r="PFD23" s="1"/>
      <c r="PFE23" s="1"/>
      <c r="PFF23" s="1"/>
      <c r="PFG23" s="1"/>
      <c r="PFH23" s="1"/>
      <c r="PFI23" s="1"/>
      <c r="PFJ23" s="1"/>
      <c r="PFK23" s="1"/>
      <c r="PFL23" s="1"/>
      <c r="PFM23" s="1"/>
      <c r="PFN23" s="1"/>
      <c r="PFO23" s="1"/>
      <c r="PFP23" s="1"/>
      <c r="PFQ23" s="1"/>
      <c r="PFR23" s="1"/>
      <c r="PFS23" s="1"/>
      <c r="PFT23" s="1"/>
      <c r="PFU23" s="1"/>
      <c r="PFV23" s="1"/>
      <c r="PFW23" s="1"/>
      <c r="PFX23" s="1"/>
      <c r="PFY23" s="1"/>
      <c r="PFZ23" s="1"/>
      <c r="PGA23" s="1"/>
      <c r="PGB23" s="1"/>
      <c r="PGC23" s="1"/>
      <c r="PGD23" s="1"/>
      <c r="PGE23" s="1"/>
      <c r="PGF23" s="1"/>
      <c r="PGG23" s="1"/>
      <c r="PGH23" s="1"/>
      <c r="PGI23" s="1"/>
      <c r="PGJ23" s="1"/>
      <c r="PGK23" s="1"/>
      <c r="PGL23" s="1"/>
      <c r="PGM23" s="1"/>
      <c r="PGN23" s="1"/>
      <c r="PGO23" s="1"/>
      <c r="PGP23" s="1"/>
      <c r="PGQ23" s="1"/>
      <c r="PGR23" s="1"/>
      <c r="PGS23" s="1"/>
      <c r="PGT23" s="1"/>
      <c r="PGU23" s="1"/>
      <c r="PGV23" s="1"/>
      <c r="PGW23" s="1"/>
      <c r="PGX23" s="1"/>
      <c r="PGY23" s="1"/>
      <c r="PGZ23" s="1"/>
      <c r="PHA23" s="1"/>
      <c r="PHB23" s="1"/>
      <c r="PHC23" s="1"/>
      <c r="PHD23" s="1"/>
      <c r="PHE23" s="1"/>
      <c r="PHF23" s="1"/>
      <c r="PHG23" s="1"/>
      <c r="PHH23" s="1"/>
      <c r="PHI23" s="1"/>
      <c r="PHJ23" s="1"/>
      <c r="PHK23" s="1"/>
      <c r="PHL23" s="1"/>
      <c r="PHM23" s="1"/>
      <c r="PHN23" s="1"/>
      <c r="PHO23" s="1"/>
      <c r="PHP23" s="1"/>
      <c r="PHQ23" s="1"/>
      <c r="PHR23" s="1"/>
      <c r="PHS23" s="1"/>
      <c r="PHT23" s="1"/>
      <c r="PHU23" s="1"/>
      <c r="PHV23" s="1"/>
      <c r="PHW23" s="1"/>
      <c r="PHX23" s="1"/>
      <c r="PHY23" s="1"/>
      <c r="PHZ23" s="1"/>
      <c r="PIA23" s="1"/>
      <c r="PIB23" s="1"/>
      <c r="PIC23" s="1"/>
      <c r="PID23" s="1"/>
      <c r="PIE23" s="1"/>
      <c r="PIF23" s="1"/>
      <c r="PIG23" s="1"/>
      <c r="PIH23" s="1"/>
      <c r="PII23" s="1"/>
      <c r="PIJ23" s="1"/>
      <c r="PIK23" s="1"/>
      <c r="PIL23" s="1"/>
      <c r="PIM23" s="1"/>
      <c r="PIN23" s="1"/>
      <c r="PIO23" s="1"/>
      <c r="PIP23" s="1"/>
      <c r="PIQ23" s="1"/>
      <c r="PIR23" s="1"/>
      <c r="PIS23" s="1"/>
      <c r="PIT23" s="1"/>
      <c r="PIU23" s="1"/>
      <c r="PIV23" s="1"/>
      <c r="PIW23" s="1"/>
      <c r="PIX23" s="1"/>
      <c r="PIY23" s="1"/>
      <c r="PIZ23" s="1"/>
      <c r="PJA23" s="1"/>
      <c r="PJB23" s="1"/>
      <c r="PJC23" s="1"/>
      <c r="PJD23" s="1"/>
      <c r="PJE23" s="1"/>
      <c r="PJF23" s="1"/>
      <c r="PJG23" s="1"/>
      <c r="PJH23" s="1"/>
      <c r="PJI23" s="1"/>
      <c r="PJJ23" s="1"/>
      <c r="PJK23" s="1"/>
      <c r="PJL23" s="1"/>
      <c r="PJM23" s="1"/>
      <c r="PJN23" s="1"/>
      <c r="PJO23" s="1"/>
      <c r="PJP23" s="1"/>
      <c r="PJQ23" s="1"/>
      <c r="PJR23" s="1"/>
      <c r="PJS23" s="1"/>
      <c r="PJT23" s="1"/>
      <c r="PJU23" s="1"/>
      <c r="PJV23" s="1"/>
      <c r="PJW23" s="1"/>
      <c r="PJX23" s="1"/>
      <c r="PJY23" s="1"/>
      <c r="PJZ23" s="1"/>
      <c r="PKA23" s="1"/>
      <c r="PKB23" s="1"/>
      <c r="PKC23" s="1"/>
      <c r="PKD23" s="1"/>
      <c r="PKE23" s="1"/>
      <c r="PKF23" s="1"/>
      <c r="PKG23" s="1"/>
      <c r="PKH23" s="1"/>
      <c r="PKI23" s="1"/>
      <c r="PKJ23" s="1"/>
      <c r="PKK23" s="1"/>
      <c r="PKL23" s="1"/>
      <c r="PKM23" s="1"/>
      <c r="PKN23" s="1"/>
      <c r="PKO23" s="1"/>
      <c r="PKP23" s="1"/>
      <c r="PKQ23" s="1"/>
      <c r="PKR23" s="1"/>
      <c r="PKS23" s="1"/>
      <c r="PKT23" s="1"/>
      <c r="PKU23" s="1"/>
      <c r="PKV23" s="1"/>
      <c r="PKW23" s="1"/>
      <c r="PKX23" s="1"/>
      <c r="PKY23" s="1"/>
      <c r="PKZ23" s="1"/>
      <c r="PLA23" s="1"/>
      <c r="PLB23" s="1"/>
      <c r="PLC23" s="1"/>
      <c r="PLD23" s="1"/>
      <c r="PLE23" s="1"/>
      <c r="PLF23" s="1"/>
      <c r="PLG23" s="1"/>
      <c r="PLH23" s="1"/>
      <c r="PLI23" s="1"/>
      <c r="PLJ23" s="1"/>
      <c r="PLK23" s="1"/>
      <c r="PLL23" s="1"/>
      <c r="PLM23" s="1"/>
      <c r="PLN23" s="1"/>
      <c r="PLO23" s="1"/>
      <c r="PLP23" s="1"/>
      <c r="PLQ23" s="1"/>
      <c r="PLR23" s="1"/>
      <c r="PLS23" s="1"/>
      <c r="PLT23" s="1"/>
      <c r="PLU23" s="1"/>
      <c r="PLV23" s="1"/>
      <c r="PLW23" s="1"/>
      <c r="PLX23" s="1"/>
      <c r="PLY23" s="1"/>
      <c r="PLZ23" s="1"/>
      <c r="PMA23" s="1"/>
      <c r="PMB23" s="1"/>
      <c r="PMC23" s="1"/>
      <c r="PMD23" s="1"/>
      <c r="PME23" s="1"/>
      <c r="PMF23" s="1"/>
      <c r="PMG23" s="1"/>
      <c r="PMH23" s="1"/>
      <c r="PMI23" s="1"/>
      <c r="PMJ23" s="1"/>
      <c r="PMK23" s="1"/>
      <c r="PML23" s="1"/>
      <c r="PMM23" s="1"/>
      <c r="PMN23" s="1"/>
      <c r="PMO23" s="1"/>
      <c r="PMP23" s="1"/>
      <c r="PMQ23" s="1"/>
      <c r="PMR23" s="1"/>
      <c r="PMS23" s="1"/>
      <c r="PMT23" s="1"/>
      <c r="PMU23" s="1"/>
      <c r="PMV23" s="1"/>
      <c r="PMW23" s="1"/>
      <c r="PMX23" s="1"/>
      <c r="PMY23" s="1"/>
      <c r="PMZ23" s="1"/>
      <c r="PNA23" s="1"/>
      <c r="PNB23" s="1"/>
      <c r="PNC23" s="1"/>
      <c r="PND23" s="1"/>
      <c r="PNE23" s="1"/>
      <c r="PNF23" s="1"/>
      <c r="PNG23" s="1"/>
      <c r="PNH23" s="1"/>
      <c r="PNI23" s="1"/>
      <c r="PNJ23" s="1"/>
      <c r="PNK23" s="1"/>
      <c r="PNL23" s="1"/>
      <c r="PNM23" s="1"/>
      <c r="PNN23" s="1"/>
      <c r="PNO23" s="1"/>
      <c r="PNP23" s="1"/>
      <c r="PNQ23" s="1"/>
      <c r="PNR23" s="1"/>
      <c r="PNS23" s="1"/>
      <c r="PNT23" s="1"/>
      <c r="PNU23" s="1"/>
      <c r="PNV23" s="1"/>
      <c r="PNW23" s="1"/>
      <c r="PNX23" s="1"/>
      <c r="PNY23" s="1"/>
      <c r="PNZ23" s="1"/>
      <c r="POA23" s="1"/>
      <c r="POB23" s="1"/>
      <c r="POC23" s="1"/>
      <c r="POD23" s="1"/>
      <c r="POE23" s="1"/>
      <c r="POF23" s="1"/>
      <c r="POG23" s="1"/>
      <c r="POH23" s="1"/>
      <c r="POI23" s="1"/>
      <c r="POJ23" s="1"/>
      <c r="POK23" s="1"/>
      <c r="POL23" s="1"/>
      <c r="POM23" s="1"/>
      <c r="PON23" s="1"/>
      <c r="POO23" s="1"/>
      <c r="POP23" s="1"/>
      <c r="POQ23" s="1"/>
      <c r="POR23" s="1"/>
      <c r="POS23" s="1"/>
      <c r="POT23" s="1"/>
      <c r="POU23" s="1"/>
      <c r="POV23" s="1"/>
      <c r="POW23" s="1"/>
      <c r="POX23" s="1"/>
      <c r="POY23" s="1"/>
      <c r="POZ23" s="1"/>
      <c r="PPA23" s="1"/>
      <c r="PPB23" s="1"/>
      <c r="PPC23" s="1"/>
      <c r="PPD23" s="1"/>
      <c r="PPE23" s="1"/>
      <c r="PPF23" s="1"/>
      <c r="PPG23" s="1"/>
      <c r="PPH23" s="1"/>
      <c r="PPI23" s="1"/>
      <c r="PPJ23" s="1"/>
      <c r="PPK23" s="1"/>
      <c r="PPL23" s="1"/>
      <c r="PPM23" s="1"/>
      <c r="PPN23" s="1"/>
      <c r="PPO23" s="1"/>
      <c r="PPP23" s="1"/>
      <c r="PPQ23" s="1"/>
      <c r="PPR23" s="1"/>
      <c r="PPS23" s="1"/>
      <c r="PPT23" s="1"/>
      <c r="PPU23" s="1"/>
      <c r="PPV23" s="1"/>
      <c r="PPW23" s="1"/>
      <c r="PPX23" s="1"/>
      <c r="PPY23" s="1"/>
      <c r="PPZ23" s="1"/>
      <c r="PQA23" s="1"/>
      <c r="PQB23" s="1"/>
      <c r="PQC23" s="1"/>
      <c r="PQD23" s="1"/>
      <c r="PQE23" s="1"/>
      <c r="PQF23" s="1"/>
      <c r="PQG23" s="1"/>
      <c r="PQH23" s="1"/>
      <c r="PQI23" s="1"/>
      <c r="PQJ23" s="1"/>
      <c r="PQK23" s="1"/>
      <c r="PQL23" s="1"/>
      <c r="PQM23" s="1"/>
      <c r="PQN23" s="1"/>
      <c r="PQO23" s="1"/>
      <c r="PQP23" s="1"/>
      <c r="PQQ23" s="1"/>
      <c r="PQR23" s="1"/>
      <c r="PQS23" s="1"/>
      <c r="PQT23" s="1"/>
      <c r="PQU23" s="1"/>
      <c r="PQV23" s="1"/>
      <c r="PQW23" s="1"/>
      <c r="PQX23" s="1"/>
      <c r="PQY23" s="1"/>
      <c r="PQZ23" s="1"/>
      <c r="PRA23" s="1"/>
      <c r="PRB23" s="1"/>
      <c r="PRC23" s="1"/>
      <c r="PRD23" s="1"/>
      <c r="PRE23" s="1"/>
      <c r="PRF23" s="1"/>
      <c r="PRG23" s="1"/>
      <c r="PRH23" s="1"/>
      <c r="PRI23" s="1"/>
      <c r="PRJ23" s="1"/>
      <c r="PRK23" s="1"/>
      <c r="PRL23" s="1"/>
      <c r="PRM23" s="1"/>
      <c r="PRN23" s="1"/>
      <c r="PRO23" s="1"/>
      <c r="PRP23" s="1"/>
      <c r="PRQ23" s="1"/>
      <c r="PRR23" s="1"/>
      <c r="PRS23" s="1"/>
      <c r="PRT23" s="1"/>
      <c r="PRU23" s="1"/>
      <c r="PRV23" s="1"/>
      <c r="PRW23" s="1"/>
      <c r="PRX23" s="1"/>
      <c r="PRY23" s="1"/>
      <c r="PRZ23" s="1"/>
      <c r="PSA23" s="1"/>
      <c r="PSB23" s="1"/>
      <c r="PSC23" s="1"/>
      <c r="PSD23" s="1"/>
      <c r="PSE23" s="1"/>
      <c r="PSF23" s="1"/>
      <c r="PSG23" s="1"/>
      <c r="PSH23" s="1"/>
      <c r="PSI23" s="1"/>
      <c r="PSJ23" s="1"/>
      <c r="PSK23" s="1"/>
      <c r="PSL23" s="1"/>
      <c r="PSM23" s="1"/>
      <c r="PSN23" s="1"/>
      <c r="PSO23" s="1"/>
      <c r="PSP23" s="1"/>
      <c r="PSQ23" s="1"/>
      <c r="PSR23" s="1"/>
      <c r="PSS23" s="1"/>
      <c r="PST23" s="1"/>
      <c r="PSU23" s="1"/>
      <c r="PSV23" s="1"/>
      <c r="PSW23" s="1"/>
      <c r="PSX23" s="1"/>
      <c r="PSY23" s="1"/>
      <c r="PSZ23" s="1"/>
      <c r="PTA23" s="1"/>
      <c r="PTB23" s="1"/>
      <c r="PTC23" s="1"/>
      <c r="PTD23" s="1"/>
      <c r="PTE23" s="1"/>
      <c r="PTF23" s="1"/>
      <c r="PTG23" s="1"/>
      <c r="PTH23" s="1"/>
      <c r="PTI23" s="1"/>
      <c r="PTJ23" s="1"/>
      <c r="PTK23" s="1"/>
      <c r="PTL23" s="1"/>
      <c r="PTM23" s="1"/>
      <c r="PTN23" s="1"/>
      <c r="PTO23" s="1"/>
      <c r="PTP23" s="1"/>
      <c r="PTQ23" s="1"/>
      <c r="PTR23" s="1"/>
      <c r="PTS23" s="1"/>
      <c r="PTT23" s="1"/>
      <c r="PTU23" s="1"/>
      <c r="PTV23" s="1"/>
      <c r="PTW23" s="1"/>
      <c r="PTX23" s="1"/>
      <c r="PTY23" s="1"/>
      <c r="PTZ23" s="1"/>
      <c r="PUA23" s="1"/>
      <c r="PUB23" s="1"/>
      <c r="PUC23" s="1"/>
      <c r="PUD23" s="1"/>
      <c r="PUE23" s="1"/>
      <c r="PUF23" s="1"/>
      <c r="PUG23" s="1"/>
      <c r="PUH23" s="1"/>
      <c r="PUI23" s="1"/>
      <c r="PUJ23" s="1"/>
      <c r="PUK23" s="1"/>
      <c r="PUL23" s="1"/>
      <c r="PUM23" s="1"/>
      <c r="PUN23" s="1"/>
      <c r="PUO23" s="1"/>
      <c r="PUP23" s="1"/>
      <c r="PUQ23" s="1"/>
      <c r="PUR23" s="1"/>
      <c r="PUS23" s="1"/>
      <c r="PUT23" s="1"/>
      <c r="PUU23" s="1"/>
      <c r="PUV23" s="1"/>
      <c r="PUW23" s="1"/>
      <c r="PUX23" s="1"/>
      <c r="PUY23" s="1"/>
      <c r="PUZ23" s="1"/>
      <c r="PVA23" s="1"/>
      <c r="PVB23" s="1"/>
      <c r="PVC23" s="1"/>
      <c r="PVD23" s="1"/>
      <c r="PVE23" s="1"/>
      <c r="PVF23" s="1"/>
      <c r="PVG23" s="1"/>
      <c r="PVH23" s="1"/>
      <c r="PVI23" s="1"/>
      <c r="PVJ23" s="1"/>
      <c r="PVK23" s="1"/>
      <c r="PVL23" s="1"/>
      <c r="PVM23" s="1"/>
      <c r="PVN23" s="1"/>
      <c r="PVO23" s="1"/>
      <c r="PVP23" s="1"/>
      <c r="PVQ23" s="1"/>
      <c r="PVR23" s="1"/>
      <c r="PVS23" s="1"/>
      <c r="PVT23" s="1"/>
      <c r="PVU23" s="1"/>
      <c r="PVV23" s="1"/>
      <c r="PVW23" s="1"/>
      <c r="PVX23" s="1"/>
      <c r="PVY23" s="1"/>
      <c r="PVZ23" s="1"/>
      <c r="PWA23" s="1"/>
      <c r="PWB23" s="1"/>
      <c r="PWC23" s="1"/>
      <c r="PWD23" s="1"/>
      <c r="PWE23" s="1"/>
      <c r="PWF23" s="1"/>
      <c r="PWG23" s="1"/>
      <c r="PWH23" s="1"/>
      <c r="PWI23" s="1"/>
      <c r="PWJ23" s="1"/>
      <c r="PWK23" s="1"/>
      <c r="PWL23" s="1"/>
      <c r="PWM23" s="1"/>
      <c r="PWN23" s="1"/>
      <c r="PWO23" s="1"/>
      <c r="PWP23" s="1"/>
      <c r="PWQ23" s="1"/>
      <c r="PWR23" s="1"/>
      <c r="PWS23" s="1"/>
      <c r="PWT23" s="1"/>
      <c r="PWU23" s="1"/>
      <c r="PWV23" s="1"/>
      <c r="PWW23" s="1"/>
      <c r="PWX23" s="1"/>
      <c r="PWY23" s="1"/>
      <c r="PWZ23" s="1"/>
      <c r="PXA23" s="1"/>
      <c r="PXB23" s="1"/>
      <c r="PXC23" s="1"/>
      <c r="PXD23" s="1"/>
      <c r="PXE23" s="1"/>
      <c r="PXF23" s="1"/>
      <c r="PXG23" s="1"/>
      <c r="PXH23" s="1"/>
      <c r="PXI23" s="1"/>
      <c r="PXJ23" s="1"/>
      <c r="PXK23" s="1"/>
      <c r="PXL23" s="1"/>
      <c r="PXM23" s="1"/>
      <c r="PXN23" s="1"/>
      <c r="PXO23" s="1"/>
      <c r="PXP23" s="1"/>
      <c r="PXQ23" s="1"/>
      <c r="PXR23" s="1"/>
      <c r="PXS23" s="1"/>
      <c r="PXT23" s="1"/>
      <c r="PXU23" s="1"/>
      <c r="PXV23" s="1"/>
      <c r="PXW23" s="1"/>
      <c r="PXX23" s="1"/>
      <c r="PXY23" s="1"/>
      <c r="PXZ23" s="1"/>
      <c r="PYA23" s="1"/>
      <c r="PYB23" s="1"/>
      <c r="PYC23" s="1"/>
      <c r="PYD23" s="1"/>
      <c r="PYE23" s="1"/>
      <c r="PYF23" s="1"/>
      <c r="PYG23" s="1"/>
      <c r="PYH23" s="1"/>
      <c r="PYI23" s="1"/>
      <c r="PYJ23" s="1"/>
      <c r="PYK23" s="1"/>
      <c r="PYL23" s="1"/>
      <c r="PYM23" s="1"/>
      <c r="PYN23" s="1"/>
      <c r="PYO23" s="1"/>
      <c r="PYP23" s="1"/>
      <c r="PYQ23" s="1"/>
      <c r="PYR23" s="1"/>
      <c r="PYS23" s="1"/>
      <c r="PYT23" s="1"/>
      <c r="PYU23" s="1"/>
      <c r="PYV23" s="1"/>
      <c r="PYW23" s="1"/>
      <c r="PYX23" s="1"/>
      <c r="PYY23" s="1"/>
      <c r="PYZ23" s="1"/>
      <c r="PZA23" s="1"/>
      <c r="PZB23" s="1"/>
      <c r="PZC23" s="1"/>
      <c r="PZD23" s="1"/>
      <c r="PZE23" s="1"/>
      <c r="PZF23" s="1"/>
      <c r="PZG23" s="1"/>
      <c r="PZH23" s="1"/>
      <c r="PZI23" s="1"/>
      <c r="PZJ23" s="1"/>
      <c r="PZK23" s="1"/>
      <c r="PZL23" s="1"/>
      <c r="PZM23" s="1"/>
      <c r="PZN23" s="1"/>
      <c r="PZO23" s="1"/>
      <c r="PZP23" s="1"/>
      <c r="PZQ23" s="1"/>
      <c r="PZR23" s="1"/>
      <c r="PZS23" s="1"/>
      <c r="PZT23" s="1"/>
      <c r="PZU23" s="1"/>
      <c r="PZV23" s="1"/>
      <c r="PZW23" s="1"/>
      <c r="PZX23" s="1"/>
      <c r="PZY23" s="1"/>
      <c r="PZZ23" s="1"/>
      <c r="QAA23" s="1"/>
      <c r="QAB23" s="1"/>
      <c r="QAC23" s="1"/>
      <c r="QAD23" s="1"/>
      <c r="QAE23" s="1"/>
      <c r="QAF23" s="1"/>
      <c r="QAG23" s="1"/>
      <c r="QAH23" s="1"/>
      <c r="QAI23" s="1"/>
      <c r="QAJ23" s="1"/>
      <c r="QAK23" s="1"/>
      <c r="QAL23" s="1"/>
      <c r="QAM23" s="1"/>
      <c r="QAN23" s="1"/>
      <c r="QAO23" s="1"/>
      <c r="QAP23" s="1"/>
      <c r="QAQ23" s="1"/>
      <c r="QAR23" s="1"/>
      <c r="QAS23" s="1"/>
      <c r="QAT23" s="1"/>
      <c r="QAU23" s="1"/>
      <c r="QAV23" s="1"/>
      <c r="QAW23" s="1"/>
      <c r="QAX23" s="1"/>
      <c r="QAY23" s="1"/>
      <c r="QAZ23" s="1"/>
      <c r="QBA23" s="1"/>
      <c r="QBB23" s="1"/>
      <c r="QBC23" s="1"/>
      <c r="QBD23" s="1"/>
      <c r="QBE23" s="1"/>
      <c r="QBF23" s="1"/>
      <c r="QBG23" s="1"/>
      <c r="QBH23" s="1"/>
      <c r="QBI23" s="1"/>
      <c r="QBJ23" s="1"/>
      <c r="QBK23" s="1"/>
      <c r="QBL23" s="1"/>
      <c r="QBM23" s="1"/>
      <c r="QBN23" s="1"/>
      <c r="QBO23" s="1"/>
      <c r="QBP23" s="1"/>
      <c r="QBQ23" s="1"/>
      <c r="QBR23" s="1"/>
      <c r="QBS23" s="1"/>
      <c r="QBT23" s="1"/>
      <c r="QBU23" s="1"/>
      <c r="QBV23" s="1"/>
      <c r="QBW23" s="1"/>
      <c r="QBX23" s="1"/>
      <c r="QBY23" s="1"/>
      <c r="QBZ23" s="1"/>
      <c r="QCA23" s="1"/>
      <c r="QCB23" s="1"/>
      <c r="QCC23" s="1"/>
      <c r="QCD23" s="1"/>
      <c r="QCE23" s="1"/>
      <c r="QCF23" s="1"/>
      <c r="QCG23" s="1"/>
      <c r="QCH23" s="1"/>
      <c r="QCI23" s="1"/>
      <c r="QCJ23" s="1"/>
      <c r="QCK23" s="1"/>
      <c r="QCL23" s="1"/>
      <c r="QCM23" s="1"/>
      <c r="QCN23" s="1"/>
      <c r="QCO23" s="1"/>
      <c r="QCP23" s="1"/>
      <c r="QCQ23" s="1"/>
      <c r="QCR23" s="1"/>
      <c r="QCS23" s="1"/>
      <c r="QCT23" s="1"/>
      <c r="QCU23" s="1"/>
      <c r="QCV23" s="1"/>
      <c r="QCW23" s="1"/>
      <c r="QCX23" s="1"/>
      <c r="QCY23" s="1"/>
      <c r="QCZ23" s="1"/>
      <c r="QDA23" s="1"/>
      <c r="QDB23" s="1"/>
      <c r="QDC23" s="1"/>
      <c r="QDD23" s="1"/>
      <c r="QDE23" s="1"/>
      <c r="QDF23" s="1"/>
      <c r="QDG23" s="1"/>
      <c r="QDH23" s="1"/>
      <c r="QDI23" s="1"/>
      <c r="QDJ23" s="1"/>
      <c r="QDK23" s="1"/>
      <c r="QDL23" s="1"/>
      <c r="QDM23" s="1"/>
      <c r="QDN23" s="1"/>
      <c r="QDO23" s="1"/>
      <c r="QDP23" s="1"/>
      <c r="QDQ23" s="1"/>
      <c r="QDR23" s="1"/>
      <c r="QDS23" s="1"/>
      <c r="QDT23" s="1"/>
      <c r="QDU23" s="1"/>
      <c r="QDV23" s="1"/>
      <c r="QDW23" s="1"/>
      <c r="QDX23" s="1"/>
      <c r="QDY23" s="1"/>
      <c r="QDZ23" s="1"/>
      <c r="QEA23" s="1"/>
      <c r="QEB23" s="1"/>
      <c r="QEC23" s="1"/>
      <c r="QED23" s="1"/>
      <c r="QEE23" s="1"/>
      <c r="QEF23" s="1"/>
      <c r="QEG23" s="1"/>
      <c r="QEH23" s="1"/>
      <c r="QEI23" s="1"/>
      <c r="QEJ23" s="1"/>
      <c r="QEK23" s="1"/>
      <c r="QEL23" s="1"/>
      <c r="QEM23" s="1"/>
      <c r="QEN23" s="1"/>
      <c r="QEO23" s="1"/>
      <c r="QEP23" s="1"/>
      <c r="QEQ23" s="1"/>
      <c r="QER23" s="1"/>
      <c r="QES23" s="1"/>
      <c r="QET23" s="1"/>
      <c r="QEU23" s="1"/>
      <c r="QEV23" s="1"/>
      <c r="QEW23" s="1"/>
      <c r="QEX23" s="1"/>
      <c r="QEY23" s="1"/>
      <c r="QEZ23" s="1"/>
      <c r="QFA23" s="1"/>
      <c r="QFB23" s="1"/>
      <c r="QFC23" s="1"/>
      <c r="QFD23" s="1"/>
      <c r="QFE23" s="1"/>
      <c r="QFF23" s="1"/>
      <c r="QFG23" s="1"/>
      <c r="QFH23" s="1"/>
      <c r="QFI23" s="1"/>
      <c r="QFJ23" s="1"/>
      <c r="QFK23" s="1"/>
      <c r="QFL23" s="1"/>
      <c r="QFM23" s="1"/>
      <c r="QFN23" s="1"/>
      <c r="QFO23" s="1"/>
      <c r="QFP23" s="1"/>
      <c r="QFQ23" s="1"/>
      <c r="QFR23" s="1"/>
      <c r="QFS23" s="1"/>
      <c r="QFT23" s="1"/>
      <c r="QFU23" s="1"/>
      <c r="QFV23" s="1"/>
      <c r="QFW23" s="1"/>
      <c r="QFX23" s="1"/>
      <c r="QFY23" s="1"/>
      <c r="QFZ23" s="1"/>
      <c r="QGA23" s="1"/>
      <c r="QGB23" s="1"/>
      <c r="QGC23" s="1"/>
      <c r="QGD23" s="1"/>
      <c r="QGE23" s="1"/>
      <c r="QGF23" s="1"/>
      <c r="QGG23" s="1"/>
      <c r="QGH23" s="1"/>
      <c r="QGI23" s="1"/>
      <c r="QGJ23" s="1"/>
      <c r="QGK23" s="1"/>
      <c r="QGL23" s="1"/>
      <c r="QGM23" s="1"/>
      <c r="QGN23" s="1"/>
      <c r="QGO23" s="1"/>
      <c r="QGP23" s="1"/>
      <c r="QGQ23" s="1"/>
      <c r="QGR23" s="1"/>
      <c r="QGS23" s="1"/>
      <c r="QGT23" s="1"/>
      <c r="QGU23" s="1"/>
      <c r="QGV23" s="1"/>
      <c r="QGW23" s="1"/>
      <c r="QGX23" s="1"/>
      <c r="QGY23" s="1"/>
      <c r="QGZ23" s="1"/>
      <c r="QHA23" s="1"/>
      <c r="QHB23" s="1"/>
      <c r="QHC23" s="1"/>
      <c r="QHD23" s="1"/>
      <c r="QHE23" s="1"/>
      <c r="QHF23" s="1"/>
      <c r="QHG23" s="1"/>
      <c r="QHH23" s="1"/>
      <c r="QHI23" s="1"/>
      <c r="QHJ23" s="1"/>
      <c r="QHK23" s="1"/>
      <c r="QHL23" s="1"/>
      <c r="QHM23" s="1"/>
      <c r="QHN23" s="1"/>
      <c r="QHO23" s="1"/>
      <c r="QHP23" s="1"/>
      <c r="QHQ23" s="1"/>
      <c r="QHR23" s="1"/>
      <c r="QHS23" s="1"/>
      <c r="QHT23" s="1"/>
      <c r="QHU23" s="1"/>
      <c r="QHV23" s="1"/>
      <c r="QHW23" s="1"/>
      <c r="QHX23" s="1"/>
      <c r="QHY23" s="1"/>
      <c r="QHZ23" s="1"/>
      <c r="QIA23" s="1"/>
      <c r="QIB23" s="1"/>
      <c r="QIC23" s="1"/>
      <c r="QID23" s="1"/>
      <c r="QIE23" s="1"/>
      <c r="QIF23" s="1"/>
      <c r="QIG23" s="1"/>
      <c r="QIH23" s="1"/>
      <c r="QII23" s="1"/>
      <c r="QIJ23" s="1"/>
      <c r="QIK23" s="1"/>
      <c r="QIL23" s="1"/>
      <c r="QIM23" s="1"/>
      <c r="QIN23" s="1"/>
      <c r="QIO23" s="1"/>
      <c r="QIP23" s="1"/>
      <c r="QIQ23" s="1"/>
      <c r="QIR23" s="1"/>
      <c r="QIS23" s="1"/>
      <c r="QIT23" s="1"/>
      <c r="QIU23" s="1"/>
      <c r="QIV23" s="1"/>
      <c r="QIW23" s="1"/>
      <c r="QIX23" s="1"/>
      <c r="QIY23" s="1"/>
      <c r="QIZ23" s="1"/>
      <c r="QJA23" s="1"/>
      <c r="QJB23" s="1"/>
      <c r="QJC23" s="1"/>
      <c r="QJD23" s="1"/>
      <c r="QJE23" s="1"/>
      <c r="QJF23" s="1"/>
      <c r="QJG23" s="1"/>
      <c r="QJH23" s="1"/>
      <c r="QJI23" s="1"/>
      <c r="QJJ23" s="1"/>
      <c r="QJK23" s="1"/>
      <c r="QJL23" s="1"/>
      <c r="QJM23" s="1"/>
      <c r="QJN23" s="1"/>
      <c r="QJO23" s="1"/>
      <c r="QJP23" s="1"/>
      <c r="QJQ23" s="1"/>
      <c r="QJR23" s="1"/>
      <c r="QJS23" s="1"/>
      <c r="QJT23" s="1"/>
      <c r="QJU23" s="1"/>
      <c r="QJV23" s="1"/>
      <c r="QJW23" s="1"/>
      <c r="QJX23" s="1"/>
      <c r="QJY23" s="1"/>
      <c r="QJZ23" s="1"/>
      <c r="QKA23" s="1"/>
      <c r="QKB23" s="1"/>
      <c r="QKC23" s="1"/>
      <c r="QKD23" s="1"/>
      <c r="QKE23" s="1"/>
      <c r="QKF23" s="1"/>
      <c r="QKG23" s="1"/>
      <c r="QKH23" s="1"/>
      <c r="QKI23" s="1"/>
      <c r="QKJ23" s="1"/>
      <c r="QKK23" s="1"/>
      <c r="QKL23" s="1"/>
      <c r="QKM23" s="1"/>
      <c r="QKN23" s="1"/>
      <c r="QKO23" s="1"/>
      <c r="QKP23" s="1"/>
      <c r="QKQ23" s="1"/>
      <c r="QKR23" s="1"/>
      <c r="QKS23" s="1"/>
      <c r="QKT23" s="1"/>
      <c r="QKU23" s="1"/>
      <c r="QKV23" s="1"/>
      <c r="QKW23" s="1"/>
      <c r="QKX23" s="1"/>
      <c r="QKY23" s="1"/>
      <c r="QKZ23" s="1"/>
      <c r="QLA23" s="1"/>
      <c r="QLB23" s="1"/>
      <c r="QLC23" s="1"/>
      <c r="QLD23" s="1"/>
      <c r="QLE23" s="1"/>
      <c r="QLF23" s="1"/>
      <c r="QLG23" s="1"/>
      <c r="QLH23" s="1"/>
      <c r="QLI23" s="1"/>
      <c r="QLJ23" s="1"/>
      <c r="QLK23" s="1"/>
      <c r="QLL23" s="1"/>
      <c r="QLM23" s="1"/>
      <c r="QLN23" s="1"/>
      <c r="QLO23" s="1"/>
      <c r="QLP23" s="1"/>
      <c r="QLQ23" s="1"/>
      <c r="QLR23" s="1"/>
      <c r="QLS23" s="1"/>
      <c r="QLT23" s="1"/>
      <c r="QLU23" s="1"/>
      <c r="QLV23" s="1"/>
      <c r="QLW23" s="1"/>
      <c r="QLX23" s="1"/>
      <c r="QLY23" s="1"/>
      <c r="QLZ23" s="1"/>
      <c r="QMA23" s="1"/>
      <c r="QMB23" s="1"/>
      <c r="QMC23" s="1"/>
      <c r="QMD23" s="1"/>
      <c r="QME23" s="1"/>
      <c r="QMF23" s="1"/>
      <c r="QMG23" s="1"/>
      <c r="QMH23" s="1"/>
      <c r="QMI23" s="1"/>
      <c r="QMJ23" s="1"/>
      <c r="QMK23" s="1"/>
      <c r="QML23" s="1"/>
      <c r="QMM23" s="1"/>
      <c r="QMN23" s="1"/>
      <c r="QMO23" s="1"/>
      <c r="QMP23" s="1"/>
      <c r="QMQ23" s="1"/>
      <c r="QMR23" s="1"/>
      <c r="QMS23" s="1"/>
      <c r="QMT23" s="1"/>
      <c r="QMU23" s="1"/>
      <c r="QMV23" s="1"/>
      <c r="QMW23" s="1"/>
      <c r="QMX23" s="1"/>
      <c r="QMY23" s="1"/>
      <c r="QMZ23" s="1"/>
      <c r="QNA23" s="1"/>
      <c r="QNB23" s="1"/>
      <c r="QNC23" s="1"/>
      <c r="QND23" s="1"/>
      <c r="QNE23" s="1"/>
      <c r="QNF23" s="1"/>
      <c r="QNG23" s="1"/>
      <c r="QNH23" s="1"/>
      <c r="QNI23" s="1"/>
      <c r="QNJ23" s="1"/>
      <c r="QNK23" s="1"/>
      <c r="QNL23" s="1"/>
      <c r="QNM23" s="1"/>
      <c r="QNN23" s="1"/>
      <c r="QNO23" s="1"/>
      <c r="QNP23" s="1"/>
      <c r="QNQ23" s="1"/>
      <c r="QNR23" s="1"/>
      <c r="QNS23" s="1"/>
      <c r="QNT23" s="1"/>
      <c r="QNU23" s="1"/>
      <c r="QNV23" s="1"/>
      <c r="QNW23" s="1"/>
      <c r="QNX23" s="1"/>
      <c r="QNY23" s="1"/>
      <c r="QNZ23" s="1"/>
      <c r="QOA23" s="1"/>
      <c r="QOB23" s="1"/>
      <c r="QOC23" s="1"/>
      <c r="QOD23" s="1"/>
      <c r="QOE23" s="1"/>
      <c r="QOF23" s="1"/>
      <c r="QOG23" s="1"/>
      <c r="QOH23" s="1"/>
      <c r="QOI23" s="1"/>
      <c r="QOJ23" s="1"/>
      <c r="QOK23" s="1"/>
      <c r="QOL23" s="1"/>
      <c r="QOM23" s="1"/>
      <c r="QON23" s="1"/>
      <c r="QOO23" s="1"/>
      <c r="QOP23" s="1"/>
      <c r="QOQ23" s="1"/>
      <c r="QOR23" s="1"/>
      <c r="QOS23" s="1"/>
      <c r="QOT23" s="1"/>
      <c r="QOU23" s="1"/>
      <c r="QOV23" s="1"/>
      <c r="QOW23" s="1"/>
      <c r="QOX23" s="1"/>
      <c r="QOY23" s="1"/>
      <c r="QOZ23" s="1"/>
      <c r="QPA23" s="1"/>
      <c r="QPB23" s="1"/>
      <c r="QPC23" s="1"/>
      <c r="QPD23" s="1"/>
      <c r="QPE23" s="1"/>
      <c r="QPF23" s="1"/>
      <c r="QPG23" s="1"/>
      <c r="QPH23" s="1"/>
      <c r="QPI23" s="1"/>
      <c r="QPJ23" s="1"/>
      <c r="QPK23" s="1"/>
      <c r="QPL23" s="1"/>
      <c r="QPM23" s="1"/>
      <c r="QPN23" s="1"/>
      <c r="QPO23" s="1"/>
      <c r="QPP23" s="1"/>
      <c r="QPQ23" s="1"/>
      <c r="QPR23" s="1"/>
      <c r="QPS23" s="1"/>
      <c r="QPT23" s="1"/>
      <c r="QPU23" s="1"/>
      <c r="QPV23" s="1"/>
      <c r="QPW23" s="1"/>
      <c r="QPX23" s="1"/>
      <c r="QPY23" s="1"/>
      <c r="QPZ23" s="1"/>
      <c r="QQA23" s="1"/>
      <c r="QQB23" s="1"/>
      <c r="QQC23" s="1"/>
      <c r="QQD23" s="1"/>
      <c r="QQE23" s="1"/>
      <c r="QQF23" s="1"/>
      <c r="QQG23" s="1"/>
      <c r="QQH23" s="1"/>
      <c r="QQI23" s="1"/>
      <c r="QQJ23" s="1"/>
      <c r="QQK23" s="1"/>
      <c r="QQL23" s="1"/>
      <c r="QQM23" s="1"/>
      <c r="QQN23" s="1"/>
      <c r="QQO23" s="1"/>
      <c r="QQP23" s="1"/>
      <c r="QQQ23" s="1"/>
      <c r="QQR23" s="1"/>
      <c r="QQS23" s="1"/>
      <c r="QQT23" s="1"/>
      <c r="QQU23" s="1"/>
      <c r="QQV23" s="1"/>
      <c r="QQW23" s="1"/>
      <c r="QQX23" s="1"/>
      <c r="QQY23" s="1"/>
      <c r="QQZ23" s="1"/>
      <c r="QRA23" s="1"/>
      <c r="QRB23" s="1"/>
      <c r="QRC23" s="1"/>
      <c r="QRD23" s="1"/>
      <c r="QRE23" s="1"/>
      <c r="QRF23" s="1"/>
      <c r="QRG23" s="1"/>
      <c r="QRH23" s="1"/>
      <c r="QRI23" s="1"/>
      <c r="QRJ23" s="1"/>
      <c r="QRK23" s="1"/>
      <c r="QRL23" s="1"/>
      <c r="QRM23" s="1"/>
      <c r="QRN23" s="1"/>
      <c r="QRO23" s="1"/>
      <c r="QRP23" s="1"/>
      <c r="QRQ23" s="1"/>
      <c r="QRR23" s="1"/>
      <c r="QRS23" s="1"/>
      <c r="QRT23" s="1"/>
      <c r="QRU23" s="1"/>
      <c r="QRV23" s="1"/>
      <c r="QRW23" s="1"/>
      <c r="QRX23" s="1"/>
      <c r="QRY23" s="1"/>
      <c r="QRZ23" s="1"/>
      <c r="QSA23" s="1"/>
      <c r="QSB23" s="1"/>
      <c r="QSC23" s="1"/>
      <c r="QSD23" s="1"/>
      <c r="QSE23" s="1"/>
      <c r="QSF23" s="1"/>
      <c r="QSG23" s="1"/>
      <c r="QSH23" s="1"/>
      <c r="QSI23" s="1"/>
      <c r="QSJ23" s="1"/>
      <c r="QSK23" s="1"/>
      <c r="QSL23" s="1"/>
      <c r="QSM23" s="1"/>
      <c r="QSN23" s="1"/>
      <c r="QSO23" s="1"/>
      <c r="QSP23" s="1"/>
      <c r="QSQ23" s="1"/>
      <c r="QSR23" s="1"/>
      <c r="QSS23" s="1"/>
      <c r="QST23" s="1"/>
      <c r="QSU23" s="1"/>
      <c r="QSV23" s="1"/>
      <c r="QSW23" s="1"/>
      <c r="QSX23" s="1"/>
      <c r="QSY23" s="1"/>
      <c r="QSZ23" s="1"/>
      <c r="QTA23" s="1"/>
      <c r="QTB23" s="1"/>
      <c r="QTC23" s="1"/>
      <c r="QTD23" s="1"/>
      <c r="QTE23" s="1"/>
      <c r="QTF23" s="1"/>
      <c r="QTG23" s="1"/>
      <c r="QTH23" s="1"/>
      <c r="QTI23" s="1"/>
      <c r="QTJ23" s="1"/>
      <c r="QTK23" s="1"/>
      <c r="QTL23" s="1"/>
      <c r="QTM23" s="1"/>
      <c r="QTN23" s="1"/>
      <c r="QTO23" s="1"/>
      <c r="QTP23" s="1"/>
      <c r="QTQ23" s="1"/>
      <c r="QTR23" s="1"/>
      <c r="QTS23" s="1"/>
      <c r="QTT23" s="1"/>
      <c r="QTU23" s="1"/>
      <c r="QTV23" s="1"/>
      <c r="QTW23" s="1"/>
      <c r="QTX23" s="1"/>
      <c r="QTY23" s="1"/>
      <c r="QTZ23" s="1"/>
      <c r="QUA23" s="1"/>
      <c r="QUB23" s="1"/>
      <c r="QUC23" s="1"/>
      <c r="QUD23" s="1"/>
      <c r="QUE23" s="1"/>
      <c r="QUF23" s="1"/>
      <c r="QUG23" s="1"/>
      <c r="QUH23" s="1"/>
      <c r="QUI23" s="1"/>
      <c r="QUJ23" s="1"/>
      <c r="QUK23" s="1"/>
      <c r="QUL23" s="1"/>
      <c r="QUM23" s="1"/>
      <c r="QUN23" s="1"/>
      <c r="QUO23" s="1"/>
      <c r="QUP23" s="1"/>
      <c r="QUQ23" s="1"/>
      <c r="QUR23" s="1"/>
      <c r="QUS23" s="1"/>
      <c r="QUT23" s="1"/>
      <c r="QUU23" s="1"/>
      <c r="QUV23" s="1"/>
      <c r="QUW23" s="1"/>
      <c r="QUX23" s="1"/>
      <c r="QUY23" s="1"/>
      <c r="QUZ23" s="1"/>
      <c r="QVA23" s="1"/>
      <c r="QVB23" s="1"/>
      <c r="QVC23" s="1"/>
      <c r="QVD23" s="1"/>
      <c r="QVE23" s="1"/>
      <c r="QVF23" s="1"/>
      <c r="QVG23" s="1"/>
      <c r="QVH23" s="1"/>
      <c r="QVI23" s="1"/>
      <c r="QVJ23" s="1"/>
      <c r="QVK23" s="1"/>
      <c r="QVL23" s="1"/>
      <c r="QVM23" s="1"/>
      <c r="QVN23" s="1"/>
      <c r="QVO23" s="1"/>
      <c r="QVP23" s="1"/>
      <c r="QVQ23" s="1"/>
      <c r="QVR23" s="1"/>
      <c r="QVS23" s="1"/>
      <c r="QVT23" s="1"/>
      <c r="QVU23" s="1"/>
      <c r="QVV23" s="1"/>
      <c r="QVW23" s="1"/>
      <c r="QVX23" s="1"/>
      <c r="QVY23" s="1"/>
      <c r="QVZ23" s="1"/>
      <c r="QWA23" s="1"/>
      <c r="QWB23" s="1"/>
      <c r="QWC23" s="1"/>
      <c r="QWD23" s="1"/>
      <c r="QWE23" s="1"/>
      <c r="QWF23" s="1"/>
      <c r="QWG23" s="1"/>
      <c r="QWH23" s="1"/>
      <c r="QWI23" s="1"/>
      <c r="QWJ23" s="1"/>
      <c r="QWK23" s="1"/>
      <c r="QWL23" s="1"/>
      <c r="QWM23" s="1"/>
      <c r="QWN23" s="1"/>
      <c r="QWO23" s="1"/>
      <c r="QWP23" s="1"/>
      <c r="QWQ23" s="1"/>
      <c r="QWR23" s="1"/>
      <c r="QWS23" s="1"/>
      <c r="QWT23" s="1"/>
      <c r="QWU23" s="1"/>
      <c r="QWV23" s="1"/>
      <c r="QWW23" s="1"/>
      <c r="QWX23" s="1"/>
      <c r="QWY23" s="1"/>
      <c r="QWZ23" s="1"/>
      <c r="QXA23" s="1"/>
      <c r="QXB23" s="1"/>
      <c r="QXC23" s="1"/>
      <c r="QXD23" s="1"/>
      <c r="QXE23" s="1"/>
      <c r="QXF23" s="1"/>
      <c r="QXG23" s="1"/>
      <c r="QXH23" s="1"/>
      <c r="QXI23" s="1"/>
      <c r="QXJ23" s="1"/>
      <c r="QXK23" s="1"/>
      <c r="QXL23" s="1"/>
      <c r="QXM23" s="1"/>
      <c r="QXN23" s="1"/>
      <c r="QXO23" s="1"/>
      <c r="QXP23" s="1"/>
      <c r="QXQ23" s="1"/>
      <c r="QXR23" s="1"/>
      <c r="QXS23" s="1"/>
      <c r="QXT23" s="1"/>
      <c r="QXU23" s="1"/>
      <c r="QXV23" s="1"/>
      <c r="QXW23" s="1"/>
      <c r="QXX23" s="1"/>
      <c r="QXY23" s="1"/>
      <c r="QXZ23" s="1"/>
      <c r="QYA23" s="1"/>
      <c r="QYB23" s="1"/>
      <c r="QYC23" s="1"/>
      <c r="QYD23" s="1"/>
      <c r="QYE23" s="1"/>
      <c r="QYF23" s="1"/>
      <c r="QYG23" s="1"/>
      <c r="QYH23" s="1"/>
      <c r="QYI23" s="1"/>
      <c r="QYJ23" s="1"/>
      <c r="QYK23" s="1"/>
      <c r="QYL23" s="1"/>
      <c r="QYM23" s="1"/>
      <c r="QYN23" s="1"/>
      <c r="QYO23" s="1"/>
      <c r="QYP23" s="1"/>
      <c r="QYQ23" s="1"/>
      <c r="QYR23" s="1"/>
      <c r="QYS23" s="1"/>
      <c r="QYT23" s="1"/>
      <c r="QYU23" s="1"/>
      <c r="QYV23" s="1"/>
      <c r="QYW23" s="1"/>
      <c r="QYX23" s="1"/>
      <c r="QYY23" s="1"/>
      <c r="QYZ23" s="1"/>
      <c r="QZA23" s="1"/>
      <c r="QZB23" s="1"/>
      <c r="QZC23" s="1"/>
      <c r="QZD23" s="1"/>
      <c r="QZE23" s="1"/>
      <c r="QZF23" s="1"/>
      <c r="QZG23" s="1"/>
      <c r="QZH23" s="1"/>
      <c r="QZI23" s="1"/>
      <c r="QZJ23" s="1"/>
      <c r="QZK23" s="1"/>
      <c r="QZL23" s="1"/>
      <c r="QZM23" s="1"/>
      <c r="QZN23" s="1"/>
      <c r="QZO23" s="1"/>
      <c r="QZP23" s="1"/>
      <c r="QZQ23" s="1"/>
      <c r="QZR23" s="1"/>
      <c r="QZS23" s="1"/>
      <c r="QZT23" s="1"/>
      <c r="QZU23" s="1"/>
      <c r="QZV23" s="1"/>
      <c r="QZW23" s="1"/>
      <c r="QZX23" s="1"/>
      <c r="QZY23" s="1"/>
      <c r="QZZ23" s="1"/>
      <c r="RAA23" s="1"/>
      <c r="RAB23" s="1"/>
      <c r="RAC23" s="1"/>
      <c r="RAD23" s="1"/>
      <c r="RAE23" s="1"/>
      <c r="RAF23" s="1"/>
      <c r="RAG23" s="1"/>
      <c r="RAH23" s="1"/>
      <c r="RAI23" s="1"/>
      <c r="RAJ23" s="1"/>
      <c r="RAK23" s="1"/>
      <c r="RAL23" s="1"/>
      <c r="RAM23" s="1"/>
      <c r="RAN23" s="1"/>
      <c r="RAO23" s="1"/>
      <c r="RAP23" s="1"/>
      <c r="RAQ23" s="1"/>
      <c r="RAR23" s="1"/>
      <c r="RAS23" s="1"/>
      <c r="RAT23" s="1"/>
      <c r="RAU23" s="1"/>
      <c r="RAV23" s="1"/>
      <c r="RAW23" s="1"/>
      <c r="RAX23" s="1"/>
      <c r="RAY23" s="1"/>
      <c r="RAZ23" s="1"/>
      <c r="RBA23" s="1"/>
      <c r="RBB23" s="1"/>
      <c r="RBC23" s="1"/>
      <c r="RBD23" s="1"/>
      <c r="RBE23" s="1"/>
      <c r="RBF23" s="1"/>
      <c r="RBG23" s="1"/>
      <c r="RBH23" s="1"/>
      <c r="RBI23" s="1"/>
      <c r="RBJ23" s="1"/>
      <c r="RBK23" s="1"/>
      <c r="RBL23" s="1"/>
      <c r="RBM23" s="1"/>
      <c r="RBN23" s="1"/>
      <c r="RBO23" s="1"/>
      <c r="RBP23" s="1"/>
      <c r="RBQ23" s="1"/>
      <c r="RBR23" s="1"/>
      <c r="RBS23" s="1"/>
      <c r="RBT23" s="1"/>
      <c r="RBU23" s="1"/>
      <c r="RBV23" s="1"/>
      <c r="RBW23" s="1"/>
      <c r="RBX23" s="1"/>
      <c r="RBY23" s="1"/>
      <c r="RBZ23" s="1"/>
      <c r="RCA23" s="1"/>
      <c r="RCB23" s="1"/>
      <c r="RCC23" s="1"/>
      <c r="RCD23" s="1"/>
      <c r="RCE23" s="1"/>
      <c r="RCF23" s="1"/>
      <c r="RCG23" s="1"/>
      <c r="RCH23" s="1"/>
      <c r="RCI23" s="1"/>
      <c r="RCJ23" s="1"/>
      <c r="RCK23" s="1"/>
      <c r="RCL23" s="1"/>
      <c r="RCM23" s="1"/>
      <c r="RCN23" s="1"/>
      <c r="RCO23" s="1"/>
      <c r="RCP23" s="1"/>
      <c r="RCQ23" s="1"/>
      <c r="RCR23" s="1"/>
      <c r="RCS23" s="1"/>
      <c r="RCT23" s="1"/>
      <c r="RCU23" s="1"/>
      <c r="RCV23" s="1"/>
      <c r="RCW23" s="1"/>
      <c r="RCX23" s="1"/>
      <c r="RCY23" s="1"/>
      <c r="RCZ23" s="1"/>
      <c r="RDA23" s="1"/>
      <c r="RDB23" s="1"/>
      <c r="RDC23" s="1"/>
      <c r="RDD23" s="1"/>
      <c r="RDE23" s="1"/>
      <c r="RDF23" s="1"/>
      <c r="RDG23" s="1"/>
      <c r="RDH23" s="1"/>
      <c r="RDI23" s="1"/>
      <c r="RDJ23" s="1"/>
      <c r="RDK23" s="1"/>
      <c r="RDL23" s="1"/>
      <c r="RDM23" s="1"/>
      <c r="RDN23" s="1"/>
      <c r="RDO23" s="1"/>
      <c r="RDP23" s="1"/>
      <c r="RDQ23" s="1"/>
      <c r="RDR23" s="1"/>
      <c r="RDS23" s="1"/>
      <c r="RDT23" s="1"/>
      <c r="RDU23" s="1"/>
      <c r="RDV23" s="1"/>
      <c r="RDW23" s="1"/>
      <c r="RDX23" s="1"/>
      <c r="RDY23" s="1"/>
      <c r="RDZ23" s="1"/>
      <c r="REA23" s="1"/>
      <c r="REB23" s="1"/>
      <c r="REC23" s="1"/>
      <c r="RED23" s="1"/>
      <c r="REE23" s="1"/>
      <c r="REF23" s="1"/>
      <c r="REG23" s="1"/>
      <c r="REH23" s="1"/>
      <c r="REI23" s="1"/>
      <c r="REJ23" s="1"/>
      <c r="REK23" s="1"/>
      <c r="REL23" s="1"/>
      <c r="REM23" s="1"/>
      <c r="REN23" s="1"/>
      <c r="REO23" s="1"/>
      <c r="REP23" s="1"/>
      <c r="REQ23" s="1"/>
      <c r="RER23" s="1"/>
      <c r="RES23" s="1"/>
      <c r="RET23" s="1"/>
      <c r="REU23" s="1"/>
      <c r="REV23" s="1"/>
      <c r="REW23" s="1"/>
      <c r="REX23" s="1"/>
      <c r="REY23" s="1"/>
      <c r="REZ23" s="1"/>
      <c r="RFA23" s="1"/>
      <c r="RFB23" s="1"/>
      <c r="RFC23" s="1"/>
      <c r="RFD23" s="1"/>
      <c r="RFE23" s="1"/>
      <c r="RFF23" s="1"/>
      <c r="RFG23" s="1"/>
      <c r="RFH23" s="1"/>
      <c r="RFI23" s="1"/>
      <c r="RFJ23" s="1"/>
      <c r="RFK23" s="1"/>
      <c r="RFL23" s="1"/>
      <c r="RFM23" s="1"/>
      <c r="RFN23" s="1"/>
      <c r="RFO23" s="1"/>
      <c r="RFP23" s="1"/>
      <c r="RFQ23" s="1"/>
      <c r="RFR23" s="1"/>
      <c r="RFS23" s="1"/>
      <c r="RFT23" s="1"/>
      <c r="RFU23" s="1"/>
      <c r="RFV23" s="1"/>
      <c r="RFW23" s="1"/>
      <c r="RFX23" s="1"/>
      <c r="RFY23" s="1"/>
      <c r="RFZ23" s="1"/>
      <c r="RGA23" s="1"/>
      <c r="RGB23" s="1"/>
      <c r="RGC23" s="1"/>
      <c r="RGD23" s="1"/>
      <c r="RGE23" s="1"/>
      <c r="RGF23" s="1"/>
      <c r="RGG23" s="1"/>
      <c r="RGH23" s="1"/>
      <c r="RGI23" s="1"/>
      <c r="RGJ23" s="1"/>
      <c r="RGK23" s="1"/>
      <c r="RGL23" s="1"/>
      <c r="RGM23" s="1"/>
      <c r="RGN23" s="1"/>
      <c r="RGO23" s="1"/>
      <c r="RGP23" s="1"/>
      <c r="RGQ23" s="1"/>
      <c r="RGR23" s="1"/>
      <c r="RGS23" s="1"/>
      <c r="RGT23" s="1"/>
      <c r="RGU23" s="1"/>
      <c r="RGV23" s="1"/>
      <c r="RGW23" s="1"/>
      <c r="RGX23" s="1"/>
      <c r="RGY23" s="1"/>
      <c r="RGZ23" s="1"/>
      <c r="RHA23" s="1"/>
      <c r="RHB23" s="1"/>
      <c r="RHC23" s="1"/>
      <c r="RHD23" s="1"/>
      <c r="RHE23" s="1"/>
      <c r="RHF23" s="1"/>
      <c r="RHG23" s="1"/>
      <c r="RHH23" s="1"/>
      <c r="RHI23" s="1"/>
      <c r="RHJ23" s="1"/>
      <c r="RHK23" s="1"/>
      <c r="RHL23" s="1"/>
      <c r="RHM23" s="1"/>
      <c r="RHN23" s="1"/>
      <c r="RHO23" s="1"/>
      <c r="RHP23" s="1"/>
      <c r="RHQ23" s="1"/>
      <c r="RHR23" s="1"/>
      <c r="RHS23" s="1"/>
      <c r="RHT23" s="1"/>
      <c r="RHU23" s="1"/>
      <c r="RHV23" s="1"/>
      <c r="RHW23" s="1"/>
      <c r="RHX23" s="1"/>
      <c r="RHY23" s="1"/>
      <c r="RHZ23" s="1"/>
      <c r="RIA23" s="1"/>
      <c r="RIB23" s="1"/>
      <c r="RIC23" s="1"/>
      <c r="RID23" s="1"/>
      <c r="RIE23" s="1"/>
      <c r="RIF23" s="1"/>
      <c r="RIG23" s="1"/>
      <c r="RIH23" s="1"/>
      <c r="RII23" s="1"/>
      <c r="RIJ23" s="1"/>
      <c r="RIK23" s="1"/>
      <c r="RIL23" s="1"/>
      <c r="RIM23" s="1"/>
      <c r="RIN23" s="1"/>
      <c r="RIO23" s="1"/>
      <c r="RIP23" s="1"/>
      <c r="RIQ23" s="1"/>
      <c r="RIR23" s="1"/>
      <c r="RIS23" s="1"/>
      <c r="RIT23" s="1"/>
      <c r="RIU23" s="1"/>
      <c r="RIV23" s="1"/>
      <c r="RIW23" s="1"/>
      <c r="RIX23" s="1"/>
      <c r="RIY23" s="1"/>
      <c r="RIZ23" s="1"/>
      <c r="RJA23" s="1"/>
      <c r="RJB23" s="1"/>
      <c r="RJC23" s="1"/>
      <c r="RJD23" s="1"/>
      <c r="RJE23" s="1"/>
      <c r="RJF23" s="1"/>
      <c r="RJG23" s="1"/>
      <c r="RJH23" s="1"/>
      <c r="RJI23" s="1"/>
      <c r="RJJ23" s="1"/>
      <c r="RJK23" s="1"/>
      <c r="RJL23" s="1"/>
      <c r="RJM23" s="1"/>
      <c r="RJN23" s="1"/>
      <c r="RJO23" s="1"/>
      <c r="RJP23" s="1"/>
      <c r="RJQ23" s="1"/>
      <c r="RJR23" s="1"/>
      <c r="RJS23" s="1"/>
      <c r="RJT23" s="1"/>
      <c r="RJU23" s="1"/>
      <c r="RJV23" s="1"/>
      <c r="RJW23" s="1"/>
      <c r="RJX23" s="1"/>
      <c r="RJY23" s="1"/>
      <c r="RJZ23" s="1"/>
      <c r="RKA23" s="1"/>
      <c r="RKB23" s="1"/>
      <c r="RKC23" s="1"/>
      <c r="RKD23" s="1"/>
      <c r="RKE23" s="1"/>
      <c r="RKF23" s="1"/>
      <c r="RKG23" s="1"/>
      <c r="RKH23" s="1"/>
      <c r="RKI23" s="1"/>
      <c r="RKJ23" s="1"/>
      <c r="RKK23" s="1"/>
      <c r="RKL23" s="1"/>
      <c r="RKM23" s="1"/>
      <c r="RKN23" s="1"/>
      <c r="RKO23" s="1"/>
      <c r="RKP23" s="1"/>
      <c r="RKQ23" s="1"/>
      <c r="RKR23" s="1"/>
      <c r="RKS23" s="1"/>
      <c r="RKT23" s="1"/>
      <c r="RKU23" s="1"/>
      <c r="RKV23" s="1"/>
      <c r="RKW23" s="1"/>
      <c r="RKX23" s="1"/>
      <c r="RKY23" s="1"/>
      <c r="RKZ23" s="1"/>
      <c r="RLA23" s="1"/>
      <c r="RLB23" s="1"/>
      <c r="RLC23" s="1"/>
      <c r="RLD23" s="1"/>
      <c r="RLE23" s="1"/>
      <c r="RLF23" s="1"/>
      <c r="RLG23" s="1"/>
      <c r="RLH23" s="1"/>
      <c r="RLI23" s="1"/>
      <c r="RLJ23" s="1"/>
      <c r="RLK23" s="1"/>
      <c r="RLL23" s="1"/>
      <c r="RLM23" s="1"/>
      <c r="RLN23" s="1"/>
      <c r="RLO23" s="1"/>
      <c r="RLP23" s="1"/>
      <c r="RLQ23" s="1"/>
      <c r="RLR23" s="1"/>
      <c r="RLS23" s="1"/>
      <c r="RLT23" s="1"/>
      <c r="RLU23" s="1"/>
      <c r="RLV23" s="1"/>
      <c r="RLW23" s="1"/>
      <c r="RLX23" s="1"/>
      <c r="RLY23" s="1"/>
      <c r="RLZ23" s="1"/>
      <c r="RMA23" s="1"/>
      <c r="RMB23" s="1"/>
      <c r="RMC23" s="1"/>
      <c r="RMD23" s="1"/>
      <c r="RME23" s="1"/>
      <c r="RMF23" s="1"/>
      <c r="RMG23" s="1"/>
      <c r="RMH23" s="1"/>
      <c r="RMI23" s="1"/>
      <c r="RMJ23" s="1"/>
      <c r="RMK23" s="1"/>
      <c r="RML23" s="1"/>
      <c r="RMM23" s="1"/>
      <c r="RMN23" s="1"/>
      <c r="RMO23" s="1"/>
      <c r="RMP23" s="1"/>
      <c r="RMQ23" s="1"/>
      <c r="RMR23" s="1"/>
      <c r="RMS23" s="1"/>
      <c r="RMT23" s="1"/>
      <c r="RMU23" s="1"/>
      <c r="RMV23" s="1"/>
      <c r="RMW23" s="1"/>
      <c r="RMX23" s="1"/>
      <c r="RMY23" s="1"/>
      <c r="RMZ23" s="1"/>
      <c r="RNA23" s="1"/>
      <c r="RNB23" s="1"/>
      <c r="RNC23" s="1"/>
      <c r="RND23" s="1"/>
      <c r="RNE23" s="1"/>
      <c r="RNF23" s="1"/>
      <c r="RNG23" s="1"/>
      <c r="RNH23" s="1"/>
      <c r="RNI23" s="1"/>
      <c r="RNJ23" s="1"/>
      <c r="RNK23" s="1"/>
      <c r="RNL23" s="1"/>
      <c r="RNM23" s="1"/>
      <c r="RNN23" s="1"/>
      <c r="RNO23" s="1"/>
      <c r="RNP23" s="1"/>
      <c r="RNQ23" s="1"/>
      <c r="RNR23" s="1"/>
      <c r="RNS23" s="1"/>
      <c r="RNT23" s="1"/>
      <c r="RNU23" s="1"/>
      <c r="RNV23" s="1"/>
      <c r="RNW23" s="1"/>
      <c r="RNX23" s="1"/>
      <c r="RNY23" s="1"/>
      <c r="RNZ23" s="1"/>
      <c r="ROA23" s="1"/>
      <c r="ROB23" s="1"/>
      <c r="ROC23" s="1"/>
      <c r="ROD23" s="1"/>
      <c r="ROE23" s="1"/>
      <c r="ROF23" s="1"/>
      <c r="ROG23" s="1"/>
      <c r="ROH23" s="1"/>
      <c r="ROI23" s="1"/>
      <c r="ROJ23" s="1"/>
      <c r="ROK23" s="1"/>
      <c r="ROL23" s="1"/>
      <c r="ROM23" s="1"/>
      <c r="RON23" s="1"/>
      <c r="ROO23" s="1"/>
      <c r="ROP23" s="1"/>
      <c r="ROQ23" s="1"/>
      <c r="ROR23" s="1"/>
      <c r="ROS23" s="1"/>
      <c r="ROT23" s="1"/>
      <c r="ROU23" s="1"/>
      <c r="ROV23" s="1"/>
      <c r="ROW23" s="1"/>
      <c r="ROX23" s="1"/>
      <c r="ROY23" s="1"/>
      <c r="ROZ23" s="1"/>
      <c r="RPA23" s="1"/>
      <c r="RPB23" s="1"/>
      <c r="RPC23" s="1"/>
      <c r="RPD23" s="1"/>
      <c r="RPE23" s="1"/>
      <c r="RPF23" s="1"/>
      <c r="RPG23" s="1"/>
      <c r="RPH23" s="1"/>
      <c r="RPI23" s="1"/>
      <c r="RPJ23" s="1"/>
      <c r="RPK23" s="1"/>
      <c r="RPL23" s="1"/>
      <c r="RPM23" s="1"/>
      <c r="RPN23" s="1"/>
      <c r="RPO23" s="1"/>
      <c r="RPP23" s="1"/>
      <c r="RPQ23" s="1"/>
      <c r="RPR23" s="1"/>
      <c r="RPS23" s="1"/>
      <c r="RPT23" s="1"/>
      <c r="RPU23" s="1"/>
      <c r="RPV23" s="1"/>
      <c r="RPW23" s="1"/>
      <c r="RPX23" s="1"/>
      <c r="RPY23" s="1"/>
      <c r="RPZ23" s="1"/>
      <c r="RQA23" s="1"/>
      <c r="RQB23" s="1"/>
      <c r="RQC23" s="1"/>
      <c r="RQD23" s="1"/>
      <c r="RQE23" s="1"/>
      <c r="RQF23" s="1"/>
      <c r="RQG23" s="1"/>
      <c r="RQH23" s="1"/>
      <c r="RQI23" s="1"/>
      <c r="RQJ23" s="1"/>
      <c r="RQK23" s="1"/>
      <c r="RQL23" s="1"/>
      <c r="RQM23" s="1"/>
      <c r="RQN23" s="1"/>
      <c r="RQO23" s="1"/>
      <c r="RQP23" s="1"/>
      <c r="RQQ23" s="1"/>
      <c r="RQR23" s="1"/>
      <c r="RQS23" s="1"/>
      <c r="RQT23" s="1"/>
      <c r="RQU23" s="1"/>
      <c r="RQV23" s="1"/>
      <c r="RQW23" s="1"/>
      <c r="RQX23" s="1"/>
      <c r="RQY23" s="1"/>
      <c r="RQZ23" s="1"/>
      <c r="RRA23" s="1"/>
      <c r="RRB23" s="1"/>
      <c r="RRC23" s="1"/>
      <c r="RRD23" s="1"/>
      <c r="RRE23" s="1"/>
      <c r="RRF23" s="1"/>
      <c r="RRG23" s="1"/>
      <c r="RRH23" s="1"/>
      <c r="RRI23" s="1"/>
      <c r="RRJ23" s="1"/>
      <c r="RRK23" s="1"/>
      <c r="RRL23" s="1"/>
      <c r="RRM23" s="1"/>
      <c r="RRN23" s="1"/>
      <c r="RRO23" s="1"/>
      <c r="RRP23" s="1"/>
      <c r="RRQ23" s="1"/>
      <c r="RRR23" s="1"/>
      <c r="RRS23" s="1"/>
      <c r="RRT23" s="1"/>
      <c r="RRU23" s="1"/>
      <c r="RRV23" s="1"/>
      <c r="RRW23" s="1"/>
      <c r="RRX23" s="1"/>
      <c r="RRY23" s="1"/>
      <c r="RRZ23" s="1"/>
      <c r="RSA23" s="1"/>
      <c r="RSB23" s="1"/>
      <c r="RSC23" s="1"/>
      <c r="RSD23" s="1"/>
      <c r="RSE23" s="1"/>
      <c r="RSF23" s="1"/>
      <c r="RSG23" s="1"/>
      <c r="RSH23" s="1"/>
      <c r="RSI23" s="1"/>
      <c r="RSJ23" s="1"/>
      <c r="RSK23" s="1"/>
      <c r="RSL23" s="1"/>
      <c r="RSM23" s="1"/>
      <c r="RSN23" s="1"/>
      <c r="RSO23" s="1"/>
      <c r="RSP23" s="1"/>
      <c r="RSQ23" s="1"/>
      <c r="RSR23" s="1"/>
      <c r="RSS23" s="1"/>
      <c r="RST23" s="1"/>
      <c r="RSU23" s="1"/>
      <c r="RSV23" s="1"/>
      <c r="RSW23" s="1"/>
      <c r="RSX23" s="1"/>
      <c r="RSY23" s="1"/>
      <c r="RSZ23" s="1"/>
      <c r="RTA23" s="1"/>
      <c r="RTB23" s="1"/>
      <c r="RTC23" s="1"/>
      <c r="RTD23" s="1"/>
      <c r="RTE23" s="1"/>
      <c r="RTF23" s="1"/>
      <c r="RTG23" s="1"/>
      <c r="RTH23" s="1"/>
      <c r="RTI23" s="1"/>
      <c r="RTJ23" s="1"/>
      <c r="RTK23" s="1"/>
      <c r="RTL23" s="1"/>
      <c r="RTM23" s="1"/>
      <c r="RTN23" s="1"/>
      <c r="RTO23" s="1"/>
      <c r="RTP23" s="1"/>
      <c r="RTQ23" s="1"/>
      <c r="RTR23" s="1"/>
      <c r="RTS23" s="1"/>
      <c r="RTT23" s="1"/>
      <c r="RTU23" s="1"/>
      <c r="RTV23" s="1"/>
      <c r="RTW23" s="1"/>
      <c r="RTX23" s="1"/>
      <c r="RTY23" s="1"/>
      <c r="RTZ23" s="1"/>
      <c r="RUA23" s="1"/>
      <c r="RUB23" s="1"/>
      <c r="RUC23" s="1"/>
      <c r="RUD23" s="1"/>
      <c r="RUE23" s="1"/>
      <c r="RUF23" s="1"/>
      <c r="RUG23" s="1"/>
      <c r="RUH23" s="1"/>
      <c r="RUI23" s="1"/>
      <c r="RUJ23" s="1"/>
      <c r="RUK23" s="1"/>
      <c r="RUL23" s="1"/>
      <c r="RUM23" s="1"/>
      <c r="RUN23" s="1"/>
      <c r="RUO23" s="1"/>
      <c r="RUP23" s="1"/>
      <c r="RUQ23" s="1"/>
      <c r="RUR23" s="1"/>
      <c r="RUS23" s="1"/>
      <c r="RUT23" s="1"/>
      <c r="RUU23" s="1"/>
      <c r="RUV23" s="1"/>
      <c r="RUW23" s="1"/>
      <c r="RUX23" s="1"/>
      <c r="RUY23" s="1"/>
      <c r="RUZ23" s="1"/>
      <c r="RVA23" s="1"/>
      <c r="RVB23" s="1"/>
      <c r="RVC23" s="1"/>
      <c r="RVD23" s="1"/>
      <c r="RVE23" s="1"/>
      <c r="RVF23" s="1"/>
      <c r="RVG23" s="1"/>
      <c r="RVH23" s="1"/>
      <c r="RVI23" s="1"/>
      <c r="RVJ23" s="1"/>
      <c r="RVK23" s="1"/>
      <c r="RVL23" s="1"/>
      <c r="RVM23" s="1"/>
      <c r="RVN23" s="1"/>
      <c r="RVO23" s="1"/>
      <c r="RVP23" s="1"/>
      <c r="RVQ23" s="1"/>
      <c r="RVR23" s="1"/>
      <c r="RVS23" s="1"/>
      <c r="RVT23" s="1"/>
      <c r="RVU23" s="1"/>
      <c r="RVV23" s="1"/>
      <c r="RVW23" s="1"/>
      <c r="RVX23" s="1"/>
      <c r="RVY23" s="1"/>
      <c r="RVZ23" s="1"/>
      <c r="RWA23" s="1"/>
      <c r="RWB23" s="1"/>
      <c r="RWC23" s="1"/>
      <c r="RWD23" s="1"/>
      <c r="RWE23" s="1"/>
      <c r="RWF23" s="1"/>
      <c r="RWG23" s="1"/>
      <c r="RWH23" s="1"/>
      <c r="RWI23" s="1"/>
      <c r="RWJ23" s="1"/>
      <c r="RWK23" s="1"/>
      <c r="RWL23" s="1"/>
      <c r="RWM23" s="1"/>
      <c r="RWN23" s="1"/>
      <c r="RWO23" s="1"/>
      <c r="RWP23" s="1"/>
      <c r="RWQ23" s="1"/>
      <c r="RWR23" s="1"/>
      <c r="RWS23" s="1"/>
      <c r="RWT23" s="1"/>
      <c r="RWU23" s="1"/>
      <c r="RWV23" s="1"/>
      <c r="RWW23" s="1"/>
      <c r="RWX23" s="1"/>
      <c r="RWY23" s="1"/>
      <c r="RWZ23" s="1"/>
      <c r="RXA23" s="1"/>
      <c r="RXB23" s="1"/>
      <c r="RXC23" s="1"/>
      <c r="RXD23" s="1"/>
      <c r="RXE23" s="1"/>
      <c r="RXF23" s="1"/>
      <c r="RXG23" s="1"/>
      <c r="RXH23" s="1"/>
      <c r="RXI23" s="1"/>
      <c r="RXJ23" s="1"/>
      <c r="RXK23" s="1"/>
      <c r="RXL23" s="1"/>
      <c r="RXM23" s="1"/>
      <c r="RXN23" s="1"/>
      <c r="RXO23" s="1"/>
      <c r="RXP23" s="1"/>
      <c r="RXQ23" s="1"/>
      <c r="RXR23" s="1"/>
      <c r="RXS23" s="1"/>
      <c r="RXT23" s="1"/>
      <c r="RXU23" s="1"/>
      <c r="RXV23" s="1"/>
      <c r="RXW23" s="1"/>
      <c r="RXX23" s="1"/>
      <c r="RXY23" s="1"/>
      <c r="RXZ23" s="1"/>
      <c r="RYA23" s="1"/>
      <c r="RYB23" s="1"/>
      <c r="RYC23" s="1"/>
      <c r="RYD23" s="1"/>
      <c r="RYE23" s="1"/>
      <c r="RYF23" s="1"/>
      <c r="RYG23" s="1"/>
      <c r="RYH23" s="1"/>
      <c r="RYI23" s="1"/>
      <c r="RYJ23" s="1"/>
      <c r="RYK23" s="1"/>
      <c r="RYL23" s="1"/>
      <c r="RYM23" s="1"/>
      <c r="RYN23" s="1"/>
      <c r="RYO23" s="1"/>
      <c r="RYP23" s="1"/>
      <c r="RYQ23" s="1"/>
      <c r="RYR23" s="1"/>
      <c r="RYS23" s="1"/>
      <c r="RYT23" s="1"/>
      <c r="RYU23" s="1"/>
      <c r="RYV23" s="1"/>
      <c r="RYW23" s="1"/>
      <c r="RYX23" s="1"/>
      <c r="RYY23" s="1"/>
      <c r="RYZ23" s="1"/>
      <c r="RZA23" s="1"/>
      <c r="RZB23" s="1"/>
      <c r="RZC23" s="1"/>
      <c r="RZD23" s="1"/>
      <c r="RZE23" s="1"/>
      <c r="RZF23" s="1"/>
      <c r="RZG23" s="1"/>
      <c r="RZH23" s="1"/>
      <c r="RZI23" s="1"/>
      <c r="RZJ23" s="1"/>
      <c r="RZK23" s="1"/>
      <c r="RZL23" s="1"/>
      <c r="RZM23" s="1"/>
      <c r="RZN23" s="1"/>
      <c r="RZO23" s="1"/>
      <c r="RZP23" s="1"/>
      <c r="RZQ23" s="1"/>
      <c r="RZR23" s="1"/>
      <c r="RZS23" s="1"/>
      <c r="RZT23" s="1"/>
      <c r="RZU23" s="1"/>
      <c r="RZV23" s="1"/>
      <c r="RZW23" s="1"/>
      <c r="RZX23" s="1"/>
      <c r="RZY23" s="1"/>
      <c r="RZZ23" s="1"/>
      <c r="SAA23" s="1"/>
      <c r="SAB23" s="1"/>
      <c r="SAC23" s="1"/>
      <c r="SAD23" s="1"/>
      <c r="SAE23" s="1"/>
      <c r="SAF23" s="1"/>
      <c r="SAG23" s="1"/>
      <c r="SAH23" s="1"/>
      <c r="SAI23" s="1"/>
      <c r="SAJ23" s="1"/>
      <c r="SAK23" s="1"/>
      <c r="SAL23" s="1"/>
      <c r="SAM23" s="1"/>
      <c r="SAN23" s="1"/>
      <c r="SAO23" s="1"/>
      <c r="SAP23" s="1"/>
      <c r="SAQ23" s="1"/>
      <c r="SAR23" s="1"/>
      <c r="SAS23" s="1"/>
      <c r="SAT23" s="1"/>
      <c r="SAU23" s="1"/>
      <c r="SAV23" s="1"/>
      <c r="SAW23" s="1"/>
      <c r="SAX23" s="1"/>
      <c r="SAY23" s="1"/>
      <c r="SAZ23" s="1"/>
      <c r="SBA23" s="1"/>
      <c r="SBB23" s="1"/>
      <c r="SBC23" s="1"/>
      <c r="SBD23" s="1"/>
      <c r="SBE23" s="1"/>
      <c r="SBF23" s="1"/>
      <c r="SBG23" s="1"/>
      <c r="SBH23" s="1"/>
      <c r="SBI23" s="1"/>
      <c r="SBJ23" s="1"/>
      <c r="SBK23" s="1"/>
      <c r="SBL23" s="1"/>
      <c r="SBM23" s="1"/>
      <c r="SBN23" s="1"/>
      <c r="SBO23" s="1"/>
      <c r="SBP23" s="1"/>
      <c r="SBQ23" s="1"/>
      <c r="SBR23" s="1"/>
      <c r="SBS23" s="1"/>
      <c r="SBT23" s="1"/>
      <c r="SBU23" s="1"/>
      <c r="SBV23" s="1"/>
      <c r="SBW23" s="1"/>
      <c r="SBX23" s="1"/>
      <c r="SBY23" s="1"/>
      <c r="SBZ23" s="1"/>
      <c r="SCA23" s="1"/>
      <c r="SCB23" s="1"/>
      <c r="SCC23" s="1"/>
      <c r="SCD23" s="1"/>
      <c r="SCE23" s="1"/>
      <c r="SCF23" s="1"/>
      <c r="SCG23" s="1"/>
      <c r="SCH23" s="1"/>
      <c r="SCI23" s="1"/>
      <c r="SCJ23" s="1"/>
      <c r="SCK23" s="1"/>
      <c r="SCL23" s="1"/>
      <c r="SCM23" s="1"/>
      <c r="SCN23" s="1"/>
      <c r="SCO23" s="1"/>
      <c r="SCP23" s="1"/>
      <c r="SCQ23" s="1"/>
      <c r="SCR23" s="1"/>
      <c r="SCS23" s="1"/>
      <c r="SCT23" s="1"/>
      <c r="SCU23" s="1"/>
      <c r="SCV23" s="1"/>
      <c r="SCW23" s="1"/>
      <c r="SCX23" s="1"/>
      <c r="SCY23" s="1"/>
      <c r="SCZ23" s="1"/>
      <c r="SDA23" s="1"/>
      <c r="SDB23" s="1"/>
      <c r="SDC23" s="1"/>
      <c r="SDD23" s="1"/>
      <c r="SDE23" s="1"/>
      <c r="SDF23" s="1"/>
      <c r="SDG23" s="1"/>
      <c r="SDH23" s="1"/>
      <c r="SDI23" s="1"/>
      <c r="SDJ23" s="1"/>
      <c r="SDK23" s="1"/>
      <c r="SDL23" s="1"/>
      <c r="SDM23" s="1"/>
      <c r="SDN23" s="1"/>
      <c r="SDO23" s="1"/>
      <c r="SDP23" s="1"/>
      <c r="SDQ23" s="1"/>
      <c r="SDR23" s="1"/>
      <c r="SDS23" s="1"/>
      <c r="SDT23" s="1"/>
      <c r="SDU23" s="1"/>
      <c r="SDV23" s="1"/>
      <c r="SDW23" s="1"/>
      <c r="SDX23" s="1"/>
      <c r="SDY23" s="1"/>
      <c r="SDZ23" s="1"/>
      <c r="SEA23" s="1"/>
      <c r="SEB23" s="1"/>
      <c r="SEC23" s="1"/>
      <c r="SED23" s="1"/>
      <c r="SEE23" s="1"/>
      <c r="SEF23" s="1"/>
      <c r="SEG23" s="1"/>
      <c r="SEH23" s="1"/>
      <c r="SEI23" s="1"/>
      <c r="SEJ23" s="1"/>
      <c r="SEK23" s="1"/>
      <c r="SEL23" s="1"/>
      <c r="SEM23" s="1"/>
      <c r="SEN23" s="1"/>
      <c r="SEO23" s="1"/>
      <c r="SEP23" s="1"/>
      <c r="SEQ23" s="1"/>
      <c r="SER23" s="1"/>
      <c r="SES23" s="1"/>
      <c r="SET23" s="1"/>
      <c r="SEU23" s="1"/>
      <c r="SEV23" s="1"/>
      <c r="SEW23" s="1"/>
      <c r="SEX23" s="1"/>
      <c r="SEY23" s="1"/>
      <c r="SEZ23" s="1"/>
      <c r="SFA23" s="1"/>
      <c r="SFB23" s="1"/>
      <c r="SFC23" s="1"/>
      <c r="SFD23" s="1"/>
      <c r="SFE23" s="1"/>
      <c r="SFF23" s="1"/>
      <c r="SFG23" s="1"/>
      <c r="SFH23" s="1"/>
      <c r="SFI23" s="1"/>
      <c r="SFJ23" s="1"/>
      <c r="SFK23" s="1"/>
      <c r="SFL23" s="1"/>
      <c r="SFM23" s="1"/>
      <c r="SFN23" s="1"/>
      <c r="SFO23" s="1"/>
      <c r="SFP23" s="1"/>
      <c r="SFQ23" s="1"/>
      <c r="SFR23" s="1"/>
      <c r="SFS23" s="1"/>
      <c r="SFT23" s="1"/>
      <c r="SFU23" s="1"/>
      <c r="SFV23" s="1"/>
      <c r="SFW23" s="1"/>
      <c r="SFX23" s="1"/>
      <c r="SFY23" s="1"/>
      <c r="SFZ23" s="1"/>
      <c r="SGA23" s="1"/>
      <c r="SGB23" s="1"/>
      <c r="SGC23" s="1"/>
      <c r="SGD23" s="1"/>
      <c r="SGE23" s="1"/>
      <c r="SGF23" s="1"/>
      <c r="SGG23" s="1"/>
      <c r="SGH23" s="1"/>
      <c r="SGI23" s="1"/>
      <c r="SGJ23" s="1"/>
      <c r="SGK23" s="1"/>
      <c r="SGL23" s="1"/>
      <c r="SGM23" s="1"/>
      <c r="SGN23" s="1"/>
      <c r="SGO23" s="1"/>
      <c r="SGP23" s="1"/>
      <c r="SGQ23" s="1"/>
      <c r="SGR23" s="1"/>
      <c r="SGS23" s="1"/>
      <c r="SGT23" s="1"/>
      <c r="SGU23" s="1"/>
      <c r="SGV23" s="1"/>
      <c r="SGW23" s="1"/>
      <c r="SGX23" s="1"/>
      <c r="SGY23" s="1"/>
      <c r="SGZ23" s="1"/>
      <c r="SHA23" s="1"/>
      <c r="SHB23" s="1"/>
      <c r="SHC23" s="1"/>
      <c r="SHD23" s="1"/>
      <c r="SHE23" s="1"/>
      <c r="SHF23" s="1"/>
      <c r="SHG23" s="1"/>
      <c r="SHH23" s="1"/>
      <c r="SHI23" s="1"/>
      <c r="SHJ23" s="1"/>
      <c r="SHK23" s="1"/>
      <c r="SHL23" s="1"/>
      <c r="SHM23" s="1"/>
      <c r="SHN23" s="1"/>
      <c r="SHO23" s="1"/>
      <c r="SHP23" s="1"/>
      <c r="SHQ23" s="1"/>
      <c r="SHR23" s="1"/>
      <c r="SHS23" s="1"/>
      <c r="SHT23" s="1"/>
      <c r="SHU23" s="1"/>
      <c r="SHV23" s="1"/>
      <c r="SHW23" s="1"/>
      <c r="SHX23" s="1"/>
      <c r="SHY23" s="1"/>
      <c r="SHZ23" s="1"/>
      <c r="SIA23" s="1"/>
      <c r="SIB23" s="1"/>
      <c r="SIC23" s="1"/>
      <c r="SID23" s="1"/>
      <c r="SIE23" s="1"/>
      <c r="SIF23" s="1"/>
      <c r="SIG23" s="1"/>
      <c r="SIH23" s="1"/>
      <c r="SII23" s="1"/>
      <c r="SIJ23" s="1"/>
      <c r="SIK23" s="1"/>
      <c r="SIL23" s="1"/>
      <c r="SIM23" s="1"/>
      <c r="SIN23" s="1"/>
      <c r="SIO23" s="1"/>
      <c r="SIP23" s="1"/>
      <c r="SIQ23" s="1"/>
      <c r="SIR23" s="1"/>
      <c r="SIS23" s="1"/>
      <c r="SIT23" s="1"/>
      <c r="SIU23" s="1"/>
      <c r="SIV23" s="1"/>
      <c r="SIW23" s="1"/>
      <c r="SIX23" s="1"/>
      <c r="SIY23" s="1"/>
      <c r="SIZ23" s="1"/>
      <c r="SJA23" s="1"/>
      <c r="SJB23" s="1"/>
      <c r="SJC23" s="1"/>
      <c r="SJD23" s="1"/>
      <c r="SJE23" s="1"/>
      <c r="SJF23" s="1"/>
      <c r="SJG23" s="1"/>
      <c r="SJH23" s="1"/>
      <c r="SJI23" s="1"/>
      <c r="SJJ23" s="1"/>
      <c r="SJK23" s="1"/>
      <c r="SJL23" s="1"/>
      <c r="SJM23" s="1"/>
      <c r="SJN23" s="1"/>
      <c r="SJO23" s="1"/>
      <c r="SJP23" s="1"/>
      <c r="SJQ23" s="1"/>
      <c r="SJR23" s="1"/>
      <c r="SJS23" s="1"/>
      <c r="SJT23" s="1"/>
      <c r="SJU23" s="1"/>
      <c r="SJV23" s="1"/>
      <c r="SJW23" s="1"/>
      <c r="SJX23" s="1"/>
      <c r="SJY23" s="1"/>
      <c r="SJZ23" s="1"/>
      <c r="SKA23" s="1"/>
      <c r="SKB23" s="1"/>
      <c r="SKC23" s="1"/>
      <c r="SKD23" s="1"/>
      <c r="SKE23" s="1"/>
      <c r="SKF23" s="1"/>
      <c r="SKG23" s="1"/>
      <c r="SKH23" s="1"/>
      <c r="SKI23" s="1"/>
      <c r="SKJ23" s="1"/>
      <c r="SKK23" s="1"/>
      <c r="SKL23" s="1"/>
      <c r="SKM23" s="1"/>
      <c r="SKN23" s="1"/>
      <c r="SKO23" s="1"/>
      <c r="SKP23" s="1"/>
      <c r="SKQ23" s="1"/>
      <c r="SKR23" s="1"/>
      <c r="SKS23" s="1"/>
      <c r="SKT23" s="1"/>
      <c r="SKU23" s="1"/>
      <c r="SKV23" s="1"/>
      <c r="SKW23" s="1"/>
      <c r="SKX23" s="1"/>
      <c r="SKY23" s="1"/>
      <c r="SKZ23" s="1"/>
      <c r="SLA23" s="1"/>
      <c r="SLB23" s="1"/>
      <c r="SLC23" s="1"/>
      <c r="SLD23" s="1"/>
      <c r="SLE23" s="1"/>
      <c r="SLF23" s="1"/>
      <c r="SLG23" s="1"/>
      <c r="SLH23" s="1"/>
      <c r="SLI23" s="1"/>
      <c r="SLJ23" s="1"/>
      <c r="SLK23" s="1"/>
      <c r="SLL23" s="1"/>
      <c r="SLM23" s="1"/>
      <c r="SLN23" s="1"/>
      <c r="SLO23" s="1"/>
      <c r="SLP23" s="1"/>
      <c r="SLQ23" s="1"/>
      <c r="SLR23" s="1"/>
      <c r="SLS23" s="1"/>
      <c r="SLT23" s="1"/>
      <c r="SLU23" s="1"/>
      <c r="SLV23" s="1"/>
      <c r="SLW23" s="1"/>
      <c r="SLX23" s="1"/>
      <c r="SLY23" s="1"/>
      <c r="SLZ23" s="1"/>
      <c r="SMA23" s="1"/>
      <c r="SMB23" s="1"/>
      <c r="SMC23" s="1"/>
      <c r="SMD23" s="1"/>
      <c r="SME23" s="1"/>
      <c r="SMF23" s="1"/>
      <c r="SMG23" s="1"/>
      <c r="SMH23" s="1"/>
      <c r="SMI23" s="1"/>
      <c r="SMJ23" s="1"/>
      <c r="SMK23" s="1"/>
      <c r="SML23" s="1"/>
      <c r="SMM23" s="1"/>
      <c r="SMN23" s="1"/>
      <c r="SMO23" s="1"/>
      <c r="SMP23" s="1"/>
      <c r="SMQ23" s="1"/>
      <c r="SMR23" s="1"/>
      <c r="SMS23" s="1"/>
      <c r="SMT23" s="1"/>
      <c r="SMU23" s="1"/>
      <c r="SMV23" s="1"/>
      <c r="SMW23" s="1"/>
      <c r="SMX23" s="1"/>
      <c r="SMY23" s="1"/>
      <c r="SMZ23" s="1"/>
      <c r="SNA23" s="1"/>
      <c r="SNB23" s="1"/>
      <c r="SNC23" s="1"/>
      <c r="SND23" s="1"/>
      <c r="SNE23" s="1"/>
      <c r="SNF23" s="1"/>
      <c r="SNG23" s="1"/>
      <c r="SNH23" s="1"/>
      <c r="SNI23" s="1"/>
      <c r="SNJ23" s="1"/>
      <c r="SNK23" s="1"/>
      <c r="SNL23" s="1"/>
      <c r="SNM23" s="1"/>
      <c r="SNN23" s="1"/>
      <c r="SNO23" s="1"/>
      <c r="SNP23" s="1"/>
      <c r="SNQ23" s="1"/>
      <c r="SNR23" s="1"/>
      <c r="SNS23" s="1"/>
      <c r="SNT23" s="1"/>
      <c r="SNU23" s="1"/>
      <c r="SNV23" s="1"/>
      <c r="SNW23" s="1"/>
      <c r="SNX23" s="1"/>
      <c r="SNY23" s="1"/>
      <c r="SNZ23" s="1"/>
      <c r="SOA23" s="1"/>
      <c r="SOB23" s="1"/>
      <c r="SOC23" s="1"/>
      <c r="SOD23" s="1"/>
      <c r="SOE23" s="1"/>
      <c r="SOF23" s="1"/>
      <c r="SOG23" s="1"/>
      <c r="SOH23" s="1"/>
      <c r="SOI23" s="1"/>
      <c r="SOJ23" s="1"/>
      <c r="SOK23" s="1"/>
      <c r="SOL23" s="1"/>
      <c r="SOM23" s="1"/>
      <c r="SON23" s="1"/>
      <c r="SOO23" s="1"/>
      <c r="SOP23" s="1"/>
      <c r="SOQ23" s="1"/>
      <c r="SOR23" s="1"/>
      <c r="SOS23" s="1"/>
      <c r="SOT23" s="1"/>
      <c r="SOU23" s="1"/>
      <c r="SOV23" s="1"/>
      <c r="SOW23" s="1"/>
      <c r="SOX23" s="1"/>
      <c r="SOY23" s="1"/>
      <c r="SOZ23" s="1"/>
      <c r="SPA23" s="1"/>
      <c r="SPB23" s="1"/>
      <c r="SPC23" s="1"/>
      <c r="SPD23" s="1"/>
      <c r="SPE23" s="1"/>
      <c r="SPF23" s="1"/>
      <c r="SPG23" s="1"/>
      <c r="SPH23" s="1"/>
      <c r="SPI23" s="1"/>
      <c r="SPJ23" s="1"/>
      <c r="SPK23" s="1"/>
      <c r="SPL23" s="1"/>
      <c r="SPM23" s="1"/>
      <c r="SPN23" s="1"/>
      <c r="SPO23" s="1"/>
      <c r="SPP23" s="1"/>
      <c r="SPQ23" s="1"/>
      <c r="SPR23" s="1"/>
      <c r="SPS23" s="1"/>
      <c r="SPT23" s="1"/>
      <c r="SPU23" s="1"/>
      <c r="SPV23" s="1"/>
      <c r="SPW23" s="1"/>
      <c r="SPX23" s="1"/>
      <c r="SPY23" s="1"/>
      <c r="SPZ23" s="1"/>
      <c r="SQA23" s="1"/>
      <c r="SQB23" s="1"/>
      <c r="SQC23" s="1"/>
      <c r="SQD23" s="1"/>
      <c r="SQE23" s="1"/>
      <c r="SQF23" s="1"/>
      <c r="SQG23" s="1"/>
      <c r="SQH23" s="1"/>
      <c r="SQI23" s="1"/>
      <c r="SQJ23" s="1"/>
      <c r="SQK23" s="1"/>
      <c r="SQL23" s="1"/>
      <c r="SQM23" s="1"/>
      <c r="SQN23" s="1"/>
      <c r="SQO23" s="1"/>
      <c r="SQP23" s="1"/>
      <c r="SQQ23" s="1"/>
      <c r="SQR23" s="1"/>
      <c r="SQS23" s="1"/>
      <c r="SQT23" s="1"/>
      <c r="SQU23" s="1"/>
      <c r="SQV23" s="1"/>
      <c r="SQW23" s="1"/>
      <c r="SQX23" s="1"/>
      <c r="SQY23" s="1"/>
      <c r="SQZ23" s="1"/>
      <c r="SRA23" s="1"/>
      <c r="SRB23" s="1"/>
      <c r="SRC23" s="1"/>
      <c r="SRD23" s="1"/>
      <c r="SRE23" s="1"/>
      <c r="SRF23" s="1"/>
      <c r="SRG23" s="1"/>
      <c r="SRH23" s="1"/>
      <c r="SRI23" s="1"/>
      <c r="SRJ23" s="1"/>
      <c r="SRK23" s="1"/>
      <c r="SRL23" s="1"/>
      <c r="SRM23" s="1"/>
      <c r="SRN23" s="1"/>
      <c r="SRO23" s="1"/>
      <c r="SRP23" s="1"/>
      <c r="SRQ23" s="1"/>
      <c r="SRR23" s="1"/>
      <c r="SRS23" s="1"/>
      <c r="SRT23" s="1"/>
      <c r="SRU23" s="1"/>
      <c r="SRV23" s="1"/>
      <c r="SRW23" s="1"/>
      <c r="SRX23" s="1"/>
      <c r="SRY23" s="1"/>
      <c r="SRZ23" s="1"/>
      <c r="SSA23" s="1"/>
      <c r="SSB23" s="1"/>
      <c r="SSC23" s="1"/>
      <c r="SSD23" s="1"/>
      <c r="SSE23" s="1"/>
      <c r="SSF23" s="1"/>
      <c r="SSG23" s="1"/>
      <c r="SSH23" s="1"/>
      <c r="SSI23" s="1"/>
      <c r="SSJ23" s="1"/>
      <c r="SSK23" s="1"/>
      <c r="SSL23" s="1"/>
      <c r="SSM23" s="1"/>
      <c r="SSN23" s="1"/>
      <c r="SSO23" s="1"/>
      <c r="SSP23" s="1"/>
      <c r="SSQ23" s="1"/>
      <c r="SSR23" s="1"/>
      <c r="SSS23" s="1"/>
      <c r="SST23" s="1"/>
      <c r="SSU23" s="1"/>
      <c r="SSV23" s="1"/>
      <c r="SSW23" s="1"/>
      <c r="SSX23" s="1"/>
      <c r="SSY23" s="1"/>
      <c r="SSZ23" s="1"/>
      <c r="STA23" s="1"/>
      <c r="STB23" s="1"/>
      <c r="STC23" s="1"/>
      <c r="STD23" s="1"/>
      <c r="STE23" s="1"/>
      <c r="STF23" s="1"/>
      <c r="STG23" s="1"/>
      <c r="STH23" s="1"/>
      <c r="STI23" s="1"/>
      <c r="STJ23" s="1"/>
      <c r="STK23" s="1"/>
      <c r="STL23" s="1"/>
      <c r="STM23" s="1"/>
      <c r="STN23" s="1"/>
      <c r="STO23" s="1"/>
      <c r="STP23" s="1"/>
      <c r="STQ23" s="1"/>
      <c r="STR23" s="1"/>
      <c r="STS23" s="1"/>
      <c r="STT23" s="1"/>
      <c r="STU23" s="1"/>
      <c r="STV23" s="1"/>
      <c r="STW23" s="1"/>
      <c r="STX23" s="1"/>
      <c r="STY23" s="1"/>
      <c r="STZ23" s="1"/>
      <c r="SUA23" s="1"/>
      <c r="SUB23" s="1"/>
      <c r="SUC23" s="1"/>
      <c r="SUD23" s="1"/>
      <c r="SUE23" s="1"/>
      <c r="SUF23" s="1"/>
      <c r="SUG23" s="1"/>
      <c r="SUH23" s="1"/>
      <c r="SUI23" s="1"/>
      <c r="SUJ23" s="1"/>
      <c r="SUK23" s="1"/>
      <c r="SUL23" s="1"/>
      <c r="SUM23" s="1"/>
      <c r="SUN23" s="1"/>
      <c r="SUO23" s="1"/>
      <c r="SUP23" s="1"/>
      <c r="SUQ23" s="1"/>
      <c r="SUR23" s="1"/>
      <c r="SUS23" s="1"/>
      <c r="SUT23" s="1"/>
      <c r="SUU23" s="1"/>
      <c r="SUV23" s="1"/>
      <c r="SUW23" s="1"/>
      <c r="SUX23" s="1"/>
      <c r="SUY23" s="1"/>
      <c r="SUZ23" s="1"/>
      <c r="SVA23" s="1"/>
      <c r="SVB23" s="1"/>
      <c r="SVC23" s="1"/>
      <c r="SVD23" s="1"/>
      <c r="SVE23" s="1"/>
      <c r="SVF23" s="1"/>
      <c r="SVG23" s="1"/>
      <c r="SVH23" s="1"/>
      <c r="SVI23" s="1"/>
      <c r="SVJ23" s="1"/>
      <c r="SVK23" s="1"/>
      <c r="SVL23" s="1"/>
      <c r="SVM23" s="1"/>
      <c r="SVN23" s="1"/>
      <c r="SVO23" s="1"/>
      <c r="SVP23" s="1"/>
      <c r="SVQ23" s="1"/>
      <c r="SVR23" s="1"/>
      <c r="SVS23" s="1"/>
      <c r="SVT23" s="1"/>
      <c r="SVU23" s="1"/>
      <c r="SVV23" s="1"/>
      <c r="SVW23" s="1"/>
      <c r="SVX23" s="1"/>
      <c r="SVY23" s="1"/>
      <c r="SVZ23" s="1"/>
      <c r="SWA23" s="1"/>
      <c r="SWB23" s="1"/>
      <c r="SWC23" s="1"/>
      <c r="SWD23" s="1"/>
      <c r="SWE23" s="1"/>
      <c r="SWF23" s="1"/>
      <c r="SWG23" s="1"/>
      <c r="SWH23" s="1"/>
      <c r="SWI23" s="1"/>
      <c r="SWJ23" s="1"/>
      <c r="SWK23" s="1"/>
      <c r="SWL23" s="1"/>
      <c r="SWM23" s="1"/>
      <c r="SWN23" s="1"/>
      <c r="SWO23" s="1"/>
      <c r="SWP23" s="1"/>
      <c r="SWQ23" s="1"/>
      <c r="SWR23" s="1"/>
      <c r="SWS23" s="1"/>
      <c r="SWT23" s="1"/>
      <c r="SWU23" s="1"/>
      <c r="SWV23" s="1"/>
      <c r="SWW23" s="1"/>
      <c r="SWX23" s="1"/>
      <c r="SWY23" s="1"/>
      <c r="SWZ23" s="1"/>
      <c r="SXA23" s="1"/>
      <c r="SXB23" s="1"/>
      <c r="SXC23" s="1"/>
      <c r="SXD23" s="1"/>
      <c r="SXE23" s="1"/>
      <c r="SXF23" s="1"/>
      <c r="SXG23" s="1"/>
      <c r="SXH23" s="1"/>
      <c r="SXI23" s="1"/>
      <c r="SXJ23" s="1"/>
      <c r="SXK23" s="1"/>
      <c r="SXL23" s="1"/>
      <c r="SXM23" s="1"/>
      <c r="SXN23" s="1"/>
      <c r="SXO23" s="1"/>
      <c r="SXP23" s="1"/>
      <c r="SXQ23" s="1"/>
      <c r="SXR23" s="1"/>
      <c r="SXS23" s="1"/>
      <c r="SXT23" s="1"/>
      <c r="SXU23" s="1"/>
      <c r="SXV23" s="1"/>
      <c r="SXW23" s="1"/>
      <c r="SXX23" s="1"/>
      <c r="SXY23" s="1"/>
      <c r="SXZ23" s="1"/>
      <c r="SYA23" s="1"/>
      <c r="SYB23" s="1"/>
      <c r="SYC23" s="1"/>
      <c r="SYD23" s="1"/>
      <c r="SYE23" s="1"/>
      <c r="SYF23" s="1"/>
      <c r="SYG23" s="1"/>
      <c r="SYH23" s="1"/>
      <c r="SYI23" s="1"/>
      <c r="SYJ23" s="1"/>
      <c r="SYK23" s="1"/>
      <c r="SYL23" s="1"/>
      <c r="SYM23" s="1"/>
      <c r="SYN23" s="1"/>
      <c r="SYO23" s="1"/>
      <c r="SYP23" s="1"/>
      <c r="SYQ23" s="1"/>
      <c r="SYR23" s="1"/>
      <c r="SYS23" s="1"/>
      <c r="SYT23" s="1"/>
      <c r="SYU23" s="1"/>
      <c r="SYV23" s="1"/>
      <c r="SYW23" s="1"/>
      <c r="SYX23" s="1"/>
      <c r="SYY23" s="1"/>
      <c r="SYZ23" s="1"/>
      <c r="SZA23" s="1"/>
      <c r="SZB23" s="1"/>
      <c r="SZC23" s="1"/>
      <c r="SZD23" s="1"/>
      <c r="SZE23" s="1"/>
      <c r="SZF23" s="1"/>
      <c r="SZG23" s="1"/>
      <c r="SZH23" s="1"/>
      <c r="SZI23" s="1"/>
      <c r="SZJ23" s="1"/>
      <c r="SZK23" s="1"/>
      <c r="SZL23" s="1"/>
      <c r="SZM23" s="1"/>
      <c r="SZN23" s="1"/>
      <c r="SZO23" s="1"/>
      <c r="SZP23" s="1"/>
      <c r="SZQ23" s="1"/>
      <c r="SZR23" s="1"/>
      <c r="SZS23" s="1"/>
      <c r="SZT23" s="1"/>
      <c r="SZU23" s="1"/>
      <c r="SZV23" s="1"/>
      <c r="SZW23" s="1"/>
      <c r="SZX23" s="1"/>
      <c r="SZY23" s="1"/>
      <c r="SZZ23" s="1"/>
      <c r="TAA23" s="1"/>
      <c r="TAB23" s="1"/>
      <c r="TAC23" s="1"/>
      <c r="TAD23" s="1"/>
      <c r="TAE23" s="1"/>
      <c r="TAF23" s="1"/>
      <c r="TAG23" s="1"/>
      <c r="TAH23" s="1"/>
      <c r="TAI23" s="1"/>
      <c r="TAJ23" s="1"/>
      <c r="TAK23" s="1"/>
      <c r="TAL23" s="1"/>
      <c r="TAM23" s="1"/>
      <c r="TAN23" s="1"/>
      <c r="TAO23" s="1"/>
      <c r="TAP23" s="1"/>
      <c r="TAQ23" s="1"/>
      <c r="TAR23" s="1"/>
      <c r="TAS23" s="1"/>
      <c r="TAT23" s="1"/>
      <c r="TAU23" s="1"/>
      <c r="TAV23" s="1"/>
      <c r="TAW23" s="1"/>
      <c r="TAX23" s="1"/>
      <c r="TAY23" s="1"/>
      <c r="TAZ23" s="1"/>
      <c r="TBA23" s="1"/>
      <c r="TBB23" s="1"/>
      <c r="TBC23" s="1"/>
      <c r="TBD23" s="1"/>
      <c r="TBE23" s="1"/>
      <c r="TBF23" s="1"/>
      <c r="TBG23" s="1"/>
      <c r="TBH23" s="1"/>
      <c r="TBI23" s="1"/>
      <c r="TBJ23" s="1"/>
      <c r="TBK23" s="1"/>
      <c r="TBL23" s="1"/>
      <c r="TBM23" s="1"/>
      <c r="TBN23" s="1"/>
      <c r="TBO23" s="1"/>
      <c r="TBP23" s="1"/>
      <c r="TBQ23" s="1"/>
      <c r="TBR23" s="1"/>
      <c r="TBS23" s="1"/>
      <c r="TBT23" s="1"/>
      <c r="TBU23" s="1"/>
      <c r="TBV23" s="1"/>
      <c r="TBW23" s="1"/>
      <c r="TBX23" s="1"/>
      <c r="TBY23" s="1"/>
      <c r="TBZ23" s="1"/>
      <c r="TCA23" s="1"/>
      <c r="TCB23" s="1"/>
      <c r="TCC23" s="1"/>
      <c r="TCD23" s="1"/>
      <c r="TCE23" s="1"/>
      <c r="TCF23" s="1"/>
      <c r="TCG23" s="1"/>
      <c r="TCH23" s="1"/>
      <c r="TCI23" s="1"/>
      <c r="TCJ23" s="1"/>
      <c r="TCK23" s="1"/>
      <c r="TCL23" s="1"/>
      <c r="TCM23" s="1"/>
      <c r="TCN23" s="1"/>
      <c r="TCO23" s="1"/>
      <c r="TCP23" s="1"/>
      <c r="TCQ23" s="1"/>
      <c r="TCR23" s="1"/>
      <c r="TCS23" s="1"/>
      <c r="TCT23" s="1"/>
      <c r="TCU23" s="1"/>
      <c r="TCV23" s="1"/>
      <c r="TCW23" s="1"/>
      <c r="TCX23" s="1"/>
      <c r="TCY23" s="1"/>
      <c r="TCZ23" s="1"/>
      <c r="TDA23" s="1"/>
      <c r="TDB23" s="1"/>
      <c r="TDC23" s="1"/>
      <c r="TDD23" s="1"/>
      <c r="TDE23" s="1"/>
      <c r="TDF23" s="1"/>
      <c r="TDG23" s="1"/>
      <c r="TDH23" s="1"/>
      <c r="TDI23" s="1"/>
      <c r="TDJ23" s="1"/>
      <c r="TDK23" s="1"/>
      <c r="TDL23" s="1"/>
      <c r="TDM23" s="1"/>
      <c r="TDN23" s="1"/>
      <c r="TDO23" s="1"/>
      <c r="TDP23" s="1"/>
      <c r="TDQ23" s="1"/>
      <c r="TDR23" s="1"/>
      <c r="TDS23" s="1"/>
      <c r="TDT23" s="1"/>
      <c r="TDU23" s="1"/>
      <c r="TDV23" s="1"/>
      <c r="TDW23" s="1"/>
      <c r="TDX23" s="1"/>
      <c r="TDY23" s="1"/>
      <c r="TDZ23" s="1"/>
      <c r="TEA23" s="1"/>
      <c r="TEB23" s="1"/>
      <c r="TEC23" s="1"/>
      <c r="TED23" s="1"/>
      <c r="TEE23" s="1"/>
      <c r="TEF23" s="1"/>
      <c r="TEG23" s="1"/>
      <c r="TEH23" s="1"/>
      <c r="TEI23" s="1"/>
      <c r="TEJ23" s="1"/>
      <c r="TEK23" s="1"/>
      <c r="TEL23" s="1"/>
      <c r="TEM23" s="1"/>
      <c r="TEN23" s="1"/>
      <c r="TEO23" s="1"/>
      <c r="TEP23" s="1"/>
      <c r="TEQ23" s="1"/>
      <c r="TER23" s="1"/>
      <c r="TES23" s="1"/>
      <c r="TET23" s="1"/>
      <c r="TEU23" s="1"/>
      <c r="TEV23" s="1"/>
      <c r="TEW23" s="1"/>
      <c r="TEX23" s="1"/>
      <c r="TEY23" s="1"/>
      <c r="TEZ23" s="1"/>
      <c r="TFA23" s="1"/>
      <c r="TFB23" s="1"/>
      <c r="TFC23" s="1"/>
      <c r="TFD23" s="1"/>
      <c r="TFE23" s="1"/>
      <c r="TFF23" s="1"/>
      <c r="TFG23" s="1"/>
      <c r="TFH23" s="1"/>
      <c r="TFI23" s="1"/>
      <c r="TFJ23" s="1"/>
      <c r="TFK23" s="1"/>
      <c r="TFL23" s="1"/>
      <c r="TFM23" s="1"/>
      <c r="TFN23" s="1"/>
      <c r="TFO23" s="1"/>
      <c r="TFP23" s="1"/>
      <c r="TFQ23" s="1"/>
      <c r="TFR23" s="1"/>
      <c r="TFS23" s="1"/>
      <c r="TFT23" s="1"/>
      <c r="TFU23" s="1"/>
      <c r="TFV23" s="1"/>
      <c r="TFW23" s="1"/>
      <c r="TFX23" s="1"/>
      <c r="TFY23" s="1"/>
      <c r="TFZ23" s="1"/>
      <c r="TGA23" s="1"/>
      <c r="TGB23" s="1"/>
      <c r="TGC23" s="1"/>
      <c r="TGD23" s="1"/>
      <c r="TGE23" s="1"/>
      <c r="TGF23" s="1"/>
      <c r="TGG23" s="1"/>
      <c r="TGH23" s="1"/>
      <c r="TGI23" s="1"/>
      <c r="TGJ23" s="1"/>
      <c r="TGK23" s="1"/>
      <c r="TGL23" s="1"/>
      <c r="TGM23" s="1"/>
      <c r="TGN23" s="1"/>
      <c r="TGO23" s="1"/>
      <c r="TGP23" s="1"/>
      <c r="TGQ23" s="1"/>
      <c r="TGR23" s="1"/>
      <c r="TGS23" s="1"/>
      <c r="TGT23" s="1"/>
      <c r="TGU23" s="1"/>
      <c r="TGV23" s="1"/>
      <c r="TGW23" s="1"/>
      <c r="TGX23" s="1"/>
      <c r="TGY23" s="1"/>
      <c r="TGZ23" s="1"/>
      <c r="THA23" s="1"/>
      <c r="THB23" s="1"/>
      <c r="THC23" s="1"/>
      <c r="THD23" s="1"/>
      <c r="THE23" s="1"/>
      <c r="THF23" s="1"/>
      <c r="THG23" s="1"/>
      <c r="THH23" s="1"/>
      <c r="THI23" s="1"/>
      <c r="THJ23" s="1"/>
      <c r="THK23" s="1"/>
      <c r="THL23" s="1"/>
      <c r="THM23" s="1"/>
      <c r="THN23" s="1"/>
      <c r="THO23" s="1"/>
      <c r="THP23" s="1"/>
      <c r="THQ23" s="1"/>
      <c r="THR23" s="1"/>
      <c r="THS23" s="1"/>
      <c r="THT23" s="1"/>
      <c r="THU23" s="1"/>
      <c r="THV23" s="1"/>
      <c r="THW23" s="1"/>
      <c r="THX23" s="1"/>
      <c r="THY23" s="1"/>
      <c r="THZ23" s="1"/>
      <c r="TIA23" s="1"/>
      <c r="TIB23" s="1"/>
      <c r="TIC23" s="1"/>
      <c r="TID23" s="1"/>
      <c r="TIE23" s="1"/>
      <c r="TIF23" s="1"/>
      <c r="TIG23" s="1"/>
      <c r="TIH23" s="1"/>
      <c r="TII23" s="1"/>
      <c r="TIJ23" s="1"/>
      <c r="TIK23" s="1"/>
      <c r="TIL23" s="1"/>
      <c r="TIM23" s="1"/>
      <c r="TIN23" s="1"/>
      <c r="TIO23" s="1"/>
      <c r="TIP23" s="1"/>
      <c r="TIQ23" s="1"/>
      <c r="TIR23" s="1"/>
      <c r="TIS23" s="1"/>
      <c r="TIT23" s="1"/>
      <c r="TIU23" s="1"/>
      <c r="TIV23" s="1"/>
      <c r="TIW23" s="1"/>
      <c r="TIX23" s="1"/>
      <c r="TIY23" s="1"/>
      <c r="TIZ23" s="1"/>
      <c r="TJA23" s="1"/>
      <c r="TJB23" s="1"/>
      <c r="TJC23" s="1"/>
      <c r="TJD23" s="1"/>
      <c r="TJE23" s="1"/>
      <c r="TJF23" s="1"/>
      <c r="TJG23" s="1"/>
      <c r="TJH23" s="1"/>
      <c r="TJI23" s="1"/>
      <c r="TJJ23" s="1"/>
      <c r="TJK23" s="1"/>
      <c r="TJL23" s="1"/>
      <c r="TJM23" s="1"/>
      <c r="TJN23" s="1"/>
      <c r="TJO23" s="1"/>
      <c r="TJP23" s="1"/>
      <c r="TJQ23" s="1"/>
      <c r="TJR23" s="1"/>
      <c r="TJS23" s="1"/>
      <c r="TJT23" s="1"/>
      <c r="TJU23" s="1"/>
      <c r="TJV23" s="1"/>
      <c r="TJW23" s="1"/>
      <c r="TJX23" s="1"/>
      <c r="TJY23" s="1"/>
      <c r="TJZ23" s="1"/>
      <c r="TKA23" s="1"/>
      <c r="TKB23" s="1"/>
      <c r="TKC23" s="1"/>
      <c r="TKD23" s="1"/>
      <c r="TKE23" s="1"/>
      <c r="TKF23" s="1"/>
      <c r="TKG23" s="1"/>
      <c r="TKH23" s="1"/>
      <c r="TKI23" s="1"/>
      <c r="TKJ23" s="1"/>
      <c r="TKK23" s="1"/>
      <c r="TKL23" s="1"/>
      <c r="TKM23" s="1"/>
      <c r="TKN23" s="1"/>
      <c r="TKO23" s="1"/>
      <c r="TKP23" s="1"/>
      <c r="TKQ23" s="1"/>
      <c r="TKR23" s="1"/>
      <c r="TKS23" s="1"/>
      <c r="TKT23" s="1"/>
      <c r="TKU23" s="1"/>
      <c r="TKV23" s="1"/>
      <c r="TKW23" s="1"/>
      <c r="TKX23" s="1"/>
      <c r="TKY23" s="1"/>
      <c r="TKZ23" s="1"/>
      <c r="TLA23" s="1"/>
      <c r="TLB23" s="1"/>
      <c r="TLC23" s="1"/>
      <c r="TLD23" s="1"/>
      <c r="TLE23" s="1"/>
      <c r="TLF23" s="1"/>
      <c r="TLG23" s="1"/>
      <c r="TLH23" s="1"/>
      <c r="TLI23" s="1"/>
      <c r="TLJ23" s="1"/>
      <c r="TLK23" s="1"/>
      <c r="TLL23" s="1"/>
      <c r="TLM23" s="1"/>
      <c r="TLN23" s="1"/>
      <c r="TLO23" s="1"/>
      <c r="TLP23" s="1"/>
      <c r="TLQ23" s="1"/>
      <c r="TLR23" s="1"/>
      <c r="TLS23" s="1"/>
      <c r="TLT23" s="1"/>
      <c r="TLU23" s="1"/>
      <c r="TLV23" s="1"/>
      <c r="TLW23" s="1"/>
      <c r="TLX23" s="1"/>
      <c r="TLY23" s="1"/>
      <c r="TLZ23" s="1"/>
      <c r="TMA23" s="1"/>
      <c r="TMB23" s="1"/>
      <c r="TMC23" s="1"/>
      <c r="TMD23" s="1"/>
      <c r="TME23" s="1"/>
      <c r="TMF23" s="1"/>
      <c r="TMG23" s="1"/>
      <c r="TMH23" s="1"/>
      <c r="TMI23" s="1"/>
      <c r="TMJ23" s="1"/>
      <c r="TMK23" s="1"/>
      <c r="TML23" s="1"/>
      <c r="TMM23" s="1"/>
      <c r="TMN23" s="1"/>
      <c r="TMO23" s="1"/>
      <c r="TMP23" s="1"/>
      <c r="TMQ23" s="1"/>
      <c r="TMR23" s="1"/>
      <c r="TMS23" s="1"/>
      <c r="TMT23" s="1"/>
      <c r="TMU23" s="1"/>
      <c r="TMV23" s="1"/>
      <c r="TMW23" s="1"/>
      <c r="TMX23" s="1"/>
      <c r="TMY23" s="1"/>
      <c r="TMZ23" s="1"/>
      <c r="TNA23" s="1"/>
      <c r="TNB23" s="1"/>
      <c r="TNC23" s="1"/>
      <c r="TND23" s="1"/>
      <c r="TNE23" s="1"/>
      <c r="TNF23" s="1"/>
      <c r="TNG23" s="1"/>
      <c r="TNH23" s="1"/>
      <c r="TNI23" s="1"/>
      <c r="TNJ23" s="1"/>
      <c r="TNK23" s="1"/>
      <c r="TNL23" s="1"/>
      <c r="TNM23" s="1"/>
      <c r="TNN23" s="1"/>
      <c r="TNO23" s="1"/>
      <c r="TNP23" s="1"/>
      <c r="TNQ23" s="1"/>
      <c r="TNR23" s="1"/>
      <c r="TNS23" s="1"/>
      <c r="TNT23" s="1"/>
      <c r="TNU23" s="1"/>
      <c r="TNV23" s="1"/>
      <c r="TNW23" s="1"/>
      <c r="TNX23" s="1"/>
      <c r="TNY23" s="1"/>
      <c r="TNZ23" s="1"/>
      <c r="TOA23" s="1"/>
      <c r="TOB23" s="1"/>
      <c r="TOC23" s="1"/>
      <c r="TOD23" s="1"/>
      <c r="TOE23" s="1"/>
      <c r="TOF23" s="1"/>
      <c r="TOG23" s="1"/>
      <c r="TOH23" s="1"/>
      <c r="TOI23" s="1"/>
      <c r="TOJ23" s="1"/>
      <c r="TOK23" s="1"/>
      <c r="TOL23" s="1"/>
      <c r="TOM23" s="1"/>
      <c r="TON23" s="1"/>
      <c r="TOO23" s="1"/>
      <c r="TOP23" s="1"/>
      <c r="TOQ23" s="1"/>
      <c r="TOR23" s="1"/>
      <c r="TOS23" s="1"/>
      <c r="TOT23" s="1"/>
      <c r="TOU23" s="1"/>
      <c r="TOV23" s="1"/>
      <c r="TOW23" s="1"/>
      <c r="TOX23" s="1"/>
      <c r="TOY23" s="1"/>
      <c r="TOZ23" s="1"/>
      <c r="TPA23" s="1"/>
      <c r="TPB23" s="1"/>
      <c r="TPC23" s="1"/>
      <c r="TPD23" s="1"/>
      <c r="TPE23" s="1"/>
      <c r="TPF23" s="1"/>
      <c r="TPG23" s="1"/>
      <c r="TPH23" s="1"/>
      <c r="TPI23" s="1"/>
      <c r="TPJ23" s="1"/>
      <c r="TPK23" s="1"/>
      <c r="TPL23" s="1"/>
      <c r="TPM23" s="1"/>
      <c r="TPN23" s="1"/>
      <c r="TPO23" s="1"/>
      <c r="TPP23" s="1"/>
      <c r="TPQ23" s="1"/>
      <c r="TPR23" s="1"/>
      <c r="TPS23" s="1"/>
      <c r="TPT23" s="1"/>
      <c r="TPU23" s="1"/>
      <c r="TPV23" s="1"/>
      <c r="TPW23" s="1"/>
      <c r="TPX23" s="1"/>
      <c r="TPY23" s="1"/>
      <c r="TPZ23" s="1"/>
      <c r="TQA23" s="1"/>
      <c r="TQB23" s="1"/>
      <c r="TQC23" s="1"/>
      <c r="TQD23" s="1"/>
      <c r="TQE23" s="1"/>
      <c r="TQF23" s="1"/>
      <c r="TQG23" s="1"/>
      <c r="TQH23" s="1"/>
      <c r="TQI23" s="1"/>
      <c r="TQJ23" s="1"/>
      <c r="TQK23" s="1"/>
      <c r="TQL23" s="1"/>
      <c r="TQM23" s="1"/>
      <c r="TQN23" s="1"/>
      <c r="TQO23" s="1"/>
      <c r="TQP23" s="1"/>
      <c r="TQQ23" s="1"/>
      <c r="TQR23" s="1"/>
      <c r="TQS23" s="1"/>
      <c r="TQT23" s="1"/>
      <c r="TQU23" s="1"/>
      <c r="TQV23" s="1"/>
      <c r="TQW23" s="1"/>
      <c r="TQX23" s="1"/>
      <c r="TQY23" s="1"/>
      <c r="TQZ23" s="1"/>
      <c r="TRA23" s="1"/>
      <c r="TRB23" s="1"/>
      <c r="TRC23" s="1"/>
      <c r="TRD23" s="1"/>
      <c r="TRE23" s="1"/>
      <c r="TRF23" s="1"/>
      <c r="TRG23" s="1"/>
      <c r="TRH23" s="1"/>
      <c r="TRI23" s="1"/>
      <c r="TRJ23" s="1"/>
      <c r="TRK23" s="1"/>
      <c r="TRL23" s="1"/>
      <c r="TRM23" s="1"/>
      <c r="TRN23" s="1"/>
      <c r="TRO23" s="1"/>
      <c r="TRP23" s="1"/>
      <c r="TRQ23" s="1"/>
      <c r="TRR23" s="1"/>
      <c r="TRS23" s="1"/>
      <c r="TRT23" s="1"/>
      <c r="TRU23" s="1"/>
      <c r="TRV23" s="1"/>
      <c r="TRW23" s="1"/>
      <c r="TRX23" s="1"/>
      <c r="TRY23" s="1"/>
      <c r="TRZ23" s="1"/>
      <c r="TSA23" s="1"/>
      <c r="TSB23" s="1"/>
      <c r="TSC23" s="1"/>
      <c r="TSD23" s="1"/>
      <c r="TSE23" s="1"/>
      <c r="TSF23" s="1"/>
      <c r="TSG23" s="1"/>
      <c r="TSH23" s="1"/>
      <c r="TSI23" s="1"/>
      <c r="TSJ23" s="1"/>
      <c r="TSK23" s="1"/>
      <c r="TSL23" s="1"/>
      <c r="TSM23" s="1"/>
      <c r="TSN23" s="1"/>
      <c r="TSO23" s="1"/>
      <c r="TSP23" s="1"/>
      <c r="TSQ23" s="1"/>
      <c r="TSR23" s="1"/>
      <c r="TSS23" s="1"/>
      <c r="TST23" s="1"/>
      <c r="TSU23" s="1"/>
      <c r="TSV23" s="1"/>
      <c r="TSW23" s="1"/>
      <c r="TSX23" s="1"/>
      <c r="TSY23" s="1"/>
      <c r="TSZ23" s="1"/>
      <c r="TTA23" s="1"/>
      <c r="TTB23" s="1"/>
      <c r="TTC23" s="1"/>
      <c r="TTD23" s="1"/>
      <c r="TTE23" s="1"/>
      <c r="TTF23" s="1"/>
      <c r="TTG23" s="1"/>
      <c r="TTH23" s="1"/>
      <c r="TTI23" s="1"/>
      <c r="TTJ23" s="1"/>
      <c r="TTK23" s="1"/>
      <c r="TTL23" s="1"/>
      <c r="TTM23" s="1"/>
      <c r="TTN23" s="1"/>
      <c r="TTO23" s="1"/>
      <c r="TTP23" s="1"/>
      <c r="TTQ23" s="1"/>
      <c r="TTR23" s="1"/>
      <c r="TTS23" s="1"/>
      <c r="TTT23" s="1"/>
      <c r="TTU23" s="1"/>
      <c r="TTV23" s="1"/>
      <c r="TTW23" s="1"/>
      <c r="TTX23" s="1"/>
      <c r="TTY23" s="1"/>
      <c r="TTZ23" s="1"/>
      <c r="TUA23" s="1"/>
      <c r="TUB23" s="1"/>
      <c r="TUC23" s="1"/>
      <c r="TUD23" s="1"/>
      <c r="TUE23" s="1"/>
      <c r="TUF23" s="1"/>
      <c r="TUG23" s="1"/>
      <c r="TUH23" s="1"/>
      <c r="TUI23" s="1"/>
      <c r="TUJ23" s="1"/>
      <c r="TUK23" s="1"/>
      <c r="TUL23" s="1"/>
      <c r="TUM23" s="1"/>
      <c r="TUN23" s="1"/>
      <c r="TUO23" s="1"/>
      <c r="TUP23" s="1"/>
      <c r="TUQ23" s="1"/>
      <c r="TUR23" s="1"/>
      <c r="TUS23" s="1"/>
      <c r="TUT23" s="1"/>
      <c r="TUU23" s="1"/>
      <c r="TUV23" s="1"/>
      <c r="TUW23" s="1"/>
      <c r="TUX23" s="1"/>
      <c r="TUY23" s="1"/>
      <c r="TUZ23" s="1"/>
      <c r="TVA23" s="1"/>
      <c r="TVB23" s="1"/>
      <c r="TVC23" s="1"/>
      <c r="TVD23" s="1"/>
      <c r="TVE23" s="1"/>
      <c r="TVF23" s="1"/>
      <c r="TVG23" s="1"/>
      <c r="TVH23" s="1"/>
      <c r="TVI23" s="1"/>
      <c r="TVJ23" s="1"/>
      <c r="TVK23" s="1"/>
      <c r="TVL23" s="1"/>
      <c r="TVM23" s="1"/>
      <c r="TVN23" s="1"/>
      <c r="TVO23" s="1"/>
      <c r="TVP23" s="1"/>
      <c r="TVQ23" s="1"/>
      <c r="TVR23" s="1"/>
      <c r="TVS23" s="1"/>
      <c r="TVT23" s="1"/>
      <c r="TVU23" s="1"/>
      <c r="TVV23" s="1"/>
      <c r="TVW23" s="1"/>
      <c r="TVX23" s="1"/>
      <c r="TVY23" s="1"/>
      <c r="TVZ23" s="1"/>
      <c r="TWA23" s="1"/>
      <c r="TWB23" s="1"/>
      <c r="TWC23" s="1"/>
      <c r="TWD23" s="1"/>
      <c r="TWE23" s="1"/>
      <c r="TWF23" s="1"/>
      <c r="TWG23" s="1"/>
      <c r="TWH23" s="1"/>
      <c r="TWI23" s="1"/>
      <c r="TWJ23" s="1"/>
      <c r="TWK23" s="1"/>
      <c r="TWL23" s="1"/>
      <c r="TWM23" s="1"/>
      <c r="TWN23" s="1"/>
      <c r="TWO23" s="1"/>
      <c r="TWP23" s="1"/>
      <c r="TWQ23" s="1"/>
      <c r="TWR23" s="1"/>
      <c r="TWS23" s="1"/>
      <c r="TWT23" s="1"/>
      <c r="TWU23" s="1"/>
      <c r="TWV23" s="1"/>
      <c r="TWW23" s="1"/>
      <c r="TWX23" s="1"/>
      <c r="TWY23" s="1"/>
      <c r="TWZ23" s="1"/>
      <c r="TXA23" s="1"/>
      <c r="TXB23" s="1"/>
      <c r="TXC23" s="1"/>
      <c r="TXD23" s="1"/>
      <c r="TXE23" s="1"/>
      <c r="TXF23" s="1"/>
      <c r="TXG23" s="1"/>
      <c r="TXH23" s="1"/>
      <c r="TXI23" s="1"/>
      <c r="TXJ23" s="1"/>
      <c r="TXK23" s="1"/>
      <c r="TXL23" s="1"/>
      <c r="TXM23" s="1"/>
      <c r="TXN23" s="1"/>
      <c r="TXO23" s="1"/>
      <c r="TXP23" s="1"/>
      <c r="TXQ23" s="1"/>
      <c r="TXR23" s="1"/>
      <c r="TXS23" s="1"/>
      <c r="TXT23" s="1"/>
      <c r="TXU23" s="1"/>
      <c r="TXV23" s="1"/>
      <c r="TXW23" s="1"/>
      <c r="TXX23" s="1"/>
      <c r="TXY23" s="1"/>
      <c r="TXZ23" s="1"/>
      <c r="TYA23" s="1"/>
      <c r="TYB23" s="1"/>
      <c r="TYC23" s="1"/>
      <c r="TYD23" s="1"/>
      <c r="TYE23" s="1"/>
      <c r="TYF23" s="1"/>
      <c r="TYG23" s="1"/>
      <c r="TYH23" s="1"/>
      <c r="TYI23" s="1"/>
      <c r="TYJ23" s="1"/>
      <c r="TYK23" s="1"/>
      <c r="TYL23" s="1"/>
      <c r="TYM23" s="1"/>
      <c r="TYN23" s="1"/>
      <c r="TYO23" s="1"/>
      <c r="TYP23" s="1"/>
      <c r="TYQ23" s="1"/>
      <c r="TYR23" s="1"/>
      <c r="TYS23" s="1"/>
      <c r="TYT23" s="1"/>
      <c r="TYU23" s="1"/>
      <c r="TYV23" s="1"/>
      <c r="TYW23" s="1"/>
      <c r="TYX23" s="1"/>
      <c r="TYY23" s="1"/>
      <c r="TYZ23" s="1"/>
      <c r="TZA23" s="1"/>
      <c r="TZB23" s="1"/>
      <c r="TZC23" s="1"/>
      <c r="TZD23" s="1"/>
      <c r="TZE23" s="1"/>
      <c r="TZF23" s="1"/>
      <c r="TZG23" s="1"/>
      <c r="TZH23" s="1"/>
      <c r="TZI23" s="1"/>
      <c r="TZJ23" s="1"/>
      <c r="TZK23" s="1"/>
      <c r="TZL23" s="1"/>
      <c r="TZM23" s="1"/>
      <c r="TZN23" s="1"/>
      <c r="TZO23" s="1"/>
      <c r="TZP23" s="1"/>
      <c r="TZQ23" s="1"/>
      <c r="TZR23" s="1"/>
      <c r="TZS23" s="1"/>
      <c r="TZT23" s="1"/>
      <c r="TZU23" s="1"/>
      <c r="TZV23" s="1"/>
      <c r="TZW23" s="1"/>
      <c r="TZX23" s="1"/>
      <c r="TZY23" s="1"/>
      <c r="TZZ23" s="1"/>
      <c r="UAA23" s="1"/>
      <c r="UAB23" s="1"/>
      <c r="UAC23" s="1"/>
      <c r="UAD23" s="1"/>
      <c r="UAE23" s="1"/>
      <c r="UAF23" s="1"/>
      <c r="UAG23" s="1"/>
      <c r="UAH23" s="1"/>
      <c r="UAI23" s="1"/>
      <c r="UAJ23" s="1"/>
      <c r="UAK23" s="1"/>
      <c r="UAL23" s="1"/>
      <c r="UAM23" s="1"/>
      <c r="UAN23" s="1"/>
      <c r="UAO23" s="1"/>
      <c r="UAP23" s="1"/>
      <c r="UAQ23" s="1"/>
      <c r="UAR23" s="1"/>
      <c r="UAS23" s="1"/>
      <c r="UAT23" s="1"/>
      <c r="UAU23" s="1"/>
      <c r="UAV23" s="1"/>
      <c r="UAW23" s="1"/>
      <c r="UAX23" s="1"/>
      <c r="UAY23" s="1"/>
      <c r="UAZ23" s="1"/>
      <c r="UBA23" s="1"/>
      <c r="UBB23" s="1"/>
      <c r="UBC23" s="1"/>
      <c r="UBD23" s="1"/>
      <c r="UBE23" s="1"/>
      <c r="UBF23" s="1"/>
      <c r="UBG23" s="1"/>
      <c r="UBH23" s="1"/>
      <c r="UBI23" s="1"/>
      <c r="UBJ23" s="1"/>
      <c r="UBK23" s="1"/>
      <c r="UBL23" s="1"/>
      <c r="UBM23" s="1"/>
      <c r="UBN23" s="1"/>
      <c r="UBO23" s="1"/>
      <c r="UBP23" s="1"/>
      <c r="UBQ23" s="1"/>
      <c r="UBR23" s="1"/>
      <c r="UBS23" s="1"/>
      <c r="UBT23" s="1"/>
      <c r="UBU23" s="1"/>
      <c r="UBV23" s="1"/>
      <c r="UBW23" s="1"/>
      <c r="UBX23" s="1"/>
      <c r="UBY23" s="1"/>
      <c r="UBZ23" s="1"/>
      <c r="UCA23" s="1"/>
      <c r="UCB23" s="1"/>
      <c r="UCC23" s="1"/>
      <c r="UCD23" s="1"/>
      <c r="UCE23" s="1"/>
      <c r="UCF23" s="1"/>
      <c r="UCG23" s="1"/>
      <c r="UCH23" s="1"/>
      <c r="UCI23" s="1"/>
      <c r="UCJ23" s="1"/>
      <c r="UCK23" s="1"/>
      <c r="UCL23" s="1"/>
      <c r="UCM23" s="1"/>
      <c r="UCN23" s="1"/>
      <c r="UCO23" s="1"/>
      <c r="UCP23" s="1"/>
      <c r="UCQ23" s="1"/>
      <c r="UCR23" s="1"/>
      <c r="UCS23" s="1"/>
      <c r="UCT23" s="1"/>
      <c r="UCU23" s="1"/>
      <c r="UCV23" s="1"/>
      <c r="UCW23" s="1"/>
      <c r="UCX23" s="1"/>
      <c r="UCY23" s="1"/>
      <c r="UCZ23" s="1"/>
      <c r="UDA23" s="1"/>
      <c r="UDB23" s="1"/>
      <c r="UDC23" s="1"/>
      <c r="UDD23" s="1"/>
      <c r="UDE23" s="1"/>
      <c r="UDF23" s="1"/>
      <c r="UDG23" s="1"/>
      <c r="UDH23" s="1"/>
      <c r="UDI23" s="1"/>
      <c r="UDJ23" s="1"/>
      <c r="UDK23" s="1"/>
      <c r="UDL23" s="1"/>
      <c r="UDM23" s="1"/>
      <c r="UDN23" s="1"/>
      <c r="UDO23" s="1"/>
      <c r="UDP23" s="1"/>
      <c r="UDQ23" s="1"/>
      <c r="UDR23" s="1"/>
      <c r="UDS23" s="1"/>
      <c r="UDT23" s="1"/>
      <c r="UDU23" s="1"/>
      <c r="UDV23" s="1"/>
      <c r="UDW23" s="1"/>
      <c r="UDX23" s="1"/>
      <c r="UDY23" s="1"/>
      <c r="UDZ23" s="1"/>
      <c r="UEA23" s="1"/>
      <c r="UEB23" s="1"/>
      <c r="UEC23" s="1"/>
      <c r="UED23" s="1"/>
      <c r="UEE23" s="1"/>
      <c r="UEF23" s="1"/>
      <c r="UEG23" s="1"/>
      <c r="UEH23" s="1"/>
      <c r="UEI23" s="1"/>
      <c r="UEJ23" s="1"/>
      <c r="UEK23" s="1"/>
      <c r="UEL23" s="1"/>
      <c r="UEM23" s="1"/>
      <c r="UEN23" s="1"/>
      <c r="UEO23" s="1"/>
      <c r="UEP23" s="1"/>
      <c r="UEQ23" s="1"/>
      <c r="UER23" s="1"/>
      <c r="UES23" s="1"/>
      <c r="UET23" s="1"/>
      <c r="UEU23" s="1"/>
      <c r="UEV23" s="1"/>
      <c r="UEW23" s="1"/>
      <c r="UEX23" s="1"/>
      <c r="UEY23" s="1"/>
      <c r="UEZ23" s="1"/>
      <c r="UFA23" s="1"/>
      <c r="UFB23" s="1"/>
      <c r="UFC23" s="1"/>
      <c r="UFD23" s="1"/>
      <c r="UFE23" s="1"/>
      <c r="UFF23" s="1"/>
      <c r="UFG23" s="1"/>
      <c r="UFH23" s="1"/>
      <c r="UFI23" s="1"/>
      <c r="UFJ23" s="1"/>
      <c r="UFK23" s="1"/>
      <c r="UFL23" s="1"/>
      <c r="UFM23" s="1"/>
      <c r="UFN23" s="1"/>
      <c r="UFO23" s="1"/>
      <c r="UFP23" s="1"/>
      <c r="UFQ23" s="1"/>
      <c r="UFR23" s="1"/>
      <c r="UFS23" s="1"/>
      <c r="UFT23" s="1"/>
      <c r="UFU23" s="1"/>
      <c r="UFV23" s="1"/>
      <c r="UFW23" s="1"/>
      <c r="UFX23" s="1"/>
      <c r="UFY23" s="1"/>
      <c r="UFZ23" s="1"/>
      <c r="UGA23" s="1"/>
      <c r="UGB23" s="1"/>
      <c r="UGC23" s="1"/>
      <c r="UGD23" s="1"/>
      <c r="UGE23" s="1"/>
      <c r="UGF23" s="1"/>
      <c r="UGG23" s="1"/>
      <c r="UGH23" s="1"/>
      <c r="UGI23" s="1"/>
      <c r="UGJ23" s="1"/>
      <c r="UGK23" s="1"/>
      <c r="UGL23" s="1"/>
      <c r="UGM23" s="1"/>
      <c r="UGN23" s="1"/>
      <c r="UGO23" s="1"/>
      <c r="UGP23" s="1"/>
      <c r="UGQ23" s="1"/>
      <c r="UGR23" s="1"/>
      <c r="UGS23" s="1"/>
      <c r="UGT23" s="1"/>
      <c r="UGU23" s="1"/>
      <c r="UGV23" s="1"/>
      <c r="UGW23" s="1"/>
      <c r="UGX23" s="1"/>
      <c r="UGY23" s="1"/>
      <c r="UGZ23" s="1"/>
      <c r="UHA23" s="1"/>
      <c r="UHB23" s="1"/>
      <c r="UHC23" s="1"/>
      <c r="UHD23" s="1"/>
      <c r="UHE23" s="1"/>
      <c r="UHF23" s="1"/>
      <c r="UHG23" s="1"/>
      <c r="UHH23" s="1"/>
      <c r="UHI23" s="1"/>
      <c r="UHJ23" s="1"/>
      <c r="UHK23" s="1"/>
      <c r="UHL23" s="1"/>
      <c r="UHM23" s="1"/>
      <c r="UHN23" s="1"/>
      <c r="UHO23" s="1"/>
      <c r="UHP23" s="1"/>
      <c r="UHQ23" s="1"/>
      <c r="UHR23" s="1"/>
      <c r="UHS23" s="1"/>
      <c r="UHT23" s="1"/>
      <c r="UHU23" s="1"/>
      <c r="UHV23" s="1"/>
      <c r="UHW23" s="1"/>
      <c r="UHX23" s="1"/>
      <c r="UHY23" s="1"/>
      <c r="UHZ23" s="1"/>
      <c r="UIA23" s="1"/>
      <c r="UIB23" s="1"/>
      <c r="UIC23" s="1"/>
      <c r="UID23" s="1"/>
      <c r="UIE23" s="1"/>
      <c r="UIF23" s="1"/>
      <c r="UIG23" s="1"/>
      <c r="UIH23" s="1"/>
      <c r="UII23" s="1"/>
      <c r="UIJ23" s="1"/>
      <c r="UIK23" s="1"/>
      <c r="UIL23" s="1"/>
      <c r="UIM23" s="1"/>
      <c r="UIN23" s="1"/>
      <c r="UIO23" s="1"/>
      <c r="UIP23" s="1"/>
      <c r="UIQ23" s="1"/>
      <c r="UIR23" s="1"/>
      <c r="UIS23" s="1"/>
      <c r="UIT23" s="1"/>
      <c r="UIU23" s="1"/>
      <c r="UIV23" s="1"/>
      <c r="UIW23" s="1"/>
      <c r="UIX23" s="1"/>
      <c r="UIY23" s="1"/>
      <c r="UIZ23" s="1"/>
      <c r="UJA23" s="1"/>
      <c r="UJB23" s="1"/>
      <c r="UJC23" s="1"/>
      <c r="UJD23" s="1"/>
      <c r="UJE23" s="1"/>
      <c r="UJF23" s="1"/>
      <c r="UJG23" s="1"/>
      <c r="UJH23" s="1"/>
      <c r="UJI23" s="1"/>
      <c r="UJJ23" s="1"/>
      <c r="UJK23" s="1"/>
      <c r="UJL23" s="1"/>
      <c r="UJM23" s="1"/>
      <c r="UJN23" s="1"/>
      <c r="UJO23" s="1"/>
      <c r="UJP23" s="1"/>
      <c r="UJQ23" s="1"/>
      <c r="UJR23" s="1"/>
      <c r="UJS23" s="1"/>
      <c r="UJT23" s="1"/>
      <c r="UJU23" s="1"/>
      <c r="UJV23" s="1"/>
      <c r="UJW23" s="1"/>
      <c r="UJX23" s="1"/>
      <c r="UJY23" s="1"/>
      <c r="UJZ23" s="1"/>
      <c r="UKA23" s="1"/>
      <c r="UKB23" s="1"/>
      <c r="UKC23" s="1"/>
      <c r="UKD23" s="1"/>
      <c r="UKE23" s="1"/>
      <c r="UKF23" s="1"/>
      <c r="UKG23" s="1"/>
      <c r="UKH23" s="1"/>
      <c r="UKI23" s="1"/>
      <c r="UKJ23" s="1"/>
      <c r="UKK23" s="1"/>
      <c r="UKL23" s="1"/>
      <c r="UKM23" s="1"/>
      <c r="UKN23" s="1"/>
      <c r="UKO23" s="1"/>
      <c r="UKP23" s="1"/>
      <c r="UKQ23" s="1"/>
      <c r="UKR23" s="1"/>
      <c r="UKS23" s="1"/>
      <c r="UKT23" s="1"/>
      <c r="UKU23" s="1"/>
      <c r="UKV23" s="1"/>
      <c r="UKW23" s="1"/>
      <c r="UKX23" s="1"/>
      <c r="UKY23" s="1"/>
      <c r="UKZ23" s="1"/>
      <c r="ULA23" s="1"/>
      <c r="ULB23" s="1"/>
      <c r="ULC23" s="1"/>
      <c r="ULD23" s="1"/>
      <c r="ULE23" s="1"/>
      <c r="ULF23" s="1"/>
      <c r="ULG23" s="1"/>
      <c r="ULH23" s="1"/>
      <c r="ULI23" s="1"/>
      <c r="ULJ23" s="1"/>
      <c r="ULK23" s="1"/>
      <c r="ULL23" s="1"/>
      <c r="ULM23" s="1"/>
      <c r="ULN23" s="1"/>
      <c r="ULO23" s="1"/>
      <c r="ULP23" s="1"/>
      <c r="ULQ23" s="1"/>
      <c r="ULR23" s="1"/>
      <c r="ULS23" s="1"/>
      <c r="ULT23" s="1"/>
      <c r="ULU23" s="1"/>
      <c r="ULV23" s="1"/>
      <c r="ULW23" s="1"/>
      <c r="ULX23" s="1"/>
      <c r="ULY23" s="1"/>
      <c r="ULZ23" s="1"/>
      <c r="UMA23" s="1"/>
      <c r="UMB23" s="1"/>
      <c r="UMC23" s="1"/>
      <c r="UMD23" s="1"/>
      <c r="UME23" s="1"/>
      <c r="UMF23" s="1"/>
      <c r="UMG23" s="1"/>
      <c r="UMH23" s="1"/>
      <c r="UMI23" s="1"/>
      <c r="UMJ23" s="1"/>
      <c r="UMK23" s="1"/>
      <c r="UML23" s="1"/>
      <c r="UMM23" s="1"/>
      <c r="UMN23" s="1"/>
      <c r="UMO23" s="1"/>
      <c r="UMP23" s="1"/>
      <c r="UMQ23" s="1"/>
      <c r="UMR23" s="1"/>
      <c r="UMS23" s="1"/>
      <c r="UMT23" s="1"/>
      <c r="UMU23" s="1"/>
      <c r="UMV23" s="1"/>
      <c r="UMW23" s="1"/>
      <c r="UMX23" s="1"/>
      <c r="UMY23" s="1"/>
      <c r="UMZ23" s="1"/>
      <c r="UNA23" s="1"/>
      <c r="UNB23" s="1"/>
      <c r="UNC23" s="1"/>
      <c r="UND23" s="1"/>
      <c r="UNE23" s="1"/>
      <c r="UNF23" s="1"/>
      <c r="UNG23" s="1"/>
      <c r="UNH23" s="1"/>
      <c r="UNI23" s="1"/>
      <c r="UNJ23" s="1"/>
      <c r="UNK23" s="1"/>
      <c r="UNL23" s="1"/>
      <c r="UNM23" s="1"/>
      <c r="UNN23" s="1"/>
      <c r="UNO23" s="1"/>
      <c r="UNP23" s="1"/>
      <c r="UNQ23" s="1"/>
      <c r="UNR23" s="1"/>
      <c r="UNS23" s="1"/>
      <c r="UNT23" s="1"/>
      <c r="UNU23" s="1"/>
      <c r="UNV23" s="1"/>
      <c r="UNW23" s="1"/>
      <c r="UNX23" s="1"/>
      <c r="UNY23" s="1"/>
      <c r="UNZ23" s="1"/>
      <c r="UOA23" s="1"/>
      <c r="UOB23" s="1"/>
      <c r="UOC23" s="1"/>
      <c r="UOD23" s="1"/>
      <c r="UOE23" s="1"/>
      <c r="UOF23" s="1"/>
      <c r="UOG23" s="1"/>
      <c r="UOH23" s="1"/>
      <c r="UOI23" s="1"/>
      <c r="UOJ23" s="1"/>
      <c r="UOK23" s="1"/>
      <c r="UOL23" s="1"/>
      <c r="UOM23" s="1"/>
      <c r="UON23" s="1"/>
      <c r="UOO23" s="1"/>
      <c r="UOP23" s="1"/>
      <c r="UOQ23" s="1"/>
      <c r="UOR23" s="1"/>
      <c r="UOS23" s="1"/>
      <c r="UOT23" s="1"/>
      <c r="UOU23" s="1"/>
      <c r="UOV23" s="1"/>
      <c r="UOW23" s="1"/>
      <c r="UOX23" s="1"/>
      <c r="UOY23" s="1"/>
      <c r="UOZ23" s="1"/>
      <c r="UPA23" s="1"/>
      <c r="UPB23" s="1"/>
      <c r="UPC23" s="1"/>
      <c r="UPD23" s="1"/>
      <c r="UPE23" s="1"/>
      <c r="UPF23" s="1"/>
      <c r="UPG23" s="1"/>
      <c r="UPH23" s="1"/>
      <c r="UPI23" s="1"/>
      <c r="UPJ23" s="1"/>
      <c r="UPK23" s="1"/>
      <c r="UPL23" s="1"/>
      <c r="UPM23" s="1"/>
      <c r="UPN23" s="1"/>
      <c r="UPO23" s="1"/>
      <c r="UPP23" s="1"/>
      <c r="UPQ23" s="1"/>
      <c r="UPR23" s="1"/>
      <c r="UPS23" s="1"/>
      <c r="UPT23" s="1"/>
      <c r="UPU23" s="1"/>
      <c r="UPV23" s="1"/>
      <c r="UPW23" s="1"/>
      <c r="UPX23" s="1"/>
      <c r="UPY23" s="1"/>
      <c r="UPZ23" s="1"/>
      <c r="UQA23" s="1"/>
      <c r="UQB23" s="1"/>
      <c r="UQC23" s="1"/>
      <c r="UQD23" s="1"/>
      <c r="UQE23" s="1"/>
      <c r="UQF23" s="1"/>
      <c r="UQG23" s="1"/>
      <c r="UQH23" s="1"/>
      <c r="UQI23" s="1"/>
      <c r="UQJ23" s="1"/>
      <c r="UQK23" s="1"/>
      <c r="UQL23" s="1"/>
      <c r="UQM23" s="1"/>
      <c r="UQN23" s="1"/>
      <c r="UQO23" s="1"/>
      <c r="UQP23" s="1"/>
      <c r="UQQ23" s="1"/>
      <c r="UQR23" s="1"/>
      <c r="UQS23" s="1"/>
      <c r="UQT23" s="1"/>
      <c r="UQU23" s="1"/>
      <c r="UQV23" s="1"/>
      <c r="UQW23" s="1"/>
      <c r="UQX23" s="1"/>
      <c r="UQY23" s="1"/>
      <c r="UQZ23" s="1"/>
      <c r="URA23" s="1"/>
      <c r="URB23" s="1"/>
      <c r="URC23" s="1"/>
      <c r="URD23" s="1"/>
      <c r="URE23" s="1"/>
      <c r="URF23" s="1"/>
      <c r="URG23" s="1"/>
      <c r="URH23" s="1"/>
      <c r="URI23" s="1"/>
      <c r="URJ23" s="1"/>
      <c r="URK23" s="1"/>
      <c r="URL23" s="1"/>
      <c r="URM23" s="1"/>
      <c r="URN23" s="1"/>
      <c r="URO23" s="1"/>
      <c r="URP23" s="1"/>
      <c r="URQ23" s="1"/>
      <c r="URR23" s="1"/>
      <c r="URS23" s="1"/>
      <c r="URT23" s="1"/>
      <c r="URU23" s="1"/>
      <c r="URV23" s="1"/>
      <c r="URW23" s="1"/>
      <c r="URX23" s="1"/>
      <c r="URY23" s="1"/>
      <c r="URZ23" s="1"/>
      <c r="USA23" s="1"/>
      <c r="USB23" s="1"/>
      <c r="USC23" s="1"/>
      <c r="USD23" s="1"/>
      <c r="USE23" s="1"/>
      <c r="USF23" s="1"/>
      <c r="USG23" s="1"/>
      <c r="USH23" s="1"/>
      <c r="USI23" s="1"/>
      <c r="USJ23" s="1"/>
      <c r="USK23" s="1"/>
      <c r="USL23" s="1"/>
      <c r="USM23" s="1"/>
      <c r="USN23" s="1"/>
      <c r="USO23" s="1"/>
      <c r="USP23" s="1"/>
      <c r="USQ23" s="1"/>
      <c r="USR23" s="1"/>
      <c r="USS23" s="1"/>
      <c r="UST23" s="1"/>
      <c r="USU23" s="1"/>
      <c r="USV23" s="1"/>
      <c r="USW23" s="1"/>
      <c r="USX23" s="1"/>
      <c r="USY23" s="1"/>
      <c r="USZ23" s="1"/>
      <c r="UTA23" s="1"/>
      <c r="UTB23" s="1"/>
      <c r="UTC23" s="1"/>
      <c r="UTD23" s="1"/>
      <c r="UTE23" s="1"/>
      <c r="UTF23" s="1"/>
      <c r="UTG23" s="1"/>
      <c r="UTH23" s="1"/>
      <c r="UTI23" s="1"/>
      <c r="UTJ23" s="1"/>
      <c r="UTK23" s="1"/>
      <c r="UTL23" s="1"/>
      <c r="UTM23" s="1"/>
      <c r="UTN23" s="1"/>
      <c r="UTO23" s="1"/>
      <c r="UTP23" s="1"/>
      <c r="UTQ23" s="1"/>
      <c r="UTR23" s="1"/>
      <c r="UTS23" s="1"/>
      <c r="UTT23" s="1"/>
      <c r="UTU23" s="1"/>
      <c r="UTV23" s="1"/>
      <c r="UTW23" s="1"/>
      <c r="UTX23" s="1"/>
      <c r="UTY23" s="1"/>
      <c r="UTZ23" s="1"/>
      <c r="UUA23" s="1"/>
      <c r="UUB23" s="1"/>
      <c r="UUC23" s="1"/>
      <c r="UUD23" s="1"/>
      <c r="UUE23" s="1"/>
      <c r="UUF23" s="1"/>
      <c r="UUG23" s="1"/>
      <c r="UUH23" s="1"/>
      <c r="UUI23" s="1"/>
      <c r="UUJ23" s="1"/>
      <c r="UUK23" s="1"/>
      <c r="UUL23" s="1"/>
      <c r="UUM23" s="1"/>
      <c r="UUN23" s="1"/>
      <c r="UUO23" s="1"/>
      <c r="UUP23" s="1"/>
      <c r="UUQ23" s="1"/>
      <c r="UUR23" s="1"/>
      <c r="UUS23" s="1"/>
      <c r="UUT23" s="1"/>
      <c r="UUU23" s="1"/>
      <c r="UUV23" s="1"/>
      <c r="UUW23" s="1"/>
      <c r="UUX23" s="1"/>
      <c r="UUY23" s="1"/>
      <c r="UUZ23" s="1"/>
      <c r="UVA23" s="1"/>
      <c r="UVB23" s="1"/>
      <c r="UVC23" s="1"/>
      <c r="UVD23" s="1"/>
      <c r="UVE23" s="1"/>
      <c r="UVF23" s="1"/>
      <c r="UVG23" s="1"/>
      <c r="UVH23" s="1"/>
      <c r="UVI23" s="1"/>
      <c r="UVJ23" s="1"/>
      <c r="UVK23" s="1"/>
      <c r="UVL23" s="1"/>
      <c r="UVM23" s="1"/>
      <c r="UVN23" s="1"/>
      <c r="UVO23" s="1"/>
      <c r="UVP23" s="1"/>
      <c r="UVQ23" s="1"/>
      <c r="UVR23" s="1"/>
      <c r="UVS23" s="1"/>
      <c r="UVT23" s="1"/>
      <c r="UVU23" s="1"/>
      <c r="UVV23" s="1"/>
      <c r="UVW23" s="1"/>
      <c r="UVX23" s="1"/>
      <c r="UVY23" s="1"/>
      <c r="UVZ23" s="1"/>
      <c r="UWA23" s="1"/>
      <c r="UWB23" s="1"/>
      <c r="UWC23" s="1"/>
      <c r="UWD23" s="1"/>
      <c r="UWE23" s="1"/>
      <c r="UWF23" s="1"/>
      <c r="UWG23" s="1"/>
      <c r="UWH23" s="1"/>
      <c r="UWI23" s="1"/>
      <c r="UWJ23" s="1"/>
      <c r="UWK23" s="1"/>
      <c r="UWL23" s="1"/>
      <c r="UWM23" s="1"/>
      <c r="UWN23" s="1"/>
      <c r="UWO23" s="1"/>
      <c r="UWP23" s="1"/>
      <c r="UWQ23" s="1"/>
      <c r="UWR23" s="1"/>
      <c r="UWS23" s="1"/>
      <c r="UWT23" s="1"/>
      <c r="UWU23" s="1"/>
      <c r="UWV23" s="1"/>
      <c r="UWW23" s="1"/>
      <c r="UWX23" s="1"/>
      <c r="UWY23" s="1"/>
      <c r="UWZ23" s="1"/>
      <c r="UXA23" s="1"/>
      <c r="UXB23" s="1"/>
      <c r="UXC23" s="1"/>
      <c r="UXD23" s="1"/>
      <c r="UXE23" s="1"/>
      <c r="UXF23" s="1"/>
      <c r="UXG23" s="1"/>
      <c r="UXH23" s="1"/>
      <c r="UXI23" s="1"/>
      <c r="UXJ23" s="1"/>
      <c r="UXK23" s="1"/>
      <c r="UXL23" s="1"/>
      <c r="UXM23" s="1"/>
      <c r="UXN23" s="1"/>
      <c r="UXO23" s="1"/>
      <c r="UXP23" s="1"/>
      <c r="UXQ23" s="1"/>
      <c r="UXR23" s="1"/>
      <c r="UXS23" s="1"/>
      <c r="UXT23" s="1"/>
      <c r="UXU23" s="1"/>
      <c r="UXV23" s="1"/>
      <c r="UXW23" s="1"/>
      <c r="UXX23" s="1"/>
      <c r="UXY23" s="1"/>
      <c r="UXZ23" s="1"/>
      <c r="UYA23" s="1"/>
      <c r="UYB23" s="1"/>
      <c r="UYC23" s="1"/>
      <c r="UYD23" s="1"/>
      <c r="UYE23" s="1"/>
      <c r="UYF23" s="1"/>
      <c r="UYG23" s="1"/>
      <c r="UYH23" s="1"/>
      <c r="UYI23" s="1"/>
      <c r="UYJ23" s="1"/>
      <c r="UYK23" s="1"/>
      <c r="UYL23" s="1"/>
      <c r="UYM23" s="1"/>
      <c r="UYN23" s="1"/>
      <c r="UYO23" s="1"/>
      <c r="UYP23" s="1"/>
      <c r="UYQ23" s="1"/>
      <c r="UYR23" s="1"/>
      <c r="UYS23" s="1"/>
      <c r="UYT23" s="1"/>
      <c r="UYU23" s="1"/>
      <c r="UYV23" s="1"/>
      <c r="UYW23" s="1"/>
      <c r="UYX23" s="1"/>
      <c r="UYY23" s="1"/>
      <c r="UYZ23" s="1"/>
      <c r="UZA23" s="1"/>
      <c r="UZB23" s="1"/>
      <c r="UZC23" s="1"/>
      <c r="UZD23" s="1"/>
      <c r="UZE23" s="1"/>
      <c r="UZF23" s="1"/>
      <c r="UZG23" s="1"/>
      <c r="UZH23" s="1"/>
      <c r="UZI23" s="1"/>
      <c r="UZJ23" s="1"/>
      <c r="UZK23" s="1"/>
      <c r="UZL23" s="1"/>
      <c r="UZM23" s="1"/>
      <c r="UZN23" s="1"/>
      <c r="UZO23" s="1"/>
      <c r="UZP23" s="1"/>
      <c r="UZQ23" s="1"/>
      <c r="UZR23" s="1"/>
      <c r="UZS23" s="1"/>
      <c r="UZT23" s="1"/>
      <c r="UZU23" s="1"/>
      <c r="UZV23" s="1"/>
      <c r="UZW23" s="1"/>
      <c r="UZX23" s="1"/>
      <c r="UZY23" s="1"/>
      <c r="UZZ23" s="1"/>
      <c r="VAA23" s="1"/>
      <c r="VAB23" s="1"/>
      <c r="VAC23" s="1"/>
      <c r="VAD23" s="1"/>
      <c r="VAE23" s="1"/>
      <c r="VAF23" s="1"/>
      <c r="VAG23" s="1"/>
      <c r="VAH23" s="1"/>
      <c r="VAI23" s="1"/>
      <c r="VAJ23" s="1"/>
      <c r="VAK23" s="1"/>
      <c r="VAL23" s="1"/>
      <c r="VAM23" s="1"/>
      <c r="VAN23" s="1"/>
      <c r="VAO23" s="1"/>
      <c r="VAP23" s="1"/>
      <c r="VAQ23" s="1"/>
      <c r="VAR23" s="1"/>
      <c r="VAS23" s="1"/>
      <c r="VAT23" s="1"/>
      <c r="VAU23" s="1"/>
      <c r="VAV23" s="1"/>
      <c r="VAW23" s="1"/>
      <c r="VAX23" s="1"/>
      <c r="VAY23" s="1"/>
      <c r="VAZ23" s="1"/>
      <c r="VBA23" s="1"/>
      <c r="VBB23" s="1"/>
      <c r="VBC23" s="1"/>
      <c r="VBD23" s="1"/>
      <c r="VBE23" s="1"/>
      <c r="VBF23" s="1"/>
      <c r="VBG23" s="1"/>
      <c r="VBH23" s="1"/>
      <c r="VBI23" s="1"/>
      <c r="VBJ23" s="1"/>
      <c r="VBK23" s="1"/>
      <c r="VBL23" s="1"/>
      <c r="VBM23" s="1"/>
      <c r="VBN23" s="1"/>
      <c r="VBO23" s="1"/>
      <c r="VBP23" s="1"/>
      <c r="VBQ23" s="1"/>
      <c r="VBR23" s="1"/>
      <c r="VBS23" s="1"/>
      <c r="VBT23" s="1"/>
      <c r="VBU23" s="1"/>
      <c r="VBV23" s="1"/>
      <c r="VBW23" s="1"/>
      <c r="VBX23" s="1"/>
      <c r="VBY23" s="1"/>
      <c r="VBZ23" s="1"/>
      <c r="VCA23" s="1"/>
      <c r="VCB23" s="1"/>
      <c r="VCC23" s="1"/>
      <c r="VCD23" s="1"/>
      <c r="VCE23" s="1"/>
      <c r="VCF23" s="1"/>
      <c r="VCG23" s="1"/>
      <c r="VCH23" s="1"/>
      <c r="VCI23" s="1"/>
      <c r="VCJ23" s="1"/>
      <c r="VCK23" s="1"/>
      <c r="VCL23" s="1"/>
      <c r="VCM23" s="1"/>
      <c r="VCN23" s="1"/>
      <c r="VCO23" s="1"/>
      <c r="VCP23" s="1"/>
      <c r="VCQ23" s="1"/>
      <c r="VCR23" s="1"/>
      <c r="VCS23" s="1"/>
      <c r="VCT23" s="1"/>
      <c r="VCU23" s="1"/>
      <c r="VCV23" s="1"/>
      <c r="VCW23" s="1"/>
      <c r="VCX23" s="1"/>
      <c r="VCY23" s="1"/>
      <c r="VCZ23" s="1"/>
      <c r="VDA23" s="1"/>
      <c r="VDB23" s="1"/>
      <c r="VDC23" s="1"/>
      <c r="VDD23" s="1"/>
      <c r="VDE23" s="1"/>
      <c r="VDF23" s="1"/>
      <c r="VDG23" s="1"/>
      <c r="VDH23" s="1"/>
      <c r="VDI23" s="1"/>
      <c r="VDJ23" s="1"/>
      <c r="VDK23" s="1"/>
      <c r="VDL23" s="1"/>
      <c r="VDM23" s="1"/>
      <c r="VDN23" s="1"/>
      <c r="VDO23" s="1"/>
      <c r="VDP23" s="1"/>
      <c r="VDQ23" s="1"/>
      <c r="VDR23" s="1"/>
      <c r="VDS23" s="1"/>
      <c r="VDT23" s="1"/>
      <c r="VDU23" s="1"/>
      <c r="VDV23" s="1"/>
      <c r="VDW23" s="1"/>
      <c r="VDX23" s="1"/>
      <c r="VDY23" s="1"/>
      <c r="VDZ23" s="1"/>
      <c r="VEA23" s="1"/>
      <c r="VEB23" s="1"/>
      <c r="VEC23" s="1"/>
      <c r="VED23" s="1"/>
      <c r="VEE23" s="1"/>
      <c r="VEF23" s="1"/>
      <c r="VEG23" s="1"/>
      <c r="VEH23" s="1"/>
      <c r="VEI23" s="1"/>
      <c r="VEJ23" s="1"/>
      <c r="VEK23" s="1"/>
      <c r="VEL23" s="1"/>
      <c r="VEM23" s="1"/>
      <c r="VEN23" s="1"/>
      <c r="VEO23" s="1"/>
      <c r="VEP23" s="1"/>
      <c r="VEQ23" s="1"/>
      <c r="VER23" s="1"/>
      <c r="VES23" s="1"/>
      <c r="VET23" s="1"/>
      <c r="VEU23" s="1"/>
      <c r="VEV23" s="1"/>
      <c r="VEW23" s="1"/>
      <c r="VEX23" s="1"/>
      <c r="VEY23" s="1"/>
      <c r="VEZ23" s="1"/>
      <c r="VFA23" s="1"/>
      <c r="VFB23" s="1"/>
      <c r="VFC23" s="1"/>
      <c r="VFD23" s="1"/>
      <c r="VFE23" s="1"/>
      <c r="VFF23" s="1"/>
      <c r="VFG23" s="1"/>
      <c r="VFH23" s="1"/>
      <c r="VFI23" s="1"/>
      <c r="VFJ23" s="1"/>
      <c r="VFK23" s="1"/>
      <c r="VFL23" s="1"/>
      <c r="VFM23" s="1"/>
      <c r="VFN23" s="1"/>
      <c r="VFO23" s="1"/>
      <c r="VFP23" s="1"/>
      <c r="VFQ23" s="1"/>
      <c r="VFR23" s="1"/>
      <c r="VFS23" s="1"/>
      <c r="VFT23" s="1"/>
      <c r="VFU23" s="1"/>
      <c r="VFV23" s="1"/>
      <c r="VFW23" s="1"/>
      <c r="VFX23" s="1"/>
      <c r="VFY23" s="1"/>
      <c r="VFZ23" s="1"/>
      <c r="VGA23" s="1"/>
      <c r="VGB23" s="1"/>
      <c r="VGC23" s="1"/>
      <c r="VGD23" s="1"/>
      <c r="VGE23" s="1"/>
      <c r="VGF23" s="1"/>
      <c r="VGG23" s="1"/>
      <c r="VGH23" s="1"/>
      <c r="VGI23" s="1"/>
      <c r="VGJ23" s="1"/>
      <c r="VGK23" s="1"/>
      <c r="VGL23" s="1"/>
      <c r="VGM23" s="1"/>
      <c r="VGN23" s="1"/>
      <c r="VGO23" s="1"/>
      <c r="VGP23" s="1"/>
      <c r="VGQ23" s="1"/>
      <c r="VGR23" s="1"/>
      <c r="VGS23" s="1"/>
      <c r="VGT23" s="1"/>
      <c r="VGU23" s="1"/>
      <c r="VGV23" s="1"/>
      <c r="VGW23" s="1"/>
      <c r="VGX23" s="1"/>
      <c r="VGY23" s="1"/>
      <c r="VGZ23" s="1"/>
      <c r="VHA23" s="1"/>
      <c r="VHB23" s="1"/>
      <c r="VHC23" s="1"/>
      <c r="VHD23" s="1"/>
      <c r="VHE23" s="1"/>
      <c r="VHF23" s="1"/>
      <c r="VHG23" s="1"/>
      <c r="VHH23" s="1"/>
      <c r="VHI23" s="1"/>
      <c r="VHJ23" s="1"/>
      <c r="VHK23" s="1"/>
      <c r="VHL23" s="1"/>
      <c r="VHM23" s="1"/>
      <c r="VHN23" s="1"/>
      <c r="VHO23" s="1"/>
      <c r="VHP23" s="1"/>
      <c r="VHQ23" s="1"/>
      <c r="VHR23" s="1"/>
      <c r="VHS23" s="1"/>
      <c r="VHT23" s="1"/>
      <c r="VHU23" s="1"/>
      <c r="VHV23" s="1"/>
      <c r="VHW23" s="1"/>
      <c r="VHX23" s="1"/>
      <c r="VHY23" s="1"/>
      <c r="VHZ23" s="1"/>
      <c r="VIA23" s="1"/>
      <c r="VIB23" s="1"/>
      <c r="VIC23" s="1"/>
      <c r="VID23" s="1"/>
      <c r="VIE23" s="1"/>
      <c r="VIF23" s="1"/>
      <c r="VIG23" s="1"/>
      <c r="VIH23" s="1"/>
      <c r="VII23" s="1"/>
      <c r="VIJ23" s="1"/>
      <c r="VIK23" s="1"/>
      <c r="VIL23" s="1"/>
      <c r="VIM23" s="1"/>
      <c r="VIN23" s="1"/>
      <c r="VIO23" s="1"/>
      <c r="VIP23" s="1"/>
      <c r="VIQ23" s="1"/>
      <c r="VIR23" s="1"/>
      <c r="VIS23" s="1"/>
      <c r="VIT23" s="1"/>
      <c r="VIU23" s="1"/>
      <c r="VIV23" s="1"/>
      <c r="VIW23" s="1"/>
      <c r="VIX23" s="1"/>
      <c r="VIY23" s="1"/>
      <c r="VIZ23" s="1"/>
      <c r="VJA23" s="1"/>
      <c r="VJB23" s="1"/>
      <c r="VJC23" s="1"/>
      <c r="VJD23" s="1"/>
      <c r="VJE23" s="1"/>
      <c r="VJF23" s="1"/>
      <c r="VJG23" s="1"/>
      <c r="VJH23" s="1"/>
      <c r="VJI23" s="1"/>
      <c r="VJJ23" s="1"/>
      <c r="VJK23" s="1"/>
      <c r="VJL23" s="1"/>
      <c r="VJM23" s="1"/>
      <c r="VJN23" s="1"/>
      <c r="VJO23" s="1"/>
      <c r="VJP23" s="1"/>
      <c r="VJQ23" s="1"/>
      <c r="VJR23" s="1"/>
      <c r="VJS23" s="1"/>
      <c r="VJT23" s="1"/>
      <c r="VJU23" s="1"/>
      <c r="VJV23" s="1"/>
      <c r="VJW23" s="1"/>
      <c r="VJX23" s="1"/>
      <c r="VJY23" s="1"/>
      <c r="VJZ23" s="1"/>
      <c r="VKA23" s="1"/>
      <c r="VKB23" s="1"/>
      <c r="VKC23" s="1"/>
      <c r="VKD23" s="1"/>
      <c r="VKE23" s="1"/>
      <c r="VKF23" s="1"/>
      <c r="VKG23" s="1"/>
      <c r="VKH23" s="1"/>
      <c r="VKI23" s="1"/>
      <c r="VKJ23" s="1"/>
      <c r="VKK23" s="1"/>
      <c r="VKL23" s="1"/>
      <c r="VKM23" s="1"/>
      <c r="VKN23" s="1"/>
      <c r="VKO23" s="1"/>
      <c r="VKP23" s="1"/>
      <c r="VKQ23" s="1"/>
      <c r="VKR23" s="1"/>
      <c r="VKS23" s="1"/>
      <c r="VKT23" s="1"/>
      <c r="VKU23" s="1"/>
      <c r="VKV23" s="1"/>
      <c r="VKW23" s="1"/>
      <c r="VKX23" s="1"/>
      <c r="VKY23" s="1"/>
      <c r="VKZ23" s="1"/>
      <c r="VLA23" s="1"/>
      <c r="VLB23" s="1"/>
      <c r="VLC23" s="1"/>
      <c r="VLD23" s="1"/>
      <c r="VLE23" s="1"/>
      <c r="VLF23" s="1"/>
      <c r="VLG23" s="1"/>
      <c r="VLH23" s="1"/>
      <c r="VLI23" s="1"/>
      <c r="VLJ23" s="1"/>
      <c r="VLK23" s="1"/>
      <c r="VLL23" s="1"/>
      <c r="VLM23" s="1"/>
      <c r="VLN23" s="1"/>
      <c r="VLO23" s="1"/>
      <c r="VLP23" s="1"/>
      <c r="VLQ23" s="1"/>
      <c r="VLR23" s="1"/>
      <c r="VLS23" s="1"/>
      <c r="VLT23" s="1"/>
      <c r="VLU23" s="1"/>
      <c r="VLV23" s="1"/>
      <c r="VLW23" s="1"/>
      <c r="VLX23" s="1"/>
      <c r="VLY23" s="1"/>
      <c r="VLZ23" s="1"/>
      <c r="VMA23" s="1"/>
      <c r="VMB23" s="1"/>
      <c r="VMC23" s="1"/>
      <c r="VMD23" s="1"/>
      <c r="VME23" s="1"/>
      <c r="VMF23" s="1"/>
      <c r="VMG23" s="1"/>
      <c r="VMH23" s="1"/>
      <c r="VMI23" s="1"/>
      <c r="VMJ23" s="1"/>
      <c r="VMK23" s="1"/>
      <c r="VML23" s="1"/>
      <c r="VMM23" s="1"/>
      <c r="VMN23" s="1"/>
      <c r="VMO23" s="1"/>
      <c r="VMP23" s="1"/>
      <c r="VMQ23" s="1"/>
      <c r="VMR23" s="1"/>
      <c r="VMS23" s="1"/>
      <c r="VMT23" s="1"/>
      <c r="VMU23" s="1"/>
      <c r="VMV23" s="1"/>
      <c r="VMW23" s="1"/>
      <c r="VMX23" s="1"/>
      <c r="VMY23" s="1"/>
      <c r="VMZ23" s="1"/>
      <c r="VNA23" s="1"/>
      <c r="VNB23" s="1"/>
      <c r="VNC23" s="1"/>
      <c r="VND23" s="1"/>
      <c r="VNE23" s="1"/>
      <c r="VNF23" s="1"/>
      <c r="VNG23" s="1"/>
      <c r="VNH23" s="1"/>
      <c r="VNI23" s="1"/>
      <c r="VNJ23" s="1"/>
      <c r="VNK23" s="1"/>
      <c r="VNL23" s="1"/>
      <c r="VNM23" s="1"/>
      <c r="VNN23" s="1"/>
      <c r="VNO23" s="1"/>
      <c r="VNP23" s="1"/>
      <c r="VNQ23" s="1"/>
      <c r="VNR23" s="1"/>
      <c r="VNS23" s="1"/>
      <c r="VNT23" s="1"/>
      <c r="VNU23" s="1"/>
      <c r="VNV23" s="1"/>
      <c r="VNW23" s="1"/>
      <c r="VNX23" s="1"/>
      <c r="VNY23" s="1"/>
      <c r="VNZ23" s="1"/>
      <c r="VOA23" s="1"/>
      <c r="VOB23" s="1"/>
      <c r="VOC23" s="1"/>
      <c r="VOD23" s="1"/>
      <c r="VOE23" s="1"/>
      <c r="VOF23" s="1"/>
      <c r="VOG23" s="1"/>
      <c r="VOH23" s="1"/>
      <c r="VOI23" s="1"/>
      <c r="VOJ23" s="1"/>
      <c r="VOK23" s="1"/>
      <c r="VOL23" s="1"/>
      <c r="VOM23" s="1"/>
      <c r="VON23" s="1"/>
      <c r="VOO23" s="1"/>
      <c r="VOP23" s="1"/>
      <c r="VOQ23" s="1"/>
      <c r="VOR23" s="1"/>
      <c r="VOS23" s="1"/>
      <c r="VOT23" s="1"/>
      <c r="VOU23" s="1"/>
      <c r="VOV23" s="1"/>
      <c r="VOW23" s="1"/>
      <c r="VOX23" s="1"/>
      <c r="VOY23" s="1"/>
      <c r="VOZ23" s="1"/>
      <c r="VPA23" s="1"/>
      <c r="VPB23" s="1"/>
      <c r="VPC23" s="1"/>
      <c r="VPD23" s="1"/>
      <c r="VPE23" s="1"/>
      <c r="VPF23" s="1"/>
      <c r="VPG23" s="1"/>
      <c r="VPH23" s="1"/>
      <c r="VPI23" s="1"/>
      <c r="VPJ23" s="1"/>
      <c r="VPK23" s="1"/>
      <c r="VPL23" s="1"/>
      <c r="VPM23" s="1"/>
      <c r="VPN23" s="1"/>
      <c r="VPO23" s="1"/>
      <c r="VPP23" s="1"/>
      <c r="VPQ23" s="1"/>
      <c r="VPR23" s="1"/>
      <c r="VPS23" s="1"/>
      <c r="VPT23" s="1"/>
      <c r="VPU23" s="1"/>
      <c r="VPV23" s="1"/>
      <c r="VPW23" s="1"/>
      <c r="VPX23" s="1"/>
      <c r="VPY23" s="1"/>
      <c r="VPZ23" s="1"/>
      <c r="VQA23" s="1"/>
      <c r="VQB23" s="1"/>
      <c r="VQC23" s="1"/>
      <c r="VQD23" s="1"/>
      <c r="VQE23" s="1"/>
      <c r="VQF23" s="1"/>
      <c r="VQG23" s="1"/>
      <c r="VQH23" s="1"/>
      <c r="VQI23" s="1"/>
      <c r="VQJ23" s="1"/>
      <c r="VQK23" s="1"/>
      <c r="VQL23" s="1"/>
      <c r="VQM23" s="1"/>
      <c r="VQN23" s="1"/>
      <c r="VQO23" s="1"/>
      <c r="VQP23" s="1"/>
      <c r="VQQ23" s="1"/>
      <c r="VQR23" s="1"/>
      <c r="VQS23" s="1"/>
      <c r="VQT23" s="1"/>
      <c r="VQU23" s="1"/>
      <c r="VQV23" s="1"/>
      <c r="VQW23" s="1"/>
      <c r="VQX23" s="1"/>
      <c r="VQY23" s="1"/>
      <c r="VQZ23" s="1"/>
      <c r="VRA23" s="1"/>
      <c r="VRB23" s="1"/>
      <c r="VRC23" s="1"/>
      <c r="VRD23" s="1"/>
      <c r="VRE23" s="1"/>
      <c r="VRF23" s="1"/>
      <c r="VRG23" s="1"/>
      <c r="VRH23" s="1"/>
      <c r="VRI23" s="1"/>
      <c r="VRJ23" s="1"/>
      <c r="VRK23" s="1"/>
      <c r="VRL23" s="1"/>
      <c r="VRM23" s="1"/>
      <c r="VRN23" s="1"/>
      <c r="VRO23" s="1"/>
      <c r="VRP23" s="1"/>
      <c r="VRQ23" s="1"/>
      <c r="VRR23" s="1"/>
      <c r="VRS23" s="1"/>
      <c r="VRT23" s="1"/>
      <c r="VRU23" s="1"/>
      <c r="VRV23" s="1"/>
      <c r="VRW23" s="1"/>
      <c r="VRX23" s="1"/>
      <c r="VRY23" s="1"/>
      <c r="VRZ23" s="1"/>
      <c r="VSA23" s="1"/>
      <c r="VSB23" s="1"/>
      <c r="VSC23" s="1"/>
      <c r="VSD23" s="1"/>
      <c r="VSE23" s="1"/>
      <c r="VSF23" s="1"/>
      <c r="VSG23" s="1"/>
      <c r="VSH23" s="1"/>
      <c r="VSI23" s="1"/>
      <c r="VSJ23" s="1"/>
      <c r="VSK23" s="1"/>
      <c r="VSL23" s="1"/>
      <c r="VSM23" s="1"/>
      <c r="VSN23" s="1"/>
      <c r="VSO23" s="1"/>
      <c r="VSP23" s="1"/>
      <c r="VSQ23" s="1"/>
      <c r="VSR23" s="1"/>
      <c r="VSS23" s="1"/>
      <c r="VST23" s="1"/>
      <c r="VSU23" s="1"/>
      <c r="VSV23" s="1"/>
      <c r="VSW23" s="1"/>
      <c r="VSX23" s="1"/>
      <c r="VSY23" s="1"/>
      <c r="VSZ23" s="1"/>
      <c r="VTA23" s="1"/>
      <c r="VTB23" s="1"/>
      <c r="VTC23" s="1"/>
      <c r="VTD23" s="1"/>
      <c r="VTE23" s="1"/>
      <c r="VTF23" s="1"/>
      <c r="VTG23" s="1"/>
      <c r="VTH23" s="1"/>
      <c r="VTI23" s="1"/>
      <c r="VTJ23" s="1"/>
      <c r="VTK23" s="1"/>
      <c r="VTL23" s="1"/>
      <c r="VTM23" s="1"/>
      <c r="VTN23" s="1"/>
      <c r="VTO23" s="1"/>
      <c r="VTP23" s="1"/>
      <c r="VTQ23" s="1"/>
      <c r="VTR23" s="1"/>
      <c r="VTS23" s="1"/>
      <c r="VTT23" s="1"/>
      <c r="VTU23" s="1"/>
      <c r="VTV23" s="1"/>
      <c r="VTW23" s="1"/>
      <c r="VTX23" s="1"/>
      <c r="VTY23" s="1"/>
      <c r="VTZ23" s="1"/>
      <c r="VUA23" s="1"/>
      <c r="VUB23" s="1"/>
      <c r="VUC23" s="1"/>
      <c r="VUD23" s="1"/>
      <c r="VUE23" s="1"/>
      <c r="VUF23" s="1"/>
      <c r="VUG23" s="1"/>
      <c r="VUH23" s="1"/>
      <c r="VUI23" s="1"/>
      <c r="VUJ23" s="1"/>
      <c r="VUK23" s="1"/>
      <c r="VUL23" s="1"/>
      <c r="VUM23" s="1"/>
      <c r="VUN23" s="1"/>
      <c r="VUO23" s="1"/>
      <c r="VUP23" s="1"/>
      <c r="VUQ23" s="1"/>
      <c r="VUR23" s="1"/>
      <c r="VUS23" s="1"/>
      <c r="VUT23" s="1"/>
      <c r="VUU23" s="1"/>
      <c r="VUV23" s="1"/>
      <c r="VUW23" s="1"/>
      <c r="VUX23" s="1"/>
      <c r="VUY23" s="1"/>
      <c r="VUZ23" s="1"/>
      <c r="VVA23" s="1"/>
      <c r="VVB23" s="1"/>
      <c r="VVC23" s="1"/>
      <c r="VVD23" s="1"/>
      <c r="VVE23" s="1"/>
      <c r="VVF23" s="1"/>
      <c r="VVG23" s="1"/>
      <c r="VVH23" s="1"/>
      <c r="VVI23" s="1"/>
      <c r="VVJ23" s="1"/>
      <c r="VVK23" s="1"/>
      <c r="VVL23" s="1"/>
      <c r="VVM23" s="1"/>
      <c r="VVN23" s="1"/>
      <c r="VVO23" s="1"/>
      <c r="VVP23" s="1"/>
      <c r="VVQ23" s="1"/>
      <c r="VVR23" s="1"/>
      <c r="VVS23" s="1"/>
      <c r="VVT23" s="1"/>
      <c r="VVU23" s="1"/>
      <c r="VVV23" s="1"/>
      <c r="VVW23" s="1"/>
      <c r="VVX23" s="1"/>
      <c r="VVY23" s="1"/>
      <c r="VVZ23" s="1"/>
      <c r="VWA23" s="1"/>
      <c r="VWB23" s="1"/>
      <c r="VWC23" s="1"/>
      <c r="VWD23" s="1"/>
      <c r="VWE23" s="1"/>
      <c r="VWF23" s="1"/>
      <c r="VWG23" s="1"/>
      <c r="VWH23" s="1"/>
      <c r="VWI23" s="1"/>
      <c r="VWJ23" s="1"/>
      <c r="VWK23" s="1"/>
      <c r="VWL23" s="1"/>
      <c r="VWM23" s="1"/>
      <c r="VWN23" s="1"/>
      <c r="VWO23" s="1"/>
      <c r="VWP23" s="1"/>
      <c r="VWQ23" s="1"/>
      <c r="VWR23" s="1"/>
      <c r="VWS23" s="1"/>
      <c r="VWT23" s="1"/>
      <c r="VWU23" s="1"/>
      <c r="VWV23" s="1"/>
      <c r="VWW23" s="1"/>
      <c r="VWX23" s="1"/>
      <c r="VWY23" s="1"/>
      <c r="VWZ23" s="1"/>
      <c r="VXA23" s="1"/>
      <c r="VXB23" s="1"/>
      <c r="VXC23" s="1"/>
      <c r="VXD23" s="1"/>
      <c r="VXE23" s="1"/>
      <c r="VXF23" s="1"/>
      <c r="VXG23" s="1"/>
      <c r="VXH23" s="1"/>
      <c r="VXI23" s="1"/>
      <c r="VXJ23" s="1"/>
      <c r="VXK23" s="1"/>
      <c r="VXL23" s="1"/>
      <c r="VXM23" s="1"/>
      <c r="VXN23" s="1"/>
      <c r="VXO23" s="1"/>
      <c r="VXP23" s="1"/>
      <c r="VXQ23" s="1"/>
      <c r="VXR23" s="1"/>
      <c r="VXS23" s="1"/>
      <c r="VXT23" s="1"/>
      <c r="VXU23" s="1"/>
      <c r="VXV23" s="1"/>
      <c r="VXW23" s="1"/>
      <c r="VXX23" s="1"/>
      <c r="VXY23" s="1"/>
      <c r="VXZ23" s="1"/>
      <c r="VYA23" s="1"/>
      <c r="VYB23" s="1"/>
      <c r="VYC23" s="1"/>
      <c r="VYD23" s="1"/>
      <c r="VYE23" s="1"/>
      <c r="VYF23" s="1"/>
      <c r="VYG23" s="1"/>
      <c r="VYH23" s="1"/>
      <c r="VYI23" s="1"/>
      <c r="VYJ23" s="1"/>
      <c r="VYK23" s="1"/>
      <c r="VYL23" s="1"/>
      <c r="VYM23" s="1"/>
      <c r="VYN23" s="1"/>
      <c r="VYO23" s="1"/>
      <c r="VYP23" s="1"/>
      <c r="VYQ23" s="1"/>
      <c r="VYR23" s="1"/>
      <c r="VYS23" s="1"/>
      <c r="VYT23" s="1"/>
      <c r="VYU23" s="1"/>
      <c r="VYV23" s="1"/>
      <c r="VYW23" s="1"/>
      <c r="VYX23" s="1"/>
      <c r="VYY23" s="1"/>
      <c r="VYZ23" s="1"/>
      <c r="VZA23" s="1"/>
      <c r="VZB23" s="1"/>
      <c r="VZC23" s="1"/>
      <c r="VZD23" s="1"/>
      <c r="VZE23" s="1"/>
      <c r="VZF23" s="1"/>
      <c r="VZG23" s="1"/>
      <c r="VZH23" s="1"/>
      <c r="VZI23" s="1"/>
      <c r="VZJ23" s="1"/>
      <c r="VZK23" s="1"/>
      <c r="VZL23" s="1"/>
      <c r="VZM23" s="1"/>
      <c r="VZN23" s="1"/>
      <c r="VZO23" s="1"/>
      <c r="VZP23" s="1"/>
      <c r="VZQ23" s="1"/>
      <c r="VZR23" s="1"/>
      <c r="VZS23" s="1"/>
      <c r="VZT23" s="1"/>
      <c r="VZU23" s="1"/>
      <c r="VZV23" s="1"/>
      <c r="VZW23" s="1"/>
      <c r="VZX23" s="1"/>
      <c r="VZY23" s="1"/>
      <c r="VZZ23" s="1"/>
      <c r="WAA23" s="1"/>
      <c r="WAB23" s="1"/>
      <c r="WAC23" s="1"/>
      <c r="WAD23" s="1"/>
      <c r="WAE23" s="1"/>
      <c r="WAF23" s="1"/>
      <c r="WAG23" s="1"/>
      <c r="WAH23" s="1"/>
      <c r="WAI23" s="1"/>
      <c r="WAJ23" s="1"/>
      <c r="WAK23" s="1"/>
      <c r="WAL23" s="1"/>
      <c r="WAM23" s="1"/>
      <c r="WAN23" s="1"/>
      <c r="WAO23" s="1"/>
      <c r="WAP23" s="1"/>
      <c r="WAQ23" s="1"/>
      <c r="WAR23" s="1"/>
      <c r="WAS23" s="1"/>
      <c r="WAT23" s="1"/>
      <c r="WAU23" s="1"/>
      <c r="WAV23" s="1"/>
      <c r="WAW23" s="1"/>
      <c r="WAX23" s="1"/>
      <c r="WAY23" s="1"/>
      <c r="WAZ23" s="1"/>
      <c r="WBA23" s="1"/>
      <c r="WBB23" s="1"/>
      <c r="WBC23" s="1"/>
      <c r="WBD23" s="1"/>
      <c r="WBE23" s="1"/>
      <c r="WBF23" s="1"/>
      <c r="WBG23" s="1"/>
      <c r="WBH23" s="1"/>
      <c r="WBI23" s="1"/>
      <c r="WBJ23" s="1"/>
      <c r="WBK23" s="1"/>
      <c r="WBL23" s="1"/>
      <c r="WBM23" s="1"/>
      <c r="WBN23" s="1"/>
      <c r="WBO23" s="1"/>
      <c r="WBP23" s="1"/>
      <c r="WBQ23" s="1"/>
      <c r="WBR23" s="1"/>
      <c r="WBS23" s="1"/>
      <c r="WBT23" s="1"/>
      <c r="WBU23" s="1"/>
      <c r="WBV23" s="1"/>
      <c r="WBW23" s="1"/>
      <c r="WBX23" s="1"/>
      <c r="WBY23" s="1"/>
      <c r="WBZ23" s="1"/>
      <c r="WCA23" s="1"/>
      <c r="WCB23" s="1"/>
      <c r="WCC23" s="1"/>
      <c r="WCD23" s="1"/>
      <c r="WCE23" s="1"/>
      <c r="WCF23" s="1"/>
      <c r="WCG23" s="1"/>
      <c r="WCH23" s="1"/>
      <c r="WCI23" s="1"/>
      <c r="WCJ23" s="1"/>
      <c r="WCK23" s="1"/>
      <c r="WCL23" s="1"/>
      <c r="WCM23" s="1"/>
      <c r="WCN23" s="1"/>
      <c r="WCO23" s="1"/>
      <c r="WCP23" s="1"/>
      <c r="WCQ23" s="1"/>
      <c r="WCR23" s="1"/>
      <c r="WCS23" s="1"/>
      <c r="WCT23" s="1"/>
      <c r="WCU23" s="1"/>
      <c r="WCV23" s="1"/>
      <c r="WCW23" s="1"/>
      <c r="WCX23" s="1"/>
      <c r="WCY23" s="1"/>
      <c r="WCZ23" s="1"/>
      <c r="WDA23" s="1"/>
      <c r="WDB23" s="1"/>
      <c r="WDC23" s="1"/>
      <c r="WDD23" s="1"/>
      <c r="WDE23" s="1"/>
      <c r="WDF23" s="1"/>
      <c r="WDG23" s="1"/>
      <c r="WDH23" s="1"/>
      <c r="WDI23" s="1"/>
      <c r="WDJ23" s="1"/>
      <c r="WDK23" s="1"/>
      <c r="WDL23" s="1"/>
      <c r="WDM23" s="1"/>
      <c r="WDN23" s="1"/>
      <c r="WDO23" s="1"/>
      <c r="WDP23" s="1"/>
      <c r="WDQ23" s="1"/>
      <c r="WDR23" s="1"/>
      <c r="WDS23" s="1"/>
      <c r="WDT23" s="1"/>
      <c r="WDU23" s="1"/>
      <c r="WDV23" s="1"/>
      <c r="WDW23" s="1"/>
      <c r="WDX23" s="1"/>
      <c r="WDY23" s="1"/>
      <c r="WDZ23" s="1"/>
      <c r="WEA23" s="1"/>
      <c r="WEB23" s="1"/>
      <c r="WEC23" s="1"/>
      <c r="WED23" s="1"/>
      <c r="WEE23" s="1"/>
      <c r="WEF23" s="1"/>
      <c r="WEG23" s="1"/>
      <c r="WEH23" s="1"/>
      <c r="WEI23" s="1"/>
      <c r="WEJ23" s="1"/>
      <c r="WEK23" s="1"/>
      <c r="WEL23" s="1"/>
      <c r="WEM23" s="1"/>
      <c r="WEN23" s="1"/>
      <c r="WEO23" s="1"/>
      <c r="WEP23" s="1"/>
      <c r="WEQ23" s="1"/>
      <c r="WER23" s="1"/>
      <c r="WES23" s="1"/>
      <c r="WET23" s="1"/>
      <c r="WEU23" s="1"/>
      <c r="WEV23" s="1"/>
      <c r="WEW23" s="1"/>
      <c r="WEX23" s="1"/>
      <c r="WEY23" s="1"/>
      <c r="WEZ23" s="1"/>
      <c r="WFA23" s="1"/>
      <c r="WFB23" s="1"/>
      <c r="WFC23" s="1"/>
      <c r="WFD23" s="1"/>
      <c r="WFE23" s="1"/>
      <c r="WFF23" s="1"/>
      <c r="WFG23" s="1"/>
      <c r="WFH23" s="1"/>
      <c r="WFI23" s="1"/>
      <c r="WFJ23" s="1"/>
      <c r="WFK23" s="1"/>
      <c r="WFL23" s="1"/>
      <c r="WFM23" s="1"/>
      <c r="WFN23" s="1"/>
      <c r="WFO23" s="1"/>
      <c r="WFP23" s="1"/>
      <c r="WFQ23" s="1"/>
      <c r="WFR23" s="1"/>
      <c r="WFS23" s="1"/>
      <c r="WFT23" s="1"/>
      <c r="WFU23" s="1"/>
      <c r="WFV23" s="1"/>
      <c r="WFW23" s="1"/>
      <c r="WFX23" s="1"/>
      <c r="WFY23" s="1"/>
      <c r="WFZ23" s="1"/>
      <c r="WGA23" s="1"/>
      <c r="WGB23" s="1"/>
      <c r="WGC23" s="1"/>
      <c r="WGD23" s="1"/>
      <c r="WGE23" s="1"/>
      <c r="WGF23" s="1"/>
      <c r="WGG23" s="1"/>
      <c r="WGH23" s="1"/>
      <c r="WGI23" s="1"/>
      <c r="WGJ23" s="1"/>
      <c r="WGK23" s="1"/>
      <c r="WGL23" s="1"/>
      <c r="WGM23" s="1"/>
      <c r="WGN23" s="1"/>
      <c r="WGO23" s="1"/>
      <c r="WGP23" s="1"/>
      <c r="WGQ23" s="1"/>
      <c r="WGR23" s="1"/>
      <c r="WGS23" s="1"/>
      <c r="WGT23" s="1"/>
      <c r="WGU23" s="1"/>
      <c r="WGV23" s="1"/>
      <c r="WGW23" s="1"/>
      <c r="WGX23" s="1"/>
      <c r="WGY23" s="1"/>
      <c r="WGZ23" s="1"/>
      <c r="WHA23" s="1"/>
      <c r="WHB23" s="1"/>
      <c r="WHC23" s="1"/>
      <c r="WHD23" s="1"/>
      <c r="WHE23" s="1"/>
      <c r="WHF23" s="1"/>
      <c r="WHG23" s="1"/>
      <c r="WHH23" s="1"/>
      <c r="WHI23" s="1"/>
      <c r="WHJ23" s="1"/>
      <c r="WHK23" s="1"/>
      <c r="WHL23" s="1"/>
      <c r="WHM23" s="1"/>
      <c r="WHN23" s="1"/>
      <c r="WHO23" s="1"/>
      <c r="WHP23" s="1"/>
      <c r="WHQ23" s="1"/>
      <c r="WHR23" s="1"/>
      <c r="WHS23" s="1"/>
      <c r="WHT23" s="1"/>
      <c r="WHU23" s="1"/>
      <c r="WHV23" s="1"/>
      <c r="WHW23" s="1"/>
      <c r="WHX23" s="1"/>
      <c r="WHY23" s="1"/>
      <c r="WHZ23" s="1"/>
      <c r="WIA23" s="1"/>
      <c r="WIB23" s="1"/>
      <c r="WIC23" s="1"/>
      <c r="WID23" s="1"/>
      <c r="WIE23" s="1"/>
      <c r="WIF23" s="1"/>
      <c r="WIG23" s="1"/>
      <c r="WIH23" s="1"/>
      <c r="WII23" s="1"/>
      <c r="WIJ23" s="1"/>
      <c r="WIK23" s="1"/>
      <c r="WIL23" s="1"/>
      <c r="WIM23" s="1"/>
      <c r="WIN23" s="1"/>
      <c r="WIO23" s="1"/>
      <c r="WIP23" s="1"/>
      <c r="WIQ23" s="1"/>
      <c r="WIR23" s="1"/>
      <c r="WIS23" s="1"/>
      <c r="WIT23" s="1"/>
      <c r="WIU23" s="1"/>
      <c r="WIV23" s="1"/>
      <c r="WIW23" s="1"/>
      <c r="WIX23" s="1"/>
      <c r="WIY23" s="1"/>
      <c r="WIZ23" s="1"/>
      <c r="WJA23" s="1"/>
      <c r="WJB23" s="1"/>
      <c r="WJC23" s="1"/>
      <c r="WJD23" s="1"/>
      <c r="WJE23" s="1"/>
      <c r="WJF23" s="1"/>
      <c r="WJG23" s="1"/>
      <c r="WJH23" s="1"/>
      <c r="WJI23" s="1"/>
      <c r="WJJ23" s="1"/>
      <c r="WJK23" s="1"/>
      <c r="WJL23" s="1"/>
      <c r="WJM23" s="1"/>
      <c r="WJN23" s="1"/>
      <c r="WJO23" s="1"/>
      <c r="WJP23" s="1"/>
      <c r="WJQ23" s="1"/>
      <c r="WJR23" s="1"/>
      <c r="WJS23" s="1"/>
      <c r="WJT23" s="1"/>
      <c r="WJU23" s="1"/>
      <c r="WJV23" s="1"/>
      <c r="WJW23" s="1"/>
      <c r="WJX23" s="1"/>
      <c r="WJY23" s="1"/>
      <c r="WJZ23" s="1"/>
      <c r="WKA23" s="1"/>
      <c r="WKB23" s="1"/>
      <c r="WKC23" s="1"/>
      <c r="WKD23" s="1"/>
      <c r="WKE23" s="1"/>
      <c r="WKF23" s="1"/>
      <c r="WKG23" s="1"/>
      <c r="WKH23" s="1"/>
      <c r="WKI23" s="1"/>
      <c r="WKJ23" s="1"/>
      <c r="WKK23" s="1"/>
      <c r="WKL23" s="1"/>
      <c r="WKM23" s="1"/>
      <c r="WKN23" s="1"/>
      <c r="WKO23" s="1"/>
      <c r="WKP23" s="1"/>
      <c r="WKQ23" s="1"/>
      <c r="WKR23" s="1"/>
      <c r="WKS23" s="1"/>
      <c r="WKT23" s="1"/>
      <c r="WKU23" s="1"/>
      <c r="WKV23" s="1"/>
      <c r="WKW23" s="1"/>
      <c r="WKX23" s="1"/>
      <c r="WKY23" s="1"/>
      <c r="WKZ23" s="1"/>
      <c r="WLA23" s="1"/>
      <c r="WLB23" s="1"/>
      <c r="WLC23" s="1"/>
      <c r="WLD23" s="1"/>
      <c r="WLE23" s="1"/>
      <c r="WLF23" s="1"/>
      <c r="WLG23" s="1"/>
      <c r="WLH23" s="1"/>
      <c r="WLI23" s="1"/>
      <c r="WLJ23" s="1"/>
      <c r="WLK23" s="1"/>
      <c r="WLL23" s="1"/>
      <c r="WLM23" s="1"/>
      <c r="WLN23" s="1"/>
      <c r="WLO23" s="1"/>
      <c r="WLP23" s="1"/>
      <c r="WLQ23" s="1"/>
      <c r="WLR23" s="1"/>
      <c r="WLS23" s="1"/>
      <c r="WLT23" s="1"/>
      <c r="WLU23" s="1"/>
      <c r="WLV23" s="1"/>
      <c r="WLW23" s="1"/>
      <c r="WLX23" s="1"/>
      <c r="WLY23" s="1"/>
      <c r="WLZ23" s="1"/>
      <c r="WMA23" s="1"/>
      <c r="WMB23" s="1"/>
      <c r="WMC23" s="1"/>
      <c r="WMD23" s="1"/>
      <c r="WME23" s="1"/>
      <c r="WMF23" s="1"/>
      <c r="WMG23" s="1"/>
      <c r="WMH23" s="1"/>
      <c r="WMI23" s="1"/>
      <c r="WMJ23" s="1"/>
      <c r="WMK23" s="1"/>
      <c r="WML23" s="1"/>
      <c r="WMM23" s="1"/>
      <c r="WMN23" s="1"/>
      <c r="WMO23" s="1"/>
      <c r="WMP23" s="1"/>
      <c r="WMQ23" s="1"/>
      <c r="WMR23" s="1"/>
      <c r="WMS23" s="1"/>
      <c r="WMT23" s="1"/>
      <c r="WMU23" s="1"/>
      <c r="WMV23" s="1"/>
      <c r="WMW23" s="1"/>
      <c r="WMX23" s="1"/>
      <c r="WMY23" s="1"/>
      <c r="WMZ23" s="1"/>
      <c r="WNA23" s="1"/>
      <c r="WNB23" s="1"/>
      <c r="WNC23" s="1"/>
      <c r="WND23" s="1"/>
      <c r="WNE23" s="1"/>
      <c r="WNF23" s="1"/>
      <c r="WNG23" s="1"/>
      <c r="WNH23" s="1"/>
      <c r="WNI23" s="1"/>
      <c r="WNJ23" s="1"/>
      <c r="WNK23" s="1"/>
      <c r="WNL23" s="1"/>
      <c r="WNM23" s="1"/>
      <c r="WNN23" s="1"/>
      <c r="WNO23" s="1"/>
      <c r="WNP23" s="1"/>
      <c r="WNQ23" s="1"/>
      <c r="WNR23" s="1"/>
      <c r="WNS23" s="1"/>
      <c r="WNT23" s="1"/>
      <c r="WNU23" s="1"/>
      <c r="WNV23" s="1"/>
      <c r="WNW23" s="1"/>
      <c r="WNX23" s="1"/>
      <c r="WNY23" s="1"/>
      <c r="WNZ23" s="1"/>
      <c r="WOA23" s="1"/>
      <c r="WOB23" s="1"/>
      <c r="WOC23" s="1"/>
      <c r="WOD23" s="1"/>
      <c r="WOE23" s="1"/>
      <c r="WOF23" s="1"/>
      <c r="WOG23" s="1"/>
      <c r="WOH23" s="1"/>
      <c r="WOI23" s="1"/>
      <c r="WOJ23" s="1"/>
      <c r="WOK23" s="1"/>
      <c r="WOL23" s="1"/>
      <c r="WOM23" s="1"/>
      <c r="WON23" s="1"/>
      <c r="WOO23" s="1"/>
      <c r="WOP23" s="1"/>
      <c r="WOQ23" s="1"/>
      <c r="WOR23" s="1"/>
      <c r="WOS23" s="1"/>
      <c r="WOT23" s="1"/>
      <c r="WOU23" s="1"/>
      <c r="WOV23" s="1"/>
      <c r="WOW23" s="1"/>
      <c r="WOX23" s="1"/>
      <c r="WOY23" s="1"/>
      <c r="WOZ23" s="1"/>
      <c r="WPA23" s="1"/>
      <c r="WPB23" s="1"/>
      <c r="WPC23" s="1"/>
      <c r="WPD23" s="1"/>
      <c r="WPE23" s="1"/>
      <c r="WPF23" s="1"/>
      <c r="WPG23" s="1"/>
      <c r="WPH23" s="1"/>
      <c r="WPI23" s="1"/>
      <c r="WPJ23" s="1"/>
      <c r="WPK23" s="1"/>
      <c r="WPL23" s="1"/>
      <c r="WPM23" s="1"/>
      <c r="WPN23" s="1"/>
      <c r="WPO23" s="1"/>
      <c r="WPP23" s="1"/>
      <c r="WPQ23" s="1"/>
      <c r="WPR23" s="1"/>
      <c r="WPS23" s="1"/>
      <c r="WPT23" s="1"/>
      <c r="WPU23" s="1"/>
      <c r="WPV23" s="1"/>
      <c r="WPW23" s="1"/>
      <c r="WPX23" s="1"/>
      <c r="WPY23" s="1"/>
      <c r="WPZ23" s="1"/>
      <c r="WQA23" s="1"/>
      <c r="WQB23" s="1"/>
      <c r="WQC23" s="1"/>
      <c r="WQD23" s="1"/>
      <c r="WQE23" s="1"/>
      <c r="WQF23" s="1"/>
      <c r="WQG23" s="1"/>
      <c r="WQH23" s="1"/>
      <c r="WQI23" s="1"/>
      <c r="WQJ23" s="1"/>
      <c r="WQK23" s="1"/>
      <c r="WQL23" s="1"/>
      <c r="WQM23" s="1"/>
      <c r="WQN23" s="1"/>
      <c r="WQO23" s="1"/>
      <c r="WQP23" s="1"/>
      <c r="WQQ23" s="1"/>
      <c r="WQR23" s="1"/>
      <c r="WQS23" s="1"/>
      <c r="WQT23" s="1"/>
      <c r="WQU23" s="1"/>
      <c r="WQV23" s="1"/>
      <c r="WQW23" s="1"/>
      <c r="WQX23" s="1"/>
      <c r="WQY23" s="1"/>
      <c r="WQZ23" s="1"/>
      <c r="WRA23" s="1"/>
      <c r="WRB23" s="1"/>
      <c r="WRC23" s="1"/>
      <c r="WRD23" s="1"/>
      <c r="WRE23" s="1"/>
      <c r="WRF23" s="1"/>
      <c r="WRG23" s="1"/>
      <c r="WRH23" s="1"/>
      <c r="WRI23" s="1"/>
      <c r="WRJ23" s="1"/>
      <c r="WRK23" s="1"/>
      <c r="WRL23" s="1"/>
      <c r="WRM23" s="1"/>
      <c r="WRN23" s="1"/>
      <c r="WRO23" s="1"/>
      <c r="WRP23" s="1"/>
      <c r="WRQ23" s="1"/>
      <c r="WRR23" s="1"/>
      <c r="WRS23" s="1"/>
      <c r="WRT23" s="1"/>
      <c r="WRU23" s="1"/>
      <c r="WRV23" s="1"/>
      <c r="WRW23" s="1"/>
      <c r="WRX23" s="1"/>
      <c r="WRY23" s="1"/>
      <c r="WRZ23" s="1"/>
      <c r="WSA23" s="1"/>
      <c r="WSB23" s="1"/>
      <c r="WSC23" s="1"/>
      <c r="WSD23" s="1"/>
      <c r="WSE23" s="1"/>
      <c r="WSF23" s="1"/>
      <c r="WSG23" s="1"/>
      <c r="WSH23" s="1"/>
      <c r="WSI23" s="1"/>
      <c r="WSJ23" s="1"/>
      <c r="WSK23" s="1"/>
      <c r="WSL23" s="1"/>
      <c r="WSM23" s="1"/>
      <c r="WSN23" s="1"/>
      <c r="WSO23" s="1"/>
      <c r="WSP23" s="1"/>
      <c r="WSQ23" s="1"/>
      <c r="WSR23" s="1"/>
      <c r="WSS23" s="1"/>
      <c r="WST23" s="1"/>
      <c r="WSU23" s="1"/>
      <c r="WSV23" s="1"/>
      <c r="WSW23" s="1"/>
      <c r="WSX23" s="1"/>
      <c r="WSY23" s="1"/>
      <c r="WSZ23" s="1"/>
      <c r="WTA23" s="1"/>
      <c r="WTB23" s="1"/>
      <c r="WTC23" s="1"/>
      <c r="WTD23" s="1"/>
      <c r="WTE23" s="1"/>
      <c r="WTF23" s="1"/>
      <c r="WTG23" s="1"/>
      <c r="WTH23" s="1"/>
      <c r="WTI23" s="1"/>
      <c r="WTJ23" s="1"/>
      <c r="WTK23" s="1"/>
      <c r="WTL23" s="1"/>
      <c r="WTM23" s="1"/>
      <c r="WTN23" s="1"/>
      <c r="WTO23" s="1"/>
      <c r="WTP23" s="1"/>
      <c r="WTQ23" s="1"/>
      <c r="WTR23" s="1"/>
      <c r="WTS23" s="1"/>
      <c r="WTT23" s="1"/>
      <c r="WTU23" s="1"/>
      <c r="WTV23" s="1"/>
      <c r="WTW23" s="1"/>
      <c r="WTX23" s="1"/>
      <c r="WTY23" s="1"/>
      <c r="WTZ23" s="1"/>
      <c r="WUA23" s="1"/>
      <c r="WUB23" s="1"/>
      <c r="WUC23" s="1"/>
      <c r="WUD23" s="1"/>
      <c r="WUE23" s="1"/>
      <c r="WUF23" s="1"/>
      <c r="WUG23" s="1"/>
      <c r="WUH23" s="1"/>
      <c r="WUI23" s="1"/>
      <c r="WUJ23" s="1"/>
      <c r="WUK23" s="1"/>
      <c r="WUL23" s="1"/>
      <c r="WUM23" s="1"/>
      <c r="WUN23" s="1"/>
      <c r="WUO23" s="1"/>
      <c r="WUP23" s="1"/>
      <c r="WUQ23" s="1"/>
      <c r="WUR23" s="1"/>
      <c r="WUS23" s="1"/>
      <c r="WUT23" s="1"/>
      <c r="WUU23" s="1"/>
      <c r="WUV23" s="1"/>
      <c r="WUW23" s="1"/>
      <c r="WUX23" s="1"/>
      <c r="WUY23" s="1"/>
      <c r="WUZ23" s="1"/>
      <c r="WVA23" s="1"/>
      <c r="WVB23" s="1"/>
      <c r="WVC23" s="1"/>
      <c r="WVD23" s="1"/>
      <c r="WVE23" s="1"/>
      <c r="WVF23" s="1"/>
      <c r="WVG23" s="1"/>
      <c r="WVH23" s="1"/>
      <c r="WVI23" s="1"/>
      <c r="WVJ23" s="1"/>
      <c r="WVK23" s="1"/>
      <c r="WVL23" s="1"/>
      <c r="WVM23" s="1"/>
      <c r="WVN23" s="1"/>
      <c r="WVO23" s="1"/>
      <c r="WVP23" s="1"/>
      <c r="WVQ23" s="1"/>
      <c r="WVR23" s="1"/>
      <c r="WVS23" s="1"/>
      <c r="WVT23" s="1"/>
      <c r="WVU23" s="1"/>
      <c r="WVV23" s="1"/>
      <c r="WVW23" s="1"/>
      <c r="WVX23" s="1"/>
      <c r="WVY23" s="1"/>
      <c r="WVZ23" s="1"/>
      <c r="WWA23" s="1"/>
      <c r="WWB23" s="1"/>
      <c r="WWC23" s="1"/>
      <c r="WWD23" s="1"/>
      <c r="WWE23" s="1"/>
      <c r="WWF23" s="1"/>
      <c r="WWG23" s="1"/>
      <c r="WWH23" s="1"/>
      <c r="WWI23" s="1"/>
      <c r="WWJ23" s="1"/>
      <c r="WWK23" s="1"/>
      <c r="WWL23" s="1"/>
      <c r="WWM23" s="1"/>
      <c r="WWN23" s="1"/>
      <c r="WWO23" s="1"/>
      <c r="WWP23" s="1"/>
      <c r="WWQ23" s="1"/>
      <c r="WWR23" s="1"/>
      <c r="WWS23" s="1"/>
      <c r="WWT23" s="1"/>
      <c r="WWU23" s="1"/>
      <c r="WWV23" s="1"/>
      <c r="WWW23" s="1"/>
      <c r="WWX23" s="1"/>
      <c r="WWY23" s="1"/>
      <c r="WWZ23" s="1"/>
      <c r="WXA23" s="1"/>
      <c r="WXB23" s="1"/>
      <c r="WXC23" s="1"/>
      <c r="WXD23" s="1"/>
      <c r="WXE23" s="1"/>
      <c r="WXF23" s="1"/>
      <c r="WXG23" s="1"/>
      <c r="WXH23" s="1"/>
      <c r="WXI23" s="1"/>
      <c r="WXJ23" s="1"/>
      <c r="WXK23" s="1"/>
      <c r="WXL23" s="1"/>
      <c r="WXM23" s="1"/>
      <c r="WXN23" s="1"/>
      <c r="WXO23" s="1"/>
      <c r="WXP23" s="1"/>
      <c r="WXQ23" s="1"/>
      <c r="WXR23" s="1"/>
      <c r="WXS23" s="1"/>
      <c r="WXT23" s="1"/>
      <c r="WXU23" s="1"/>
      <c r="WXV23" s="1"/>
      <c r="WXW23" s="1"/>
      <c r="WXX23" s="1"/>
      <c r="WXY23" s="1"/>
      <c r="WXZ23" s="1"/>
      <c r="WYA23" s="1"/>
      <c r="WYB23" s="1"/>
      <c r="WYC23" s="1"/>
      <c r="WYD23" s="1"/>
      <c r="WYE23" s="1"/>
      <c r="WYF23" s="1"/>
      <c r="WYG23" s="1"/>
      <c r="WYH23" s="1"/>
      <c r="WYI23" s="1"/>
      <c r="WYJ23" s="1"/>
      <c r="WYK23" s="1"/>
      <c r="WYL23" s="1"/>
      <c r="WYM23" s="1"/>
      <c r="WYN23" s="1"/>
      <c r="WYO23" s="1"/>
      <c r="WYP23" s="1"/>
      <c r="WYQ23" s="1"/>
      <c r="WYR23" s="1"/>
      <c r="WYS23" s="1"/>
      <c r="WYT23" s="1"/>
      <c r="WYU23" s="1"/>
      <c r="WYV23" s="1"/>
      <c r="WYW23" s="1"/>
      <c r="WYX23" s="1"/>
      <c r="WYY23" s="1"/>
      <c r="WYZ23" s="1"/>
      <c r="WZA23" s="1"/>
      <c r="WZB23" s="1"/>
      <c r="WZC23" s="1"/>
      <c r="WZD23" s="1"/>
      <c r="WZE23" s="1"/>
      <c r="WZF23" s="1"/>
      <c r="WZG23" s="1"/>
      <c r="WZH23" s="1"/>
      <c r="WZI23" s="1"/>
      <c r="WZJ23" s="1"/>
      <c r="WZK23" s="1"/>
      <c r="WZL23" s="1"/>
      <c r="WZM23" s="1"/>
      <c r="WZN23" s="1"/>
      <c r="WZO23" s="1"/>
      <c r="WZP23" s="1"/>
      <c r="WZQ23" s="1"/>
      <c r="WZR23" s="1"/>
      <c r="WZS23" s="1"/>
      <c r="WZT23" s="1"/>
      <c r="WZU23" s="1"/>
      <c r="WZV23" s="1"/>
      <c r="WZW23" s="1"/>
      <c r="WZX23" s="1"/>
      <c r="WZY23" s="1"/>
      <c r="WZZ23" s="1"/>
      <c r="XAA23" s="1"/>
      <c r="XAB23" s="1"/>
      <c r="XAC23" s="1"/>
      <c r="XAD23" s="1"/>
      <c r="XAE23" s="1"/>
      <c r="XAF23" s="1"/>
      <c r="XAG23" s="1"/>
      <c r="XAH23" s="1"/>
      <c r="XAI23" s="1"/>
      <c r="XAJ23" s="1"/>
      <c r="XAK23" s="1"/>
      <c r="XAL23" s="1"/>
      <c r="XAM23" s="1"/>
      <c r="XAN23" s="1"/>
      <c r="XAO23" s="1"/>
      <c r="XAP23" s="1"/>
      <c r="XAQ23" s="1"/>
      <c r="XAR23" s="1"/>
      <c r="XAS23" s="1"/>
      <c r="XAT23" s="1"/>
      <c r="XAU23" s="1"/>
      <c r="XAV23" s="1"/>
      <c r="XAW23" s="1"/>
      <c r="XAX23" s="1"/>
      <c r="XAY23" s="1"/>
      <c r="XAZ23" s="1"/>
      <c r="XBA23" s="1"/>
      <c r="XBB23" s="1"/>
      <c r="XBC23" s="1"/>
      <c r="XBD23" s="1"/>
      <c r="XBE23" s="1"/>
      <c r="XBF23" s="1"/>
      <c r="XBG23" s="1"/>
      <c r="XBH23" s="1"/>
      <c r="XBI23" s="1"/>
      <c r="XBJ23" s="1"/>
      <c r="XBK23" s="1"/>
      <c r="XBL23" s="1"/>
      <c r="XBM23" s="1"/>
      <c r="XBN23" s="1"/>
      <c r="XBO23" s="1"/>
      <c r="XBP23" s="1"/>
      <c r="XBQ23" s="1"/>
      <c r="XBR23" s="1"/>
      <c r="XBS23" s="1"/>
      <c r="XBT23" s="1"/>
      <c r="XBU23" s="1"/>
      <c r="XBV23" s="1"/>
      <c r="XBW23" s="1"/>
      <c r="XBX23" s="1"/>
      <c r="XBY23" s="1"/>
      <c r="XBZ23" s="1"/>
      <c r="XCA23" s="1"/>
      <c r="XCB23" s="1"/>
      <c r="XCC23" s="1"/>
      <c r="XCD23" s="1"/>
      <c r="XCE23" s="1"/>
      <c r="XCF23" s="1"/>
      <c r="XCG23" s="1"/>
      <c r="XCH23" s="1"/>
      <c r="XCI23" s="1"/>
      <c r="XCJ23" s="1"/>
      <c r="XCK23" s="1"/>
      <c r="XCL23" s="1"/>
      <c r="XCM23" s="1"/>
      <c r="XCN23" s="1"/>
      <c r="XCO23" s="1"/>
      <c r="XCP23" s="1"/>
      <c r="XCQ23" s="1"/>
      <c r="XCR23" s="1"/>
      <c r="XCS23" s="1"/>
      <c r="XCT23" s="1"/>
      <c r="XCU23" s="1"/>
      <c r="XCV23" s="1"/>
      <c r="XCW23" s="1"/>
      <c r="XCX23" s="1"/>
      <c r="XCY23" s="1"/>
      <c r="XCZ23" s="1"/>
      <c r="XDA23" s="1"/>
      <c r="XDB23" s="1"/>
      <c r="XDC23" s="1"/>
      <c r="XDD23" s="1"/>
      <c r="XDE23" s="1"/>
      <c r="XDF23" s="1"/>
      <c r="XDG23" s="1"/>
      <c r="XDH23" s="1"/>
      <c r="XDI23" s="1"/>
      <c r="XDJ23" s="1"/>
      <c r="XDK23" s="1"/>
      <c r="XDL23" s="1"/>
      <c r="XDM23" s="1"/>
      <c r="XDN23" s="1"/>
      <c r="XDO23" s="1"/>
      <c r="XDP23" s="1"/>
      <c r="XDQ23" s="1"/>
      <c r="XDR23" s="1"/>
      <c r="XDS23" s="1"/>
      <c r="XDT23" s="1"/>
      <c r="XDU23" s="1"/>
      <c r="XDV23" s="1"/>
      <c r="XDW23" s="1"/>
      <c r="XDX23" s="1"/>
      <c r="XDY23" s="1"/>
      <c r="XDZ23" s="1"/>
      <c r="XEA23" s="1"/>
      <c r="XEB23" s="1"/>
      <c r="XEC23" s="1"/>
      <c r="XED23" s="1"/>
      <c r="XEE23" s="1"/>
      <c r="XEF23" s="1"/>
      <c r="XEG23" s="1"/>
      <c r="XEH23" s="1"/>
      <c r="XEI23" s="1"/>
      <c r="XEJ23" s="1"/>
      <c r="XEK23" s="1"/>
      <c r="XEL23" s="1"/>
      <c r="XEM23" s="1"/>
      <c r="XEN23" s="1"/>
      <c r="XEO23" s="1"/>
      <c r="XEP23" s="1"/>
      <c r="XEQ23" s="1"/>
      <c r="XER23" s="1"/>
      <c r="XES23" s="1"/>
      <c r="XET23" s="1"/>
      <c r="XEU23" s="1"/>
      <c r="XEV23" s="1"/>
      <c r="XEW23" s="1"/>
      <c r="XEX23" s="1"/>
      <c r="XEY23" s="1"/>
      <c r="XEZ23" s="1"/>
      <c r="XFA23" s="1"/>
      <c r="XFB23" s="1"/>
      <c r="XFC23" s="1"/>
      <c r="XFD23" s="1"/>
    </row>
  </sheetData>
  <conditionalFormatting sqref="F3">
    <cfRule type="cellIs" dxfId="178" priority="8" stopIfTrue="1" operator="notEqual">
      <formula>0</formula>
    </cfRule>
    <cfRule type="cellIs" dxfId="177" priority="9" stopIfTrue="1" operator="equal">
      <formula>""</formula>
    </cfRule>
  </conditionalFormatting>
  <conditionalFormatting sqref="J3:P3">
    <cfRule type="cellIs" dxfId="176" priority="6" stopIfTrue="1" operator="equal">
      <formula>"Construction"</formula>
    </cfRule>
    <cfRule type="cellIs" dxfId="175" priority="7" stopIfTrue="1" operator="equal">
      <formula>"Operations"</formula>
    </cfRule>
  </conditionalFormatting>
  <conditionalFormatting sqref="J3:P3">
    <cfRule type="cellIs" dxfId="174" priority="5" operator="equal">
      <formula>"Fin Close"</formula>
    </cfRule>
  </conditionalFormatting>
  <conditionalFormatting sqref="J3:P3">
    <cfRule type="cellIs" dxfId="173" priority="3" operator="equal">
      <formula>"PPA ext."</formula>
    </cfRule>
    <cfRule type="cellIs" dxfId="172" priority="4" operator="equal">
      <formula>"Delay"</formula>
    </cfRule>
  </conditionalFormatting>
  <conditionalFormatting sqref="F2">
    <cfRule type="cellIs" dxfId="171" priority="1" stopIfTrue="1" operator="notEqual">
      <formula>0</formula>
    </cfRule>
    <cfRule type="cellIs" dxfId="170" priority="2" stopIfTrue="1" operator="equal">
      <formula>""</formula>
    </cfRule>
  </conditionalFormatting>
  <pageMargins left="0.7" right="0.7" top="0.75" bottom="0.75" header="0.3" footer="0.3"/>
  <customProperties>
    <customPr name="MMGroup" r:id="rId1"/>
    <customPr name="MMSheetType" r:id="rId2"/>
  </customPropertie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4F81BD"/>
    <outlinePr summaryBelow="0" summaryRight="0"/>
  </sheetPr>
  <dimension ref="A1:P24"/>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cols>
    <col min="1" max="2" width="1.44140625" style="22" customWidth="1"/>
    <col min="3" max="3" width="1.44140625" style="44" customWidth="1"/>
    <col min="4" max="4" width="1.44140625" style="72" customWidth="1"/>
    <col min="5" max="5" width="44" bestFit="1" customWidth="1"/>
    <col min="6" max="6" width="20.5546875" bestFit="1" customWidth="1"/>
    <col min="7" max="7" width="13.21875" bestFit="1" customWidth="1"/>
    <col min="8" max="8" width="13.21875" style="39" bestFit="1" customWidth="1"/>
    <col min="9" max="9" width="3.44140625" customWidth="1"/>
    <col min="10" max="11" width="11.77734375" bestFit="1" customWidth="1"/>
    <col min="12" max="12" width="12.44140625" bestFit="1" customWidth="1"/>
    <col min="13" max="14" width="13.21875" bestFit="1" customWidth="1"/>
    <col min="15" max="16" width="15.109375" customWidth="1"/>
    <col min="17" max="17" width="15.109375" hidden="1" customWidth="1"/>
    <col min="18" max="16384" width="15.109375" hidden="1"/>
  </cols>
  <sheetData>
    <row r="1" spans="1:16" s="68" customFormat="1" ht="25">
      <c r="A1" s="48" t="str">
        <f ca="1" xml:space="preserve"> RIGHT(CELL("filename", A1), LEN(CELL("filename", A1)) - SEARCH("]", CELL("filename", A1)))</f>
        <v>Cashflow Ann</v>
      </c>
      <c r="B1" s="71"/>
      <c r="C1" s="75"/>
      <c r="D1" s="74"/>
      <c r="F1" s="50" t="str">
        <f>HYPERLINK("#Contents!A1","Go to contents")</f>
        <v>Go to contents</v>
      </c>
      <c r="H1" s="47"/>
      <c r="J1" s="47"/>
    </row>
    <row r="2" spans="1:16" s="52" customFormat="1">
      <c r="A2" s="43"/>
      <c r="B2" s="43"/>
      <c r="C2" s="67"/>
      <c r="D2" s="70"/>
      <c r="E2" s="19" t="s">
        <v>260</v>
      </c>
      <c r="F2" s="49">
        <f ca="1" xml:space="preserve"> 'Model Checks and Alerts'!F11</f>
        <v>1</v>
      </c>
      <c r="G2" s="51" t="s">
        <v>115</v>
      </c>
      <c r="H2" s="45"/>
      <c r="I2" s="45"/>
      <c r="J2" s="6">
        <f xml:space="preserve"> Time!J$35</f>
        <v>45412</v>
      </c>
      <c r="K2" s="6">
        <f xml:space="preserve"> Time!K$35</f>
        <v>45777</v>
      </c>
      <c r="L2" s="6">
        <f xml:space="preserve"> Time!L$35</f>
        <v>46142</v>
      </c>
      <c r="M2" s="6">
        <f xml:space="preserve"> Time!M$35</f>
        <v>46507</v>
      </c>
      <c r="N2" s="6">
        <f xml:space="preserve"> Time!N$35</f>
        <v>46873</v>
      </c>
      <c r="O2" s="6"/>
      <c r="P2" s="6"/>
    </row>
    <row r="3" spans="1:16" s="29" customFormat="1">
      <c r="A3" s="43"/>
      <c r="B3" s="43"/>
      <c r="C3" s="67"/>
      <c r="D3" s="70"/>
      <c r="E3" s="37" t="s">
        <v>167</v>
      </c>
      <c r="F3" s="49"/>
      <c r="G3" s="51" t="s">
        <v>76</v>
      </c>
      <c r="H3" s="45"/>
      <c r="I3" s="45"/>
      <c r="J3" s="7" t="str">
        <f xml:space="preserve"> Time!J$42</f>
        <v>Month12</v>
      </c>
      <c r="K3" s="7" t="str">
        <f xml:space="preserve"> Time!K$42</f>
        <v>Month24</v>
      </c>
      <c r="L3" s="7" t="str">
        <f xml:space="preserve"> Time!L$42</f>
        <v>Month36</v>
      </c>
      <c r="M3" s="7" t="str">
        <f xml:space="preserve"> Time!M$42</f>
        <v>Month48</v>
      </c>
      <c r="N3" s="7" t="str">
        <f xml:space="preserve"> Time!N$42</f>
        <v>Month60</v>
      </c>
      <c r="O3" s="7"/>
      <c r="P3" s="7"/>
    </row>
    <row r="4" spans="1:16" s="26" customFormat="1">
      <c r="A4" s="43"/>
      <c r="B4" s="43"/>
      <c r="C4" s="67"/>
      <c r="D4" s="70"/>
      <c r="E4" s="19" t="s">
        <v>261</v>
      </c>
      <c r="F4"/>
      <c r="G4"/>
      <c r="H4" s="45"/>
      <c r="I4" s="45"/>
      <c r="J4" s="26">
        <f xml:space="preserve"> Time!J$48</f>
        <v>12</v>
      </c>
      <c r="K4" s="26">
        <f xml:space="preserve"> Time!K$48</f>
        <v>24</v>
      </c>
      <c r="L4" s="26">
        <f xml:space="preserve"> Time!L$48</f>
        <v>36</v>
      </c>
      <c r="M4" s="26">
        <f xml:space="preserve"> Time!M$48</f>
        <v>48</v>
      </c>
      <c r="N4" s="26">
        <f xml:space="preserve"> Time!N$48</f>
        <v>60</v>
      </c>
    </row>
    <row r="5" spans="1:16" s="29" customFormat="1">
      <c r="A5" s="43"/>
      <c r="B5" s="43"/>
      <c r="C5" s="67"/>
      <c r="D5" s="70"/>
      <c r="E5" s="19" t="s">
        <v>247</v>
      </c>
      <c r="F5" s="22" t="s">
        <v>201</v>
      </c>
      <c r="G5" s="22" t="s">
        <v>185</v>
      </c>
      <c r="H5" s="22" t="s">
        <v>166</v>
      </c>
      <c r="I5" s="45"/>
      <c r="J5" s="15"/>
      <c r="K5" s="15"/>
      <c r="L5" s="15"/>
      <c r="M5" s="15"/>
      <c r="N5" s="15"/>
      <c r="O5" s="15"/>
      <c r="P5" s="15"/>
    </row>
    <row r="6" spans="1:16" s="39" customFormat="1">
      <c r="A6" s="22"/>
      <c r="B6" s="22"/>
      <c r="C6" s="44"/>
      <c r="D6" s="69"/>
      <c r="F6" s="22"/>
      <c r="G6" s="22"/>
      <c r="H6" s="22"/>
    </row>
    <row r="8" spans="1:16">
      <c r="E8" s="16" t="str">
        <f xml:space="preserve"> 'Working Capital'!E$22</f>
        <v>Cash in from Sales</v>
      </c>
      <c r="F8" s="16">
        <f xml:space="preserve"> 'Working Capital'!F$22</f>
        <v>0</v>
      </c>
      <c r="G8" s="16" t="str">
        <f xml:space="preserve"> 'Working Capital'!G$22</f>
        <v>GBP</v>
      </c>
      <c r="H8" s="41">
        <f ca="1" xml:space="preserve"> 'Working Capital'!H$22</f>
        <v>44084410.739606366</v>
      </c>
      <c r="I8" s="16">
        <f xml:space="preserve"> 'Working Capital'!I$22</f>
        <v>0</v>
      </c>
      <c r="J8" s="9">
        <f ca="1" xml:space="preserve"> SUMIF( Time!$J244:$BQ244, Time!J$28, 'Working Capital'!$J22:$BQ22)</f>
        <v>719999.99999999988</v>
      </c>
      <c r="K8" s="9">
        <f ca="1" xml:space="preserve"> SUMIF( Time!$J244:$BQ244, Time!K$28, 'Working Capital'!$J22:$BQ22)</f>
        <v>2267043.2156494651</v>
      </c>
      <c r="L8" s="9">
        <f ca="1" xml:space="preserve"> SUMIF( Time!$J244:$BQ244, Time!L$28, 'Working Capital'!$J22:$BQ22)</f>
        <v>5748049.4252215438</v>
      </c>
      <c r="M8" s="9">
        <f ca="1" xml:space="preserve"> SUMIF( Time!$J244:$BQ244, Time!M$28, 'Working Capital'!$J22:$BQ22)</f>
        <v>12627365.017871104</v>
      </c>
      <c r="N8" s="9">
        <f ca="1" xml:space="preserve"> SUMIF( Time!$J244:$BQ244, Time!N$28, 'Working Capital'!$J22:$BQ22)</f>
        <v>22721953.080864262</v>
      </c>
    </row>
    <row r="9" spans="1:16">
      <c r="E9" s="16" t="str">
        <f xml:space="preserve"> 'Working Capital'!E$45</f>
        <v xml:space="preserve">Cash out on Operating Expense </v>
      </c>
      <c r="F9" s="16">
        <f xml:space="preserve"> 'Working Capital'!F$45</f>
        <v>0</v>
      </c>
      <c r="G9" s="16" t="str">
        <f xml:space="preserve"> 'Working Capital'!G$45</f>
        <v>GBP</v>
      </c>
      <c r="H9" s="41">
        <f ca="1" xml:space="preserve"> 'Working Capital'!H$45</f>
        <v>-8245152.5862744264</v>
      </c>
      <c r="I9" s="16">
        <f xml:space="preserve"> 'Working Capital'!I$45</f>
        <v>0</v>
      </c>
      <c r="J9" s="9">
        <f ca="1" xml:space="preserve"> SUMIF( Time!$J244:$BQ244, Time!J$28, 'Working Capital'!$J45:$BQ45)</f>
        <v>-432418.54456229106</v>
      </c>
      <c r="K9" s="9">
        <f ca="1" xml:space="preserve"> SUMIF( Time!$J244:$BQ244, Time!K$28, 'Working Capital'!$J45:$BQ45)</f>
        <v>-706293.29793349479</v>
      </c>
      <c r="L9" s="9">
        <f ca="1" xml:space="preserve"> SUMIF( Time!$J244:$BQ244, Time!L$28, 'Working Capital'!$J45:$BQ45)</f>
        <v>-1213795.8770937307</v>
      </c>
      <c r="M9" s="9">
        <f ca="1" xml:space="preserve"> SUMIF( Time!$J244:$BQ244, Time!M$28, 'Working Capital'!$J45:$BQ45)</f>
        <v>-2088701.0907498288</v>
      </c>
      <c r="N9" s="9">
        <f ca="1" xml:space="preserve"> SUMIF( Time!$J244:$BQ244, Time!N$28, 'Working Capital'!$J45:$BQ45)</f>
        <v>-3803943.7759350827</v>
      </c>
    </row>
    <row r="10" spans="1:16">
      <c r="E10" s="11" t="s">
        <v>90</v>
      </c>
      <c r="F10" s="30"/>
      <c r="G10" s="11" t="s">
        <v>205</v>
      </c>
      <c r="H10" s="54">
        <f ca="1" xml:space="preserve"> SUM( J10:BQ10 )</f>
        <v>35839258.15333195</v>
      </c>
      <c r="I10" s="30"/>
      <c r="J10" s="11">
        <f ca="1" xml:space="preserve"> SUMIF( Time!$J244:$BQ244, Time!J$28, Cashflow!$J10:$BQ10)</f>
        <v>287581.45543770894</v>
      </c>
      <c r="K10" s="11">
        <f ca="1" xml:space="preserve"> SUMIF( Time!$J244:$BQ244, Time!K$28, Cashflow!$J10:$BQ10)</f>
        <v>1560749.9177159707</v>
      </c>
      <c r="L10" s="11">
        <f ca="1" xml:space="preserve"> SUMIF( Time!$J244:$BQ244, Time!L$28, Cashflow!$J10:$BQ10)</f>
        <v>4534253.5481278133</v>
      </c>
      <c r="M10" s="11">
        <f ca="1" xml:space="preserve"> SUMIF( Time!$J244:$BQ244, Time!M$28, Cashflow!$J10:$BQ10)</f>
        <v>10538663.927121274</v>
      </c>
      <c r="N10" s="11">
        <f ca="1" xml:space="preserve"> SUMIF( Time!$J244:$BQ244, Time!N$28, Cashflow!$J10:$BQ10)</f>
        <v>18918009.304929182</v>
      </c>
    </row>
    <row r="12" spans="1:16">
      <c r="E12" s="16" t="str">
        <f xml:space="preserve"> 'Working Capital'!E$14</f>
        <v xml:space="preserve">Cash out on Inventory </v>
      </c>
      <c r="F12" s="16">
        <f xml:space="preserve"> 'Working Capital'!F$14</f>
        <v>0</v>
      </c>
      <c r="G12" s="16" t="str">
        <f xml:space="preserve"> 'Working Capital'!G$14</f>
        <v>GBP</v>
      </c>
      <c r="H12" s="41">
        <f ca="1" xml:space="preserve"> 'Working Capital'!H$14</f>
        <v>-5565000</v>
      </c>
      <c r="I12" s="16">
        <f xml:space="preserve"> 'Working Capital'!I$14</f>
        <v>0</v>
      </c>
      <c r="J12" s="9">
        <f ca="1" xml:space="preserve"> SUMIF( Time!$J244:$BQ244, Time!J$28, 'Working Capital'!$J14:$BQ14)</f>
        <v>-227500</v>
      </c>
      <c r="K12" s="9">
        <f ca="1" xml:space="preserve"> SUMIF( Time!$J244:$BQ244, Time!K$28, 'Working Capital'!$J14:$BQ14)</f>
        <v>-577500</v>
      </c>
      <c r="L12" s="9">
        <f ca="1" xml:space="preserve"> SUMIF( Time!$J244:$BQ244, Time!L$28, 'Working Capital'!$J14:$BQ14)</f>
        <v>-980000</v>
      </c>
      <c r="M12" s="9">
        <f ca="1" xml:space="preserve"> SUMIF( Time!$J244:$BQ244, Time!M$28, 'Working Capital'!$J14:$BQ14)</f>
        <v>-1680000</v>
      </c>
      <c r="N12" s="9">
        <f ca="1" xml:space="preserve"> SUMIF( Time!$J244:$BQ244, Time!N$28, 'Working Capital'!$J14:$BQ14)</f>
        <v>-2100000</v>
      </c>
    </row>
    <row r="13" spans="1:16">
      <c r="E13" s="11" t="s">
        <v>18</v>
      </c>
      <c r="F13" s="30"/>
      <c r="G13" s="11" t="s">
        <v>205</v>
      </c>
      <c r="H13" s="54">
        <f ca="1" xml:space="preserve"> SUM( J13:BQ13 )</f>
        <v>30274258.153331947</v>
      </c>
      <c r="I13" s="30"/>
      <c r="J13" s="11">
        <f ca="1" xml:space="preserve"> SUMIF( Time!$J244:$BQ244, Time!J$28, Cashflow!$J13:$BQ13)</f>
        <v>60081.455437708959</v>
      </c>
      <c r="K13" s="11">
        <f ca="1" xml:space="preserve"> SUMIF( Time!$J244:$BQ244, Time!K$28, Cashflow!$J13:$BQ13)</f>
        <v>983249.91771597078</v>
      </c>
      <c r="L13" s="11">
        <f ca="1" xml:space="preserve"> SUMIF( Time!$J244:$BQ244, Time!L$28, Cashflow!$J13:$BQ13)</f>
        <v>3554253.5481278133</v>
      </c>
      <c r="M13" s="11">
        <f ca="1" xml:space="preserve"> SUMIF( Time!$J244:$BQ244, Time!M$28, Cashflow!$J13:$BQ13)</f>
        <v>8858663.927121276</v>
      </c>
      <c r="N13" s="11">
        <f ca="1" xml:space="preserve"> SUMIF( Time!$J244:$BQ244, Time!N$28, Cashflow!$J13:$BQ13)</f>
        <v>16818009.304929178</v>
      </c>
    </row>
    <row r="15" spans="1:16">
      <c r="E15" s="16" t="str">
        <f xml:space="preserve"> 'Supply Chain finance'!E$22</f>
        <v>Supply Chain Finance drawdown</v>
      </c>
      <c r="F15" s="16">
        <f xml:space="preserve"> 'Supply Chain finance'!F$22</f>
        <v>0</v>
      </c>
      <c r="G15" s="16" t="str">
        <f xml:space="preserve"> 'Supply Chain finance'!G$22</f>
        <v>GBP</v>
      </c>
      <c r="H15" s="41">
        <f ca="1" xml:space="preserve"> 'Supply Chain finance'!H$22</f>
        <v>0</v>
      </c>
      <c r="I15" s="16">
        <f xml:space="preserve"> 'Supply Chain finance'!I$22</f>
        <v>0</v>
      </c>
      <c r="J15" s="9">
        <f ca="1" xml:space="preserve"> SUMIF( Time!$J244:$BQ244, Time!J$28, 'Supply Chain finance'!$J22:$BQ22)</f>
        <v>0</v>
      </c>
      <c r="K15" s="9">
        <f ca="1" xml:space="preserve"> SUMIF( Time!$J244:$BQ244, Time!K$28, 'Supply Chain finance'!$J22:$BQ22)</f>
        <v>0</v>
      </c>
      <c r="L15" s="9">
        <f ca="1" xml:space="preserve"> SUMIF( Time!$J244:$BQ244, Time!L$28, 'Supply Chain finance'!$J22:$BQ22)</f>
        <v>0</v>
      </c>
      <c r="M15" s="9">
        <f ca="1" xml:space="preserve"> SUMIF( Time!$J244:$BQ244, Time!M$28, 'Supply Chain finance'!$J22:$BQ22)</f>
        <v>0</v>
      </c>
      <c r="N15" s="9">
        <f ca="1" xml:space="preserve"> SUMIF( Time!$J244:$BQ244, Time!N$28, 'Supply Chain finance'!$J22:$BQ22)</f>
        <v>0</v>
      </c>
    </row>
    <row r="16" spans="1:16">
      <c r="E16" s="16" t="str">
        <f xml:space="preserve"> 'Supply Chain finance'!E$29</f>
        <v xml:space="preserve">Supply Chain Finance principal repayment </v>
      </c>
      <c r="F16" s="16">
        <f xml:space="preserve"> 'Supply Chain finance'!F$29</f>
        <v>0</v>
      </c>
      <c r="G16" s="16" t="str">
        <f xml:space="preserve"> 'Supply Chain finance'!G$29</f>
        <v>GBP</v>
      </c>
      <c r="H16" s="41">
        <f ca="1" xml:space="preserve"> 'Supply Chain finance'!H$29</f>
        <v>0</v>
      </c>
      <c r="I16" s="16">
        <f xml:space="preserve"> 'Supply Chain finance'!I$29</f>
        <v>0</v>
      </c>
      <c r="J16" s="9">
        <f ca="1" xml:space="preserve"> SUMIF( Time!$J244:$BQ244, Time!J$28, 'Supply Chain finance'!$J29:$BQ29)</f>
        <v>0</v>
      </c>
      <c r="K16" s="9">
        <f ca="1" xml:space="preserve"> SUMIF( Time!$J244:$BQ244, Time!K$28, 'Supply Chain finance'!$J29:$BQ29)</f>
        <v>0</v>
      </c>
      <c r="L16" s="9">
        <f ca="1" xml:space="preserve"> SUMIF( Time!$J244:$BQ244, Time!L$28, 'Supply Chain finance'!$J29:$BQ29)</f>
        <v>0</v>
      </c>
      <c r="M16" s="9">
        <f ca="1" xml:space="preserve"> SUMIF( Time!$J244:$BQ244, Time!M$28, 'Supply Chain finance'!$J29:$BQ29)</f>
        <v>0</v>
      </c>
      <c r="N16" s="9">
        <f ca="1" xml:space="preserve"> SUMIF( Time!$J244:$BQ244, Time!N$28, 'Supply Chain finance'!$J29:$BQ29)</f>
        <v>0</v>
      </c>
    </row>
    <row r="17" spans="5:14">
      <c r="E17" s="16" t="str">
        <f xml:space="preserve"> 'Invoice finance'!E$21</f>
        <v>Invoice finance drawdown</v>
      </c>
      <c r="F17" s="16">
        <f xml:space="preserve"> 'Invoice finance'!F$21</f>
        <v>0</v>
      </c>
      <c r="G17" s="16" t="str">
        <f xml:space="preserve"> 'Invoice finance'!G$21</f>
        <v>GBP</v>
      </c>
      <c r="H17" s="41">
        <f ca="1" xml:space="preserve"> 'Invoice finance'!H$21</f>
        <v>0</v>
      </c>
      <c r="I17" s="16">
        <f xml:space="preserve"> 'Invoice finance'!I$21</f>
        <v>0</v>
      </c>
      <c r="J17" s="9">
        <f ca="1" xml:space="preserve"> SUMIF( Time!$J244:$BQ244, Time!J$28, 'Invoice finance'!$J21:$BQ21)</f>
        <v>0</v>
      </c>
      <c r="K17" s="9">
        <f ca="1" xml:space="preserve"> SUMIF( Time!$J244:$BQ244, Time!K$28, 'Invoice finance'!$J21:$BQ21)</f>
        <v>0</v>
      </c>
      <c r="L17" s="9">
        <f ca="1" xml:space="preserve"> SUMIF( Time!$J244:$BQ244, Time!L$28, 'Invoice finance'!$J21:$BQ21)</f>
        <v>0</v>
      </c>
      <c r="M17" s="9">
        <f ca="1" xml:space="preserve"> SUMIF( Time!$J244:$BQ244, Time!M$28, 'Invoice finance'!$J21:$BQ21)</f>
        <v>0</v>
      </c>
      <c r="N17" s="9">
        <f ca="1" xml:space="preserve"> SUMIF( Time!$J244:$BQ244, Time!N$28, 'Invoice finance'!$J21:$BQ21)</f>
        <v>0</v>
      </c>
    </row>
    <row r="18" spans="5:14">
      <c r="E18" s="16" t="str">
        <f xml:space="preserve"> 'Invoice finance'!E$28</f>
        <v xml:space="preserve">Invoice finance principal repayment </v>
      </c>
      <c r="F18" s="16">
        <f xml:space="preserve"> 'Invoice finance'!F$28</f>
        <v>0</v>
      </c>
      <c r="G18" s="16" t="str">
        <f xml:space="preserve"> 'Invoice finance'!G$28</f>
        <v>GBP</v>
      </c>
      <c r="H18" s="41">
        <f ca="1" xml:space="preserve"> 'Invoice finance'!H$28</f>
        <v>0</v>
      </c>
      <c r="I18" s="16">
        <f xml:space="preserve"> 'Invoice finance'!I$28</f>
        <v>0</v>
      </c>
      <c r="J18" s="9">
        <f ca="1" xml:space="preserve"> SUMIF( Time!$J244:$BQ244, Time!J$28, 'Invoice finance'!$J28:$BQ28)</f>
        <v>0</v>
      </c>
      <c r="K18" s="9">
        <f ca="1" xml:space="preserve"> SUMIF( Time!$J244:$BQ244, Time!K$28, 'Invoice finance'!$J28:$BQ28)</f>
        <v>0</v>
      </c>
      <c r="L18" s="9">
        <f ca="1" xml:space="preserve"> SUMIF( Time!$J244:$BQ244, Time!L$28, 'Invoice finance'!$J28:$BQ28)</f>
        <v>0</v>
      </c>
      <c r="M18" s="9">
        <f ca="1" xml:space="preserve"> SUMIF( Time!$J244:$BQ244, Time!M$28, 'Invoice finance'!$J28:$BQ28)</f>
        <v>0</v>
      </c>
      <c r="N18" s="9">
        <f ca="1" xml:space="preserve"> SUMIF( Time!$J244:$BQ244, Time!N$28, 'Invoice finance'!$J28:$BQ28)</f>
        <v>0</v>
      </c>
    </row>
    <row r="19" spans="5:14">
      <c r="E19" s="16" t="str">
        <f xml:space="preserve"> 'Supply Chain finance'!E$48</f>
        <v xml:space="preserve">Supply Chain Finance interest paid </v>
      </c>
      <c r="F19" s="16">
        <f xml:space="preserve"> 'Supply Chain finance'!F$48</f>
        <v>0</v>
      </c>
      <c r="G19" s="16" t="str">
        <f xml:space="preserve"> 'Supply Chain finance'!G$48</f>
        <v>GBP</v>
      </c>
      <c r="H19" s="41">
        <f ca="1" xml:space="preserve"> 'Supply Chain finance'!H$48</f>
        <v>0</v>
      </c>
      <c r="I19" s="16">
        <f xml:space="preserve"> 'Supply Chain finance'!I$48</f>
        <v>0</v>
      </c>
      <c r="J19" s="9">
        <f ca="1" xml:space="preserve"> SUMIF( Time!$J244:$BQ244, Time!J$28, 'Supply Chain finance'!$J48:$BQ48)</f>
        <v>0</v>
      </c>
      <c r="K19" s="9">
        <f ca="1" xml:space="preserve"> SUMIF( Time!$J244:$BQ244, Time!K$28, 'Supply Chain finance'!$J48:$BQ48)</f>
        <v>0</v>
      </c>
      <c r="L19" s="9">
        <f ca="1" xml:space="preserve"> SUMIF( Time!$J244:$BQ244, Time!L$28, 'Supply Chain finance'!$J48:$BQ48)</f>
        <v>0</v>
      </c>
      <c r="M19" s="9">
        <f ca="1" xml:space="preserve"> SUMIF( Time!$J244:$BQ244, Time!M$28, 'Supply Chain finance'!$J48:$BQ48)</f>
        <v>0</v>
      </c>
      <c r="N19" s="9">
        <f ca="1" xml:space="preserve"> SUMIF( Time!$J244:$BQ244, Time!N$28, 'Supply Chain finance'!$J48:$BQ48)</f>
        <v>0</v>
      </c>
    </row>
    <row r="20" spans="5:14">
      <c r="E20" s="16" t="str">
        <f xml:space="preserve"> 'Invoice finance'!E$47</f>
        <v xml:space="preserve">Invoice finance interest paid </v>
      </c>
      <c r="F20" s="16">
        <f xml:space="preserve"> 'Invoice finance'!F$47</f>
        <v>0</v>
      </c>
      <c r="G20" s="16" t="str">
        <f xml:space="preserve"> 'Invoice finance'!G$47</f>
        <v>GBP</v>
      </c>
      <c r="H20" s="41">
        <f ca="1" xml:space="preserve"> 'Invoice finance'!H$47</f>
        <v>0</v>
      </c>
      <c r="I20" s="16">
        <f xml:space="preserve"> 'Invoice finance'!I$47</f>
        <v>0</v>
      </c>
      <c r="J20" s="9">
        <f ca="1" xml:space="preserve"> SUMIF( Time!$J244:$BQ244, Time!J$28, 'Invoice finance'!$J47:$BQ47)</f>
        <v>0</v>
      </c>
      <c r="K20" s="9">
        <f ca="1" xml:space="preserve"> SUMIF( Time!$J244:$BQ244, Time!K$28, 'Invoice finance'!$J47:$BQ47)</f>
        <v>0</v>
      </c>
      <c r="L20" s="9">
        <f ca="1" xml:space="preserve"> SUMIF( Time!$J244:$BQ244, Time!L$28, 'Invoice finance'!$J47:$BQ47)</f>
        <v>0</v>
      </c>
      <c r="M20" s="9">
        <f ca="1" xml:space="preserve"> SUMIF( Time!$J244:$BQ244, Time!M$28, 'Invoice finance'!$J47:$BQ47)</f>
        <v>0</v>
      </c>
      <c r="N20" s="9">
        <f ca="1" xml:space="preserve"> SUMIF( Time!$J244:$BQ244, Time!N$28, 'Invoice finance'!$J47:$BQ47)</f>
        <v>0</v>
      </c>
    </row>
    <row r="21" spans="5:14">
      <c r="E21" s="11" t="s">
        <v>145</v>
      </c>
      <c r="F21" s="30"/>
      <c r="G21" s="11" t="s">
        <v>205</v>
      </c>
      <c r="H21" s="54">
        <f ca="1" xml:space="preserve"> SUM( J21:BQ21 )</f>
        <v>30274258.153331947</v>
      </c>
      <c r="I21" s="30"/>
      <c r="J21" s="11">
        <f ca="1" xml:space="preserve"> SUMIF( Time!$J244:$BQ244, Time!J$28, Cashflow!$J21:$BQ21)</f>
        <v>60081.455437708959</v>
      </c>
      <c r="K21" s="11">
        <f ca="1" xml:space="preserve"> SUMIF( Time!$J244:$BQ244, Time!K$28, Cashflow!$J21:$BQ21)</f>
        <v>983249.91771597078</v>
      </c>
      <c r="L21" s="11">
        <f ca="1" xml:space="preserve"> SUMIF( Time!$J244:$BQ244, Time!L$28, Cashflow!$J21:$BQ21)</f>
        <v>3554253.5481278133</v>
      </c>
      <c r="M21" s="11">
        <f ca="1" xml:space="preserve"> SUMIF( Time!$J244:$BQ244, Time!M$28, Cashflow!$J21:$BQ21)</f>
        <v>8858663.927121276</v>
      </c>
      <c r="N21" s="11">
        <f ca="1" xml:space="preserve"> SUMIF( Time!$J244:$BQ244, Time!N$28, Cashflow!$J21:$BQ21)</f>
        <v>16818009.304929178</v>
      </c>
    </row>
    <row r="23" spans="5:14">
      <c r="E23" s="16" t="str">
        <f xml:space="preserve"> InpS!E$11</f>
        <v>New share capital issued</v>
      </c>
      <c r="F23" s="16">
        <f xml:space="preserve"> InpS!F$11</f>
        <v>0</v>
      </c>
      <c r="G23" s="16" t="str">
        <f xml:space="preserve"> InpS!G$11</f>
        <v>GBP</v>
      </c>
      <c r="H23" s="41">
        <f xml:space="preserve"> InpS!H$11</f>
        <v>0</v>
      </c>
      <c r="I23" s="16">
        <f xml:space="preserve"> InpS!I$11</f>
        <v>0</v>
      </c>
      <c r="J23" s="9">
        <f xml:space="preserve"> SUMIF( Time!$J244:$BQ244, Time!J$28, InpS!$J11:$BQ11)</f>
        <v>0</v>
      </c>
      <c r="K23" s="9">
        <f xml:space="preserve"> SUMIF( Time!$J244:$BQ244, Time!K$28, InpS!$J11:$BQ11)</f>
        <v>0</v>
      </c>
      <c r="L23" s="9">
        <f xml:space="preserve"> SUMIF( Time!$J244:$BQ244, Time!L$28, InpS!$J11:$BQ11)</f>
        <v>0</v>
      </c>
      <c r="M23" s="9">
        <f xml:space="preserve"> SUMIF( Time!$J244:$BQ244, Time!M$28, InpS!$J11:$BQ11)</f>
        <v>0</v>
      </c>
      <c r="N23" s="9">
        <f xml:space="preserve"> SUMIF( Time!$J244:$BQ244, Time!N$28, InpS!$J11:$BQ11)</f>
        <v>0</v>
      </c>
    </row>
    <row r="24" spans="5:14">
      <c r="E24" s="11" t="s">
        <v>91</v>
      </c>
      <c r="F24" s="30"/>
      <c r="G24" s="11" t="s">
        <v>205</v>
      </c>
      <c r="H24" s="54">
        <f ca="1" xml:space="preserve"> SUM( J24:BQ24 )</f>
        <v>30274258.153331947</v>
      </c>
      <c r="I24" s="30"/>
      <c r="J24" s="11">
        <f ca="1" xml:space="preserve"> SUMIF( Time!$J244:$BQ244, Time!J$28, Cashflow!$J24:$BQ24)</f>
        <v>60081.455437708959</v>
      </c>
      <c r="K24" s="11">
        <f ca="1" xml:space="preserve"> SUMIF( Time!$J244:$BQ244, Time!K$28, Cashflow!$J24:$BQ24)</f>
        <v>983249.91771597078</v>
      </c>
      <c r="L24" s="11">
        <f ca="1" xml:space="preserve"> SUMIF( Time!$J244:$BQ244, Time!L$28, Cashflow!$J24:$BQ24)</f>
        <v>3554253.5481278133</v>
      </c>
      <c r="M24" s="11">
        <f ca="1" xml:space="preserve"> SUMIF( Time!$J244:$BQ244, Time!M$28, Cashflow!$J24:$BQ24)</f>
        <v>8858663.927121276</v>
      </c>
      <c r="N24" s="11">
        <f ca="1" xml:space="preserve"> SUMIF( Time!$J244:$BQ244, Time!N$28, Cashflow!$J24:$BQ24)</f>
        <v>16818009.304929178</v>
      </c>
    </row>
  </sheetData>
  <conditionalFormatting sqref="F3">
    <cfRule type="cellIs" dxfId="169" priority="8" stopIfTrue="1" operator="notEqual">
      <formula>0</formula>
    </cfRule>
    <cfRule type="cellIs" dxfId="168" priority="9" stopIfTrue="1" operator="equal">
      <formula>""</formula>
    </cfRule>
  </conditionalFormatting>
  <conditionalFormatting sqref="J3:P3">
    <cfRule type="cellIs" dxfId="167" priority="6" stopIfTrue="1" operator="equal">
      <formula>"Construction"</formula>
    </cfRule>
    <cfRule type="cellIs" dxfId="166" priority="7" stopIfTrue="1" operator="equal">
      <formula>"Operations"</formula>
    </cfRule>
  </conditionalFormatting>
  <conditionalFormatting sqref="J3:P3">
    <cfRule type="cellIs" dxfId="165" priority="5" operator="equal">
      <formula>"Fin Close"</formula>
    </cfRule>
  </conditionalFormatting>
  <conditionalFormatting sqref="J3:P3">
    <cfRule type="cellIs" dxfId="164" priority="3" operator="equal">
      <formula>"PPA ext."</formula>
    </cfRule>
    <cfRule type="cellIs" dxfId="163" priority="4" operator="equal">
      <formula>"Delay"</formula>
    </cfRule>
  </conditionalFormatting>
  <conditionalFormatting sqref="F2">
    <cfRule type="cellIs" dxfId="162" priority="1" stopIfTrue="1" operator="notEqual">
      <formula>0</formula>
    </cfRule>
    <cfRule type="cellIs" dxfId="161" priority="2" stopIfTrue="1" operator="equal">
      <formula>""</formula>
    </cfRule>
  </conditionalFormatting>
  <pageMargins left="0.7" right="0.7" top="0.75" bottom="0.75" header="0.3" footer="0.3"/>
  <customProperties>
    <customPr name="MMGroup" r:id="rId1"/>
    <customPr name="MMSheetType" r:id="rId2"/>
  </customPropertie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4F81BD"/>
    <outlinePr summaryBelow="0" summaryRight="0"/>
  </sheetPr>
  <dimension ref="A1:P17"/>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cols>
    <col min="1" max="2" width="1.44140625" style="22" customWidth="1"/>
    <col min="3" max="3" width="1.44140625" style="44" customWidth="1"/>
    <col min="4" max="4" width="1.44140625" style="72" customWidth="1"/>
    <col min="5" max="5" width="38.6640625" bestFit="1" customWidth="1"/>
    <col min="6" max="6" width="20.5546875" bestFit="1" customWidth="1"/>
    <col min="7" max="7" width="13.21875" bestFit="1" customWidth="1"/>
    <col min="8" max="8" width="10" style="39" bestFit="1" customWidth="1"/>
    <col min="9" max="9" width="3.44140625" customWidth="1"/>
    <col min="10" max="14" width="11.77734375" bestFit="1" customWidth="1"/>
    <col min="15" max="16" width="15.109375" customWidth="1"/>
    <col min="17" max="17" width="15.109375" hidden="1" customWidth="1"/>
    <col min="18" max="16384" width="15.109375" hidden="1"/>
  </cols>
  <sheetData>
    <row r="1" spans="1:16" s="68" customFormat="1" ht="25">
      <c r="A1" s="48" t="str">
        <f ca="1" xml:space="preserve"> RIGHT(CELL("filename", A1), LEN(CELL("filename", A1)) - SEARCH("]", CELL("filename", A1)))</f>
        <v>Inventory Report Ann</v>
      </c>
      <c r="B1" s="71"/>
      <c r="C1" s="75"/>
      <c r="D1" s="74"/>
      <c r="F1" s="50" t="str">
        <f>HYPERLINK("#Contents!A1","Go to contents")</f>
        <v>Go to contents</v>
      </c>
      <c r="H1" s="47"/>
      <c r="J1" s="47"/>
    </row>
    <row r="2" spans="1:16" s="52" customFormat="1">
      <c r="A2" s="43"/>
      <c r="B2" s="43"/>
      <c r="C2" s="67"/>
      <c r="D2" s="70"/>
      <c r="E2" s="19" t="s">
        <v>260</v>
      </c>
      <c r="F2" s="49">
        <f ca="1" xml:space="preserve"> 'Model Checks and Alerts'!F11</f>
        <v>1</v>
      </c>
      <c r="G2" s="51" t="s">
        <v>115</v>
      </c>
      <c r="H2" s="45"/>
      <c r="I2" s="45"/>
      <c r="J2" s="6">
        <f xml:space="preserve"> Time!J$35</f>
        <v>45412</v>
      </c>
      <c r="K2" s="6">
        <f xml:space="preserve"> Time!K$35</f>
        <v>45777</v>
      </c>
      <c r="L2" s="6">
        <f xml:space="preserve"> Time!L$35</f>
        <v>46142</v>
      </c>
      <c r="M2" s="6">
        <f xml:space="preserve"> Time!M$35</f>
        <v>46507</v>
      </c>
      <c r="N2" s="6">
        <f xml:space="preserve"> Time!N$35</f>
        <v>46873</v>
      </c>
      <c r="O2" s="6"/>
      <c r="P2" s="6"/>
    </row>
    <row r="3" spans="1:16" s="29" customFormat="1">
      <c r="A3" s="43"/>
      <c r="B3" s="43"/>
      <c r="C3" s="67"/>
      <c r="D3" s="70"/>
      <c r="E3" s="37" t="s">
        <v>167</v>
      </c>
      <c r="F3" s="49"/>
      <c r="G3" s="51" t="s">
        <v>76</v>
      </c>
      <c r="H3" s="45"/>
      <c r="I3" s="45"/>
      <c r="J3" s="7" t="str">
        <f xml:space="preserve"> Time!J$42</f>
        <v>Month12</v>
      </c>
      <c r="K3" s="7" t="str">
        <f xml:space="preserve"> Time!K$42</f>
        <v>Month24</v>
      </c>
      <c r="L3" s="7" t="str">
        <f xml:space="preserve"> Time!L$42</f>
        <v>Month36</v>
      </c>
      <c r="M3" s="7" t="str">
        <f xml:space="preserve"> Time!M$42</f>
        <v>Month48</v>
      </c>
      <c r="N3" s="7" t="str">
        <f xml:space="preserve"> Time!N$42</f>
        <v>Month60</v>
      </c>
      <c r="O3" s="7"/>
      <c r="P3" s="7"/>
    </row>
    <row r="4" spans="1:16" s="26" customFormat="1">
      <c r="A4" s="43"/>
      <c r="B4" s="43"/>
      <c r="C4" s="67"/>
      <c r="D4" s="70"/>
      <c r="E4" s="19" t="s">
        <v>261</v>
      </c>
      <c r="F4"/>
      <c r="G4"/>
      <c r="H4" s="45"/>
      <c r="I4" s="45"/>
      <c r="J4" s="26">
        <f xml:space="preserve"> Time!J$48</f>
        <v>12</v>
      </c>
      <c r="K4" s="26">
        <f xml:space="preserve"> Time!K$48</f>
        <v>24</v>
      </c>
      <c r="L4" s="26">
        <f xml:space="preserve"> Time!L$48</f>
        <v>36</v>
      </c>
      <c r="M4" s="26">
        <f xml:space="preserve"> Time!M$48</f>
        <v>48</v>
      </c>
      <c r="N4" s="26">
        <f xml:space="preserve"> Time!N$48</f>
        <v>60</v>
      </c>
    </row>
    <row r="5" spans="1:16" s="29" customFormat="1">
      <c r="A5" s="43"/>
      <c r="B5" s="43"/>
      <c r="C5" s="67"/>
      <c r="D5" s="70"/>
      <c r="E5" s="19" t="s">
        <v>247</v>
      </c>
      <c r="F5" s="22" t="s">
        <v>201</v>
      </c>
      <c r="G5" s="22" t="s">
        <v>185</v>
      </c>
      <c r="H5" s="22" t="s">
        <v>166</v>
      </c>
      <c r="I5" s="45"/>
      <c r="J5" s="15"/>
      <c r="K5" s="15"/>
      <c r="L5" s="15"/>
      <c r="M5" s="15"/>
      <c r="N5" s="15"/>
      <c r="O5" s="15"/>
      <c r="P5" s="15"/>
    </row>
    <row r="6" spans="1:16" s="39" customFormat="1">
      <c r="A6" s="22"/>
      <c r="B6" s="22"/>
      <c r="C6" s="44"/>
      <c r="D6" s="69"/>
      <c r="F6" s="22"/>
      <c r="G6" s="22"/>
      <c r="H6" s="22"/>
    </row>
    <row r="8" spans="1:16">
      <c r="E8" s="16" t="str">
        <f xml:space="preserve"> Customers!E$11</f>
        <v>New customers orders</v>
      </c>
      <c r="F8" s="16">
        <f xml:space="preserve"> Customers!F$11</f>
        <v>0</v>
      </c>
      <c r="G8" s="16" t="str">
        <f xml:space="preserve"> Customers!G$11</f>
        <v>Units</v>
      </c>
      <c r="H8" s="41">
        <f xml:space="preserve"> Customers!H$11</f>
        <v>261181.72293639058</v>
      </c>
      <c r="I8" s="16">
        <f xml:space="preserve"> Customers!I$11</f>
        <v>0</v>
      </c>
      <c r="J8" s="9">
        <f xml:space="preserve"> SUMIF( Time!$J244:$BQ244, Time!J$28, Customers!$J11:$BQ11)</f>
        <v>8423.5199996978354</v>
      </c>
      <c r="K8" s="9">
        <f xml:space="preserve"> SUMIF( Time!$J244:$BQ244, Time!K$28, Customers!$J11:$BQ11)</f>
        <v>16856.898499590458</v>
      </c>
      <c r="L8" s="9">
        <f xml:space="preserve"> SUMIF( Time!$J244:$BQ244, Time!L$28, Customers!$J11:$BQ11)</f>
        <v>33708.800976062739</v>
      </c>
      <c r="M8" s="9">
        <f xml:space="preserve"> SUMIF( Time!$J244:$BQ244, Time!M$28, Customers!$J11:$BQ11)</f>
        <v>67410.178292950688</v>
      </c>
      <c r="N8" s="9">
        <f xml:space="preserve"> SUMIF( Time!$J244:$BQ244, Time!N$28, Customers!$J11:$BQ11)</f>
        <v>134782.32516808886</v>
      </c>
    </row>
    <row r="9" spans="1:16">
      <c r="E9" s="16" t="str">
        <f xml:space="preserve"> Customers!E$32</f>
        <v>Renewing Customer Orders</v>
      </c>
      <c r="F9" s="16">
        <f xml:space="preserve"> Customers!F$32</f>
        <v>0</v>
      </c>
      <c r="G9" s="16" t="str">
        <f xml:space="preserve"> Customers!G$32</f>
        <v>Units</v>
      </c>
      <c r="H9" s="41">
        <f ca="1" xml:space="preserve"> Customers!H$32</f>
        <v>179489.69529611763</v>
      </c>
      <c r="I9" s="16">
        <f xml:space="preserve"> Customers!I$32</f>
        <v>0</v>
      </c>
      <c r="J9" s="9">
        <f ca="1" xml:space="preserve"> SUMIF( Time!$J244:$BQ244, Time!J$28, Customers!$J32:$BQ32)</f>
        <v>0</v>
      </c>
      <c r="K9" s="9">
        <f ca="1" xml:space="preserve"> SUMIF( Time!$J244:$BQ244, Time!K$28, Customers!$J32:$BQ32)</f>
        <v>8423.5199996978354</v>
      </c>
      <c r="L9" s="9">
        <f ca="1" xml:space="preserve"> SUMIF( Time!$J244:$BQ244, Time!L$28, Customers!$J32:$BQ32)</f>
        <v>24438.066499318509</v>
      </c>
      <c r="M9" s="9">
        <f ca="1" xml:space="preserve"> SUMIF( Time!$J244:$BQ244, Time!M$28, Customers!$J32:$BQ32)</f>
        <v>48880.009625694147</v>
      </c>
      <c r="N9" s="9">
        <f ca="1" xml:space="preserve"> SUMIF( Time!$J244:$BQ244, Time!N$28, Customers!$J32:$BQ32)</f>
        <v>97748.099171407142</v>
      </c>
    </row>
    <row r="10" spans="1:16">
      <c r="E10" s="16" t="str">
        <f xml:space="preserve"> Customers!E$21</f>
        <v>Customer Orders Awaiting Fullfilment</v>
      </c>
      <c r="F10" s="16">
        <f xml:space="preserve"> Customers!F$21</f>
        <v>0</v>
      </c>
      <c r="G10" s="16" t="str">
        <f xml:space="preserve"> Customers!G$21</f>
        <v>Units</v>
      </c>
      <c r="H10" s="41">
        <f xml:space="preserve"> Customers!H$21</f>
        <v>0</v>
      </c>
      <c r="I10" s="16">
        <f xml:space="preserve"> Customers!I$21</f>
        <v>0</v>
      </c>
      <c r="J10" s="9">
        <f ca="1" xml:space="preserve"> SUMIF( Time!$J249:$BQ249, Time!J$28, Customers!$J21:$BQ21)</f>
        <v>3423.5199996978349</v>
      </c>
      <c r="K10" s="9">
        <f ca="1" xml:space="preserve"> SUMIF( Time!$J249:$BQ249, Time!K$28, Customers!$J21:$BQ21)</f>
        <v>6225.1870109802221</v>
      </c>
      <c r="L10" s="9">
        <f ca="1" xml:space="preserve"> SUMIF( Time!$J249:$BQ249, Time!L$28, Customers!$J21:$BQ21)</f>
        <v>20982.172378543713</v>
      </c>
      <c r="M10" s="9">
        <f ca="1" xml:space="preserve"> SUMIF( Time!$J249:$BQ249, Time!M$28, Customers!$J21:$BQ21)</f>
        <v>37811.44229650074</v>
      </c>
      <c r="N10" s="9">
        <f ca="1" xml:space="preserve"> SUMIF( Time!$J249:$BQ249, Time!N$28, Customers!$J21:$BQ21)</f>
        <v>100572.41014385063</v>
      </c>
    </row>
    <row r="11" spans="1:16">
      <c r="E11" s="16" t="str">
        <f xml:space="preserve"> Inventory!E$20</f>
        <v>Units ordered</v>
      </c>
      <c r="F11" s="16">
        <f xml:space="preserve"> Inventory!F$20</f>
        <v>0</v>
      </c>
      <c r="G11" s="16" t="str">
        <f xml:space="preserve"> Inventory!G$20</f>
        <v>Units</v>
      </c>
      <c r="H11" s="41">
        <f ca="1" xml:space="preserve"> Inventory!H$20</f>
        <v>180000</v>
      </c>
      <c r="I11" s="16">
        <f xml:space="preserve"> Inventory!I$20</f>
        <v>0</v>
      </c>
      <c r="J11" s="9">
        <f ca="1" xml:space="preserve"> SUMIF( Time!$J244:$BQ244, Time!J$28, Inventory!$J20:$BQ20)</f>
        <v>10000</v>
      </c>
      <c r="K11" s="9">
        <f ca="1" xml:space="preserve"> SUMIF( Time!$J244:$BQ244, Time!K$28, Inventory!$J20:$BQ20)</f>
        <v>20000</v>
      </c>
      <c r="L11" s="9">
        <f ca="1" xml:space="preserve"> SUMIF( Time!$J244:$BQ244, Time!L$28, Inventory!$J20:$BQ20)</f>
        <v>35000</v>
      </c>
      <c r="M11" s="9">
        <f ca="1" xml:space="preserve"> SUMIF( Time!$J244:$BQ244, Time!M$28, Inventory!$J20:$BQ20)</f>
        <v>55000</v>
      </c>
      <c r="N11" s="9">
        <f ca="1" xml:space="preserve"> SUMIF( Time!$J244:$BQ244, Time!N$28, Inventory!$J20:$BQ20)</f>
        <v>60000</v>
      </c>
    </row>
    <row r="12" spans="1:16">
      <c r="E12" s="16" t="str">
        <f xml:space="preserve"> Inventory!E$35</f>
        <v>Units on order</v>
      </c>
      <c r="F12" s="16">
        <f xml:space="preserve"> Inventory!F$35</f>
        <v>0</v>
      </c>
      <c r="G12" s="16" t="str">
        <f xml:space="preserve"> Inventory!G$35</f>
        <v>Units</v>
      </c>
      <c r="H12" s="41">
        <f xml:space="preserve"> Inventory!H$35</f>
        <v>0</v>
      </c>
      <c r="I12" s="16">
        <f xml:space="preserve"> Inventory!I$35</f>
        <v>0</v>
      </c>
      <c r="J12" s="9">
        <f ca="1" xml:space="preserve"> SUMIF( Time!$J249:$BQ249, Time!J$28, Inventory!$J35:$BQ35)</f>
        <v>5000</v>
      </c>
      <c r="K12" s="9">
        <f ca="1" xml:space="preserve"> SUMIF( Time!$J249:$BQ249, Time!K$28, Inventory!$J35:$BQ35)</f>
        <v>10000</v>
      </c>
      <c r="L12" s="9">
        <f ca="1" xml:space="preserve"> SUMIF( Time!$J249:$BQ249, Time!L$28, Inventory!$J35:$BQ35)</f>
        <v>20000</v>
      </c>
      <c r="M12" s="9">
        <f ca="1" xml:space="preserve"> SUMIF( Time!$J249:$BQ249, Time!M$28, Inventory!$J35:$BQ35)</f>
        <v>30000</v>
      </c>
      <c r="N12" s="9">
        <f ca="1" xml:space="preserve"> SUMIF( Time!$J249:$BQ249, Time!N$28, Inventory!$J35:$BQ35)</f>
        <v>30000</v>
      </c>
    </row>
    <row r="13" spans="1:16">
      <c r="E13" s="16" t="str">
        <f xml:space="preserve"> Inventory!E$26</f>
        <v>Units delivered</v>
      </c>
      <c r="F13" s="16">
        <f xml:space="preserve"> Inventory!F$26</f>
        <v>0</v>
      </c>
      <c r="G13" s="16" t="str">
        <f xml:space="preserve"> Inventory!G$26</f>
        <v>Units</v>
      </c>
      <c r="H13" s="41">
        <f ca="1" xml:space="preserve"> Inventory!H$26</f>
        <v>150000</v>
      </c>
      <c r="I13" s="16">
        <f xml:space="preserve"> Inventory!I$26</f>
        <v>0</v>
      </c>
      <c r="J13" s="9">
        <f ca="1" xml:space="preserve"> SUMIF( Time!$J244:$BQ244, Time!J$28, Inventory!$J26:$BQ26)</f>
        <v>5000</v>
      </c>
      <c r="K13" s="9">
        <f ca="1" xml:space="preserve"> SUMIF( Time!$J244:$BQ244, Time!K$28, Inventory!$J26:$BQ26)</f>
        <v>15000</v>
      </c>
      <c r="L13" s="9">
        <f ca="1" xml:space="preserve"> SUMIF( Time!$J244:$BQ244, Time!L$28, Inventory!$J26:$BQ26)</f>
        <v>25000</v>
      </c>
      <c r="M13" s="9">
        <f ca="1" xml:space="preserve"> SUMIF( Time!$J244:$BQ244, Time!M$28, Inventory!$J26:$BQ26)</f>
        <v>45000</v>
      </c>
      <c r="N13" s="9">
        <f ca="1" xml:space="preserve"> SUMIF( Time!$J244:$BQ244, Time!N$28, Inventory!$J26:$BQ26)</f>
        <v>60000</v>
      </c>
    </row>
    <row r="14" spans="1:16">
      <c r="E14" s="16" t="str">
        <f xml:space="preserve"> Inventory!E$12</f>
        <v>Deployed units returned</v>
      </c>
      <c r="F14" s="16">
        <f xml:space="preserve"> Inventory!F$12</f>
        <v>0</v>
      </c>
      <c r="G14" s="16" t="str">
        <f xml:space="preserve"> Inventory!G$12</f>
        <v>Units</v>
      </c>
      <c r="H14" s="41">
        <f ca="1" xml:space="preserve"> Inventory!H$12</f>
        <v>208140.9938930122</v>
      </c>
      <c r="I14" s="16">
        <f xml:space="preserve"> Inventory!I$12</f>
        <v>0</v>
      </c>
      <c r="J14" s="9">
        <f ca="1" xml:space="preserve"> SUMIF( Time!$J244:$BQ244, Time!J$28, Inventory!$J12:$BQ12)</f>
        <v>0</v>
      </c>
      <c r="K14" s="9">
        <f ca="1" xml:space="preserve"> SUMIF( Time!$J244:$BQ244, Time!K$28, Inventory!$J12:$BQ12)</f>
        <v>8423.5199996978354</v>
      </c>
      <c r="L14" s="9">
        <f ca="1" xml:space="preserve"> SUMIF( Time!$J244:$BQ244, Time!L$28, Inventory!$J12:$BQ12)</f>
        <v>25280.418499288295</v>
      </c>
      <c r="M14" s="9">
        <f ca="1" xml:space="preserve"> SUMIF( Time!$J244:$BQ244, Time!M$28, Inventory!$J12:$BQ12)</f>
        <v>58146.867475381245</v>
      </c>
      <c r="N14" s="9">
        <f ca="1" xml:space="preserve"> SUMIF( Time!$J244:$BQ244, Time!N$28, Inventory!$J12:$BQ12)</f>
        <v>116290.18791864484</v>
      </c>
    </row>
    <row r="15" spans="1:16">
      <c r="E15" s="16" t="str">
        <f xml:space="preserve"> Inventory!E$50</f>
        <v>Units in stock</v>
      </c>
      <c r="F15" s="16">
        <f xml:space="preserve"> Inventory!F$50</f>
        <v>0</v>
      </c>
      <c r="G15" s="16" t="str">
        <f xml:space="preserve"> Inventory!G$50</f>
        <v>Units</v>
      </c>
      <c r="H15" s="41">
        <f xml:space="preserve"> Inventory!H$50</f>
        <v>0</v>
      </c>
      <c r="I15" s="16">
        <f xml:space="preserve"> Inventory!I$50</f>
        <v>0</v>
      </c>
      <c r="J15" s="9">
        <f ca="1" xml:space="preserve"> SUMIF( Time!$J249:$BQ249, Time!J$28, Inventory!$J50:$BQ50)</f>
        <v>0</v>
      </c>
      <c r="K15" s="9">
        <f ca="1" xml:space="preserve"> SUMIF( Time!$J249:$BQ249, Time!K$28, Inventory!$J50:$BQ50)</f>
        <v>944.76851169192605</v>
      </c>
      <c r="L15" s="9">
        <f ca="1" xml:space="preserve"> SUMIF( Time!$J249:$BQ249, Time!L$28, Inventory!$J50:$BQ50)</f>
        <v>7835.3049031624669</v>
      </c>
      <c r="M15" s="9">
        <f ca="1" xml:space="preserve"> SUMIF( Time!$J249:$BQ249, Time!M$28, Inventory!$J50:$BQ50)</f>
        <v>11521.254377855897</v>
      </c>
      <c r="N15" s="9">
        <f ca="1" xml:space="preserve"> SUMIF( Time!$J249:$BQ249, Time!N$28, Inventory!$J50:$BQ50)</f>
        <v>18041.985804354579</v>
      </c>
    </row>
    <row r="16" spans="1:16">
      <c r="E16" s="16" t="str">
        <f xml:space="preserve"> Inventory!E$39</f>
        <v>Units deployed</v>
      </c>
      <c r="F16" s="16">
        <f xml:space="preserve"> Inventory!F$39</f>
        <v>0</v>
      </c>
      <c r="G16" s="16" t="str">
        <f xml:space="preserve"> Inventory!G$39</f>
        <v>Units</v>
      </c>
      <c r="H16" s="41">
        <f ca="1" xml:space="preserve"> Inventory!H$39</f>
        <v>340099.00808865757</v>
      </c>
      <c r="I16" s="16">
        <f xml:space="preserve"> Inventory!I$39</f>
        <v>0</v>
      </c>
      <c r="J16" s="9">
        <f ca="1" xml:space="preserve"> SUMIF( Time!$J244:$BQ244, Time!J$28, Inventory!$J39:$BQ39)</f>
        <v>5000</v>
      </c>
      <c r="K16" s="9">
        <f ca="1" xml:space="preserve"> SUMIF( Time!$J244:$BQ244, Time!K$28, Inventory!$J39:$BQ39)</f>
        <v>22478.75148800591</v>
      </c>
      <c r="L16" s="9">
        <f ca="1" xml:space="preserve"> SUMIF( Time!$J244:$BQ244, Time!L$28, Inventory!$J39:$BQ39)</f>
        <v>43389.882107817757</v>
      </c>
      <c r="M16" s="9">
        <f ca="1" xml:space="preserve"> SUMIF( Time!$J244:$BQ244, Time!M$28, Inventory!$J39:$BQ39)</f>
        <v>99460.918000687801</v>
      </c>
      <c r="N16" s="9">
        <f ca="1" xml:space="preserve"> SUMIF( Time!$J244:$BQ244, Time!N$28, Inventory!$J39:$BQ39)</f>
        <v>169769.45649214613</v>
      </c>
    </row>
    <row r="17" spans="5:14">
      <c r="E17" s="16" t="str">
        <f xml:space="preserve"> Inventory!E$57</f>
        <v>Units in use</v>
      </c>
      <c r="F17" s="16">
        <f xml:space="preserve"> Inventory!F$57</f>
        <v>0</v>
      </c>
      <c r="G17" s="16" t="str">
        <f xml:space="preserve"> Inventory!G$57</f>
        <v>Units</v>
      </c>
      <c r="H17" s="41">
        <f xml:space="preserve"> Inventory!H$57</f>
        <v>0</v>
      </c>
      <c r="I17" s="16">
        <f xml:space="preserve"> Inventory!I$57</f>
        <v>0</v>
      </c>
      <c r="J17" s="9">
        <f ca="1" xml:space="preserve"> SUMIF( Time!$J249:$BQ249, Time!J$28, Inventory!$J57:$BQ57)</f>
        <v>5000</v>
      </c>
      <c r="K17" s="9">
        <f ca="1" xml:space="preserve"> SUMIF( Time!$J249:$BQ249, Time!K$28, Inventory!$J57:$BQ57)</f>
        <v>27478.751488005906</v>
      </c>
      <c r="L17" s="9">
        <f ca="1" xml:space="preserve"> SUMIF( Time!$J249:$BQ249, Time!L$28, Inventory!$J57:$BQ57)</f>
        <v>70868.63359582366</v>
      </c>
      <c r="M17" s="9">
        <f ca="1" xml:space="preserve"> SUMIF( Time!$J249:$BQ249, Time!M$28, Inventory!$J57:$BQ57)</f>
        <v>170329.55159651145</v>
      </c>
      <c r="N17" s="9">
        <f ca="1" xml:space="preserve"> SUMIF( Time!$J249:$BQ249, Time!N$28, Inventory!$J57:$BQ57)</f>
        <v>340099.00808865757</v>
      </c>
    </row>
  </sheetData>
  <conditionalFormatting sqref="F3">
    <cfRule type="cellIs" dxfId="160" priority="8" stopIfTrue="1" operator="notEqual">
      <formula>0</formula>
    </cfRule>
    <cfRule type="cellIs" dxfId="159" priority="9" stopIfTrue="1" operator="equal">
      <formula>""</formula>
    </cfRule>
  </conditionalFormatting>
  <conditionalFormatting sqref="J3:P3">
    <cfRule type="cellIs" dxfId="158" priority="6" stopIfTrue="1" operator="equal">
      <formula>"Construction"</formula>
    </cfRule>
    <cfRule type="cellIs" dxfId="157" priority="7" stopIfTrue="1" operator="equal">
      <formula>"Operations"</formula>
    </cfRule>
  </conditionalFormatting>
  <conditionalFormatting sqref="J3:P3">
    <cfRule type="cellIs" dxfId="156" priority="5" operator="equal">
      <formula>"Fin Close"</formula>
    </cfRule>
  </conditionalFormatting>
  <conditionalFormatting sqref="J3:P3">
    <cfRule type="cellIs" dxfId="155" priority="3" operator="equal">
      <formula>"PPA ext."</formula>
    </cfRule>
    <cfRule type="cellIs" dxfId="154" priority="4" operator="equal">
      <formula>"Delay"</formula>
    </cfRule>
  </conditionalFormatting>
  <conditionalFormatting sqref="F2">
    <cfRule type="cellIs" dxfId="153" priority="1" stopIfTrue="1" operator="notEqual">
      <formula>0</formula>
    </cfRule>
    <cfRule type="cellIs" dxfId="152" priority="2" stopIfTrue="1" operator="equal">
      <formula>""</formula>
    </cfRule>
  </conditionalFormatting>
  <pageMargins left="0.7" right="0.7" top="0.75" bottom="0.75" header="0.3" footer="0.3"/>
  <customProperties>
    <customPr name="MMGroup" r:id="rId1"/>
    <customPr name="MMSheetType" r:id="rId2"/>
  </customPropertie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4F81BD"/>
    <outlinePr summaryBelow="0" summaryRight="0"/>
  </sheetPr>
  <dimension ref="A1:P8"/>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cols>
    <col min="1" max="2" width="1.44140625" style="22" customWidth="1"/>
    <col min="3" max="3" width="1.44140625" style="44" customWidth="1"/>
    <col min="4" max="4" width="1.44140625" style="72" customWidth="1"/>
    <col min="5" max="5" width="23.33203125" bestFit="1" customWidth="1"/>
    <col min="6" max="6" width="20.5546875" bestFit="1" customWidth="1"/>
    <col min="7" max="7" width="13.21875" bestFit="1" customWidth="1"/>
    <col min="8" max="8" width="7.6640625" style="39" bestFit="1" customWidth="1"/>
    <col min="9" max="9" width="3.44140625" customWidth="1"/>
    <col min="10" max="14" width="11.77734375" bestFit="1" customWidth="1"/>
    <col min="15" max="16" width="15.109375" customWidth="1"/>
    <col min="17" max="17" width="15.109375" hidden="1" customWidth="1"/>
    <col min="18" max="16384" width="15.109375" hidden="1"/>
  </cols>
  <sheetData>
    <row r="1" spans="1:16" s="68" customFormat="1" ht="25">
      <c r="A1" s="48" t="str">
        <f ca="1" xml:space="preserve"> RIGHT(CELL("filename", A1), LEN(CELL("filename", A1)) - SEARCH("]", CELL("filename", A1)))</f>
        <v>Metrics Report Ann</v>
      </c>
      <c r="B1" s="71"/>
      <c r="C1" s="75"/>
      <c r="D1" s="74"/>
      <c r="F1" s="50" t="str">
        <f>HYPERLINK("#Contents!A1","Go to contents")</f>
        <v>Go to contents</v>
      </c>
      <c r="H1" s="47"/>
      <c r="J1" s="47"/>
    </row>
    <row r="2" spans="1:16" s="52" customFormat="1">
      <c r="A2" s="43"/>
      <c r="B2" s="43"/>
      <c r="C2" s="67"/>
      <c r="D2" s="70"/>
      <c r="E2" s="19" t="s">
        <v>260</v>
      </c>
      <c r="F2" s="49">
        <f ca="1" xml:space="preserve"> 'Model Checks and Alerts'!F11</f>
        <v>1</v>
      </c>
      <c r="G2" s="51" t="s">
        <v>115</v>
      </c>
      <c r="H2" s="45"/>
      <c r="I2" s="45"/>
      <c r="J2" s="6">
        <f xml:space="preserve"> Time!J$55</f>
        <v>45412</v>
      </c>
      <c r="K2" s="6">
        <f xml:space="preserve"> Time!K$55</f>
        <v>45777</v>
      </c>
      <c r="L2" s="6">
        <f xml:space="preserve"> Time!L$55</f>
        <v>46142</v>
      </c>
      <c r="M2" s="6">
        <f xml:space="preserve"> Time!M$55</f>
        <v>46507</v>
      </c>
      <c r="N2" s="6">
        <f xml:space="preserve"> Time!N$55</f>
        <v>46873</v>
      </c>
      <c r="O2" s="6"/>
      <c r="P2" s="6"/>
    </row>
    <row r="3" spans="1:16" s="29" customFormat="1">
      <c r="A3" s="43"/>
      <c r="B3" s="43"/>
      <c r="C3" s="67"/>
      <c r="D3" s="70"/>
      <c r="E3" s="37" t="s">
        <v>167</v>
      </c>
      <c r="F3" s="49"/>
      <c r="G3" s="51" t="s">
        <v>76</v>
      </c>
      <c r="H3" s="45"/>
      <c r="I3" s="45"/>
      <c r="J3" s="7" t="str">
        <f xml:space="preserve"> Time!J$62</f>
        <v>Month12</v>
      </c>
      <c r="K3" s="7" t="str">
        <f xml:space="preserve"> Time!K$62</f>
        <v>Month24</v>
      </c>
      <c r="L3" s="7" t="str">
        <f xml:space="preserve"> Time!L$62</f>
        <v>Month36</v>
      </c>
      <c r="M3" s="7" t="str">
        <f xml:space="preserve"> Time!M$62</f>
        <v>Month48</v>
      </c>
      <c r="N3" s="7" t="str">
        <f xml:space="preserve"> Time!N$62</f>
        <v>Month60</v>
      </c>
      <c r="O3" s="7"/>
      <c r="P3" s="7"/>
    </row>
    <row r="4" spans="1:16" s="26" customFormat="1">
      <c r="A4" s="43"/>
      <c r="B4" s="43"/>
      <c r="C4" s="67"/>
      <c r="D4" s="70"/>
      <c r="E4" s="19" t="s">
        <v>261</v>
      </c>
      <c r="F4"/>
      <c r="G4"/>
      <c r="H4" s="45"/>
      <c r="I4" s="45"/>
      <c r="J4" s="26">
        <f xml:space="preserve"> Time!J$68</f>
        <v>12</v>
      </c>
      <c r="K4" s="26">
        <f xml:space="preserve"> Time!K$68</f>
        <v>24</v>
      </c>
      <c r="L4" s="26">
        <f xml:space="preserve"> Time!L$68</f>
        <v>36</v>
      </c>
      <c r="M4" s="26">
        <f xml:space="preserve"> Time!M$68</f>
        <v>48</v>
      </c>
      <c r="N4" s="26">
        <f xml:space="preserve"> Time!N$68</f>
        <v>60</v>
      </c>
    </row>
    <row r="5" spans="1:16" s="29" customFormat="1">
      <c r="A5" s="43"/>
      <c r="B5" s="43"/>
      <c r="C5" s="67"/>
      <c r="D5" s="70"/>
      <c r="E5" s="19" t="s">
        <v>247</v>
      </c>
      <c r="F5" s="22" t="s">
        <v>201</v>
      </c>
      <c r="G5" s="22" t="s">
        <v>185</v>
      </c>
      <c r="H5" s="22" t="s">
        <v>166</v>
      </c>
      <c r="I5" s="45"/>
      <c r="J5" s="15"/>
      <c r="K5" s="15"/>
      <c r="L5" s="15"/>
      <c r="M5" s="15"/>
      <c r="N5" s="15"/>
      <c r="O5" s="15"/>
      <c r="P5" s="15"/>
    </row>
    <row r="6" spans="1:16" s="39" customFormat="1">
      <c r="A6" s="22"/>
      <c r="B6" s="22"/>
      <c r="C6" s="44"/>
      <c r="D6" s="69"/>
      <c r="F6" s="22"/>
      <c r="G6" s="22"/>
      <c r="H6" s="22"/>
    </row>
    <row r="8" spans="1:16">
      <c r="E8" s="16" t="str">
        <f xml:space="preserve"> Metrics!E$10</f>
        <v>Cash Low</v>
      </c>
      <c r="F8" s="16">
        <f ca="1" xml:space="preserve"> Metrics!$F$10</f>
        <v>-540719.37202126358</v>
      </c>
      <c r="G8" s="16" t="str">
        <f xml:space="preserve"> Metrics!G$10</f>
        <v>GBP</v>
      </c>
      <c r="H8" s="41"/>
      <c r="I8" s="16"/>
      <c r="J8" s="9"/>
      <c r="K8" s="9"/>
      <c r="L8" s="9"/>
      <c r="M8" s="9"/>
      <c r="N8" s="9"/>
    </row>
  </sheetData>
  <conditionalFormatting sqref="F3">
    <cfRule type="cellIs" dxfId="151" priority="8" stopIfTrue="1" operator="notEqual">
      <formula>0</formula>
    </cfRule>
    <cfRule type="cellIs" dxfId="150" priority="9" stopIfTrue="1" operator="equal">
      <formula>""</formula>
    </cfRule>
  </conditionalFormatting>
  <conditionalFormatting sqref="J3:P3">
    <cfRule type="cellIs" dxfId="149" priority="6" stopIfTrue="1" operator="equal">
      <formula>"Construction"</formula>
    </cfRule>
    <cfRule type="cellIs" dxfId="148" priority="7" stopIfTrue="1" operator="equal">
      <formula>"Operations"</formula>
    </cfRule>
  </conditionalFormatting>
  <conditionalFormatting sqref="J3:P3">
    <cfRule type="cellIs" dxfId="147" priority="5" operator="equal">
      <formula>"Fin Close"</formula>
    </cfRule>
  </conditionalFormatting>
  <conditionalFormatting sqref="J3:P3">
    <cfRule type="cellIs" dxfId="146" priority="3" operator="equal">
      <formula>"PPA ext."</formula>
    </cfRule>
    <cfRule type="cellIs" dxfId="145" priority="4" operator="equal">
      <formula>"Delay"</formula>
    </cfRule>
  </conditionalFormatting>
  <conditionalFormatting sqref="F2">
    <cfRule type="cellIs" dxfId="144" priority="1" stopIfTrue="1" operator="notEqual">
      <formula>0</formula>
    </cfRule>
    <cfRule type="cellIs" dxfId="143" priority="2" stopIfTrue="1" operator="equal">
      <formula>""</formula>
    </cfRule>
  </conditionalFormatting>
  <pageMargins left="0.7" right="0.7" top="0.75" bottom="0.75" header="0.3" footer="0.3"/>
  <customProperties>
    <customPr name="MMGroup" r:id="rId1"/>
    <customPr name="MMSheetType" r:id="rId2"/>
  </customPropertie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4F81BD"/>
    <outlinePr summaryBelow="0" summaryRight="0"/>
  </sheetPr>
  <dimension ref="A1:BQ18"/>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cols>
    <col min="1" max="2" width="1.44140625" style="22" customWidth="1"/>
    <col min="3" max="3" width="1.44140625" style="44" customWidth="1"/>
    <col min="4" max="4" width="1.44140625" style="72" customWidth="1"/>
    <col min="5" max="5" width="31.77734375" bestFit="1" customWidth="1"/>
    <col min="6" max="6" width="20.5546875" bestFit="1" customWidth="1"/>
    <col min="7" max="7" width="13.21875" bestFit="1" customWidth="1"/>
    <col min="8" max="8" width="16.21875" style="39" bestFit="1" customWidth="1"/>
    <col min="9" max="9" width="3.44140625" customWidth="1"/>
    <col min="10" max="10" width="12.33203125" bestFit="1" customWidth="1"/>
    <col min="11" max="11" width="12.109375" bestFit="1" customWidth="1"/>
    <col min="12" max="12" width="11.21875" bestFit="1" customWidth="1"/>
    <col min="13" max="13" width="12.33203125" bestFit="1" customWidth="1"/>
    <col min="14" max="14" width="12.21875" bestFit="1" customWidth="1"/>
    <col min="15" max="15" width="11.77734375" bestFit="1" customWidth="1"/>
    <col min="16" max="16" width="12.33203125" bestFit="1" customWidth="1"/>
    <col min="17" max="17" width="12.21875" bestFit="1" customWidth="1"/>
    <col min="18" max="18" width="11.88671875" bestFit="1" customWidth="1"/>
    <col min="19" max="19" width="12.109375" bestFit="1" customWidth="1"/>
    <col min="20" max="20" width="12" bestFit="1" customWidth="1"/>
    <col min="21" max="21" width="11.77734375" bestFit="1" customWidth="1"/>
    <col min="22" max="22" width="12.33203125" bestFit="1" customWidth="1"/>
    <col min="23" max="23" width="12.109375" bestFit="1" customWidth="1"/>
    <col min="24" max="24" width="11.21875" bestFit="1" customWidth="1"/>
    <col min="25" max="25" width="12.33203125" bestFit="1" customWidth="1"/>
    <col min="26" max="26" width="12.21875" bestFit="1" customWidth="1"/>
    <col min="27" max="27" width="11.77734375" bestFit="1" customWidth="1"/>
    <col min="28" max="28" width="12.33203125" bestFit="1" customWidth="1"/>
    <col min="29" max="29" width="12.21875" bestFit="1" customWidth="1"/>
    <col min="30" max="30" width="11.88671875" bestFit="1" customWidth="1"/>
    <col min="31" max="31" width="12.109375" bestFit="1" customWidth="1"/>
    <col min="32" max="32" width="12" bestFit="1" customWidth="1"/>
    <col min="33" max="33" width="11.77734375" bestFit="1" customWidth="1"/>
    <col min="34" max="34" width="12.33203125" bestFit="1" customWidth="1"/>
    <col min="35" max="35" width="12.109375" bestFit="1" customWidth="1"/>
    <col min="36" max="36" width="11.77734375" bestFit="1" customWidth="1"/>
    <col min="37" max="37" width="12.33203125" bestFit="1" customWidth="1"/>
    <col min="38" max="38" width="12.21875" bestFit="1" customWidth="1"/>
    <col min="39" max="39" width="11.77734375" bestFit="1" customWidth="1"/>
    <col min="40" max="40" width="12.33203125" bestFit="1" customWidth="1"/>
    <col min="41" max="41" width="12.21875" bestFit="1" customWidth="1"/>
    <col min="42" max="42" width="11.88671875" bestFit="1" customWidth="1"/>
    <col min="43" max="43" width="12.109375" bestFit="1" customWidth="1"/>
    <col min="44" max="44" width="12" bestFit="1" customWidth="1"/>
    <col min="45" max="45" width="11.77734375" bestFit="1" customWidth="1"/>
    <col min="46" max="46" width="12.33203125" bestFit="1" customWidth="1"/>
    <col min="47" max="47" width="12.109375" bestFit="1" customWidth="1"/>
    <col min="48" max="58" width="13.21875" bestFit="1" customWidth="1"/>
    <col min="59" max="69" width="14.44140625" bestFit="1" customWidth="1"/>
    <col min="70" max="70" width="15.109375" hidden="1" customWidth="1"/>
    <col min="71" max="16384" width="15.109375" hidden="1"/>
  </cols>
  <sheetData>
    <row r="1" spans="1:69" s="68" customFormat="1" ht="25">
      <c r="A1" s="48" t="str">
        <f ca="1" xml:space="preserve"> RIGHT(CELL("filename", A1), LEN(CELL("filename", A1)) - SEARCH("]", CELL("filename", A1)))</f>
        <v>Income Statement</v>
      </c>
      <c r="B1" s="71"/>
      <c r="C1" s="75"/>
      <c r="D1" s="74"/>
      <c r="F1" s="50" t="str">
        <f>HYPERLINK("#Contents!A1","Go to contents")</f>
        <v>Go to contents</v>
      </c>
      <c r="H1" s="47"/>
      <c r="J1" s="47"/>
    </row>
    <row r="2" spans="1:69" s="52" customFormat="1">
      <c r="A2" s="43"/>
      <c r="B2" s="43"/>
      <c r="C2" s="67"/>
      <c r="D2" s="70"/>
      <c r="E2" s="19" t="s">
        <v>260</v>
      </c>
      <c r="F2" s="49">
        <f ca="1" xml:space="preserve"> 'Model Checks and Alerts'!F11</f>
        <v>1</v>
      </c>
      <c r="G2" s="51" t="s">
        <v>115</v>
      </c>
      <c r="H2" s="45"/>
      <c r="I2" s="45"/>
      <c r="J2" s="6">
        <f xml:space="preserve"> Time!J$19</f>
        <v>45077</v>
      </c>
      <c r="K2" s="6">
        <f xml:space="preserve"> Time!K$19</f>
        <v>45107</v>
      </c>
      <c r="L2" s="6">
        <f xml:space="preserve"> Time!L$19</f>
        <v>45138</v>
      </c>
      <c r="M2" s="6">
        <f xml:space="preserve"> Time!M$19</f>
        <v>45169</v>
      </c>
      <c r="N2" s="6">
        <f xml:space="preserve"> Time!N$19</f>
        <v>45199</v>
      </c>
      <c r="O2" s="6">
        <f xml:space="preserve"> Time!O$19</f>
        <v>45230</v>
      </c>
      <c r="P2" s="6">
        <f xml:space="preserve"> Time!P$19</f>
        <v>45260</v>
      </c>
      <c r="Q2" s="6">
        <f xml:space="preserve"> Time!Q$19</f>
        <v>45291</v>
      </c>
      <c r="R2" s="6">
        <f xml:space="preserve"> Time!R$19</f>
        <v>45322</v>
      </c>
      <c r="S2" s="6">
        <f xml:space="preserve"> Time!S$19</f>
        <v>45351</v>
      </c>
      <c r="T2" s="6">
        <f xml:space="preserve"> Time!T$19</f>
        <v>45382</v>
      </c>
      <c r="U2" s="6">
        <f xml:space="preserve"> Time!U$19</f>
        <v>45412</v>
      </c>
      <c r="V2" s="6">
        <f xml:space="preserve"> Time!V$19</f>
        <v>45443</v>
      </c>
      <c r="W2" s="6">
        <f xml:space="preserve"> Time!W$19</f>
        <v>45473</v>
      </c>
      <c r="X2" s="6">
        <f xml:space="preserve"> Time!X$19</f>
        <v>45504</v>
      </c>
      <c r="Y2" s="6">
        <f xml:space="preserve"> Time!Y$19</f>
        <v>45535</v>
      </c>
      <c r="Z2" s="6">
        <f xml:space="preserve"> Time!Z$19</f>
        <v>45565</v>
      </c>
      <c r="AA2" s="6">
        <f xml:space="preserve"> Time!AA$19</f>
        <v>45596</v>
      </c>
      <c r="AB2" s="6">
        <f xml:space="preserve"> Time!AB$19</f>
        <v>45626</v>
      </c>
      <c r="AC2" s="6">
        <f xml:space="preserve"> Time!AC$19</f>
        <v>45657</v>
      </c>
      <c r="AD2" s="6">
        <f xml:space="preserve"> Time!AD$19</f>
        <v>45688</v>
      </c>
      <c r="AE2" s="6">
        <f xml:space="preserve"> Time!AE$19</f>
        <v>45716</v>
      </c>
      <c r="AF2" s="6">
        <f xml:space="preserve"> Time!AF$19</f>
        <v>45747</v>
      </c>
      <c r="AG2" s="6">
        <f xml:space="preserve"> Time!AG$19</f>
        <v>45777</v>
      </c>
      <c r="AH2" s="6">
        <f xml:space="preserve"> Time!AH$19</f>
        <v>45808</v>
      </c>
      <c r="AI2" s="6">
        <f xml:space="preserve"> Time!AI$19</f>
        <v>45838</v>
      </c>
      <c r="AJ2" s="6">
        <f xml:space="preserve"> Time!AJ$19</f>
        <v>45869</v>
      </c>
      <c r="AK2" s="6">
        <f xml:space="preserve"> Time!AK$19</f>
        <v>45900</v>
      </c>
      <c r="AL2" s="6">
        <f xml:space="preserve"> Time!AL$19</f>
        <v>45930</v>
      </c>
      <c r="AM2" s="6">
        <f xml:space="preserve"> Time!AM$19</f>
        <v>45961</v>
      </c>
      <c r="AN2" s="6">
        <f xml:space="preserve"> Time!AN$19</f>
        <v>45991</v>
      </c>
      <c r="AO2" s="6">
        <f xml:space="preserve"> Time!AO$19</f>
        <v>46022</v>
      </c>
      <c r="AP2" s="6">
        <f xml:space="preserve"> Time!AP$19</f>
        <v>46053</v>
      </c>
      <c r="AQ2" s="6">
        <f xml:space="preserve"> Time!AQ$19</f>
        <v>46081</v>
      </c>
      <c r="AR2" s="6">
        <f xml:space="preserve"> Time!AR$19</f>
        <v>46112</v>
      </c>
      <c r="AS2" s="6">
        <f xml:space="preserve"> Time!AS$19</f>
        <v>46142</v>
      </c>
      <c r="AT2" s="6">
        <f xml:space="preserve"> Time!AT$19</f>
        <v>46173</v>
      </c>
      <c r="AU2" s="6">
        <f xml:space="preserve"> Time!AU$19</f>
        <v>46203</v>
      </c>
      <c r="AV2" s="6">
        <f xml:space="preserve"> Time!AV$19</f>
        <v>46234</v>
      </c>
      <c r="AW2" s="6">
        <f xml:space="preserve"> Time!AW$19</f>
        <v>46265</v>
      </c>
      <c r="AX2" s="6">
        <f xml:space="preserve"> Time!AX$19</f>
        <v>46295</v>
      </c>
      <c r="AY2" s="6">
        <f xml:space="preserve"> Time!AY$19</f>
        <v>46326</v>
      </c>
      <c r="AZ2" s="6">
        <f xml:space="preserve"> Time!AZ$19</f>
        <v>46356</v>
      </c>
      <c r="BA2" s="6">
        <f xml:space="preserve"> Time!BA$19</f>
        <v>46387</v>
      </c>
      <c r="BB2" s="6">
        <f xml:space="preserve"> Time!BB$19</f>
        <v>46418</v>
      </c>
      <c r="BC2" s="6">
        <f xml:space="preserve"> Time!BC$19</f>
        <v>46446</v>
      </c>
      <c r="BD2" s="6">
        <f xml:space="preserve"> Time!BD$19</f>
        <v>46477</v>
      </c>
      <c r="BE2" s="6">
        <f xml:space="preserve"> Time!BE$19</f>
        <v>46507</v>
      </c>
      <c r="BF2" s="6">
        <f xml:space="preserve"> Time!BF$19</f>
        <v>46538</v>
      </c>
      <c r="BG2" s="6">
        <f xml:space="preserve"> Time!BG$19</f>
        <v>46568</v>
      </c>
      <c r="BH2" s="6">
        <f xml:space="preserve"> Time!BH$19</f>
        <v>46599</v>
      </c>
      <c r="BI2" s="6">
        <f xml:space="preserve"> Time!BI$19</f>
        <v>46630</v>
      </c>
      <c r="BJ2" s="6">
        <f xml:space="preserve"> Time!BJ$19</f>
        <v>46660</v>
      </c>
      <c r="BK2" s="6">
        <f xml:space="preserve"> Time!BK$19</f>
        <v>46691</v>
      </c>
      <c r="BL2" s="6">
        <f xml:space="preserve"> Time!BL$19</f>
        <v>46721</v>
      </c>
      <c r="BM2" s="6">
        <f xml:space="preserve"> Time!BM$19</f>
        <v>46752</v>
      </c>
      <c r="BN2" s="6">
        <f xml:space="preserve"> Time!BN$19</f>
        <v>46783</v>
      </c>
      <c r="BO2" s="6">
        <f xml:space="preserve"> Time!BO$19</f>
        <v>46812</v>
      </c>
      <c r="BP2" s="6">
        <f xml:space="preserve"> Time!BP$19</f>
        <v>46843</v>
      </c>
      <c r="BQ2" s="6">
        <f xml:space="preserve"> Time!BQ$19</f>
        <v>46873</v>
      </c>
    </row>
    <row r="3" spans="1:69" s="29" customFormat="1">
      <c r="A3" s="43"/>
      <c r="B3" s="43"/>
      <c r="C3" s="67"/>
      <c r="D3" s="70"/>
      <c r="E3" s="37" t="s">
        <v>167</v>
      </c>
      <c r="F3" s="49"/>
      <c r="G3" s="51" t="s">
        <v>76</v>
      </c>
      <c r="H3" s="45"/>
      <c r="I3" s="45"/>
      <c r="J3" s="7" t="str">
        <f xml:space="preserve"> Time!J$24</f>
        <v>Month1</v>
      </c>
      <c r="K3" s="7" t="str">
        <f xml:space="preserve"> Time!K$24</f>
        <v>Month2</v>
      </c>
      <c r="L3" s="7" t="str">
        <f xml:space="preserve"> Time!L$24</f>
        <v>Month3</v>
      </c>
      <c r="M3" s="7" t="str">
        <f xml:space="preserve"> Time!M$24</f>
        <v>Month4</v>
      </c>
      <c r="N3" s="7" t="str">
        <f xml:space="preserve"> Time!N$24</f>
        <v>Month5</v>
      </c>
      <c r="O3" s="7" t="str">
        <f xml:space="preserve"> Time!O$24</f>
        <v>Month6</v>
      </c>
      <c r="P3" s="7" t="str">
        <f xml:space="preserve"> Time!P$24</f>
        <v>Month7</v>
      </c>
      <c r="Q3" s="7" t="str">
        <f xml:space="preserve"> Time!Q$24</f>
        <v>Month8</v>
      </c>
      <c r="R3" s="7" t="str">
        <f xml:space="preserve"> Time!R$24</f>
        <v>Month9</v>
      </c>
      <c r="S3" s="7" t="str">
        <f xml:space="preserve"> Time!S$24</f>
        <v>Month10</v>
      </c>
      <c r="T3" s="7" t="str">
        <f xml:space="preserve"> Time!T$24</f>
        <v>Month11</v>
      </c>
      <c r="U3" s="7" t="str">
        <f xml:space="preserve"> Time!U$24</f>
        <v>Month12</v>
      </c>
      <c r="V3" s="7" t="str">
        <f xml:space="preserve"> Time!V$24</f>
        <v>Month13</v>
      </c>
      <c r="W3" s="7" t="str">
        <f xml:space="preserve"> Time!W$24</f>
        <v>Month14</v>
      </c>
      <c r="X3" s="7" t="str">
        <f xml:space="preserve"> Time!X$24</f>
        <v>Month15</v>
      </c>
      <c r="Y3" s="7" t="str">
        <f xml:space="preserve"> Time!Y$24</f>
        <v>Month16</v>
      </c>
      <c r="Z3" s="7" t="str">
        <f xml:space="preserve"> Time!Z$24</f>
        <v>Month17</v>
      </c>
      <c r="AA3" s="7" t="str">
        <f xml:space="preserve"> Time!AA$24</f>
        <v>Month18</v>
      </c>
      <c r="AB3" s="7" t="str">
        <f xml:space="preserve"> Time!AB$24</f>
        <v>Month19</v>
      </c>
      <c r="AC3" s="7" t="str">
        <f xml:space="preserve"> Time!AC$24</f>
        <v>Month20</v>
      </c>
      <c r="AD3" s="7" t="str">
        <f xml:space="preserve"> Time!AD$24</f>
        <v>Month21</v>
      </c>
      <c r="AE3" s="7" t="str">
        <f xml:space="preserve"> Time!AE$24</f>
        <v>Month22</v>
      </c>
      <c r="AF3" s="7" t="str">
        <f xml:space="preserve"> Time!AF$24</f>
        <v>Month23</v>
      </c>
      <c r="AG3" s="7" t="str">
        <f xml:space="preserve"> Time!AG$24</f>
        <v>Month24</v>
      </c>
      <c r="AH3" s="7" t="str">
        <f xml:space="preserve"> Time!AH$24</f>
        <v>Month25</v>
      </c>
      <c r="AI3" s="7" t="str">
        <f xml:space="preserve"> Time!AI$24</f>
        <v>Month26</v>
      </c>
      <c r="AJ3" s="7" t="str">
        <f xml:space="preserve"> Time!AJ$24</f>
        <v>Month27</v>
      </c>
      <c r="AK3" s="7" t="str">
        <f xml:space="preserve"> Time!AK$24</f>
        <v>Month28</v>
      </c>
      <c r="AL3" s="7" t="str">
        <f xml:space="preserve"> Time!AL$24</f>
        <v>Month29</v>
      </c>
      <c r="AM3" s="7" t="str">
        <f xml:space="preserve"> Time!AM$24</f>
        <v>Month30</v>
      </c>
      <c r="AN3" s="7" t="str">
        <f xml:space="preserve"> Time!AN$24</f>
        <v>Month31</v>
      </c>
      <c r="AO3" s="7" t="str">
        <f xml:space="preserve"> Time!AO$24</f>
        <v>Month32</v>
      </c>
      <c r="AP3" s="7" t="str">
        <f xml:space="preserve"> Time!AP$24</f>
        <v>Month33</v>
      </c>
      <c r="AQ3" s="7" t="str">
        <f xml:space="preserve"> Time!AQ$24</f>
        <v>Month34</v>
      </c>
      <c r="AR3" s="7" t="str">
        <f xml:space="preserve"> Time!AR$24</f>
        <v>Month35</v>
      </c>
      <c r="AS3" s="7" t="str">
        <f xml:space="preserve"> Time!AS$24</f>
        <v>Month36</v>
      </c>
      <c r="AT3" s="7" t="str">
        <f xml:space="preserve"> Time!AT$24</f>
        <v>Month37</v>
      </c>
      <c r="AU3" s="7" t="str">
        <f xml:space="preserve"> Time!AU$24</f>
        <v>Month38</v>
      </c>
      <c r="AV3" s="7" t="str">
        <f xml:space="preserve"> Time!AV$24</f>
        <v>Month39</v>
      </c>
      <c r="AW3" s="7" t="str">
        <f xml:space="preserve"> Time!AW$24</f>
        <v>Month40</v>
      </c>
      <c r="AX3" s="7" t="str">
        <f xml:space="preserve"> Time!AX$24</f>
        <v>Month41</v>
      </c>
      <c r="AY3" s="7" t="str">
        <f xml:space="preserve"> Time!AY$24</f>
        <v>Month42</v>
      </c>
      <c r="AZ3" s="7" t="str">
        <f xml:space="preserve"> Time!AZ$24</f>
        <v>Month43</v>
      </c>
      <c r="BA3" s="7" t="str">
        <f xml:space="preserve"> Time!BA$24</f>
        <v>Month44</v>
      </c>
      <c r="BB3" s="7" t="str">
        <f xml:space="preserve"> Time!BB$24</f>
        <v>Month45</v>
      </c>
      <c r="BC3" s="7" t="str">
        <f xml:space="preserve"> Time!BC$24</f>
        <v>Month46</v>
      </c>
      <c r="BD3" s="7" t="str">
        <f xml:space="preserve"> Time!BD$24</f>
        <v>Month47</v>
      </c>
      <c r="BE3" s="7" t="str">
        <f xml:space="preserve"> Time!BE$24</f>
        <v>Month48</v>
      </c>
      <c r="BF3" s="7" t="str">
        <f xml:space="preserve"> Time!BF$24</f>
        <v>Month49</v>
      </c>
      <c r="BG3" s="7" t="str">
        <f xml:space="preserve"> Time!BG$24</f>
        <v>Month50</v>
      </c>
      <c r="BH3" s="7" t="str">
        <f xml:space="preserve"> Time!BH$24</f>
        <v>Month51</v>
      </c>
      <c r="BI3" s="7" t="str">
        <f xml:space="preserve"> Time!BI$24</f>
        <v>Month52</v>
      </c>
      <c r="BJ3" s="7" t="str">
        <f xml:space="preserve"> Time!BJ$24</f>
        <v>Month53</v>
      </c>
      <c r="BK3" s="7" t="str">
        <f xml:space="preserve"> Time!BK$24</f>
        <v>Month54</v>
      </c>
      <c r="BL3" s="7" t="str">
        <f xml:space="preserve"> Time!BL$24</f>
        <v>Month55</v>
      </c>
      <c r="BM3" s="7" t="str">
        <f xml:space="preserve"> Time!BM$24</f>
        <v>Month56</v>
      </c>
      <c r="BN3" s="7" t="str">
        <f xml:space="preserve"> Time!BN$24</f>
        <v>Month57</v>
      </c>
      <c r="BO3" s="7" t="str">
        <f xml:space="preserve"> Time!BO$24</f>
        <v>Month58</v>
      </c>
      <c r="BP3" s="7" t="str">
        <f xml:space="preserve"> Time!BP$24</f>
        <v>Month59</v>
      </c>
      <c r="BQ3" s="7" t="str">
        <f xml:space="preserve"> Time!BQ$24</f>
        <v>Month60</v>
      </c>
    </row>
    <row r="4" spans="1:69" s="26" customFormat="1">
      <c r="A4" s="43"/>
      <c r="B4" s="43"/>
      <c r="C4" s="67"/>
      <c r="D4" s="70"/>
      <c r="E4" s="19" t="s">
        <v>261</v>
      </c>
      <c r="F4"/>
      <c r="G4"/>
      <c r="H4" s="45"/>
      <c r="I4" s="45"/>
      <c r="J4" s="26">
        <f xml:space="preserve"> Time!J$28</f>
        <v>1</v>
      </c>
      <c r="K4" s="26">
        <f xml:space="preserve"> Time!K$28</f>
        <v>2</v>
      </c>
      <c r="L4" s="26">
        <f xml:space="preserve"> Time!L$28</f>
        <v>3</v>
      </c>
      <c r="M4" s="26">
        <f xml:space="preserve"> Time!M$28</f>
        <v>4</v>
      </c>
      <c r="N4" s="26">
        <f xml:space="preserve"> Time!N$28</f>
        <v>5</v>
      </c>
      <c r="O4" s="26">
        <f xml:space="preserve"> Time!O$28</f>
        <v>6</v>
      </c>
      <c r="P4" s="26">
        <f xml:space="preserve"> Time!P$28</f>
        <v>7</v>
      </c>
      <c r="Q4" s="26">
        <f xml:space="preserve"> Time!Q$28</f>
        <v>8</v>
      </c>
      <c r="R4" s="26">
        <f xml:space="preserve"> Time!R$28</f>
        <v>9</v>
      </c>
      <c r="S4" s="26">
        <f xml:space="preserve"> Time!S$28</f>
        <v>10</v>
      </c>
      <c r="T4" s="26">
        <f xml:space="preserve"> Time!T$28</f>
        <v>11</v>
      </c>
      <c r="U4" s="26">
        <f xml:space="preserve"> Time!U$28</f>
        <v>12</v>
      </c>
      <c r="V4" s="26">
        <f xml:space="preserve"> Time!V$28</f>
        <v>13</v>
      </c>
      <c r="W4" s="26">
        <f xml:space="preserve"> Time!W$28</f>
        <v>14</v>
      </c>
      <c r="X4" s="26">
        <f xml:space="preserve"> Time!X$28</f>
        <v>15</v>
      </c>
      <c r="Y4" s="26">
        <f xml:space="preserve"> Time!Y$28</f>
        <v>16</v>
      </c>
      <c r="Z4" s="26">
        <f xml:space="preserve"> Time!Z$28</f>
        <v>17</v>
      </c>
      <c r="AA4" s="26">
        <f xml:space="preserve"> Time!AA$28</f>
        <v>18</v>
      </c>
      <c r="AB4" s="26">
        <f xml:space="preserve"> Time!AB$28</f>
        <v>19</v>
      </c>
      <c r="AC4" s="26">
        <f xml:space="preserve"> Time!AC$28</f>
        <v>20</v>
      </c>
      <c r="AD4" s="26">
        <f xml:space="preserve"> Time!AD$28</f>
        <v>21</v>
      </c>
      <c r="AE4" s="26">
        <f xml:space="preserve"> Time!AE$28</f>
        <v>22</v>
      </c>
      <c r="AF4" s="26">
        <f xml:space="preserve"> Time!AF$28</f>
        <v>23</v>
      </c>
      <c r="AG4" s="26">
        <f xml:space="preserve"> Time!AG$28</f>
        <v>24</v>
      </c>
      <c r="AH4" s="26">
        <f xml:space="preserve"> Time!AH$28</f>
        <v>25</v>
      </c>
      <c r="AI4" s="26">
        <f xml:space="preserve"> Time!AI$28</f>
        <v>26</v>
      </c>
      <c r="AJ4" s="26">
        <f xml:space="preserve"> Time!AJ$28</f>
        <v>27</v>
      </c>
      <c r="AK4" s="26">
        <f xml:space="preserve"> Time!AK$28</f>
        <v>28</v>
      </c>
      <c r="AL4" s="26">
        <f xml:space="preserve"> Time!AL$28</f>
        <v>29</v>
      </c>
      <c r="AM4" s="26">
        <f xml:space="preserve"> Time!AM$28</f>
        <v>30</v>
      </c>
      <c r="AN4" s="26">
        <f xml:space="preserve"> Time!AN$28</f>
        <v>31</v>
      </c>
      <c r="AO4" s="26">
        <f xml:space="preserve"> Time!AO$28</f>
        <v>32</v>
      </c>
      <c r="AP4" s="26">
        <f xml:space="preserve"> Time!AP$28</f>
        <v>33</v>
      </c>
      <c r="AQ4" s="26">
        <f xml:space="preserve"> Time!AQ$28</f>
        <v>34</v>
      </c>
      <c r="AR4" s="26">
        <f xml:space="preserve"> Time!AR$28</f>
        <v>35</v>
      </c>
      <c r="AS4" s="26">
        <f xml:space="preserve"> Time!AS$28</f>
        <v>36</v>
      </c>
      <c r="AT4" s="26">
        <f xml:space="preserve"> Time!AT$28</f>
        <v>37</v>
      </c>
      <c r="AU4" s="26">
        <f xml:space="preserve"> Time!AU$28</f>
        <v>38</v>
      </c>
      <c r="AV4" s="26">
        <f xml:space="preserve"> Time!AV$28</f>
        <v>39</v>
      </c>
      <c r="AW4" s="26">
        <f xml:space="preserve"> Time!AW$28</f>
        <v>40</v>
      </c>
      <c r="AX4" s="26">
        <f xml:space="preserve"> Time!AX$28</f>
        <v>41</v>
      </c>
      <c r="AY4" s="26">
        <f xml:space="preserve"> Time!AY$28</f>
        <v>42</v>
      </c>
      <c r="AZ4" s="26">
        <f xml:space="preserve"> Time!AZ$28</f>
        <v>43</v>
      </c>
      <c r="BA4" s="26">
        <f xml:space="preserve"> Time!BA$28</f>
        <v>44</v>
      </c>
      <c r="BB4" s="26">
        <f xml:space="preserve"> Time!BB$28</f>
        <v>45</v>
      </c>
      <c r="BC4" s="26">
        <f xml:space="preserve"> Time!BC$28</f>
        <v>46</v>
      </c>
      <c r="BD4" s="26">
        <f xml:space="preserve"> Time!BD$28</f>
        <v>47</v>
      </c>
      <c r="BE4" s="26">
        <f xml:space="preserve"> Time!BE$28</f>
        <v>48</v>
      </c>
      <c r="BF4" s="26">
        <f xml:space="preserve"> Time!BF$28</f>
        <v>49</v>
      </c>
      <c r="BG4" s="26">
        <f xml:space="preserve"> Time!BG$28</f>
        <v>50</v>
      </c>
      <c r="BH4" s="26">
        <f xml:space="preserve"> Time!BH$28</f>
        <v>51</v>
      </c>
      <c r="BI4" s="26">
        <f xml:space="preserve"> Time!BI$28</f>
        <v>52</v>
      </c>
      <c r="BJ4" s="26">
        <f xml:space="preserve"> Time!BJ$28</f>
        <v>53</v>
      </c>
      <c r="BK4" s="26">
        <f xml:space="preserve"> Time!BK$28</f>
        <v>54</v>
      </c>
      <c r="BL4" s="26">
        <f xml:space="preserve"> Time!BL$28</f>
        <v>55</v>
      </c>
      <c r="BM4" s="26">
        <f xml:space="preserve"> Time!BM$28</f>
        <v>56</v>
      </c>
      <c r="BN4" s="26">
        <f xml:space="preserve"> Time!BN$28</f>
        <v>57</v>
      </c>
      <c r="BO4" s="26">
        <f xml:space="preserve"> Time!BO$28</f>
        <v>58</v>
      </c>
      <c r="BP4" s="26">
        <f xml:space="preserve"> Time!BP$28</f>
        <v>59</v>
      </c>
      <c r="BQ4" s="26">
        <f xml:space="preserve"> Time!BQ$28</f>
        <v>60</v>
      </c>
    </row>
    <row r="5" spans="1:69" s="29" customFormat="1">
      <c r="A5" s="43"/>
      <c r="B5" s="43"/>
      <c r="C5" s="67"/>
      <c r="D5" s="70"/>
      <c r="E5" s="19" t="s">
        <v>247</v>
      </c>
      <c r="F5" s="22" t="s">
        <v>201</v>
      </c>
      <c r="G5" s="22" t="s">
        <v>185</v>
      </c>
      <c r="H5" s="22" t="s">
        <v>166</v>
      </c>
      <c r="I5" s="45"/>
      <c r="J5" s="15"/>
      <c r="K5" s="15"/>
      <c r="L5" s="15"/>
      <c r="M5" s="15"/>
      <c r="N5" s="15"/>
      <c r="O5" s="15"/>
      <c r="P5" s="15"/>
    </row>
    <row r="6" spans="1:69" s="39" customFormat="1">
      <c r="A6" s="22"/>
      <c r="B6" s="22"/>
      <c r="C6" s="44"/>
      <c r="D6" s="69"/>
      <c r="F6" s="22"/>
      <c r="G6" s="22"/>
      <c r="H6" s="22"/>
    </row>
    <row r="8" spans="1:69">
      <c r="E8" s="16" t="str">
        <f xml:space="preserve"> Income!E$18</f>
        <v>Income</v>
      </c>
      <c r="F8" s="16">
        <f xml:space="preserve"> Income!F$18</f>
        <v>0</v>
      </c>
      <c r="G8" s="16" t="str">
        <f xml:space="preserve"> Income!G$18</f>
        <v>GBP</v>
      </c>
      <c r="H8" s="41">
        <f ca="1" xml:space="preserve"> Income!H$18</f>
        <v>63585179.155639514</v>
      </c>
      <c r="I8" s="16">
        <f xml:space="preserve"> Income!I$18</f>
        <v>0</v>
      </c>
      <c r="J8" s="9">
        <f xml:space="preserve"> Income!J$18</f>
        <v>0</v>
      </c>
      <c r="K8" s="9">
        <f ca="1" xml:space="preserve"> Income!K$18</f>
        <v>0</v>
      </c>
      <c r="L8" s="9">
        <f ca="1" xml:space="preserve"> Income!L$18</f>
        <v>0</v>
      </c>
      <c r="M8" s="9">
        <f ca="1" xml:space="preserve"> Income!M$18</f>
        <v>0</v>
      </c>
      <c r="N8" s="9">
        <f ca="1" xml:space="preserve"> Income!N$18</f>
        <v>0</v>
      </c>
      <c r="O8" s="9">
        <f ca="1" xml:space="preserve"> Income!O$18</f>
        <v>0</v>
      </c>
      <c r="P8" s="9">
        <f ca="1" xml:space="preserve"> Income!P$18</f>
        <v>0</v>
      </c>
      <c r="Q8" s="9">
        <f ca="1" xml:space="preserve"> Income!Q$18</f>
        <v>50357.312450014142</v>
      </c>
      <c r="R8" s="9">
        <f ca="1" xml:space="preserve"> Income!R$18</f>
        <v>59365.6686271574</v>
      </c>
      <c r="S8" s="9">
        <f ca="1" xml:space="preserve"> Income!S$18</f>
        <v>60000</v>
      </c>
      <c r="T8" s="9">
        <f ca="1" xml:space="preserve"> Income!T$18</f>
        <v>60000</v>
      </c>
      <c r="U8" s="9">
        <f ca="1" xml:space="preserve"> Income!U$18</f>
        <v>60000</v>
      </c>
      <c r="V8" s="9">
        <f ca="1" xml:space="preserve"> Income!V$18</f>
        <v>60000</v>
      </c>
      <c r="W8" s="9">
        <f ca="1" xml:space="preserve"> Income!W$18</f>
        <v>119082.23999637403</v>
      </c>
      <c r="X8" s="9">
        <f ca="1" xml:space="preserve"> Income!X$18</f>
        <v>132363.82431316879</v>
      </c>
      <c r="Y8" s="9">
        <f ca="1" xml:space="preserve"> Income!Y$18</f>
        <v>139100.72853327898</v>
      </c>
      <c r="Z8" s="9">
        <f ca="1" xml:space="preserve"> Income!Z$18</f>
        <v>146246.14101185009</v>
      </c>
      <c r="AA8" s="9">
        <f ca="1" xml:space="preserve"> Income!AA$18</f>
        <v>153824.83262164186</v>
      </c>
      <c r="AB8" s="9">
        <f ca="1" xml:space="preserve"> Income!AB$18</f>
        <v>161847.82586852749</v>
      </c>
      <c r="AC8" s="9">
        <f ca="1" xml:space="preserve"> Income!AC$18</f>
        <v>230357.31245001411</v>
      </c>
      <c r="AD8" s="9">
        <f ca="1" xml:space="preserve"> Income!AD$18</f>
        <v>239365.66862715734</v>
      </c>
      <c r="AE8" s="9">
        <f ca="1" xml:space="preserve"> Income!AE$18</f>
        <v>248920.26797078876</v>
      </c>
      <c r="AF8" s="9">
        <f ca="1" xml:space="preserve"> Income!AF$18</f>
        <v>259054.23323838681</v>
      </c>
      <c r="AG8" s="9">
        <f ca="1" xml:space="preserve"> Income!AG$18</f>
        <v>329745.01785607089</v>
      </c>
      <c r="AH8" s="9">
        <f ca="1" xml:space="preserve"> Income!AH$18</f>
        <v>341082.239996374</v>
      </c>
      <c r="AI8" s="9">
        <f ca="1" xml:space="preserve"> Income!AI$18</f>
        <v>359082.239996374</v>
      </c>
      <c r="AJ8" s="9">
        <f ca="1" xml:space="preserve"> Income!AJ$18</f>
        <v>438184.76130798005</v>
      </c>
      <c r="AK8" s="9">
        <f ca="1" xml:space="preserve"> Income!AK$18</f>
        <v>458406.11909108871</v>
      </c>
      <c r="AL8" s="9">
        <f ca="1" xml:space="preserve"> Income!AL$18</f>
        <v>479852.49538804736</v>
      </c>
      <c r="AM8" s="9">
        <f ca="1" xml:space="preserve"> Income!AM$18</f>
        <v>562598.10237778665</v>
      </c>
      <c r="AN8" s="9">
        <f ca="1" xml:space="preserve"> Income!AN$18</f>
        <v>586675.92180979298</v>
      </c>
      <c r="AO8" s="9">
        <f ca="1" xml:space="preserve"> Income!AO$18</f>
        <v>612212.38596298755</v>
      </c>
      <c r="AP8" s="9">
        <f ca="1" xml:space="preserve"> Income!AP$18</f>
        <v>699244.52341164369</v>
      </c>
      <c r="AQ8" s="9">
        <f ca="1" xml:space="preserve"> Income!AQ$18</f>
        <v>727924.38673925074</v>
      </c>
      <c r="AR8" s="9">
        <f ca="1" xml:space="preserve"> Income!AR$18</f>
        <v>818342.2324481617</v>
      </c>
      <c r="AS8" s="9">
        <f ca="1" xml:space="preserve"> Income!AS$18</f>
        <v>850423.60314988391</v>
      </c>
      <c r="AT8" s="9">
        <f ca="1" xml:space="preserve"> Income!AT$18</f>
        <v>944447.26198783354</v>
      </c>
      <c r="AU8" s="9">
        <f ca="1" xml:space="preserve"> Income!AU$18</f>
        <v>985862.44519392564</v>
      </c>
      <c r="AV8" s="9">
        <f ca="1" xml:space="preserve"> Income!AV$18</f>
        <v>1089798.6170806475</v>
      </c>
      <c r="AW8" s="9">
        <f ca="1" xml:space="preserve"> Income!AW$18</f>
        <v>1196308.0994269145</v>
      </c>
      <c r="AX8" s="9">
        <f ca="1" xml:space="preserve"> Income!AX$18</f>
        <v>1245635.1074418996</v>
      </c>
      <c r="AY8" s="9">
        <f ca="1" xml:space="preserve"> Income!AY$18</f>
        <v>1357950.3257239822</v>
      </c>
      <c r="AZ8" s="9">
        <f ca="1" xml:space="preserve"> Income!AZ$18</f>
        <v>1473329.6093695057</v>
      </c>
      <c r="BA8" s="9">
        <f ca="1" xml:space="preserve"> Income!BA$18</f>
        <v>1592063.7477683062</v>
      </c>
      <c r="BB8" s="9">
        <f ca="1" xml:space="preserve"> Income!BB$18</f>
        <v>1654237.9032146703</v>
      </c>
      <c r="BC8" s="9">
        <f ca="1" xml:space="preserve"> Income!BC$18</f>
        <v>1780204.8048951761</v>
      </c>
      <c r="BD8" s="9">
        <f ca="1" xml:space="preserve"> Income!BD$18</f>
        <v>1910169.0431138305</v>
      </c>
      <c r="BE8" s="9">
        <f ca="1" xml:space="preserve"> Income!BE$18</f>
        <v>2043954.6191581374</v>
      </c>
      <c r="BF8" s="9">
        <f ca="1" xml:space="preserve"> Income!BF$18</f>
        <v>2182209.6716924082</v>
      </c>
      <c r="BG8" s="9">
        <f ca="1" xml:space="preserve"> Income!BG$18</f>
        <v>2325047.6331040901</v>
      </c>
      <c r="BH8" s="9">
        <f ca="1" xml:space="preserve"> Income!BH$18</f>
        <v>2472915.1949898163</v>
      </c>
      <c r="BI8" s="9">
        <f ca="1" xml:space="preserve"> Income!BI$18</f>
        <v>2625929.5525570177</v>
      </c>
      <c r="BJ8" s="9">
        <f ca="1" xml:space="preserve"> Income!BJ$18</f>
        <v>2784579.1807945399</v>
      </c>
      <c r="BK8" s="9">
        <f ca="1" xml:space="preserve"> Income!BK$18</f>
        <v>2949205.4923413489</v>
      </c>
      <c r="BL8" s="9">
        <f ca="1" xml:space="preserve"> Income!BL$18</f>
        <v>3119960.2344706152</v>
      </c>
      <c r="BM8" s="9">
        <f ca="1" xml:space="preserve"> Income!BM$18</f>
        <v>3297425.0477338238</v>
      </c>
      <c r="BN8" s="9">
        <f ca="1" xml:space="preserve"> Income!BN$18</f>
        <v>3481770.3000355428</v>
      </c>
      <c r="BO8" s="9">
        <f ca="1" xml:space="preserve"> Income!BO$18</f>
        <v>3673700.8949671974</v>
      </c>
      <c r="BP8" s="9">
        <f ca="1" xml:space="preserve"> Income!BP$18</f>
        <v>3873626.1862706048</v>
      </c>
      <c r="BQ8" s="9">
        <f ca="1" xml:space="preserve"> Income!BQ$18</f>
        <v>4081188.0970638907</v>
      </c>
    </row>
    <row r="9" spans="1:69">
      <c r="E9" s="16" t="str">
        <f xml:space="preserve"> Expense!E$19</f>
        <v xml:space="preserve">Variable Operating Costs </v>
      </c>
      <c r="F9" s="16">
        <f xml:space="preserve"> Expense!F$19</f>
        <v>0</v>
      </c>
      <c r="G9" s="16" t="str">
        <f xml:space="preserve"> Expense!G$19</f>
        <v>GBP</v>
      </c>
      <c r="H9" s="41">
        <f ca="1" xml:space="preserve"> Expense!H$19</f>
        <v>-6345668.422548118</v>
      </c>
      <c r="I9" s="16">
        <f xml:space="preserve"> Expense!I$19</f>
        <v>0</v>
      </c>
      <c r="J9" s="9">
        <f ca="1">Expense!J$19</f>
        <v>-7200</v>
      </c>
      <c r="K9" s="9">
        <f ca="1">Expense!K$19</f>
        <v>-7636.5891758025509</v>
      </c>
      <c r="L9" s="9">
        <f ca="1">Expense!L$19</f>
        <v>-8084.2850641322384</v>
      </c>
      <c r="M9" s="9">
        <f ca="1">Expense!M$19</f>
        <v>-8574.4949742853441</v>
      </c>
      <c r="N9" s="9">
        <f ca="1">Expense!N$19</f>
        <v>-9094.4299317501118</v>
      </c>
      <c r="O9" s="9">
        <f ca="1">Expense!O$19</f>
        <v>-9627.5918962627675</v>
      </c>
      <c r="P9" s="9">
        <f ca="1">Expense!P$19</f>
        <v>-10211.383897783971</v>
      </c>
      <c r="Q9" s="9">
        <f ca="1">Expense!Q$19</f>
        <v>-10810.027412571899</v>
      </c>
      <c r="R9" s="9">
        <f ca="1">Expense!R$19</f>
        <v>-11465.519212357696</v>
      </c>
      <c r="S9" s="9">
        <f ca="1">Expense!S$19</f>
        <v>-12160.758321117633</v>
      </c>
      <c r="T9" s="9">
        <f ca="1">Expense!T$19</f>
        <v>-12828.941541220887</v>
      </c>
      <c r="U9" s="9">
        <f ca="1">Expense!U$19</f>
        <v>-13604.666568363735</v>
      </c>
      <c r="V9" s="9">
        <f ca="1">Expense!V$19</f>
        <v>-21600</v>
      </c>
      <c r="W9" s="9">
        <f ca="1">Expense!W$19</f>
        <v>-22923.02557392724</v>
      </c>
      <c r="X9" s="9">
        <f ca="1">Expense!X$19</f>
        <v>-24265.629339730374</v>
      </c>
      <c r="Y9" s="9">
        <f ca="1">Expense!Y$19</f>
        <v>-25735.651556350367</v>
      </c>
      <c r="Z9" s="9">
        <f ca="1">Expense!Z$19</f>
        <v>-27294.728387687112</v>
      </c>
      <c r="AA9" s="9">
        <f ca="1">Expense!AA$19</f>
        <v>-28893.383318407632</v>
      </c>
      <c r="AB9" s="9">
        <f ca="1">Expense!AB$19</f>
        <v>-30643.756983833522</v>
      </c>
      <c r="AC9" s="9">
        <f ca="1">Expense!AC$19</f>
        <v>-32438.564938387499</v>
      </c>
      <c r="AD9" s="9">
        <f ca="1">Expense!AD$19</f>
        <v>-34415.835993128414</v>
      </c>
      <c r="AE9" s="9">
        <f ca="1">Expense!AE$19</f>
        <v>-36501.414850693101</v>
      </c>
      <c r="AF9" s="9">
        <f ca="1">Expense!AF$19</f>
        <v>-38497.644842066649</v>
      </c>
      <c r="AG9" s="9">
        <f ca="1">Expense!AG$19</f>
        <v>-40828.390605539527</v>
      </c>
      <c r="AH9" s="9">
        <f ca="1">Expense!AH$19</f>
        <v>-49698.219847310618</v>
      </c>
      <c r="AI9" s="9">
        <f ca="1">Expense!AI$19</f>
        <v>-52723.406264066347</v>
      </c>
      <c r="AJ9" s="9">
        <f ca="1">Expense!AJ$19</f>
        <v>-55811.378815520242</v>
      </c>
      <c r="AK9" s="9">
        <f ca="1">Expense!AK$19</f>
        <v>-59192.409617982448</v>
      </c>
      <c r="AL9" s="9">
        <f ca="1">Expense!AL$19</f>
        <v>-62778.261938498952</v>
      </c>
      <c r="AM9" s="9">
        <f ca="1">Expense!AM$19</f>
        <v>-66455.140374628274</v>
      </c>
      <c r="AN9" s="9">
        <f ca="1">Expense!AN$19</f>
        <v>-70480.966078560712</v>
      </c>
      <c r="AO9" s="9">
        <f ca="1">Expense!AO$19</f>
        <v>-74608.986535636926</v>
      </c>
      <c r="AP9" s="9">
        <f ca="1">Expense!AP$19</f>
        <v>-79160.282016606798</v>
      </c>
      <c r="AQ9" s="9">
        <f ca="1">Expense!AQ$19</f>
        <v>-83957.085862385327</v>
      </c>
      <c r="AR9" s="9">
        <f ca="1">Expense!AR$19</f>
        <v>-88542.691253168392</v>
      </c>
      <c r="AS9" s="9">
        <f ca="1">Expense!AS$19</f>
        <v>-93906.063041124929</v>
      </c>
      <c r="AT9" s="9">
        <f ca="1">Expense!AT$19</f>
        <v>-99405.553694018774</v>
      </c>
      <c r="AU9" s="9">
        <f ca="1">Expense!AU$19</f>
        <v>-105441.07426287123</v>
      </c>
      <c r="AV9" s="9">
        <f ca="1">Expense!AV$19</f>
        <v>-111617.22908064151</v>
      </c>
      <c r="AW9" s="9">
        <f ca="1">Expense!AW$19</f>
        <v>-118379.55388502678</v>
      </c>
      <c r="AX9" s="9">
        <f ca="1">Expense!AX$19</f>
        <v>-125551.57385617075</v>
      </c>
      <c r="AY9" s="9">
        <f ca="1">Expense!AY$19</f>
        <v>-132905.69055511986</v>
      </c>
      <c r="AZ9" s="9">
        <f ca="1">Expense!AZ$19</f>
        <v>-140957.77591585027</v>
      </c>
      <c r="BA9" s="9">
        <f ca="1">Expense!BA$19</f>
        <v>-149214.30276206293</v>
      </c>
      <c r="BB9" s="9">
        <f ca="1">Expense!BB$19</f>
        <v>-158316.7139179855</v>
      </c>
      <c r="BC9" s="9">
        <f ca="1">Expense!BC$19</f>
        <v>-167910.34956408842</v>
      </c>
      <c r="BD9" s="9">
        <f ca="1">Expense!BD$19</f>
        <v>-177074.29295194361</v>
      </c>
      <c r="BE9" s="9">
        <f ca="1">Expense!BE$19</f>
        <v>-187804.59558270592</v>
      </c>
      <c r="BF9" s="9">
        <f ca="1">Expense!BF$19</f>
        <v>-198807.46977757951</v>
      </c>
      <c r="BG9" s="9">
        <f ca="1">Expense!BG$19</f>
        <v>-210854.75391052655</v>
      </c>
      <c r="BH9" s="9">
        <f ca="1">Expense!BH$19</f>
        <v>-223208.06362410189</v>
      </c>
      <c r="BI9" s="9">
        <f ca="1">Expense!BI$19</f>
        <v>-236733.96871772074</v>
      </c>
      <c r="BJ9" s="9">
        <f ca="1">Expense!BJ$19</f>
        <v>-251079.51315849368</v>
      </c>
      <c r="BK9" s="9">
        <f ca="1">Expense!BK$19</f>
        <v>-265789.46367997874</v>
      </c>
      <c r="BL9" s="9">
        <f ca="1">Expense!BL$19</f>
        <v>-281895.70559645398</v>
      </c>
      <c r="BM9" s="9">
        <f ca="1">Expense!BM$19</f>
        <v>-298411.07890143257</v>
      </c>
      <c r="BN9" s="9">
        <f ca="1">Expense!BN$19</f>
        <v>-316326.84430721664</v>
      </c>
      <c r="BO9" s="9">
        <f ca="1">Expense!BO$19</f>
        <v>-335492.73414640035</v>
      </c>
      <c r="BP9" s="9">
        <f ca="1">Expense!BP$19</f>
        <v>-354189.29233142623</v>
      </c>
      <c r="BQ9" s="9">
        <f ca="1">Expense!BQ$19</f>
        <v>-375649.22233741183</v>
      </c>
    </row>
    <row r="10" spans="1:69">
      <c r="E10" s="16" t="str">
        <f xml:space="preserve"> Expense!E$12</f>
        <v xml:space="preserve">Fixed operating costs </v>
      </c>
      <c r="F10" s="16">
        <f xml:space="preserve"> Expense!F$12</f>
        <v>0</v>
      </c>
      <c r="G10" s="16" t="str">
        <f xml:space="preserve"> Expense!G$12</f>
        <v>GBP</v>
      </c>
      <c r="H10" s="41">
        <f xml:space="preserve"> Expense!H$12</f>
        <v>-1899484.1637263105</v>
      </c>
      <c r="I10" s="16">
        <f xml:space="preserve"> Expense!I$12</f>
        <v>0</v>
      </c>
      <c r="J10" s="9">
        <f>Expense!J$12</f>
        <v>-25000</v>
      </c>
      <c r="K10" s="9">
        <f>Expense!K$12</f>
        <v>-25000</v>
      </c>
      <c r="L10" s="9">
        <f>Expense!L$12</f>
        <v>-25000</v>
      </c>
      <c r="M10" s="9">
        <f>Expense!M$12</f>
        <v>-25607.856851345517</v>
      </c>
      <c r="N10" s="9">
        <f>Expense!N$12</f>
        <v>-25607.856851345517</v>
      </c>
      <c r="O10" s="9">
        <f>Expense!O$12</f>
        <v>-25607.856851345517</v>
      </c>
      <c r="P10" s="9">
        <f>Expense!P$12</f>
        <v>-26230.493300760143</v>
      </c>
      <c r="Q10" s="9">
        <f>Expense!Q$12</f>
        <v>-26230.493300760143</v>
      </c>
      <c r="R10" s="9">
        <f>Expense!R$12</f>
        <v>-26230.493300760143</v>
      </c>
      <c r="S10" s="9">
        <f>Expense!S$12</f>
        <v>-26868.268703441732</v>
      </c>
      <c r="T10" s="9">
        <f>Expense!T$12</f>
        <v>-26868.268703441732</v>
      </c>
      <c r="U10" s="9">
        <f>Expense!U$12</f>
        <v>-26868.268703441732</v>
      </c>
      <c r="V10" s="9">
        <f>Expense!V$12</f>
        <v>-27500.000000000004</v>
      </c>
      <c r="W10" s="9">
        <f>Expense!W$12</f>
        <v>-27500.000000000004</v>
      </c>
      <c r="X10" s="9">
        <f>Expense!X$12</f>
        <v>-27500.000000000004</v>
      </c>
      <c r="Y10" s="9">
        <f>Expense!Y$12</f>
        <v>-28171.389663808775</v>
      </c>
      <c r="Z10" s="9">
        <f>Expense!Z$12</f>
        <v>-28171.389663808775</v>
      </c>
      <c r="AA10" s="9">
        <f>Expense!AA$12</f>
        <v>-28171.389663808775</v>
      </c>
      <c r="AB10" s="9">
        <f>Expense!AB$12</f>
        <v>-28855.408240598044</v>
      </c>
      <c r="AC10" s="9">
        <f>Expense!AC$12</f>
        <v>-28855.408240598044</v>
      </c>
      <c r="AD10" s="9">
        <f>Expense!AD$12</f>
        <v>-28855.408240598044</v>
      </c>
      <c r="AE10" s="9">
        <f>Expense!AE$12</f>
        <v>-29558.292610174307</v>
      </c>
      <c r="AF10" s="9">
        <f>Expense!AF$12</f>
        <v>-29558.292610174307</v>
      </c>
      <c r="AG10" s="9">
        <f>Expense!AG$12</f>
        <v>-29558.292610174307</v>
      </c>
      <c r="AH10" s="9">
        <f>Expense!AH$12</f>
        <v>-30252.630710131383</v>
      </c>
      <c r="AI10" s="9">
        <f>Expense!AI$12</f>
        <v>-30252.630710131383</v>
      </c>
      <c r="AJ10" s="9">
        <f>Expense!AJ$12</f>
        <v>-30252.630710131383</v>
      </c>
      <c r="AK10" s="9">
        <f>Expense!AK$12</f>
        <v>-30987.522236491855</v>
      </c>
      <c r="AL10" s="9">
        <f>Expense!AL$12</f>
        <v>-30987.522236491855</v>
      </c>
      <c r="AM10" s="9">
        <f>Expense!AM$12</f>
        <v>-30987.522236491855</v>
      </c>
      <c r="AN10" s="9">
        <f>Expense!AN$12</f>
        <v>-31740.265617148605</v>
      </c>
      <c r="AO10" s="9">
        <f>Expense!AO$12</f>
        <v>-31740.265617148605</v>
      </c>
      <c r="AP10" s="9">
        <f>Expense!AP$12</f>
        <v>-31740.265617148605</v>
      </c>
      <c r="AQ10" s="9">
        <f>Expense!AQ$12</f>
        <v>-32513.243252308428</v>
      </c>
      <c r="AR10" s="9">
        <f>Expense!AR$12</f>
        <v>-32513.243252308428</v>
      </c>
      <c r="AS10" s="9">
        <f>Expense!AS$12</f>
        <v>-32513.243252308428</v>
      </c>
      <c r="AT10" s="9">
        <f>Expense!AT$12</f>
        <v>-33277.170807448252</v>
      </c>
      <c r="AU10" s="9">
        <f>Expense!AU$12</f>
        <v>-33277.170807448252</v>
      </c>
      <c r="AV10" s="9">
        <f>Expense!AV$12</f>
        <v>-33277.170807448252</v>
      </c>
      <c r="AW10" s="9">
        <f>Expense!AW$12</f>
        <v>-34085.720578240354</v>
      </c>
      <c r="AX10" s="9">
        <f>Expense!AX$12</f>
        <v>-34085.720578240354</v>
      </c>
      <c r="AY10" s="9">
        <f>Expense!AY$12</f>
        <v>-34085.720578240354</v>
      </c>
      <c r="AZ10" s="9">
        <f>Expense!AZ$12</f>
        <v>-34913.916031522422</v>
      </c>
      <c r="BA10" s="9">
        <f>Expense!BA$12</f>
        <v>-34913.916031522422</v>
      </c>
      <c r="BB10" s="9">
        <f>Expense!BB$12</f>
        <v>-34913.916031522422</v>
      </c>
      <c r="BC10" s="9">
        <f>Expense!BC$12</f>
        <v>-35763.987489903346</v>
      </c>
      <c r="BD10" s="9">
        <f>Expense!BD$12</f>
        <v>-35763.987489903346</v>
      </c>
      <c r="BE10" s="9">
        <f>Expense!BE$12</f>
        <v>-35763.987489903346</v>
      </c>
      <c r="BF10" s="9">
        <f>Expense!BF$12</f>
        <v>-36604.410559640419</v>
      </c>
      <c r="BG10" s="9">
        <f>Expense!BG$12</f>
        <v>-36604.410559640419</v>
      </c>
      <c r="BH10" s="9">
        <f>Expense!BH$12</f>
        <v>-36604.410559640419</v>
      </c>
      <c r="BI10" s="9">
        <f>Expense!BI$12</f>
        <v>-37493.926945298947</v>
      </c>
      <c r="BJ10" s="9">
        <f>Expense!BJ$12</f>
        <v>-37493.926945298947</v>
      </c>
      <c r="BK10" s="9">
        <f>Expense!BK$12</f>
        <v>-37493.926945298947</v>
      </c>
      <c r="BL10" s="9">
        <f>Expense!BL$12</f>
        <v>-38405.059288932411</v>
      </c>
      <c r="BM10" s="9">
        <f>Expense!BM$12</f>
        <v>-38405.059288932411</v>
      </c>
      <c r="BN10" s="9">
        <f>Expense!BN$12</f>
        <v>-38405.059288932411</v>
      </c>
      <c r="BO10" s="9">
        <f>Expense!BO$12</f>
        <v>-39331.82502157487</v>
      </c>
      <c r="BP10" s="9">
        <f>Expense!BP$12</f>
        <v>-39331.82502157487</v>
      </c>
      <c r="BQ10" s="9">
        <f>Expense!BQ$12</f>
        <v>-39331.82502157487</v>
      </c>
    </row>
    <row r="11" spans="1:69">
      <c r="E11" s="11" t="s">
        <v>144</v>
      </c>
      <c r="F11" s="30"/>
      <c r="G11" s="11" t="s">
        <v>205</v>
      </c>
      <c r="H11" s="54">
        <f ca="1" xml:space="preserve"> SUM( J11:BQ11 )</f>
        <v>55340026.569365114</v>
      </c>
      <c r="I11" s="30"/>
      <c r="J11" s="11">
        <f t="shared" ref="J11:BQ11" ca="1" si="0" xml:space="preserve"> SUM( J8:J10 )</f>
        <v>-32200</v>
      </c>
      <c r="K11" s="11">
        <f t="shared" ca="1" si="0"/>
        <v>-32636.58917580255</v>
      </c>
      <c r="L11" s="11">
        <f t="shared" ca="1" si="0"/>
        <v>-33084.285064132237</v>
      </c>
      <c r="M11" s="11">
        <f t="shared" ca="1" si="0"/>
        <v>-34182.35182563086</v>
      </c>
      <c r="N11" s="11">
        <f t="shared" ca="1" si="0"/>
        <v>-34702.286783095631</v>
      </c>
      <c r="O11" s="11">
        <f t="shared" ca="1" si="0"/>
        <v>-35235.448747608287</v>
      </c>
      <c r="P11" s="11">
        <f t="shared" ca="1" si="0"/>
        <v>-36441.877198544113</v>
      </c>
      <c r="Q11" s="11">
        <f t="shared" ca="1" si="0"/>
        <v>13316.791736682098</v>
      </c>
      <c r="R11" s="11">
        <f t="shared" ca="1" si="0"/>
        <v>21669.656114039557</v>
      </c>
      <c r="S11" s="11">
        <f t="shared" ca="1" si="0"/>
        <v>20970.972975440636</v>
      </c>
      <c r="T11" s="11">
        <f t="shared" ca="1" si="0"/>
        <v>20302.789755337377</v>
      </c>
      <c r="U11" s="11">
        <f t="shared" ca="1" si="0"/>
        <v>19527.064728194535</v>
      </c>
      <c r="V11" s="11">
        <f t="shared" ca="1" si="0"/>
        <v>10899.999999999996</v>
      </c>
      <c r="W11" s="11">
        <f t="shared" ca="1" si="0"/>
        <v>68659.214422446792</v>
      </c>
      <c r="X11" s="11">
        <f t="shared" ca="1" si="0"/>
        <v>80598.194973438425</v>
      </c>
      <c r="Y11" s="11">
        <f t="shared" ca="1" si="0"/>
        <v>85193.687313119837</v>
      </c>
      <c r="Z11" s="11">
        <f t="shared" ca="1" si="0"/>
        <v>90780.02296035421</v>
      </c>
      <c r="AA11" s="11">
        <f t="shared" ca="1" si="0"/>
        <v>96760.059639425453</v>
      </c>
      <c r="AB11" s="11">
        <f t="shared" ca="1" si="0"/>
        <v>102348.66064409591</v>
      </c>
      <c r="AC11" s="11">
        <f t="shared" ca="1" si="0"/>
        <v>169063.33927102858</v>
      </c>
      <c r="AD11" s="11">
        <f t="shared" ca="1" si="0"/>
        <v>176094.42439343088</v>
      </c>
      <c r="AE11" s="11">
        <f t="shared" ca="1" si="0"/>
        <v>182860.56050992134</v>
      </c>
      <c r="AF11" s="11">
        <f t="shared" ca="1" si="0"/>
        <v>190998.29578614584</v>
      </c>
      <c r="AG11" s="11">
        <f t="shared" ca="1" si="0"/>
        <v>259358.33464035703</v>
      </c>
      <c r="AH11" s="11">
        <f t="shared" ca="1" si="0"/>
        <v>261131.389438932</v>
      </c>
      <c r="AI11" s="11">
        <f t="shared" ca="1" si="0"/>
        <v>276106.20302217628</v>
      </c>
      <c r="AJ11" s="11">
        <f t="shared" ca="1" si="0"/>
        <v>352120.75178232841</v>
      </c>
      <c r="AK11" s="11">
        <f t="shared" ca="1" si="0"/>
        <v>368226.18723661441</v>
      </c>
      <c r="AL11" s="11">
        <f t="shared" ca="1" si="0"/>
        <v>386086.71121305658</v>
      </c>
      <c r="AM11" s="11">
        <f t="shared" ca="1" si="0"/>
        <v>465155.43976666656</v>
      </c>
      <c r="AN11" s="11">
        <f t="shared" ca="1" si="0"/>
        <v>484454.6901140837</v>
      </c>
      <c r="AO11" s="11">
        <f t="shared" ca="1" si="0"/>
        <v>505863.13381020201</v>
      </c>
      <c r="AP11" s="11">
        <f t="shared" ca="1" si="0"/>
        <v>588343.97577788832</v>
      </c>
      <c r="AQ11" s="11">
        <f t="shared" ca="1" si="0"/>
        <v>611454.05762455694</v>
      </c>
      <c r="AR11" s="11">
        <f t="shared" ca="1" si="0"/>
        <v>697286.29794268485</v>
      </c>
      <c r="AS11" s="11">
        <f t="shared" ca="1" si="0"/>
        <v>724004.2968564505</v>
      </c>
      <c r="AT11" s="11">
        <f t="shared" ca="1" si="0"/>
        <v>811764.53748636658</v>
      </c>
      <c r="AU11" s="11">
        <f t="shared" ca="1" si="0"/>
        <v>847144.20012360625</v>
      </c>
      <c r="AV11" s="11">
        <f t="shared" ca="1" si="0"/>
        <v>944904.21719255776</v>
      </c>
      <c r="AW11" s="11">
        <f t="shared" ca="1" si="0"/>
        <v>1043842.8249636473</v>
      </c>
      <c r="AX11" s="11">
        <f t="shared" ca="1" si="0"/>
        <v>1085997.8130074884</v>
      </c>
      <c r="AY11" s="11">
        <f t="shared" ca="1" si="0"/>
        <v>1190958.9145906218</v>
      </c>
      <c r="AZ11" s="11">
        <f t="shared" ca="1" si="0"/>
        <v>1297457.917422133</v>
      </c>
      <c r="BA11" s="11">
        <f t="shared" ca="1" si="0"/>
        <v>1407935.5289747207</v>
      </c>
      <c r="BB11" s="11">
        <f t="shared" ca="1" si="0"/>
        <v>1461007.2732651623</v>
      </c>
      <c r="BC11" s="11">
        <f t="shared" ca="1" si="0"/>
        <v>1576530.4678411842</v>
      </c>
      <c r="BD11" s="11">
        <f t="shared" ca="1" si="0"/>
        <v>1697330.7626719836</v>
      </c>
      <c r="BE11" s="11">
        <f t="shared" ca="1" si="0"/>
        <v>1820386.0360855281</v>
      </c>
      <c r="BF11" s="11">
        <f t="shared" ca="1" si="0"/>
        <v>1946797.7913551882</v>
      </c>
      <c r="BG11" s="11">
        <f t="shared" ca="1" si="0"/>
        <v>2077588.468633923</v>
      </c>
      <c r="BH11" s="11">
        <f t="shared" ca="1" si="0"/>
        <v>2213102.7208060743</v>
      </c>
      <c r="BI11" s="11">
        <f t="shared" ca="1" si="0"/>
        <v>2351701.6568939979</v>
      </c>
      <c r="BJ11" s="11">
        <f t="shared" ca="1" si="0"/>
        <v>2496005.7406907473</v>
      </c>
      <c r="BK11" s="11">
        <f t="shared" ca="1" si="0"/>
        <v>2645922.1017160714</v>
      </c>
      <c r="BL11" s="11">
        <f t="shared" ca="1" si="0"/>
        <v>2799659.4695852287</v>
      </c>
      <c r="BM11" s="11">
        <f t="shared" ca="1" si="0"/>
        <v>2960608.9095434588</v>
      </c>
      <c r="BN11" s="11">
        <f t="shared" ca="1" si="0"/>
        <v>3127038.3964393935</v>
      </c>
      <c r="BO11" s="11">
        <f t="shared" ca="1" si="0"/>
        <v>3298876.3357992223</v>
      </c>
      <c r="BP11" s="11">
        <f t="shared" ca="1" si="0"/>
        <v>3480105.0689176037</v>
      </c>
      <c r="BQ11" s="11">
        <f t="shared" ca="1" si="0"/>
        <v>3666207.0497049042</v>
      </c>
    </row>
    <row r="13" spans="1:69">
      <c r="E13" s="16" t="str">
        <f xml:space="preserve"> Assets!E$11</f>
        <v>Depreciation this period</v>
      </c>
      <c r="F13" s="16">
        <f xml:space="preserve"> Assets!F$11</f>
        <v>0</v>
      </c>
      <c r="G13" s="16" t="str">
        <f xml:space="preserve"> Assets!G$11</f>
        <v>GBP</v>
      </c>
      <c r="H13" s="41">
        <f ca="1" xml:space="preserve"> Assets!H$11</f>
        <v>4355557352.1834793</v>
      </c>
      <c r="I13" s="16">
        <f xml:space="preserve"> Assets!I$11</f>
        <v>0</v>
      </c>
      <c r="J13" s="9">
        <f xml:space="preserve"> Assets!J$11</f>
        <v>0</v>
      </c>
      <c r="K13" s="9">
        <f ca="1" xml:space="preserve"> Assets!K$11</f>
        <v>7291.666666666667</v>
      </c>
      <c r="L13" s="9">
        <f ca="1" xml:space="preserve"> Assets!L$11</f>
        <v>7595.4861111111104</v>
      </c>
      <c r="M13" s="9">
        <f ca="1" xml:space="preserve"> Assets!M$11</f>
        <v>8215.7841435185182</v>
      </c>
      <c r="N13" s="9">
        <f ca="1" xml:space="preserve"> Assets!N$11</f>
        <v>9178.4065152391977</v>
      </c>
      <c r="O13" s="9">
        <f ca="1" xml:space="preserve"> Assets!O$11</f>
        <v>10523.462491761509</v>
      </c>
      <c r="P13" s="9">
        <f ca="1" xml:space="preserve"> Assets!P$11</f>
        <v>12306.996072107218</v>
      </c>
      <c r="Q13" s="9">
        <f ca="1" xml:space="preserve"> Assets!Q$11</f>
        <v>21894.987822124061</v>
      </c>
      <c r="R13" s="9">
        <f ca="1" xml:space="preserve"> Assets!R$11</f>
        <v>25103.604064729403</v>
      </c>
      <c r="S13" s="9">
        <f ca="1" xml:space="preserve"> Assets!S$11</f>
        <v>29358.203810031806</v>
      </c>
      <c r="T13" s="9">
        <f ca="1" xml:space="preserve"> Assets!T$11</f>
        <v>34836.062047418869</v>
      </c>
      <c r="U13" s="9">
        <f ca="1" xml:space="preserve"> Assets!U$11</f>
        <v>41765.42287011505</v>
      </c>
      <c r="V13" s="9">
        <f ca="1" xml:space="preserve"> Assets!V$11</f>
        <v>50435.009645732694</v>
      </c>
      <c r="W13" s="9">
        <f ca="1" xml:space="preserve"> Assets!W$11</f>
        <v>68497.721823255866</v>
      </c>
      <c r="X13" s="9">
        <f ca="1" xml:space="preserve"> Assets!X$11</f>
        <v>82122.83907674803</v>
      </c>
      <c r="Y13" s="9">
        <f ca="1" xml:space="preserve"> Assets!Y$11</f>
        <v>99169.741291771366</v>
      </c>
      <c r="Z13" s="9">
        <f ca="1" xml:space="preserve"> Assets!Z$11</f>
        <v>120348.71606061852</v>
      </c>
      <c r="AA13" s="9">
        <f ca="1" xml:space="preserve"> Assets!AA$11</f>
        <v>153833.88733199143</v>
      </c>
      <c r="AB13" s="9">
        <f ca="1" xml:space="preserve"> Assets!AB$11</f>
        <v>186437.13724219732</v>
      </c>
      <c r="AC13" s="9">
        <f ca="1" xml:space="preserve"> Assets!AC$11</f>
        <v>226808.60120416144</v>
      </c>
      <c r="AD13" s="9">
        <f ca="1" xml:space="preserve"> Assets!AD$11</f>
        <v>283922.090216299</v>
      </c>
      <c r="AE13" s="9">
        <f ca="1" xml:space="preserve"> Assets!AE$11</f>
        <v>345573.99965411559</v>
      </c>
      <c r="AF13" s="9">
        <f ca="1" xml:space="preserve"> Assets!AF$11</f>
        <v>421624.82574418705</v>
      </c>
      <c r="AG13" s="9">
        <f ca="1" xml:space="preserve"> Assets!AG$11</f>
        <v>522535.01957359962</v>
      </c>
      <c r="AH13" s="9">
        <f ca="1" xml:space="preserve"> Assets!AH$11</f>
        <v>637925.83921857888</v>
      </c>
      <c r="AI13" s="9">
        <f ca="1" xml:space="preserve"> Assets!AI$11</f>
        <v>779896.90216433222</v>
      </c>
      <c r="AJ13" s="9">
        <f ca="1" xml:space="preserve"> Assets!AJ$11</f>
        <v>961655.33603359945</v>
      </c>
      <c r="AK13" s="9">
        <f ca="1" xml:space="preserve"> Assets!AK$11</f>
        <v>1176191.0755709333</v>
      </c>
      <c r="AL13" s="9">
        <f ca="1" xml:space="preserve"> Assets!AL$11</f>
        <v>1447026.4432570559</v>
      </c>
      <c r="AM13" s="9">
        <f ca="1" xml:space="preserve"> Assets!AM$11</f>
        <v>1770862.9127455559</v>
      </c>
      <c r="AN13" s="9">
        <f ca="1" xml:space="preserve"> Assets!AN$11</f>
        <v>2175777.0035984539</v>
      </c>
      <c r="AO13" s="9">
        <f ca="1" xml:space="preserve"> Assets!AO$11</f>
        <v>2664056.802934621</v>
      </c>
      <c r="AP13" s="9">
        <f ca="1" xml:space="preserve"> Assets!AP$11</f>
        <v>3270630.6357263974</v>
      </c>
      <c r="AQ13" s="9">
        <f ca="1" xml:space="preserve"> Assets!AQ$11</f>
        <v>4013480.7450067736</v>
      </c>
      <c r="AR13" s="9">
        <f ca="1" xml:space="preserve"> Assets!AR$11</f>
        <v>4916267.5519957654</v>
      </c>
      <c r="AS13" s="9">
        <f ca="1" xml:space="preserve"> Assets!AS$11</f>
        <v>6031190.5069845803</v>
      </c>
      <c r="AT13" s="9">
        <f ca="1" xml:space="preserve"> Assets!AT$11</f>
        <v>7397413.0664310865</v>
      </c>
      <c r="AU13" s="9">
        <f ca="1" xml:space="preserve"> Assets!AU$11</f>
        <v>9071861.1703122202</v>
      </c>
      <c r="AV13" s="9">
        <f ca="1" xml:space="preserve"> Assets!AV$11</f>
        <v>11117011.822956365</v>
      </c>
      <c r="AW13" s="9">
        <f ca="1" xml:space="preserve"> Assets!AW$11</f>
        <v>13632662.968223691</v>
      </c>
      <c r="AX13" s="9">
        <f ca="1" xml:space="preserve"> Assets!AX$11</f>
        <v>16716341.737167003</v>
      </c>
      <c r="AY13" s="9">
        <f ca="1" xml:space="preserve"> Assets!AY$11</f>
        <v>20496534.745158941</v>
      </c>
      <c r="AZ13" s="9">
        <f ca="1" xml:space="preserve"> Assets!AZ$11</f>
        <v>25130750.034199167</v>
      </c>
      <c r="BA13" s="9">
        <f ca="1" xml:space="preserve"> Assets!BA$11</f>
        <v>30812079.907997694</v>
      </c>
      <c r="BB13" s="9">
        <f ca="1" xml:space="preserve"> Assets!BB$11</f>
        <v>37777246.444629453</v>
      </c>
      <c r="BC13" s="9">
        <f ca="1" xml:space="preserve"> Assets!BC$11</f>
        <v>46316464.916454114</v>
      </c>
      <c r="BD13" s="9">
        <f ca="1" xml:space="preserve"> Assets!BD$11</f>
        <v>56785536.093131028</v>
      </c>
      <c r="BE13" s="9">
        <f ca="1" xml:space="preserve"> Assets!BE$11</f>
        <v>69620671.273688391</v>
      </c>
      <c r="BF13" s="9">
        <f ca="1" xml:space="preserve"> Assets!BF$11</f>
        <v>85356667.757316113</v>
      </c>
      <c r="BG13" s="9">
        <f ca="1" xml:space="preserve"> Assets!BG$11</f>
        <v>104649192.06416534</v>
      </c>
      <c r="BH13" s="9">
        <f ca="1" xml:space="preserve"> Assets!BH$11</f>
        <v>128302099.3736881</v>
      </c>
      <c r="BI13" s="9">
        <f ca="1" xml:space="preserve"> Assets!BI$11</f>
        <v>157300927.49044788</v>
      </c>
      <c r="BJ13" s="9">
        <f ca="1" xml:space="preserve"> Assets!BJ$11</f>
        <v>192853960.91930965</v>
      </c>
      <c r="BK13" s="9">
        <f ca="1" xml:space="preserve"> Assets!BK$11</f>
        <v>236442576.05314267</v>
      </c>
      <c r="BL13" s="9">
        <f ca="1" xml:space="preserve"> Assets!BL$11</f>
        <v>289882965.18918997</v>
      </c>
      <c r="BM13" s="9">
        <f ca="1" xml:space="preserve"> Assets!BM$11</f>
        <v>355401811.20812017</v>
      </c>
      <c r="BN13" s="9">
        <f ca="1" xml:space="preserve"> Assets!BN$11</f>
        <v>435729066.02738863</v>
      </c>
      <c r="BO13" s="9">
        <f ca="1" xml:space="preserve"> Assets!BO$11</f>
        <v>534211698.59779835</v>
      </c>
      <c r="BP13" s="9">
        <f ca="1" xml:space="preserve"> Assets!BP$11</f>
        <v>654953151.94311631</v>
      </c>
      <c r="BQ13" s="9">
        <f ca="1" xml:space="preserve"> Assets!BQ$11</f>
        <v>802984319.95273077</v>
      </c>
    </row>
    <row r="14" spans="1:69">
      <c r="E14" s="11" t="s">
        <v>51</v>
      </c>
      <c r="F14" s="30"/>
      <c r="G14" s="11" t="s">
        <v>205</v>
      </c>
      <c r="H14" s="54">
        <f ca="1" xml:space="preserve"> SUM( J14:BQ14 )</f>
        <v>4410897378.7528439</v>
      </c>
      <c r="I14" s="30"/>
      <c r="J14" s="11">
        <f t="shared" ref="J14:BQ14" ca="1" si="1" xml:space="preserve"> J11 + J13</f>
        <v>-32200</v>
      </c>
      <c r="K14" s="11">
        <f t="shared" ca="1" si="1"/>
        <v>-25344.922509135882</v>
      </c>
      <c r="L14" s="11">
        <f t="shared" ca="1" si="1"/>
        <v>-25488.798953021127</v>
      </c>
      <c r="M14" s="11">
        <f t="shared" ca="1" si="1"/>
        <v>-25966.567682112342</v>
      </c>
      <c r="N14" s="11">
        <f t="shared" ca="1" si="1"/>
        <v>-25523.880267856432</v>
      </c>
      <c r="O14" s="11">
        <f t="shared" ca="1" si="1"/>
        <v>-24711.986255846779</v>
      </c>
      <c r="P14" s="11">
        <f t="shared" ca="1" si="1"/>
        <v>-24134.881126436892</v>
      </c>
      <c r="Q14" s="11">
        <f t="shared" ca="1" si="1"/>
        <v>35211.779558806156</v>
      </c>
      <c r="R14" s="11">
        <f t="shared" ca="1" si="1"/>
        <v>46773.260178768964</v>
      </c>
      <c r="S14" s="11">
        <f t="shared" ca="1" si="1"/>
        <v>50329.176785472446</v>
      </c>
      <c r="T14" s="11">
        <f t="shared" ca="1" si="1"/>
        <v>55138.851802756246</v>
      </c>
      <c r="U14" s="11">
        <f t="shared" ca="1" si="1"/>
        <v>61292.487598309584</v>
      </c>
      <c r="V14" s="11">
        <f t="shared" ca="1" si="1"/>
        <v>61335.009645732687</v>
      </c>
      <c r="W14" s="11">
        <f t="shared" ca="1" si="1"/>
        <v>137156.93624570267</v>
      </c>
      <c r="X14" s="11">
        <f t="shared" ca="1" si="1"/>
        <v>162721.03405018646</v>
      </c>
      <c r="Y14" s="11">
        <f t="shared" ca="1" si="1"/>
        <v>184363.4286048912</v>
      </c>
      <c r="Z14" s="11">
        <f t="shared" ca="1" si="1"/>
        <v>211128.73902097275</v>
      </c>
      <c r="AA14" s="11">
        <f t="shared" ca="1" si="1"/>
        <v>250593.94697141688</v>
      </c>
      <c r="AB14" s="11">
        <f t="shared" ca="1" si="1"/>
        <v>288785.79788629327</v>
      </c>
      <c r="AC14" s="11">
        <f t="shared" ca="1" si="1"/>
        <v>395871.94047519006</v>
      </c>
      <c r="AD14" s="11">
        <f t="shared" ca="1" si="1"/>
        <v>460016.51460972987</v>
      </c>
      <c r="AE14" s="11">
        <f t="shared" ca="1" si="1"/>
        <v>528434.56016403693</v>
      </c>
      <c r="AF14" s="11">
        <f t="shared" ca="1" si="1"/>
        <v>612623.12153033284</v>
      </c>
      <c r="AG14" s="11">
        <f t="shared" ca="1" si="1"/>
        <v>781893.35421395663</v>
      </c>
      <c r="AH14" s="11">
        <f t="shared" ca="1" si="1"/>
        <v>899057.22865751083</v>
      </c>
      <c r="AI14" s="11">
        <f t="shared" ca="1" si="1"/>
        <v>1056003.1051865085</v>
      </c>
      <c r="AJ14" s="11">
        <f t="shared" ca="1" si="1"/>
        <v>1313776.0878159278</v>
      </c>
      <c r="AK14" s="11">
        <f t="shared" ca="1" si="1"/>
        <v>1544417.2628075476</v>
      </c>
      <c r="AL14" s="11">
        <f t="shared" ca="1" si="1"/>
        <v>1833113.1544701126</v>
      </c>
      <c r="AM14" s="11">
        <f t="shared" ca="1" si="1"/>
        <v>2236018.3525122222</v>
      </c>
      <c r="AN14" s="11">
        <f t="shared" ca="1" si="1"/>
        <v>2660231.6937125376</v>
      </c>
      <c r="AO14" s="11">
        <f t="shared" ca="1" si="1"/>
        <v>3169919.9367448231</v>
      </c>
      <c r="AP14" s="11">
        <f t="shared" ca="1" si="1"/>
        <v>3858974.6115042856</v>
      </c>
      <c r="AQ14" s="11">
        <f t="shared" ca="1" si="1"/>
        <v>4624934.8026313307</v>
      </c>
      <c r="AR14" s="11">
        <f t="shared" ca="1" si="1"/>
        <v>5613553.8499384504</v>
      </c>
      <c r="AS14" s="11">
        <f t="shared" ca="1" si="1"/>
        <v>6755194.8038410312</v>
      </c>
      <c r="AT14" s="11">
        <f t="shared" ca="1" si="1"/>
        <v>8209177.6039174534</v>
      </c>
      <c r="AU14" s="11">
        <f t="shared" ca="1" si="1"/>
        <v>9919005.3704358265</v>
      </c>
      <c r="AV14" s="11">
        <f t="shared" ca="1" si="1"/>
        <v>12061916.040148923</v>
      </c>
      <c r="AW14" s="11">
        <f t="shared" ca="1" si="1"/>
        <v>14676505.793187339</v>
      </c>
      <c r="AX14" s="11">
        <f t="shared" ca="1" si="1"/>
        <v>17802339.55017449</v>
      </c>
      <c r="AY14" s="11">
        <f t="shared" ca="1" si="1"/>
        <v>21687493.659749564</v>
      </c>
      <c r="AZ14" s="11">
        <f t="shared" ca="1" si="1"/>
        <v>26428207.951621301</v>
      </c>
      <c r="BA14" s="11">
        <f t="shared" ca="1" si="1"/>
        <v>32220015.436972413</v>
      </c>
      <c r="BB14" s="11">
        <f t="shared" ca="1" si="1"/>
        <v>39238253.717894614</v>
      </c>
      <c r="BC14" s="11">
        <f t="shared" ca="1" si="1"/>
        <v>47892995.3842953</v>
      </c>
      <c r="BD14" s="11">
        <f t="shared" ca="1" si="1"/>
        <v>58482866.855803013</v>
      </c>
      <c r="BE14" s="11">
        <f t="shared" ca="1" si="1"/>
        <v>71441057.309773922</v>
      </c>
      <c r="BF14" s="11">
        <f t="shared" ca="1" si="1"/>
        <v>87303465.548671305</v>
      </c>
      <c r="BG14" s="11">
        <f t="shared" ca="1" si="1"/>
        <v>106726780.53279926</v>
      </c>
      <c r="BH14" s="11">
        <f t="shared" ca="1" si="1"/>
        <v>130515202.09449418</v>
      </c>
      <c r="BI14" s="11">
        <f t="shared" ca="1" si="1"/>
        <v>159652629.14734188</v>
      </c>
      <c r="BJ14" s="11">
        <f t="shared" ca="1" si="1"/>
        <v>195349966.66000038</v>
      </c>
      <c r="BK14" s="11">
        <f t="shared" ca="1" si="1"/>
        <v>239088498.15485874</v>
      </c>
      <c r="BL14" s="11">
        <f t="shared" ca="1" si="1"/>
        <v>292682624.65877521</v>
      </c>
      <c r="BM14" s="11">
        <f t="shared" ca="1" si="1"/>
        <v>358362420.11766362</v>
      </c>
      <c r="BN14" s="11">
        <f t="shared" ca="1" si="1"/>
        <v>438856104.42382801</v>
      </c>
      <c r="BO14" s="11">
        <f t="shared" ca="1" si="1"/>
        <v>537510574.93359756</v>
      </c>
      <c r="BP14" s="11">
        <f t="shared" ca="1" si="1"/>
        <v>658433257.01203394</v>
      </c>
      <c r="BQ14" s="11">
        <f t="shared" ca="1" si="1"/>
        <v>806650527.00243568</v>
      </c>
    </row>
    <row r="16" spans="1:69">
      <c r="E16" s="16" t="str">
        <f xml:space="preserve"> 'Invoice finance'!E$41</f>
        <v xml:space="preserve">Invoice finance interest </v>
      </c>
      <c r="F16" s="16">
        <f xml:space="preserve"> 'Invoice finance'!F$41</f>
        <v>0</v>
      </c>
      <c r="G16" s="16" t="str">
        <f xml:space="preserve"> 'Invoice finance'!G$41</f>
        <v>GBP</v>
      </c>
      <c r="H16" s="41">
        <f ca="1" xml:space="preserve"> 'Invoice finance'!H$41</f>
        <v>0</v>
      </c>
      <c r="I16" s="16">
        <f xml:space="preserve"> 'Invoice finance'!I$41</f>
        <v>0</v>
      </c>
      <c r="J16" s="9">
        <f>'Invoice finance'!J$41</f>
        <v>0</v>
      </c>
      <c r="K16" s="9">
        <f ca="1">'Invoice finance'!K$41</f>
        <v>0</v>
      </c>
      <c r="L16" s="9">
        <f ca="1">'Invoice finance'!L$41</f>
        <v>0</v>
      </c>
      <c r="M16" s="9">
        <f ca="1">'Invoice finance'!M$41</f>
        <v>0</v>
      </c>
      <c r="N16" s="9">
        <f ca="1">'Invoice finance'!N$41</f>
        <v>0</v>
      </c>
      <c r="O16" s="9">
        <f ca="1">'Invoice finance'!O$41</f>
        <v>0</v>
      </c>
      <c r="P16" s="9">
        <f ca="1">'Invoice finance'!P$41</f>
        <v>0</v>
      </c>
      <c r="Q16" s="9">
        <f ca="1">'Invoice finance'!Q$41</f>
        <v>0</v>
      </c>
      <c r="R16" s="9">
        <f ca="1">'Invoice finance'!R$41</f>
        <v>0</v>
      </c>
      <c r="S16" s="9">
        <f ca="1">'Invoice finance'!S$41</f>
        <v>0</v>
      </c>
      <c r="T16" s="9">
        <f ca="1">'Invoice finance'!T$41</f>
        <v>0</v>
      </c>
      <c r="U16" s="9">
        <f ca="1">'Invoice finance'!U$41</f>
        <v>0</v>
      </c>
      <c r="V16" s="9">
        <f ca="1">'Invoice finance'!V$41</f>
        <v>0</v>
      </c>
      <c r="W16" s="9">
        <f ca="1">'Invoice finance'!W$41</f>
        <v>0</v>
      </c>
      <c r="X16" s="9">
        <f ca="1">'Invoice finance'!X$41</f>
        <v>0</v>
      </c>
      <c r="Y16" s="9">
        <f ca="1">'Invoice finance'!Y$41</f>
        <v>0</v>
      </c>
      <c r="Z16" s="9">
        <f ca="1">'Invoice finance'!Z$41</f>
        <v>0</v>
      </c>
      <c r="AA16" s="9">
        <f ca="1">'Invoice finance'!AA$41</f>
        <v>0</v>
      </c>
      <c r="AB16" s="9">
        <f ca="1">'Invoice finance'!AB$41</f>
        <v>0</v>
      </c>
      <c r="AC16" s="9">
        <f ca="1">'Invoice finance'!AC$41</f>
        <v>0</v>
      </c>
      <c r="AD16" s="9">
        <f ca="1">'Invoice finance'!AD$41</f>
        <v>0</v>
      </c>
      <c r="AE16" s="9">
        <f ca="1">'Invoice finance'!AE$41</f>
        <v>0</v>
      </c>
      <c r="AF16" s="9">
        <f ca="1">'Invoice finance'!AF$41</f>
        <v>0</v>
      </c>
      <c r="AG16" s="9">
        <f ca="1">'Invoice finance'!AG$41</f>
        <v>0</v>
      </c>
      <c r="AH16" s="9">
        <f ca="1">'Invoice finance'!AH$41</f>
        <v>0</v>
      </c>
      <c r="AI16" s="9">
        <f ca="1">'Invoice finance'!AI$41</f>
        <v>0</v>
      </c>
      <c r="AJ16" s="9">
        <f ca="1">'Invoice finance'!AJ$41</f>
        <v>0</v>
      </c>
      <c r="AK16" s="9">
        <f ca="1">'Invoice finance'!AK$41</f>
        <v>0</v>
      </c>
      <c r="AL16" s="9">
        <f ca="1">'Invoice finance'!AL$41</f>
        <v>0</v>
      </c>
      <c r="AM16" s="9">
        <f ca="1">'Invoice finance'!AM$41</f>
        <v>0</v>
      </c>
      <c r="AN16" s="9">
        <f ca="1">'Invoice finance'!AN$41</f>
        <v>0</v>
      </c>
      <c r="AO16" s="9">
        <f ca="1">'Invoice finance'!AO$41</f>
        <v>0</v>
      </c>
      <c r="AP16" s="9">
        <f ca="1">'Invoice finance'!AP$41</f>
        <v>0</v>
      </c>
      <c r="AQ16" s="9">
        <f ca="1">'Invoice finance'!AQ$41</f>
        <v>0</v>
      </c>
      <c r="AR16" s="9">
        <f ca="1">'Invoice finance'!AR$41</f>
        <v>0</v>
      </c>
      <c r="AS16" s="9">
        <f ca="1">'Invoice finance'!AS$41</f>
        <v>0</v>
      </c>
      <c r="AT16" s="9">
        <f ca="1">'Invoice finance'!AT$41</f>
        <v>0</v>
      </c>
      <c r="AU16" s="9">
        <f ca="1">'Invoice finance'!AU$41</f>
        <v>0</v>
      </c>
      <c r="AV16" s="9">
        <f ca="1">'Invoice finance'!AV$41</f>
        <v>0</v>
      </c>
      <c r="AW16" s="9">
        <f ca="1">'Invoice finance'!AW$41</f>
        <v>0</v>
      </c>
      <c r="AX16" s="9">
        <f ca="1">'Invoice finance'!AX$41</f>
        <v>0</v>
      </c>
      <c r="AY16" s="9">
        <f ca="1">'Invoice finance'!AY$41</f>
        <v>0</v>
      </c>
      <c r="AZ16" s="9">
        <f ca="1">'Invoice finance'!AZ$41</f>
        <v>0</v>
      </c>
      <c r="BA16" s="9">
        <f ca="1">'Invoice finance'!BA$41</f>
        <v>0</v>
      </c>
      <c r="BB16" s="9">
        <f ca="1">'Invoice finance'!BB$41</f>
        <v>0</v>
      </c>
      <c r="BC16" s="9">
        <f ca="1">'Invoice finance'!BC$41</f>
        <v>0</v>
      </c>
      <c r="BD16" s="9">
        <f ca="1">'Invoice finance'!BD$41</f>
        <v>0</v>
      </c>
      <c r="BE16" s="9">
        <f ca="1">'Invoice finance'!BE$41</f>
        <v>0</v>
      </c>
      <c r="BF16" s="9">
        <f ca="1">'Invoice finance'!BF$41</f>
        <v>0</v>
      </c>
      <c r="BG16" s="9">
        <f ca="1">'Invoice finance'!BG$41</f>
        <v>0</v>
      </c>
      <c r="BH16" s="9">
        <f ca="1">'Invoice finance'!BH$41</f>
        <v>0</v>
      </c>
      <c r="BI16" s="9">
        <f ca="1">'Invoice finance'!BI$41</f>
        <v>0</v>
      </c>
      <c r="BJ16" s="9">
        <f ca="1">'Invoice finance'!BJ$41</f>
        <v>0</v>
      </c>
      <c r="BK16" s="9">
        <f ca="1">'Invoice finance'!BK$41</f>
        <v>0</v>
      </c>
      <c r="BL16" s="9">
        <f ca="1">'Invoice finance'!BL$41</f>
        <v>0</v>
      </c>
      <c r="BM16" s="9">
        <f ca="1">'Invoice finance'!BM$41</f>
        <v>0</v>
      </c>
      <c r="BN16" s="9">
        <f ca="1">'Invoice finance'!BN$41</f>
        <v>0</v>
      </c>
      <c r="BO16" s="9">
        <f ca="1">'Invoice finance'!BO$41</f>
        <v>0</v>
      </c>
      <c r="BP16" s="9">
        <f ca="1">'Invoice finance'!BP$41</f>
        <v>0</v>
      </c>
      <c r="BQ16" s="9">
        <f ca="1">'Invoice finance'!BQ$41</f>
        <v>0</v>
      </c>
    </row>
    <row r="17" spans="5:69">
      <c r="E17" s="16" t="str">
        <f xml:space="preserve"> 'Supply Chain finance'!E$42</f>
        <v xml:space="preserve">Supply Chain Finance interest </v>
      </c>
      <c r="F17" s="16">
        <f xml:space="preserve"> 'Supply Chain finance'!F$42</f>
        <v>0</v>
      </c>
      <c r="G17" s="16" t="str">
        <f xml:space="preserve"> 'Supply Chain finance'!G$42</f>
        <v>GBP</v>
      </c>
      <c r="H17" s="41">
        <f ca="1" xml:space="preserve"> 'Supply Chain finance'!H$42</f>
        <v>0</v>
      </c>
      <c r="I17" s="16">
        <f xml:space="preserve"> 'Supply Chain finance'!I$42</f>
        <v>0</v>
      </c>
      <c r="J17" s="9">
        <f>'Supply Chain finance'!J$42</f>
        <v>0</v>
      </c>
      <c r="K17" s="9">
        <f ca="1">'Supply Chain finance'!K$42</f>
        <v>0</v>
      </c>
      <c r="L17" s="9">
        <f ca="1">'Supply Chain finance'!L$42</f>
        <v>0</v>
      </c>
      <c r="M17" s="9">
        <f ca="1">'Supply Chain finance'!M$42</f>
        <v>0</v>
      </c>
      <c r="N17" s="9">
        <f ca="1">'Supply Chain finance'!N$42</f>
        <v>0</v>
      </c>
      <c r="O17" s="9">
        <f ca="1">'Supply Chain finance'!O$42</f>
        <v>0</v>
      </c>
      <c r="P17" s="9">
        <f ca="1">'Supply Chain finance'!P$42</f>
        <v>0</v>
      </c>
      <c r="Q17" s="9">
        <f ca="1">'Supply Chain finance'!Q$42</f>
        <v>0</v>
      </c>
      <c r="R17" s="9">
        <f ca="1">'Supply Chain finance'!R$42</f>
        <v>0</v>
      </c>
      <c r="S17" s="9">
        <f ca="1">'Supply Chain finance'!S$42</f>
        <v>0</v>
      </c>
      <c r="T17" s="9">
        <f ca="1">'Supply Chain finance'!T$42</f>
        <v>0</v>
      </c>
      <c r="U17" s="9">
        <f ca="1">'Supply Chain finance'!U$42</f>
        <v>0</v>
      </c>
      <c r="V17" s="9">
        <f ca="1">'Supply Chain finance'!V$42</f>
        <v>0</v>
      </c>
      <c r="W17" s="9">
        <f ca="1">'Supply Chain finance'!W$42</f>
        <v>0</v>
      </c>
      <c r="X17" s="9">
        <f ca="1">'Supply Chain finance'!X$42</f>
        <v>0</v>
      </c>
      <c r="Y17" s="9">
        <f ca="1">'Supply Chain finance'!Y$42</f>
        <v>0</v>
      </c>
      <c r="Z17" s="9">
        <f ca="1">'Supply Chain finance'!Z$42</f>
        <v>0</v>
      </c>
      <c r="AA17" s="9">
        <f ca="1">'Supply Chain finance'!AA$42</f>
        <v>0</v>
      </c>
      <c r="AB17" s="9">
        <f ca="1">'Supply Chain finance'!AB$42</f>
        <v>0</v>
      </c>
      <c r="AC17" s="9">
        <f ca="1">'Supply Chain finance'!AC$42</f>
        <v>0</v>
      </c>
      <c r="AD17" s="9">
        <f ca="1">'Supply Chain finance'!AD$42</f>
        <v>0</v>
      </c>
      <c r="AE17" s="9">
        <f ca="1">'Supply Chain finance'!AE$42</f>
        <v>0</v>
      </c>
      <c r="AF17" s="9">
        <f ca="1">'Supply Chain finance'!AF$42</f>
        <v>0</v>
      </c>
      <c r="AG17" s="9">
        <f ca="1">'Supply Chain finance'!AG$42</f>
        <v>0</v>
      </c>
      <c r="AH17" s="9">
        <f ca="1">'Supply Chain finance'!AH$42</f>
        <v>0</v>
      </c>
      <c r="AI17" s="9">
        <f ca="1">'Supply Chain finance'!AI$42</f>
        <v>0</v>
      </c>
      <c r="AJ17" s="9">
        <f ca="1">'Supply Chain finance'!AJ$42</f>
        <v>0</v>
      </c>
      <c r="AK17" s="9">
        <f ca="1">'Supply Chain finance'!AK$42</f>
        <v>0</v>
      </c>
      <c r="AL17" s="9">
        <f ca="1">'Supply Chain finance'!AL$42</f>
        <v>0</v>
      </c>
      <c r="AM17" s="9">
        <f ca="1">'Supply Chain finance'!AM$42</f>
        <v>0</v>
      </c>
      <c r="AN17" s="9">
        <f ca="1">'Supply Chain finance'!AN$42</f>
        <v>0</v>
      </c>
      <c r="AO17" s="9">
        <f ca="1">'Supply Chain finance'!AO$42</f>
        <v>0</v>
      </c>
      <c r="AP17" s="9">
        <f ca="1">'Supply Chain finance'!AP$42</f>
        <v>0</v>
      </c>
      <c r="AQ17" s="9">
        <f ca="1">'Supply Chain finance'!AQ$42</f>
        <v>0</v>
      </c>
      <c r="AR17" s="9">
        <f ca="1">'Supply Chain finance'!AR$42</f>
        <v>0</v>
      </c>
      <c r="AS17" s="9">
        <f ca="1">'Supply Chain finance'!AS$42</f>
        <v>0</v>
      </c>
      <c r="AT17" s="9">
        <f ca="1">'Supply Chain finance'!AT$42</f>
        <v>0</v>
      </c>
      <c r="AU17" s="9">
        <f ca="1">'Supply Chain finance'!AU$42</f>
        <v>0</v>
      </c>
      <c r="AV17" s="9">
        <f ca="1">'Supply Chain finance'!AV$42</f>
        <v>0</v>
      </c>
      <c r="AW17" s="9">
        <f ca="1">'Supply Chain finance'!AW$42</f>
        <v>0</v>
      </c>
      <c r="AX17" s="9">
        <f ca="1">'Supply Chain finance'!AX$42</f>
        <v>0</v>
      </c>
      <c r="AY17" s="9">
        <f ca="1">'Supply Chain finance'!AY$42</f>
        <v>0</v>
      </c>
      <c r="AZ17" s="9">
        <f ca="1">'Supply Chain finance'!AZ$42</f>
        <v>0</v>
      </c>
      <c r="BA17" s="9">
        <f ca="1">'Supply Chain finance'!BA$42</f>
        <v>0</v>
      </c>
      <c r="BB17" s="9">
        <f ca="1">'Supply Chain finance'!BB$42</f>
        <v>0</v>
      </c>
      <c r="BC17" s="9">
        <f ca="1">'Supply Chain finance'!BC$42</f>
        <v>0</v>
      </c>
      <c r="BD17" s="9">
        <f ca="1">'Supply Chain finance'!BD$42</f>
        <v>0</v>
      </c>
      <c r="BE17" s="9">
        <f ca="1">'Supply Chain finance'!BE$42</f>
        <v>0</v>
      </c>
      <c r="BF17" s="9">
        <f ca="1">'Supply Chain finance'!BF$42</f>
        <v>0</v>
      </c>
      <c r="BG17" s="9">
        <f ca="1">'Supply Chain finance'!BG$42</f>
        <v>0</v>
      </c>
      <c r="BH17" s="9">
        <f ca="1">'Supply Chain finance'!BH$42</f>
        <v>0</v>
      </c>
      <c r="BI17" s="9">
        <f ca="1">'Supply Chain finance'!BI$42</f>
        <v>0</v>
      </c>
      <c r="BJ17" s="9">
        <f ca="1">'Supply Chain finance'!BJ$42</f>
        <v>0</v>
      </c>
      <c r="BK17" s="9">
        <f ca="1">'Supply Chain finance'!BK$42</f>
        <v>0</v>
      </c>
      <c r="BL17" s="9">
        <f ca="1">'Supply Chain finance'!BL$42</f>
        <v>0</v>
      </c>
      <c r="BM17" s="9">
        <f ca="1">'Supply Chain finance'!BM$42</f>
        <v>0</v>
      </c>
      <c r="BN17" s="9">
        <f ca="1">'Supply Chain finance'!BN$42</f>
        <v>0</v>
      </c>
      <c r="BO17" s="9">
        <f ca="1">'Supply Chain finance'!BO$42</f>
        <v>0</v>
      </c>
      <c r="BP17" s="9">
        <f ca="1">'Supply Chain finance'!BP$42</f>
        <v>0</v>
      </c>
      <c r="BQ17" s="9">
        <f ca="1">'Supply Chain finance'!BQ$42</f>
        <v>0</v>
      </c>
    </row>
    <row r="18" spans="5:69">
      <c r="E18" s="11" t="s">
        <v>32</v>
      </c>
      <c r="F18" s="30"/>
      <c r="G18" s="11" t="s">
        <v>205</v>
      </c>
      <c r="H18" s="54">
        <f ca="1" xml:space="preserve"> SUM( J18:BQ18 )</f>
        <v>4410897378.7528439</v>
      </c>
      <c r="I18" s="30"/>
      <c r="J18" s="11">
        <f t="shared" ref="J18:BQ18" ca="1" si="2" xml:space="preserve"> J14 + SUM( J16:J17 )</f>
        <v>-32200</v>
      </c>
      <c r="K18" s="11">
        <f t="shared" ca="1" si="2"/>
        <v>-25344.922509135882</v>
      </c>
      <c r="L18" s="11">
        <f t="shared" ca="1" si="2"/>
        <v>-25488.798953021127</v>
      </c>
      <c r="M18" s="11">
        <f t="shared" ca="1" si="2"/>
        <v>-25966.567682112342</v>
      </c>
      <c r="N18" s="11">
        <f t="shared" ca="1" si="2"/>
        <v>-25523.880267856432</v>
      </c>
      <c r="O18" s="11">
        <f t="shared" ca="1" si="2"/>
        <v>-24711.986255846779</v>
      </c>
      <c r="P18" s="11">
        <f t="shared" ca="1" si="2"/>
        <v>-24134.881126436892</v>
      </c>
      <c r="Q18" s="11">
        <f t="shared" ca="1" si="2"/>
        <v>35211.779558806156</v>
      </c>
      <c r="R18" s="11">
        <f t="shared" ca="1" si="2"/>
        <v>46773.260178768964</v>
      </c>
      <c r="S18" s="11">
        <f t="shared" ca="1" si="2"/>
        <v>50329.176785472446</v>
      </c>
      <c r="T18" s="11">
        <f t="shared" ca="1" si="2"/>
        <v>55138.851802756246</v>
      </c>
      <c r="U18" s="11">
        <f t="shared" ca="1" si="2"/>
        <v>61292.487598309584</v>
      </c>
      <c r="V18" s="11">
        <f t="shared" ca="1" si="2"/>
        <v>61335.009645732687</v>
      </c>
      <c r="W18" s="11">
        <f t="shared" ca="1" si="2"/>
        <v>137156.93624570267</v>
      </c>
      <c r="X18" s="11">
        <f t="shared" ca="1" si="2"/>
        <v>162721.03405018646</v>
      </c>
      <c r="Y18" s="11">
        <f t="shared" ca="1" si="2"/>
        <v>184363.4286048912</v>
      </c>
      <c r="Z18" s="11">
        <f t="shared" ca="1" si="2"/>
        <v>211128.73902097275</v>
      </c>
      <c r="AA18" s="11">
        <f t="shared" ca="1" si="2"/>
        <v>250593.94697141688</v>
      </c>
      <c r="AB18" s="11">
        <f t="shared" ca="1" si="2"/>
        <v>288785.79788629327</v>
      </c>
      <c r="AC18" s="11">
        <f t="shared" ca="1" si="2"/>
        <v>395871.94047519006</v>
      </c>
      <c r="AD18" s="11">
        <f t="shared" ca="1" si="2"/>
        <v>460016.51460972987</v>
      </c>
      <c r="AE18" s="11">
        <f t="shared" ca="1" si="2"/>
        <v>528434.56016403693</v>
      </c>
      <c r="AF18" s="11">
        <f t="shared" ca="1" si="2"/>
        <v>612623.12153033284</v>
      </c>
      <c r="AG18" s="11">
        <f t="shared" ca="1" si="2"/>
        <v>781893.35421395663</v>
      </c>
      <c r="AH18" s="11">
        <f t="shared" ca="1" si="2"/>
        <v>899057.22865751083</v>
      </c>
      <c r="AI18" s="11">
        <f t="shared" ca="1" si="2"/>
        <v>1056003.1051865085</v>
      </c>
      <c r="AJ18" s="11">
        <f t="shared" ca="1" si="2"/>
        <v>1313776.0878159278</v>
      </c>
      <c r="AK18" s="11">
        <f t="shared" ca="1" si="2"/>
        <v>1544417.2628075476</v>
      </c>
      <c r="AL18" s="11">
        <f t="shared" ca="1" si="2"/>
        <v>1833113.1544701126</v>
      </c>
      <c r="AM18" s="11">
        <f t="shared" ca="1" si="2"/>
        <v>2236018.3525122222</v>
      </c>
      <c r="AN18" s="11">
        <f t="shared" ca="1" si="2"/>
        <v>2660231.6937125376</v>
      </c>
      <c r="AO18" s="11">
        <f t="shared" ca="1" si="2"/>
        <v>3169919.9367448231</v>
      </c>
      <c r="AP18" s="11">
        <f t="shared" ca="1" si="2"/>
        <v>3858974.6115042856</v>
      </c>
      <c r="AQ18" s="11">
        <f t="shared" ca="1" si="2"/>
        <v>4624934.8026313307</v>
      </c>
      <c r="AR18" s="11">
        <f t="shared" ca="1" si="2"/>
        <v>5613553.8499384504</v>
      </c>
      <c r="AS18" s="11">
        <f t="shared" ca="1" si="2"/>
        <v>6755194.8038410312</v>
      </c>
      <c r="AT18" s="11">
        <f t="shared" ca="1" si="2"/>
        <v>8209177.6039174534</v>
      </c>
      <c r="AU18" s="11">
        <f t="shared" ca="1" si="2"/>
        <v>9919005.3704358265</v>
      </c>
      <c r="AV18" s="11">
        <f t="shared" ca="1" si="2"/>
        <v>12061916.040148923</v>
      </c>
      <c r="AW18" s="11">
        <f t="shared" ca="1" si="2"/>
        <v>14676505.793187339</v>
      </c>
      <c r="AX18" s="11">
        <f t="shared" ca="1" si="2"/>
        <v>17802339.55017449</v>
      </c>
      <c r="AY18" s="11">
        <f t="shared" ca="1" si="2"/>
        <v>21687493.659749564</v>
      </c>
      <c r="AZ18" s="11">
        <f t="shared" ca="1" si="2"/>
        <v>26428207.951621301</v>
      </c>
      <c r="BA18" s="11">
        <f t="shared" ca="1" si="2"/>
        <v>32220015.436972413</v>
      </c>
      <c r="BB18" s="11">
        <f t="shared" ca="1" si="2"/>
        <v>39238253.717894614</v>
      </c>
      <c r="BC18" s="11">
        <f t="shared" ca="1" si="2"/>
        <v>47892995.3842953</v>
      </c>
      <c r="BD18" s="11">
        <f t="shared" ca="1" si="2"/>
        <v>58482866.855803013</v>
      </c>
      <c r="BE18" s="11">
        <f t="shared" ca="1" si="2"/>
        <v>71441057.309773922</v>
      </c>
      <c r="BF18" s="11">
        <f t="shared" ca="1" si="2"/>
        <v>87303465.548671305</v>
      </c>
      <c r="BG18" s="11">
        <f t="shared" ca="1" si="2"/>
        <v>106726780.53279926</v>
      </c>
      <c r="BH18" s="11">
        <f t="shared" ca="1" si="2"/>
        <v>130515202.09449418</v>
      </c>
      <c r="BI18" s="11">
        <f t="shared" ca="1" si="2"/>
        <v>159652629.14734188</v>
      </c>
      <c r="BJ18" s="11">
        <f t="shared" ca="1" si="2"/>
        <v>195349966.66000038</v>
      </c>
      <c r="BK18" s="11">
        <f t="shared" ca="1" si="2"/>
        <v>239088498.15485874</v>
      </c>
      <c r="BL18" s="11">
        <f t="shared" ca="1" si="2"/>
        <v>292682624.65877521</v>
      </c>
      <c r="BM18" s="11">
        <f t="shared" ca="1" si="2"/>
        <v>358362420.11766362</v>
      </c>
      <c r="BN18" s="11">
        <f t="shared" ca="1" si="2"/>
        <v>438856104.42382801</v>
      </c>
      <c r="BO18" s="11">
        <f t="shared" ca="1" si="2"/>
        <v>537510574.93359756</v>
      </c>
      <c r="BP18" s="11">
        <f t="shared" ca="1" si="2"/>
        <v>658433257.01203394</v>
      </c>
      <c r="BQ18" s="11">
        <f t="shared" ca="1" si="2"/>
        <v>806650527.00243568</v>
      </c>
    </row>
  </sheetData>
  <conditionalFormatting sqref="F3">
    <cfRule type="cellIs" dxfId="142" priority="8" stopIfTrue="1" operator="notEqual">
      <formula>0</formula>
    </cfRule>
    <cfRule type="cellIs" dxfId="141" priority="9" stopIfTrue="1" operator="equal">
      <formula>""</formula>
    </cfRule>
  </conditionalFormatting>
  <conditionalFormatting sqref="J3:BQ3">
    <cfRule type="cellIs" dxfId="140" priority="6" stopIfTrue="1" operator="equal">
      <formula>"Construction"</formula>
    </cfRule>
    <cfRule type="cellIs" dxfId="139" priority="7" stopIfTrue="1" operator="equal">
      <formula>"Operations"</formula>
    </cfRule>
  </conditionalFormatting>
  <conditionalFormatting sqref="J3:BQ3">
    <cfRule type="cellIs" dxfId="138" priority="5" operator="equal">
      <formula>"Fin Close"</formula>
    </cfRule>
  </conditionalFormatting>
  <conditionalFormatting sqref="J3:BQ3">
    <cfRule type="cellIs" dxfId="137" priority="3" operator="equal">
      <formula>"PPA ext."</formula>
    </cfRule>
    <cfRule type="cellIs" dxfId="136" priority="4" operator="equal">
      <formula>"Delay"</formula>
    </cfRule>
  </conditionalFormatting>
  <conditionalFormatting sqref="F2">
    <cfRule type="cellIs" dxfId="135" priority="1" stopIfTrue="1" operator="notEqual">
      <formula>0</formula>
    </cfRule>
    <cfRule type="cellIs" dxfId="134" priority="2" stopIfTrue="1" operator="equal">
      <formula>""</formula>
    </cfRule>
  </conditionalFormatting>
  <pageMargins left="0.7" right="0.7" top="0.75" bottom="0.75" header="0.3" footer="0.3"/>
  <customProperties>
    <customPr name="MMGroup" r:id="rId1"/>
    <customPr name="MMSheetType" r:id="rId2"/>
  </customPropertie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4F81BD"/>
    <outlinePr summaryBelow="0" summaryRight="0"/>
  </sheetPr>
  <dimension ref="A1:AC18"/>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cols>
    <col min="1" max="2" width="1.44140625" style="22" customWidth="1"/>
    <col min="3" max="3" width="1.44140625" style="44" customWidth="1"/>
    <col min="4" max="4" width="1.44140625" style="72" customWidth="1"/>
    <col min="5" max="5" width="31.77734375" bestFit="1" customWidth="1"/>
    <col min="6" max="6" width="20.5546875" bestFit="1" customWidth="1"/>
    <col min="7" max="7" width="13.21875" bestFit="1" customWidth="1"/>
    <col min="8" max="8" width="16.21875" style="39" bestFit="1" customWidth="1"/>
    <col min="9" max="9" width="3.44140625" customWidth="1"/>
    <col min="10" max="10" width="11.21875" bestFit="1" customWidth="1"/>
    <col min="11" max="11" width="11.77734375" bestFit="1" customWidth="1"/>
    <col min="12" max="12" width="11.88671875" bestFit="1" customWidth="1"/>
    <col min="13" max="13" width="11.77734375" bestFit="1" customWidth="1"/>
    <col min="14" max="14" width="11.21875" bestFit="1" customWidth="1"/>
    <col min="15" max="15" width="11.77734375" bestFit="1" customWidth="1"/>
    <col min="16" max="16" width="11.88671875" bestFit="1" customWidth="1"/>
    <col min="17" max="19" width="11.77734375" bestFit="1" customWidth="1"/>
    <col min="20" max="20" width="11.88671875" bestFit="1" customWidth="1"/>
    <col min="21" max="24" width="13.21875" bestFit="1" customWidth="1"/>
    <col min="25" max="27" width="14.44140625" bestFit="1" customWidth="1"/>
    <col min="28" max="29" width="16.21875" bestFit="1" customWidth="1"/>
    <col min="30" max="30" width="15.109375" hidden="1" customWidth="1"/>
    <col min="31" max="16384" width="15.109375" hidden="1"/>
  </cols>
  <sheetData>
    <row r="1" spans="1:29" s="68" customFormat="1" ht="25">
      <c r="A1" s="48" t="str">
        <f ca="1" xml:space="preserve"> RIGHT(CELL("filename", A1), LEN(CELL("filename", A1)) - SEARCH("]", CELL("filename", A1)))</f>
        <v>Income Statement Qly</v>
      </c>
      <c r="B1" s="71"/>
      <c r="C1" s="75"/>
      <c r="D1" s="74"/>
      <c r="F1" s="50" t="str">
        <f>HYPERLINK("#Contents!A1","Go to contents")</f>
        <v>Go to contents</v>
      </c>
      <c r="H1" s="47"/>
      <c r="J1" s="47"/>
    </row>
    <row r="2" spans="1:29" s="52" customFormat="1">
      <c r="A2" s="43"/>
      <c r="B2" s="43"/>
      <c r="C2" s="67"/>
      <c r="D2" s="70"/>
      <c r="E2" s="19" t="s">
        <v>260</v>
      </c>
      <c r="F2" s="49">
        <f ca="1" xml:space="preserve"> 'Model Checks and Alerts'!F11</f>
        <v>1</v>
      </c>
      <c r="G2" s="51" t="s">
        <v>115</v>
      </c>
      <c r="H2" s="45"/>
      <c r="I2" s="45"/>
      <c r="J2" s="6">
        <f xml:space="preserve"> Time!J$75</f>
        <v>45138</v>
      </c>
      <c r="K2" s="6">
        <f xml:space="preserve"> Time!K$75</f>
        <v>45230</v>
      </c>
      <c r="L2" s="6">
        <f xml:space="preserve"> Time!L$75</f>
        <v>45322</v>
      </c>
      <c r="M2" s="6">
        <f xml:space="preserve"> Time!M$75</f>
        <v>45412</v>
      </c>
      <c r="N2" s="6">
        <f xml:space="preserve"> Time!N$75</f>
        <v>45504</v>
      </c>
      <c r="O2" s="6">
        <f xml:space="preserve"> Time!O$75</f>
        <v>45596</v>
      </c>
      <c r="P2" s="6">
        <f xml:space="preserve"> Time!P$75</f>
        <v>45688</v>
      </c>
      <c r="Q2" s="6">
        <f xml:space="preserve"> Time!Q$75</f>
        <v>45777</v>
      </c>
      <c r="R2" s="6">
        <f xml:space="preserve"> Time!R$75</f>
        <v>45869</v>
      </c>
      <c r="S2" s="6">
        <f xml:space="preserve"> Time!S$75</f>
        <v>45961</v>
      </c>
      <c r="T2" s="6">
        <f xml:space="preserve"> Time!T$75</f>
        <v>46053</v>
      </c>
      <c r="U2" s="6">
        <f xml:space="preserve"> Time!U$75</f>
        <v>46142</v>
      </c>
      <c r="V2" s="6">
        <f xml:space="preserve"> Time!V$75</f>
        <v>46234</v>
      </c>
      <c r="W2" s="6">
        <f xml:space="preserve"> Time!W$75</f>
        <v>46326</v>
      </c>
      <c r="X2" s="6">
        <f xml:space="preserve"> Time!X$75</f>
        <v>46418</v>
      </c>
      <c r="Y2" s="6">
        <f xml:space="preserve"> Time!Y$75</f>
        <v>46507</v>
      </c>
      <c r="Z2" s="6">
        <f xml:space="preserve"> Time!Z$75</f>
        <v>46599</v>
      </c>
      <c r="AA2" s="6">
        <f xml:space="preserve"> Time!AA$75</f>
        <v>46691</v>
      </c>
      <c r="AB2" s="6">
        <f xml:space="preserve"> Time!AB$75</f>
        <v>46783</v>
      </c>
      <c r="AC2" s="6">
        <f xml:space="preserve"> Time!AC$75</f>
        <v>46873</v>
      </c>
    </row>
    <row r="3" spans="1:29" s="29" customFormat="1">
      <c r="A3" s="43"/>
      <c r="B3" s="43"/>
      <c r="C3" s="67"/>
      <c r="D3" s="70"/>
      <c r="E3" s="37" t="s">
        <v>167</v>
      </c>
      <c r="F3" s="49"/>
      <c r="G3" s="51" t="s">
        <v>76</v>
      </c>
      <c r="H3" s="45"/>
      <c r="I3" s="45"/>
      <c r="J3" s="7" t="str">
        <f xml:space="preserve"> Time!J$82</f>
        <v>Month3</v>
      </c>
      <c r="K3" s="7" t="str">
        <f xml:space="preserve"> Time!K$82</f>
        <v>Month6</v>
      </c>
      <c r="L3" s="7" t="str">
        <f xml:space="preserve"> Time!L$82</f>
        <v>Month9</v>
      </c>
      <c r="M3" s="7" t="str">
        <f xml:space="preserve"> Time!M$82</f>
        <v>Month12</v>
      </c>
      <c r="N3" s="7" t="str">
        <f xml:space="preserve"> Time!N$82</f>
        <v>Month15</v>
      </c>
      <c r="O3" s="7" t="str">
        <f xml:space="preserve"> Time!O$82</f>
        <v>Month18</v>
      </c>
      <c r="P3" s="7" t="str">
        <f xml:space="preserve"> Time!P$82</f>
        <v>Month21</v>
      </c>
      <c r="Q3" s="7" t="str">
        <f xml:space="preserve"> Time!Q$82</f>
        <v>Month24</v>
      </c>
      <c r="R3" s="7" t="str">
        <f xml:space="preserve"> Time!R$82</f>
        <v>Month27</v>
      </c>
      <c r="S3" s="7" t="str">
        <f xml:space="preserve"> Time!S$82</f>
        <v>Month30</v>
      </c>
      <c r="T3" s="7" t="str">
        <f xml:space="preserve"> Time!T$82</f>
        <v>Month33</v>
      </c>
      <c r="U3" s="7" t="str">
        <f xml:space="preserve"> Time!U$82</f>
        <v>Month36</v>
      </c>
      <c r="V3" s="7" t="str">
        <f xml:space="preserve"> Time!V$82</f>
        <v>Month39</v>
      </c>
      <c r="W3" s="7" t="str">
        <f xml:space="preserve"> Time!W$82</f>
        <v>Month42</v>
      </c>
      <c r="X3" s="7" t="str">
        <f xml:space="preserve"> Time!X$82</f>
        <v>Month45</v>
      </c>
      <c r="Y3" s="7" t="str">
        <f xml:space="preserve"> Time!Y$82</f>
        <v>Month48</v>
      </c>
      <c r="Z3" s="7" t="str">
        <f xml:space="preserve"> Time!Z$82</f>
        <v>Month51</v>
      </c>
      <c r="AA3" s="7" t="str">
        <f xml:space="preserve"> Time!AA$82</f>
        <v>Month54</v>
      </c>
      <c r="AB3" s="7" t="str">
        <f xml:space="preserve"> Time!AB$82</f>
        <v>Month57</v>
      </c>
      <c r="AC3" s="7" t="str">
        <f xml:space="preserve"> Time!AC$82</f>
        <v>Month60</v>
      </c>
    </row>
    <row r="4" spans="1:29" s="26" customFormat="1">
      <c r="A4" s="43"/>
      <c r="B4" s="43"/>
      <c r="C4" s="67"/>
      <c r="D4" s="70"/>
      <c r="E4" s="19" t="s">
        <v>261</v>
      </c>
      <c r="F4"/>
      <c r="G4"/>
      <c r="H4" s="45"/>
      <c r="I4" s="45"/>
      <c r="J4" s="26">
        <f xml:space="preserve"> Time!J$88</f>
        <v>3</v>
      </c>
      <c r="K4" s="26">
        <f xml:space="preserve"> Time!K$88</f>
        <v>6</v>
      </c>
      <c r="L4" s="26">
        <f xml:space="preserve"> Time!L$88</f>
        <v>9</v>
      </c>
      <c r="M4" s="26">
        <f xml:space="preserve"> Time!M$88</f>
        <v>12</v>
      </c>
      <c r="N4" s="26">
        <f xml:space="preserve"> Time!N$88</f>
        <v>15</v>
      </c>
      <c r="O4" s="26">
        <f xml:space="preserve"> Time!O$88</f>
        <v>18</v>
      </c>
      <c r="P4" s="26">
        <f xml:space="preserve"> Time!P$88</f>
        <v>21</v>
      </c>
      <c r="Q4" s="26">
        <f xml:space="preserve"> Time!Q$88</f>
        <v>24</v>
      </c>
      <c r="R4" s="26">
        <f xml:space="preserve"> Time!R$88</f>
        <v>27</v>
      </c>
      <c r="S4" s="26">
        <f xml:space="preserve"> Time!S$88</f>
        <v>30</v>
      </c>
      <c r="T4" s="26">
        <f xml:space="preserve"> Time!T$88</f>
        <v>33</v>
      </c>
      <c r="U4" s="26">
        <f xml:space="preserve"> Time!U$88</f>
        <v>36</v>
      </c>
      <c r="V4" s="26">
        <f xml:space="preserve"> Time!V$88</f>
        <v>39</v>
      </c>
      <c r="W4" s="26">
        <f xml:space="preserve"> Time!W$88</f>
        <v>42</v>
      </c>
      <c r="X4" s="26">
        <f xml:space="preserve"> Time!X$88</f>
        <v>45</v>
      </c>
      <c r="Y4" s="26">
        <f xml:space="preserve"> Time!Y$88</f>
        <v>48</v>
      </c>
      <c r="Z4" s="26">
        <f xml:space="preserve"> Time!Z$88</f>
        <v>51</v>
      </c>
      <c r="AA4" s="26">
        <f xml:space="preserve"> Time!AA$88</f>
        <v>54</v>
      </c>
      <c r="AB4" s="26">
        <f xml:space="preserve"> Time!AB$88</f>
        <v>57</v>
      </c>
      <c r="AC4" s="26">
        <f xml:space="preserve"> Time!AC$88</f>
        <v>60</v>
      </c>
    </row>
    <row r="5" spans="1:29" s="29" customFormat="1">
      <c r="A5" s="43"/>
      <c r="B5" s="43"/>
      <c r="C5" s="67"/>
      <c r="D5" s="70"/>
      <c r="E5" s="19" t="s">
        <v>247</v>
      </c>
      <c r="F5" s="22" t="s">
        <v>201</v>
      </c>
      <c r="G5" s="22" t="s">
        <v>185</v>
      </c>
      <c r="H5" s="22" t="s">
        <v>166</v>
      </c>
      <c r="I5" s="45"/>
      <c r="J5" s="15"/>
      <c r="K5" s="15"/>
      <c r="L5" s="15"/>
      <c r="M5" s="15"/>
      <c r="N5" s="15"/>
      <c r="O5" s="15"/>
      <c r="P5" s="15"/>
    </row>
    <row r="6" spans="1:29" s="39" customFormat="1">
      <c r="A6" s="22"/>
      <c r="B6" s="22"/>
      <c r="C6" s="44"/>
      <c r="D6" s="69"/>
      <c r="F6" s="22"/>
      <c r="G6" s="22"/>
      <c r="H6" s="22"/>
    </row>
    <row r="8" spans="1:29">
      <c r="E8" s="16" t="str">
        <f xml:space="preserve"> Income!E$18</f>
        <v>Income</v>
      </c>
      <c r="F8" s="16">
        <f xml:space="preserve"> Income!F$18</f>
        <v>0</v>
      </c>
      <c r="G8" s="16" t="str">
        <f xml:space="preserve"> Income!G$18</f>
        <v>GBP</v>
      </c>
      <c r="H8" s="41">
        <f ca="1" xml:space="preserve"> Income!H$18</f>
        <v>63585179.155639514</v>
      </c>
      <c r="I8" s="16">
        <f xml:space="preserve"> Income!I$18</f>
        <v>0</v>
      </c>
      <c r="J8" s="9">
        <f ca="1" xml:space="preserve"> SUMIF( Time!$J279:$BQ279, Time!J$28, Income!$J18:$BQ18)</f>
        <v>0</v>
      </c>
      <c r="K8" s="9">
        <f ca="1" xml:space="preserve"> SUMIF( Time!$J279:$BQ279, Time!K$28, Income!$J18:$BQ18)</f>
        <v>0</v>
      </c>
      <c r="L8" s="9">
        <f ca="1" xml:space="preserve"> SUMIF( Time!$J279:$BQ279, Time!L$28, Income!$J18:$BQ18)</f>
        <v>109722.98107717154</v>
      </c>
      <c r="M8" s="9">
        <f ca="1" xml:space="preserve"> SUMIF( Time!$J279:$BQ279, Time!M$28, Income!$J18:$BQ18)</f>
        <v>180000</v>
      </c>
      <c r="N8" s="9">
        <f ca="1" xml:space="preserve"> SUMIF( Time!$J279:$BQ279, Time!N$28, Income!$J18:$BQ18)</f>
        <v>311446.06430954282</v>
      </c>
      <c r="O8" s="9">
        <f ca="1" xml:space="preserve"> SUMIF( Time!$J279:$BQ279, Time!O$28, Income!$J18:$BQ18)</f>
        <v>439171.70216677093</v>
      </c>
      <c r="P8" s="9">
        <f ca="1" xml:space="preserve"> SUMIF( Time!$J279:$BQ279, Time!P$28, Income!$J18:$BQ18)</f>
        <v>631570.80694569892</v>
      </c>
      <c r="Q8" s="9">
        <f ca="1" xml:space="preserve"> SUMIF( Time!$J279:$BQ279, Time!Q$28, Income!$J18:$BQ18)</f>
        <v>837719.51906524645</v>
      </c>
      <c r="R8" s="9">
        <f ca="1" xml:space="preserve"> SUMIF( Time!$J279:$BQ279, Time!R$28, Income!$J18:$BQ18)</f>
        <v>1138349.2413007282</v>
      </c>
      <c r="S8" s="9">
        <f ca="1" xml:space="preserve"> SUMIF( Time!$J279:$BQ279, Time!S$28, Income!$J18:$BQ18)</f>
        <v>1500856.7168569227</v>
      </c>
      <c r="T8" s="9">
        <f ca="1" xml:space="preserve"> SUMIF( Time!$J279:$BQ279, Time!T$28, Income!$J18:$BQ18)</f>
        <v>1898132.8311844242</v>
      </c>
      <c r="U8" s="9">
        <f ca="1" xml:space="preserve"> SUMIF( Time!$J279:$BQ279, Time!U$28, Income!$J18:$BQ18)</f>
        <v>2396690.2223372962</v>
      </c>
      <c r="V8" s="9">
        <f ca="1" xml:space="preserve"> SUMIF( Time!$J279:$BQ279, Time!V$28, Income!$J18:$BQ18)</f>
        <v>3020108.3242624067</v>
      </c>
      <c r="W8" s="9">
        <f ca="1" xml:space="preserve"> SUMIF( Time!$J279:$BQ279, Time!W$28, Income!$J18:$BQ18)</f>
        <v>3799893.5325927967</v>
      </c>
      <c r="X8" s="9">
        <f ca="1" xml:space="preserve"> SUMIF( Time!$J279:$BQ279, Time!X$28, Income!$J18:$BQ18)</f>
        <v>4719631.2603524821</v>
      </c>
      <c r="Y8" s="9">
        <f ca="1" xml:space="preserve"> SUMIF( Time!$J279:$BQ279, Time!Y$28, Income!$J18:$BQ18)</f>
        <v>5734328.4671671437</v>
      </c>
      <c r="Z8" s="9">
        <f ca="1" xml:space="preserve"> SUMIF( Time!$J279:$BQ279, Time!Z$28, Income!$J18:$BQ18)</f>
        <v>6980172.4997863146</v>
      </c>
      <c r="AA8" s="9">
        <f ca="1" xml:space="preserve"> SUMIF( Time!$J279:$BQ279, Time!AA$28, Income!$J18:$BQ18)</f>
        <v>8359714.2256929064</v>
      </c>
      <c r="AB8" s="9">
        <f ca="1" xml:space="preserve"> SUMIF( Time!$J279:$BQ279, Time!AB$28, Income!$J18:$BQ18)</f>
        <v>9899155.5822399817</v>
      </c>
      <c r="AC8" s="9">
        <f ca="1" xml:space="preserve"> SUMIF( Time!$J279:$BQ279, Time!AC$28, Income!$J18:$BQ18)</f>
        <v>11628515.178301692</v>
      </c>
    </row>
    <row r="9" spans="1:29">
      <c r="E9" s="16" t="str">
        <f xml:space="preserve"> Expense!E$19</f>
        <v xml:space="preserve">Variable Operating Costs </v>
      </c>
      <c r="F9" s="16">
        <f xml:space="preserve"> Expense!F$19</f>
        <v>0</v>
      </c>
      <c r="G9" s="16" t="str">
        <f xml:space="preserve"> Expense!G$19</f>
        <v>GBP</v>
      </c>
      <c r="H9" s="41">
        <f ca="1" xml:space="preserve"> Expense!H$19</f>
        <v>-6345668.422548118</v>
      </c>
      <c r="I9" s="16">
        <f xml:space="preserve"> Expense!I$19</f>
        <v>0</v>
      </c>
      <c r="J9" s="9">
        <f ca="1" xml:space="preserve"> SUMIF( Time!$J279:$BQ279, Time!J$28, Expense!$J19:$BQ19)</f>
        <v>-22920.87423993479</v>
      </c>
      <c r="K9" s="9">
        <f ca="1" xml:space="preserve"> SUMIF( Time!$J279:$BQ279, Time!K$28, Expense!$J19:$BQ19)</f>
        <v>-27296.516802298225</v>
      </c>
      <c r="L9" s="9">
        <f ca="1" xml:space="preserve"> SUMIF( Time!$J279:$BQ279, Time!L$28, Expense!$J19:$BQ19)</f>
        <v>-32486.930522713566</v>
      </c>
      <c r="M9" s="9">
        <f ca="1" xml:space="preserve"> SUMIF( Time!$J279:$BQ279, Time!M$28, Expense!$J19:$BQ19)</f>
        <v>-38594.366430702255</v>
      </c>
      <c r="N9" s="9">
        <f ca="1" xml:space="preserve"> SUMIF( Time!$J279:$BQ279, Time!N$28, Expense!$J19:$BQ19)</f>
        <v>-68788.654913657607</v>
      </c>
      <c r="O9" s="9">
        <f ca="1" xml:space="preserve"> SUMIF( Time!$J279:$BQ279, Time!O$28, Expense!$J19:$BQ19)</f>
        <v>-81923.763262445107</v>
      </c>
      <c r="P9" s="9">
        <f ca="1" xml:space="preserve"> SUMIF( Time!$J279:$BQ279, Time!P$28, Expense!$J19:$BQ19)</f>
        <v>-97498.157915349439</v>
      </c>
      <c r="Q9" s="9">
        <f ca="1" xml:space="preserve"> SUMIF( Time!$J279:$BQ279, Time!Q$28, Expense!$J19:$BQ19)</f>
        <v>-115827.45029829929</v>
      </c>
      <c r="R9" s="9">
        <f ca="1" xml:space="preserve"> SUMIF( Time!$J279:$BQ279, Time!R$28, Expense!$J19:$BQ19)</f>
        <v>-158233.00492689721</v>
      </c>
      <c r="S9" s="9">
        <f ca="1" xml:space="preserve"> SUMIF( Time!$J279:$BQ279, Time!S$28, Expense!$J19:$BQ19)</f>
        <v>-188425.81193110967</v>
      </c>
      <c r="T9" s="9">
        <f ca="1" xml:space="preserve"> SUMIF( Time!$J279:$BQ279, Time!T$28, Expense!$J19:$BQ19)</f>
        <v>-224250.23463080442</v>
      </c>
      <c r="U9" s="9">
        <f ca="1" xml:space="preserve"> SUMIF( Time!$J279:$BQ279, Time!U$28, Expense!$J19:$BQ19)</f>
        <v>-266405.84015667869</v>
      </c>
      <c r="V9" s="9">
        <f ca="1" xml:space="preserve"> SUMIF( Time!$J279:$BQ279, Time!V$28, Expense!$J19:$BQ19)</f>
        <v>-316463.8570375315</v>
      </c>
      <c r="W9" s="9">
        <f ca="1" xml:space="preserve"> SUMIF( Time!$J279:$BQ279, Time!W$28, Expense!$J19:$BQ19)</f>
        <v>-376836.81829631736</v>
      </c>
      <c r="X9" s="9">
        <f ca="1" xml:space="preserve"> SUMIF( Time!$J279:$BQ279, Time!X$28, Expense!$J19:$BQ19)</f>
        <v>-448488.79259589867</v>
      </c>
      <c r="Y9" s="9">
        <f ca="1" xml:space="preserve"> SUMIF( Time!$J279:$BQ279, Time!Y$28, Expense!$J19:$BQ19)</f>
        <v>-532789.23809873802</v>
      </c>
      <c r="Z9" s="9">
        <f ca="1" xml:space="preserve"> SUMIF( Time!$J279:$BQ279, Time!Z$28, Expense!$J19:$BQ19)</f>
        <v>-632870.28731220798</v>
      </c>
      <c r="AA9" s="9">
        <f ca="1" xml:space="preserve"> SUMIF( Time!$J279:$BQ279, Time!AA$28, Expense!$J19:$BQ19)</f>
        <v>-753602.94555619312</v>
      </c>
      <c r="AB9" s="9">
        <f ca="1" xml:space="preserve"> SUMIF( Time!$J279:$BQ279, Time!AB$28, Expense!$J19:$BQ19)</f>
        <v>-896633.62880510325</v>
      </c>
      <c r="AC9" s="9">
        <f ca="1" xml:space="preserve"> SUMIF( Time!$J279:$BQ279, Time!AC$28, Expense!$J19:$BQ19)</f>
        <v>-1065331.2488152385</v>
      </c>
    </row>
    <row r="10" spans="1:29">
      <c r="E10" s="16" t="str">
        <f xml:space="preserve"> Expense!E$12</f>
        <v xml:space="preserve">Fixed operating costs </v>
      </c>
      <c r="F10" s="16">
        <f xml:space="preserve"> Expense!F$12</f>
        <v>0</v>
      </c>
      <c r="G10" s="16" t="str">
        <f xml:space="preserve"> Expense!G$12</f>
        <v>GBP</v>
      </c>
      <c r="H10" s="41">
        <f xml:space="preserve"> Expense!H$12</f>
        <v>-1899484.1637263105</v>
      </c>
      <c r="I10" s="16">
        <f xml:space="preserve"> Expense!I$12</f>
        <v>0</v>
      </c>
      <c r="J10" s="9">
        <f xml:space="preserve"> SUMIF( Time!$J279:$BQ279, Time!J$28, Expense!$J12:$BQ12)</f>
        <v>-75000</v>
      </c>
      <c r="K10" s="9">
        <f xml:space="preserve"> SUMIF( Time!$J279:$BQ279, Time!K$28, Expense!$J12:$BQ12)</f>
        <v>-76823.57055403656</v>
      </c>
      <c r="L10" s="9">
        <f xml:space="preserve"> SUMIF( Time!$J279:$BQ279, Time!L$28, Expense!$J12:$BQ12)</f>
        <v>-78691.479902280436</v>
      </c>
      <c r="M10" s="9">
        <f xml:space="preserve"> SUMIF( Time!$J279:$BQ279, Time!M$28, Expense!$J12:$BQ12)</f>
        <v>-80604.806110325197</v>
      </c>
      <c r="N10" s="9">
        <f xml:space="preserve"> SUMIF( Time!$J279:$BQ279, Time!N$28, Expense!$J12:$BQ12)</f>
        <v>-82500.000000000015</v>
      </c>
      <c r="O10" s="9">
        <f xml:space="preserve"> SUMIF( Time!$J279:$BQ279, Time!O$28, Expense!$J12:$BQ12)</f>
        <v>-84514.168991426326</v>
      </c>
      <c r="P10" s="9">
        <f xml:space="preserve"> SUMIF( Time!$J279:$BQ279, Time!P$28, Expense!$J12:$BQ12)</f>
        <v>-86566.224721794133</v>
      </c>
      <c r="Q10" s="9">
        <f xml:space="preserve"> SUMIF( Time!$J279:$BQ279, Time!Q$28, Expense!$J12:$BQ12)</f>
        <v>-88674.877830522921</v>
      </c>
      <c r="R10" s="9">
        <f xml:space="preserve"> SUMIF( Time!$J279:$BQ279, Time!R$28, Expense!$J12:$BQ12)</f>
        <v>-90757.892130394146</v>
      </c>
      <c r="S10" s="9">
        <f xml:space="preserve"> SUMIF( Time!$J279:$BQ279, Time!S$28, Expense!$J12:$BQ12)</f>
        <v>-92962.566709475563</v>
      </c>
      <c r="T10" s="9">
        <f xml:space="preserve"> SUMIF( Time!$J279:$BQ279, Time!T$28, Expense!$J12:$BQ12)</f>
        <v>-95220.796851445819</v>
      </c>
      <c r="U10" s="9">
        <f xml:space="preserve"> SUMIF( Time!$J279:$BQ279, Time!U$28, Expense!$J12:$BQ12)</f>
        <v>-97539.729756925284</v>
      </c>
      <c r="V10" s="9">
        <f xml:space="preserve"> SUMIF( Time!$J279:$BQ279, Time!V$28, Expense!$J12:$BQ12)</f>
        <v>-99831.512422344764</v>
      </c>
      <c r="W10" s="9">
        <f xml:space="preserve"> SUMIF( Time!$J279:$BQ279, Time!W$28, Expense!$J12:$BQ12)</f>
        <v>-102257.16173472107</v>
      </c>
      <c r="X10" s="9">
        <f xml:space="preserve"> SUMIF( Time!$J279:$BQ279, Time!X$28, Expense!$J12:$BQ12)</f>
        <v>-104741.74809456727</v>
      </c>
      <c r="Y10" s="9">
        <f xml:space="preserve"> SUMIF( Time!$J279:$BQ279, Time!Y$28, Expense!$J12:$BQ12)</f>
        <v>-107291.96246971004</v>
      </c>
      <c r="Z10" s="9">
        <f xml:space="preserve"> SUMIF( Time!$J279:$BQ279, Time!Z$28, Expense!$J12:$BQ12)</f>
        <v>-109813.23167892126</v>
      </c>
      <c r="AA10" s="9">
        <f xml:space="preserve"> SUMIF( Time!$J279:$BQ279, Time!AA$28, Expense!$J12:$BQ12)</f>
        <v>-112481.78083589685</v>
      </c>
      <c r="AB10" s="9">
        <f xml:space="preserve"> SUMIF( Time!$J279:$BQ279, Time!AB$28, Expense!$J12:$BQ12)</f>
        <v>-115215.17786679722</v>
      </c>
      <c r="AC10" s="9">
        <f xml:space="preserve"> SUMIF( Time!$J279:$BQ279, Time!AC$28, Expense!$J12:$BQ12)</f>
        <v>-117995.47506472461</v>
      </c>
    </row>
    <row r="11" spans="1:29">
      <c r="E11" s="11" t="s">
        <v>144</v>
      </c>
      <c r="F11" s="30"/>
      <c r="G11" s="11" t="s">
        <v>205</v>
      </c>
      <c r="H11" s="54">
        <f ca="1" xml:space="preserve"> SUM( J11:BQ11 )</f>
        <v>55340026.569365099</v>
      </c>
      <c r="I11" s="30"/>
      <c r="J11" s="11">
        <f ca="1" xml:space="preserve"> SUMIF( Time!$J279:$BQ279, Time!J$28, 'Income Statement'!$J11:$BQ11)</f>
        <v>-97920.874239934783</v>
      </c>
      <c r="K11" s="11">
        <f ca="1" xml:space="preserve"> SUMIF( Time!$J279:$BQ279, Time!K$28, 'Income Statement'!$J11:$BQ11)</f>
        <v>-104120.08735633478</v>
      </c>
      <c r="L11" s="11">
        <f ca="1" xml:space="preserve"> SUMIF( Time!$J279:$BQ279, Time!L$28, 'Income Statement'!$J11:$BQ11)</f>
        <v>-1455.4293478224572</v>
      </c>
      <c r="M11" s="11">
        <f ca="1" xml:space="preserve"> SUMIF( Time!$J279:$BQ279, Time!M$28, 'Income Statement'!$J11:$BQ11)</f>
        <v>60800.827458972548</v>
      </c>
      <c r="N11" s="11">
        <f ca="1" xml:space="preserve"> SUMIF( Time!$J279:$BQ279, Time!N$28, 'Income Statement'!$J11:$BQ11)</f>
        <v>160157.40939588522</v>
      </c>
      <c r="O11" s="11">
        <f ca="1" xml:space="preserve"> SUMIF( Time!$J279:$BQ279, Time!O$28, 'Income Statement'!$J11:$BQ11)</f>
        <v>272733.76991289947</v>
      </c>
      <c r="P11" s="11">
        <f ca="1" xml:space="preserve"> SUMIF( Time!$J279:$BQ279, Time!P$28, 'Income Statement'!$J11:$BQ11)</f>
        <v>447506.42430855538</v>
      </c>
      <c r="Q11" s="11">
        <f ca="1" xml:space="preserve"> SUMIF( Time!$J279:$BQ279, Time!Q$28, 'Income Statement'!$J11:$BQ11)</f>
        <v>633217.19093642419</v>
      </c>
      <c r="R11" s="11">
        <f ca="1" xml:space="preserve"> SUMIF( Time!$J279:$BQ279, Time!R$28, 'Income Statement'!$J11:$BQ11)</f>
        <v>889358.34424343659</v>
      </c>
      <c r="S11" s="11">
        <f ca="1" xml:space="preserve"> SUMIF( Time!$J279:$BQ279, Time!S$28, 'Income Statement'!$J11:$BQ11)</f>
        <v>1219468.3382163376</v>
      </c>
      <c r="T11" s="11">
        <f ca="1" xml:space="preserve"> SUMIF( Time!$J279:$BQ279, Time!T$28, 'Income Statement'!$J11:$BQ11)</f>
        <v>1578661.799702174</v>
      </c>
      <c r="U11" s="11">
        <f ca="1" xml:space="preserve"> SUMIF( Time!$J279:$BQ279, Time!U$28, 'Income Statement'!$J11:$BQ11)</f>
        <v>2032744.6524236924</v>
      </c>
      <c r="V11" s="11">
        <f ca="1" xml:space="preserve"> SUMIF( Time!$J279:$BQ279, Time!V$28, 'Income Statement'!$J11:$BQ11)</f>
        <v>2603812.9548025304</v>
      </c>
      <c r="W11" s="11">
        <f ca="1" xml:space="preserve"> SUMIF( Time!$J279:$BQ279, Time!W$28, 'Income Statement'!$J11:$BQ11)</f>
        <v>3320799.5525617576</v>
      </c>
      <c r="X11" s="11">
        <f ca="1" xml:space="preserve"> SUMIF( Time!$J279:$BQ279, Time!X$28, 'Income Statement'!$J11:$BQ11)</f>
        <v>4166400.7196620163</v>
      </c>
      <c r="Y11" s="11">
        <f ca="1" xml:space="preserve"> SUMIF( Time!$J279:$BQ279, Time!Y$28, 'Income Statement'!$J11:$BQ11)</f>
        <v>5094247.2665986959</v>
      </c>
      <c r="Z11" s="11">
        <f ca="1" xml:space="preserve"> SUMIF( Time!$J279:$BQ279, Time!Z$28, 'Income Statement'!$J11:$BQ11)</f>
        <v>6237488.980795186</v>
      </c>
      <c r="AA11" s="11">
        <f ca="1" xml:space="preserve"> SUMIF( Time!$J279:$BQ279, Time!AA$28, 'Income Statement'!$J11:$BQ11)</f>
        <v>7493629.499300817</v>
      </c>
      <c r="AB11" s="11">
        <f ca="1" xml:space="preserve"> SUMIF( Time!$J279:$BQ279, Time!AB$28, 'Income Statement'!$J11:$BQ11)</f>
        <v>8887306.7755680811</v>
      </c>
      <c r="AC11" s="11">
        <f ca="1" xml:space="preserve"> SUMIF( Time!$J279:$BQ279, Time!AC$28, 'Income Statement'!$J11:$BQ11)</f>
        <v>10445188.454421731</v>
      </c>
    </row>
    <row r="13" spans="1:29">
      <c r="E13" s="16" t="str">
        <f xml:space="preserve"> Assets!E$11</f>
        <v>Depreciation this period</v>
      </c>
      <c r="F13" s="16">
        <f xml:space="preserve"> Assets!F$11</f>
        <v>0</v>
      </c>
      <c r="G13" s="16" t="str">
        <f xml:space="preserve"> Assets!G$11</f>
        <v>GBP</v>
      </c>
      <c r="H13" s="41">
        <f ca="1" xml:space="preserve"> Assets!H$11</f>
        <v>4355557352.1834793</v>
      </c>
      <c r="I13" s="16">
        <f xml:space="preserve"> Assets!I$11</f>
        <v>0</v>
      </c>
      <c r="J13" s="9">
        <f ca="1" xml:space="preserve"> SUMIF( Time!$J279:$BQ279, Time!J$28, Assets!$J11:$BQ11)</f>
        <v>14887.152777777777</v>
      </c>
      <c r="K13" s="9">
        <f ca="1" xml:space="preserve"> SUMIF( Time!$J279:$BQ279, Time!K$28, Assets!$J11:$BQ11)</f>
        <v>27917.653150519225</v>
      </c>
      <c r="L13" s="9">
        <f ca="1" xml:space="preserve"> SUMIF( Time!$J279:$BQ279, Time!L$28, Assets!$J11:$BQ11)</f>
        <v>59305.587958960677</v>
      </c>
      <c r="M13" s="9">
        <f ca="1" xml:space="preserve"> SUMIF( Time!$J279:$BQ279, Time!M$28, Assets!$J11:$BQ11)</f>
        <v>105959.68872756572</v>
      </c>
      <c r="N13" s="9">
        <f ca="1" xml:space="preserve"> SUMIF( Time!$J279:$BQ279, Time!N$28, Assets!$J11:$BQ11)</f>
        <v>201055.57054573658</v>
      </c>
      <c r="O13" s="9">
        <f ca="1" xml:space="preserve"> SUMIF( Time!$J279:$BQ279, Time!O$28, Assets!$J11:$BQ11)</f>
        <v>373352.34468438127</v>
      </c>
      <c r="P13" s="9">
        <f ca="1" xml:space="preserve"> SUMIF( Time!$J279:$BQ279, Time!P$28, Assets!$J11:$BQ11)</f>
        <v>697167.82866265776</v>
      </c>
      <c r="Q13" s="9">
        <f ca="1" xml:space="preserve"> SUMIF( Time!$J279:$BQ279, Time!Q$28, Assets!$J11:$BQ11)</f>
        <v>1289733.8449719022</v>
      </c>
      <c r="R13" s="9">
        <f ca="1" xml:space="preserve"> SUMIF( Time!$J279:$BQ279, Time!R$28, Assets!$J11:$BQ11)</f>
        <v>2379478.0774165103</v>
      </c>
      <c r="S13" s="9">
        <f ca="1" xml:space="preserve"> SUMIF( Time!$J279:$BQ279, Time!S$28, Assets!$J11:$BQ11)</f>
        <v>4394080.4315735456</v>
      </c>
      <c r="T13" s="9">
        <f ca="1" xml:space="preserve"> SUMIF( Time!$J279:$BQ279, Time!T$28, Assets!$J11:$BQ11)</f>
        <v>8110464.4422594719</v>
      </c>
      <c r="U13" s="9">
        <f ca="1" xml:space="preserve"> SUMIF( Time!$J279:$BQ279, Time!U$28, Assets!$J11:$BQ11)</f>
        <v>14960938.803987119</v>
      </c>
      <c r="V13" s="9">
        <f ca="1" xml:space="preserve"> SUMIF( Time!$J279:$BQ279, Time!V$28, Assets!$J11:$BQ11)</f>
        <v>27586286.059699669</v>
      </c>
      <c r="W13" s="9">
        <f ca="1" xml:space="preserve"> SUMIF( Time!$J279:$BQ279, Time!W$28, Assets!$J11:$BQ11)</f>
        <v>50845539.450549632</v>
      </c>
      <c r="X13" s="9">
        <f ca="1" xml:space="preserve"> SUMIF( Time!$J279:$BQ279, Time!X$28, Assets!$J11:$BQ11)</f>
        <v>93720076.386826307</v>
      </c>
      <c r="Y13" s="9">
        <f ca="1" xml:space="preserve"> SUMIF( Time!$J279:$BQ279, Time!Y$28, Assets!$J11:$BQ11)</f>
        <v>172722672.28327352</v>
      </c>
      <c r="Z13" s="9">
        <f ca="1" xml:space="preserve"> SUMIF( Time!$J279:$BQ279, Time!Z$28, Assets!$J11:$BQ11)</f>
        <v>318307959.19516957</v>
      </c>
      <c r="AA13" s="9">
        <f ca="1" xml:space="preserve"> SUMIF( Time!$J279:$BQ279, Time!AA$28, Assets!$J11:$BQ11)</f>
        <v>586597464.46290016</v>
      </c>
      <c r="AB13" s="9">
        <f ca="1" xml:space="preserve"> SUMIF( Time!$J279:$BQ279, Time!AB$28, Assets!$J11:$BQ11)</f>
        <v>1081013842.4246988</v>
      </c>
      <c r="AC13" s="9">
        <f ca="1" xml:space="preserve"> SUMIF( Time!$J279:$BQ279, Time!AC$28, Assets!$J11:$BQ11)</f>
        <v>1992149170.4936452</v>
      </c>
    </row>
    <row r="14" spans="1:29">
      <c r="E14" s="11" t="s">
        <v>51</v>
      </c>
      <c r="F14" s="30"/>
      <c r="G14" s="11" t="s">
        <v>205</v>
      </c>
      <c r="H14" s="54">
        <f ca="1" xml:space="preserve"> SUM( J14:BQ14 )</f>
        <v>4410897378.7528439</v>
      </c>
      <c r="I14" s="30"/>
      <c r="J14" s="11">
        <f ca="1" xml:space="preserve"> SUMIF( Time!$J279:$BQ279, Time!J$28, 'Income Statement'!$J14:$BQ14)</f>
        <v>-83033.721462157002</v>
      </c>
      <c r="K14" s="11">
        <f ca="1" xml:space="preserve"> SUMIF( Time!$J279:$BQ279, Time!K$28, 'Income Statement'!$J14:$BQ14)</f>
        <v>-76202.434205815545</v>
      </c>
      <c r="L14" s="11">
        <f ca="1" xml:space="preserve"> SUMIF( Time!$J279:$BQ279, Time!L$28, 'Income Statement'!$J14:$BQ14)</f>
        <v>57850.158611138228</v>
      </c>
      <c r="M14" s="11">
        <f ca="1" xml:space="preserve"> SUMIF( Time!$J279:$BQ279, Time!M$28, 'Income Statement'!$J14:$BQ14)</f>
        <v>166760.51618653827</v>
      </c>
      <c r="N14" s="11">
        <f ca="1" xml:space="preserve"> SUMIF( Time!$J279:$BQ279, Time!N$28, 'Income Statement'!$J14:$BQ14)</f>
        <v>361212.97994162183</v>
      </c>
      <c r="O14" s="11">
        <f ca="1" xml:space="preserve"> SUMIF( Time!$J279:$BQ279, Time!O$28, 'Income Statement'!$J14:$BQ14)</f>
        <v>646086.11459728074</v>
      </c>
      <c r="P14" s="11">
        <f ca="1" xml:space="preserve"> SUMIF( Time!$J279:$BQ279, Time!P$28, 'Income Statement'!$J14:$BQ14)</f>
        <v>1144674.2529712133</v>
      </c>
      <c r="Q14" s="11">
        <f ca="1" xml:space="preserve"> SUMIF( Time!$J279:$BQ279, Time!Q$28, 'Income Statement'!$J14:$BQ14)</f>
        <v>1922951.0359083265</v>
      </c>
      <c r="R14" s="11">
        <f ca="1" xml:space="preserve"> SUMIF( Time!$J279:$BQ279, Time!R$28, 'Income Statement'!$J14:$BQ14)</f>
        <v>3268836.4216599474</v>
      </c>
      <c r="S14" s="11">
        <f ca="1" xml:space="preserve"> SUMIF( Time!$J279:$BQ279, Time!S$28, 'Income Statement'!$J14:$BQ14)</f>
        <v>5613548.769789882</v>
      </c>
      <c r="T14" s="11">
        <f ca="1" xml:space="preserve"> SUMIF( Time!$J279:$BQ279, Time!T$28, 'Income Statement'!$J14:$BQ14)</f>
        <v>9689126.2419616468</v>
      </c>
      <c r="U14" s="11">
        <f ca="1" xml:space="preserve"> SUMIF( Time!$J279:$BQ279, Time!U$28, 'Income Statement'!$J14:$BQ14)</f>
        <v>16993683.456410814</v>
      </c>
      <c r="V14" s="11">
        <f ca="1" xml:space="preserve"> SUMIF( Time!$J279:$BQ279, Time!V$28, 'Income Statement'!$J14:$BQ14)</f>
        <v>30190099.014502205</v>
      </c>
      <c r="W14" s="11">
        <f ca="1" xml:space="preserve"> SUMIF( Time!$J279:$BQ279, Time!W$28, 'Income Statement'!$J14:$BQ14)</f>
        <v>54166339.003111392</v>
      </c>
      <c r="X14" s="11">
        <f ca="1" xml:space="preserve"> SUMIF( Time!$J279:$BQ279, Time!X$28, 'Income Statement'!$J14:$BQ14)</f>
        <v>97886477.106488332</v>
      </c>
      <c r="Y14" s="11">
        <f ca="1" xml:space="preserve"> SUMIF( Time!$J279:$BQ279, Time!Y$28, 'Income Statement'!$J14:$BQ14)</f>
        <v>177816919.54987222</v>
      </c>
      <c r="Z14" s="11">
        <f ca="1" xml:space="preserve"> SUMIF( Time!$J279:$BQ279, Time!Z$28, 'Income Statement'!$J14:$BQ14)</f>
        <v>324545448.17596471</v>
      </c>
      <c r="AA14" s="11">
        <f ca="1" xml:space="preserve"> SUMIF( Time!$J279:$BQ279, Time!AA$28, 'Income Statement'!$J14:$BQ14)</f>
        <v>594091093.962201</v>
      </c>
      <c r="AB14" s="11">
        <f ca="1" xml:space="preserve"> SUMIF( Time!$J279:$BQ279, Time!AB$28, 'Income Statement'!$J14:$BQ14)</f>
        <v>1089901149.2002668</v>
      </c>
      <c r="AC14" s="11">
        <f ca="1" xml:space="preserve"> SUMIF( Time!$J279:$BQ279, Time!AC$28, 'Income Statement'!$J14:$BQ14)</f>
        <v>2002594358.9480672</v>
      </c>
    </row>
    <row r="16" spans="1:29">
      <c r="E16" s="16" t="str">
        <f xml:space="preserve"> 'Invoice finance'!E$41</f>
        <v xml:space="preserve">Invoice finance interest </v>
      </c>
      <c r="F16" s="16">
        <f xml:space="preserve"> 'Invoice finance'!F$41</f>
        <v>0</v>
      </c>
      <c r="G16" s="16" t="str">
        <f xml:space="preserve"> 'Invoice finance'!G$41</f>
        <v>GBP</v>
      </c>
      <c r="H16" s="41">
        <f ca="1" xml:space="preserve"> 'Invoice finance'!H$41</f>
        <v>0</v>
      </c>
      <c r="I16" s="16">
        <f xml:space="preserve"> 'Invoice finance'!I$41</f>
        <v>0</v>
      </c>
      <c r="J16" s="9">
        <f ca="1" xml:space="preserve"> SUMIF( Time!$J279:$BQ279, Time!J$28, 'Invoice finance'!$J41:$BQ41)</f>
        <v>0</v>
      </c>
      <c r="K16" s="9">
        <f ca="1" xml:space="preserve"> SUMIF( Time!$J279:$BQ279, Time!K$28, 'Invoice finance'!$J41:$BQ41)</f>
        <v>0</v>
      </c>
      <c r="L16" s="9">
        <f ca="1" xml:space="preserve"> SUMIF( Time!$J279:$BQ279, Time!L$28, 'Invoice finance'!$J41:$BQ41)</f>
        <v>0</v>
      </c>
      <c r="M16" s="9">
        <f ca="1" xml:space="preserve"> SUMIF( Time!$J279:$BQ279, Time!M$28, 'Invoice finance'!$J41:$BQ41)</f>
        <v>0</v>
      </c>
      <c r="N16" s="9">
        <f ca="1" xml:space="preserve"> SUMIF( Time!$J279:$BQ279, Time!N$28, 'Invoice finance'!$J41:$BQ41)</f>
        <v>0</v>
      </c>
      <c r="O16" s="9">
        <f ca="1" xml:space="preserve"> SUMIF( Time!$J279:$BQ279, Time!O$28, 'Invoice finance'!$J41:$BQ41)</f>
        <v>0</v>
      </c>
      <c r="P16" s="9">
        <f ca="1" xml:space="preserve"> SUMIF( Time!$J279:$BQ279, Time!P$28, 'Invoice finance'!$J41:$BQ41)</f>
        <v>0</v>
      </c>
      <c r="Q16" s="9">
        <f ca="1" xml:space="preserve"> SUMIF( Time!$J279:$BQ279, Time!Q$28, 'Invoice finance'!$J41:$BQ41)</f>
        <v>0</v>
      </c>
      <c r="R16" s="9">
        <f ca="1" xml:space="preserve"> SUMIF( Time!$J279:$BQ279, Time!R$28, 'Invoice finance'!$J41:$BQ41)</f>
        <v>0</v>
      </c>
      <c r="S16" s="9">
        <f ca="1" xml:space="preserve"> SUMIF( Time!$J279:$BQ279, Time!S$28, 'Invoice finance'!$J41:$BQ41)</f>
        <v>0</v>
      </c>
      <c r="T16" s="9">
        <f ca="1" xml:space="preserve"> SUMIF( Time!$J279:$BQ279, Time!T$28, 'Invoice finance'!$J41:$BQ41)</f>
        <v>0</v>
      </c>
      <c r="U16" s="9">
        <f ca="1" xml:space="preserve"> SUMIF( Time!$J279:$BQ279, Time!U$28, 'Invoice finance'!$J41:$BQ41)</f>
        <v>0</v>
      </c>
      <c r="V16" s="9">
        <f ca="1" xml:space="preserve"> SUMIF( Time!$J279:$BQ279, Time!V$28, 'Invoice finance'!$J41:$BQ41)</f>
        <v>0</v>
      </c>
      <c r="W16" s="9">
        <f ca="1" xml:space="preserve"> SUMIF( Time!$J279:$BQ279, Time!W$28, 'Invoice finance'!$J41:$BQ41)</f>
        <v>0</v>
      </c>
      <c r="X16" s="9">
        <f ca="1" xml:space="preserve"> SUMIF( Time!$J279:$BQ279, Time!X$28, 'Invoice finance'!$J41:$BQ41)</f>
        <v>0</v>
      </c>
      <c r="Y16" s="9">
        <f ca="1" xml:space="preserve"> SUMIF( Time!$J279:$BQ279, Time!Y$28, 'Invoice finance'!$J41:$BQ41)</f>
        <v>0</v>
      </c>
      <c r="Z16" s="9">
        <f ca="1" xml:space="preserve"> SUMIF( Time!$J279:$BQ279, Time!Z$28, 'Invoice finance'!$J41:$BQ41)</f>
        <v>0</v>
      </c>
      <c r="AA16" s="9">
        <f ca="1" xml:space="preserve"> SUMIF( Time!$J279:$BQ279, Time!AA$28, 'Invoice finance'!$J41:$BQ41)</f>
        <v>0</v>
      </c>
      <c r="AB16" s="9">
        <f ca="1" xml:space="preserve"> SUMIF( Time!$J279:$BQ279, Time!AB$28, 'Invoice finance'!$J41:$BQ41)</f>
        <v>0</v>
      </c>
      <c r="AC16" s="9">
        <f ca="1" xml:space="preserve"> SUMIF( Time!$J279:$BQ279, Time!AC$28, 'Invoice finance'!$J41:$BQ41)</f>
        <v>0</v>
      </c>
    </row>
    <row r="17" spans="5:29">
      <c r="E17" s="16" t="str">
        <f xml:space="preserve"> 'Supply Chain finance'!E$42</f>
        <v xml:space="preserve">Supply Chain Finance interest </v>
      </c>
      <c r="F17" s="16">
        <f xml:space="preserve"> 'Supply Chain finance'!F$42</f>
        <v>0</v>
      </c>
      <c r="G17" s="16" t="str">
        <f xml:space="preserve"> 'Supply Chain finance'!G$42</f>
        <v>GBP</v>
      </c>
      <c r="H17" s="41">
        <f ca="1" xml:space="preserve"> 'Supply Chain finance'!H$42</f>
        <v>0</v>
      </c>
      <c r="I17" s="16">
        <f xml:space="preserve"> 'Supply Chain finance'!I$42</f>
        <v>0</v>
      </c>
      <c r="J17" s="9">
        <f ca="1" xml:space="preserve"> SUMIF( Time!$J279:$BQ279, Time!J$28, 'Supply Chain finance'!$J42:$BQ42)</f>
        <v>0</v>
      </c>
      <c r="K17" s="9">
        <f ca="1" xml:space="preserve"> SUMIF( Time!$J279:$BQ279, Time!K$28, 'Supply Chain finance'!$J42:$BQ42)</f>
        <v>0</v>
      </c>
      <c r="L17" s="9">
        <f ca="1" xml:space="preserve"> SUMIF( Time!$J279:$BQ279, Time!L$28, 'Supply Chain finance'!$J42:$BQ42)</f>
        <v>0</v>
      </c>
      <c r="M17" s="9">
        <f ca="1" xml:space="preserve"> SUMIF( Time!$J279:$BQ279, Time!M$28, 'Supply Chain finance'!$J42:$BQ42)</f>
        <v>0</v>
      </c>
      <c r="N17" s="9">
        <f ca="1" xml:space="preserve"> SUMIF( Time!$J279:$BQ279, Time!N$28, 'Supply Chain finance'!$J42:$BQ42)</f>
        <v>0</v>
      </c>
      <c r="O17" s="9">
        <f ca="1" xml:space="preserve"> SUMIF( Time!$J279:$BQ279, Time!O$28, 'Supply Chain finance'!$J42:$BQ42)</f>
        <v>0</v>
      </c>
      <c r="P17" s="9">
        <f ca="1" xml:space="preserve"> SUMIF( Time!$J279:$BQ279, Time!P$28, 'Supply Chain finance'!$J42:$BQ42)</f>
        <v>0</v>
      </c>
      <c r="Q17" s="9">
        <f ca="1" xml:space="preserve"> SUMIF( Time!$J279:$BQ279, Time!Q$28, 'Supply Chain finance'!$J42:$BQ42)</f>
        <v>0</v>
      </c>
      <c r="R17" s="9">
        <f ca="1" xml:space="preserve"> SUMIF( Time!$J279:$BQ279, Time!R$28, 'Supply Chain finance'!$J42:$BQ42)</f>
        <v>0</v>
      </c>
      <c r="S17" s="9">
        <f ca="1" xml:space="preserve"> SUMIF( Time!$J279:$BQ279, Time!S$28, 'Supply Chain finance'!$J42:$BQ42)</f>
        <v>0</v>
      </c>
      <c r="T17" s="9">
        <f ca="1" xml:space="preserve"> SUMIF( Time!$J279:$BQ279, Time!T$28, 'Supply Chain finance'!$J42:$BQ42)</f>
        <v>0</v>
      </c>
      <c r="U17" s="9">
        <f ca="1" xml:space="preserve"> SUMIF( Time!$J279:$BQ279, Time!U$28, 'Supply Chain finance'!$J42:$BQ42)</f>
        <v>0</v>
      </c>
      <c r="V17" s="9">
        <f ca="1" xml:space="preserve"> SUMIF( Time!$J279:$BQ279, Time!V$28, 'Supply Chain finance'!$J42:$BQ42)</f>
        <v>0</v>
      </c>
      <c r="W17" s="9">
        <f ca="1" xml:space="preserve"> SUMIF( Time!$J279:$BQ279, Time!W$28, 'Supply Chain finance'!$J42:$BQ42)</f>
        <v>0</v>
      </c>
      <c r="X17" s="9">
        <f ca="1" xml:space="preserve"> SUMIF( Time!$J279:$BQ279, Time!X$28, 'Supply Chain finance'!$J42:$BQ42)</f>
        <v>0</v>
      </c>
      <c r="Y17" s="9">
        <f ca="1" xml:space="preserve"> SUMIF( Time!$J279:$BQ279, Time!Y$28, 'Supply Chain finance'!$J42:$BQ42)</f>
        <v>0</v>
      </c>
      <c r="Z17" s="9">
        <f ca="1" xml:space="preserve"> SUMIF( Time!$J279:$BQ279, Time!Z$28, 'Supply Chain finance'!$J42:$BQ42)</f>
        <v>0</v>
      </c>
      <c r="AA17" s="9">
        <f ca="1" xml:space="preserve"> SUMIF( Time!$J279:$BQ279, Time!AA$28, 'Supply Chain finance'!$J42:$BQ42)</f>
        <v>0</v>
      </c>
      <c r="AB17" s="9">
        <f ca="1" xml:space="preserve"> SUMIF( Time!$J279:$BQ279, Time!AB$28, 'Supply Chain finance'!$J42:$BQ42)</f>
        <v>0</v>
      </c>
      <c r="AC17" s="9">
        <f ca="1" xml:space="preserve"> SUMIF( Time!$J279:$BQ279, Time!AC$28, 'Supply Chain finance'!$J42:$BQ42)</f>
        <v>0</v>
      </c>
    </row>
    <row r="18" spans="5:29">
      <c r="E18" s="11" t="s">
        <v>32</v>
      </c>
      <c r="F18" s="30"/>
      <c r="G18" s="11" t="s">
        <v>205</v>
      </c>
      <c r="H18" s="54">
        <f ca="1" xml:space="preserve"> SUM( J18:BQ18 )</f>
        <v>4410897378.7528439</v>
      </c>
      <c r="I18" s="30"/>
      <c r="J18" s="11">
        <f ca="1" xml:space="preserve"> SUMIF( Time!$J279:$BQ279, Time!J$28, 'Income Statement'!$J18:$BQ18)</f>
        <v>-83033.721462157002</v>
      </c>
      <c r="K18" s="11">
        <f ca="1" xml:space="preserve"> SUMIF( Time!$J279:$BQ279, Time!K$28, 'Income Statement'!$J18:$BQ18)</f>
        <v>-76202.434205815545</v>
      </c>
      <c r="L18" s="11">
        <f ca="1" xml:space="preserve"> SUMIF( Time!$J279:$BQ279, Time!L$28, 'Income Statement'!$J18:$BQ18)</f>
        <v>57850.158611138228</v>
      </c>
      <c r="M18" s="11">
        <f ca="1" xml:space="preserve"> SUMIF( Time!$J279:$BQ279, Time!M$28, 'Income Statement'!$J18:$BQ18)</f>
        <v>166760.51618653827</v>
      </c>
      <c r="N18" s="11">
        <f ca="1" xml:space="preserve"> SUMIF( Time!$J279:$BQ279, Time!N$28, 'Income Statement'!$J18:$BQ18)</f>
        <v>361212.97994162183</v>
      </c>
      <c r="O18" s="11">
        <f ca="1" xml:space="preserve"> SUMIF( Time!$J279:$BQ279, Time!O$28, 'Income Statement'!$J18:$BQ18)</f>
        <v>646086.11459728074</v>
      </c>
      <c r="P18" s="11">
        <f ca="1" xml:space="preserve"> SUMIF( Time!$J279:$BQ279, Time!P$28, 'Income Statement'!$J18:$BQ18)</f>
        <v>1144674.2529712133</v>
      </c>
      <c r="Q18" s="11">
        <f ca="1" xml:space="preserve"> SUMIF( Time!$J279:$BQ279, Time!Q$28, 'Income Statement'!$J18:$BQ18)</f>
        <v>1922951.0359083265</v>
      </c>
      <c r="R18" s="11">
        <f ca="1" xml:space="preserve"> SUMIF( Time!$J279:$BQ279, Time!R$28, 'Income Statement'!$J18:$BQ18)</f>
        <v>3268836.4216599474</v>
      </c>
      <c r="S18" s="11">
        <f ca="1" xml:space="preserve"> SUMIF( Time!$J279:$BQ279, Time!S$28, 'Income Statement'!$J18:$BQ18)</f>
        <v>5613548.769789882</v>
      </c>
      <c r="T18" s="11">
        <f ca="1" xml:space="preserve"> SUMIF( Time!$J279:$BQ279, Time!T$28, 'Income Statement'!$J18:$BQ18)</f>
        <v>9689126.2419616468</v>
      </c>
      <c r="U18" s="11">
        <f ca="1" xml:space="preserve"> SUMIF( Time!$J279:$BQ279, Time!U$28, 'Income Statement'!$J18:$BQ18)</f>
        <v>16993683.456410814</v>
      </c>
      <c r="V18" s="11">
        <f ca="1" xml:space="preserve"> SUMIF( Time!$J279:$BQ279, Time!V$28, 'Income Statement'!$J18:$BQ18)</f>
        <v>30190099.014502205</v>
      </c>
      <c r="W18" s="11">
        <f ca="1" xml:space="preserve"> SUMIF( Time!$J279:$BQ279, Time!W$28, 'Income Statement'!$J18:$BQ18)</f>
        <v>54166339.003111392</v>
      </c>
      <c r="X18" s="11">
        <f ca="1" xml:space="preserve"> SUMIF( Time!$J279:$BQ279, Time!X$28, 'Income Statement'!$J18:$BQ18)</f>
        <v>97886477.106488332</v>
      </c>
      <c r="Y18" s="11">
        <f ca="1" xml:space="preserve"> SUMIF( Time!$J279:$BQ279, Time!Y$28, 'Income Statement'!$J18:$BQ18)</f>
        <v>177816919.54987222</v>
      </c>
      <c r="Z18" s="11">
        <f ca="1" xml:space="preserve"> SUMIF( Time!$J279:$BQ279, Time!Z$28, 'Income Statement'!$J18:$BQ18)</f>
        <v>324545448.17596471</v>
      </c>
      <c r="AA18" s="11">
        <f ca="1" xml:space="preserve"> SUMIF( Time!$J279:$BQ279, Time!AA$28, 'Income Statement'!$J18:$BQ18)</f>
        <v>594091093.962201</v>
      </c>
      <c r="AB18" s="11">
        <f ca="1" xml:space="preserve"> SUMIF( Time!$J279:$BQ279, Time!AB$28, 'Income Statement'!$J18:$BQ18)</f>
        <v>1089901149.2002668</v>
      </c>
      <c r="AC18" s="11">
        <f ca="1" xml:space="preserve"> SUMIF( Time!$J279:$BQ279, Time!AC$28, 'Income Statement'!$J18:$BQ18)</f>
        <v>2002594358.9480672</v>
      </c>
    </row>
  </sheetData>
  <conditionalFormatting sqref="F3">
    <cfRule type="cellIs" dxfId="133" priority="8" stopIfTrue="1" operator="notEqual">
      <formula>0</formula>
    </cfRule>
    <cfRule type="cellIs" dxfId="132" priority="9" stopIfTrue="1" operator="equal">
      <formula>""</formula>
    </cfRule>
  </conditionalFormatting>
  <conditionalFormatting sqref="J3:AC3">
    <cfRule type="cellIs" dxfId="131" priority="6" stopIfTrue="1" operator="equal">
      <formula>"Construction"</formula>
    </cfRule>
    <cfRule type="cellIs" dxfId="130" priority="7" stopIfTrue="1" operator="equal">
      <formula>"Operations"</formula>
    </cfRule>
  </conditionalFormatting>
  <conditionalFormatting sqref="J3:AC3">
    <cfRule type="cellIs" dxfId="129" priority="5" operator="equal">
      <formula>"Fin Close"</formula>
    </cfRule>
  </conditionalFormatting>
  <conditionalFormatting sqref="J3:AC3">
    <cfRule type="cellIs" dxfId="128" priority="3" operator="equal">
      <formula>"PPA ext."</formula>
    </cfRule>
    <cfRule type="cellIs" dxfId="127" priority="4" operator="equal">
      <formula>"Delay"</formula>
    </cfRule>
  </conditionalFormatting>
  <conditionalFormatting sqref="F2">
    <cfRule type="cellIs" dxfId="126" priority="1" stopIfTrue="1" operator="notEqual">
      <formula>0</formula>
    </cfRule>
    <cfRule type="cellIs" dxfId="125" priority="2" stopIfTrue="1" operator="equal">
      <formula>""</formula>
    </cfRule>
  </conditionalFormatting>
  <pageMargins left="0.7" right="0.7" top="0.75" bottom="0.75" header="0.3" footer="0.3"/>
  <customProperties>
    <customPr name="MMGroup" r:id="rId1"/>
    <customPr name="MMSheetType" r:id="rId2"/>
  </customPropertie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4F81BD"/>
    <outlinePr summaryBelow="0" summaryRight="0"/>
  </sheetPr>
  <dimension ref="A1:S18"/>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cols>
    <col min="1" max="2" width="1.44140625" style="22" customWidth="1"/>
    <col min="3" max="3" width="1.44140625" style="44" customWidth="1"/>
    <col min="4" max="4" width="1.44140625" style="72" customWidth="1"/>
    <col min="5" max="5" width="31.77734375" bestFit="1" customWidth="1"/>
    <col min="6" max="6" width="20.5546875" bestFit="1" customWidth="1"/>
    <col min="7" max="7" width="13.21875" bestFit="1" customWidth="1"/>
    <col min="8" max="8" width="16.21875" style="39" bestFit="1" customWidth="1"/>
    <col min="9" max="9" width="3.44140625" customWidth="1"/>
    <col min="10" max="14" width="11.77734375" bestFit="1" customWidth="1"/>
    <col min="15" max="16" width="13.21875" bestFit="1" customWidth="1"/>
    <col min="17" max="18" width="14.44140625" bestFit="1" customWidth="1"/>
    <col min="19" max="19" width="16.21875" bestFit="1" customWidth="1"/>
    <col min="20" max="20" width="15.109375" hidden="1" customWidth="1"/>
    <col min="21" max="16384" width="15.109375" hidden="1"/>
  </cols>
  <sheetData>
    <row r="1" spans="1:19" s="68" customFormat="1" ht="25">
      <c r="A1" s="48" t="str">
        <f ca="1" xml:space="preserve"> RIGHT(CELL("filename", A1), LEN(CELL("filename", A1)) - SEARCH("]", CELL("filename", A1)))</f>
        <v>Income Statement SemiAnnually</v>
      </c>
      <c r="B1" s="71"/>
      <c r="C1" s="75"/>
      <c r="D1" s="74"/>
      <c r="F1" s="50" t="str">
        <f>HYPERLINK("#Contents!A1","Go to contents")</f>
        <v>Go to contents</v>
      </c>
      <c r="H1" s="47"/>
      <c r="J1" s="47"/>
    </row>
    <row r="2" spans="1:19" s="52" customFormat="1">
      <c r="A2" s="43"/>
      <c r="B2" s="43"/>
      <c r="C2" s="67"/>
      <c r="D2" s="70"/>
      <c r="E2" s="19" t="s">
        <v>260</v>
      </c>
      <c r="F2" s="49">
        <f ca="1" xml:space="preserve"> 'Model Checks and Alerts'!F11</f>
        <v>1</v>
      </c>
      <c r="G2" s="51" t="s">
        <v>115</v>
      </c>
      <c r="H2" s="45"/>
      <c r="I2" s="45"/>
      <c r="J2" s="6">
        <f xml:space="preserve"> Time!J$95</f>
        <v>45230</v>
      </c>
      <c r="K2" s="6">
        <f xml:space="preserve"> Time!K$95</f>
        <v>45412</v>
      </c>
      <c r="L2" s="6">
        <f xml:space="preserve"> Time!L$95</f>
        <v>45596</v>
      </c>
      <c r="M2" s="6">
        <f xml:space="preserve"> Time!M$95</f>
        <v>45777</v>
      </c>
      <c r="N2" s="6">
        <f xml:space="preserve"> Time!N$95</f>
        <v>45961</v>
      </c>
      <c r="O2" s="6">
        <f xml:space="preserve"> Time!O$95</f>
        <v>46142</v>
      </c>
      <c r="P2" s="6">
        <f xml:space="preserve"> Time!P$95</f>
        <v>46326</v>
      </c>
      <c r="Q2" s="6">
        <f xml:space="preserve"> Time!Q$95</f>
        <v>46507</v>
      </c>
      <c r="R2" s="6">
        <f xml:space="preserve"> Time!R$95</f>
        <v>46691</v>
      </c>
      <c r="S2" s="6">
        <f xml:space="preserve"> Time!S$95</f>
        <v>46873</v>
      </c>
    </row>
    <row r="3" spans="1:19" s="29" customFormat="1">
      <c r="A3" s="43"/>
      <c r="B3" s="43"/>
      <c r="C3" s="67"/>
      <c r="D3" s="70"/>
      <c r="E3" s="37" t="s">
        <v>167</v>
      </c>
      <c r="F3" s="49"/>
      <c r="G3" s="51" t="s">
        <v>76</v>
      </c>
      <c r="H3" s="45"/>
      <c r="I3" s="45"/>
      <c r="J3" s="7" t="str">
        <f xml:space="preserve"> Time!J$102</f>
        <v>Month6</v>
      </c>
      <c r="K3" s="7" t="str">
        <f xml:space="preserve"> Time!K$102</f>
        <v>Month12</v>
      </c>
      <c r="L3" s="7" t="str">
        <f xml:space="preserve"> Time!L$102</f>
        <v>Month18</v>
      </c>
      <c r="M3" s="7" t="str">
        <f xml:space="preserve"> Time!M$102</f>
        <v>Month24</v>
      </c>
      <c r="N3" s="7" t="str">
        <f xml:space="preserve"> Time!N$102</f>
        <v>Month30</v>
      </c>
      <c r="O3" s="7" t="str">
        <f xml:space="preserve"> Time!O$102</f>
        <v>Month36</v>
      </c>
      <c r="P3" s="7" t="str">
        <f xml:space="preserve"> Time!P$102</f>
        <v>Month42</v>
      </c>
      <c r="Q3" s="7" t="str">
        <f xml:space="preserve"> Time!Q$102</f>
        <v>Month48</v>
      </c>
      <c r="R3" s="7" t="str">
        <f xml:space="preserve"> Time!R$102</f>
        <v>Month54</v>
      </c>
      <c r="S3" s="7" t="str">
        <f xml:space="preserve"> Time!S$102</f>
        <v>Month60</v>
      </c>
    </row>
    <row r="4" spans="1:19" s="26" customFormat="1">
      <c r="A4" s="43"/>
      <c r="B4" s="43"/>
      <c r="C4" s="67"/>
      <c r="D4" s="70"/>
      <c r="E4" s="19" t="s">
        <v>261</v>
      </c>
      <c r="F4"/>
      <c r="G4"/>
      <c r="H4" s="45"/>
      <c r="I4" s="45"/>
      <c r="J4" s="26">
        <f xml:space="preserve"> Time!J$108</f>
        <v>6</v>
      </c>
      <c r="K4" s="26">
        <f xml:space="preserve"> Time!K$108</f>
        <v>12</v>
      </c>
      <c r="L4" s="26">
        <f xml:space="preserve"> Time!L$108</f>
        <v>18</v>
      </c>
      <c r="M4" s="26">
        <f xml:space="preserve"> Time!M$108</f>
        <v>24</v>
      </c>
      <c r="N4" s="26">
        <f xml:space="preserve"> Time!N$108</f>
        <v>30</v>
      </c>
      <c r="O4" s="26">
        <f xml:space="preserve"> Time!O$108</f>
        <v>36</v>
      </c>
      <c r="P4" s="26">
        <f xml:space="preserve"> Time!P$108</f>
        <v>42</v>
      </c>
      <c r="Q4" s="26">
        <f xml:space="preserve"> Time!Q$108</f>
        <v>48</v>
      </c>
      <c r="R4" s="26">
        <f xml:space="preserve"> Time!R$108</f>
        <v>54</v>
      </c>
      <c r="S4" s="26">
        <f xml:space="preserve"> Time!S$108</f>
        <v>60</v>
      </c>
    </row>
    <row r="5" spans="1:19" s="29" customFormat="1">
      <c r="A5" s="43"/>
      <c r="B5" s="43"/>
      <c r="C5" s="67"/>
      <c r="D5" s="70"/>
      <c r="E5" s="19" t="s">
        <v>247</v>
      </c>
      <c r="F5" s="22" t="s">
        <v>201</v>
      </c>
      <c r="G5" s="22" t="s">
        <v>185</v>
      </c>
      <c r="H5" s="22" t="s">
        <v>166</v>
      </c>
      <c r="I5" s="45"/>
      <c r="J5" s="15"/>
      <c r="K5" s="15"/>
      <c r="L5" s="15"/>
      <c r="M5" s="15"/>
      <c r="N5" s="15"/>
      <c r="O5" s="15"/>
      <c r="P5" s="15"/>
    </row>
    <row r="6" spans="1:19" s="39" customFormat="1">
      <c r="A6" s="22"/>
      <c r="B6" s="22"/>
      <c r="C6" s="44"/>
      <c r="D6" s="69"/>
      <c r="F6" s="22"/>
      <c r="G6" s="22"/>
      <c r="H6" s="22"/>
    </row>
    <row r="8" spans="1:19">
      <c r="E8" s="16" t="str">
        <f xml:space="preserve"> Income!E$18</f>
        <v>Income</v>
      </c>
      <c r="F8" s="16">
        <f xml:space="preserve"> Income!F$18</f>
        <v>0</v>
      </c>
      <c r="G8" s="16" t="str">
        <f xml:space="preserve"> Income!G$18</f>
        <v>GBP</v>
      </c>
      <c r="H8" s="41">
        <f ca="1" xml:space="preserve"> Income!H$18</f>
        <v>63585179.155639514</v>
      </c>
      <c r="I8" s="16">
        <f xml:space="preserve"> Income!I$18</f>
        <v>0</v>
      </c>
      <c r="J8" s="9">
        <f ca="1" xml:space="preserve"> SUMIF( Time!$J294:$BQ294, Time!J$28, Income!$J18:$BQ18)</f>
        <v>0</v>
      </c>
      <c r="K8" s="9">
        <f ca="1" xml:space="preserve"> SUMIF( Time!$J294:$BQ294, Time!K$28, Income!$J18:$BQ18)</f>
        <v>289722.98107717151</v>
      </c>
      <c r="L8" s="9">
        <f ca="1" xml:space="preserve"> SUMIF( Time!$J294:$BQ294, Time!L$28, Income!$J18:$BQ18)</f>
        <v>750617.76647631382</v>
      </c>
      <c r="M8" s="9">
        <f ca="1" xml:space="preserve"> SUMIF( Time!$J294:$BQ294, Time!M$28, Income!$J18:$BQ18)</f>
        <v>1469290.3260109453</v>
      </c>
      <c r="N8" s="9">
        <f ca="1" xml:space="preserve"> SUMIF( Time!$J294:$BQ294, Time!N$28, Income!$J18:$BQ18)</f>
        <v>2639205.9581576507</v>
      </c>
      <c r="O8" s="9">
        <f ca="1" xml:space="preserve"> SUMIF( Time!$J294:$BQ294, Time!O$28, Income!$J18:$BQ18)</f>
        <v>4294823.0535217207</v>
      </c>
      <c r="P8" s="9">
        <f ca="1" xml:space="preserve"> SUMIF( Time!$J294:$BQ294, Time!P$28, Income!$J18:$BQ18)</f>
        <v>6820001.8568552025</v>
      </c>
      <c r="Q8" s="9">
        <f ca="1" xml:space="preserve"> SUMIF( Time!$J294:$BQ294, Time!Q$28, Income!$J18:$BQ18)</f>
        <v>10453959.727519628</v>
      </c>
      <c r="R8" s="9">
        <f ca="1" xml:space="preserve"> SUMIF( Time!$J294:$BQ294, Time!R$28, Income!$J18:$BQ18)</f>
        <v>15339886.725479221</v>
      </c>
      <c r="S8" s="9">
        <f ca="1" xml:space="preserve"> SUMIF( Time!$J294:$BQ294, Time!S$28, Income!$J18:$BQ18)</f>
        <v>21527670.760541677</v>
      </c>
    </row>
    <row r="9" spans="1:19">
      <c r="E9" s="16" t="str">
        <f xml:space="preserve"> Expense!E$19</f>
        <v xml:space="preserve">Variable Operating Costs </v>
      </c>
      <c r="F9" s="16">
        <f xml:space="preserve"> Expense!F$19</f>
        <v>0</v>
      </c>
      <c r="G9" s="16" t="str">
        <f xml:space="preserve"> Expense!G$19</f>
        <v>GBP</v>
      </c>
      <c r="H9" s="41">
        <f ca="1" xml:space="preserve"> Expense!H$19</f>
        <v>-6345668.422548118</v>
      </c>
      <c r="I9" s="16">
        <f xml:space="preserve"> Expense!I$19</f>
        <v>0</v>
      </c>
      <c r="J9" s="9">
        <f ca="1" xml:space="preserve"> SUMIF( Time!$J294:$BQ294, Time!J$28, Expense!$J19:$BQ19)</f>
        <v>-50217.391042233015</v>
      </c>
      <c r="K9" s="9">
        <f ca="1" xml:space="preserve"> SUMIF( Time!$J294:$BQ294, Time!K$28, Expense!$J19:$BQ19)</f>
        <v>-71081.296953415833</v>
      </c>
      <c r="L9" s="9">
        <f ca="1" xml:space="preserve"> SUMIF( Time!$J294:$BQ294, Time!L$28, Expense!$J19:$BQ19)</f>
        <v>-150712.41817610271</v>
      </c>
      <c r="M9" s="9">
        <f ca="1" xml:space="preserve"> SUMIF( Time!$J294:$BQ294, Time!M$28, Expense!$J19:$BQ19)</f>
        <v>-213325.60821364872</v>
      </c>
      <c r="N9" s="9">
        <f ca="1" xml:space="preserve"> SUMIF( Time!$J294:$BQ294, Time!N$28, Expense!$J19:$BQ19)</f>
        <v>-346658.81685800687</v>
      </c>
      <c r="O9" s="9">
        <f ca="1" xml:space="preserve"> SUMIF( Time!$J294:$BQ294, Time!O$28, Expense!$J19:$BQ19)</f>
        <v>-490656.07478748308</v>
      </c>
      <c r="P9" s="9">
        <f ca="1" xml:space="preserve"> SUMIF( Time!$J294:$BQ294, Time!P$28, Expense!$J19:$BQ19)</f>
        <v>-693300.67533384892</v>
      </c>
      <c r="Q9" s="9">
        <f ca="1" xml:space="preserve"> SUMIF( Time!$J294:$BQ294, Time!Q$28, Expense!$J19:$BQ19)</f>
        <v>-981278.03069463663</v>
      </c>
      <c r="R9" s="9">
        <f ca="1" xml:space="preserve"> SUMIF( Time!$J294:$BQ294, Time!R$28, Expense!$J19:$BQ19)</f>
        <v>-1386473.2328684009</v>
      </c>
      <c r="S9" s="9">
        <f ca="1" xml:space="preserve"> SUMIF( Time!$J294:$BQ294, Time!S$28, Expense!$J19:$BQ19)</f>
        <v>-1961964.8776203417</v>
      </c>
    </row>
    <row r="10" spans="1:19">
      <c r="E10" s="16" t="str">
        <f xml:space="preserve"> Expense!E$12</f>
        <v xml:space="preserve">Fixed operating costs </v>
      </c>
      <c r="F10" s="16">
        <f xml:space="preserve"> Expense!F$12</f>
        <v>0</v>
      </c>
      <c r="G10" s="16" t="str">
        <f xml:space="preserve"> Expense!G$12</f>
        <v>GBP</v>
      </c>
      <c r="H10" s="41">
        <f xml:space="preserve"> Expense!H$12</f>
        <v>-1899484.1637263105</v>
      </c>
      <c r="I10" s="16">
        <f xml:space="preserve"> Expense!I$12</f>
        <v>0</v>
      </c>
      <c r="J10" s="9">
        <f xml:space="preserve"> SUMIF( Time!$J294:$BQ294, Time!J$28, Expense!$J12:$BQ12)</f>
        <v>-151823.57055403653</v>
      </c>
      <c r="K10" s="9">
        <f xml:space="preserve"> SUMIF( Time!$J294:$BQ294, Time!K$28, Expense!$J12:$BQ12)</f>
        <v>-159296.28601260565</v>
      </c>
      <c r="L10" s="9">
        <f xml:space="preserve"> SUMIF( Time!$J294:$BQ294, Time!L$28, Expense!$J12:$BQ12)</f>
        <v>-167014.16899142633</v>
      </c>
      <c r="M10" s="9">
        <f xml:space="preserve"> SUMIF( Time!$J294:$BQ294, Time!M$28, Expense!$J12:$BQ12)</f>
        <v>-175241.10255231705</v>
      </c>
      <c r="N10" s="9">
        <f xml:space="preserve"> SUMIF( Time!$J294:$BQ294, Time!N$28, Expense!$J12:$BQ12)</f>
        <v>-183720.45883986971</v>
      </c>
      <c r="O10" s="9">
        <f xml:space="preserve"> SUMIF( Time!$J294:$BQ294, Time!O$28, Expense!$J12:$BQ12)</f>
        <v>-192760.52660837109</v>
      </c>
      <c r="P10" s="9">
        <f xml:space="preserve"> SUMIF( Time!$J294:$BQ294, Time!P$28, Expense!$J12:$BQ12)</f>
        <v>-202088.67415706581</v>
      </c>
      <c r="Q10" s="9">
        <f xml:space="preserve"> SUMIF( Time!$J294:$BQ294, Time!Q$28, Expense!$J12:$BQ12)</f>
        <v>-212033.71056427731</v>
      </c>
      <c r="R10" s="9">
        <f xml:space="preserve"> SUMIF( Time!$J294:$BQ294, Time!R$28, Expense!$J12:$BQ12)</f>
        <v>-222295.01251481808</v>
      </c>
      <c r="S10" s="9">
        <f xml:space="preserve"> SUMIF( Time!$J294:$BQ294, Time!S$28, Expense!$J12:$BQ12)</f>
        <v>-233210.65293152182</v>
      </c>
    </row>
    <row r="11" spans="1:19">
      <c r="E11" s="11" t="s">
        <v>144</v>
      </c>
      <c r="F11" s="30"/>
      <c r="G11" s="11" t="s">
        <v>205</v>
      </c>
      <c r="H11" s="54">
        <f ca="1" xml:space="preserve"> SUM( J11:BQ11 )</f>
        <v>55340026.569365099</v>
      </c>
      <c r="I11" s="30"/>
      <c r="J11" s="11">
        <f ca="1" xml:space="preserve"> SUMIF( Time!$J294:$BQ294, Time!J$28, 'Income Statement'!$J11:$BQ11)</f>
        <v>-202040.96159626957</v>
      </c>
      <c r="K11" s="11">
        <f ca="1" xml:space="preserve"> SUMIF( Time!$J294:$BQ294, Time!K$28, 'Income Statement'!$J11:$BQ11)</f>
        <v>59345.398111150091</v>
      </c>
      <c r="L11" s="11">
        <f ca="1" xml:space="preserve"> SUMIF( Time!$J294:$BQ294, Time!L$28, 'Income Statement'!$J11:$BQ11)</f>
        <v>432891.17930878478</v>
      </c>
      <c r="M11" s="11">
        <f ca="1" xml:space="preserve"> SUMIF( Time!$J294:$BQ294, Time!M$28, 'Income Statement'!$J11:$BQ11)</f>
        <v>1080723.6152449795</v>
      </c>
      <c r="N11" s="11">
        <f ca="1" xml:space="preserve"> SUMIF( Time!$J294:$BQ294, Time!N$28, 'Income Statement'!$J11:$BQ11)</f>
        <v>2108826.682459774</v>
      </c>
      <c r="O11" s="11">
        <f ca="1" xml:space="preserve"> SUMIF( Time!$J294:$BQ294, Time!O$28, 'Income Statement'!$J11:$BQ11)</f>
        <v>3611406.4521258664</v>
      </c>
      <c r="P11" s="11">
        <f ca="1" xml:space="preserve"> SUMIF( Time!$J294:$BQ294, Time!P$28, 'Income Statement'!$J11:$BQ11)</f>
        <v>5924612.507364288</v>
      </c>
      <c r="Q11" s="11">
        <f ca="1" xml:space="preserve"> SUMIF( Time!$J294:$BQ294, Time!Q$28, 'Income Statement'!$J11:$BQ11)</f>
        <v>9260647.9862607121</v>
      </c>
      <c r="R11" s="11">
        <f ca="1" xml:space="preserve"> SUMIF( Time!$J294:$BQ294, Time!R$28, 'Income Statement'!$J11:$BQ11)</f>
        <v>13731118.480096003</v>
      </c>
      <c r="S11" s="11">
        <f ca="1" xml:space="preserve"> SUMIF( Time!$J294:$BQ294, Time!S$28, 'Income Statement'!$J11:$BQ11)</f>
        <v>19332495.229989812</v>
      </c>
    </row>
    <row r="13" spans="1:19">
      <c r="E13" s="16" t="str">
        <f xml:space="preserve"> Assets!E$11</f>
        <v>Depreciation this period</v>
      </c>
      <c r="F13" s="16">
        <f xml:space="preserve"> Assets!F$11</f>
        <v>0</v>
      </c>
      <c r="G13" s="16" t="str">
        <f xml:space="preserve"> Assets!G$11</f>
        <v>GBP</v>
      </c>
      <c r="H13" s="41">
        <f ca="1" xml:space="preserve"> Assets!H$11</f>
        <v>4355557352.1834793</v>
      </c>
      <c r="I13" s="16">
        <f xml:space="preserve"> Assets!I$11</f>
        <v>0</v>
      </c>
      <c r="J13" s="9">
        <f ca="1" xml:space="preserve"> SUMIF( Time!$J294:$BQ294, Time!J$28, Assets!$J11:$BQ11)</f>
        <v>42804.805928296999</v>
      </c>
      <c r="K13" s="9">
        <f ca="1" xml:space="preserve"> SUMIF( Time!$J294:$BQ294, Time!K$28, Assets!$J11:$BQ11)</f>
        <v>165265.2766865264</v>
      </c>
      <c r="L13" s="9">
        <f ca="1" xml:space="preserve"> SUMIF( Time!$J294:$BQ294, Time!L$28, Assets!$J11:$BQ11)</f>
        <v>574407.91523011785</v>
      </c>
      <c r="M13" s="9">
        <f ca="1" xml:space="preserve"> SUMIF( Time!$J294:$BQ294, Time!M$28, Assets!$J11:$BQ11)</f>
        <v>1986901.6736345598</v>
      </c>
      <c r="N13" s="9">
        <f ca="1" xml:space="preserve"> SUMIF( Time!$J294:$BQ294, Time!N$28, Assets!$J11:$BQ11)</f>
        <v>6773558.5089900559</v>
      </c>
      <c r="O13" s="9">
        <f ca="1" xml:space="preserve"> SUMIF( Time!$J294:$BQ294, Time!O$28, Assets!$J11:$BQ11)</f>
        <v>23071403.246246591</v>
      </c>
      <c r="P13" s="9">
        <f ca="1" xml:space="preserve"> SUMIF( Time!$J294:$BQ294, Time!P$28, Assets!$J11:$BQ11)</f>
        <v>78431825.510249302</v>
      </c>
      <c r="Q13" s="9">
        <f ca="1" xml:space="preserve"> SUMIF( Time!$J294:$BQ294, Time!Q$28, Assets!$J11:$BQ11)</f>
        <v>266442748.67009985</v>
      </c>
      <c r="R13" s="9">
        <f ca="1" xml:space="preserve"> SUMIF( Time!$J294:$BQ294, Time!R$28, Assets!$J11:$BQ11)</f>
        <v>904905423.65806973</v>
      </c>
      <c r="S13" s="9">
        <f ca="1" xml:space="preserve"> SUMIF( Time!$J294:$BQ294, Time!S$28, Assets!$J11:$BQ11)</f>
        <v>3073163012.918344</v>
      </c>
    </row>
    <row r="14" spans="1:19">
      <c r="E14" s="11" t="s">
        <v>51</v>
      </c>
      <c r="F14" s="30"/>
      <c r="G14" s="11" t="s">
        <v>205</v>
      </c>
      <c r="H14" s="54">
        <f ca="1" xml:space="preserve"> SUM( J14:BQ14 )</f>
        <v>4410897378.7528439</v>
      </c>
      <c r="I14" s="30"/>
      <c r="J14" s="11">
        <f ca="1" xml:space="preserve"> SUMIF( Time!$J294:$BQ294, Time!J$28, 'Income Statement'!$J14:$BQ14)</f>
        <v>-159236.15566797255</v>
      </c>
      <c r="K14" s="11">
        <f ca="1" xml:space="preserve"> SUMIF( Time!$J294:$BQ294, Time!K$28, 'Income Statement'!$J14:$BQ14)</f>
        <v>224610.6747976765</v>
      </c>
      <c r="L14" s="11">
        <f ca="1" xml:space="preserve"> SUMIF( Time!$J294:$BQ294, Time!L$28, 'Income Statement'!$J14:$BQ14)</f>
        <v>1007299.0945389026</v>
      </c>
      <c r="M14" s="11">
        <f ca="1" xml:space="preserve"> SUMIF( Time!$J294:$BQ294, Time!M$28, 'Income Statement'!$J14:$BQ14)</f>
        <v>3067625.2888795398</v>
      </c>
      <c r="N14" s="11">
        <f ca="1" xml:space="preserve"> SUMIF( Time!$J294:$BQ294, Time!N$28, 'Income Statement'!$J14:$BQ14)</f>
        <v>8882385.1914498284</v>
      </c>
      <c r="O14" s="11">
        <f ca="1" xml:space="preserve"> SUMIF( Time!$J294:$BQ294, Time!O$28, 'Income Statement'!$J14:$BQ14)</f>
        <v>26682809.698372461</v>
      </c>
      <c r="P14" s="11">
        <f ca="1" xml:space="preserve"> SUMIF( Time!$J294:$BQ294, Time!P$28, 'Income Statement'!$J14:$BQ14)</f>
        <v>84356438.017613605</v>
      </c>
      <c r="Q14" s="11">
        <f ca="1" xml:space="preserve"> SUMIF( Time!$J294:$BQ294, Time!Q$28, 'Income Statement'!$J14:$BQ14)</f>
        <v>275703396.65636057</v>
      </c>
      <c r="R14" s="11">
        <f ca="1" xml:space="preserve"> SUMIF( Time!$J294:$BQ294, Time!R$28, 'Income Statement'!$J14:$BQ14)</f>
        <v>918636542.13816559</v>
      </c>
      <c r="S14" s="11">
        <f ca="1" xml:space="preserve"> SUMIF( Time!$J294:$BQ294, Time!S$28, 'Income Statement'!$J14:$BQ14)</f>
        <v>3092495508.148334</v>
      </c>
    </row>
    <row r="16" spans="1:19">
      <c r="E16" s="16" t="str">
        <f xml:space="preserve"> 'Invoice finance'!E$41</f>
        <v xml:space="preserve">Invoice finance interest </v>
      </c>
      <c r="F16" s="16">
        <f xml:space="preserve"> 'Invoice finance'!F$41</f>
        <v>0</v>
      </c>
      <c r="G16" s="16" t="str">
        <f xml:space="preserve"> 'Invoice finance'!G$41</f>
        <v>GBP</v>
      </c>
      <c r="H16" s="41">
        <f ca="1" xml:space="preserve"> 'Invoice finance'!H$41</f>
        <v>0</v>
      </c>
      <c r="I16" s="16">
        <f xml:space="preserve"> 'Invoice finance'!I$41</f>
        <v>0</v>
      </c>
      <c r="J16" s="9">
        <f ca="1" xml:space="preserve"> SUMIF( Time!$J294:$BQ294, Time!J$28, 'Invoice finance'!$J41:$BQ41)</f>
        <v>0</v>
      </c>
      <c r="K16" s="9">
        <f ca="1" xml:space="preserve"> SUMIF( Time!$J294:$BQ294, Time!K$28, 'Invoice finance'!$J41:$BQ41)</f>
        <v>0</v>
      </c>
      <c r="L16" s="9">
        <f ca="1" xml:space="preserve"> SUMIF( Time!$J294:$BQ294, Time!L$28, 'Invoice finance'!$J41:$BQ41)</f>
        <v>0</v>
      </c>
      <c r="M16" s="9">
        <f ca="1" xml:space="preserve"> SUMIF( Time!$J294:$BQ294, Time!M$28, 'Invoice finance'!$J41:$BQ41)</f>
        <v>0</v>
      </c>
      <c r="N16" s="9">
        <f ca="1" xml:space="preserve"> SUMIF( Time!$J294:$BQ294, Time!N$28, 'Invoice finance'!$J41:$BQ41)</f>
        <v>0</v>
      </c>
      <c r="O16" s="9">
        <f ca="1" xml:space="preserve"> SUMIF( Time!$J294:$BQ294, Time!O$28, 'Invoice finance'!$J41:$BQ41)</f>
        <v>0</v>
      </c>
      <c r="P16" s="9">
        <f ca="1" xml:space="preserve"> SUMIF( Time!$J294:$BQ294, Time!P$28, 'Invoice finance'!$J41:$BQ41)</f>
        <v>0</v>
      </c>
      <c r="Q16" s="9">
        <f ca="1" xml:space="preserve"> SUMIF( Time!$J294:$BQ294, Time!Q$28, 'Invoice finance'!$J41:$BQ41)</f>
        <v>0</v>
      </c>
      <c r="R16" s="9">
        <f ca="1" xml:space="preserve"> SUMIF( Time!$J294:$BQ294, Time!R$28, 'Invoice finance'!$J41:$BQ41)</f>
        <v>0</v>
      </c>
      <c r="S16" s="9">
        <f ca="1" xml:space="preserve"> SUMIF( Time!$J294:$BQ294, Time!S$28, 'Invoice finance'!$J41:$BQ41)</f>
        <v>0</v>
      </c>
    </row>
    <row r="17" spans="5:19">
      <c r="E17" s="16" t="str">
        <f xml:space="preserve"> 'Supply Chain finance'!E$42</f>
        <v xml:space="preserve">Supply Chain Finance interest </v>
      </c>
      <c r="F17" s="16">
        <f xml:space="preserve"> 'Supply Chain finance'!F$42</f>
        <v>0</v>
      </c>
      <c r="G17" s="16" t="str">
        <f xml:space="preserve"> 'Supply Chain finance'!G$42</f>
        <v>GBP</v>
      </c>
      <c r="H17" s="41">
        <f ca="1" xml:space="preserve"> 'Supply Chain finance'!H$42</f>
        <v>0</v>
      </c>
      <c r="I17" s="16">
        <f xml:space="preserve"> 'Supply Chain finance'!I$42</f>
        <v>0</v>
      </c>
      <c r="J17" s="9">
        <f ca="1" xml:space="preserve"> SUMIF( Time!$J294:$BQ294, Time!J$28, 'Supply Chain finance'!$J42:$BQ42)</f>
        <v>0</v>
      </c>
      <c r="K17" s="9">
        <f ca="1" xml:space="preserve"> SUMIF( Time!$J294:$BQ294, Time!K$28, 'Supply Chain finance'!$J42:$BQ42)</f>
        <v>0</v>
      </c>
      <c r="L17" s="9">
        <f ca="1" xml:space="preserve"> SUMIF( Time!$J294:$BQ294, Time!L$28, 'Supply Chain finance'!$J42:$BQ42)</f>
        <v>0</v>
      </c>
      <c r="M17" s="9">
        <f ca="1" xml:space="preserve"> SUMIF( Time!$J294:$BQ294, Time!M$28, 'Supply Chain finance'!$J42:$BQ42)</f>
        <v>0</v>
      </c>
      <c r="N17" s="9">
        <f ca="1" xml:space="preserve"> SUMIF( Time!$J294:$BQ294, Time!N$28, 'Supply Chain finance'!$J42:$BQ42)</f>
        <v>0</v>
      </c>
      <c r="O17" s="9">
        <f ca="1" xml:space="preserve"> SUMIF( Time!$J294:$BQ294, Time!O$28, 'Supply Chain finance'!$J42:$BQ42)</f>
        <v>0</v>
      </c>
      <c r="P17" s="9">
        <f ca="1" xml:space="preserve"> SUMIF( Time!$J294:$BQ294, Time!P$28, 'Supply Chain finance'!$J42:$BQ42)</f>
        <v>0</v>
      </c>
      <c r="Q17" s="9">
        <f ca="1" xml:space="preserve"> SUMIF( Time!$J294:$BQ294, Time!Q$28, 'Supply Chain finance'!$J42:$BQ42)</f>
        <v>0</v>
      </c>
      <c r="R17" s="9">
        <f ca="1" xml:space="preserve"> SUMIF( Time!$J294:$BQ294, Time!R$28, 'Supply Chain finance'!$J42:$BQ42)</f>
        <v>0</v>
      </c>
      <c r="S17" s="9">
        <f ca="1" xml:space="preserve"> SUMIF( Time!$J294:$BQ294, Time!S$28, 'Supply Chain finance'!$J42:$BQ42)</f>
        <v>0</v>
      </c>
    </row>
    <row r="18" spans="5:19">
      <c r="E18" s="11" t="s">
        <v>32</v>
      </c>
      <c r="F18" s="30"/>
      <c r="G18" s="11" t="s">
        <v>205</v>
      </c>
      <c r="H18" s="54">
        <f ca="1" xml:space="preserve"> SUM( J18:BQ18 )</f>
        <v>4410897378.7528439</v>
      </c>
      <c r="I18" s="30"/>
      <c r="J18" s="11">
        <f ca="1" xml:space="preserve"> SUMIF( Time!$J294:$BQ294, Time!J$28, 'Income Statement'!$J18:$BQ18)</f>
        <v>-159236.15566797255</v>
      </c>
      <c r="K18" s="11">
        <f ca="1" xml:space="preserve"> SUMIF( Time!$J294:$BQ294, Time!K$28, 'Income Statement'!$J18:$BQ18)</f>
        <v>224610.6747976765</v>
      </c>
      <c r="L18" s="11">
        <f ca="1" xml:space="preserve"> SUMIF( Time!$J294:$BQ294, Time!L$28, 'Income Statement'!$J18:$BQ18)</f>
        <v>1007299.0945389026</v>
      </c>
      <c r="M18" s="11">
        <f ca="1" xml:space="preserve"> SUMIF( Time!$J294:$BQ294, Time!M$28, 'Income Statement'!$J18:$BQ18)</f>
        <v>3067625.2888795398</v>
      </c>
      <c r="N18" s="11">
        <f ca="1" xml:space="preserve"> SUMIF( Time!$J294:$BQ294, Time!N$28, 'Income Statement'!$J18:$BQ18)</f>
        <v>8882385.1914498284</v>
      </c>
      <c r="O18" s="11">
        <f ca="1" xml:space="preserve"> SUMIF( Time!$J294:$BQ294, Time!O$28, 'Income Statement'!$J18:$BQ18)</f>
        <v>26682809.698372461</v>
      </c>
      <c r="P18" s="11">
        <f ca="1" xml:space="preserve"> SUMIF( Time!$J294:$BQ294, Time!P$28, 'Income Statement'!$J18:$BQ18)</f>
        <v>84356438.017613605</v>
      </c>
      <c r="Q18" s="11">
        <f ca="1" xml:space="preserve"> SUMIF( Time!$J294:$BQ294, Time!Q$28, 'Income Statement'!$J18:$BQ18)</f>
        <v>275703396.65636057</v>
      </c>
      <c r="R18" s="11">
        <f ca="1" xml:space="preserve"> SUMIF( Time!$J294:$BQ294, Time!R$28, 'Income Statement'!$J18:$BQ18)</f>
        <v>918636542.13816559</v>
      </c>
      <c r="S18" s="11">
        <f ca="1" xml:space="preserve"> SUMIF( Time!$J294:$BQ294, Time!S$28, 'Income Statement'!$J18:$BQ18)</f>
        <v>3092495508.148334</v>
      </c>
    </row>
  </sheetData>
  <conditionalFormatting sqref="F3">
    <cfRule type="cellIs" dxfId="124" priority="8" stopIfTrue="1" operator="notEqual">
      <formula>0</formula>
    </cfRule>
    <cfRule type="cellIs" dxfId="123" priority="9" stopIfTrue="1" operator="equal">
      <formula>""</formula>
    </cfRule>
  </conditionalFormatting>
  <conditionalFormatting sqref="J3:S3">
    <cfRule type="cellIs" dxfId="122" priority="6" stopIfTrue="1" operator="equal">
      <formula>"Construction"</formula>
    </cfRule>
    <cfRule type="cellIs" dxfId="121" priority="7" stopIfTrue="1" operator="equal">
      <formula>"Operations"</formula>
    </cfRule>
  </conditionalFormatting>
  <conditionalFormatting sqref="J3:S3">
    <cfRule type="cellIs" dxfId="120" priority="5" operator="equal">
      <formula>"Fin Close"</formula>
    </cfRule>
  </conditionalFormatting>
  <conditionalFormatting sqref="J3:S3">
    <cfRule type="cellIs" dxfId="119" priority="3" operator="equal">
      <formula>"PPA ext."</formula>
    </cfRule>
    <cfRule type="cellIs" dxfId="118" priority="4" operator="equal">
      <formula>"Delay"</formula>
    </cfRule>
  </conditionalFormatting>
  <conditionalFormatting sqref="F2">
    <cfRule type="cellIs" dxfId="117" priority="1" stopIfTrue="1" operator="notEqual">
      <formula>0</formula>
    </cfRule>
    <cfRule type="cellIs" dxfId="116" priority="2" stopIfTrue="1" operator="equal">
      <formula>""</formula>
    </cfRule>
  </conditionalFormatting>
  <pageMargins left="0.7" right="0.7" top="0.75" bottom="0.75" header="0.3" footer="0.3"/>
  <customProperties>
    <customPr name="MMGroup" r:id="rId1"/>
    <customPr name="MMSheetType" r:id="rId2"/>
  </customPropertie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4F81BD"/>
    <outlinePr summaryBelow="0" summaryRight="0"/>
  </sheetPr>
  <dimension ref="A1:XFD23"/>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15.109375" defaultRowHeight="13"/>
  <cols>
    <col min="1" max="2" width="1.44140625" style="22" customWidth="1"/>
    <col min="3" max="3" width="1.44140625" style="44" customWidth="1"/>
    <col min="4" max="4" width="1.44140625" style="72" customWidth="1"/>
    <col min="5" max="5" width="31.77734375" bestFit="1" customWidth="1"/>
    <col min="6" max="6" width="20.5546875" bestFit="1" customWidth="1"/>
    <col min="7" max="7" width="13.21875" bestFit="1" customWidth="1"/>
    <col min="8" max="8" width="7.6640625" style="39" bestFit="1" customWidth="1"/>
    <col min="9" max="9" width="3.44140625" customWidth="1"/>
    <col min="10" max="10" width="12.33203125" bestFit="1" customWidth="1"/>
    <col min="11" max="11" width="12.109375" bestFit="1" customWidth="1"/>
    <col min="12" max="12" width="11.21875" bestFit="1" customWidth="1"/>
    <col min="13" max="13" width="12.33203125" bestFit="1" customWidth="1"/>
    <col min="14" max="14" width="12.21875" bestFit="1" customWidth="1"/>
    <col min="15" max="15" width="11.77734375" bestFit="1" customWidth="1"/>
    <col min="16" max="16" width="12.33203125" bestFit="1" customWidth="1"/>
    <col min="17" max="17" width="12.21875" bestFit="1" customWidth="1"/>
    <col min="18" max="18" width="11.88671875" bestFit="1" customWidth="1"/>
    <col min="19" max="19" width="12.109375" bestFit="1" customWidth="1"/>
    <col min="20" max="20" width="12" bestFit="1" customWidth="1"/>
    <col min="21" max="21" width="11.77734375" bestFit="1" customWidth="1"/>
    <col min="22" max="22" width="12.33203125" bestFit="1" customWidth="1"/>
    <col min="23" max="23" width="12.109375" bestFit="1" customWidth="1"/>
    <col min="24" max="24" width="11.77734375" bestFit="1" customWidth="1"/>
    <col min="25" max="25" width="12.33203125" bestFit="1" customWidth="1"/>
    <col min="26" max="26" width="12.21875" bestFit="1" customWidth="1"/>
    <col min="27" max="27" width="11.77734375" bestFit="1" customWidth="1"/>
    <col min="28" max="28" width="12.33203125" bestFit="1" customWidth="1"/>
    <col min="29" max="29" width="12.21875" bestFit="1" customWidth="1"/>
    <col min="30" max="30" width="11.88671875" bestFit="1" customWidth="1"/>
    <col min="31" max="41" width="13.21875" bestFit="1" customWidth="1"/>
    <col min="42" max="53" width="14.44140625" bestFit="1" customWidth="1"/>
    <col min="54" max="64" width="16.21875" bestFit="1" customWidth="1"/>
    <col min="65" max="69" width="17.6640625" bestFit="1" customWidth="1"/>
  </cols>
  <sheetData>
    <row r="1" spans="1:69" s="68" customFormat="1" ht="25">
      <c r="A1" s="48" t="str">
        <f ca="1" xml:space="preserve"> RIGHT(CELL("filename", A1), LEN(CELL("filename", A1)) - SEARCH("]", CELL("filename", A1)))</f>
        <v>Balance Sheet</v>
      </c>
      <c r="B1" s="71"/>
      <c r="C1" s="75"/>
      <c r="D1" s="74"/>
      <c r="F1" s="50" t="str">
        <f>HYPERLINK("#Contents!A1","Go to contents")</f>
        <v>Go to contents</v>
      </c>
      <c r="H1" s="47"/>
      <c r="J1" s="47"/>
    </row>
    <row r="2" spans="1:69" s="52" customFormat="1">
      <c r="A2" s="43"/>
      <c r="B2" s="43"/>
      <c r="C2" s="67"/>
      <c r="D2" s="70"/>
      <c r="E2" s="19" t="s">
        <v>260</v>
      </c>
      <c r="F2" s="49">
        <f ca="1" xml:space="preserve"> 'Model Checks and Alerts'!F11</f>
        <v>1</v>
      </c>
      <c r="G2" s="51" t="s">
        <v>115</v>
      </c>
      <c r="H2" s="45"/>
      <c r="I2" s="45"/>
      <c r="J2" s="6">
        <f xml:space="preserve"> Time!J$19</f>
        <v>45077</v>
      </c>
      <c r="K2" s="6">
        <f xml:space="preserve"> Time!K$19</f>
        <v>45107</v>
      </c>
      <c r="L2" s="6">
        <f xml:space="preserve"> Time!L$19</f>
        <v>45138</v>
      </c>
      <c r="M2" s="6">
        <f xml:space="preserve"> Time!M$19</f>
        <v>45169</v>
      </c>
      <c r="N2" s="6">
        <f xml:space="preserve"> Time!N$19</f>
        <v>45199</v>
      </c>
      <c r="O2" s="6">
        <f xml:space="preserve"> Time!O$19</f>
        <v>45230</v>
      </c>
      <c r="P2" s="6">
        <f xml:space="preserve"> Time!P$19</f>
        <v>45260</v>
      </c>
      <c r="Q2" s="6">
        <f xml:space="preserve"> Time!Q$19</f>
        <v>45291</v>
      </c>
      <c r="R2" s="6">
        <f xml:space="preserve"> Time!R$19</f>
        <v>45322</v>
      </c>
      <c r="S2" s="6">
        <f xml:space="preserve"> Time!S$19</f>
        <v>45351</v>
      </c>
      <c r="T2" s="6">
        <f xml:space="preserve"> Time!T$19</f>
        <v>45382</v>
      </c>
      <c r="U2" s="6">
        <f xml:space="preserve"> Time!U$19</f>
        <v>45412</v>
      </c>
      <c r="V2" s="6">
        <f xml:space="preserve"> Time!V$19</f>
        <v>45443</v>
      </c>
      <c r="W2" s="6">
        <f xml:space="preserve"> Time!W$19</f>
        <v>45473</v>
      </c>
      <c r="X2" s="6">
        <f xml:space="preserve"> Time!X$19</f>
        <v>45504</v>
      </c>
      <c r="Y2" s="6">
        <f xml:space="preserve"> Time!Y$19</f>
        <v>45535</v>
      </c>
      <c r="Z2" s="6">
        <f xml:space="preserve"> Time!Z$19</f>
        <v>45565</v>
      </c>
      <c r="AA2" s="6">
        <f xml:space="preserve"> Time!AA$19</f>
        <v>45596</v>
      </c>
      <c r="AB2" s="6">
        <f xml:space="preserve"> Time!AB$19</f>
        <v>45626</v>
      </c>
      <c r="AC2" s="6">
        <f xml:space="preserve"> Time!AC$19</f>
        <v>45657</v>
      </c>
      <c r="AD2" s="6">
        <f xml:space="preserve"> Time!AD$19</f>
        <v>45688</v>
      </c>
      <c r="AE2" s="6">
        <f xml:space="preserve"> Time!AE$19</f>
        <v>45716</v>
      </c>
      <c r="AF2" s="6">
        <f xml:space="preserve"> Time!AF$19</f>
        <v>45747</v>
      </c>
      <c r="AG2" s="6">
        <f xml:space="preserve"> Time!AG$19</f>
        <v>45777</v>
      </c>
      <c r="AH2" s="6">
        <f xml:space="preserve"> Time!AH$19</f>
        <v>45808</v>
      </c>
      <c r="AI2" s="6">
        <f xml:space="preserve"> Time!AI$19</f>
        <v>45838</v>
      </c>
      <c r="AJ2" s="6">
        <f xml:space="preserve"> Time!AJ$19</f>
        <v>45869</v>
      </c>
      <c r="AK2" s="6">
        <f xml:space="preserve"> Time!AK$19</f>
        <v>45900</v>
      </c>
      <c r="AL2" s="6">
        <f xml:space="preserve"> Time!AL$19</f>
        <v>45930</v>
      </c>
      <c r="AM2" s="6">
        <f xml:space="preserve"> Time!AM$19</f>
        <v>45961</v>
      </c>
      <c r="AN2" s="6">
        <f xml:space="preserve"> Time!AN$19</f>
        <v>45991</v>
      </c>
      <c r="AO2" s="6">
        <f xml:space="preserve"> Time!AO$19</f>
        <v>46022</v>
      </c>
      <c r="AP2" s="6">
        <f xml:space="preserve"> Time!AP$19</f>
        <v>46053</v>
      </c>
      <c r="AQ2" s="6">
        <f xml:space="preserve"> Time!AQ$19</f>
        <v>46081</v>
      </c>
      <c r="AR2" s="6">
        <f xml:space="preserve"> Time!AR$19</f>
        <v>46112</v>
      </c>
      <c r="AS2" s="6">
        <f xml:space="preserve"> Time!AS$19</f>
        <v>46142</v>
      </c>
      <c r="AT2" s="6">
        <f xml:space="preserve"> Time!AT$19</f>
        <v>46173</v>
      </c>
      <c r="AU2" s="6">
        <f xml:space="preserve"> Time!AU$19</f>
        <v>46203</v>
      </c>
      <c r="AV2" s="6">
        <f xml:space="preserve"> Time!AV$19</f>
        <v>46234</v>
      </c>
      <c r="AW2" s="6">
        <f xml:space="preserve"> Time!AW$19</f>
        <v>46265</v>
      </c>
      <c r="AX2" s="6">
        <f xml:space="preserve"> Time!AX$19</f>
        <v>46295</v>
      </c>
      <c r="AY2" s="6">
        <f xml:space="preserve"> Time!AY$19</f>
        <v>46326</v>
      </c>
      <c r="AZ2" s="6">
        <f xml:space="preserve"> Time!AZ$19</f>
        <v>46356</v>
      </c>
      <c r="BA2" s="6">
        <f xml:space="preserve"> Time!BA$19</f>
        <v>46387</v>
      </c>
      <c r="BB2" s="6">
        <f xml:space="preserve"> Time!BB$19</f>
        <v>46418</v>
      </c>
      <c r="BC2" s="6">
        <f xml:space="preserve"> Time!BC$19</f>
        <v>46446</v>
      </c>
      <c r="BD2" s="6">
        <f xml:space="preserve"> Time!BD$19</f>
        <v>46477</v>
      </c>
      <c r="BE2" s="6">
        <f xml:space="preserve"> Time!BE$19</f>
        <v>46507</v>
      </c>
      <c r="BF2" s="6">
        <f xml:space="preserve"> Time!BF$19</f>
        <v>46538</v>
      </c>
      <c r="BG2" s="6">
        <f xml:space="preserve"> Time!BG$19</f>
        <v>46568</v>
      </c>
      <c r="BH2" s="6">
        <f xml:space="preserve"> Time!BH$19</f>
        <v>46599</v>
      </c>
      <c r="BI2" s="6">
        <f xml:space="preserve"> Time!BI$19</f>
        <v>46630</v>
      </c>
      <c r="BJ2" s="6">
        <f xml:space="preserve"> Time!BJ$19</f>
        <v>46660</v>
      </c>
      <c r="BK2" s="6">
        <f xml:space="preserve"> Time!BK$19</f>
        <v>46691</v>
      </c>
      <c r="BL2" s="6">
        <f xml:space="preserve"> Time!BL$19</f>
        <v>46721</v>
      </c>
      <c r="BM2" s="6">
        <f xml:space="preserve"> Time!BM$19</f>
        <v>46752</v>
      </c>
      <c r="BN2" s="6">
        <f xml:space="preserve"> Time!BN$19</f>
        <v>46783</v>
      </c>
      <c r="BO2" s="6">
        <f xml:space="preserve"> Time!BO$19</f>
        <v>46812</v>
      </c>
      <c r="BP2" s="6">
        <f xml:space="preserve"> Time!BP$19</f>
        <v>46843</v>
      </c>
      <c r="BQ2" s="6">
        <f xml:space="preserve"> Time!BQ$19</f>
        <v>46873</v>
      </c>
    </row>
    <row r="3" spans="1:69" s="29" customFormat="1">
      <c r="A3" s="43"/>
      <c r="B3" s="43"/>
      <c r="C3" s="67"/>
      <c r="D3" s="70"/>
      <c r="E3" s="37" t="s">
        <v>167</v>
      </c>
      <c r="F3" s="49"/>
      <c r="G3" s="51" t="s">
        <v>76</v>
      </c>
      <c r="H3" s="45"/>
      <c r="I3" s="45"/>
      <c r="J3" s="7" t="str">
        <f xml:space="preserve"> Time!J$24</f>
        <v>Month1</v>
      </c>
      <c r="K3" s="7" t="str">
        <f xml:space="preserve"> Time!K$24</f>
        <v>Month2</v>
      </c>
      <c r="L3" s="7" t="str">
        <f xml:space="preserve"> Time!L$24</f>
        <v>Month3</v>
      </c>
      <c r="M3" s="7" t="str">
        <f xml:space="preserve"> Time!M$24</f>
        <v>Month4</v>
      </c>
      <c r="N3" s="7" t="str">
        <f xml:space="preserve"> Time!N$24</f>
        <v>Month5</v>
      </c>
      <c r="O3" s="7" t="str">
        <f xml:space="preserve"> Time!O$24</f>
        <v>Month6</v>
      </c>
      <c r="P3" s="7" t="str">
        <f xml:space="preserve"> Time!P$24</f>
        <v>Month7</v>
      </c>
      <c r="Q3" s="7" t="str">
        <f xml:space="preserve"> Time!Q$24</f>
        <v>Month8</v>
      </c>
      <c r="R3" s="7" t="str">
        <f xml:space="preserve"> Time!R$24</f>
        <v>Month9</v>
      </c>
      <c r="S3" s="7" t="str">
        <f xml:space="preserve"> Time!S$24</f>
        <v>Month10</v>
      </c>
      <c r="T3" s="7" t="str">
        <f xml:space="preserve"> Time!T$24</f>
        <v>Month11</v>
      </c>
      <c r="U3" s="7" t="str">
        <f xml:space="preserve"> Time!U$24</f>
        <v>Month12</v>
      </c>
      <c r="V3" s="7" t="str">
        <f xml:space="preserve"> Time!V$24</f>
        <v>Month13</v>
      </c>
      <c r="W3" s="7" t="str">
        <f xml:space="preserve"> Time!W$24</f>
        <v>Month14</v>
      </c>
      <c r="X3" s="7" t="str">
        <f xml:space="preserve"> Time!X$24</f>
        <v>Month15</v>
      </c>
      <c r="Y3" s="7" t="str">
        <f xml:space="preserve"> Time!Y$24</f>
        <v>Month16</v>
      </c>
      <c r="Z3" s="7" t="str">
        <f xml:space="preserve"> Time!Z$24</f>
        <v>Month17</v>
      </c>
      <c r="AA3" s="7" t="str">
        <f xml:space="preserve"> Time!AA$24</f>
        <v>Month18</v>
      </c>
      <c r="AB3" s="7" t="str">
        <f xml:space="preserve"> Time!AB$24</f>
        <v>Month19</v>
      </c>
      <c r="AC3" s="7" t="str">
        <f xml:space="preserve"> Time!AC$24</f>
        <v>Month20</v>
      </c>
      <c r="AD3" s="7" t="str">
        <f xml:space="preserve"> Time!AD$24</f>
        <v>Month21</v>
      </c>
      <c r="AE3" s="7" t="str">
        <f xml:space="preserve"> Time!AE$24</f>
        <v>Month22</v>
      </c>
      <c r="AF3" s="7" t="str">
        <f xml:space="preserve"> Time!AF$24</f>
        <v>Month23</v>
      </c>
      <c r="AG3" s="7" t="str">
        <f xml:space="preserve"> Time!AG$24</f>
        <v>Month24</v>
      </c>
      <c r="AH3" s="7" t="str">
        <f xml:space="preserve"> Time!AH$24</f>
        <v>Month25</v>
      </c>
      <c r="AI3" s="7" t="str">
        <f xml:space="preserve"> Time!AI$24</f>
        <v>Month26</v>
      </c>
      <c r="AJ3" s="7" t="str">
        <f xml:space="preserve"> Time!AJ$24</f>
        <v>Month27</v>
      </c>
      <c r="AK3" s="7" t="str">
        <f xml:space="preserve"> Time!AK$24</f>
        <v>Month28</v>
      </c>
      <c r="AL3" s="7" t="str">
        <f xml:space="preserve"> Time!AL$24</f>
        <v>Month29</v>
      </c>
      <c r="AM3" s="7" t="str">
        <f xml:space="preserve"> Time!AM$24</f>
        <v>Month30</v>
      </c>
      <c r="AN3" s="7" t="str">
        <f xml:space="preserve"> Time!AN$24</f>
        <v>Month31</v>
      </c>
      <c r="AO3" s="7" t="str">
        <f xml:space="preserve"> Time!AO$24</f>
        <v>Month32</v>
      </c>
      <c r="AP3" s="7" t="str">
        <f xml:space="preserve"> Time!AP$24</f>
        <v>Month33</v>
      </c>
      <c r="AQ3" s="7" t="str">
        <f xml:space="preserve"> Time!AQ$24</f>
        <v>Month34</v>
      </c>
      <c r="AR3" s="7" t="str">
        <f xml:space="preserve"> Time!AR$24</f>
        <v>Month35</v>
      </c>
      <c r="AS3" s="7" t="str">
        <f xml:space="preserve"> Time!AS$24</f>
        <v>Month36</v>
      </c>
      <c r="AT3" s="7" t="str">
        <f xml:space="preserve"> Time!AT$24</f>
        <v>Month37</v>
      </c>
      <c r="AU3" s="7" t="str">
        <f xml:space="preserve"> Time!AU$24</f>
        <v>Month38</v>
      </c>
      <c r="AV3" s="7" t="str">
        <f xml:space="preserve"> Time!AV$24</f>
        <v>Month39</v>
      </c>
      <c r="AW3" s="7" t="str">
        <f xml:space="preserve"> Time!AW$24</f>
        <v>Month40</v>
      </c>
      <c r="AX3" s="7" t="str">
        <f xml:space="preserve"> Time!AX$24</f>
        <v>Month41</v>
      </c>
      <c r="AY3" s="7" t="str">
        <f xml:space="preserve"> Time!AY$24</f>
        <v>Month42</v>
      </c>
      <c r="AZ3" s="7" t="str">
        <f xml:space="preserve"> Time!AZ$24</f>
        <v>Month43</v>
      </c>
      <c r="BA3" s="7" t="str">
        <f xml:space="preserve"> Time!BA$24</f>
        <v>Month44</v>
      </c>
      <c r="BB3" s="7" t="str">
        <f xml:space="preserve"> Time!BB$24</f>
        <v>Month45</v>
      </c>
      <c r="BC3" s="7" t="str">
        <f xml:space="preserve"> Time!BC$24</f>
        <v>Month46</v>
      </c>
      <c r="BD3" s="7" t="str">
        <f xml:space="preserve"> Time!BD$24</f>
        <v>Month47</v>
      </c>
      <c r="BE3" s="7" t="str">
        <f xml:space="preserve"> Time!BE$24</f>
        <v>Month48</v>
      </c>
      <c r="BF3" s="7" t="str">
        <f xml:space="preserve"> Time!BF$24</f>
        <v>Month49</v>
      </c>
      <c r="BG3" s="7" t="str">
        <f xml:space="preserve"> Time!BG$24</f>
        <v>Month50</v>
      </c>
      <c r="BH3" s="7" t="str">
        <f xml:space="preserve"> Time!BH$24</f>
        <v>Month51</v>
      </c>
      <c r="BI3" s="7" t="str">
        <f xml:space="preserve"> Time!BI$24</f>
        <v>Month52</v>
      </c>
      <c r="BJ3" s="7" t="str">
        <f xml:space="preserve"> Time!BJ$24</f>
        <v>Month53</v>
      </c>
      <c r="BK3" s="7" t="str">
        <f xml:space="preserve"> Time!BK$24</f>
        <v>Month54</v>
      </c>
      <c r="BL3" s="7" t="str">
        <f xml:space="preserve"> Time!BL$24</f>
        <v>Month55</v>
      </c>
      <c r="BM3" s="7" t="str">
        <f xml:space="preserve"> Time!BM$24</f>
        <v>Month56</v>
      </c>
      <c r="BN3" s="7" t="str">
        <f xml:space="preserve"> Time!BN$24</f>
        <v>Month57</v>
      </c>
      <c r="BO3" s="7" t="str">
        <f xml:space="preserve"> Time!BO$24</f>
        <v>Month58</v>
      </c>
      <c r="BP3" s="7" t="str">
        <f xml:space="preserve"> Time!BP$24</f>
        <v>Month59</v>
      </c>
      <c r="BQ3" s="7" t="str">
        <f xml:space="preserve"> Time!BQ$24</f>
        <v>Month60</v>
      </c>
    </row>
    <row r="4" spans="1:69" s="26" customFormat="1">
      <c r="A4" s="43"/>
      <c r="B4" s="43"/>
      <c r="C4" s="67"/>
      <c r="D4" s="70"/>
      <c r="E4" s="19" t="s">
        <v>261</v>
      </c>
      <c r="F4"/>
      <c r="G4"/>
      <c r="H4" s="45"/>
      <c r="I4" s="45"/>
      <c r="J4" s="26">
        <f xml:space="preserve"> Time!J$28</f>
        <v>1</v>
      </c>
      <c r="K4" s="26">
        <f xml:space="preserve"> Time!K$28</f>
        <v>2</v>
      </c>
      <c r="L4" s="26">
        <f xml:space="preserve"> Time!L$28</f>
        <v>3</v>
      </c>
      <c r="M4" s="26">
        <f xml:space="preserve"> Time!M$28</f>
        <v>4</v>
      </c>
      <c r="N4" s="26">
        <f xml:space="preserve"> Time!N$28</f>
        <v>5</v>
      </c>
      <c r="O4" s="26">
        <f xml:space="preserve"> Time!O$28</f>
        <v>6</v>
      </c>
      <c r="P4" s="26">
        <f xml:space="preserve"> Time!P$28</f>
        <v>7</v>
      </c>
      <c r="Q4" s="26">
        <f xml:space="preserve"> Time!Q$28</f>
        <v>8</v>
      </c>
      <c r="R4" s="26">
        <f xml:space="preserve"> Time!R$28</f>
        <v>9</v>
      </c>
      <c r="S4" s="26">
        <f xml:space="preserve"> Time!S$28</f>
        <v>10</v>
      </c>
      <c r="T4" s="26">
        <f xml:space="preserve"> Time!T$28</f>
        <v>11</v>
      </c>
      <c r="U4" s="26">
        <f xml:space="preserve"> Time!U$28</f>
        <v>12</v>
      </c>
      <c r="V4" s="26">
        <f xml:space="preserve"> Time!V$28</f>
        <v>13</v>
      </c>
      <c r="W4" s="26">
        <f xml:space="preserve"> Time!W$28</f>
        <v>14</v>
      </c>
      <c r="X4" s="26">
        <f xml:space="preserve"> Time!X$28</f>
        <v>15</v>
      </c>
      <c r="Y4" s="26">
        <f xml:space="preserve"> Time!Y$28</f>
        <v>16</v>
      </c>
      <c r="Z4" s="26">
        <f xml:space="preserve"> Time!Z$28</f>
        <v>17</v>
      </c>
      <c r="AA4" s="26">
        <f xml:space="preserve"> Time!AA$28</f>
        <v>18</v>
      </c>
      <c r="AB4" s="26">
        <f xml:space="preserve"> Time!AB$28</f>
        <v>19</v>
      </c>
      <c r="AC4" s="26">
        <f xml:space="preserve"> Time!AC$28</f>
        <v>20</v>
      </c>
      <c r="AD4" s="26">
        <f xml:space="preserve"> Time!AD$28</f>
        <v>21</v>
      </c>
      <c r="AE4" s="26">
        <f xml:space="preserve"> Time!AE$28</f>
        <v>22</v>
      </c>
      <c r="AF4" s="26">
        <f xml:space="preserve"> Time!AF$28</f>
        <v>23</v>
      </c>
      <c r="AG4" s="26">
        <f xml:space="preserve"> Time!AG$28</f>
        <v>24</v>
      </c>
      <c r="AH4" s="26">
        <f xml:space="preserve"> Time!AH$28</f>
        <v>25</v>
      </c>
      <c r="AI4" s="26">
        <f xml:space="preserve"> Time!AI$28</f>
        <v>26</v>
      </c>
      <c r="AJ4" s="26">
        <f xml:space="preserve"> Time!AJ$28</f>
        <v>27</v>
      </c>
      <c r="AK4" s="26">
        <f xml:space="preserve"> Time!AK$28</f>
        <v>28</v>
      </c>
      <c r="AL4" s="26">
        <f xml:space="preserve"> Time!AL$28</f>
        <v>29</v>
      </c>
      <c r="AM4" s="26">
        <f xml:space="preserve"> Time!AM$28</f>
        <v>30</v>
      </c>
      <c r="AN4" s="26">
        <f xml:space="preserve"> Time!AN$28</f>
        <v>31</v>
      </c>
      <c r="AO4" s="26">
        <f xml:space="preserve"> Time!AO$28</f>
        <v>32</v>
      </c>
      <c r="AP4" s="26">
        <f xml:space="preserve"> Time!AP$28</f>
        <v>33</v>
      </c>
      <c r="AQ4" s="26">
        <f xml:space="preserve"> Time!AQ$28</f>
        <v>34</v>
      </c>
      <c r="AR4" s="26">
        <f xml:space="preserve"> Time!AR$28</f>
        <v>35</v>
      </c>
      <c r="AS4" s="26">
        <f xml:space="preserve"> Time!AS$28</f>
        <v>36</v>
      </c>
      <c r="AT4" s="26">
        <f xml:space="preserve"> Time!AT$28</f>
        <v>37</v>
      </c>
      <c r="AU4" s="26">
        <f xml:space="preserve"> Time!AU$28</f>
        <v>38</v>
      </c>
      <c r="AV4" s="26">
        <f xml:space="preserve"> Time!AV$28</f>
        <v>39</v>
      </c>
      <c r="AW4" s="26">
        <f xml:space="preserve"> Time!AW$28</f>
        <v>40</v>
      </c>
      <c r="AX4" s="26">
        <f xml:space="preserve"> Time!AX$28</f>
        <v>41</v>
      </c>
      <c r="AY4" s="26">
        <f xml:space="preserve"> Time!AY$28</f>
        <v>42</v>
      </c>
      <c r="AZ4" s="26">
        <f xml:space="preserve"> Time!AZ$28</f>
        <v>43</v>
      </c>
      <c r="BA4" s="26">
        <f xml:space="preserve"> Time!BA$28</f>
        <v>44</v>
      </c>
      <c r="BB4" s="26">
        <f xml:space="preserve"> Time!BB$28</f>
        <v>45</v>
      </c>
      <c r="BC4" s="26">
        <f xml:space="preserve"> Time!BC$28</f>
        <v>46</v>
      </c>
      <c r="BD4" s="26">
        <f xml:space="preserve"> Time!BD$28</f>
        <v>47</v>
      </c>
      <c r="BE4" s="26">
        <f xml:space="preserve"> Time!BE$28</f>
        <v>48</v>
      </c>
      <c r="BF4" s="26">
        <f xml:space="preserve"> Time!BF$28</f>
        <v>49</v>
      </c>
      <c r="BG4" s="26">
        <f xml:space="preserve"> Time!BG$28</f>
        <v>50</v>
      </c>
      <c r="BH4" s="26">
        <f xml:space="preserve"> Time!BH$28</f>
        <v>51</v>
      </c>
      <c r="BI4" s="26">
        <f xml:space="preserve"> Time!BI$28</f>
        <v>52</v>
      </c>
      <c r="BJ4" s="26">
        <f xml:space="preserve"> Time!BJ$28</f>
        <v>53</v>
      </c>
      <c r="BK4" s="26">
        <f xml:space="preserve"> Time!BK$28</f>
        <v>54</v>
      </c>
      <c r="BL4" s="26">
        <f xml:space="preserve"> Time!BL$28</f>
        <v>55</v>
      </c>
      <c r="BM4" s="26">
        <f xml:space="preserve"> Time!BM$28</f>
        <v>56</v>
      </c>
      <c r="BN4" s="26">
        <f xml:space="preserve"> Time!BN$28</f>
        <v>57</v>
      </c>
      <c r="BO4" s="26">
        <f xml:space="preserve"> Time!BO$28</f>
        <v>58</v>
      </c>
      <c r="BP4" s="26">
        <f xml:space="preserve"> Time!BP$28</f>
        <v>59</v>
      </c>
      <c r="BQ4" s="26">
        <f xml:space="preserve"> Time!BQ$28</f>
        <v>60</v>
      </c>
    </row>
    <row r="5" spans="1:69" s="29" customFormat="1">
      <c r="A5" s="43"/>
      <c r="B5" s="43"/>
      <c r="C5" s="67"/>
      <c r="D5" s="70"/>
      <c r="E5" s="19" t="s">
        <v>247</v>
      </c>
      <c r="F5" s="22" t="s">
        <v>201</v>
      </c>
      <c r="G5" s="22" t="s">
        <v>185</v>
      </c>
      <c r="H5" s="22" t="s">
        <v>166</v>
      </c>
      <c r="I5" s="45"/>
      <c r="J5" s="15"/>
      <c r="K5" s="15"/>
      <c r="L5" s="15"/>
      <c r="M5" s="15"/>
      <c r="N5" s="15"/>
      <c r="O5" s="15"/>
      <c r="P5" s="15"/>
    </row>
    <row r="6" spans="1:69" s="39" customFormat="1">
      <c r="A6" s="22"/>
      <c r="B6" s="22"/>
      <c r="C6" s="44"/>
      <c r="D6" s="69"/>
      <c r="F6" s="22"/>
      <c r="G6" s="22"/>
      <c r="H6" s="22"/>
    </row>
    <row r="8" spans="1:69">
      <c r="E8" s="16" t="str">
        <f xml:space="preserve"> Assets!E$21</f>
        <v>Inventory</v>
      </c>
      <c r="F8" s="16">
        <f xml:space="preserve"> Assets!F$21</f>
        <v>0</v>
      </c>
      <c r="G8" s="16" t="str">
        <f xml:space="preserve"> Assets!G$21</f>
        <v>GBP</v>
      </c>
      <c r="H8" s="41">
        <f xml:space="preserve"> Assets!H$21</f>
        <v>0</v>
      </c>
      <c r="I8" s="16">
        <f xml:space="preserve"> Assets!I$21</f>
        <v>0</v>
      </c>
      <c r="J8" s="9">
        <f ca="1">Assets!J$21</f>
        <v>175000</v>
      </c>
      <c r="K8" s="9">
        <f ca="1">Assets!K$21</f>
        <v>182291.66666666666</v>
      </c>
      <c r="L8" s="9">
        <f ca="1">Assets!L$21</f>
        <v>197178.81944444444</v>
      </c>
      <c r="M8" s="9">
        <f ca="1">Assets!M$21</f>
        <v>220281.75636574073</v>
      </c>
      <c r="N8" s="9">
        <f ca="1">Assets!N$21</f>
        <v>252563.09980227624</v>
      </c>
      <c r="O8" s="9">
        <f ca="1">Assets!O$21</f>
        <v>295367.90573057323</v>
      </c>
      <c r="P8" s="9">
        <f ca="1">Assets!P$21</f>
        <v>525479.70773097745</v>
      </c>
      <c r="Q8" s="9">
        <f ca="1">Assets!Q$21</f>
        <v>602486.4975535057</v>
      </c>
      <c r="R8" s="9">
        <f ca="1">Assets!R$21</f>
        <v>704596.89144076337</v>
      </c>
      <c r="S8" s="9">
        <f ca="1">Assets!S$21</f>
        <v>836065.4891380528</v>
      </c>
      <c r="T8" s="9">
        <f ca="1">Assets!T$21</f>
        <v>1002370.1488827611</v>
      </c>
      <c r="U8" s="9">
        <f ca="1">Assets!U$21</f>
        <v>1210440.2314975846</v>
      </c>
      <c r="V8" s="9">
        <f ca="1">Assets!V$21</f>
        <v>1643945.3237581407</v>
      </c>
      <c r="W8" s="9">
        <f ca="1">Assets!W$21</f>
        <v>1970948.1378419527</v>
      </c>
      <c r="X8" s="9">
        <f ca="1">Assets!X$21</f>
        <v>2380073.7910025129</v>
      </c>
      <c r="Y8" s="9">
        <f ca="1">Assets!Y$21</f>
        <v>2888369.1854548445</v>
      </c>
      <c r="Z8" s="9">
        <f ca="1">Assets!Z$21</f>
        <v>3692013.2959677945</v>
      </c>
      <c r="AA8" s="9">
        <f ca="1">Assets!AA$21</f>
        <v>4474491.2938127359</v>
      </c>
      <c r="AB8" s="9">
        <f ca="1">Assets!AB$21</f>
        <v>5443406.4288998749</v>
      </c>
      <c r="AC8" s="9">
        <f ca="1">Assets!AC$21</f>
        <v>6814130.1651911754</v>
      </c>
      <c r="AD8" s="9">
        <f ca="1">Assets!AD$21</f>
        <v>8293775.9916987745</v>
      </c>
      <c r="AE8" s="9">
        <f ca="1">Assets!AE$21</f>
        <v>10118995.81786049</v>
      </c>
      <c r="AF8" s="9">
        <f ca="1">Assets!AF$21</f>
        <v>12540840.469766391</v>
      </c>
      <c r="AG8" s="9">
        <f ca="1">Assets!AG$21</f>
        <v>15310220.141245894</v>
      </c>
      <c r="AH8" s="9">
        <f ca="1">Assets!AH$21</f>
        <v>18717525.651943974</v>
      </c>
      <c r="AI8" s="9">
        <f ca="1">Assets!AI$21</f>
        <v>23079728.064806387</v>
      </c>
      <c r="AJ8" s="9">
        <f ca="1">Assets!AJ$21</f>
        <v>28228585.813702397</v>
      </c>
      <c r="AK8" s="9">
        <f ca="1">Assets!AK$21</f>
        <v>34728634.638169341</v>
      </c>
      <c r="AL8" s="9">
        <f ca="1">Assets!AL$21</f>
        <v>42500709.905893341</v>
      </c>
      <c r="AM8" s="9">
        <f ca="1">Assets!AM$21</f>
        <v>52218648.086362898</v>
      </c>
      <c r="AN8" s="9">
        <f ca="1">Assets!AN$21</f>
        <v>63937363.270430908</v>
      </c>
      <c r="AO8" s="9">
        <f ca="1">Assets!AO$21</f>
        <v>78495135.257433534</v>
      </c>
      <c r="AP8" s="9">
        <f ca="1">Assets!AP$21</f>
        <v>96323537.880162567</v>
      </c>
      <c r="AQ8" s="9">
        <f ca="1">Assets!AQ$21</f>
        <v>117990421.24789837</v>
      </c>
      <c r="AR8" s="9">
        <f ca="1">Assets!AR$21</f>
        <v>144748572.16762993</v>
      </c>
      <c r="AS8" s="9">
        <f ca="1">Assets!AS$21</f>
        <v>177537913.59434608</v>
      </c>
      <c r="AT8" s="9">
        <f ca="1">Assets!AT$21</f>
        <v>217724668.0874933</v>
      </c>
      <c r="AU8" s="9">
        <f ca="1">Assets!AU$21</f>
        <v>266808283.75095275</v>
      </c>
      <c r="AV8" s="9">
        <f ca="1">Assets!AV$21</f>
        <v>327183911.23736858</v>
      </c>
      <c r="AW8" s="9">
        <f ca="1">Assets!AW$21</f>
        <v>401192201.69200808</v>
      </c>
      <c r="AX8" s="9">
        <f ca="1">Assets!AX$21</f>
        <v>491916833.88381457</v>
      </c>
      <c r="AY8" s="9">
        <f ca="1">Assets!AY$21</f>
        <v>603138000.82078004</v>
      </c>
      <c r="AZ8" s="9">
        <f ca="1">Assets!AZ$21</f>
        <v>739489917.79194462</v>
      </c>
      <c r="BA8" s="9">
        <f ca="1">Assets!BA$21</f>
        <v>906653914.67110693</v>
      </c>
      <c r="BB8" s="9">
        <f ca="1">Assets!BB$21</f>
        <v>1111595157.9948988</v>
      </c>
      <c r="BC8" s="9">
        <f ca="1">Assets!BC$21</f>
        <v>1362852866.2351446</v>
      </c>
      <c r="BD8" s="9">
        <f ca="1">Assets!BD$21</f>
        <v>1670896110.5685215</v>
      </c>
      <c r="BE8" s="9">
        <f ca="1">Assets!BE$21</f>
        <v>2048560026.1755867</v>
      </c>
      <c r="BF8" s="9">
        <f ca="1">Assets!BF$21</f>
        <v>2511580609.539968</v>
      </c>
      <c r="BG8" s="9">
        <f ca="1">Assets!BG$21</f>
        <v>3079250384.9685144</v>
      </c>
      <c r="BH8" s="9">
        <f ca="1">Assets!BH$21</f>
        <v>3775222259.7707491</v>
      </c>
      <c r="BI8" s="9">
        <f ca="1">Assets!BI$21</f>
        <v>4628495062.0634317</v>
      </c>
      <c r="BJ8" s="9">
        <f ca="1">Assets!BJ$21</f>
        <v>5674621825.275424</v>
      </c>
      <c r="BK8" s="9">
        <f ca="1">Assets!BK$21</f>
        <v>6957191164.5405588</v>
      </c>
      <c r="BL8" s="9">
        <f ca="1">Assets!BL$21</f>
        <v>8529643468.9948835</v>
      </c>
      <c r="BM8" s="9">
        <f ca="1">Assets!BM$21</f>
        <v>10457497584.657328</v>
      </c>
      <c r="BN8" s="9">
        <f ca="1">Assets!BN$21</f>
        <v>12821080766.34716</v>
      </c>
      <c r="BO8" s="9">
        <f ca="1">Assets!BO$21</f>
        <v>15718875646.634792</v>
      </c>
      <c r="BP8" s="9">
        <f ca="1">Assets!BP$21</f>
        <v>19271623678.86554</v>
      </c>
      <c r="BQ8" s="9">
        <f ca="1">Assets!BQ$21</f>
        <v>23627356031.049019</v>
      </c>
    </row>
    <row r="9" spans="1:69">
      <c r="E9" s="16" t="str">
        <f xml:space="preserve"> 'Working Capital'!E$39</f>
        <v>Debtors</v>
      </c>
      <c r="F9" s="16">
        <f xml:space="preserve"> 'Working Capital'!F$39</f>
        <v>0</v>
      </c>
      <c r="G9" s="16" t="str">
        <f xml:space="preserve"> 'Working Capital'!G$39</f>
        <v>GBP</v>
      </c>
      <c r="H9" s="41">
        <f xml:space="preserve"> 'Working Capital'!H$39</f>
        <v>0</v>
      </c>
      <c r="I9" s="16">
        <f xml:space="preserve"> 'Working Capital'!I$39</f>
        <v>0</v>
      </c>
      <c r="J9" s="9">
        <f ca="1">'Working Capital'!J$39</f>
        <v>0</v>
      </c>
      <c r="K9" s="9">
        <f ca="1">'Working Capital'!K$39</f>
        <v>0</v>
      </c>
      <c r="L9" s="9">
        <f ca="1">'Working Capital'!L$39</f>
        <v>0</v>
      </c>
      <c r="M9" s="9">
        <f ca="1">'Working Capital'!M$39</f>
        <v>0</v>
      </c>
      <c r="N9" s="9">
        <f ca="1">'Working Capital'!N$39</f>
        <v>0</v>
      </c>
      <c r="O9" s="9">
        <f ca="1">'Working Capital'!O$39</f>
        <v>0</v>
      </c>
      <c r="P9" s="9">
        <f ca="1">'Working Capital'!P$39</f>
        <v>0</v>
      </c>
      <c r="Q9" s="9">
        <f ca="1">'Working Capital'!Q$39</f>
        <v>604287.74940016971</v>
      </c>
      <c r="R9" s="9">
        <f ca="1">'Working Capital'!R$39</f>
        <v>712388.02352588868</v>
      </c>
      <c r="S9" s="9">
        <f ca="1">'Working Capital'!S$39</f>
        <v>115712.25059983018</v>
      </c>
      <c r="T9" s="9">
        <f ca="1">'Working Capital'!T$39</f>
        <v>7611.9764741111721</v>
      </c>
      <c r="U9" s="9">
        <f ca="1">'Working Capital'!U$39</f>
        <v>-7.2759576141834259E-11</v>
      </c>
      <c r="V9" s="9">
        <f ca="1">'Working Capital'!V$39</f>
        <v>-7.2759576141834259E-11</v>
      </c>
      <c r="W9" s="9">
        <f ca="1">'Working Capital'!W$39</f>
        <v>708986.87995648815</v>
      </c>
      <c r="X9" s="9">
        <f ca="1">'Working Capital'!X$39</f>
        <v>868365.89175802539</v>
      </c>
      <c r="Y9" s="9">
        <f ca="1">'Working Capital'!Y$39</f>
        <v>240221.86244285945</v>
      </c>
      <c r="Z9" s="9">
        <f ca="1">'Working Capital'!Z$39</f>
        <v>166587.80038417567</v>
      </c>
      <c r="AA9" s="9">
        <f ca="1">'Working Capital'!AA$39</f>
        <v>176689.24906035443</v>
      </c>
      <c r="AB9" s="9">
        <f ca="1">'Working Capital'!AB$39</f>
        <v>187220.21828012864</v>
      </c>
      <c r="AC9" s="9">
        <f ca="1">'Working Capital'!AC$39</f>
        <v>918389.7579404671</v>
      </c>
      <c r="AD9" s="9">
        <f ca="1">'Working Capital'!AD$39</f>
        <v>930214.11310355843</v>
      </c>
      <c r="AE9" s="9">
        <f ca="1">'Working Capital'!AE$39</f>
        <v>222755.46624929586</v>
      </c>
      <c r="AF9" s="9">
        <f ca="1">'Working Capital'!AF$39</f>
        <v>236262.77533475321</v>
      </c>
      <c r="AG9" s="9">
        <f ca="1">'Working Capital'!AG$39</f>
        <v>969896.99862338509</v>
      </c>
      <c r="AH9" s="9">
        <f ca="1">'Working Capital'!AH$39</f>
        <v>984336.08109584614</v>
      </c>
      <c r="AI9" s="9">
        <f ca="1">'Working Capital'!AI$39</f>
        <v>352046.66568363737</v>
      </c>
      <c r="AJ9" s="9">
        <f ca="1">'Working Capital'!AJ$39</f>
        <v>1165230.2557392726</v>
      </c>
      <c r="AK9" s="9">
        <f ca="1">'Working Capital'!AK$39</f>
        <v>1191886.5491365762</v>
      </c>
      <c r="AL9" s="9">
        <f ca="1">'Working Capital'!AL$39</f>
        <v>500012.80896080728</v>
      </c>
      <c r="AM9" s="9">
        <f ca="1">'Working Capital'!AM$39</f>
        <v>1250303.7994403746</v>
      </c>
      <c r="AN9" s="9">
        <f ca="1">'Working Capital'!AN$39</f>
        <v>1281881.1170609472</v>
      </c>
      <c r="AO9" s="9">
        <f ca="1">'Working Capital'!AO$39</f>
        <v>595371.4030224114</v>
      </c>
      <c r="AP9" s="9">
        <f ca="1">'Working Capital'!AP$39</f>
        <v>1350823.2192222101</v>
      </c>
      <c r="AQ9" s="9">
        <f ca="1">'Working Capital'!AQ$39</f>
        <v>1388544.0093151589</v>
      </c>
      <c r="AR9" s="9">
        <f ca="1">'Working Capital'!AR$39</f>
        <v>1429172.5084382149</v>
      </c>
      <c r="AS9" s="9">
        <f ca="1">'Working Capital'!AS$39</f>
        <v>1469990.5969275972</v>
      </c>
      <c r="AT9" s="9">
        <f ca="1">'Working Capital'!AT$39</f>
        <v>1513260.3544760614</v>
      </c>
      <c r="AU9" s="9">
        <f ca="1">'Working Capital'!AU$39</f>
        <v>1625266.1045285012</v>
      </c>
      <c r="AV9" s="9">
        <f ca="1">'Working Capital'!AV$39</f>
        <v>1744216.2611137698</v>
      </c>
      <c r="AW9" s="9">
        <f ca="1">'Working Capital'!AW$39</f>
        <v>2525347.850795866</v>
      </c>
      <c r="AX9" s="9">
        <f ca="1">'Working Capital'!AX$39</f>
        <v>1870037.8843350268</v>
      </c>
      <c r="AY9" s="9">
        <f ca="1">'Working Capital'!AY$39</f>
        <v>1939706.7155648139</v>
      </c>
      <c r="AZ9" s="9">
        <f ca="1">'Working Capital'!AZ$39</f>
        <v>2732334.0231312718</v>
      </c>
      <c r="BA9" s="9">
        <f ca="1">'Working Capital'!BA$39</f>
        <v>2809361.0645318893</v>
      </c>
      <c r="BB9" s="9">
        <f ca="1">'Working Capital'!BB$39</f>
        <v>2170899.526141976</v>
      </c>
      <c r="BC9" s="9">
        <f ca="1">'Working Capital'!BC$39</f>
        <v>2257692.6855224371</v>
      </c>
      <c r="BD9" s="9">
        <f ca="1">'Working Capital'!BD$39</f>
        <v>3071173.6787899211</v>
      </c>
      <c r="BE9" s="9">
        <f ca="1">'Working Capital'!BE$39</f>
        <v>3164997.7711555362</v>
      </c>
      <c r="BF9" s="9">
        <f ca="1">'Working Capital'!BF$39</f>
        <v>3264487.5429429314</v>
      </c>
      <c r="BG9" s="9">
        <f ca="1">'Working Capital'!BG$39</f>
        <v>3373116.1673514354</v>
      </c>
      <c r="BH9" s="9">
        <f ca="1">'Working Capital'!BH$39</f>
        <v>3488466.279568898</v>
      </c>
      <c r="BI9" s="9">
        <f ca="1">'Working Capital'!BI$39</f>
        <v>3610583.0334351254</v>
      </c>
      <c r="BJ9" s="9">
        <f ca="1">'Working Capital'!BJ$39</f>
        <v>3739967.829656681</v>
      </c>
      <c r="BK9" s="9">
        <f ca="1">'Working Capital'!BK$39</f>
        <v>3879311.2774119736</v>
      </c>
      <c r="BL9" s="9">
        <f ca="1">'Working Capital'!BL$39</f>
        <v>4024572.6441129041</v>
      </c>
      <c r="BM9" s="9">
        <f ca="1">'Working Capital'!BM$39</f>
        <v>4178634.6647096993</v>
      </c>
      <c r="BN9" s="9">
        <f ca="1">'Working Capital'!BN$39</f>
        <v>4341720.7867791299</v>
      </c>
      <c r="BO9" s="9">
        <f ca="1">'Working Capital'!BO$39</f>
        <v>4515310.1668004831</v>
      </c>
      <c r="BP9" s="9">
        <f ca="1">'Working Capital'!BP$39</f>
        <v>4702270.6348207379</v>
      </c>
      <c r="BQ9" s="9">
        <f ca="1">'Working Capital'!BQ$39</f>
        <v>4889846.4251603186</v>
      </c>
    </row>
    <row r="10" spans="1:69">
      <c r="E10" s="16" t="str">
        <f xml:space="preserve"> Financials!E$13</f>
        <v>Cash</v>
      </c>
      <c r="F10" s="16">
        <f xml:space="preserve"> Financials!F$13</f>
        <v>0</v>
      </c>
      <c r="G10" s="16" t="str">
        <f xml:space="preserve"> Financials!G$13</f>
        <v>GBP</v>
      </c>
      <c r="H10" s="41">
        <f xml:space="preserve"> Financials!H$13</f>
        <v>0</v>
      </c>
      <c r="I10" s="16">
        <f xml:space="preserve"> Financials!I$13</f>
        <v>0</v>
      </c>
      <c r="J10" s="9">
        <f ca="1">Financials!J$13</f>
        <v>-84700</v>
      </c>
      <c r="K10" s="9">
        <f ca="1">Financials!K$13</f>
        <v>-117336.58917580255</v>
      </c>
      <c r="L10" s="9">
        <f ca="1">Financials!L$13</f>
        <v>-150420.87423993478</v>
      </c>
      <c r="M10" s="9">
        <f ca="1">Financials!M$13</f>
        <v>-184603.22606556566</v>
      </c>
      <c r="N10" s="9">
        <f ca="1">Financials!N$13</f>
        <v>-219305.51284866128</v>
      </c>
      <c r="O10" s="9">
        <f ca="1">Financials!O$13</f>
        <v>-254540.96159626957</v>
      </c>
      <c r="P10" s="9">
        <f ca="1">Financials!P$13</f>
        <v>-465982.83879481367</v>
      </c>
      <c r="Q10" s="9">
        <f ca="1">Financials!Q$13</f>
        <v>-503023.35950814572</v>
      </c>
      <c r="R10" s="9">
        <f ca="1">Financials!R$13</f>
        <v>-540719.37202126358</v>
      </c>
      <c r="S10" s="9">
        <f ca="1">Financials!S$13</f>
        <v>24539.350354346796</v>
      </c>
      <c r="T10" s="9">
        <f ca="1">Financials!T$13</f>
        <v>92942.414235403179</v>
      </c>
      <c r="U10" s="9">
        <f ca="1">Financials!U$13</f>
        <v>60081.455437708959</v>
      </c>
      <c r="V10" s="9">
        <f ca="1">Financials!V$13</f>
        <v>-164018.54456229103</v>
      </c>
      <c r="W10" s="9">
        <f ca="1">Financials!W$13</f>
        <v>-214441.57013621827</v>
      </c>
      <c r="X10" s="9">
        <f ca="1">Financials!X$13</f>
        <v>-266207.19947594864</v>
      </c>
      <c r="Y10" s="9">
        <f ca="1">Financials!Y$13</f>
        <v>388872.63926038047</v>
      </c>
      <c r="Z10" s="9">
        <f ca="1">Financials!Z$13</f>
        <v>440285.53301042179</v>
      </c>
      <c r="AA10" s="9">
        <f ca="1">Financials!AA$13</f>
        <v>464063.61066952778</v>
      </c>
      <c r="AB10" s="9">
        <f ca="1">Financials!AB$13</f>
        <v>367809.39518794965</v>
      </c>
      <c r="AC10" s="9">
        <f ca="1">Financials!AC$13</f>
        <v>344959.72132646525</v>
      </c>
      <c r="AD10" s="9">
        <f ca="1">Financials!AD$13</f>
        <v>377964.39605536649</v>
      </c>
      <c r="AE10" s="9">
        <f ca="1">Financials!AE$13</f>
        <v>1134018.5275723385</v>
      </c>
      <c r="AF10" s="9">
        <f ca="1">Financials!AF$13</f>
        <v>999062.86424581648</v>
      </c>
      <c r="AG10" s="9">
        <f ca="1">Financials!AG$13</f>
        <v>1043331.3731536797</v>
      </c>
      <c r="AH10" s="9">
        <f ca="1">Financials!AH$13</f>
        <v>1084988.105807414</v>
      </c>
      <c r="AI10" s="9">
        <f ca="1">Financials!AI$13</f>
        <v>1675301.4842454251</v>
      </c>
      <c r="AJ10" s="9">
        <f ca="1">Financials!AJ$13</f>
        <v>1725284.1404034109</v>
      </c>
      <c r="AK10" s="9">
        <f ca="1">Financials!AK$13</f>
        <v>1798604.2085489365</v>
      </c>
      <c r="AL10" s="9">
        <f ca="1">Financials!AL$13</f>
        <v>2531568.6801132183</v>
      </c>
      <c r="AM10" s="9">
        <f ca="1">Financials!AM$13</f>
        <v>2624282.310899402</v>
      </c>
      <c r="AN10" s="9">
        <f ca="1">Financials!AN$13</f>
        <v>2779417.5947671966</v>
      </c>
      <c r="AO10" s="9">
        <f ca="1">Financials!AO$13</f>
        <v>3491015.6264912821</v>
      </c>
      <c r="AP10" s="9">
        <f ca="1">Financials!AP$13</f>
        <v>3616548.9120416031</v>
      </c>
      <c r="AQ10" s="9">
        <f ca="1">Financials!AQ$13</f>
        <v>3684016.1527652447</v>
      </c>
      <c r="AR10" s="9">
        <f ca="1">Financials!AR$13</f>
        <v>4554845.8676436432</v>
      </c>
      <c r="AS10" s="9">
        <f ca="1">Financials!AS$13</f>
        <v>4597584.9212814942</v>
      </c>
      <c r="AT10" s="9">
        <f ca="1">Financials!AT$13</f>
        <v>5497416.3452869579</v>
      </c>
      <c r="AU10" s="9">
        <f ca="1">Financials!AU$13</f>
        <v>5621174.5486373054</v>
      </c>
      <c r="AV10" s="9">
        <f ca="1">Financials!AV$13</f>
        <v>6429564.054804611</v>
      </c>
      <c r="AW10" s="9">
        <f ca="1">Financials!AW$13</f>
        <v>6721580.9788144501</v>
      </c>
      <c r="AX10" s="9">
        <f ca="1">Financials!AX$13</f>
        <v>7634177.7470207028</v>
      </c>
      <c r="AY10" s="9">
        <f ca="1">Financials!AY$13</f>
        <v>8570300.1240425445</v>
      </c>
      <c r="AZ10" s="9">
        <f ca="1">Financials!AZ$13</f>
        <v>8811352.5282749962</v>
      </c>
      <c r="BA10" s="9">
        <f ca="1">Financials!BA$13</f>
        <v>9922506.9288664013</v>
      </c>
      <c r="BB10" s="9">
        <f ca="1">Financials!BB$13</f>
        <v>10938827.702663176</v>
      </c>
      <c r="BC10" s="9">
        <f ca="1">Financials!BC$13</f>
        <v>11984963.02639479</v>
      </c>
      <c r="BD10" s="9">
        <f ca="1">Financials!BD$13</f>
        <v>12343214.611309312</v>
      </c>
      <c r="BE10" s="9">
        <f ca="1">Financials!BE$13</f>
        <v>13456248.84840277</v>
      </c>
      <c r="BF10" s="9">
        <f ca="1">Financials!BF$13</f>
        <v>14605407.826689404</v>
      </c>
      <c r="BG10" s="9">
        <f ca="1">Financials!BG$13</f>
        <v>15788375.574750921</v>
      </c>
      <c r="BH10" s="9">
        <f ca="1">Financials!BH$13</f>
        <v>17012623.730978429</v>
      </c>
      <c r="BI10" s="9">
        <f ca="1">Financials!BI$13</f>
        <v>18277451.372255597</v>
      </c>
      <c r="BJ10" s="9">
        <f ca="1">Financials!BJ$13</f>
        <v>19588288.674780518</v>
      </c>
      <c r="BK10" s="9">
        <f ca="1">Financials!BK$13</f>
        <v>20946177.574961655</v>
      </c>
      <c r="BL10" s="9">
        <f ca="1">Financials!BL$13</f>
        <v>22354672.348926537</v>
      </c>
      <c r="BM10" s="9">
        <f ca="1">Financials!BM$13</f>
        <v>23818371.949297879</v>
      </c>
      <c r="BN10" s="9">
        <f ca="1">Financials!BN$13</f>
        <v>25337696.95125293</v>
      </c>
      <c r="BO10" s="9">
        <f ca="1">Financials!BO$13</f>
        <v>26917450.151243456</v>
      </c>
      <c r="BP10" s="9">
        <f ca="1">Financials!BP$13</f>
        <v>28561072.061511084</v>
      </c>
      <c r="BQ10" s="9">
        <f ca="1">Financials!BQ$13</f>
        <v>30274258.153331954</v>
      </c>
    </row>
    <row r="11" spans="1:69">
      <c r="E11" s="11" t="s">
        <v>66</v>
      </c>
      <c r="F11" s="30"/>
      <c r="G11" s="11" t="s">
        <v>205</v>
      </c>
      <c r="H11" s="54"/>
      <c r="I11" s="30"/>
      <c r="J11" s="11">
        <f t="shared" ref="J11:BQ11" ca="1" si="0" xml:space="preserve"> SUM( J8:J10 )</f>
        <v>90300</v>
      </c>
      <c r="K11" s="11">
        <f t="shared" ca="1" si="0"/>
        <v>64955.077490864103</v>
      </c>
      <c r="L11" s="11">
        <f t="shared" ca="1" si="0"/>
        <v>46757.945204509655</v>
      </c>
      <c r="M11" s="11">
        <f t="shared" ca="1" si="0"/>
        <v>35678.530300175073</v>
      </c>
      <c r="N11" s="11">
        <f t="shared" ca="1" si="0"/>
        <v>33257.586953614955</v>
      </c>
      <c r="O11" s="11">
        <f t="shared" ca="1" si="0"/>
        <v>40826.94413430366</v>
      </c>
      <c r="P11" s="11">
        <f t="shared" ca="1" si="0"/>
        <v>59496.868936163781</v>
      </c>
      <c r="Q11" s="11">
        <f t="shared" ca="1" si="0"/>
        <v>703750.88744552981</v>
      </c>
      <c r="R11" s="11">
        <f t="shared" ca="1" si="0"/>
        <v>876265.54294538859</v>
      </c>
      <c r="S11" s="11">
        <f t="shared" ca="1" si="0"/>
        <v>976317.09009222977</v>
      </c>
      <c r="T11" s="11">
        <f t="shared" ca="1" si="0"/>
        <v>1102924.5395922754</v>
      </c>
      <c r="U11" s="11">
        <f t="shared" ca="1" si="0"/>
        <v>1270521.6869352935</v>
      </c>
      <c r="V11" s="11">
        <f t="shared" ca="1" si="0"/>
        <v>1479926.7791958496</v>
      </c>
      <c r="W11" s="11">
        <f t="shared" ca="1" si="0"/>
        <v>2465493.4476622227</v>
      </c>
      <c r="X11" s="11">
        <f t="shared" ca="1" si="0"/>
        <v>2982232.4832845898</v>
      </c>
      <c r="Y11" s="11">
        <f t="shared" ca="1" si="0"/>
        <v>3517463.6871580845</v>
      </c>
      <c r="Z11" s="11">
        <f t="shared" ca="1" si="0"/>
        <v>4298886.6293623913</v>
      </c>
      <c r="AA11" s="11">
        <f t="shared" ca="1" si="0"/>
        <v>5115244.1535426183</v>
      </c>
      <c r="AB11" s="11">
        <f t="shared" ca="1" si="0"/>
        <v>5998436.0423679529</v>
      </c>
      <c r="AC11" s="11">
        <f t="shared" ca="1" si="0"/>
        <v>8077479.6444581077</v>
      </c>
      <c r="AD11" s="11">
        <f t="shared" ca="1" si="0"/>
        <v>9601954.5008576997</v>
      </c>
      <c r="AE11" s="11">
        <f t="shared" ca="1" si="0"/>
        <v>11475769.811682124</v>
      </c>
      <c r="AF11" s="11">
        <f t="shared" ca="1" si="0"/>
        <v>13776166.109346962</v>
      </c>
      <c r="AG11" s="11">
        <f t="shared" ca="1" si="0"/>
        <v>17323448.513022959</v>
      </c>
      <c r="AH11" s="11">
        <f t="shared" ca="1" si="0"/>
        <v>20786849.838847231</v>
      </c>
      <c r="AI11" s="11">
        <f t="shared" ca="1" si="0"/>
        <v>25107076.214735448</v>
      </c>
      <c r="AJ11" s="11">
        <f t="shared" ca="1" si="0"/>
        <v>31119100.209845081</v>
      </c>
      <c r="AK11" s="11">
        <f t="shared" ca="1" si="0"/>
        <v>37719125.395854853</v>
      </c>
      <c r="AL11" s="11">
        <f t="shared" ca="1" si="0"/>
        <v>45532291.39496737</v>
      </c>
      <c r="AM11" s="11">
        <f t="shared" ca="1" si="0"/>
        <v>56093234.196702674</v>
      </c>
      <c r="AN11" s="11">
        <f t="shared" ca="1" si="0"/>
        <v>67998661.98225905</v>
      </c>
      <c r="AO11" s="11">
        <f t="shared" ca="1" si="0"/>
        <v>82581522.286947221</v>
      </c>
      <c r="AP11" s="11">
        <f t="shared" ca="1" si="0"/>
        <v>101290910.01142637</v>
      </c>
      <c r="AQ11" s="11">
        <f t="shared" ca="1" si="0"/>
        <v>123062981.40997878</v>
      </c>
      <c r="AR11" s="11">
        <f t="shared" ca="1" si="0"/>
        <v>150732590.54371181</v>
      </c>
      <c r="AS11" s="11">
        <f t="shared" ca="1" si="0"/>
        <v>183605489.11255515</v>
      </c>
      <c r="AT11" s="11">
        <f t="shared" ca="1" si="0"/>
        <v>224735344.78725633</v>
      </c>
      <c r="AU11" s="11">
        <f t="shared" ca="1" si="0"/>
        <v>274054724.40411854</v>
      </c>
      <c r="AV11" s="11">
        <f t="shared" ca="1" si="0"/>
        <v>335357691.55328697</v>
      </c>
      <c r="AW11" s="11">
        <f t="shared" ca="1" si="0"/>
        <v>410439130.52161837</v>
      </c>
      <c r="AX11" s="11">
        <f t="shared" ca="1" si="0"/>
        <v>501421049.51517034</v>
      </c>
      <c r="AY11" s="11">
        <f t="shared" ca="1" si="0"/>
        <v>613648007.6603874</v>
      </c>
      <c r="AZ11" s="11">
        <f t="shared" ca="1" si="0"/>
        <v>751033604.34335089</v>
      </c>
      <c r="BA11" s="11">
        <f t="shared" ca="1" si="0"/>
        <v>919385782.66450524</v>
      </c>
      <c r="BB11" s="11">
        <f t="shared" ca="1" si="0"/>
        <v>1124704885.2237039</v>
      </c>
      <c r="BC11" s="11">
        <f t="shared" ca="1" si="0"/>
        <v>1377095521.947062</v>
      </c>
      <c r="BD11" s="11">
        <f t="shared" ca="1" si="0"/>
        <v>1686310498.8586206</v>
      </c>
      <c r="BE11" s="11">
        <f t="shared" ca="1" si="0"/>
        <v>2065181272.795145</v>
      </c>
      <c r="BF11" s="11">
        <f t="shared" ca="1" si="0"/>
        <v>2529450504.9096003</v>
      </c>
      <c r="BG11" s="11">
        <f t="shared" ca="1" si="0"/>
        <v>3098411876.7106166</v>
      </c>
      <c r="BH11" s="11">
        <f t="shared" ca="1" si="0"/>
        <v>3795723349.7812963</v>
      </c>
      <c r="BI11" s="11">
        <f t="shared" ca="1" si="0"/>
        <v>4650383096.4691219</v>
      </c>
      <c r="BJ11" s="11">
        <f t="shared" ca="1" si="0"/>
        <v>5697950081.7798615</v>
      </c>
      <c r="BK11" s="11">
        <f t="shared" ca="1" si="0"/>
        <v>6982016653.3929329</v>
      </c>
      <c r="BL11" s="11">
        <f t="shared" ca="1" si="0"/>
        <v>8556022713.9879227</v>
      </c>
      <c r="BM11" s="11">
        <f t="shared" ca="1" si="0"/>
        <v>10485494591.271334</v>
      </c>
      <c r="BN11" s="11">
        <f t="shared" ca="1" si="0"/>
        <v>12850760184.085192</v>
      </c>
      <c r="BO11" s="11">
        <f t="shared" ca="1" si="0"/>
        <v>15750308406.952835</v>
      </c>
      <c r="BP11" s="11">
        <f t="shared" ca="1" si="0"/>
        <v>19304887021.561871</v>
      </c>
      <c r="BQ11" s="11">
        <f t="shared" ca="1" si="0"/>
        <v>23662520135.62751</v>
      </c>
    </row>
    <row r="13" spans="1:69">
      <c r="E13" s="16" t="str">
        <f xml:space="preserve"> Income!E$27</f>
        <v>Deferred Income</v>
      </c>
      <c r="F13" s="16">
        <f xml:space="preserve"> Income!F$27</f>
        <v>0</v>
      </c>
      <c r="G13" s="16" t="str">
        <f xml:space="preserve"> Income!G$27</f>
        <v>GBP</v>
      </c>
      <c r="H13" s="41">
        <f xml:space="preserve"> Income!H$27</f>
        <v>0</v>
      </c>
      <c r="I13" s="16">
        <f xml:space="preserve"> Income!I$27</f>
        <v>0</v>
      </c>
      <c r="J13" s="9">
        <f>Income!J$27</f>
        <v>0</v>
      </c>
      <c r="K13" s="9">
        <f ca="1">Income!K$27</f>
        <v>0</v>
      </c>
      <c r="L13" s="9">
        <f ca="1">Income!L$27</f>
        <v>0</v>
      </c>
      <c r="M13" s="9">
        <f ca="1">Income!M$27</f>
        <v>0</v>
      </c>
      <c r="N13" s="9">
        <f ca="1">Income!N$27</f>
        <v>0</v>
      </c>
      <c r="O13" s="9">
        <f ca="1">Income!O$27</f>
        <v>0</v>
      </c>
      <c r="P13" s="9">
        <f ca="1">Income!P$27</f>
        <v>0</v>
      </c>
      <c r="Q13" s="9">
        <f ca="1">Income!Q$27</f>
        <v>553930.43695015553</v>
      </c>
      <c r="R13" s="9">
        <f ca="1">Income!R$27</f>
        <v>602665.04244871717</v>
      </c>
      <c r="S13" s="9">
        <f ca="1">Income!S$27</f>
        <v>550277.01892282837</v>
      </c>
      <c r="T13" s="9">
        <f ca="1">Income!T$27</f>
        <v>490277.01892282837</v>
      </c>
      <c r="U13" s="9">
        <f ca="1">Income!U$27</f>
        <v>430277.01892282837</v>
      </c>
      <c r="V13" s="9">
        <f ca="1">Income!V$27</f>
        <v>370277.01892282837</v>
      </c>
      <c r="W13" s="9">
        <f ca="1">Income!W$27</f>
        <v>960181.65888294263</v>
      </c>
      <c r="X13" s="9">
        <f ca="1">Income!X$27</f>
        <v>987196.84637131111</v>
      </c>
      <c r="Y13" s="9">
        <f ca="1">Income!Y$27</f>
        <v>928938.96847935463</v>
      </c>
      <c r="Z13" s="9">
        <f ca="1">Income!Z$27</f>
        <v>868437.77721035795</v>
      </c>
      <c r="AA13" s="9">
        <f ca="1">Income!AA$27</f>
        <v>805557.24390621716</v>
      </c>
      <c r="AB13" s="9">
        <f ca="1">Income!AB$27</f>
        <v>739985.33700031729</v>
      </c>
      <c r="AC13" s="9">
        <f ca="1">Income!AC$27</f>
        <v>1331741.8635281427</v>
      </c>
      <c r="AD13" s="9">
        <f ca="1">Income!AD$27</f>
        <v>1200476.4690267043</v>
      </c>
      <c r="AE13" s="9">
        <f ca="1">Income!AE$27</f>
        <v>1066211.3931794926</v>
      </c>
      <c r="AF13" s="9">
        <f ca="1">Income!AF$27</f>
        <v>928764.74315228208</v>
      </c>
      <c r="AG13" s="9">
        <f ca="1">Income!AG$27</f>
        <v>1447309.14070842</v>
      </c>
      <c r="AH13" s="9">
        <f ca="1">Income!AH$27</f>
        <v>1242273.5663956832</v>
      </c>
      <c r="AI13" s="9">
        <f ca="1">Income!AI$27</f>
        <v>1099191.3263993091</v>
      </c>
      <c r="AJ13" s="9">
        <f ca="1">Income!AJ$27</f>
        <v>1610236.8208306017</v>
      </c>
      <c r="AK13" s="9">
        <f ca="1">Income!AK$27</f>
        <v>1394486.9951368168</v>
      </c>
      <c r="AL13" s="9">
        <f ca="1">Income!AL$27</f>
        <v>1171991.0153122731</v>
      </c>
      <c r="AM13" s="9">
        <f ca="1">Income!AM$27</f>
        <v>1602340.1968113575</v>
      </c>
      <c r="AN13" s="9">
        <f ca="1">Income!AN$27</f>
        <v>1304598.1081856408</v>
      </c>
      <c r="AO13" s="9">
        <f ca="1">Income!AO$27</f>
        <v>998823.29206098849</v>
      </c>
      <c r="AP13" s="9">
        <f ca="1">Income!AP$27</f>
        <v>1343964.4180332196</v>
      </c>
      <c r="AQ13" s="9">
        <f ca="1">Income!AQ$27</f>
        <v>960198.391225253</v>
      </c>
      <c r="AR13" s="9">
        <f ca="1">Income!AR$27</f>
        <v>1226870.3072840222</v>
      </c>
      <c r="AS13" s="9">
        <f ca="1">Income!AS$27</f>
        <v>761423.15255480492</v>
      </c>
      <c r="AT13" s="9">
        <f ca="1">Income!AT$27</f>
        <v>945259.79662236641</v>
      </c>
      <c r="AU13" s="9">
        <f ca="1">Income!AU$27</f>
        <v>456379.54990154691</v>
      </c>
      <c r="AV13" s="9">
        <f ca="1">Income!AV$27</f>
        <v>613814.99546156288</v>
      </c>
      <c r="AW13" s="9">
        <f ca="1">Income!AW$27</f>
        <v>695620.6841898507</v>
      </c>
      <c r="AX13" s="9">
        <f ca="1">Income!AX$27</f>
        <v>41909.672927775653</v>
      </c>
      <c r="AY13" s="9">
        <f ca="1">Income!AY$27</f>
        <v>31741.966588783078</v>
      </c>
      <c r="AZ13" s="9">
        <f ca="1">Income!AZ$27</f>
        <v>-57036.239034440136</v>
      </c>
      <c r="BA13" s="9">
        <f ca="1">Income!BA$27</f>
        <v>-224290.32601713948</v>
      </c>
      <c r="BB13" s="9">
        <f ca="1">Income!BB$27</f>
        <v>-1132438.3638754406</v>
      </c>
      <c r="BC13" s="9">
        <f ca="1">Income!BC$27</f>
        <v>-1401040.3486045487</v>
      </c>
      <c r="BD13" s="9">
        <f ca="1">Income!BD$27</f>
        <v>-1751638.5330945258</v>
      </c>
      <c r="BE13" s="9">
        <f ca="1">Income!BE$27</f>
        <v>-2190166.2397209797</v>
      </c>
      <c r="BF13" s="9">
        <f ca="1">Income!BF$27</f>
        <v>-2713315.2810021387</v>
      </c>
      <c r="BG13" s="9">
        <f ca="1">Income!BG$27</f>
        <v>-3324307.3771660412</v>
      </c>
      <c r="BH13" s="9">
        <f ca="1">Income!BH$27</f>
        <v>-4022811.8295271453</v>
      </c>
      <c r="BI13" s="9">
        <f ca="1">Income!BI$27</f>
        <v>-4812569.0912777483</v>
      </c>
      <c r="BJ13" s="9">
        <f ca="1">Income!BJ$27</f>
        <v>-5693352.7332220208</v>
      </c>
      <c r="BK13" s="9">
        <f ca="1">Income!BK$27</f>
        <v>-6667042.4870016621</v>
      </c>
      <c r="BL13" s="9">
        <f ca="1">Income!BL$27</f>
        <v>-7737945.8159210784</v>
      </c>
      <c r="BM13" s="9">
        <f ca="1">Income!BM$27</f>
        <v>-8905793.1044964008</v>
      </c>
      <c r="BN13" s="9">
        <f ca="1">Income!BN$27</f>
        <v>-10175420.376911314</v>
      </c>
      <c r="BO13" s="9">
        <f ca="1">Income!BO$27</f>
        <v>-11545954.132698655</v>
      </c>
      <c r="BP13" s="9">
        <f ca="1">Income!BP$27</f>
        <v>-13020476.823328376</v>
      </c>
      <c r="BQ13" s="9">
        <f ca="1">Income!BQ$27</f>
        <v>-14610921.99087283</v>
      </c>
    </row>
    <row r="14" spans="1:69">
      <c r="E14" s="16" t="str">
        <f xml:space="preserve"> 'Working Capital'!E$31</f>
        <v>Creditors</v>
      </c>
      <c r="F14" s="16">
        <f xml:space="preserve"> 'Working Capital'!F$31</f>
        <v>0</v>
      </c>
      <c r="G14" s="16" t="str">
        <f xml:space="preserve"> 'Working Capital'!G$31</f>
        <v>GBP</v>
      </c>
      <c r="H14" s="41">
        <f xml:space="preserve"> 'Working Capital'!H$31</f>
        <v>0</v>
      </c>
      <c r="I14" s="16">
        <f xml:space="preserve"> 'Working Capital'!I$31</f>
        <v>0</v>
      </c>
      <c r="J14" s="9">
        <f ca="1">'Working Capital'!J$31</f>
        <v>122500</v>
      </c>
      <c r="K14" s="9">
        <f ca="1">'Working Capital'!K$31</f>
        <v>122500</v>
      </c>
      <c r="L14" s="9">
        <f ca="1">'Working Capital'!L$31</f>
        <v>122500</v>
      </c>
      <c r="M14" s="9">
        <f ca="1">'Working Capital'!M$31</f>
        <v>122500</v>
      </c>
      <c r="N14" s="9">
        <f ca="1">'Working Capital'!N$31</f>
        <v>122500</v>
      </c>
      <c r="O14" s="9">
        <f ca="1">'Working Capital'!O$31</f>
        <v>122500</v>
      </c>
      <c r="P14" s="9">
        <f ca="1">'Working Capital'!P$31</f>
        <v>122500</v>
      </c>
      <c r="Q14" s="9">
        <f ca="1">'Working Capital'!Q$31</f>
        <v>122500</v>
      </c>
      <c r="R14" s="9">
        <f ca="1">'Working Capital'!R$31</f>
        <v>122500</v>
      </c>
      <c r="S14" s="9">
        <f ca="1">'Working Capital'!S$31</f>
        <v>122500</v>
      </c>
      <c r="T14" s="9">
        <f ca="1">'Working Capital'!T$31</f>
        <v>122500</v>
      </c>
      <c r="U14" s="9">
        <f ca="1">'Working Capital'!U$31</f>
        <v>122500</v>
      </c>
      <c r="V14" s="9">
        <f ca="1">'Working Capital'!V$31</f>
        <v>122500</v>
      </c>
      <c r="W14" s="9">
        <f ca="1">'Working Capital'!W$31</f>
        <v>122500</v>
      </c>
      <c r="X14" s="9">
        <f ca="1">'Working Capital'!X$31</f>
        <v>122500</v>
      </c>
      <c r="Y14" s="9">
        <f ca="1">'Working Capital'!Y$31</f>
        <v>122500</v>
      </c>
      <c r="Z14" s="9">
        <f ca="1">'Working Capital'!Z$31</f>
        <v>245000</v>
      </c>
      <c r="AA14" s="9">
        <f ca="1">'Working Capital'!AA$31</f>
        <v>245000</v>
      </c>
      <c r="AB14" s="9">
        <f ca="1">'Working Capital'!AB$31</f>
        <v>122500.00000000001</v>
      </c>
      <c r="AC14" s="9">
        <f ca="1">'Working Capital'!AC$31</f>
        <v>245000</v>
      </c>
      <c r="AD14" s="9">
        <f ca="1">'Working Capital'!AD$31</f>
        <v>245000</v>
      </c>
      <c r="AE14" s="9">
        <f ca="1">'Working Capital'!AE$31</f>
        <v>245000</v>
      </c>
      <c r="AF14" s="9">
        <f ca="1">'Working Capital'!AF$31</f>
        <v>245000</v>
      </c>
      <c r="AG14" s="9">
        <f ca="1">'Working Capital'!AG$31</f>
        <v>245000</v>
      </c>
      <c r="AH14" s="9">
        <f ca="1">'Working Capital'!AH$31</f>
        <v>245000</v>
      </c>
      <c r="AI14" s="9">
        <f ca="1">'Working Capital'!AI$31</f>
        <v>245000</v>
      </c>
      <c r="AJ14" s="9">
        <f ca="1">'Working Capital'!AJ$31</f>
        <v>245000</v>
      </c>
      <c r="AK14" s="9">
        <f ca="1">'Working Capital'!AK$31</f>
        <v>367500</v>
      </c>
      <c r="AL14" s="9">
        <f ca="1">'Working Capital'!AL$31</f>
        <v>245000</v>
      </c>
      <c r="AM14" s="9">
        <f ca="1">'Working Capital'!AM$31</f>
        <v>367500</v>
      </c>
      <c r="AN14" s="9">
        <f ca="1">'Working Capital'!AN$31</f>
        <v>367500</v>
      </c>
      <c r="AO14" s="9">
        <f ca="1">'Working Capital'!AO$31</f>
        <v>367500</v>
      </c>
      <c r="AP14" s="9">
        <f ca="1">'Working Capital'!AP$31</f>
        <v>490000</v>
      </c>
      <c r="AQ14" s="9">
        <f ca="1">'Working Capital'!AQ$31</f>
        <v>367500</v>
      </c>
      <c r="AR14" s="9">
        <f ca="1">'Working Capital'!AR$31</f>
        <v>490000</v>
      </c>
      <c r="AS14" s="9">
        <f ca="1">'Working Capital'!AS$31</f>
        <v>490000</v>
      </c>
      <c r="AT14" s="9">
        <f ca="1">'Working Capital'!AT$31</f>
        <v>612500</v>
      </c>
      <c r="AU14" s="9">
        <f ca="1">'Working Capital'!AU$31</f>
        <v>490000</v>
      </c>
      <c r="AV14" s="9">
        <f ca="1">'Working Capital'!AV$31</f>
        <v>490000</v>
      </c>
      <c r="AW14" s="9">
        <f ca="1">'Working Capital'!AW$31</f>
        <v>612500</v>
      </c>
      <c r="AX14" s="9">
        <f ca="1">'Working Capital'!AX$31</f>
        <v>612500</v>
      </c>
      <c r="AY14" s="9">
        <f ca="1">'Working Capital'!AY$31</f>
        <v>612500</v>
      </c>
      <c r="AZ14" s="9">
        <f ca="1">'Working Capital'!AZ$31</f>
        <v>612500</v>
      </c>
      <c r="BA14" s="9">
        <f ca="1">'Working Capital'!BA$31</f>
        <v>735000</v>
      </c>
      <c r="BB14" s="9">
        <f ca="1">'Working Capital'!BB$31</f>
        <v>735000</v>
      </c>
      <c r="BC14" s="9">
        <f ca="1">'Working Capital'!BC$31</f>
        <v>735000</v>
      </c>
      <c r="BD14" s="9">
        <f ca="1">'Working Capital'!BD$31</f>
        <v>735000</v>
      </c>
      <c r="BE14" s="9">
        <f ca="1">'Working Capital'!BE$31</f>
        <v>735000</v>
      </c>
      <c r="BF14" s="9">
        <f ca="1">'Working Capital'!BF$31</f>
        <v>735000</v>
      </c>
      <c r="BG14" s="9">
        <f ca="1">'Working Capital'!BG$31</f>
        <v>735000</v>
      </c>
      <c r="BH14" s="9">
        <f ca="1">'Working Capital'!BH$31</f>
        <v>735000</v>
      </c>
      <c r="BI14" s="9">
        <f ca="1">'Working Capital'!BI$31</f>
        <v>735000</v>
      </c>
      <c r="BJ14" s="9">
        <f ca="1">'Working Capital'!BJ$31</f>
        <v>735000</v>
      </c>
      <c r="BK14" s="9">
        <f ca="1">'Working Capital'!BK$31</f>
        <v>735000</v>
      </c>
      <c r="BL14" s="9">
        <f ca="1">'Working Capital'!BL$31</f>
        <v>735000</v>
      </c>
      <c r="BM14" s="9">
        <f ca="1">'Working Capital'!BM$31</f>
        <v>735000</v>
      </c>
      <c r="BN14" s="9">
        <f ca="1">'Working Capital'!BN$31</f>
        <v>735000</v>
      </c>
      <c r="BO14" s="9">
        <f ca="1">'Working Capital'!BO$31</f>
        <v>735000</v>
      </c>
      <c r="BP14" s="9">
        <f ca="1">'Working Capital'!BP$31</f>
        <v>735000</v>
      </c>
      <c r="BQ14" s="9">
        <f ca="1">'Working Capital'!BQ$31</f>
        <v>735000</v>
      </c>
    </row>
    <row r="15" spans="1:69">
      <c r="E15" s="16" t="str">
        <f xml:space="preserve"> 'Supply Chain finance'!E$15</f>
        <v>Supply Chain Finance balance</v>
      </c>
      <c r="F15" s="16">
        <f xml:space="preserve"> 'Supply Chain finance'!F$15</f>
        <v>0</v>
      </c>
      <c r="G15" s="16" t="str">
        <f xml:space="preserve"> 'Supply Chain finance'!G$15</f>
        <v>GBP</v>
      </c>
      <c r="H15" s="41">
        <f xml:space="preserve"> 'Supply Chain finance'!H$15</f>
        <v>0</v>
      </c>
      <c r="I15" s="16">
        <f xml:space="preserve"> 'Supply Chain finance'!I$15</f>
        <v>0</v>
      </c>
      <c r="J15" s="9">
        <f ca="1">'Supply Chain finance'!J$15</f>
        <v>0</v>
      </c>
      <c r="K15" s="9">
        <f ca="1">'Supply Chain finance'!K$15</f>
        <v>0</v>
      </c>
      <c r="L15" s="9">
        <f ca="1">'Supply Chain finance'!L$15</f>
        <v>0</v>
      </c>
      <c r="M15" s="9">
        <f ca="1">'Supply Chain finance'!M$15</f>
        <v>0</v>
      </c>
      <c r="N15" s="9">
        <f ca="1">'Supply Chain finance'!N$15</f>
        <v>0</v>
      </c>
      <c r="O15" s="9">
        <f ca="1">'Supply Chain finance'!O$15</f>
        <v>0</v>
      </c>
      <c r="P15" s="9">
        <f ca="1">'Supply Chain finance'!P$15</f>
        <v>0</v>
      </c>
      <c r="Q15" s="9">
        <f ca="1">'Supply Chain finance'!Q$15</f>
        <v>0</v>
      </c>
      <c r="R15" s="9">
        <f ca="1">'Supply Chain finance'!R$15</f>
        <v>0</v>
      </c>
      <c r="S15" s="9">
        <f ca="1">'Supply Chain finance'!S$15</f>
        <v>0</v>
      </c>
      <c r="T15" s="9">
        <f ca="1">'Supply Chain finance'!T$15</f>
        <v>0</v>
      </c>
      <c r="U15" s="9">
        <f ca="1">'Supply Chain finance'!U$15</f>
        <v>0</v>
      </c>
      <c r="V15" s="9">
        <f ca="1">'Supply Chain finance'!V$15</f>
        <v>0</v>
      </c>
      <c r="W15" s="9">
        <f ca="1">'Supply Chain finance'!W$15</f>
        <v>0</v>
      </c>
      <c r="X15" s="9">
        <f ca="1">'Supply Chain finance'!X$15</f>
        <v>0</v>
      </c>
      <c r="Y15" s="9">
        <f ca="1">'Supply Chain finance'!Y$15</f>
        <v>0</v>
      </c>
      <c r="Z15" s="9">
        <f ca="1">'Supply Chain finance'!Z$15</f>
        <v>0</v>
      </c>
      <c r="AA15" s="9">
        <f ca="1">'Supply Chain finance'!AA$15</f>
        <v>0</v>
      </c>
      <c r="AB15" s="9">
        <f ca="1">'Supply Chain finance'!AB$15</f>
        <v>0</v>
      </c>
      <c r="AC15" s="9">
        <f ca="1">'Supply Chain finance'!AC$15</f>
        <v>0</v>
      </c>
      <c r="AD15" s="9">
        <f ca="1">'Supply Chain finance'!AD$15</f>
        <v>0</v>
      </c>
      <c r="AE15" s="9">
        <f ca="1">'Supply Chain finance'!AE$15</f>
        <v>0</v>
      </c>
      <c r="AF15" s="9">
        <f ca="1">'Supply Chain finance'!AF$15</f>
        <v>0</v>
      </c>
      <c r="AG15" s="9">
        <f ca="1">'Supply Chain finance'!AG$15</f>
        <v>0</v>
      </c>
      <c r="AH15" s="9">
        <f ca="1">'Supply Chain finance'!AH$15</f>
        <v>0</v>
      </c>
      <c r="AI15" s="9">
        <f ca="1">'Supply Chain finance'!AI$15</f>
        <v>0</v>
      </c>
      <c r="AJ15" s="9">
        <f ca="1">'Supply Chain finance'!AJ$15</f>
        <v>0</v>
      </c>
      <c r="AK15" s="9">
        <f ca="1">'Supply Chain finance'!AK$15</f>
        <v>0</v>
      </c>
      <c r="AL15" s="9">
        <f ca="1">'Supply Chain finance'!AL$15</f>
        <v>0</v>
      </c>
      <c r="AM15" s="9">
        <f ca="1">'Supply Chain finance'!AM$15</f>
        <v>0</v>
      </c>
      <c r="AN15" s="9">
        <f ca="1">'Supply Chain finance'!AN$15</f>
        <v>0</v>
      </c>
      <c r="AO15" s="9">
        <f ca="1">'Supply Chain finance'!AO$15</f>
        <v>0</v>
      </c>
      <c r="AP15" s="9">
        <f ca="1">'Supply Chain finance'!AP$15</f>
        <v>0</v>
      </c>
      <c r="AQ15" s="9">
        <f ca="1">'Supply Chain finance'!AQ$15</f>
        <v>0</v>
      </c>
      <c r="AR15" s="9">
        <f ca="1">'Supply Chain finance'!AR$15</f>
        <v>0</v>
      </c>
      <c r="AS15" s="9">
        <f ca="1">'Supply Chain finance'!AS$15</f>
        <v>0</v>
      </c>
      <c r="AT15" s="9">
        <f ca="1">'Supply Chain finance'!AT$15</f>
        <v>0</v>
      </c>
      <c r="AU15" s="9">
        <f ca="1">'Supply Chain finance'!AU$15</f>
        <v>0</v>
      </c>
      <c r="AV15" s="9">
        <f ca="1">'Supply Chain finance'!AV$15</f>
        <v>0</v>
      </c>
      <c r="AW15" s="9">
        <f ca="1">'Supply Chain finance'!AW$15</f>
        <v>0</v>
      </c>
      <c r="AX15" s="9">
        <f ca="1">'Supply Chain finance'!AX$15</f>
        <v>0</v>
      </c>
      <c r="AY15" s="9">
        <f ca="1">'Supply Chain finance'!AY$15</f>
        <v>0</v>
      </c>
      <c r="AZ15" s="9">
        <f ca="1">'Supply Chain finance'!AZ$15</f>
        <v>0</v>
      </c>
      <c r="BA15" s="9">
        <f ca="1">'Supply Chain finance'!BA$15</f>
        <v>0</v>
      </c>
      <c r="BB15" s="9">
        <f ca="1">'Supply Chain finance'!BB$15</f>
        <v>0</v>
      </c>
      <c r="BC15" s="9">
        <f ca="1">'Supply Chain finance'!BC$15</f>
        <v>0</v>
      </c>
      <c r="BD15" s="9">
        <f ca="1">'Supply Chain finance'!BD$15</f>
        <v>0</v>
      </c>
      <c r="BE15" s="9">
        <f ca="1">'Supply Chain finance'!BE$15</f>
        <v>0</v>
      </c>
      <c r="BF15" s="9">
        <f ca="1">'Supply Chain finance'!BF$15</f>
        <v>0</v>
      </c>
      <c r="BG15" s="9">
        <f ca="1">'Supply Chain finance'!BG$15</f>
        <v>0</v>
      </c>
      <c r="BH15" s="9">
        <f ca="1">'Supply Chain finance'!BH$15</f>
        <v>0</v>
      </c>
      <c r="BI15" s="9">
        <f ca="1">'Supply Chain finance'!BI$15</f>
        <v>0</v>
      </c>
      <c r="BJ15" s="9">
        <f ca="1">'Supply Chain finance'!BJ$15</f>
        <v>0</v>
      </c>
      <c r="BK15" s="9">
        <f ca="1">'Supply Chain finance'!BK$15</f>
        <v>0</v>
      </c>
      <c r="BL15" s="9">
        <f ca="1">'Supply Chain finance'!BL$15</f>
        <v>0</v>
      </c>
      <c r="BM15" s="9">
        <f ca="1">'Supply Chain finance'!BM$15</f>
        <v>0</v>
      </c>
      <c r="BN15" s="9">
        <f ca="1">'Supply Chain finance'!BN$15</f>
        <v>0</v>
      </c>
      <c r="BO15" s="9">
        <f ca="1">'Supply Chain finance'!BO$15</f>
        <v>0</v>
      </c>
      <c r="BP15" s="9">
        <f ca="1">'Supply Chain finance'!BP$15</f>
        <v>0</v>
      </c>
      <c r="BQ15" s="9">
        <f ca="1">'Supply Chain finance'!BQ$15</f>
        <v>0</v>
      </c>
    </row>
    <row r="16" spans="1:69">
      <c r="E16" s="16" t="str">
        <f xml:space="preserve"> 'Invoice finance'!E$15</f>
        <v>Invoice finance balance</v>
      </c>
      <c r="F16" s="16">
        <f xml:space="preserve"> 'Invoice finance'!F$15</f>
        <v>0</v>
      </c>
      <c r="G16" s="16" t="str">
        <f xml:space="preserve"> 'Invoice finance'!G$15</f>
        <v>GBP</v>
      </c>
      <c r="H16" s="41">
        <f xml:space="preserve"> 'Invoice finance'!H$15</f>
        <v>0</v>
      </c>
      <c r="I16" s="16">
        <f xml:space="preserve"> 'Invoice finance'!I$15</f>
        <v>0</v>
      </c>
      <c r="J16" s="9">
        <f ca="1">'Invoice finance'!J$15</f>
        <v>0</v>
      </c>
      <c r="K16" s="9">
        <f ca="1">'Invoice finance'!K$15</f>
        <v>0</v>
      </c>
      <c r="L16" s="9">
        <f ca="1">'Invoice finance'!L$15</f>
        <v>0</v>
      </c>
      <c r="M16" s="9">
        <f ca="1">'Invoice finance'!M$15</f>
        <v>0</v>
      </c>
      <c r="N16" s="9">
        <f ca="1">'Invoice finance'!N$15</f>
        <v>0</v>
      </c>
      <c r="O16" s="9">
        <f ca="1">'Invoice finance'!O$15</f>
        <v>0</v>
      </c>
      <c r="P16" s="9">
        <f ca="1">'Invoice finance'!P$15</f>
        <v>0</v>
      </c>
      <c r="Q16" s="9">
        <f ca="1">'Invoice finance'!Q$15</f>
        <v>0</v>
      </c>
      <c r="R16" s="9">
        <f ca="1">'Invoice finance'!R$15</f>
        <v>0</v>
      </c>
      <c r="S16" s="9">
        <f ca="1">'Invoice finance'!S$15</f>
        <v>0</v>
      </c>
      <c r="T16" s="9">
        <f ca="1">'Invoice finance'!T$15</f>
        <v>0</v>
      </c>
      <c r="U16" s="9">
        <f ca="1">'Invoice finance'!U$15</f>
        <v>0</v>
      </c>
      <c r="V16" s="9">
        <f ca="1">'Invoice finance'!V$15</f>
        <v>0</v>
      </c>
      <c r="W16" s="9">
        <f ca="1">'Invoice finance'!W$15</f>
        <v>0</v>
      </c>
      <c r="X16" s="9">
        <f ca="1">'Invoice finance'!X$15</f>
        <v>0</v>
      </c>
      <c r="Y16" s="9">
        <f ca="1">'Invoice finance'!Y$15</f>
        <v>0</v>
      </c>
      <c r="Z16" s="9">
        <f ca="1">'Invoice finance'!Z$15</f>
        <v>0</v>
      </c>
      <c r="AA16" s="9">
        <f ca="1">'Invoice finance'!AA$15</f>
        <v>0</v>
      </c>
      <c r="AB16" s="9">
        <f ca="1">'Invoice finance'!AB$15</f>
        <v>0</v>
      </c>
      <c r="AC16" s="9">
        <f ca="1">'Invoice finance'!AC$15</f>
        <v>0</v>
      </c>
      <c r="AD16" s="9">
        <f ca="1">'Invoice finance'!AD$15</f>
        <v>0</v>
      </c>
      <c r="AE16" s="9">
        <f ca="1">'Invoice finance'!AE$15</f>
        <v>0</v>
      </c>
      <c r="AF16" s="9">
        <f ca="1">'Invoice finance'!AF$15</f>
        <v>0</v>
      </c>
      <c r="AG16" s="9">
        <f ca="1">'Invoice finance'!AG$15</f>
        <v>0</v>
      </c>
      <c r="AH16" s="9">
        <f ca="1">'Invoice finance'!AH$15</f>
        <v>0</v>
      </c>
      <c r="AI16" s="9">
        <f ca="1">'Invoice finance'!AI$15</f>
        <v>0</v>
      </c>
      <c r="AJ16" s="9">
        <f ca="1">'Invoice finance'!AJ$15</f>
        <v>0</v>
      </c>
      <c r="AK16" s="9">
        <f ca="1">'Invoice finance'!AK$15</f>
        <v>0</v>
      </c>
      <c r="AL16" s="9">
        <f ca="1">'Invoice finance'!AL$15</f>
        <v>0</v>
      </c>
      <c r="AM16" s="9">
        <f ca="1">'Invoice finance'!AM$15</f>
        <v>0</v>
      </c>
      <c r="AN16" s="9">
        <f ca="1">'Invoice finance'!AN$15</f>
        <v>0</v>
      </c>
      <c r="AO16" s="9">
        <f ca="1">'Invoice finance'!AO$15</f>
        <v>0</v>
      </c>
      <c r="AP16" s="9">
        <f ca="1">'Invoice finance'!AP$15</f>
        <v>0</v>
      </c>
      <c r="AQ16" s="9">
        <f ca="1">'Invoice finance'!AQ$15</f>
        <v>0</v>
      </c>
      <c r="AR16" s="9">
        <f ca="1">'Invoice finance'!AR$15</f>
        <v>0</v>
      </c>
      <c r="AS16" s="9">
        <f ca="1">'Invoice finance'!AS$15</f>
        <v>0</v>
      </c>
      <c r="AT16" s="9">
        <f ca="1">'Invoice finance'!AT$15</f>
        <v>0</v>
      </c>
      <c r="AU16" s="9">
        <f ca="1">'Invoice finance'!AU$15</f>
        <v>0</v>
      </c>
      <c r="AV16" s="9">
        <f ca="1">'Invoice finance'!AV$15</f>
        <v>0</v>
      </c>
      <c r="AW16" s="9">
        <f ca="1">'Invoice finance'!AW$15</f>
        <v>0</v>
      </c>
      <c r="AX16" s="9">
        <f ca="1">'Invoice finance'!AX$15</f>
        <v>0</v>
      </c>
      <c r="AY16" s="9">
        <f ca="1">'Invoice finance'!AY$15</f>
        <v>0</v>
      </c>
      <c r="AZ16" s="9">
        <f ca="1">'Invoice finance'!AZ$15</f>
        <v>0</v>
      </c>
      <c r="BA16" s="9">
        <f ca="1">'Invoice finance'!BA$15</f>
        <v>0</v>
      </c>
      <c r="BB16" s="9">
        <f ca="1">'Invoice finance'!BB$15</f>
        <v>0</v>
      </c>
      <c r="BC16" s="9">
        <f ca="1">'Invoice finance'!BC$15</f>
        <v>0</v>
      </c>
      <c r="BD16" s="9">
        <f ca="1">'Invoice finance'!BD$15</f>
        <v>0</v>
      </c>
      <c r="BE16" s="9">
        <f ca="1">'Invoice finance'!BE$15</f>
        <v>0</v>
      </c>
      <c r="BF16" s="9">
        <f ca="1">'Invoice finance'!BF$15</f>
        <v>0</v>
      </c>
      <c r="BG16" s="9">
        <f ca="1">'Invoice finance'!BG$15</f>
        <v>0</v>
      </c>
      <c r="BH16" s="9">
        <f ca="1">'Invoice finance'!BH$15</f>
        <v>0</v>
      </c>
      <c r="BI16" s="9">
        <f ca="1">'Invoice finance'!BI$15</f>
        <v>0</v>
      </c>
      <c r="BJ16" s="9">
        <f ca="1">'Invoice finance'!BJ$15</f>
        <v>0</v>
      </c>
      <c r="BK16" s="9">
        <f ca="1">'Invoice finance'!BK$15</f>
        <v>0</v>
      </c>
      <c r="BL16" s="9">
        <f ca="1">'Invoice finance'!BL$15</f>
        <v>0</v>
      </c>
      <c r="BM16" s="9">
        <f ca="1">'Invoice finance'!BM$15</f>
        <v>0</v>
      </c>
      <c r="BN16" s="9">
        <f ca="1">'Invoice finance'!BN$15</f>
        <v>0</v>
      </c>
      <c r="BO16" s="9">
        <f ca="1">'Invoice finance'!BO$15</f>
        <v>0</v>
      </c>
      <c r="BP16" s="9">
        <f ca="1">'Invoice finance'!BP$15</f>
        <v>0</v>
      </c>
      <c r="BQ16" s="9">
        <f ca="1">'Invoice finance'!BQ$15</f>
        <v>0</v>
      </c>
    </row>
    <row r="17" spans="5:16384">
      <c r="E17" s="11" t="s">
        <v>183</v>
      </c>
      <c r="F17" s="30"/>
      <c r="G17" s="11" t="s">
        <v>205</v>
      </c>
      <c r="H17" s="54"/>
      <c r="I17" s="30"/>
      <c r="J17" s="11">
        <f t="shared" ref="J17:BQ17" ca="1" si="1" xml:space="preserve"> SUM( J13:J16 )</f>
        <v>122500</v>
      </c>
      <c r="K17" s="11">
        <f t="shared" ca="1" si="1"/>
        <v>122500</v>
      </c>
      <c r="L17" s="11">
        <f t="shared" ca="1" si="1"/>
        <v>122500</v>
      </c>
      <c r="M17" s="11">
        <f t="shared" ca="1" si="1"/>
        <v>122500</v>
      </c>
      <c r="N17" s="11">
        <f t="shared" ca="1" si="1"/>
        <v>122500</v>
      </c>
      <c r="O17" s="11">
        <f t="shared" ca="1" si="1"/>
        <v>122500</v>
      </c>
      <c r="P17" s="11">
        <f t="shared" ca="1" si="1"/>
        <v>122500</v>
      </c>
      <c r="Q17" s="11">
        <f t="shared" ca="1" si="1"/>
        <v>676430.43695015553</v>
      </c>
      <c r="R17" s="11">
        <f t="shared" ca="1" si="1"/>
        <v>725165.04244871717</v>
      </c>
      <c r="S17" s="11">
        <f t="shared" ca="1" si="1"/>
        <v>672777.01892282837</v>
      </c>
      <c r="T17" s="11">
        <f t="shared" ca="1" si="1"/>
        <v>612777.01892282837</v>
      </c>
      <c r="U17" s="11">
        <f t="shared" ca="1" si="1"/>
        <v>552777.01892282837</v>
      </c>
      <c r="V17" s="11">
        <f t="shared" ca="1" si="1"/>
        <v>492777.01892282837</v>
      </c>
      <c r="W17" s="11">
        <f t="shared" ca="1" si="1"/>
        <v>1082681.6588829425</v>
      </c>
      <c r="X17" s="11">
        <f t="shared" ca="1" si="1"/>
        <v>1109696.8463713112</v>
      </c>
      <c r="Y17" s="11">
        <f t="shared" ca="1" si="1"/>
        <v>1051438.9684793546</v>
      </c>
      <c r="Z17" s="11">
        <f t="shared" ca="1" si="1"/>
        <v>1113437.7772103581</v>
      </c>
      <c r="AA17" s="11">
        <f t="shared" ca="1" si="1"/>
        <v>1050557.2439062172</v>
      </c>
      <c r="AB17" s="11">
        <f t="shared" ca="1" si="1"/>
        <v>862485.33700031729</v>
      </c>
      <c r="AC17" s="11">
        <f t="shared" ca="1" si="1"/>
        <v>1576741.8635281427</v>
      </c>
      <c r="AD17" s="11">
        <f t="shared" ca="1" si="1"/>
        <v>1445476.4690267043</v>
      </c>
      <c r="AE17" s="11">
        <f t="shared" ca="1" si="1"/>
        <v>1311211.3931794926</v>
      </c>
      <c r="AF17" s="11">
        <f t="shared" ca="1" si="1"/>
        <v>1173764.7431522822</v>
      </c>
      <c r="AG17" s="11">
        <f t="shared" ca="1" si="1"/>
        <v>1692309.14070842</v>
      </c>
      <c r="AH17" s="11">
        <f t="shared" ca="1" si="1"/>
        <v>1487273.5663956832</v>
      </c>
      <c r="AI17" s="11">
        <f t="shared" ca="1" si="1"/>
        <v>1344191.3263993091</v>
      </c>
      <c r="AJ17" s="11">
        <f t="shared" ca="1" si="1"/>
        <v>1855236.8208306017</v>
      </c>
      <c r="AK17" s="11">
        <f t="shared" ca="1" si="1"/>
        <v>1761986.9951368168</v>
      </c>
      <c r="AL17" s="11">
        <f t="shared" ca="1" si="1"/>
        <v>1416991.0153122731</v>
      </c>
      <c r="AM17" s="11">
        <f t="shared" ca="1" si="1"/>
        <v>1969840.1968113575</v>
      </c>
      <c r="AN17" s="11">
        <f t="shared" ca="1" si="1"/>
        <v>1672098.1081856408</v>
      </c>
      <c r="AO17" s="11">
        <f t="shared" ca="1" si="1"/>
        <v>1366323.2920609885</v>
      </c>
      <c r="AP17" s="11">
        <f t="shared" ca="1" si="1"/>
        <v>1833964.4180332196</v>
      </c>
      <c r="AQ17" s="11">
        <f t="shared" ca="1" si="1"/>
        <v>1327698.391225253</v>
      </c>
      <c r="AR17" s="11">
        <f t="shared" ca="1" si="1"/>
        <v>1716870.3072840222</v>
      </c>
      <c r="AS17" s="11">
        <f t="shared" ca="1" si="1"/>
        <v>1251423.1525548049</v>
      </c>
      <c r="AT17" s="11">
        <f t="shared" ca="1" si="1"/>
        <v>1557759.7966223664</v>
      </c>
      <c r="AU17" s="11">
        <f t="shared" ca="1" si="1"/>
        <v>946379.54990154691</v>
      </c>
      <c r="AV17" s="11">
        <f t="shared" ca="1" si="1"/>
        <v>1103814.9954615629</v>
      </c>
      <c r="AW17" s="11">
        <f t="shared" ca="1" si="1"/>
        <v>1308120.6841898507</v>
      </c>
      <c r="AX17" s="11">
        <f t="shared" ca="1" si="1"/>
        <v>654409.67292777565</v>
      </c>
      <c r="AY17" s="11">
        <f t="shared" ca="1" si="1"/>
        <v>644241.96658878308</v>
      </c>
      <c r="AZ17" s="11">
        <f t="shared" ca="1" si="1"/>
        <v>555463.76096555986</v>
      </c>
      <c r="BA17" s="11">
        <f t="shared" ca="1" si="1"/>
        <v>510709.67398286052</v>
      </c>
      <c r="BB17" s="11">
        <f t="shared" ca="1" si="1"/>
        <v>-397438.36387544055</v>
      </c>
      <c r="BC17" s="11">
        <f t="shared" ca="1" si="1"/>
        <v>-666040.34860454872</v>
      </c>
      <c r="BD17" s="11">
        <f t="shared" ca="1" si="1"/>
        <v>-1016638.5330945258</v>
      </c>
      <c r="BE17" s="11">
        <f t="shared" ca="1" si="1"/>
        <v>-1455166.2397209797</v>
      </c>
      <c r="BF17" s="11">
        <f t="shared" ca="1" si="1"/>
        <v>-1978315.2810021387</v>
      </c>
      <c r="BG17" s="11">
        <f t="shared" ca="1" si="1"/>
        <v>-2589307.3771660412</v>
      </c>
      <c r="BH17" s="11">
        <f t="shared" ca="1" si="1"/>
        <v>-3287811.8295271453</v>
      </c>
      <c r="BI17" s="11">
        <f t="shared" ca="1" si="1"/>
        <v>-4077569.0912777483</v>
      </c>
      <c r="BJ17" s="11">
        <f t="shared" ca="1" si="1"/>
        <v>-4958352.7332220208</v>
      </c>
      <c r="BK17" s="11">
        <f t="shared" ca="1" si="1"/>
        <v>-5932042.4870016621</v>
      </c>
      <c r="BL17" s="11">
        <f t="shared" ca="1" si="1"/>
        <v>-7002945.8159210784</v>
      </c>
      <c r="BM17" s="11">
        <f t="shared" ca="1" si="1"/>
        <v>-8170793.1044964008</v>
      </c>
      <c r="BN17" s="11">
        <f t="shared" ca="1" si="1"/>
        <v>-9440420.3769113142</v>
      </c>
      <c r="BO17" s="11">
        <f t="shared" ca="1" si="1"/>
        <v>-10810954.132698655</v>
      </c>
      <c r="BP17" s="11">
        <f t="shared" ca="1" si="1"/>
        <v>-12285476.823328376</v>
      </c>
      <c r="BQ17" s="11">
        <f t="shared" ca="1" si="1"/>
        <v>-13875921.99087283</v>
      </c>
    </row>
    <row r="19" spans="5:16384">
      <c r="E19" s="59" t="str">
        <f xml:space="preserve"> Financials!E$24</f>
        <v>Net Assets</v>
      </c>
      <c r="F19" s="59"/>
      <c r="G19" s="59" t="str">
        <f xml:space="preserve"> Financials!G$24</f>
        <v>GBP</v>
      </c>
      <c r="H19" s="106">
        <f xml:space="preserve"> Financials!H$24</f>
        <v>0</v>
      </c>
      <c r="I19" s="59">
        <f xml:space="preserve"> Financials!I$24</f>
        <v>0</v>
      </c>
      <c r="J19" s="17">
        <f ca="1">Financials!J$24</f>
        <v>-32200</v>
      </c>
      <c r="K19" s="17">
        <f ca="1">Financials!K$24</f>
        <v>-57544.922509135897</v>
      </c>
      <c r="L19" s="17">
        <f ca="1">Financials!L$24</f>
        <v>-75742.054795490345</v>
      </c>
      <c r="M19" s="17">
        <f ca="1">Financials!M$24</f>
        <v>-86821.469699824927</v>
      </c>
      <c r="N19" s="17">
        <f ca="1">Financials!N$24</f>
        <v>-89242.413046385045</v>
      </c>
      <c r="O19" s="17">
        <f ca="1">Financials!O$24</f>
        <v>-81673.05586569634</v>
      </c>
      <c r="P19" s="17">
        <f ca="1">Financials!P$24</f>
        <v>-63003.131063836219</v>
      </c>
      <c r="Q19" s="17">
        <f ca="1">Financials!Q$24</f>
        <v>27320.450495374273</v>
      </c>
      <c r="R19" s="17">
        <f ca="1">Financials!R$24</f>
        <v>151100.50049667142</v>
      </c>
      <c r="S19" s="17">
        <f ca="1">Financials!S$24</f>
        <v>303540.0711694014</v>
      </c>
      <c r="T19" s="17">
        <f ca="1">Financials!T$24</f>
        <v>490147.52066944703</v>
      </c>
      <c r="U19" s="17">
        <f ca="1">Financials!U$24</f>
        <v>717744.66801246512</v>
      </c>
      <c r="V19" s="17">
        <f ca="1">Financials!V$24</f>
        <v>987149.76027302118</v>
      </c>
      <c r="W19" s="17">
        <f ca="1">Financials!W$24</f>
        <v>1382811.7887792801</v>
      </c>
      <c r="X19" s="17">
        <f ca="1">Financials!X$24</f>
        <v>1872535.6369132786</v>
      </c>
      <c r="Y19" s="17">
        <f ca="1">Financials!Y$24</f>
        <v>2466024.7186787296</v>
      </c>
      <c r="Z19" s="17">
        <f ca="1">Financials!Z$24</f>
        <v>3185448.8521520332</v>
      </c>
      <c r="AA19" s="17">
        <f ca="1">Financials!AA$24</f>
        <v>4064686.9096364011</v>
      </c>
      <c r="AB19" s="17">
        <f ca="1">Financials!AB$24</f>
        <v>5135950.7053676359</v>
      </c>
      <c r="AC19" s="17">
        <f ca="1">Financials!AC$24</f>
        <v>6500737.780929965</v>
      </c>
      <c r="AD19" s="17">
        <f ca="1">Financials!AD$24</f>
        <v>8156478.0318309953</v>
      </c>
      <c r="AE19" s="17">
        <f ca="1">Financials!AE$24</f>
        <v>10164558.418502631</v>
      </c>
      <c r="AF19" s="17">
        <f ca="1">Financials!AF$24</f>
        <v>12602401.36619468</v>
      </c>
      <c r="AG19" s="17">
        <f ca="1">Financials!AG$24</f>
        <v>15631139.372314539</v>
      </c>
      <c r="AH19" s="17">
        <f ca="1">Financials!AH$24</f>
        <v>19299576.27245155</v>
      </c>
      <c r="AI19" s="17">
        <f ca="1">Financials!AI$24</f>
        <v>23762884.888336141</v>
      </c>
      <c r="AJ19" s="17">
        <f ca="1">Financials!AJ$24</f>
        <v>29263863.389014479</v>
      </c>
      <c r="AK19" s="17">
        <f ca="1">Financials!AK$24</f>
        <v>35957138.400718033</v>
      </c>
      <c r="AL19" s="17">
        <f ca="1">Financials!AL$24</f>
        <v>44115300.379655093</v>
      </c>
      <c r="AM19" s="17">
        <f ca="1">Financials!AM$24</f>
        <v>54123393.999891318</v>
      </c>
      <c r="AN19" s="17">
        <f ca="1">Financials!AN$24</f>
        <v>66326563.874073409</v>
      </c>
      <c r="AO19" s="17">
        <f ca="1">Financials!AO$24</f>
        <v>81215198.994886234</v>
      </c>
      <c r="AP19" s="17">
        <f ca="1">Financials!AP$24</f>
        <v>99456945.593393162</v>
      </c>
      <c r="AQ19" s="17">
        <f ca="1">Financials!AQ$24</f>
        <v>121735283.01875353</v>
      </c>
      <c r="AR19" s="17">
        <f ca="1">Financials!AR$24</f>
        <v>149015720.23642778</v>
      </c>
      <c r="AS19" s="17">
        <f ca="1">Financials!AS$24</f>
        <v>182354065.96000034</v>
      </c>
      <c r="AT19" s="17">
        <f ca="1">Financials!AT$24</f>
        <v>223177584.99063396</v>
      </c>
      <c r="AU19" s="17">
        <f ca="1">Financials!AU$24</f>
        <v>273108344.85421699</v>
      </c>
      <c r="AV19" s="17">
        <f ca="1">Financials!AV$24</f>
        <v>334253876.55782539</v>
      </c>
      <c r="AW19" s="17">
        <f ca="1">Financials!AW$24</f>
        <v>409131009.83742851</v>
      </c>
      <c r="AX19" s="17">
        <f ca="1">Financials!AX$24</f>
        <v>500766639.84224254</v>
      </c>
      <c r="AY19" s="17">
        <f ca="1">Financials!AY$24</f>
        <v>613003765.69379866</v>
      </c>
      <c r="AZ19" s="17">
        <f ca="1">Financials!AZ$24</f>
        <v>750478140.5823853</v>
      </c>
      <c r="BA19" s="17">
        <f ca="1">Financials!BA$24</f>
        <v>918875072.99052238</v>
      </c>
      <c r="BB19" s="17">
        <f ca="1">Financials!BB$24</f>
        <v>1125102323.5875793</v>
      </c>
      <c r="BC19" s="17">
        <f ca="1">Financials!BC$24</f>
        <v>1377761562.2956665</v>
      </c>
      <c r="BD19" s="17">
        <f ca="1">Financials!BD$24</f>
        <v>1687327137.3917153</v>
      </c>
      <c r="BE19" s="17">
        <f ca="1">Financials!BE$24</f>
        <v>2066636439.0348661</v>
      </c>
      <c r="BF19" s="17">
        <f ca="1">Financials!BF$24</f>
        <v>2531428820.1906023</v>
      </c>
      <c r="BG19" s="17">
        <f ca="1">Financials!BG$24</f>
        <v>3101001184.0877829</v>
      </c>
      <c r="BH19" s="17">
        <f ca="1">Financials!BH$24</f>
        <v>3799011161.6108236</v>
      </c>
      <c r="BI19" s="17">
        <f ca="1">Financials!BI$24</f>
        <v>4654460665.5604</v>
      </c>
      <c r="BJ19" s="17">
        <f ca="1">Financials!BJ$24</f>
        <v>5702908434.5130835</v>
      </c>
      <c r="BK19" s="17">
        <f ca="1">Financials!BK$24</f>
        <v>6987948695.8799343</v>
      </c>
      <c r="BL19" s="17">
        <f ca="1">Financials!BL$24</f>
        <v>8563025659.8038435</v>
      </c>
      <c r="BM19" s="17">
        <f ca="1">Financials!BM$24</f>
        <v>10493665384.37583</v>
      </c>
      <c r="BN19" s="17">
        <f ca="1">Financials!BN$24</f>
        <v>12860200604.462103</v>
      </c>
      <c r="BO19" s="17">
        <f ca="1">Financials!BO$24</f>
        <v>15761119361.085533</v>
      </c>
      <c r="BP19" s="17">
        <f ca="1">Financials!BP$24</f>
        <v>19317172498.385201</v>
      </c>
      <c r="BQ19" s="17">
        <f ca="1">Financials!BQ$24</f>
        <v>23676396057.618382</v>
      </c>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1"/>
      <c r="KJ19" s="1"/>
      <c r="KK19" s="1"/>
      <c r="KL19" s="1"/>
      <c r="KM19" s="1"/>
      <c r="KN19" s="1"/>
      <c r="KO19" s="1"/>
      <c r="KP19" s="1"/>
      <c r="KQ19" s="1"/>
      <c r="KR19" s="1"/>
      <c r="KS19" s="1"/>
      <c r="KT19" s="1"/>
      <c r="KU19" s="1"/>
      <c r="KV19" s="1"/>
      <c r="KW19" s="1"/>
      <c r="KX19" s="1"/>
      <c r="KY19" s="1"/>
      <c r="KZ19" s="1"/>
      <c r="LA19" s="1"/>
      <c r="LB19" s="1"/>
      <c r="LC19" s="1"/>
      <c r="LD19" s="1"/>
      <c r="LE19" s="1"/>
      <c r="LF19" s="1"/>
      <c r="LG19" s="1"/>
      <c r="LH19" s="1"/>
      <c r="LI19" s="1"/>
      <c r="LJ19" s="1"/>
      <c r="LK19" s="1"/>
      <c r="LL19" s="1"/>
      <c r="LM19" s="1"/>
      <c r="LN19" s="1"/>
      <c r="LO19" s="1"/>
      <c r="LP19" s="1"/>
      <c r="LQ19" s="1"/>
      <c r="LR19" s="1"/>
      <c r="LS19" s="1"/>
      <c r="LT19" s="1"/>
      <c r="LU19" s="1"/>
      <c r="LV19" s="1"/>
      <c r="LW19" s="1"/>
      <c r="LX19" s="1"/>
      <c r="LY19" s="1"/>
      <c r="LZ19" s="1"/>
      <c r="MA19" s="1"/>
      <c r="MB19" s="1"/>
      <c r="MC19" s="1"/>
      <c r="MD19" s="1"/>
      <c r="ME19" s="1"/>
      <c r="MF19" s="1"/>
      <c r="MG19" s="1"/>
      <c r="MH19" s="1"/>
      <c r="MI19" s="1"/>
      <c r="MJ19" s="1"/>
      <c r="MK19" s="1"/>
      <c r="ML19" s="1"/>
      <c r="MM19" s="1"/>
      <c r="MN19" s="1"/>
      <c r="MO19" s="1"/>
      <c r="MP19" s="1"/>
      <c r="MQ19" s="1"/>
      <c r="MR19" s="1"/>
      <c r="MS19" s="1"/>
      <c r="MT19" s="1"/>
      <c r="MU19" s="1"/>
      <c r="MV19" s="1"/>
      <c r="MW19" s="1"/>
      <c r="MX19" s="1"/>
      <c r="MY19" s="1"/>
      <c r="MZ19" s="1"/>
      <c r="NA19" s="1"/>
      <c r="NB19" s="1"/>
      <c r="NC19" s="1"/>
      <c r="ND19" s="1"/>
      <c r="NE19" s="1"/>
      <c r="NF19" s="1"/>
      <c r="NG19" s="1"/>
      <c r="NH19" s="1"/>
      <c r="NI19" s="1"/>
      <c r="NJ19" s="1"/>
      <c r="NK19" s="1"/>
      <c r="NL19" s="1"/>
      <c r="NM19" s="1"/>
      <c r="NN19" s="1"/>
      <c r="NO19" s="1"/>
      <c r="NP19" s="1"/>
      <c r="NQ19" s="1"/>
      <c r="NR19" s="1"/>
      <c r="NS19" s="1"/>
      <c r="NT19" s="1"/>
      <c r="NU19" s="1"/>
      <c r="NV19" s="1"/>
      <c r="NW19" s="1"/>
      <c r="NX19" s="1"/>
      <c r="NY19" s="1"/>
      <c r="NZ19" s="1"/>
      <c r="OA19" s="1"/>
      <c r="OB19" s="1"/>
      <c r="OC19" s="1"/>
      <c r="OD19" s="1"/>
      <c r="OE19" s="1"/>
      <c r="OF19" s="1"/>
      <c r="OG19" s="1"/>
      <c r="OH19" s="1"/>
      <c r="OI19" s="1"/>
      <c r="OJ19" s="1"/>
      <c r="OK19" s="1"/>
      <c r="OL19" s="1"/>
      <c r="OM19" s="1"/>
      <c r="ON19" s="1"/>
      <c r="OO19" s="1"/>
      <c r="OP19" s="1"/>
      <c r="OQ19" s="1"/>
      <c r="OR19" s="1"/>
      <c r="OS19" s="1"/>
      <c r="OT19" s="1"/>
      <c r="OU19" s="1"/>
      <c r="OV19" s="1"/>
      <c r="OW19" s="1"/>
      <c r="OX19" s="1"/>
      <c r="OY19" s="1"/>
      <c r="OZ19" s="1"/>
      <c r="PA19" s="1"/>
      <c r="PB19" s="1"/>
      <c r="PC19" s="1"/>
      <c r="PD19" s="1"/>
      <c r="PE19" s="1"/>
      <c r="PF19" s="1"/>
      <c r="PG19" s="1"/>
      <c r="PH19" s="1"/>
      <c r="PI19" s="1"/>
      <c r="PJ19" s="1"/>
      <c r="PK19" s="1"/>
      <c r="PL19" s="1"/>
      <c r="PM19" s="1"/>
      <c r="PN19" s="1"/>
      <c r="PO19" s="1"/>
      <c r="PP19" s="1"/>
      <c r="PQ19" s="1"/>
      <c r="PR19" s="1"/>
      <c r="PS19" s="1"/>
      <c r="PT19" s="1"/>
      <c r="PU19" s="1"/>
      <c r="PV19" s="1"/>
      <c r="PW19" s="1"/>
      <c r="PX19" s="1"/>
      <c r="PY19" s="1"/>
      <c r="PZ19" s="1"/>
      <c r="QA19" s="1"/>
      <c r="QB19" s="1"/>
      <c r="QC19" s="1"/>
      <c r="QD19" s="1"/>
      <c r="QE19" s="1"/>
      <c r="QF19" s="1"/>
      <c r="QG19" s="1"/>
      <c r="QH19" s="1"/>
      <c r="QI19" s="1"/>
      <c r="QJ19" s="1"/>
      <c r="QK19" s="1"/>
      <c r="QL19" s="1"/>
      <c r="QM19" s="1"/>
      <c r="QN19" s="1"/>
      <c r="QO19" s="1"/>
      <c r="QP19" s="1"/>
      <c r="QQ19" s="1"/>
      <c r="QR19" s="1"/>
      <c r="QS19" s="1"/>
      <c r="QT19" s="1"/>
      <c r="QU19" s="1"/>
      <c r="QV19" s="1"/>
      <c r="QW19" s="1"/>
      <c r="QX19" s="1"/>
      <c r="QY19" s="1"/>
      <c r="QZ19" s="1"/>
      <c r="RA19" s="1"/>
      <c r="RB19" s="1"/>
      <c r="RC19" s="1"/>
      <c r="RD19" s="1"/>
      <c r="RE19" s="1"/>
      <c r="RF19" s="1"/>
      <c r="RG19" s="1"/>
      <c r="RH19" s="1"/>
      <c r="RI19" s="1"/>
      <c r="RJ19" s="1"/>
      <c r="RK19" s="1"/>
      <c r="RL19" s="1"/>
      <c r="RM19" s="1"/>
      <c r="RN19" s="1"/>
      <c r="RO19" s="1"/>
      <c r="RP19" s="1"/>
      <c r="RQ19" s="1"/>
      <c r="RR19" s="1"/>
      <c r="RS19" s="1"/>
      <c r="RT19" s="1"/>
      <c r="RU19" s="1"/>
      <c r="RV19" s="1"/>
      <c r="RW19" s="1"/>
      <c r="RX19" s="1"/>
      <c r="RY19" s="1"/>
      <c r="RZ19" s="1"/>
      <c r="SA19" s="1"/>
      <c r="SB19" s="1"/>
      <c r="SC19" s="1"/>
      <c r="SD19" s="1"/>
      <c r="SE19" s="1"/>
      <c r="SF19" s="1"/>
      <c r="SG19" s="1"/>
      <c r="SH19" s="1"/>
      <c r="SI19" s="1"/>
      <c r="SJ19" s="1"/>
      <c r="SK19" s="1"/>
      <c r="SL19" s="1"/>
      <c r="SM19" s="1"/>
      <c r="SN19" s="1"/>
      <c r="SO19" s="1"/>
      <c r="SP19" s="1"/>
      <c r="SQ19" s="1"/>
      <c r="SR19" s="1"/>
      <c r="SS19" s="1"/>
      <c r="ST19" s="1"/>
      <c r="SU19" s="1"/>
      <c r="SV19" s="1"/>
      <c r="SW19" s="1"/>
      <c r="SX19" s="1"/>
      <c r="SY19" s="1"/>
      <c r="SZ19" s="1"/>
      <c r="TA19" s="1"/>
      <c r="TB19" s="1"/>
      <c r="TC19" s="1"/>
      <c r="TD19" s="1"/>
      <c r="TE19" s="1"/>
      <c r="TF19" s="1"/>
      <c r="TG19" s="1"/>
      <c r="TH19" s="1"/>
      <c r="TI19" s="1"/>
      <c r="TJ19" s="1"/>
      <c r="TK19" s="1"/>
      <c r="TL19" s="1"/>
      <c r="TM19" s="1"/>
      <c r="TN19" s="1"/>
      <c r="TO19" s="1"/>
      <c r="TP19" s="1"/>
      <c r="TQ19" s="1"/>
      <c r="TR19" s="1"/>
      <c r="TS19" s="1"/>
      <c r="TT19" s="1"/>
      <c r="TU19" s="1"/>
      <c r="TV19" s="1"/>
      <c r="TW19" s="1"/>
      <c r="TX19" s="1"/>
      <c r="TY19" s="1"/>
      <c r="TZ19" s="1"/>
      <c r="UA19" s="1"/>
      <c r="UB19" s="1"/>
      <c r="UC19" s="1"/>
      <c r="UD19" s="1"/>
      <c r="UE19" s="1"/>
      <c r="UF19" s="1"/>
      <c r="UG19" s="1"/>
      <c r="UH19" s="1"/>
      <c r="UI19" s="1"/>
      <c r="UJ19" s="1"/>
      <c r="UK19" s="1"/>
      <c r="UL19" s="1"/>
      <c r="UM19" s="1"/>
      <c r="UN19" s="1"/>
      <c r="UO19" s="1"/>
      <c r="UP19" s="1"/>
      <c r="UQ19" s="1"/>
      <c r="UR19" s="1"/>
      <c r="US19" s="1"/>
      <c r="UT19" s="1"/>
      <c r="UU19" s="1"/>
      <c r="UV19" s="1"/>
      <c r="UW19" s="1"/>
      <c r="UX19" s="1"/>
      <c r="UY19" s="1"/>
      <c r="UZ19" s="1"/>
      <c r="VA19" s="1"/>
      <c r="VB19" s="1"/>
      <c r="VC19" s="1"/>
      <c r="VD19" s="1"/>
      <c r="VE19" s="1"/>
      <c r="VF19" s="1"/>
      <c r="VG19" s="1"/>
      <c r="VH19" s="1"/>
      <c r="VI19" s="1"/>
      <c r="VJ19" s="1"/>
      <c r="VK19" s="1"/>
      <c r="VL19" s="1"/>
      <c r="VM19" s="1"/>
      <c r="VN19" s="1"/>
      <c r="VO19" s="1"/>
      <c r="VP19" s="1"/>
      <c r="VQ19" s="1"/>
      <c r="VR19" s="1"/>
      <c r="VS19" s="1"/>
      <c r="VT19" s="1"/>
      <c r="VU19" s="1"/>
      <c r="VV19" s="1"/>
      <c r="VW19" s="1"/>
      <c r="VX19" s="1"/>
      <c r="VY19" s="1"/>
      <c r="VZ19" s="1"/>
      <c r="WA19" s="1"/>
      <c r="WB19" s="1"/>
      <c r="WC19" s="1"/>
      <c r="WD19" s="1"/>
      <c r="WE19" s="1"/>
      <c r="WF19" s="1"/>
      <c r="WG19" s="1"/>
      <c r="WH19" s="1"/>
      <c r="WI19" s="1"/>
      <c r="WJ19" s="1"/>
      <c r="WK19" s="1"/>
      <c r="WL19" s="1"/>
      <c r="WM19" s="1"/>
      <c r="WN19" s="1"/>
      <c r="WO19" s="1"/>
      <c r="WP19" s="1"/>
      <c r="WQ19" s="1"/>
      <c r="WR19" s="1"/>
      <c r="WS19" s="1"/>
      <c r="WT19" s="1"/>
      <c r="WU19" s="1"/>
      <c r="WV19" s="1"/>
      <c r="WW19" s="1"/>
      <c r="WX19" s="1"/>
      <c r="WY19" s="1"/>
      <c r="WZ19" s="1"/>
      <c r="XA19" s="1"/>
      <c r="XB19" s="1"/>
      <c r="XC19" s="1"/>
      <c r="XD19" s="1"/>
      <c r="XE19" s="1"/>
      <c r="XF19" s="1"/>
      <c r="XG19" s="1"/>
      <c r="XH19" s="1"/>
      <c r="XI19" s="1"/>
      <c r="XJ19" s="1"/>
      <c r="XK19" s="1"/>
      <c r="XL19" s="1"/>
      <c r="XM19" s="1"/>
      <c r="XN19" s="1"/>
      <c r="XO19" s="1"/>
      <c r="XP19" s="1"/>
      <c r="XQ19" s="1"/>
      <c r="XR19" s="1"/>
      <c r="XS19" s="1"/>
      <c r="XT19" s="1"/>
      <c r="XU19" s="1"/>
      <c r="XV19" s="1"/>
      <c r="XW19" s="1"/>
      <c r="XX19" s="1"/>
      <c r="XY19" s="1"/>
      <c r="XZ19" s="1"/>
      <c r="YA19" s="1"/>
      <c r="YB19" s="1"/>
      <c r="YC19" s="1"/>
      <c r="YD19" s="1"/>
      <c r="YE19" s="1"/>
      <c r="YF19" s="1"/>
      <c r="YG19" s="1"/>
      <c r="YH19" s="1"/>
      <c r="YI19" s="1"/>
      <c r="YJ19" s="1"/>
      <c r="YK19" s="1"/>
      <c r="YL19" s="1"/>
      <c r="YM19" s="1"/>
      <c r="YN19" s="1"/>
      <c r="YO19" s="1"/>
      <c r="YP19" s="1"/>
      <c r="YQ19" s="1"/>
      <c r="YR19" s="1"/>
      <c r="YS19" s="1"/>
      <c r="YT19" s="1"/>
      <c r="YU19" s="1"/>
      <c r="YV19" s="1"/>
      <c r="YW19" s="1"/>
      <c r="YX19" s="1"/>
      <c r="YY19" s="1"/>
      <c r="YZ19" s="1"/>
      <c r="ZA19" s="1"/>
      <c r="ZB19" s="1"/>
      <c r="ZC19" s="1"/>
      <c r="ZD19" s="1"/>
      <c r="ZE19" s="1"/>
      <c r="ZF19" s="1"/>
      <c r="ZG19" s="1"/>
      <c r="ZH19" s="1"/>
      <c r="ZI19" s="1"/>
      <c r="ZJ19" s="1"/>
      <c r="ZK19" s="1"/>
      <c r="ZL19" s="1"/>
      <c r="ZM19" s="1"/>
      <c r="ZN19" s="1"/>
      <c r="ZO19" s="1"/>
      <c r="ZP19" s="1"/>
      <c r="ZQ19" s="1"/>
      <c r="ZR19" s="1"/>
      <c r="ZS19" s="1"/>
      <c r="ZT19" s="1"/>
      <c r="ZU19" s="1"/>
      <c r="ZV19" s="1"/>
      <c r="ZW19" s="1"/>
      <c r="ZX19" s="1"/>
      <c r="ZY19" s="1"/>
      <c r="ZZ19" s="1"/>
      <c r="AAA19" s="1"/>
      <c r="AAB19" s="1"/>
      <c r="AAC19" s="1"/>
      <c r="AAD19" s="1"/>
      <c r="AAE19" s="1"/>
      <c r="AAF19" s="1"/>
      <c r="AAG19" s="1"/>
      <c r="AAH19" s="1"/>
      <c r="AAI19" s="1"/>
      <c r="AAJ19" s="1"/>
      <c r="AAK19" s="1"/>
      <c r="AAL19" s="1"/>
      <c r="AAM19" s="1"/>
      <c r="AAN19" s="1"/>
      <c r="AAO19" s="1"/>
      <c r="AAP19" s="1"/>
      <c r="AAQ19" s="1"/>
      <c r="AAR19" s="1"/>
      <c r="AAS19" s="1"/>
      <c r="AAT19" s="1"/>
      <c r="AAU19" s="1"/>
      <c r="AAV19" s="1"/>
      <c r="AAW19" s="1"/>
      <c r="AAX19" s="1"/>
      <c r="AAY19" s="1"/>
      <c r="AAZ19" s="1"/>
      <c r="ABA19" s="1"/>
      <c r="ABB19" s="1"/>
      <c r="ABC19" s="1"/>
      <c r="ABD19" s="1"/>
      <c r="ABE19" s="1"/>
      <c r="ABF19" s="1"/>
      <c r="ABG19" s="1"/>
      <c r="ABH19" s="1"/>
      <c r="ABI19" s="1"/>
      <c r="ABJ19" s="1"/>
      <c r="ABK19" s="1"/>
      <c r="ABL19" s="1"/>
      <c r="ABM19" s="1"/>
      <c r="ABN19" s="1"/>
      <c r="ABO19" s="1"/>
      <c r="ABP19" s="1"/>
      <c r="ABQ19" s="1"/>
      <c r="ABR19" s="1"/>
      <c r="ABS19" s="1"/>
      <c r="ABT19" s="1"/>
      <c r="ABU19" s="1"/>
      <c r="ABV19" s="1"/>
      <c r="ABW19" s="1"/>
      <c r="ABX19" s="1"/>
      <c r="ABY19" s="1"/>
      <c r="ABZ19" s="1"/>
      <c r="ACA19" s="1"/>
      <c r="ACB19" s="1"/>
      <c r="ACC19" s="1"/>
      <c r="ACD19" s="1"/>
      <c r="ACE19" s="1"/>
      <c r="ACF19" s="1"/>
      <c r="ACG19" s="1"/>
      <c r="ACH19" s="1"/>
      <c r="ACI19" s="1"/>
      <c r="ACJ19" s="1"/>
      <c r="ACK19" s="1"/>
      <c r="ACL19" s="1"/>
      <c r="ACM19" s="1"/>
      <c r="ACN19" s="1"/>
      <c r="ACO19" s="1"/>
      <c r="ACP19" s="1"/>
      <c r="ACQ19" s="1"/>
      <c r="ACR19" s="1"/>
      <c r="ACS19" s="1"/>
      <c r="ACT19" s="1"/>
      <c r="ACU19" s="1"/>
      <c r="ACV19" s="1"/>
      <c r="ACW19" s="1"/>
      <c r="ACX19" s="1"/>
      <c r="ACY19" s="1"/>
      <c r="ACZ19" s="1"/>
      <c r="ADA19" s="1"/>
      <c r="ADB19" s="1"/>
      <c r="ADC19" s="1"/>
      <c r="ADD19" s="1"/>
      <c r="ADE19" s="1"/>
      <c r="ADF19" s="1"/>
      <c r="ADG19" s="1"/>
      <c r="ADH19" s="1"/>
      <c r="ADI19" s="1"/>
      <c r="ADJ19" s="1"/>
      <c r="ADK19" s="1"/>
      <c r="ADL19" s="1"/>
      <c r="ADM19" s="1"/>
      <c r="ADN19" s="1"/>
      <c r="ADO19" s="1"/>
      <c r="ADP19" s="1"/>
      <c r="ADQ19" s="1"/>
      <c r="ADR19" s="1"/>
      <c r="ADS19" s="1"/>
      <c r="ADT19" s="1"/>
      <c r="ADU19" s="1"/>
      <c r="ADV19" s="1"/>
      <c r="ADW19" s="1"/>
      <c r="ADX19" s="1"/>
      <c r="ADY19" s="1"/>
      <c r="ADZ19" s="1"/>
      <c r="AEA19" s="1"/>
      <c r="AEB19" s="1"/>
      <c r="AEC19" s="1"/>
      <c r="AED19" s="1"/>
      <c r="AEE19" s="1"/>
      <c r="AEF19" s="1"/>
      <c r="AEG19" s="1"/>
      <c r="AEH19" s="1"/>
      <c r="AEI19" s="1"/>
      <c r="AEJ19" s="1"/>
      <c r="AEK19" s="1"/>
      <c r="AEL19" s="1"/>
      <c r="AEM19" s="1"/>
      <c r="AEN19" s="1"/>
      <c r="AEO19" s="1"/>
      <c r="AEP19" s="1"/>
      <c r="AEQ19" s="1"/>
      <c r="AER19" s="1"/>
      <c r="AES19" s="1"/>
      <c r="AET19" s="1"/>
      <c r="AEU19" s="1"/>
      <c r="AEV19" s="1"/>
      <c r="AEW19" s="1"/>
      <c r="AEX19" s="1"/>
      <c r="AEY19" s="1"/>
      <c r="AEZ19" s="1"/>
      <c r="AFA19" s="1"/>
      <c r="AFB19" s="1"/>
      <c r="AFC19" s="1"/>
      <c r="AFD19" s="1"/>
      <c r="AFE19" s="1"/>
      <c r="AFF19" s="1"/>
      <c r="AFG19" s="1"/>
      <c r="AFH19" s="1"/>
      <c r="AFI19" s="1"/>
      <c r="AFJ19" s="1"/>
      <c r="AFK19" s="1"/>
      <c r="AFL19" s="1"/>
      <c r="AFM19" s="1"/>
      <c r="AFN19" s="1"/>
      <c r="AFO19" s="1"/>
      <c r="AFP19" s="1"/>
      <c r="AFQ19" s="1"/>
      <c r="AFR19" s="1"/>
      <c r="AFS19" s="1"/>
      <c r="AFT19" s="1"/>
      <c r="AFU19" s="1"/>
      <c r="AFV19" s="1"/>
      <c r="AFW19" s="1"/>
      <c r="AFX19" s="1"/>
      <c r="AFY19" s="1"/>
      <c r="AFZ19" s="1"/>
      <c r="AGA19" s="1"/>
      <c r="AGB19" s="1"/>
      <c r="AGC19" s="1"/>
      <c r="AGD19" s="1"/>
      <c r="AGE19" s="1"/>
      <c r="AGF19" s="1"/>
      <c r="AGG19" s="1"/>
      <c r="AGH19" s="1"/>
      <c r="AGI19" s="1"/>
      <c r="AGJ19" s="1"/>
      <c r="AGK19" s="1"/>
      <c r="AGL19" s="1"/>
      <c r="AGM19" s="1"/>
      <c r="AGN19" s="1"/>
      <c r="AGO19" s="1"/>
      <c r="AGP19" s="1"/>
      <c r="AGQ19" s="1"/>
      <c r="AGR19" s="1"/>
      <c r="AGS19" s="1"/>
      <c r="AGT19" s="1"/>
      <c r="AGU19" s="1"/>
      <c r="AGV19" s="1"/>
      <c r="AGW19" s="1"/>
      <c r="AGX19" s="1"/>
      <c r="AGY19" s="1"/>
      <c r="AGZ19" s="1"/>
      <c r="AHA19" s="1"/>
      <c r="AHB19" s="1"/>
      <c r="AHC19" s="1"/>
      <c r="AHD19" s="1"/>
      <c r="AHE19" s="1"/>
      <c r="AHF19" s="1"/>
      <c r="AHG19" s="1"/>
      <c r="AHH19" s="1"/>
      <c r="AHI19" s="1"/>
      <c r="AHJ19" s="1"/>
      <c r="AHK19" s="1"/>
      <c r="AHL19" s="1"/>
      <c r="AHM19" s="1"/>
      <c r="AHN19" s="1"/>
      <c r="AHO19" s="1"/>
      <c r="AHP19" s="1"/>
      <c r="AHQ19" s="1"/>
      <c r="AHR19" s="1"/>
      <c r="AHS19" s="1"/>
      <c r="AHT19" s="1"/>
      <c r="AHU19" s="1"/>
      <c r="AHV19" s="1"/>
      <c r="AHW19" s="1"/>
      <c r="AHX19" s="1"/>
      <c r="AHY19" s="1"/>
      <c r="AHZ19" s="1"/>
      <c r="AIA19" s="1"/>
      <c r="AIB19" s="1"/>
      <c r="AIC19" s="1"/>
      <c r="AID19" s="1"/>
      <c r="AIE19" s="1"/>
      <c r="AIF19" s="1"/>
      <c r="AIG19" s="1"/>
      <c r="AIH19" s="1"/>
      <c r="AII19" s="1"/>
      <c r="AIJ19" s="1"/>
      <c r="AIK19" s="1"/>
      <c r="AIL19" s="1"/>
      <c r="AIM19" s="1"/>
      <c r="AIN19" s="1"/>
      <c r="AIO19" s="1"/>
      <c r="AIP19" s="1"/>
      <c r="AIQ19" s="1"/>
      <c r="AIR19" s="1"/>
      <c r="AIS19" s="1"/>
      <c r="AIT19" s="1"/>
      <c r="AIU19" s="1"/>
      <c r="AIV19" s="1"/>
      <c r="AIW19" s="1"/>
      <c r="AIX19" s="1"/>
      <c r="AIY19" s="1"/>
      <c r="AIZ19" s="1"/>
      <c r="AJA19" s="1"/>
      <c r="AJB19" s="1"/>
      <c r="AJC19" s="1"/>
      <c r="AJD19" s="1"/>
      <c r="AJE19" s="1"/>
      <c r="AJF19" s="1"/>
      <c r="AJG19" s="1"/>
      <c r="AJH19" s="1"/>
      <c r="AJI19" s="1"/>
      <c r="AJJ19" s="1"/>
      <c r="AJK19" s="1"/>
      <c r="AJL19" s="1"/>
      <c r="AJM19" s="1"/>
      <c r="AJN19" s="1"/>
      <c r="AJO19" s="1"/>
      <c r="AJP19" s="1"/>
      <c r="AJQ19" s="1"/>
      <c r="AJR19" s="1"/>
      <c r="AJS19" s="1"/>
      <c r="AJT19" s="1"/>
      <c r="AJU19" s="1"/>
      <c r="AJV19" s="1"/>
      <c r="AJW19" s="1"/>
      <c r="AJX19" s="1"/>
      <c r="AJY19" s="1"/>
      <c r="AJZ19" s="1"/>
      <c r="AKA19" s="1"/>
      <c r="AKB19" s="1"/>
      <c r="AKC19" s="1"/>
      <c r="AKD19" s="1"/>
      <c r="AKE19" s="1"/>
      <c r="AKF19" s="1"/>
      <c r="AKG19" s="1"/>
      <c r="AKH19" s="1"/>
      <c r="AKI19" s="1"/>
      <c r="AKJ19" s="1"/>
      <c r="AKK19" s="1"/>
      <c r="AKL19" s="1"/>
      <c r="AKM19" s="1"/>
      <c r="AKN19" s="1"/>
      <c r="AKO19" s="1"/>
      <c r="AKP19" s="1"/>
      <c r="AKQ19" s="1"/>
      <c r="AKR19" s="1"/>
      <c r="AKS19" s="1"/>
      <c r="AKT19" s="1"/>
      <c r="AKU19" s="1"/>
      <c r="AKV19" s="1"/>
      <c r="AKW19" s="1"/>
      <c r="AKX19" s="1"/>
      <c r="AKY19" s="1"/>
      <c r="AKZ19" s="1"/>
      <c r="ALA19" s="1"/>
      <c r="ALB19" s="1"/>
      <c r="ALC19" s="1"/>
      <c r="ALD19" s="1"/>
      <c r="ALE19" s="1"/>
      <c r="ALF19" s="1"/>
      <c r="ALG19" s="1"/>
      <c r="ALH19" s="1"/>
      <c r="ALI19" s="1"/>
      <c r="ALJ19" s="1"/>
      <c r="ALK19" s="1"/>
      <c r="ALL19" s="1"/>
      <c r="ALM19" s="1"/>
      <c r="ALN19" s="1"/>
      <c r="ALO19" s="1"/>
      <c r="ALP19" s="1"/>
      <c r="ALQ19" s="1"/>
      <c r="ALR19" s="1"/>
      <c r="ALS19" s="1"/>
      <c r="ALT19" s="1"/>
      <c r="ALU19" s="1"/>
      <c r="ALV19" s="1"/>
      <c r="ALW19" s="1"/>
      <c r="ALX19" s="1"/>
      <c r="ALY19" s="1"/>
      <c r="ALZ19" s="1"/>
      <c r="AMA19" s="1"/>
      <c r="AMB19" s="1"/>
      <c r="AMC19" s="1"/>
      <c r="AMD19" s="1"/>
      <c r="AME19" s="1"/>
      <c r="AMF19" s="1"/>
      <c r="AMG19" s="1"/>
      <c r="AMH19" s="1"/>
      <c r="AMI19" s="1"/>
      <c r="AMJ19" s="1"/>
      <c r="AMK19" s="1"/>
      <c r="AML19" s="1"/>
      <c r="AMM19" s="1"/>
      <c r="AMN19" s="1"/>
      <c r="AMO19" s="1"/>
      <c r="AMP19" s="1"/>
      <c r="AMQ19" s="1"/>
      <c r="AMR19" s="1"/>
      <c r="AMS19" s="1"/>
      <c r="AMT19" s="1"/>
      <c r="AMU19" s="1"/>
      <c r="AMV19" s="1"/>
      <c r="AMW19" s="1"/>
      <c r="AMX19" s="1"/>
      <c r="AMY19" s="1"/>
      <c r="AMZ19" s="1"/>
      <c r="ANA19" s="1"/>
      <c r="ANB19" s="1"/>
      <c r="ANC19" s="1"/>
      <c r="AND19" s="1"/>
      <c r="ANE19" s="1"/>
      <c r="ANF19" s="1"/>
      <c r="ANG19" s="1"/>
      <c r="ANH19" s="1"/>
      <c r="ANI19" s="1"/>
      <c r="ANJ19" s="1"/>
      <c r="ANK19" s="1"/>
      <c r="ANL19" s="1"/>
      <c r="ANM19" s="1"/>
      <c r="ANN19" s="1"/>
      <c r="ANO19" s="1"/>
      <c r="ANP19" s="1"/>
      <c r="ANQ19" s="1"/>
      <c r="ANR19" s="1"/>
      <c r="ANS19" s="1"/>
      <c r="ANT19" s="1"/>
      <c r="ANU19" s="1"/>
      <c r="ANV19" s="1"/>
      <c r="ANW19" s="1"/>
      <c r="ANX19" s="1"/>
      <c r="ANY19" s="1"/>
      <c r="ANZ19" s="1"/>
      <c r="AOA19" s="1"/>
      <c r="AOB19" s="1"/>
      <c r="AOC19" s="1"/>
      <c r="AOD19" s="1"/>
      <c r="AOE19" s="1"/>
      <c r="AOF19" s="1"/>
      <c r="AOG19" s="1"/>
      <c r="AOH19" s="1"/>
      <c r="AOI19" s="1"/>
      <c r="AOJ19" s="1"/>
      <c r="AOK19" s="1"/>
      <c r="AOL19" s="1"/>
      <c r="AOM19" s="1"/>
      <c r="AON19" s="1"/>
      <c r="AOO19" s="1"/>
      <c r="AOP19" s="1"/>
      <c r="AOQ19" s="1"/>
      <c r="AOR19" s="1"/>
      <c r="AOS19" s="1"/>
      <c r="AOT19" s="1"/>
      <c r="AOU19" s="1"/>
      <c r="AOV19" s="1"/>
      <c r="AOW19" s="1"/>
      <c r="AOX19" s="1"/>
      <c r="AOY19" s="1"/>
      <c r="AOZ19" s="1"/>
      <c r="APA19" s="1"/>
      <c r="APB19" s="1"/>
      <c r="APC19" s="1"/>
      <c r="APD19" s="1"/>
      <c r="APE19" s="1"/>
      <c r="APF19" s="1"/>
      <c r="APG19" s="1"/>
      <c r="APH19" s="1"/>
      <c r="API19" s="1"/>
      <c r="APJ19" s="1"/>
      <c r="APK19" s="1"/>
      <c r="APL19" s="1"/>
      <c r="APM19" s="1"/>
      <c r="APN19" s="1"/>
      <c r="APO19" s="1"/>
      <c r="APP19" s="1"/>
      <c r="APQ19" s="1"/>
      <c r="APR19" s="1"/>
      <c r="APS19" s="1"/>
      <c r="APT19" s="1"/>
      <c r="APU19" s="1"/>
      <c r="APV19" s="1"/>
      <c r="APW19" s="1"/>
      <c r="APX19" s="1"/>
      <c r="APY19" s="1"/>
      <c r="APZ19" s="1"/>
      <c r="AQA19" s="1"/>
      <c r="AQB19" s="1"/>
      <c r="AQC19" s="1"/>
      <c r="AQD19" s="1"/>
      <c r="AQE19" s="1"/>
      <c r="AQF19" s="1"/>
      <c r="AQG19" s="1"/>
      <c r="AQH19" s="1"/>
      <c r="AQI19" s="1"/>
      <c r="AQJ19" s="1"/>
      <c r="AQK19" s="1"/>
      <c r="AQL19" s="1"/>
      <c r="AQM19" s="1"/>
      <c r="AQN19" s="1"/>
      <c r="AQO19" s="1"/>
      <c r="AQP19" s="1"/>
      <c r="AQQ19" s="1"/>
      <c r="AQR19" s="1"/>
      <c r="AQS19" s="1"/>
      <c r="AQT19" s="1"/>
      <c r="AQU19" s="1"/>
      <c r="AQV19" s="1"/>
      <c r="AQW19" s="1"/>
      <c r="AQX19" s="1"/>
      <c r="AQY19" s="1"/>
      <c r="AQZ19" s="1"/>
      <c r="ARA19" s="1"/>
      <c r="ARB19" s="1"/>
      <c r="ARC19" s="1"/>
      <c r="ARD19" s="1"/>
      <c r="ARE19" s="1"/>
      <c r="ARF19" s="1"/>
      <c r="ARG19" s="1"/>
      <c r="ARH19" s="1"/>
      <c r="ARI19" s="1"/>
      <c r="ARJ19" s="1"/>
      <c r="ARK19" s="1"/>
      <c r="ARL19" s="1"/>
      <c r="ARM19" s="1"/>
      <c r="ARN19" s="1"/>
      <c r="ARO19" s="1"/>
      <c r="ARP19" s="1"/>
      <c r="ARQ19" s="1"/>
      <c r="ARR19" s="1"/>
      <c r="ARS19" s="1"/>
      <c r="ART19" s="1"/>
      <c r="ARU19" s="1"/>
      <c r="ARV19" s="1"/>
      <c r="ARW19" s="1"/>
      <c r="ARX19" s="1"/>
      <c r="ARY19" s="1"/>
      <c r="ARZ19" s="1"/>
      <c r="ASA19" s="1"/>
      <c r="ASB19" s="1"/>
      <c r="ASC19" s="1"/>
      <c r="ASD19" s="1"/>
      <c r="ASE19" s="1"/>
      <c r="ASF19" s="1"/>
      <c r="ASG19" s="1"/>
      <c r="ASH19" s="1"/>
      <c r="ASI19" s="1"/>
      <c r="ASJ19" s="1"/>
      <c r="ASK19" s="1"/>
      <c r="ASL19" s="1"/>
      <c r="ASM19" s="1"/>
      <c r="ASN19" s="1"/>
      <c r="ASO19" s="1"/>
      <c r="ASP19" s="1"/>
      <c r="ASQ19" s="1"/>
      <c r="ASR19" s="1"/>
      <c r="ASS19" s="1"/>
      <c r="AST19" s="1"/>
      <c r="ASU19" s="1"/>
      <c r="ASV19" s="1"/>
      <c r="ASW19" s="1"/>
      <c r="ASX19" s="1"/>
      <c r="ASY19" s="1"/>
      <c r="ASZ19" s="1"/>
      <c r="ATA19" s="1"/>
      <c r="ATB19" s="1"/>
      <c r="ATC19" s="1"/>
      <c r="ATD19" s="1"/>
      <c r="ATE19" s="1"/>
      <c r="ATF19" s="1"/>
      <c r="ATG19" s="1"/>
      <c r="ATH19" s="1"/>
      <c r="ATI19" s="1"/>
      <c r="ATJ19" s="1"/>
      <c r="ATK19" s="1"/>
      <c r="ATL19" s="1"/>
      <c r="ATM19" s="1"/>
      <c r="ATN19" s="1"/>
      <c r="ATO19" s="1"/>
      <c r="ATP19" s="1"/>
      <c r="ATQ19" s="1"/>
      <c r="ATR19" s="1"/>
      <c r="ATS19" s="1"/>
      <c r="ATT19" s="1"/>
      <c r="ATU19" s="1"/>
      <c r="ATV19" s="1"/>
      <c r="ATW19" s="1"/>
      <c r="ATX19" s="1"/>
      <c r="ATY19" s="1"/>
      <c r="ATZ19" s="1"/>
      <c r="AUA19" s="1"/>
      <c r="AUB19" s="1"/>
      <c r="AUC19" s="1"/>
      <c r="AUD19" s="1"/>
      <c r="AUE19" s="1"/>
      <c r="AUF19" s="1"/>
      <c r="AUG19" s="1"/>
      <c r="AUH19" s="1"/>
      <c r="AUI19" s="1"/>
      <c r="AUJ19" s="1"/>
      <c r="AUK19" s="1"/>
      <c r="AUL19" s="1"/>
      <c r="AUM19" s="1"/>
      <c r="AUN19" s="1"/>
      <c r="AUO19" s="1"/>
      <c r="AUP19" s="1"/>
      <c r="AUQ19" s="1"/>
      <c r="AUR19" s="1"/>
      <c r="AUS19" s="1"/>
      <c r="AUT19" s="1"/>
      <c r="AUU19" s="1"/>
      <c r="AUV19" s="1"/>
      <c r="AUW19" s="1"/>
      <c r="AUX19" s="1"/>
      <c r="AUY19" s="1"/>
      <c r="AUZ19" s="1"/>
      <c r="AVA19" s="1"/>
      <c r="AVB19" s="1"/>
      <c r="AVC19" s="1"/>
      <c r="AVD19" s="1"/>
      <c r="AVE19" s="1"/>
      <c r="AVF19" s="1"/>
      <c r="AVG19" s="1"/>
      <c r="AVH19" s="1"/>
      <c r="AVI19" s="1"/>
      <c r="AVJ19" s="1"/>
      <c r="AVK19" s="1"/>
      <c r="AVL19" s="1"/>
      <c r="AVM19" s="1"/>
      <c r="AVN19" s="1"/>
      <c r="AVO19" s="1"/>
      <c r="AVP19" s="1"/>
      <c r="AVQ19" s="1"/>
      <c r="AVR19" s="1"/>
      <c r="AVS19" s="1"/>
      <c r="AVT19" s="1"/>
      <c r="AVU19" s="1"/>
      <c r="AVV19" s="1"/>
      <c r="AVW19" s="1"/>
      <c r="AVX19" s="1"/>
      <c r="AVY19" s="1"/>
      <c r="AVZ19" s="1"/>
      <c r="AWA19" s="1"/>
      <c r="AWB19" s="1"/>
      <c r="AWC19" s="1"/>
      <c r="AWD19" s="1"/>
      <c r="AWE19" s="1"/>
      <c r="AWF19" s="1"/>
      <c r="AWG19" s="1"/>
      <c r="AWH19" s="1"/>
      <c r="AWI19" s="1"/>
      <c r="AWJ19" s="1"/>
      <c r="AWK19" s="1"/>
      <c r="AWL19" s="1"/>
      <c r="AWM19" s="1"/>
      <c r="AWN19" s="1"/>
      <c r="AWO19" s="1"/>
      <c r="AWP19" s="1"/>
      <c r="AWQ19" s="1"/>
      <c r="AWR19" s="1"/>
      <c r="AWS19" s="1"/>
      <c r="AWT19" s="1"/>
      <c r="AWU19" s="1"/>
      <c r="AWV19" s="1"/>
      <c r="AWW19" s="1"/>
      <c r="AWX19" s="1"/>
      <c r="AWY19" s="1"/>
      <c r="AWZ19" s="1"/>
      <c r="AXA19" s="1"/>
      <c r="AXB19" s="1"/>
      <c r="AXC19" s="1"/>
      <c r="AXD19" s="1"/>
      <c r="AXE19" s="1"/>
      <c r="AXF19" s="1"/>
      <c r="AXG19" s="1"/>
      <c r="AXH19" s="1"/>
      <c r="AXI19" s="1"/>
      <c r="AXJ19" s="1"/>
      <c r="AXK19" s="1"/>
      <c r="AXL19" s="1"/>
      <c r="AXM19" s="1"/>
      <c r="AXN19" s="1"/>
      <c r="AXO19" s="1"/>
      <c r="AXP19" s="1"/>
      <c r="AXQ19" s="1"/>
      <c r="AXR19" s="1"/>
      <c r="AXS19" s="1"/>
      <c r="AXT19" s="1"/>
      <c r="AXU19" s="1"/>
      <c r="AXV19" s="1"/>
      <c r="AXW19" s="1"/>
      <c r="AXX19" s="1"/>
      <c r="AXY19" s="1"/>
      <c r="AXZ19" s="1"/>
      <c r="AYA19" s="1"/>
      <c r="AYB19" s="1"/>
      <c r="AYC19" s="1"/>
      <c r="AYD19" s="1"/>
      <c r="AYE19" s="1"/>
      <c r="AYF19" s="1"/>
      <c r="AYG19" s="1"/>
      <c r="AYH19" s="1"/>
      <c r="AYI19" s="1"/>
      <c r="AYJ19" s="1"/>
      <c r="AYK19" s="1"/>
      <c r="AYL19" s="1"/>
      <c r="AYM19" s="1"/>
      <c r="AYN19" s="1"/>
      <c r="AYO19" s="1"/>
      <c r="AYP19" s="1"/>
      <c r="AYQ19" s="1"/>
      <c r="AYR19" s="1"/>
      <c r="AYS19" s="1"/>
      <c r="AYT19" s="1"/>
      <c r="AYU19" s="1"/>
      <c r="AYV19" s="1"/>
      <c r="AYW19" s="1"/>
      <c r="AYX19" s="1"/>
      <c r="AYY19" s="1"/>
      <c r="AYZ19" s="1"/>
      <c r="AZA19" s="1"/>
      <c r="AZB19" s="1"/>
      <c r="AZC19" s="1"/>
      <c r="AZD19" s="1"/>
      <c r="AZE19" s="1"/>
      <c r="AZF19" s="1"/>
      <c r="AZG19" s="1"/>
      <c r="AZH19" s="1"/>
      <c r="AZI19" s="1"/>
      <c r="AZJ19" s="1"/>
      <c r="AZK19" s="1"/>
      <c r="AZL19" s="1"/>
      <c r="AZM19" s="1"/>
      <c r="AZN19" s="1"/>
      <c r="AZO19" s="1"/>
      <c r="AZP19" s="1"/>
      <c r="AZQ19" s="1"/>
      <c r="AZR19" s="1"/>
      <c r="AZS19" s="1"/>
      <c r="AZT19" s="1"/>
      <c r="AZU19" s="1"/>
      <c r="AZV19" s="1"/>
      <c r="AZW19" s="1"/>
      <c r="AZX19" s="1"/>
      <c r="AZY19" s="1"/>
      <c r="AZZ19" s="1"/>
      <c r="BAA19" s="1"/>
      <c r="BAB19" s="1"/>
      <c r="BAC19" s="1"/>
      <c r="BAD19" s="1"/>
      <c r="BAE19" s="1"/>
      <c r="BAF19" s="1"/>
      <c r="BAG19" s="1"/>
      <c r="BAH19" s="1"/>
      <c r="BAI19" s="1"/>
      <c r="BAJ19" s="1"/>
      <c r="BAK19" s="1"/>
      <c r="BAL19" s="1"/>
      <c r="BAM19" s="1"/>
      <c r="BAN19" s="1"/>
      <c r="BAO19" s="1"/>
      <c r="BAP19" s="1"/>
      <c r="BAQ19" s="1"/>
      <c r="BAR19" s="1"/>
      <c r="BAS19" s="1"/>
      <c r="BAT19" s="1"/>
      <c r="BAU19" s="1"/>
      <c r="BAV19" s="1"/>
      <c r="BAW19" s="1"/>
      <c r="BAX19" s="1"/>
      <c r="BAY19" s="1"/>
      <c r="BAZ19" s="1"/>
      <c r="BBA19" s="1"/>
      <c r="BBB19" s="1"/>
      <c r="BBC19" s="1"/>
      <c r="BBD19" s="1"/>
      <c r="BBE19" s="1"/>
      <c r="BBF19" s="1"/>
      <c r="BBG19" s="1"/>
      <c r="BBH19" s="1"/>
      <c r="BBI19" s="1"/>
      <c r="BBJ19" s="1"/>
      <c r="BBK19" s="1"/>
      <c r="BBL19" s="1"/>
      <c r="BBM19" s="1"/>
      <c r="BBN19" s="1"/>
      <c r="BBO19" s="1"/>
      <c r="BBP19" s="1"/>
      <c r="BBQ19" s="1"/>
      <c r="BBR19" s="1"/>
      <c r="BBS19" s="1"/>
      <c r="BBT19" s="1"/>
      <c r="BBU19" s="1"/>
      <c r="BBV19" s="1"/>
      <c r="BBW19" s="1"/>
      <c r="BBX19" s="1"/>
      <c r="BBY19" s="1"/>
      <c r="BBZ19" s="1"/>
      <c r="BCA19" s="1"/>
      <c r="BCB19" s="1"/>
      <c r="BCC19" s="1"/>
      <c r="BCD19" s="1"/>
      <c r="BCE19" s="1"/>
      <c r="BCF19" s="1"/>
      <c r="BCG19" s="1"/>
      <c r="BCH19" s="1"/>
      <c r="BCI19" s="1"/>
      <c r="BCJ19" s="1"/>
      <c r="BCK19" s="1"/>
      <c r="BCL19" s="1"/>
      <c r="BCM19" s="1"/>
      <c r="BCN19" s="1"/>
      <c r="BCO19" s="1"/>
      <c r="BCP19" s="1"/>
      <c r="BCQ19" s="1"/>
      <c r="BCR19" s="1"/>
      <c r="BCS19" s="1"/>
      <c r="BCT19" s="1"/>
      <c r="BCU19" s="1"/>
      <c r="BCV19" s="1"/>
      <c r="BCW19" s="1"/>
      <c r="BCX19" s="1"/>
      <c r="BCY19" s="1"/>
      <c r="BCZ19" s="1"/>
      <c r="BDA19" s="1"/>
      <c r="BDB19" s="1"/>
      <c r="BDC19" s="1"/>
      <c r="BDD19" s="1"/>
      <c r="BDE19" s="1"/>
      <c r="BDF19" s="1"/>
      <c r="BDG19" s="1"/>
      <c r="BDH19" s="1"/>
      <c r="BDI19" s="1"/>
      <c r="BDJ19" s="1"/>
      <c r="BDK19" s="1"/>
      <c r="BDL19" s="1"/>
      <c r="BDM19" s="1"/>
      <c r="BDN19" s="1"/>
      <c r="BDO19" s="1"/>
      <c r="BDP19" s="1"/>
      <c r="BDQ19" s="1"/>
      <c r="BDR19" s="1"/>
      <c r="BDS19" s="1"/>
      <c r="BDT19" s="1"/>
      <c r="BDU19" s="1"/>
      <c r="BDV19" s="1"/>
      <c r="BDW19" s="1"/>
      <c r="BDX19" s="1"/>
      <c r="BDY19" s="1"/>
      <c r="BDZ19" s="1"/>
      <c r="BEA19" s="1"/>
      <c r="BEB19" s="1"/>
      <c r="BEC19" s="1"/>
      <c r="BED19" s="1"/>
      <c r="BEE19" s="1"/>
      <c r="BEF19" s="1"/>
      <c r="BEG19" s="1"/>
      <c r="BEH19" s="1"/>
      <c r="BEI19" s="1"/>
      <c r="BEJ19" s="1"/>
      <c r="BEK19" s="1"/>
      <c r="BEL19" s="1"/>
      <c r="BEM19" s="1"/>
      <c r="BEN19" s="1"/>
      <c r="BEO19" s="1"/>
      <c r="BEP19" s="1"/>
      <c r="BEQ19" s="1"/>
      <c r="BER19" s="1"/>
      <c r="BES19" s="1"/>
      <c r="BET19" s="1"/>
      <c r="BEU19" s="1"/>
      <c r="BEV19" s="1"/>
      <c r="BEW19" s="1"/>
      <c r="BEX19" s="1"/>
      <c r="BEY19" s="1"/>
      <c r="BEZ19" s="1"/>
      <c r="BFA19" s="1"/>
      <c r="BFB19" s="1"/>
      <c r="BFC19" s="1"/>
      <c r="BFD19" s="1"/>
      <c r="BFE19" s="1"/>
      <c r="BFF19" s="1"/>
      <c r="BFG19" s="1"/>
      <c r="BFH19" s="1"/>
      <c r="BFI19" s="1"/>
      <c r="BFJ19" s="1"/>
      <c r="BFK19" s="1"/>
      <c r="BFL19" s="1"/>
      <c r="BFM19" s="1"/>
      <c r="BFN19" s="1"/>
      <c r="BFO19" s="1"/>
      <c r="BFP19" s="1"/>
      <c r="BFQ19" s="1"/>
      <c r="BFR19" s="1"/>
      <c r="BFS19" s="1"/>
      <c r="BFT19" s="1"/>
      <c r="BFU19" s="1"/>
      <c r="BFV19" s="1"/>
      <c r="BFW19" s="1"/>
      <c r="BFX19" s="1"/>
      <c r="BFY19" s="1"/>
      <c r="BFZ19" s="1"/>
      <c r="BGA19" s="1"/>
      <c r="BGB19" s="1"/>
      <c r="BGC19" s="1"/>
      <c r="BGD19" s="1"/>
      <c r="BGE19" s="1"/>
      <c r="BGF19" s="1"/>
      <c r="BGG19" s="1"/>
      <c r="BGH19" s="1"/>
      <c r="BGI19" s="1"/>
      <c r="BGJ19" s="1"/>
      <c r="BGK19" s="1"/>
      <c r="BGL19" s="1"/>
      <c r="BGM19" s="1"/>
      <c r="BGN19" s="1"/>
      <c r="BGO19" s="1"/>
      <c r="BGP19" s="1"/>
      <c r="BGQ19" s="1"/>
      <c r="BGR19" s="1"/>
      <c r="BGS19" s="1"/>
      <c r="BGT19" s="1"/>
      <c r="BGU19" s="1"/>
      <c r="BGV19" s="1"/>
      <c r="BGW19" s="1"/>
      <c r="BGX19" s="1"/>
      <c r="BGY19" s="1"/>
      <c r="BGZ19" s="1"/>
      <c r="BHA19" s="1"/>
      <c r="BHB19" s="1"/>
      <c r="BHC19" s="1"/>
      <c r="BHD19" s="1"/>
      <c r="BHE19" s="1"/>
      <c r="BHF19" s="1"/>
      <c r="BHG19" s="1"/>
      <c r="BHH19" s="1"/>
      <c r="BHI19" s="1"/>
      <c r="BHJ19" s="1"/>
      <c r="BHK19" s="1"/>
      <c r="BHL19" s="1"/>
      <c r="BHM19" s="1"/>
      <c r="BHN19" s="1"/>
      <c r="BHO19" s="1"/>
      <c r="BHP19" s="1"/>
      <c r="BHQ19" s="1"/>
      <c r="BHR19" s="1"/>
      <c r="BHS19" s="1"/>
      <c r="BHT19" s="1"/>
      <c r="BHU19" s="1"/>
      <c r="BHV19" s="1"/>
      <c r="BHW19" s="1"/>
      <c r="BHX19" s="1"/>
      <c r="BHY19" s="1"/>
      <c r="BHZ19" s="1"/>
      <c r="BIA19" s="1"/>
      <c r="BIB19" s="1"/>
      <c r="BIC19" s="1"/>
      <c r="BID19" s="1"/>
      <c r="BIE19" s="1"/>
      <c r="BIF19" s="1"/>
      <c r="BIG19" s="1"/>
      <c r="BIH19" s="1"/>
      <c r="BII19" s="1"/>
      <c r="BIJ19" s="1"/>
      <c r="BIK19" s="1"/>
      <c r="BIL19" s="1"/>
      <c r="BIM19" s="1"/>
      <c r="BIN19" s="1"/>
      <c r="BIO19" s="1"/>
      <c r="BIP19" s="1"/>
      <c r="BIQ19" s="1"/>
      <c r="BIR19" s="1"/>
      <c r="BIS19" s="1"/>
      <c r="BIT19" s="1"/>
      <c r="BIU19" s="1"/>
      <c r="BIV19" s="1"/>
      <c r="BIW19" s="1"/>
      <c r="BIX19" s="1"/>
      <c r="BIY19" s="1"/>
      <c r="BIZ19" s="1"/>
      <c r="BJA19" s="1"/>
      <c r="BJB19" s="1"/>
      <c r="BJC19" s="1"/>
      <c r="BJD19" s="1"/>
      <c r="BJE19" s="1"/>
      <c r="BJF19" s="1"/>
      <c r="BJG19" s="1"/>
      <c r="BJH19" s="1"/>
      <c r="BJI19" s="1"/>
      <c r="BJJ19" s="1"/>
      <c r="BJK19" s="1"/>
      <c r="BJL19" s="1"/>
      <c r="BJM19" s="1"/>
      <c r="BJN19" s="1"/>
      <c r="BJO19" s="1"/>
      <c r="BJP19" s="1"/>
      <c r="BJQ19" s="1"/>
      <c r="BJR19" s="1"/>
      <c r="BJS19" s="1"/>
      <c r="BJT19" s="1"/>
      <c r="BJU19" s="1"/>
      <c r="BJV19" s="1"/>
      <c r="BJW19" s="1"/>
      <c r="BJX19" s="1"/>
      <c r="BJY19" s="1"/>
      <c r="BJZ19" s="1"/>
      <c r="BKA19" s="1"/>
      <c r="BKB19" s="1"/>
      <c r="BKC19" s="1"/>
      <c r="BKD19" s="1"/>
      <c r="BKE19" s="1"/>
      <c r="BKF19" s="1"/>
      <c r="BKG19" s="1"/>
      <c r="BKH19" s="1"/>
      <c r="BKI19" s="1"/>
      <c r="BKJ19" s="1"/>
      <c r="BKK19" s="1"/>
      <c r="BKL19" s="1"/>
      <c r="BKM19" s="1"/>
      <c r="BKN19" s="1"/>
      <c r="BKO19" s="1"/>
      <c r="BKP19" s="1"/>
      <c r="BKQ19" s="1"/>
      <c r="BKR19" s="1"/>
      <c r="BKS19" s="1"/>
      <c r="BKT19" s="1"/>
      <c r="BKU19" s="1"/>
      <c r="BKV19" s="1"/>
      <c r="BKW19" s="1"/>
      <c r="BKX19" s="1"/>
      <c r="BKY19" s="1"/>
      <c r="BKZ19" s="1"/>
      <c r="BLA19" s="1"/>
      <c r="BLB19" s="1"/>
      <c r="BLC19" s="1"/>
      <c r="BLD19" s="1"/>
      <c r="BLE19" s="1"/>
      <c r="BLF19" s="1"/>
      <c r="BLG19" s="1"/>
      <c r="BLH19" s="1"/>
      <c r="BLI19" s="1"/>
      <c r="BLJ19" s="1"/>
      <c r="BLK19" s="1"/>
      <c r="BLL19" s="1"/>
      <c r="BLM19" s="1"/>
      <c r="BLN19" s="1"/>
      <c r="BLO19" s="1"/>
      <c r="BLP19" s="1"/>
      <c r="BLQ19" s="1"/>
      <c r="BLR19" s="1"/>
      <c r="BLS19" s="1"/>
      <c r="BLT19" s="1"/>
      <c r="BLU19" s="1"/>
      <c r="BLV19" s="1"/>
      <c r="BLW19" s="1"/>
      <c r="BLX19" s="1"/>
      <c r="BLY19" s="1"/>
      <c r="BLZ19" s="1"/>
      <c r="BMA19" s="1"/>
      <c r="BMB19" s="1"/>
      <c r="BMC19" s="1"/>
      <c r="BMD19" s="1"/>
      <c r="BME19" s="1"/>
      <c r="BMF19" s="1"/>
      <c r="BMG19" s="1"/>
      <c r="BMH19" s="1"/>
      <c r="BMI19" s="1"/>
      <c r="BMJ19" s="1"/>
      <c r="BMK19" s="1"/>
      <c r="BML19" s="1"/>
      <c r="BMM19" s="1"/>
      <c r="BMN19" s="1"/>
      <c r="BMO19" s="1"/>
      <c r="BMP19" s="1"/>
      <c r="BMQ19" s="1"/>
      <c r="BMR19" s="1"/>
      <c r="BMS19" s="1"/>
      <c r="BMT19" s="1"/>
      <c r="BMU19" s="1"/>
      <c r="BMV19" s="1"/>
      <c r="BMW19" s="1"/>
      <c r="BMX19" s="1"/>
      <c r="BMY19" s="1"/>
      <c r="BMZ19" s="1"/>
      <c r="BNA19" s="1"/>
      <c r="BNB19" s="1"/>
      <c r="BNC19" s="1"/>
      <c r="BND19" s="1"/>
      <c r="BNE19" s="1"/>
      <c r="BNF19" s="1"/>
      <c r="BNG19" s="1"/>
      <c r="BNH19" s="1"/>
      <c r="BNI19" s="1"/>
      <c r="BNJ19" s="1"/>
      <c r="BNK19" s="1"/>
      <c r="BNL19" s="1"/>
      <c r="BNM19" s="1"/>
      <c r="BNN19" s="1"/>
      <c r="BNO19" s="1"/>
      <c r="BNP19" s="1"/>
      <c r="BNQ19" s="1"/>
      <c r="BNR19" s="1"/>
      <c r="BNS19" s="1"/>
      <c r="BNT19" s="1"/>
      <c r="BNU19" s="1"/>
      <c r="BNV19" s="1"/>
      <c r="BNW19" s="1"/>
      <c r="BNX19" s="1"/>
      <c r="BNY19" s="1"/>
      <c r="BNZ19" s="1"/>
      <c r="BOA19" s="1"/>
      <c r="BOB19" s="1"/>
      <c r="BOC19" s="1"/>
      <c r="BOD19" s="1"/>
      <c r="BOE19" s="1"/>
      <c r="BOF19" s="1"/>
      <c r="BOG19" s="1"/>
      <c r="BOH19" s="1"/>
      <c r="BOI19" s="1"/>
      <c r="BOJ19" s="1"/>
      <c r="BOK19" s="1"/>
      <c r="BOL19" s="1"/>
      <c r="BOM19" s="1"/>
      <c r="BON19" s="1"/>
      <c r="BOO19" s="1"/>
      <c r="BOP19" s="1"/>
      <c r="BOQ19" s="1"/>
      <c r="BOR19" s="1"/>
      <c r="BOS19" s="1"/>
      <c r="BOT19" s="1"/>
      <c r="BOU19" s="1"/>
      <c r="BOV19" s="1"/>
      <c r="BOW19" s="1"/>
      <c r="BOX19" s="1"/>
      <c r="BOY19" s="1"/>
      <c r="BOZ19" s="1"/>
      <c r="BPA19" s="1"/>
      <c r="BPB19" s="1"/>
      <c r="BPC19" s="1"/>
      <c r="BPD19" s="1"/>
      <c r="BPE19" s="1"/>
      <c r="BPF19" s="1"/>
      <c r="BPG19" s="1"/>
      <c r="BPH19" s="1"/>
      <c r="BPI19" s="1"/>
      <c r="BPJ19" s="1"/>
      <c r="BPK19" s="1"/>
      <c r="BPL19" s="1"/>
      <c r="BPM19" s="1"/>
      <c r="BPN19" s="1"/>
      <c r="BPO19" s="1"/>
      <c r="BPP19" s="1"/>
      <c r="BPQ19" s="1"/>
      <c r="BPR19" s="1"/>
      <c r="BPS19" s="1"/>
      <c r="BPT19" s="1"/>
      <c r="BPU19" s="1"/>
      <c r="BPV19" s="1"/>
      <c r="BPW19" s="1"/>
      <c r="BPX19" s="1"/>
      <c r="BPY19" s="1"/>
      <c r="BPZ19" s="1"/>
      <c r="BQA19" s="1"/>
      <c r="BQB19" s="1"/>
      <c r="BQC19" s="1"/>
      <c r="BQD19" s="1"/>
      <c r="BQE19" s="1"/>
      <c r="BQF19" s="1"/>
      <c r="BQG19" s="1"/>
      <c r="BQH19" s="1"/>
      <c r="BQI19" s="1"/>
      <c r="BQJ19" s="1"/>
      <c r="BQK19" s="1"/>
      <c r="BQL19" s="1"/>
      <c r="BQM19" s="1"/>
      <c r="BQN19" s="1"/>
      <c r="BQO19" s="1"/>
      <c r="BQP19" s="1"/>
      <c r="BQQ19" s="1"/>
      <c r="BQR19" s="1"/>
      <c r="BQS19" s="1"/>
      <c r="BQT19" s="1"/>
      <c r="BQU19" s="1"/>
      <c r="BQV19" s="1"/>
      <c r="BQW19" s="1"/>
      <c r="BQX19" s="1"/>
      <c r="BQY19" s="1"/>
      <c r="BQZ19" s="1"/>
      <c r="BRA19" s="1"/>
      <c r="BRB19" s="1"/>
      <c r="BRC19" s="1"/>
      <c r="BRD19" s="1"/>
      <c r="BRE19" s="1"/>
      <c r="BRF19" s="1"/>
      <c r="BRG19" s="1"/>
      <c r="BRH19" s="1"/>
      <c r="BRI19" s="1"/>
      <c r="BRJ19" s="1"/>
      <c r="BRK19" s="1"/>
      <c r="BRL19" s="1"/>
      <c r="BRM19" s="1"/>
      <c r="BRN19" s="1"/>
      <c r="BRO19" s="1"/>
      <c r="BRP19" s="1"/>
      <c r="BRQ19" s="1"/>
      <c r="BRR19" s="1"/>
      <c r="BRS19" s="1"/>
      <c r="BRT19" s="1"/>
      <c r="BRU19" s="1"/>
      <c r="BRV19" s="1"/>
      <c r="BRW19" s="1"/>
      <c r="BRX19" s="1"/>
      <c r="BRY19" s="1"/>
      <c r="BRZ19" s="1"/>
      <c r="BSA19" s="1"/>
      <c r="BSB19" s="1"/>
      <c r="BSC19" s="1"/>
      <c r="BSD19" s="1"/>
      <c r="BSE19" s="1"/>
      <c r="BSF19" s="1"/>
      <c r="BSG19" s="1"/>
      <c r="BSH19" s="1"/>
      <c r="BSI19" s="1"/>
      <c r="BSJ19" s="1"/>
      <c r="BSK19" s="1"/>
      <c r="BSL19" s="1"/>
      <c r="BSM19" s="1"/>
      <c r="BSN19" s="1"/>
      <c r="BSO19" s="1"/>
      <c r="BSP19" s="1"/>
      <c r="BSQ19" s="1"/>
      <c r="BSR19" s="1"/>
      <c r="BSS19" s="1"/>
      <c r="BST19" s="1"/>
      <c r="BSU19" s="1"/>
      <c r="BSV19" s="1"/>
      <c r="BSW19" s="1"/>
      <c r="BSX19" s="1"/>
      <c r="BSY19" s="1"/>
      <c r="BSZ19" s="1"/>
      <c r="BTA19" s="1"/>
      <c r="BTB19" s="1"/>
      <c r="BTC19" s="1"/>
      <c r="BTD19" s="1"/>
      <c r="BTE19" s="1"/>
      <c r="BTF19" s="1"/>
      <c r="BTG19" s="1"/>
      <c r="BTH19" s="1"/>
      <c r="BTI19" s="1"/>
      <c r="BTJ19" s="1"/>
      <c r="BTK19" s="1"/>
      <c r="BTL19" s="1"/>
      <c r="BTM19" s="1"/>
      <c r="BTN19" s="1"/>
      <c r="BTO19" s="1"/>
      <c r="BTP19" s="1"/>
      <c r="BTQ19" s="1"/>
      <c r="BTR19" s="1"/>
      <c r="BTS19" s="1"/>
      <c r="BTT19" s="1"/>
      <c r="BTU19" s="1"/>
      <c r="BTV19" s="1"/>
      <c r="BTW19" s="1"/>
      <c r="BTX19" s="1"/>
      <c r="BTY19" s="1"/>
      <c r="BTZ19" s="1"/>
      <c r="BUA19" s="1"/>
      <c r="BUB19" s="1"/>
      <c r="BUC19" s="1"/>
      <c r="BUD19" s="1"/>
      <c r="BUE19" s="1"/>
      <c r="BUF19" s="1"/>
      <c r="BUG19" s="1"/>
      <c r="BUH19" s="1"/>
      <c r="BUI19" s="1"/>
      <c r="BUJ19" s="1"/>
      <c r="BUK19" s="1"/>
      <c r="BUL19" s="1"/>
      <c r="BUM19" s="1"/>
      <c r="BUN19" s="1"/>
      <c r="BUO19" s="1"/>
      <c r="BUP19" s="1"/>
      <c r="BUQ19" s="1"/>
      <c r="BUR19" s="1"/>
      <c r="BUS19" s="1"/>
      <c r="BUT19" s="1"/>
      <c r="BUU19" s="1"/>
      <c r="BUV19" s="1"/>
      <c r="BUW19" s="1"/>
      <c r="BUX19" s="1"/>
      <c r="BUY19" s="1"/>
      <c r="BUZ19" s="1"/>
      <c r="BVA19" s="1"/>
      <c r="BVB19" s="1"/>
      <c r="BVC19" s="1"/>
      <c r="BVD19" s="1"/>
      <c r="BVE19" s="1"/>
      <c r="BVF19" s="1"/>
      <c r="BVG19" s="1"/>
      <c r="BVH19" s="1"/>
      <c r="BVI19" s="1"/>
      <c r="BVJ19" s="1"/>
      <c r="BVK19" s="1"/>
      <c r="BVL19" s="1"/>
      <c r="BVM19" s="1"/>
      <c r="BVN19" s="1"/>
      <c r="BVO19" s="1"/>
      <c r="BVP19" s="1"/>
      <c r="BVQ19" s="1"/>
      <c r="BVR19" s="1"/>
      <c r="BVS19" s="1"/>
      <c r="BVT19" s="1"/>
      <c r="BVU19" s="1"/>
      <c r="BVV19" s="1"/>
      <c r="BVW19" s="1"/>
      <c r="BVX19" s="1"/>
      <c r="BVY19" s="1"/>
      <c r="BVZ19" s="1"/>
      <c r="BWA19" s="1"/>
      <c r="BWB19" s="1"/>
      <c r="BWC19" s="1"/>
      <c r="BWD19" s="1"/>
      <c r="BWE19" s="1"/>
      <c r="BWF19" s="1"/>
      <c r="BWG19" s="1"/>
      <c r="BWH19" s="1"/>
      <c r="BWI19" s="1"/>
      <c r="BWJ19" s="1"/>
      <c r="BWK19" s="1"/>
      <c r="BWL19" s="1"/>
      <c r="BWM19" s="1"/>
      <c r="BWN19" s="1"/>
      <c r="BWO19" s="1"/>
      <c r="BWP19" s="1"/>
      <c r="BWQ19" s="1"/>
      <c r="BWR19" s="1"/>
      <c r="BWS19" s="1"/>
      <c r="BWT19" s="1"/>
      <c r="BWU19" s="1"/>
      <c r="BWV19" s="1"/>
      <c r="BWW19" s="1"/>
      <c r="BWX19" s="1"/>
      <c r="BWY19" s="1"/>
      <c r="BWZ19" s="1"/>
      <c r="BXA19" s="1"/>
      <c r="BXB19" s="1"/>
      <c r="BXC19" s="1"/>
      <c r="BXD19" s="1"/>
      <c r="BXE19" s="1"/>
      <c r="BXF19" s="1"/>
      <c r="BXG19" s="1"/>
      <c r="BXH19" s="1"/>
      <c r="BXI19" s="1"/>
      <c r="BXJ19" s="1"/>
      <c r="BXK19" s="1"/>
      <c r="BXL19" s="1"/>
      <c r="BXM19" s="1"/>
      <c r="BXN19" s="1"/>
      <c r="BXO19" s="1"/>
      <c r="BXP19" s="1"/>
      <c r="BXQ19" s="1"/>
      <c r="BXR19" s="1"/>
      <c r="BXS19" s="1"/>
      <c r="BXT19" s="1"/>
      <c r="BXU19" s="1"/>
      <c r="BXV19" s="1"/>
      <c r="BXW19" s="1"/>
      <c r="BXX19" s="1"/>
      <c r="BXY19" s="1"/>
      <c r="BXZ19" s="1"/>
      <c r="BYA19" s="1"/>
      <c r="BYB19" s="1"/>
      <c r="BYC19" s="1"/>
      <c r="BYD19" s="1"/>
      <c r="BYE19" s="1"/>
      <c r="BYF19" s="1"/>
      <c r="BYG19" s="1"/>
      <c r="BYH19" s="1"/>
      <c r="BYI19" s="1"/>
      <c r="BYJ19" s="1"/>
      <c r="BYK19" s="1"/>
      <c r="BYL19" s="1"/>
      <c r="BYM19" s="1"/>
      <c r="BYN19" s="1"/>
      <c r="BYO19" s="1"/>
      <c r="BYP19" s="1"/>
      <c r="BYQ19" s="1"/>
      <c r="BYR19" s="1"/>
      <c r="BYS19" s="1"/>
      <c r="BYT19" s="1"/>
      <c r="BYU19" s="1"/>
      <c r="BYV19" s="1"/>
      <c r="BYW19" s="1"/>
      <c r="BYX19" s="1"/>
      <c r="BYY19" s="1"/>
      <c r="BYZ19" s="1"/>
      <c r="BZA19" s="1"/>
      <c r="BZB19" s="1"/>
      <c r="BZC19" s="1"/>
      <c r="BZD19" s="1"/>
      <c r="BZE19" s="1"/>
      <c r="BZF19" s="1"/>
      <c r="BZG19" s="1"/>
      <c r="BZH19" s="1"/>
      <c r="BZI19" s="1"/>
      <c r="BZJ19" s="1"/>
      <c r="BZK19" s="1"/>
      <c r="BZL19" s="1"/>
      <c r="BZM19" s="1"/>
      <c r="BZN19" s="1"/>
      <c r="BZO19" s="1"/>
      <c r="BZP19" s="1"/>
      <c r="BZQ19" s="1"/>
      <c r="BZR19" s="1"/>
      <c r="BZS19" s="1"/>
      <c r="BZT19" s="1"/>
      <c r="BZU19" s="1"/>
      <c r="BZV19" s="1"/>
      <c r="BZW19" s="1"/>
      <c r="BZX19" s="1"/>
      <c r="BZY19" s="1"/>
      <c r="BZZ19" s="1"/>
      <c r="CAA19" s="1"/>
      <c r="CAB19" s="1"/>
      <c r="CAC19" s="1"/>
      <c r="CAD19" s="1"/>
      <c r="CAE19" s="1"/>
      <c r="CAF19" s="1"/>
      <c r="CAG19" s="1"/>
      <c r="CAH19" s="1"/>
      <c r="CAI19" s="1"/>
      <c r="CAJ19" s="1"/>
      <c r="CAK19" s="1"/>
      <c r="CAL19" s="1"/>
      <c r="CAM19" s="1"/>
      <c r="CAN19" s="1"/>
      <c r="CAO19" s="1"/>
      <c r="CAP19" s="1"/>
      <c r="CAQ19" s="1"/>
      <c r="CAR19" s="1"/>
      <c r="CAS19" s="1"/>
      <c r="CAT19" s="1"/>
      <c r="CAU19" s="1"/>
      <c r="CAV19" s="1"/>
      <c r="CAW19" s="1"/>
      <c r="CAX19" s="1"/>
      <c r="CAY19" s="1"/>
      <c r="CAZ19" s="1"/>
      <c r="CBA19" s="1"/>
      <c r="CBB19" s="1"/>
      <c r="CBC19" s="1"/>
      <c r="CBD19" s="1"/>
      <c r="CBE19" s="1"/>
      <c r="CBF19" s="1"/>
      <c r="CBG19" s="1"/>
      <c r="CBH19" s="1"/>
      <c r="CBI19" s="1"/>
      <c r="CBJ19" s="1"/>
      <c r="CBK19" s="1"/>
      <c r="CBL19" s="1"/>
      <c r="CBM19" s="1"/>
      <c r="CBN19" s="1"/>
      <c r="CBO19" s="1"/>
      <c r="CBP19" s="1"/>
      <c r="CBQ19" s="1"/>
      <c r="CBR19" s="1"/>
      <c r="CBS19" s="1"/>
      <c r="CBT19" s="1"/>
      <c r="CBU19" s="1"/>
      <c r="CBV19" s="1"/>
      <c r="CBW19" s="1"/>
      <c r="CBX19" s="1"/>
      <c r="CBY19" s="1"/>
      <c r="CBZ19" s="1"/>
      <c r="CCA19" s="1"/>
      <c r="CCB19" s="1"/>
      <c r="CCC19" s="1"/>
      <c r="CCD19" s="1"/>
      <c r="CCE19" s="1"/>
      <c r="CCF19" s="1"/>
      <c r="CCG19" s="1"/>
      <c r="CCH19" s="1"/>
      <c r="CCI19" s="1"/>
      <c r="CCJ19" s="1"/>
      <c r="CCK19" s="1"/>
      <c r="CCL19" s="1"/>
      <c r="CCM19" s="1"/>
      <c r="CCN19" s="1"/>
      <c r="CCO19" s="1"/>
      <c r="CCP19" s="1"/>
      <c r="CCQ19" s="1"/>
      <c r="CCR19" s="1"/>
      <c r="CCS19" s="1"/>
      <c r="CCT19" s="1"/>
      <c r="CCU19" s="1"/>
      <c r="CCV19" s="1"/>
      <c r="CCW19" s="1"/>
      <c r="CCX19" s="1"/>
      <c r="CCY19" s="1"/>
      <c r="CCZ19" s="1"/>
      <c r="CDA19" s="1"/>
      <c r="CDB19" s="1"/>
      <c r="CDC19" s="1"/>
      <c r="CDD19" s="1"/>
      <c r="CDE19" s="1"/>
      <c r="CDF19" s="1"/>
      <c r="CDG19" s="1"/>
      <c r="CDH19" s="1"/>
      <c r="CDI19" s="1"/>
      <c r="CDJ19" s="1"/>
      <c r="CDK19" s="1"/>
      <c r="CDL19" s="1"/>
      <c r="CDM19" s="1"/>
      <c r="CDN19" s="1"/>
      <c r="CDO19" s="1"/>
      <c r="CDP19" s="1"/>
      <c r="CDQ19" s="1"/>
      <c r="CDR19" s="1"/>
      <c r="CDS19" s="1"/>
      <c r="CDT19" s="1"/>
      <c r="CDU19" s="1"/>
      <c r="CDV19" s="1"/>
      <c r="CDW19" s="1"/>
      <c r="CDX19" s="1"/>
      <c r="CDY19" s="1"/>
      <c r="CDZ19" s="1"/>
      <c r="CEA19" s="1"/>
      <c r="CEB19" s="1"/>
      <c r="CEC19" s="1"/>
      <c r="CED19" s="1"/>
      <c r="CEE19" s="1"/>
      <c r="CEF19" s="1"/>
      <c r="CEG19" s="1"/>
      <c r="CEH19" s="1"/>
      <c r="CEI19" s="1"/>
      <c r="CEJ19" s="1"/>
      <c r="CEK19" s="1"/>
      <c r="CEL19" s="1"/>
      <c r="CEM19" s="1"/>
      <c r="CEN19" s="1"/>
      <c r="CEO19" s="1"/>
      <c r="CEP19" s="1"/>
      <c r="CEQ19" s="1"/>
      <c r="CER19" s="1"/>
      <c r="CES19" s="1"/>
      <c r="CET19" s="1"/>
      <c r="CEU19" s="1"/>
      <c r="CEV19" s="1"/>
      <c r="CEW19" s="1"/>
      <c r="CEX19" s="1"/>
      <c r="CEY19" s="1"/>
      <c r="CEZ19" s="1"/>
      <c r="CFA19" s="1"/>
      <c r="CFB19" s="1"/>
      <c r="CFC19" s="1"/>
      <c r="CFD19" s="1"/>
      <c r="CFE19" s="1"/>
      <c r="CFF19" s="1"/>
      <c r="CFG19" s="1"/>
      <c r="CFH19" s="1"/>
      <c r="CFI19" s="1"/>
      <c r="CFJ19" s="1"/>
      <c r="CFK19" s="1"/>
      <c r="CFL19" s="1"/>
      <c r="CFM19" s="1"/>
      <c r="CFN19" s="1"/>
      <c r="CFO19" s="1"/>
      <c r="CFP19" s="1"/>
      <c r="CFQ19" s="1"/>
      <c r="CFR19" s="1"/>
      <c r="CFS19" s="1"/>
      <c r="CFT19" s="1"/>
      <c r="CFU19" s="1"/>
      <c r="CFV19" s="1"/>
      <c r="CFW19" s="1"/>
      <c r="CFX19" s="1"/>
      <c r="CFY19" s="1"/>
      <c r="CFZ19" s="1"/>
      <c r="CGA19" s="1"/>
      <c r="CGB19" s="1"/>
      <c r="CGC19" s="1"/>
      <c r="CGD19" s="1"/>
      <c r="CGE19" s="1"/>
      <c r="CGF19" s="1"/>
      <c r="CGG19" s="1"/>
      <c r="CGH19" s="1"/>
      <c r="CGI19" s="1"/>
      <c r="CGJ19" s="1"/>
      <c r="CGK19" s="1"/>
      <c r="CGL19" s="1"/>
      <c r="CGM19" s="1"/>
      <c r="CGN19" s="1"/>
      <c r="CGO19" s="1"/>
      <c r="CGP19" s="1"/>
      <c r="CGQ19" s="1"/>
      <c r="CGR19" s="1"/>
      <c r="CGS19" s="1"/>
      <c r="CGT19" s="1"/>
      <c r="CGU19" s="1"/>
      <c r="CGV19" s="1"/>
      <c r="CGW19" s="1"/>
      <c r="CGX19" s="1"/>
      <c r="CGY19" s="1"/>
      <c r="CGZ19" s="1"/>
      <c r="CHA19" s="1"/>
      <c r="CHB19" s="1"/>
      <c r="CHC19" s="1"/>
      <c r="CHD19" s="1"/>
      <c r="CHE19" s="1"/>
      <c r="CHF19" s="1"/>
      <c r="CHG19" s="1"/>
      <c r="CHH19" s="1"/>
      <c r="CHI19" s="1"/>
      <c r="CHJ19" s="1"/>
      <c r="CHK19" s="1"/>
      <c r="CHL19" s="1"/>
      <c r="CHM19" s="1"/>
      <c r="CHN19" s="1"/>
      <c r="CHO19" s="1"/>
      <c r="CHP19" s="1"/>
      <c r="CHQ19" s="1"/>
      <c r="CHR19" s="1"/>
      <c r="CHS19" s="1"/>
      <c r="CHT19" s="1"/>
      <c r="CHU19" s="1"/>
      <c r="CHV19" s="1"/>
      <c r="CHW19" s="1"/>
      <c r="CHX19" s="1"/>
      <c r="CHY19" s="1"/>
      <c r="CHZ19" s="1"/>
      <c r="CIA19" s="1"/>
      <c r="CIB19" s="1"/>
      <c r="CIC19" s="1"/>
      <c r="CID19" s="1"/>
      <c r="CIE19" s="1"/>
      <c r="CIF19" s="1"/>
      <c r="CIG19" s="1"/>
      <c r="CIH19" s="1"/>
      <c r="CII19" s="1"/>
      <c r="CIJ19" s="1"/>
      <c r="CIK19" s="1"/>
      <c r="CIL19" s="1"/>
      <c r="CIM19" s="1"/>
      <c r="CIN19" s="1"/>
      <c r="CIO19" s="1"/>
      <c r="CIP19" s="1"/>
      <c r="CIQ19" s="1"/>
      <c r="CIR19" s="1"/>
      <c r="CIS19" s="1"/>
      <c r="CIT19" s="1"/>
      <c r="CIU19" s="1"/>
      <c r="CIV19" s="1"/>
      <c r="CIW19" s="1"/>
      <c r="CIX19" s="1"/>
      <c r="CIY19" s="1"/>
      <c r="CIZ19" s="1"/>
      <c r="CJA19" s="1"/>
      <c r="CJB19" s="1"/>
      <c r="CJC19" s="1"/>
      <c r="CJD19" s="1"/>
      <c r="CJE19" s="1"/>
      <c r="CJF19" s="1"/>
      <c r="CJG19" s="1"/>
      <c r="CJH19" s="1"/>
      <c r="CJI19" s="1"/>
      <c r="CJJ19" s="1"/>
      <c r="CJK19" s="1"/>
      <c r="CJL19" s="1"/>
      <c r="CJM19" s="1"/>
      <c r="CJN19" s="1"/>
      <c r="CJO19" s="1"/>
      <c r="CJP19" s="1"/>
      <c r="CJQ19" s="1"/>
      <c r="CJR19" s="1"/>
      <c r="CJS19" s="1"/>
      <c r="CJT19" s="1"/>
      <c r="CJU19" s="1"/>
      <c r="CJV19" s="1"/>
      <c r="CJW19" s="1"/>
      <c r="CJX19" s="1"/>
      <c r="CJY19" s="1"/>
      <c r="CJZ19" s="1"/>
      <c r="CKA19" s="1"/>
      <c r="CKB19" s="1"/>
      <c r="CKC19" s="1"/>
      <c r="CKD19" s="1"/>
      <c r="CKE19" s="1"/>
      <c r="CKF19" s="1"/>
      <c r="CKG19" s="1"/>
      <c r="CKH19" s="1"/>
      <c r="CKI19" s="1"/>
      <c r="CKJ19" s="1"/>
      <c r="CKK19" s="1"/>
      <c r="CKL19" s="1"/>
      <c r="CKM19" s="1"/>
      <c r="CKN19" s="1"/>
      <c r="CKO19" s="1"/>
      <c r="CKP19" s="1"/>
      <c r="CKQ19" s="1"/>
      <c r="CKR19" s="1"/>
      <c r="CKS19" s="1"/>
      <c r="CKT19" s="1"/>
      <c r="CKU19" s="1"/>
      <c r="CKV19" s="1"/>
      <c r="CKW19" s="1"/>
      <c r="CKX19" s="1"/>
      <c r="CKY19" s="1"/>
      <c r="CKZ19" s="1"/>
      <c r="CLA19" s="1"/>
      <c r="CLB19" s="1"/>
      <c r="CLC19" s="1"/>
      <c r="CLD19" s="1"/>
      <c r="CLE19" s="1"/>
      <c r="CLF19" s="1"/>
      <c r="CLG19" s="1"/>
      <c r="CLH19" s="1"/>
      <c r="CLI19" s="1"/>
      <c r="CLJ19" s="1"/>
      <c r="CLK19" s="1"/>
      <c r="CLL19" s="1"/>
      <c r="CLM19" s="1"/>
      <c r="CLN19" s="1"/>
      <c r="CLO19" s="1"/>
      <c r="CLP19" s="1"/>
      <c r="CLQ19" s="1"/>
      <c r="CLR19" s="1"/>
      <c r="CLS19" s="1"/>
      <c r="CLT19" s="1"/>
      <c r="CLU19" s="1"/>
      <c r="CLV19" s="1"/>
      <c r="CLW19" s="1"/>
      <c r="CLX19" s="1"/>
      <c r="CLY19" s="1"/>
      <c r="CLZ19" s="1"/>
      <c r="CMA19" s="1"/>
      <c r="CMB19" s="1"/>
      <c r="CMC19" s="1"/>
      <c r="CMD19" s="1"/>
      <c r="CME19" s="1"/>
      <c r="CMF19" s="1"/>
      <c r="CMG19" s="1"/>
      <c r="CMH19" s="1"/>
      <c r="CMI19" s="1"/>
      <c r="CMJ19" s="1"/>
      <c r="CMK19" s="1"/>
      <c r="CML19" s="1"/>
      <c r="CMM19" s="1"/>
      <c r="CMN19" s="1"/>
      <c r="CMO19" s="1"/>
      <c r="CMP19" s="1"/>
      <c r="CMQ19" s="1"/>
      <c r="CMR19" s="1"/>
      <c r="CMS19" s="1"/>
      <c r="CMT19" s="1"/>
      <c r="CMU19" s="1"/>
      <c r="CMV19" s="1"/>
      <c r="CMW19" s="1"/>
      <c r="CMX19" s="1"/>
      <c r="CMY19" s="1"/>
      <c r="CMZ19" s="1"/>
      <c r="CNA19" s="1"/>
      <c r="CNB19" s="1"/>
      <c r="CNC19" s="1"/>
      <c r="CND19" s="1"/>
      <c r="CNE19" s="1"/>
      <c r="CNF19" s="1"/>
      <c r="CNG19" s="1"/>
      <c r="CNH19" s="1"/>
      <c r="CNI19" s="1"/>
      <c r="CNJ19" s="1"/>
      <c r="CNK19" s="1"/>
      <c r="CNL19" s="1"/>
      <c r="CNM19" s="1"/>
      <c r="CNN19" s="1"/>
      <c r="CNO19" s="1"/>
      <c r="CNP19" s="1"/>
      <c r="CNQ19" s="1"/>
      <c r="CNR19" s="1"/>
      <c r="CNS19" s="1"/>
      <c r="CNT19" s="1"/>
      <c r="CNU19" s="1"/>
      <c r="CNV19" s="1"/>
      <c r="CNW19" s="1"/>
      <c r="CNX19" s="1"/>
      <c r="CNY19" s="1"/>
      <c r="CNZ19" s="1"/>
      <c r="COA19" s="1"/>
      <c r="COB19" s="1"/>
      <c r="COC19" s="1"/>
      <c r="COD19" s="1"/>
      <c r="COE19" s="1"/>
      <c r="COF19" s="1"/>
      <c r="COG19" s="1"/>
      <c r="COH19" s="1"/>
      <c r="COI19" s="1"/>
      <c r="COJ19" s="1"/>
      <c r="COK19" s="1"/>
      <c r="COL19" s="1"/>
      <c r="COM19" s="1"/>
      <c r="CON19" s="1"/>
      <c r="COO19" s="1"/>
      <c r="COP19" s="1"/>
      <c r="COQ19" s="1"/>
      <c r="COR19" s="1"/>
      <c r="COS19" s="1"/>
      <c r="COT19" s="1"/>
      <c r="COU19" s="1"/>
      <c r="COV19" s="1"/>
      <c r="COW19" s="1"/>
      <c r="COX19" s="1"/>
      <c r="COY19" s="1"/>
      <c r="COZ19" s="1"/>
      <c r="CPA19" s="1"/>
      <c r="CPB19" s="1"/>
      <c r="CPC19" s="1"/>
      <c r="CPD19" s="1"/>
      <c r="CPE19" s="1"/>
      <c r="CPF19" s="1"/>
      <c r="CPG19" s="1"/>
      <c r="CPH19" s="1"/>
      <c r="CPI19" s="1"/>
      <c r="CPJ19" s="1"/>
      <c r="CPK19" s="1"/>
      <c r="CPL19" s="1"/>
      <c r="CPM19" s="1"/>
      <c r="CPN19" s="1"/>
      <c r="CPO19" s="1"/>
      <c r="CPP19" s="1"/>
      <c r="CPQ19" s="1"/>
      <c r="CPR19" s="1"/>
      <c r="CPS19" s="1"/>
      <c r="CPT19" s="1"/>
      <c r="CPU19" s="1"/>
      <c r="CPV19" s="1"/>
      <c r="CPW19" s="1"/>
      <c r="CPX19" s="1"/>
      <c r="CPY19" s="1"/>
      <c r="CPZ19" s="1"/>
      <c r="CQA19" s="1"/>
      <c r="CQB19" s="1"/>
      <c r="CQC19" s="1"/>
      <c r="CQD19" s="1"/>
      <c r="CQE19" s="1"/>
      <c r="CQF19" s="1"/>
      <c r="CQG19" s="1"/>
      <c r="CQH19" s="1"/>
      <c r="CQI19" s="1"/>
      <c r="CQJ19" s="1"/>
      <c r="CQK19" s="1"/>
      <c r="CQL19" s="1"/>
      <c r="CQM19" s="1"/>
      <c r="CQN19" s="1"/>
      <c r="CQO19" s="1"/>
      <c r="CQP19" s="1"/>
      <c r="CQQ19" s="1"/>
      <c r="CQR19" s="1"/>
      <c r="CQS19" s="1"/>
      <c r="CQT19" s="1"/>
      <c r="CQU19" s="1"/>
      <c r="CQV19" s="1"/>
      <c r="CQW19" s="1"/>
      <c r="CQX19" s="1"/>
      <c r="CQY19" s="1"/>
      <c r="CQZ19" s="1"/>
      <c r="CRA19" s="1"/>
      <c r="CRB19" s="1"/>
      <c r="CRC19" s="1"/>
      <c r="CRD19" s="1"/>
      <c r="CRE19" s="1"/>
      <c r="CRF19" s="1"/>
      <c r="CRG19" s="1"/>
      <c r="CRH19" s="1"/>
      <c r="CRI19" s="1"/>
      <c r="CRJ19" s="1"/>
      <c r="CRK19" s="1"/>
      <c r="CRL19" s="1"/>
      <c r="CRM19" s="1"/>
      <c r="CRN19" s="1"/>
      <c r="CRO19" s="1"/>
      <c r="CRP19" s="1"/>
      <c r="CRQ19" s="1"/>
      <c r="CRR19" s="1"/>
      <c r="CRS19" s="1"/>
      <c r="CRT19" s="1"/>
      <c r="CRU19" s="1"/>
      <c r="CRV19" s="1"/>
      <c r="CRW19" s="1"/>
      <c r="CRX19" s="1"/>
      <c r="CRY19" s="1"/>
      <c r="CRZ19" s="1"/>
      <c r="CSA19" s="1"/>
      <c r="CSB19" s="1"/>
      <c r="CSC19" s="1"/>
      <c r="CSD19" s="1"/>
      <c r="CSE19" s="1"/>
      <c r="CSF19" s="1"/>
      <c r="CSG19" s="1"/>
      <c r="CSH19" s="1"/>
      <c r="CSI19" s="1"/>
      <c r="CSJ19" s="1"/>
      <c r="CSK19" s="1"/>
      <c r="CSL19" s="1"/>
      <c r="CSM19" s="1"/>
      <c r="CSN19" s="1"/>
      <c r="CSO19" s="1"/>
      <c r="CSP19" s="1"/>
      <c r="CSQ19" s="1"/>
      <c r="CSR19" s="1"/>
      <c r="CSS19" s="1"/>
      <c r="CST19" s="1"/>
      <c r="CSU19" s="1"/>
      <c r="CSV19" s="1"/>
      <c r="CSW19" s="1"/>
      <c r="CSX19" s="1"/>
      <c r="CSY19" s="1"/>
      <c r="CSZ19" s="1"/>
      <c r="CTA19" s="1"/>
      <c r="CTB19" s="1"/>
      <c r="CTC19" s="1"/>
      <c r="CTD19" s="1"/>
      <c r="CTE19" s="1"/>
      <c r="CTF19" s="1"/>
      <c r="CTG19" s="1"/>
      <c r="CTH19" s="1"/>
      <c r="CTI19" s="1"/>
      <c r="CTJ19" s="1"/>
      <c r="CTK19" s="1"/>
      <c r="CTL19" s="1"/>
      <c r="CTM19" s="1"/>
      <c r="CTN19" s="1"/>
      <c r="CTO19" s="1"/>
      <c r="CTP19" s="1"/>
      <c r="CTQ19" s="1"/>
      <c r="CTR19" s="1"/>
      <c r="CTS19" s="1"/>
      <c r="CTT19" s="1"/>
      <c r="CTU19" s="1"/>
      <c r="CTV19" s="1"/>
      <c r="CTW19" s="1"/>
      <c r="CTX19" s="1"/>
      <c r="CTY19" s="1"/>
      <c r="CTZ19" s="1"/>
      <c r="CUA19" s="1"/>
      <c r="CUB19" s="1"/>
      <c r="CUC19" s="1"/>
      <c r="CUD19" s="1"/>
      <c r="CUE19" s="1"/>
      <c r="CUF19" s="1"/>
      <c r="CUG19" s="1"/>
      <c r="CUH19" s="1"/>
      <c r="CUI19" s="1"/>
      <c r="CUJ19" s="1"/>
      <c r="CUK19" s="1"/>
      <c r="CUL19" s="1"/>
      <c r="CUM19" s="1"/>
      <c r="CUN19" s="1"/>
      <c r="CUO19" s="1"/>
      <c r="CUP19" s="1"/>
      <c r="CUQ19" s="1"/>
      <c r="CUR19" s="1"/>
      <c r="CUS19" s="1"/>
      <c r="CUT19" s="1"/>
      <c r="CUU19" s="1"/>
      <c r="CUV19" s="1"/>
      <c r="CUW19" s="1"/>
      <c r="CUX19" s="1"/>
      <c r="CUY19" s="1"/>
      <c r="CUZ19" s="1"/>
      <c r="CVA19" s="1"/>
      <c r="CVB19" s="1"/>
      <c r="CVC19" s="1"/>
      <c r="CVD19" s="1"/>
      <c r="CVE19" s="1"/>
      <c r="CVF19" s="1"/>
      <c r="CVG19" s="1"/>
      <c r="CVH19" s="1"/>
      <c r="CVI19" s="1"/>
      <c r="CVJ19" s="1"/>
      <c r="CVK19" s="1"/>
      <c r="CVL19" s="1"/>
      <c r="CVM19" s="1"/>
      <c r="CVN19" s="1"/>
      <c r="CVO19" s="1"/>
      <c r="CVP19" s="1"/>
      <c r="CVQ19" s="1"/>
      <c r="CVR19" s="1"/>
      <c r="CVS19" s="1"/>
      <c r="CVT19" s="1"/>
      <c r="CVU19" s="1"/>
      <c r="CVV19" s="1"/>
      <c r="CVW19" s="1"/>
      <c r="CVX19" s="1"/>
      <c r="CVY19" s="1"/>
      <c r="CVZ19" s="1"/>
      <c r="CWA19" s="1"/>
      <c r="CWB19" s="1"/>
      <c r="CWC19" s="1"/>
      <c r="CWD19" s="1"/>
      <c r="CWE19" s="1"/>
      <c r="CWF19" s="1"/>
      <c r="CWG19" s="1"/>
      <c r="CWH19" s="1"/>
      <c r="CWI19" s="1"/>
      <c r="CWJ19" s="1"/>
      <c r="CWK19" s="1"/>
      <c r="CWL19" s="1"/>
      <c r="CWM19" s="1"/>
      <c r="CWN19" s="1"/>
      <c r="CWO19" s="1"/>
      <c r="CWP19" s="1"/>
      <c r="CWQ19" s="1"/>
      <c r="CWR19" s="1"/>
      <c r="CWS19" s="1"/>
      <c r="CWT19" s="1"/>
      <c r="CWU19" s="1"/>
      <c r="CWV19" s="1"/>
      <c r="CWW19" s="1"/>
      <c r="CWX19" s="1"/>
      <c r="CWY19" s="1"/>
      <c r="CWZ19" s="1"/>
      <c r="CXA19" s="1"/>
      <c r="CXB19" s="1"/>
      <c r="CXC19" s="1"/>
      <c r="CXD19" s="1"/>
      <c r="CXE19" s="1"/>
      <c r="CXF19" s="1"/>
      <c r="CXG19" s="1"/>
      <c r="CXH19" s="1"/>
      <c r="CXI19" s="1"/>
      <c r="CXJ19" s="1"/>
      <c r="CXK19" s="1"/>
      <c r="CXL19" s="1"/>
      <c r="CXM19" s="1"/>
      <c r="CXN19" s="1"/>
      <c r="CXO19" s="1"/>
      <c r="CXP19" s="1"/>
      <c r="CXQ19" s="1"/>
      <c r="CXR19" s="1"/>
      <c r="CXS19" s="1"/>
      <c r="CXT19" s="1"/>
      <c r="CXU19" s="1"/>
      <c r="CXV19" s="1"/>
      <c r="CXW19" s="1"/>
      <c r="CXX19" s="1"/>
      <c r="CXY19" s="1"/>
      <c r="CXZ19" s="1"/>
      <c r="CYA19" s="1"/>
      <c r="CYB19" s="1"/>
      <c r="CYC19" s="1"/>
      <c r="CYD19" s="1"/>
      <c r="CYE19" s="1"/>
      <c r="CYF19" s="1"/>
      <c r="CYG19" s="1"/>
      <c r="CYH19" s="1"/>
      <c r="CYI19" s="1"/>
      <c r="CYJ19" s="1"/>
      <c r="CYK19" s="1"/>
      <c r="CYL19" s="1"/>
      <c r="CYM19" s="1"/>
      <c r="CYN19" s="1"/>
      <c r="CYO19" s="1"/>
      <c r="CYP19" s="1"/>
      <c r="CYQ19" s="1"/>
      <c r="CYR19" s="1"/>
      <c r="CYS19" s="1"/>
      <c r="CYT19" s="1"/>
      <c r="CYU19" s="1"/>
      <c r="CYV19" s="1"/>
      <c r="CYW19" s="1"/>
      <c r="CYX19" s="1"/>
      <c r="CYY19" s="1"/>
      <c r="CYZ19" s="1"/>
      <c r="CZA19" s="1"/>
      <c r="CZB19" s="1"/>
      <c r="CZC19" s="1"/>
      <c r="CZD19" s="1"/>
      <c r="CZE19" s="1"/>
      <c r="CZF19" s="1"/>
      <c r="CZG19" s="1"/>
      <c r="CZH19" s="1"/>
      <c r="CZI19" s="1"/>
      <c r="CZJ19" s="1"/>
      <c r="CZK19" s="1"/>
      <c r="CZL19" s="1"/>
      <c r="CZM19" s="1"/>
      <c r="CZN19" s="1"/>
      <c r="CZO19" s="1"/>
      <c r="CZP19" s="1"/>
      <c r="CZQ19" s="1"/>
      <c r="CZR19" s="1"/>
      <c r="CZS19" s="1"/>
      <c r="CZT19" s="1"/>
      <c r="CZU19" s="1"/>
      <c r="CZV19" s="1"/>
      <c r="CZW19" s="1"/>
      <c r="CZX19" s="1"/>
      <c r="CZY19" s="1"/>
      <c r="CZZ19" s="1"/>
      <c r="DAA19" s="1"/>
      <c r="DAB19" s="1"/>
      <c r="DAC19" s="1"/>
      <c r="DAD19" s="1"/>
      <c r="DAE19" s="1"/>
      <c r="DAF19" s="1"/>
      <c r="DAG19" s="1"/>
      <c r="DAH19" s="1"/>
      <c r="DAI19" s="1"/>
      <c r="DAJ19" s="1"/>
      <c r="DAK19" s="1"/>
      <c r="DAL19" s="1"/>
      <c r="DAM19" s="1"/>
      <c r="DAN19" s="1"/>
      <c r="DAO19" s="1"/>
      <c r="DAP19" s="1"/>
      <c r="DAQ19" s="1"/>
      <c r="DAR19" s="1"/>
      <c r="DAS19" s="1"/>
      <c r="DAT19" s="1"/>
      <c r="DAU19" s="1"/>
      <c r="DAV19" s="1"/>
      <c r="DAW19" s="1"/>
      <c r="DAX19" s="1"/>
      <c r="DAY19" s="1"/>
      <c r="DAZ19" s="1"/>
      <c r="DBA19" s="1"/>
      <c r="DBB19" s="1"/>
      <c r="DBC19" s="1"/>
      <c r="DBD19" s="1"/>
      <c r="DBE19" s="1"/>
      <c r="DBF19" s="1"/>
      <c r="DBG19" s="1"/>
      <c r="DBH19" s="1"/>
      <c r="DBI19" s="1"/>
      <c r="DBJ19" s="1"/>
      <c r="DBK19" s="1"/>
      <c r="DBL19" s="1"/>
      <c r="DBM19" s="1"/>
      <c r="DBN19" s="1"/>
      <c r="DBO19" s="1"/>
      <c r="DBP19" s="1"/>
      <c r="DBQ19" s="1"/>
      <c r="DBR19" s="1"/>
      <c r="DBS19" s="1"/>
      <c r="DBT19" s="1"/>
      <c r="DBU19" s="1"/>
      <c r="DBV19" s="1"/>
      <c r="DBW19" s="1"/>
      <c r="DBX19" s="1"/>
      <c r="DBY19" s="1"/>
      <c r="DBZ19" s="1"/>
      <c r="DCA19" s="1"/>
      <c r="DCB19" s="1"/>
      <c r="DCC19" s="1"/>
      <c r="DCD19" s="1"/>
      <c r="DCE19" s="1"/>
      <c r="DCF19" s="1"/>
      <c r="DCG19" s="1"/>
      <c r="DCH19" s="1"/>
      <c r="DCI19" s="1"/>
      <c r="DCJ19" s="1"/>
      <c r="DCK19" s="1"/>
      <c r="DCL19" s="1"/>
      <c r="DCM19" s="1"/>
      <c r="DCN19" s="1"/>
      <c r="DCO19" s="1"/>
      <c r="DCP19" s="1"/>
      <c r="DCQ19" s="1"/>
      <c r="DCR19" s="1"/>
      <c r="DCS19" s="1"/>
      <c r="DCT19" s="1"/>
      <c r="DCU19" s="1"/>
      <c r="DCV19" s="1"/>
      <c r="DCW19" s="1"/>
      <c r="DCX19" s="1"/>
      <c r="DCY19" s="1"/>
      <c r="DCZ19" s="1"/>
      <c r="DDA19" s="1"/>
      <c r="DDB19" s="1"/>
      <c r="DDC19" s="1"/>
      <c r="DDD19" s="1"/>
      <c r="DDE19" s="1"/>
      <c r="DDF19" s="1"/>
      <c r="DDG19" s="1"/>
      <c r="DDH19" s="1"/>
      <c r="DDI19" s="1"/>
      <c r="DDJ19" s="1"/>
      <c r="DDK19" s="1"/>
      <c r="DDL19" s="1"/>
      <c r="DDM19" s="1"/>
      <c r="DDN19" s="1"/>
      <c r="DDO19" s="1"/>
      <c r="DDP19" s="1"/>
      <c r="DDQ19" s="1"/>
      <c r="DDR19" s="1"/>
      <c r="DDS19" s="1"/>
      <c r="DDT19" s="1"/>
      <c r="DDU19" s="1"/>
      <c r="DDV19" s="1"/>
      <c r="DDW19" s="1"/>
      <c r="DDX19" s="1"/>
      <c r="DDY19" s="1"/>
      <c r="DDZ19" s="1"/>
      <c r="DEA19" s="1"/>
      <c r="DEB19" s="1"/>
      <c r="DEC19" s="1"/>
      <c r="DED19" s="1"/>
      <c r="DEE19" s="1"/>
      <c r="DEF19" s="1"/>
      <c r="DEG19" s="1"/>
      <c r="DEH19" s="1"/>
      <c r="DEI19" s="1"/>
      <c r="DEJ19" s="1"/>
      <c r="DEK19" s="1"/>
      <c r="DEL19" s="1"/>
      <c r="DEM19" s="1"/>
      <c r="DEN19" s="1"/>
      <c r="DEO19" s="1"/>
      <c r="DEP19" s="1"/>
      <c r="DEQ19" s="1"/>
      <c r="DER19" s="1"/>
      <c r="DES19" s="1"/>
      <c r="DET19" s="1"/>
      <c r="DEU19" s="1"/>
      <c r="DEV19" s="1"/>
      <c r="DEW19" s="1"/>
      <c r="DEX19" s="1"/>
      <c r="DEY19" s="1"/>
      <c r="DEZ19" s="1"/>
      <c r="DFA19" s="1"/>
      <c r="DFB19" s="1"/>
      <c r="DFC19" s="1"/>
      <c r="DFD19" s="1"/>
      <c r="DFE19" s="1"/>
      <c r="DFF19" s="1"/>
      <c r="DFG19" s="1"/>
      <c r="DFH19" s="1"/>
      <c r="DFI19" s="1"/>
      <c r="DFJ19" s="1"/>
      <c r="DFK19" s="1"/>
      <c r="DFL19" s="1"/>
      <c r="DFM19" s="1"/>
      <c r="DFN19" s="1"/>
      <c r="DFO19" s="1"/>
      <c r="DFP19" s="1"/>
      <c r="DFQ19" s="1"/>
      <c r="DFR19" s="1"/>
      <c r="DFS19" s="1"/>
      <c r="DFT19" s="1"/>
      <c r="DFU19" s="1"/>
      <c r="DFV19" s="1"/>
      <c r="DFW19" s="1"/>
      <c r="DFX19" s="1"/>
      <c r="DFY19" s="1"/>
      <c r="DFZ19" s="1"/>
      <c r="DGA19" s="1"/>
      <c r="DGB19" s="1"/>
      <c r="DGC19" s="1"/>
      <c r="DGD19" s="1"/>
      <c r="DGE19" s="1"/>
      <c r="DGF19" s="1"/>
      <c r="DGG19" s="1"/>
      <c r="DGH19" s="1"/>
      <c r="DGI19" s="1"/>
      <c r="DGJ19" s="1"/>
      <c r="DGK19" s="1"/>
      <c r="DGL19" s="1"/>
      <c r="DGM19" s="1"/>
      <c r="DGN19" s="1"/>
      <c r="DGO19" s="1"/>
      <c r="DGP19" s="1"/>
      <c r="DGQ19" s="1"/>
      <c r="DGR19" s="1"/>
      <c r="DGS19" s="1"/>
      <c r="DGT19" s="1"/>
      <c r="DGU19" s="1"/>
      <c r="DGV19" s="1"/>
      <c r="DGW19" s="1"/>
      <c r="DGX19" s="1"/>
      <c r="DGY19" s="1"/>
      <c r="DGZ19" s="1"/>
      <c r="DHA19" s="1"/>
      <c r="DHB19" s="1"/>
      <c r="DHC19" s="1"/>
      <c r="DHD19" s="1"/>
      <c r="DHE19" s="1"/>
      <c r="DHF19" s="1"/>
      <c r="DHG19" s="1"/>
      <c r="DHH19" s="1"/>
      <c r="DHI19" s="1"/>
      <c r="DHJ19" s="1"/>
      <c r="DHK19" s="1"/>
      <c r="DHL19" s="1"/>
      <c r="DHM19" s="1"/>
      <c r="DHN19" s="1"/>
      <c r="DHO19" s="1"/>
      <c r="DHP19" s="1"/>
      <c r="DHQ19" s="1"/>
      <c r="DHR19" s="1"/>
      <c r="DHS19" s="1"/>
      <c r="DHT19" s="1"/>
      <c r="DHU19" s="1"/>
      <c r="DHV19" s="1"/>
      <c r="DHW19" s="1"/>
      <c r="DHX19" s="1"/>
      <c r="DHY19" s="1"/>
      <c r="DHZ19" s="1"/>
      <c r="DIA19" s="1"/>
      <c r="DIB19" s="1"/>
      <c r="DIC19" s="1"/>
      <c r="DID19" s="1"/>
      <c r="DIE19" s="1"/>
      <c r="DIF19" s="1"/>
      <c r="DIG19" s="1"/>
      <c r="DIH19" s="1"/>
      <c r="DII19" s="1"/>
      <c r="DIJ19" s="1"/>
      <c r="DIK19" s="1"/>
      <c r="DIL19" s="1"/>
      <c r="DIM19" s="1"/>
      <c r="DIN19" s="1"/>
      <c r="DIO19" s="1"/>
      <c r="DIP19" s="1"/>
      <c r="DIQ19" s="1"/>
      <c r="DIR19" s="1"/>
      <c r="DIS19" s="1"/>
      <c r="DIT19" s="1"/>
      <c r="DIU19" s="1"/>
      <c r="DIV19" s="1"/>
      <c r="DIW19" s="1"/>
      <c r="DIX19" s="1"/>
      <c r="DIY19" s="1"/>
      <c r="DIZ19" s="1"/>
      <c r="DJA19" s="1"/>
      <c r="DJB19" s="1"/>
      <c r="DJC19" s="1"/>
      <c r="DJD19" s="1"/>
      <c r="DJE19" s="1"/>
      <c r="DJF19" s="1"/>
      <c r="DJG19" s="1"/>
      <c r="DJH19" s="1"/>
      <c r="DJI19" s="1"/>
      <c r="DJJ19" s="1"/>
      <c r="DJK19" s="1"/>
      <c r="DJL19" s="1"/>
      <c r="DJM19" s="1"/>
      <c r="DJN19" s="1"/>
      <c r="DJO19" s="1"/>
      <c r="DJP19" s="1"/>
      <c r="DJQ19" s="1"/>
      <c r="DJR19" s="1"/>
      <c r="DJS19" s="1"/>
      <c r="DJT19" s="1"/>
      <c r="DJU19" s="1"/>
      <c r="DJV19" s="1"/>
      <c r="DJW19" s="1"/>
      <c r="DJX19" s="1"/>
      <c r="DJY19" s="1"/>
      <c r="DJZ19" s="1"/>
      <c r="DKA19" s="1"/>
      <c r="DKB19" s="1"/>
      <c r="DKC19" s="1"/>
      <c r="DKD19" s="1"/>
      <c r="DKE19" s="1"/>
      <c r="DKF19" s="1"/>
      <c r="DKG19" s="1"/>
      <c r="DKH19" s="1"/>
      <c r="DKI19" s="1"/>
      <c r="DKJ19" s="1"/>
      <c r="DKK19" s="1"/>
      <c r="DKL19" s="1"/>
      <c r="DKM19" s="1"/>
      <c r="DKN19" s="1"/>
      <c r="DKO19" s="1"/>
      <c r="DKP19" s="1"/>
      <c r="DKQ19" s="1"/>
      <c r="DKR19" s="1"/>
      <c r="DKS19" s="1"/>
      <c r="DKT19" s="1"/>
      <c r="DKU19" s="1"/>
      <c r="DKV19" s="1"/>
      <c r="DKW19" s="1"/>
      <c r="DKX19" s="1"/>
      <c r="DKY19" s="1"/>
      <c r="DKZ19" s="1"/>
      <c r="DLA19" s="1"/>
      <c r="DLB19" s="1"/>
      <c r="DLC19" s="1"/>
      <c r="DLD19" s="1"/>
      <c r="DLE19" s="1"/>
      <c r="DLF19" s="1"/>
      <c r="DLG19" s="1"/>
      <c r="DLH19" s="1"/>
      <c r="DLI19" s="1"/>
      <c r="DLJ19" s="1"/>
      <c r="DLK19" s="1"/>
      <c r="DLL19" s="1"/>
      <c r="DLM19" s="1"/>
      <c r="DLN19" s="1"/>
      <c r="DLO19" s="1"/>
      <c r="DLP19" s="1"/>
      <c r="DLQ19" s="1"/>
      <c r="DLR19" s="1"/>
      <c r="DLS19" s="1"/>
      <c r="DLT19" s="1"/>
      <c r="DLU19" s="1"/>
      <c r="DLV19" s="1"/>
      <c r="DLW19" s="1"/>
      <c r="DLX19" s="1"/>
      <c r="DLY19" s="1"/>
      <c r="DLZ19" s="1"/>
      <c r="DMA19" s="1"/>
      <c r="DMB19" s="1"/>
      <c r="DMC19" s="1"/>
      <c r="DMD19" s="1"/>
      <c r="DME19" s="1"/>
      <c r="DMF19" s="1"/>
      <c r="DMG19" s="1"/>
      <c r="DMH19" s="1"/>
      <c r="DMI19" s="1"/>
      <c r="DMJ19" s="1"/>
      <c r="DMK19" s="1"/>
      <c r="DML19" s="1"/>
      <c r="DMM19" s="1"/>
      <c r="DMN19" s="1"/>
      <c r="DMO19" s="1"/>
      <c r="DMP19" s="1"/>
      <c r="DMQ19" s="1"/>
      <c r="DMR19" s="1"/>
      <c r="DMS19" s="1"/>
      <c r="DMT19" s="1"/>
      <c r="DMU19" s="1"/>
      <c r="DMV19" s="1"/>
      <c r="DMW19" s="1"/>
      <c r="DMX19" s="1"/>
      <c r="DMY19" s="1"/>
      <c r="DMZ19" s="1"/>
      <c r="DNA19" s="1"/>
      <c r="DNB19" s="1"/>
      <c r="DNC19" s="1"/>
      <c r="DND19" s="1"/>
      <c r="DNE19" s="1"/>
      <c r="DNF19" s="1"/>
      <c r="DNG19" s="1"/>
      <c r="DNH19" s="1"/>
      <c r="DNI19" s="1"/>
      <c r="DNJ19" s="1"/>
      <c r="DNK19" s="1"/>
      <c r="DNL19" s="1"/>
      <c r="DNM19" s="1"/>
      <c r="DNN19" s="1"/>
      <c r="DNO19" s="1"/>
      <c r="DNP19" s="1"/>
      <c r="DNQ19" s="1"/>
      <c r="DNR19" s="1"/>
      <c r="DNS19" s="1"/>
      <c r="DNT19" s="1"/>
      <c r="DNU19" s="1"/>
      <c r="DNV19" s="1"/>
      <c r="DNW19" s="1"/>
      <c r="DNX19" s="1"/>
      <c r="DNY19" s="1"/>
      <c r="DNZ19" s="1"/>
      <c r="DOA19" s="1"/>
      <c r="DOB19" s="1"/>
      <c r="DOC19" s="1"/>
      <c r="DOD19" s="1"/>
      <c r="DOE19" s="1"/>
      <c r="DOF19" s="1"/>
      <c r="DOG19" s="1"/>
      <c r="DOH19" s="1"/>
      <c r="DOI19" s="1"/>
      <c r="DOJ19" s="1"/>
      <c r="DOK19" s="1"/>
      <c r="DOL19" s="1"/>
      <c r="DOM19" s="1"/>
      <c r="DON19" s="1"/>
      <c r="DOO19" s="1"/>
      <c r="DOP19" s="1"/>
      <c r="DOQ19" s="1"/>
      <c r="DOR19" s="1"/>
      <c r="DOS19" s="1"/>
      <c r="DOT19" s="1"/>
      <c r="DOU19" s="1"/>
      <c r="DOV19" s="1"/>
      <c r="DOW19" s="1"/>
      <c r="DOX19" s="1"/>
      <c r="DOY19" s="1"/>
      <c r="DOZ19" s="1"/>
      <c r="DPA19" s="1"/>
      <c r="DPB19" s="1"/>
      <c r="DPC19" s="1"/>
      <c r="DPD19" s="1"/>
      <c r="DPE19" s="1"/>
      <c r="DPF19" s="1"/>
      <c r="DPG19" s="1"/>
      <c r="DPH19" s="1"/>
      <c r="DPI19" s="1"/>
      <c r="DPJ19" s="1"/>
      <c r="DPK19" s="1"/>
      <c r="DPL19" s="1"/>
      <c r="DPM19" s="1"/>
      <c r="DPN19" s="1"/>
      <c r="DPO19" s="1"/>
      <c r="DPP19" s="1"/>
      <c r="DPQ19" s="1"/>
      <c r="DPR19" s="1"/>
      <c r="DPS19" s="1"/>
      <c r="DPT19" s="1"/>
      <c r="DPU19" s="1"/>
      <c r="DPV19" s="1"/>
      <c r="DPW19" s="1"/>
      <c r="DPX19" s="1"/>
      <c r="DPY19" s="1"/>
      <c r="DPZ19" s="1"/>
      <c r="DQA19" s="1"/>
      <c r="DQB19" s="1"/>
      <c r="DQC19" s="1"/>
      <c r="DQD19" s="1"/>
      <c r="DQE19" s="1"/>
      <c r="DQF19" s="1"/>
      <c r="DQG19" s="1"/>
      <c r="DQH19" s="1"/>
      <c r="DQI19" s="1"/>
      <c r="DQJ19" s="1"/>
      <c r="DQK19" s="1"/>
      <c r="DQL19" s="1"/>
      <c r="DQM19" s="1"/>
      <c r="DQN19" s="1"/>
      <c r="DQO19" s="1"/>
      <c r="DQP19" s="1"/>
      <c r="DQQ19" s="1"/>
      <c r="DQR19" s="1"/>
      <c r="DQS19" s="1"/>
      <c r="DQT19" s="1"/>
      <c r="DQU19" s="1"/>
      <c r="DQV19" s="1"/>
      <c r="DQW19" s="1"/>
      <c r="DQX19" s="1"/>
      <c r="DQY19" s="1"/>
      <c r="DQZ19" s="1"/>
      <c r="DRA19" s="1"/>
      <c r="DRB19" s="1"/>
      <c r="DRC19" s="1"/>
      <c r="DRD19" s="1"/>
      <c r="DRE19" s="1"/>
      <c r="DRF19" s="1"/>
      <c r="DRG19" s="1"/>
      <c r="DRH19" s="1"/>
      <c r="DRI19" s="1"/>
      <c r="DRJ19" s="1"/>
      <c r="DRK19" s="1"/>
      <c r="DRL19" s="1"/>
      <c r="DRM19" s="1"/>
      <c r="DRN19" s="1"/>
      <c r="DRO19" s="1"/>
      <c r="DRP19" s="1"/>
      <c r="DRQ19" s="1"/>
      <c r="DRR19" s="1"/>
      <c r="DRS19" s="1"/>
      <c r="DRT19" s="1"/>
      <c r="DRU19" s="1"/>
      <c r="DRV19" s="1"/>
      <c r="DRW19" s="1"/>
      <c r="DRX19" s="1"/>
      <c r="DRY19" s="1"/>
      <c r="DRZ19" s="1"/>
      <c r="DSA19" s="1"/>
      <c r="DSB19" s="1"/>
      <c r="DSC19" s="1"/>
      <c r="DSD19" s="1"/>
      <c r="DSE19" s="1"/>
      <c r="DSF19" s="1"/>
      <c r="DSG19" s="1"/>
      <c r="DSH19" s="1"/>
      <c r="DSI19" s="1"/>
      <c r="DSJ19" s="1"/>
      <c r="DSK19" s="1"/>
      <c r="DSL19" s="1"/>
      <c r="DSM19" s="1"/>
      <c r="DSN19" s="1"/>
      <c r="DSO19" s="1"/>
      <c r="DSP19" s="1"/>
      <c r="DSQ19" s="1"/>
      <c r="DSR19" s="1"/>
      <c r="DSS19" s="1"/>
      <c r="DST19" s="1"/>
      <c r="DSU19" s="1"/>
      <c r="DSV19" s="1"/>
      <c r="DSW19" s="1"/>
      <c r="DSX19" s="1"/>
      <c r="DSY19" s="1"/>
      <c r="DSZ19" s="1"/>
      <c r="DTA19" s="1"/>
      <c r="DTB19" s="1"/>
      <c r="DTC19" s="1"/>
      <c r="DTD19" s="1"/>
      <c r="DTE19" s="1"/>
      <c r="DTF19" s="1"/>
      <c r="DTG19" s="1"/>
      <c r="DTH19" s="1"/>
      <c r="DTI19" s="1"/>
      <c r="DTJ19" s="1"/>
      <c r="DTK19" s="1"/>
      <c r="DTL19" s="1"/>
      <c r="DTM19" s="1"/>
      <c r="DTN19" s="1"/>
      <c r="DTO19" s="1"/>
      <c r="DTP19" s="1"/>
      <c r="DTQ19" s="1"/>
      <c r="DTR19" s="1"/>
      <c r="DTS19" s="1"/>
      <c r="DTT19" s="1"/>
      <c r="DTU19" s="1"/>
      <c r="DTV19" s="1"/>
      <c r="DTW19" s="1"/>
      <c r="DTX19" s="1"/>
      <c r="DTY19" s="1"/>
      <c r="DTZ19" s="1"/>
      <c r="DUA19" s="1"/>
      <c r="DUB19" s="1"/>
      <c r="DUC19" s="1"/>
      <c r="DUD19" s="1"/>
      <c r="DUE19" s="1"/>
      <c r="DUF19" s="1"/>
      <c r="DUG19" s="1"/>
      <c r="DUH19" s="1"/>
      <c r="DUI19" s="1"/>
      <c r="DUJ19" s="1"/>
      <c r="DUK19" s="1"/>
      <c r="DUL19" s="1"/>
      <c r="DUM19" s="1"/>
      <c r="DUN19" s="1"/>
      <c r="DUO19" s="1"/>
      <c r="DUP19" s="1"/>
      <c r="DUQ19" s="1"/>
      <c r="DUR19" s="1"/>
      <c r="DUS19" s="1"/>
      <c r="DUT19" s="1"/>
      <c r="DUU19" s="1"/>
      <c r="DUV19" s="1"/>
      <c r="DUW19" s="1"/>
      <c r="DUX19" s="1"/>
      <c r="DUY19" s="1"/>
      <c r="DUZ19" s="1"/>
      <c r="DVA19" s="1"/>
      <c r="DVB19" s="1"/>
      <c r="DVC19" s="1"/>
      <c r="DVD19" s="1"/>
      <c r="DVE19" s="1"/>
      <c r="DVF19" s="1"/>
      <c r="DVG19" s="1"/>
      <c r="DVH19" s="1"/>
      <c r="DVI19" s="1"/>
      <c r="DVJ19" s="1"/>
      <c r="DVK19" s="1"/>
      <c r="DVL19" s="1"/>
      <c r="DVM19" s="1"/>
      <c r="DVN19" s="1"/>
      <c r="DVO19" s="1"/>
      <c r="DVP19" s="1"/>
      <c r="DVQ19" s="1"/>
      <c r="DVR19" s="1"/>
      <c r="DVS19" s="1"/>
      <c r="DVT19" s="1"/>
      <c r="DVU19" s="1"/>
      <c r="DVV19" s="1"/>
      <c r="DVW19" s="1"/>
      <c r="DVX19" s="1"/>
      <c r="DVY19" s="1"/>
      <c r="DVZ19" s="1"/>
      <c r="DWA19" s="1"/>
      <c r="DWB19" s="1"/>
      <c r="DWC19" s="1"/>
      <c r="DWD19" s="1"/>
      <c r="DWE19" s="1"/>
      <c r="DWF19" s="1"/>
      <c r="DWG19" s="1"/>
      <c r="DWH19" s="1"/>
      <c r="DWI19" s="1"/>
      <c r="DWJ19" s="1"/>
      <c r="DWK19" s="1"/>
      <c r="DWL19" s="1"/>
      <c r="DWM19" s="1"/>
      <c r="DWN19" s="1"/>
      <c r="DWO19" s="1"/>
      <c r="DWP19" s="1"/>
      <c r="DWQ19" s="1"/>
      <c r="DWR19" s="1"/>
      <c r="DWS19" s="1"/>
      <c r="DWT19" s="1"/>
      <c r="DWU19" s="1"/>
      <c r="DWV19" s="1"/>
      <c r="DWW19" s="1"/>
      <c r="DWX19" s="1"/>
      <c r="DWY19" s="1"/>
      <c r="DWZ19" s="1"/>
      <c r="DXA19" s="1"/>
      <c r="DXB19" s="1"/>
      <c r="DXC19" s="1"/>
      <c r="DXD19" s="1"/>
      <c r="DXE19" s="1"/>
      <c r="DXF19" s="1"/>
      <c r="DXG19" s="1"/>
      <c r="DXH19" s="1"/>
      <c r="DXI19" s="1"/>
      <c r="DXJ19" s="1"/>
      <c r="DXK19" s="1"/>
      <c r="DXL19" s="1"/>
      <c r="DXM19" s="1"/>
      <c r="DXN19" s="1"/>
      <c r="DXO19" s="1"/>
      <c r="DXP19" s="1"/>
      <c r="DXQ19" s="1"/>
      <c r="DXR19" s="1"/>
      <c r="DXS19" s="1"/>
      <c r="DXT19" s="1"/>
      <c r="DXU19" s="1"/>
      <c r="DXV19" s="1"/>
      <c r="DXW19" s="1"/>
      <c r="DXX19" s="1"/>
      <c r="DXY19" s="1"/>
      <c r="DXZ19" s="1"/>
      <c r="DYA19" s="1"/>
      <c r="DYB19" s="1"/>
      <c r="DYC19" s="1"/>
      <c r="DYD19" s="1"/>
      <c r="DYE19" s="1"/>
      <c r="DYF19" s="1"/>
      <c r="DYG19" s="1"/>
      <c r="DYH19" s="1"/>
      <c r="DYI19" s="1"/>
      <c r="DYJ19" s="1"/>
      <c r="DYK19" s="1"/>
      <c r="DYL19" s="1"/>
      <c r="DYM19" s="1"/>
      <c r="DYN19" s="1"/>
      <c r="DYO19" s="1"/>
      <c r="DYP19" s="1"/>
      <c r="DYQ19" s="1"/>
      <c r="DYR19" s="1"/>
      <c r="DYS19" s="1"/>
      <c r="DYT19" s="1"/>
      <c r="DYU19" s="1"/>
      <c r="DYV19" s="1"/>
      <c r="DYW19" s="1"/>
      <c r="DYX19" s="1"/>
      <c r="DYY19" s="1"/>
      <c r="DYZ19" s="1"/>
      <c r="DZA19" s="1"/>
      <c r="DZB19" s="1"/>
      <c r="DZC19" s="1"/>
      <c r="DZD19" s="1"/>
      <c r="DZE19" s="1"/>
      <c r="DZF19" s="1"/>
      <c r="DZG19" s="1"/>
      <c r="DZH19" s="1"/>
      <c r="DZI19" s="1"/>
      <c r="DZJ19" s="1"/>
      <c r="DZK19" s="1"/>
      <c r="DZL19" s="1"/>
      <c r="DZM19" s="1"/>
      <c r="DZN19" s="1"/>
      <c r="DZO19" s="1"/>
      <c r="DZP19" s="1"/>
      <c r="DZQ19" s="1"/>
      <c r="DZR19" s="1"/>
      <c r="DZS19" s="1"/>
      <c r="DZT19" s="1"/>
      <c r="DZU19" s="1"/>
      <c r="DZV19" s="1"/>
      <c r="DZW19" s="1"/>
      <c r="DZX19" s="1"/>
      <c r="DZY19" s="1"/>
      <c r="DZZ19" s="1"/>
      <c r="EAA19" s="1"/>
      <c r="EAB19" s="1"/>
      <c r="EAC19" s="1"/>
      <c r="EAD19" s="1"/>
      <c r="EAE19" s="1"/>
      <c r="EAF19" s="1"/>
      <c r="EAG19" s="1"/>
      <c r="EAH19" s="1"/>
      <c r="EAI19" s="1"/>
      <c r="EAJ19" s="1"/>
      <c r="EAK19" s="1"/>
      <c r="EAL19" s="1"/>
      <c r="EAM19" s="1"/>
      <c r="EAN19" s="1"/>
      <c r="EAO19" s="1"/>
      <c r="EAP19" s="1"/>
      <c r="EAQ19" s="1"/>
      <c r="EAR19" s="1"/>
      <c r="EAS19" s="1"/>
      <c r="EAT19" s="1"/>
      <c r="EAU19" s="1"/>
      <c r="EAV19" s="1"/>
      <c r="EAW19" s="1"/>
      <c r="EAX19" s="1"/>
      <c r="EAY19" s="1"/>
      <c r="EAZ19" s="1"/>
      <c r="EBA19" s="1"/>
      <c r="EBB19" s="1"/>
      <c r="EBC19" s="1"/>
      <c r="EBD19" s="1"/>
      <c r="EBE19" s="1"/>
      <c r="EBF19" s="1"/>
      <c r="EBG19" s="1"/>
      <c r="EBH19" s="1"/>
      <c r="EBI19" s="1"/>
      <c r="EBJ19" s="1"/>
      <c r="EBK19" s="1"/>
      <c r="EBL19" s="1"/>
      <c r="EBM19" s="1"/>
      <c r="EBN19" s="1"/>
      <c r="EBO19" s="1"/>
      <c r="EBP19" s="1"/>
      <c r="EBQ19" s="1"/>
      <c r="EBR19" s="1"/>
      <c r="EBS19" s="1"/>
      <c r="EBT19" s="1"/>
      <c r="EBU19" s="1"/>
      <c r="EBV19" s="1"/>
      <c r="EBW19" s="1"/>
      <c r="EBX19" s="1"/>
      <c r="EBY19" s="1"/>
      <c r="EBZ19" s="1"/>
      <c r="ECA19" s="1"/>
      <c r="ECB19" s="1"/>
      <c r="ECC19" s="1"/>
      <c r="ECD19" s="1"/>
      <c r="ECE19" s="1"/>
      <c r="ECF19" s="1"/>
      <c r="ECG19" s="1"/>
      <c r="ECH19" s="1"/>
      <c r="ECI19" s="1"/>
      <c r="ECJ19" s="1"/>
      <c r="ECK19" s="1"/>
      <c r="ECL19" s="1"/>
      <c r="ECM19" s="1"/>
      <c r="ECN19" s="1"/>
      <c r="ECO19" s="1"/>
      <c r="ECP19" s="1"/>
      <c r="ECQ19" s="1"/>
      <c r="ECR19" s="1"/>
      <c r="ECS19" s="1"/>
      <c r="ECT19" s="1"/>
      <c r="ECU19" s="1"/>
      <c r="ECV19" s="1"/>
      <c r="ECW19" s="1"/>
      <c r="ECX19" s="1"/>
      <c r="ECY19" s="1"/>
      <c r="ECZ19" s="1"/>
      <c r="EDA19" s="1"/>
      <c r="EDB19" s="1"/>
      <c r="EDC19" s="1"/>
      <c r="EDD19" s="1"/>
      <c r="EDE19" s="1"/>
      <c r="EDF19" s="1"/>
      <c r="EDG19" s="1"/>
      <c r="EDH19" s="1"/>
      <c r="EDI19" s="1"/>
      <c r="EDJ19" s="1"/>
      <c r="EDK19" s="1"/>
      <c r="EDL19" s="1"/>
      <c r="EDM19" s="1"/>
      <c r="EDN19" s="1"/>
      <c r="EDO19" s="1"/>
      <c r="EDP19" s="1"/>
      <c r="EDQ19" s="1"/>
      <c r="EDR19" s="1"/>
      <c r="EDS19" s="1"/>
      <c r="EDT19" s="1"/>
      <c r="EDU19" s="1"/>
      <c r="EDV19" s="1"/>
      <c r="EDW19" s="1"/>
      <c r="EDX19" s="1"/>
      <c r="EDY19" s="1"/>
      <c r="EDZ19" s="1"/>
      <c r="EEA19" s="1"/>
      <c r="EEB19" s="1"/>
      <c r="EEC19" s="1"/>
      <c r="EED19" s="1"/>
      <c r="EEE19" s="1"/>
      <c r="EEF19" s="1"/>
      <c r="EEG19" s="1"/>
      <c r="EEH19" s="1"/>
      <c r="EEI19" s="1"/>
      <c r="EEJ19" s="1"/>
      <c r="EEK19" s="1"/>
      <c r="EEL19" s="1"/>
      <c r="EEM19" s="1"/>
      <c r="EEN19" s="1"/>
      <c r="EEO19" s="1"/>
      <c r="EEP19" s="1"/>
      <c r="EEQ19" s="1"/>
      <c r="EER19" s="1"/>
      <c r="EES19" s="1"/>
      <c r="EET19" s="1"/>
      <c r="EEU19" s="1"/>
      <c r="EEV19" s="1"/>
      <c r="EEW19" s="1"/>
      <c r="EEX19" s="1"/>
      <c r="EEY19" s="1"/>
      <c r="EEZ19" s="1"/>
      <c r="EFA19" s="1"/>
      <c r="EFB19" s="1"/>
      <c r="EFC19" s="1"/>
      <c r="EFD19" s="1"/>
      <c r="EFE19" s="1"/>
      <c r="EFF19" s="1"/>
      <c r="EFG19" s="1"/>
      <c r="EFH19" s="1"/>
      <c r="EFI19" s="1"/>
      <c r="EFJ19" s="1"/>
      <c r="EFK19" s="1"/>
      <c r="EFL19" s="1"/>
      <c r="EFM19" s="1"/>
      <c r="EFN19" s="1"/>
      <c r="EFO19" s="1"/>
      <c r="EFP19" s="1"/>
      <c r="EFQ19" s="1"/>
      <c r="EFR19" s="1"/>
      <c r="EFS19" s="1"/>
      <c r="EFT19" s="1"/>
      <c r="EFU19" s="1"/>
      <c r="EFV19" s="1"/>
      <c r="EFW19" s="1"/>
      <c r="EFX19" s="1"/>
      <c r="EFY19" s="1"/>
      <c r="EFZ19" s="1"/>
      <c r="EGA19" s="1"/>
      <c r="EGB19" s="1"/>
      <c r="EGC19" s="1"/>
      <c r="EGD19" s="1"/>
      <c r="EGE19" s="1"/>
      <c r="EGF19" s="1"/>
      <c r="EGG19" s="1"/>
      <c r="EGH19" s="1"/>
      <c r="EGI19" s="1"/>
      <c r="EGJ19" s="1"/>
      <c r="EGK19" s="1"/>
      <c r="EGL19" s="1"/>
      <c r="EGM19" s="1"/>
      <c r="EGN19" s="1"/>
      <c r="EGO19" s="1"/>
      <c r="EGP19" s="1"/>
      <c r="EGQ19" s="1"/>
      <c r="EGR19" s="1"/>
      <c r="EGS19" s="1"/>
      <c r="EGT19" s="1"/>
      <c r="EGU19" s="1"/>
      <c r="EGV19" s="1"/>
      <c r="EGW19" s="1"/>
      <c r="EGX19" s="1"/>
      <c r="EGY19" s="1"/>
      <c r="EGZ19" s="1"/>
      <c r="EHA19" s="1"/>
      <c r="EHB19" s="1"/>
      <c r="EHC19" s="1"/>
      <c r="EHD19" s="1"/>
      <c r="EHE19" s="1"/>
      <c r="EHF19" s="1"/>
      <c r="EHG19" s="1"/>
      <c r="EHH19" s="1"/>
      <c r="EHI19" s="1"/>
      <c r="EHJ19" s="1"/>
      <c r="EHK19" s="1"/>
      <c r="EHL19" s="1"/>
      <c r="EHM19" s="1"/>
      <c r="EHN19" s="1"/>
      <c r="EHO19" s="1"/>
      <c r="EHP19" s="1"/>
      <c r="EHQ19" s="1"/>
      <c r="EHR19" s="1"/>
      <c r="EHS19" s="1"/>
      <c r="EHT19" s="1"/>
      <c r="EHU19" s="1"/>
      <c r="EHV19" s="1"/>
      <c r="EHW19" s="1"/>
      <c r="EHX19" s="1"/>
      <c r="EHY19" s="1"/>
      <c r="EHZ19" s="1"/>
      <c r="EIA19" s="1"/>
      <c r="EIB19" s="1"/>
      <c r="EIC19" s="1"/>
      <c r="EID19" s="1"/>
      <c r="EIE19" s="1"/>
      <c r="EIF19" s="1"/>
      <c r="EIG19" s="1"/>
      <c r="EIH19" s="1"/>
      <c r="EII19" s="1"/>
      <c r="EIJ19" s="1"/>
      <c r="EIK19" s="1"/>
      <c r="EIL19" s="1"/>
      <c r="EIM19" s="1"/>
      <c r="EIN19" s="1"/>
      <c r="EIO19" s="1"/>
      <c r="EIP19" s="1"/>
      <c r="EIQ19" s="1"/>
      <c r="EIR19" s="1"/>
      <c r="EIS19" s="1"/>
      <c r="EIT19" s="1"/>
      <c r="EIU19" s="1"/>
      <c r="EIV19" s="1"/>
      <c r="EIW19" s="1"/>
      <c r="EIX19" s="1"/>
      <c r="EIY19" s="1"/>
      <c r="EIZ19" s="1"/>
      <c r="EJA19" s="1"/>
      <c r="EJB19" s="1"/>
      <c r="EJC19" s="1"/>
      <c r="EJD19" s="1"/>
      <c r="EJE19" s="1"/>
      <c r="EJF19" s="1"/>
      <c r="EJG19" s="1"/>
      <c r="EJH19" s="1"/>
      <c r="EJI19" s="1"/>
      <c r="EJJ19" s="1"/>
      <c r="EJK19" s="1"/>
      <c r="EJL19" s="1"/>
      <c r="EJM19" s="1"/>
      <c r="EJN19" s="1"/>
      <c r="EJO19" s="1"/>
      <c r="EJP19" s="1"/>
      <c r="EJQ19" s="1"/>
      <c r="EJR19" s="1"/>
      <c r="EJS19" s="1"/>
      <c r="EJT19" s="1"/>
      <c r="EJU19" s="1"/>
      <c r="EJV19" s="1"/>
      <c r="EJW19" s="1"/>
      <c r="EJX19" s="1"/>
      <c r="EJY19" s="1"/>
      <c r="EJZ19" s="1"/>
      <c r="EKA19" s="1"/>
      <c r="EKB19" s="1"/>
      <c r="EKC19" s="1"/>
      <c r="EKD19" s="1"/>
      <c r="EKE19" s="1"/>
      <c r="EKF19" s="1"/>
      <c r="EKG19" s="1"/>
      <c r="EKH19" s="1"/>
      <c r="EKI19" s="1"/>
      <c r="EKJ19" s="1"/>
      <c r="EKK19" s="1"/>
      <c r="EKL19" s="1"/>
      <c r="EKM19" s="1"/>
      <c r="EKN19" s="1"/>
      <c r="EKO19" s="1"/>
      <c r="EKP19" s="1"/>
      <c r="EKQ19" s="1"/>
      <c r="EKR19" s="1"/>
      <c r="EKS19" s="1"/>
      <c r="EKT19" s="1"/>
      <c r="EKU19" s="1"/>
      <c r="EKV19" s="1"/>
      <c r="EKW19" s="1"/>
      <c r="EKX19" s="1"/>
      <c r="EKY19" s="1"/>
      <c r="EKZ19" s="1"/>
      <c r="ELA19" s="1"/>
      <c r="ELB19" s="1"/>
      <c r="ELC19" s="1"/>
      <c r="ELD19" s="1"/>
      <c r="ELE19" s="1"/>
      <c r="ELF19" s="1"/>
      <c r="ELG19" s="1"/>
      <c r="ELH19" s="1"/>
      <c r="ELI19" s="1"/>
      <c r="ELJ19" s="1"/>
      <c r="ELK19" s="1"/>
      <c r="ELL19" s="1"/>
      <c r="ELM19" s="1"/>
      <c r="ELN19" s="1"/>
      <c r="ELO19" s="1"/>
      <c r="ELP19" s="1"/>
      <c r="ELQ19" s="1"/>
      <c r="ELR19" s="1"/>
      <c r="ELS19" s="1"/>
      <c r="ELT19" s="1"/>
      <c r="ELU19" s="1"/>
      <c r="ELV19" s="1"/>
      <c r="ELW19" s="1"/>
      <c r="ELX19" s="1"/>
      <c r="ELY19" s="1"/>
      <c r="ELZ19" s="1"/>
      <c r="EMA19" s="1"/>
      <c r="EMB19" s="1"/>
      <c r="EMC19" s="1"/>
      <c r="EMD19" s="1"/>
      <c r="EME19" s="1"/>
      <c r="EMF19" s="1"/>
      <c r="EMG19" s="1"/>
      <c r="EMH19" s="1"/>
      <c r="EMI19" s="1"/>
      <c r="EMJ19" s="1"/>
      <c r="EMK19" s="1"/>
      <c r="EML19" s="1"/>
      <c r="EMM19" s="1"/>
      <c r="EMN19" s="1"/>
      <c r="EMO19" s="1"/>
      <c r="EMP19" s="1"/>
      <c r="EMQ19" s="1"/>
      <c r="EMR19" s="1"/>
      <c r="EMS19" s="1"/>
      <c r="EMT19" s="1"/>
      <c r="EMU19" s="1"/>
      <c r="EMV19" s="1"/>
      <c r="EMW19" s="1"/>
      <c r="EMX19" s="1"/>
      <c r="EMY19" s="1"/>
      <c r="EMZ19" s="1"/>
      <c r="ENA19" s="1"/>
      <c r="ENB19" s="1"/>
      <c r="ENC19" s="1"/>
      <c r="END19" s="1"/>
      <c r="ENE19" s="1"/>
      <c r="ENF19" s="1"/>
      <c r="ENG19" s="1"/>
      <c r="ENH19" s="1"/>
      <c r="ENI19" s="1"/>
      <c r="ENJ19" s="1"/>
      <c r="ENK19" s="1"/>
      <c r="ENL19" s="1"/>
      <c r="ENM19" s="1"/>
      <c r="ENN19" s="1"/>
      <c r="ENO19" s="1"/>
      <c r="ENP19" s="1"/>
      <c r="ENQ19" s="1"/>
      <c r="ENR19" s="1"/>
      <c r="ENS19" s="1"/>
      <c r="ENT19" s="1"/>
      <c r="ENU19" s="1"/>
      <c r="ENV19" s="1"/>
      <c r="ENW19" s="1"/>
      <c r="ENX19" s="1"/>
      <c r="ENY19" s="1"/>
      <c r="ENZ19" s="1"/>
      <c r="EOA19" s="1"/>
      <c r="EOB19" s="1"/>
      <c r="EOC19" s="1"/>
      <c r="EOD19" s="1"/>
      <c r="EOE19" s="1"/>
      <c r="EOF19" s="1"/>
      <c r="EOG19" s="1"/>
      <c r="EOH19" s="1"/>
      <c r="EOI19" s="1"/>
      <c r="EOJ19" s="1"/>
      <c r="EOK19" s="1"/>
      <c r="EOL19" s="1"/>
      <c r="EOM19" s="1"/>
      <c r="EON19" s="1"/>
      <c r="EOO19" s="1"/>
      <c r="EOP19" s="1"/>
      <c r="EOQ19" s="1"/>
      <c r="EOR19" s="1"/>
      <c r="EOS19" s="1"/>
      <c r="EOT19" s="1"/>
      <c r="EOU19" s="1"/>
      <c r="EOV19" s="1"/>
      <c r="EOW19" s="1"/>
      <c r="EOX19" s="1"/>
      <c r="EOY19" s="1"/>
      <c r="EOZ19" s="1"/>
      <c r="EPA19" s="1"/>
      <c r="EPB19" s="1"/>
      <c r="EPC19" s="1"/>
      <c r="EPD19" s="1"/>
      <c r="EPE19" s="1"/>
      <c r="EPF19" s="1"/>
      <c r="EPG19" s="1"/>
      <c r="EPH19" s="1"/>
      <c r="EPI19" s="1"/>
      <c r="EPJ19" s="1"/>
      <c r="EPK19" s="1"/>
      <c r="EPL19" s="1"/>
      <c r="EPM19" s="1"/>
      <c r="EPN19" s="1"/>
      <c r="EPO19" s="1"/>
      <c r="EPP19" s="1"/>
      <c r="EPQ19" s="1"/>
      <c r="EPR19" s="1"/>
      <c r="EPS19" s="1"/>
      <c r="EPT19" s="1"/>
      <c r="EPU19" s="1"/>
      <c r="EPV19" s="1"/>
      <c r="EPW19" s="1"/>
      <c r="EPX19" s="1"/>
      <c r="EPY19" s="1"/>
      <c r="EPZ19" s="1"/>
      <c r="EQA19" s="1"/>
      <c r="EQB19" s="1"/>
      <c r="EQC19" s="1"/>
      <c r="EQD19" s="1"/>
      <c r="EQE19" s="1"/>
      <c r="EQF19" s="1"/>
      <c r="EQG19" s="1"/>
      <c r="EQH19" s="1"/>
      <c r="EQI19" s="1"/>
      <c r="EQJ19" s="1"/>
      <c r="EQK19" s="1"/>
      <c r="EQL19" s="1"/>
      <c r="EQM19" s="1"/>
      <c r="EQN19" s="1"/>
      <c r="EQO19" s="1"/>
      <c r="EQP19" s="1"/>
      <c r="EQQ19" s="1"/>
      <c r="EQR19" s="1"/>
      <c r="EQS19" s="1"/>
      <c r="EQT19" s="1"/>
      <c r="EQU19" s="1"/>
      <c r="EQV19" s="1"/>
      <c r="EQW19" s="1"/>
      <c r="EQX19" s="1"/>
      <c r="EQY19" s="1"/>
      <c r="EQZ19" s="1"/>
      <c r="ERA19" s="1"/>
      <c r="ERB19" s="1"/>
      <c r="ERC19" s="1"/>
      <c r="ERD19" s="1"/>
      <c r="ERE19" s="1"/>
      <c r="ERF19" s="1"/>
      <c r="ERG19" s="1"/>
      <c r="ERH19" s="1"/>
      <c r="ERI19" s="1"/>
      <c r="ERJ19" s="1"/>
      <c r="ERK19" s="1"/>
      <c r="ERL19" s="1"/>
      <c r="ERM19" s="1"/>
      <c r="ERN19" s="1"/>
      <c r="ERO19" s="1"/>
      <c r="ERP19" s="1"/>
      <c r="ERQ19" s="1"/>
      <c r="ERR19" s="1"/>
      <c r="ERS19" s="1"/>
      <c r="ERT19" s="1"/>
      <c r="ERU19" s="1"/>
      <c r="ERV19" s="1"/>
      <c r="ERW19" s="1"/>
      <c r="ERX19" s="1"/>
      <c r="ERY19" s="1"/>
      <c r="ERZ19" s="1"/>
      <c r="ESA19" s="1"/>
      <c r="ESB19" s="1"/>
      <c r="ESC19" s="1"/>
      <c r="ESD19" s="1"/>
      <c r="ESE19" s="1"/>
      <c r="ESF19" s="1"/>
      <c r="ESG19" s="1"/>
      <c r="ESH19" s="1"/>
      <c r="ESI19" s="1"/>
      <c r="ESJ19" s="1"/>
      <c r="ESK19" s="1"/>
      <c r="ESL19" s="1"/>
      <c r="ESM19" s="1"/>
      <c r="ESN19" s="1"/>
      <c r="ESO19" s="1"/>
      <c r="ESP19" s="1"/>
      <c r="ESQ19" s="1"/>
      <c r="ESR19" s="1"/>
      <c r="ESS19" s="1"/>
      <c r="EST19" s="1"/>
      <c r="ESU19" s="1"/>
      <c r="ESV19" s="1"/>
      <c r="ESW19" s="1"/>
      <c r="ESX19" s="1"/>
      <c r="ESY19" s="1"/>
      <c r="ESZ19" s="1"/>
      <c r="ETA19" s="1"/>
      <c r="ETB19" s="1"/>
      <c r="ETC19" s="1"/>
      <c r="ETD19" s="1"/>
      <c r="ETE19" s="1"/>
      <c r="ETF19" s="1"/>
      <c r="ETG19" s="1"/>
      <c r="ETH19" s="1"/>
      <c r="ETI19" s="1"/>
      <c r="ETJ19" s="1"/>
      <c r="ETK19" s="1"/>
      <c r="ETL19" s="1"/>
      <c r="ETM19" s="1"/>
      <c r="ETN19" s="1"/>
      <c r="ETO19" s="1"/>
      <c r="ETP19" s="1"/>
      <c r="ETQ19" s="1"/>
      <c r="ETR19" s="1"/>
      <c r="ETS19" s="1"/>
      <c r="ETT19" s="1"/>
      <c r="ETU19" s="1"/>
      <c r="ETV19" s="1"/>
      <c r="ETW19" s="1"/>
      <c r="ETX19" s="1"/>
      <c r="ETY19" s="1"/>
      <c r="ETZ19" s="1"/>
      <c r="EUA19" s="1"/>
      <c r="EUB19" s="1"/>
      <c r="EUC19" s="1"/>
      <c r="EUD19" s="1"/>
      <c r="EUE19" s="1"/>
      <c r="EUF19" s="1"/>
      <c r="EUG19" s="1"/>
      <c r="EUH19" s="1"/>
      <c r="EUI19" s="1"/>
      <c r="EUJ19" s="1"/>
      <c r="EUK19" s="1"/>
      <c r="EUL19" s="1"/>
      <c r="EUM19" s="1"/>
      <c r="EUN19" s="1"/>
      <c r="EUO19" s="1"/>
      <c r="EUP19" s="1"/>
      <c r="EUQ19" s="1"/>
      <c r="EUR19" s="1"/>
      <c r="EUS19" s="1"/>
      <c r="EUT19" s="1"/>
      <c r="EUU19" s="1"/>
      <c r="EUV19" s="1"/>
      <c r="EUW19" s="1"/>
      <c r="EUX19" s="1"/>
      <c r="EUY19" s="1"/>
      <c r="EUZ19" s="1"/>
      <c r="EVA19" s="1"/>
      <c r="EVB19" s="1"/>
      <c r="EVC19" s="1"/>
      <c r="EVD19" s="1"/>
      <c r="EVE19" s="1"/>
      <c r="EVF19" s="1"/>
      <c r="EVG19" s="1"/>
      <c r="EVH19" s="1"/>
      <c r="EVI19" s="1"/>
      <c r="EVJ19" s="1"/>
      <c r="EVK19" s="1"/>
      <c r="EVL19" s="1"/>
      <c r="EVM19" s="1"/>
      <c r="EVN19" s="1"/>
      <c r="EVO19" s="1"/>
      <c r="EVP19" s="1"/>
      <c r="EVQ19" s="1"/>
      <c r="EVR19" s="1"/>
      <c r="EVS19" s="1"/>
      <c r="EVT19" s="1"/>
      <c r="EVU19" s="1"/>
      <c r="EVV19" s="1"/>
      <c r="EVW19" s="1"/>
      <c r="EVX19" s="1"/>
      <c r="EVY19" s="1"/>
      <c r="EVZ19" s="1"/>
      <c r="EWA19" s="1"/>
      <c r="EWB19" s="1"/>
      <c r="EWC19" s="1"/>
      <c r="EWD19" s="1"/>
      <c r="EWE19" s="1"/>
      <c r="EWF19" s="1"/>
      <c r="EWG19" s="1"/>
      <c r="EWH19" s="1"/>
      <c r="EWI19" s="1"/>
      <c r="EWJ19" s="1"/>
      <c r="EWK19" s="1"/>
      <c r="EWL19" s="1"/>
      <c r="EWM19" s="1"/>
      <c r="EWN19" s="1"/>
      <c r="EWO19" s="1"/>
      <c r="EWP19" s="1"/>
      <c r="EWQ19" s="1"/>
      <c r="EWR19" s="1"/>
      <c r="EWS19" s="1"/>
      <c r="EWT19" s="1"/>
      <c r="EWU19" s="1"/>
      <c r="EWV19" s="1"/>
      <c r="EWW19" s="1"/>
      <c r="EWX19" s="1"/>
      <c r="EWY19" s="1"/>
      <c r="EWZ19" s="1"/>
      <c r="EXA19" s="1"/>
      <c r="EXB19" s="1"/>
      <c r="EXC19" s="1"/>
      <c r="EXD19" s="1"/>
      <c r="EXE19" s="1"/>
      <c r="EXF19" s="1"/>
      <c r="EXG19" s="1"/>
      <c r="EXH19" s="1"/>
      <c r="EXI19" s="1"/>
      <c r="EXJ19" s="1"/>
      <c r="EXK19" s="1"/>
      <c r="EXL19" s="1"/>
      <c r="EXM19" s="1"/>
      <c r="EXN19" s="1"/>
      <c r="EXO19" s="1"/>
      <c r="EXP19" s="1"/>
      <c r="EXQ19" s="1"/>
      <c r="EXR19" s="1"/>
      <c r="EXS19" s="1"/>
      <c r="EXT19" s="1"/>
      <c r="EXU19" s="1"/>
      <c r="EXV19" s="1"/>
      <c r="EXW19" s="1"/>
      <c r="EXX19" s="1"/>
      <c r="EXY19" s="1"/>
      <c r="EXZ19" s="1"/>
      <c r="EYA19" s="1"/>
      <c r="EYB19" s="1"/>
      <c r="EYC19" s="1"/>
      <c r="EYD19" s="1"/>
      <c r="EYE19" s="1"/>
      <c r="EYF19" s="1"/>
      <c r="EYG19" s="1"/>
      <c r="EYH19" s="1"/>
      <c r="EYI19" s="1"/>
      <c r="EYJ19" s="1"/>
      <c r="EYK19" s="1"/>
      <c r="EYL19" s="1"/>
      <c r="EYM19" s="1"/>
      <c r="EYN19" s="1"/>
      <c r="EYO19" s="1"/>
      <c r="EYP19" s="1"/>
      <c r="EYQ19" s="1"/>
      <c r="EYR19" s="1"/>
      <c r="EYS19" s="1"/>
      <c r="EYT19" s="1"/>
      <c r="EYU19" s="1"/>
      <c r="EYV19" s="1"/>
      <c r="EYW19" s="1"/>
      <c r="EYX19" s="1"/>
      <c r="EYY19" s="1"/>
      <c r="EYZ19" s="1"/>
      <c r="EZA19" s="1"/>
      <c r="EZB19" s="1"/>
      <c r="EZC19" s="1"/>
      <c r="EZD19" s="1"/>
      <c r="EZE19" s="1"/>
      <c r="EZF19" s="1"/>
      <c r="EZG19" s="1"/>
      <c r="EZH19" s="1"/>
      <c r="EZI19" s="1"/>
      <c r="EZJ19" s="1"/>
      <c r="EZK19" s="1"/>
      <c r="EZL19" s="1"/>
      <c r="EZM19" s="1"/>
      <c r="EZN19" s="1"/>
      <c r="EZO19" s="1"/>
      <c r="EZP19" s="1"/>
      <c r="EZQ19" s="1"/>
      <c r="EZR19" s="1"/>
      <c r="EZS19" s="1"/>
      <c r="EZT19" s="1"/>
      <c r="EZU19" s="1"/>
      <c r="EZV19" s="1"/>
      <c r="EZW19" s="1"/>
      <c r="EZX19" s="1"/>
      <c r="EZY19" s="1"/>
      <c r="EZZ19" s="1"/>
      <c r="FAA19" s="1"/>
      <c r="FAB19" s="1"/>
      <c r="FAC19" s="1"/>
      <c r="FAD19" s="1"/>
      <c r="FAE19" s="1"/>
      <c r="FAF19" s="1"/>
      <c r="FAG19" s="1"/>
      <c r="FAH19" s="1"/>
      <c r="FAI19" s="1"/>
      <c r="FAJ19" s="1"/>
      <c r="FAK19" s="1"/>
      <c r="FAL19" s="1"/>
      <c r="FAM19" s="1"/>
      <c r="FAN19" s="1"/>
      <c r="FAO19" s="1"/>
      <c r="FAP19" s="1"/>
      <c r="FAQ19" s="1"/>
      <c r="FAR19" s="1"/>
      <c r="FAS19" s="1"/>
      <c r="FAT19" s="1"/>
      <c r="FAU19" s="1"/>
      <c r="FAV19" s="1"/>
      <c r="FAW19" s="1"/>
      <c r="FAX19" s="1"/>
      <c r="FAY19" s="1"/>
      <c r="FAZ19" s="1"/>
      <c r="FBA19" s="1"/>
      <c r="FBB19" s="1"/>
      <c r="FBC19" s="1"/>
      <c r="FBD19" s="1"/>
      <c r="FBE19" s="1"/>
      <c r="FBF19" s="1"/>
      <c r="FBG19" s="1"/>
      <c r="FBH19" s="1"/>
      <c r="FBI19" s="1"/>
      <c r="FBJ19" s="1"/>
      <c r="FBK19" s="1"/>
      <c r="FBL19" s="1"/>
      <c r="FBM19" s="1"/>
      <c r="FBN19" s="1"/>
      <c r="FBO19" s="1"/>
      <c r="FBP19" s="1"/>
      <c r="FBQ19" s="1"/>
      <c r="FBR19" s="1"/>
      <c r="FBS19" s="1"/>
      <c r="FBT19" s="1"/>
      <c r="FBU19" s="1"/>
      <c r="FBV19" s="1"/>
      <c r="FBW19" s="1"/>
      <c r="FBX19" s="1"/>
      <c r="FBY19" s="1"/>
      <c r="FBZ19" s="1"/>
      <c r="FCA19" s="1"/>
      <c r="FCB19" s="1"/>
      <c r="FCC19" s="1"/>
      <c r="FCD19" s="1"/>
      <c r="FCE19" s="1"/>
      <c r="FCF19" s="1"/>
      <c r="FCG19" s="1"/>
      <c r="FCH19" s="1"/>
      <c r="FCI19" s="1"/>
      <c r="FCJ19" s="1"/>
      <c r="FCK19" s="1"/>
      <c r="FCL19" s="1"/>
      <c r="FCM19" s="1"/>
      <c r="FCN19" s="1"/>
      <c r="FCO19" s="1"/>
      <c r="FCP19" s="1"/>
      <c r="FCQ19" s="1"/>
      <c r="FCR19" s="1"/>
      <c r="FCS19" s="1"/>
      <c r="FCT19" s="1"/>
      <c r="FCU19" s="1"/>
      <c r="FCV19" s="1"/>
      <c r="FCW19" s="1"/>
      <c r="FCX19" s="1"/>
      <c r="FCY19" s="1"/>
      <c r="FCZ19" s="1"/>
      <c r="FDA19" s="1"/>
      <c r="FDB19" s="1"/>
      <c r="FDC19" s="1"/>
      <c r="FDD19" s="1"/>
      <c r="FDE19" s="1"/>
      <c r="FDF19" s="1"/>
      <c r="FDG19" s="1"/>
      <c r="FDH19" s="1"/>
      <c r="FDI19" s="1"/>
      <c r="FDJ19" s="1"/>
      <c r="FDK19" s="1"/>
      <c r="FDL19" s="1"/>
      <c r="FDM19" s="1"/>
      <c r="FDN19" s="1"/>
      <c r="FDO19" s="1"/>
      <c r="FDP19" s="1"/>
      <c r="FDQ19" s="1"/>
      <c r="FDR19" s="1"/>
      <c r="FDS19" s="1"/>
      <c r="FDT19" s="1"/>
      <c r="FDU19" s="1"/>
      <c r="FDV19" s="1"/>
      <c r="FDW19" s="1"/>
      <c r="FDX19" s="1"/>
      <c r="FDY19" s="1"/>
      <c r="FDZ19" s="1"/>
      <c r="FEA19" s="1"/>
      <c r="FEB19" s="1"/>
      <c r="FEC19" s="1"/>
      <c r="FED19" s="1"/>
      <c r="FEE19" s="1"/>
      <c r="FEF19" s="1"/>
      <c r="FEG19" s="1"/>
      <c r="FEH19" s="1"/>
      <c r="FEI19" s="1"/>
      <c r="FEJ19" s="1"/>
      <c r="FEK19" s="1"/>
      <c r="FEL19" s="1"/>
      <c r="FEM19" s="1"/>
      <c r="FEN19" s="1"/>
      <c r="FEO19" s="1"/>
      <c r="FEP19" s="1"/>
      <c r="FEQ19" s="1"/>
      <c r="FER19" s="1"/>
      <c r="FES19" s="1"/>
      <c r="FET19" s="1"/>
      <c r="FEU19" s="1"/>
      <c r="FEV19" s="1"/>
      <c r="FEW19" s="1"/>
      <c r="FEX19" s="1"/>
      <c r="FEY19" s="1"/>
      <c r="FEZ19" s="1"/>
      <c r="FFA19" s="1"/>
      <c r="FFB19" s="1"/>
      <c r="FFC19" s="1"/>
      <c r="FFD19" s="1"/>
      <c r="FFE19" s="1"/>
      <c r="FFF19" s="1"/>
      <c r="FFG19" s="1"/>
      <c r="FFH19" s="1"/>
      <c r="FFI19" s="1"/>
      <c r="FFJ19" s="1"/>
      <c r="FFK19" s="1"/>
      <c r="FFL19" s="1"/>
      <c r="FFM19" s="1"/>
      <c r="FFN19" s="1"/>
      <c r="FFO19" s="1"/>
      <c r="FFP19" s="1"/>
      <c r="FFQ19" s="1"/>
      <c r="FFR19" s="1"/>
      <c r="FFS19" s="1"/>
      <c r="FFT19" s="1"/>
      <c r="FFU19" s="1"/>
      <c r="FFV19" s="1"/>
      <c r="FFW19" s="1"/>
      <c r="FFX19" s="1"/>
      <c r="FFY19" s="1"/>
      <c r="FFZ19" s="1"/>
      <c r="FGA19" s="1"/>
      <c r="FGB19" s="1"/>
      <c r="FGC19" s="1"/>
      <c r="FGD19" s="1"/>
      <c r="FGE19" s="1"/>
      <c r="FGF19" s="1"/>
      <c r="FGG19" s="1"/>
      <c r="FGH19" s="1"/>
      <c r="FGI19" s="1"/>
      <c r="FGJ19" s="1"/>
      <c r="FGK19" s="1"/>
      <c r="FGL19" s="1"/>
      <c r="FGM19" s="1"/>
      <c r="FGN19" s="1"/>
      <c r="FGO19" s="1"/>
      <c r="FGP19" s="1"/>
      <c r="FGQ19" s="1"/>
      <c r="FGR19" s="1"/>
      <c r="FGS19" s="1"/>
      <c r="FGT19" s="1"/>
      <c r="FGU19" s="1"/>
      <c r="FGV19" s="1"/>
      <c r="FGW19" s="1"/>
      <c r="FGX19" s="1"/>
      <c r="FGY19" s="1"/>
      <c r="FGZ19" s="1"/>
      <c r="FHA19" s="1"/>
      <c r="FHB19" s="1"/>
      <c r="FHC19" s="1"/>
      <c r="FHD19" s="1"/>
      <c r="FHE19" s="1"/>
      <c r="FHF19" s="1"/>
      <c r="FHG19" s="1"/>
      <c r="FHH19" s="1"/>
      <c r="FHI19" s="1"/>
      <c r="FHJ19" s="1"/>
      <c r="FHK19" s="1"/>
      <c r="FHL19" s="1"/>
      <c r="FHM19" s="1"/>
      <c r="FHN19" s="1"/>
      <c r="FHO19" s="1"/>
      <c r="FHP19" s="1"/>
      <c r="FHQ19" s="1"/>
      <c r="FHR19" s="1"/>
      <c r="FHS19" s="1"/>
      <c r="FHT19" s="1"/>
      <c r="FHU19" s="1"/>
      <c r="FHV19" s="1"/>
      <c r="FHW19" s="1"/>
      <c r="FHX19" s="1"/>
      <c r="FHY19" s="1"/>
      <c r="FHZ19" s="1"/>
      <c r="FIA19" s="1"/>
      <c r="FIB19" s="1"/>
      <c r="FIC19" s="1"/>
      <c r="FID19" s="1"/>
      <c r="FIE19" s="1"/>
      <c r="FIF19" s="1"/>
      <c r="FIG19" s="1"/>
      <c r="FIH19" s="1"/>
      <c r="FII19" s="1"/>
      <c r="FIJ19" s="1"/>
      <c r="FIK19" s="1"/>
      <c r="FIL19" s="1"/>
      <c r="FIM19" s="1"/>
      <c r="FIN19" s="1"/>
      <c r="FIO19" s="1"/>
      <c r="FIP19" s="1"/>
      <c r="FIQ19" s="1"/>
      <c r="FIR19" s="1"/>
      <c r="FIS19" s="1"/>
      <c r="FIT19" s="1"/>
      <c r="FIU19" s="1"/>
      <c r="FIV19" s="1"/>
      <c r="FIW19" s="1"/>
      <c r="FIX19" s="1"/>
      <c r="FIY19" s="1"/>
      <c r="FIZ19" s="1"/>
      <c r="FJA19" s="1"/>
      <c r="FJB19" s="1"/>
      <c r="FJC19" s="1"/>
      <c r="FJD19" s="1"/>
      <c r="FJE19" s="1"/>
      <c r="FJF19" s="1"/>
      <c r="FJG19" s="1"/>
      <c r="FJH19" s="1"/>
      <c r="FJI19" s="1"/>
      <c r="FJJ19" s="1"/>
      <c r="FJK19" s="1"/>
      <c r="FJL19" s="1"/>
      <c r="FJM19" s="1"/>
      <c r="FJN19" s="1"/>
      <c r="FJO19" s="1"/>
      <c r="FJP19" s="1"/>
      <c r="FJQ19" s="1"/>
      <c r="FJR19" s="1"/>
      <c r="FJS19" s="1"/>
      <c r="FJT19" s="1"/>
      <c r="FJU19" s="1"/>
      <c r="FJV19" s="1"/>
      <c r="FJW19" s="1"/>
      <c r="FJX19" s="1"/>
      <c r="FJY19" s="1"/>
      <c r="FJZ19" s="1"/>
      <c r="FKA19" s="1"/>
      <c r="FKB19" s="1"/>
      <c r="FKC19" s="1"/>
      <c r="FKD19" s="1"/>
      <c r="FKE19" s="1"/>
      <c r="FKF19" s="1"/>
      <c r="FKG19" s="1"/>
      <c r="FKH19" s="1"/>
      <c r="FKI19" s="1"/>
      <c r="FKJ19" s="1"/>
      <c r="FKK19" s="1"/>
      <c r="FKL19" s="1"/>
      <c r="FKM19" s="1"/>
      <c r="FKN19" s="1"/>
      <c r="FKO19" s="1"/>
      <c r="FKP19" s="1"/>
      <c r="FKQ19" s="1"/>
      <c r="FKR19" s="1"/>
      <c r="FKS19" s="1"/>
      <c r="FKT19" s="1"/>
      <c r="FKU19" s="1"/>
      <c r="FKV19" s="1"/>
      <c r="FKW19" s="1"/>
      <c r="FKX19" s="1"/>
      <c r="FKY19" s="1"/>
      <c r="FKZ19" s="1"/>
      <c r="FLA19" s="1"/>
      <c r="FLB19" s="1"/>
      <c r="FLC19" s="1"/>
      <c r="FLD19" s="1"/>
      <c r="FLE19" s="1"/>
      <c r="FLF19" s="1"/>
      <c r="FLG19" s="1"/>
      <c r="FLH19" s="1"/>
      <c r="FLI19" s="1"/>
      <c r="FLJ19" s="1"/>
      <c r="FLK19" s="1"/>
      <c r="FLL19" s="1"/>
      <c r="FLM19" s="1"/>
      <c r="FLN19" s="1"/>
      <c r="FLO19" s="1"/>
      <c r="FLP19" s="1"/>
      <c r="FLQ19" s="1"/>
      <c r="FLR19" s="1"/>
      <c r="FLS19" s="1"/>
      <c r="FLT19" s="1"/>
      <c r="FLU19" s="1"/>
      <c r="FLV19" s="1"/>
      <c r="FLW19" s="1"/>
      <c r="FLX19" s="1"/>
      <c r="FLY19" s="1"/>
      <c r="FLZ19" s="1"/>
      <c r="FMA19" s="1"/>
      <c r="FMB19" s="1"/>
      <c r="FMC19" s="1"/>
      <c r="FMD19" s="1"/>
      <c r="FME19" s="1"/>
      <c r="FMF19" s="1"/>
      <c r="FMG19" s="1"/>
      <c r="FMH19" s="1"/>
      <c r="FMI19" s="1"/>
      <c r="FMJ19" s="1"/>
      <c r="FMK19" s="1"/>
      <c r="FML19" s="1"/>
      <c r="FMM19" s="1"/>
      <c r="FMN19" s="1"/>
      <c r="FMO19" s="1"/>
      <c r="FMP19" s="1"/>
      <c r="FMQ19" s="1"/>
      <c r="FMR19" s="1"/>
      <c r="FMS19" s="1"/>
      <c r="FMT19" s="1"/>
      <c r="FMU19" s="1"/>
      <c r="FMV19" s="1"/>
      <c r="FMW19" s="1"/>
      <c r="FMX19" s="1"/>
      <c r="FMY19" s="1"/>
      <c r="FMZ19" s="1"/>
      <c r="FNA19" s="1"/>
      <c r="FNB19" s="1"/>
      <c r="FNC19" s="1"/>
      <c r="FND19" s="1"/>
      <c r="FNE19" s="1"/>
      <c r="FNF19" s="1"/>
      <c r="FNG19" s="1"/>
      <c r="FNH19" s="1"/>
      <c r="FNI19" s="1"/>
      <c r="FNJ19" s="1"/>
      <c r="FNK19" s="1"/>
      <c r="FNL19" s="1"/>
      <c r="FNM19" s="1"/>
      <c r="FNN19" s="1"/>
      <c r="FNO19" s="1"/>
      <c r="FNP19" s="1"/>
      <c r="FNQ19" s="1"/>
      <c r="FNR19" s="1"/>
      <c r="FNS19" s="1"/>
      <c r="FNT19" s="1"/>
      <c r="FNU19" s="1"/>
      <c r="FNV19" s="1"/>
      <c r="FNW19" s="1"/>
      <c r="FNX19" s="1"/>
      <c r="FNY19" s="1"/>
      <c r="FNZ19" s="1"/>
      <c r="FOA19" s="1"/>
      <c r="FOB19" s="1"/>
      <c r="FOC19" s="1"/>
      <c r="FOD19" s="1"/>
      <c r="FOE19" s="1"/>
      <c r="FOF19" s="1"/>
      <c r="FOG19" s="1"/>
      <c r="FOH19" s="1"/>
      <c r="FOI19" s="1"/>
      <c r="FOJ19" s="1"/>
      <c r="FOK19" s="1"/>
      <c r="FOL19" s="1"/>
      <c r="FOM19" s="1"/>
      <c r="FON19" s="1"/>
      <c r="FOO19" s="1"/>
      <c r="FOP19" s="1"/>
      <c r="FOQ19" s="1"/>
      <c r="FOR19" s="1"/>
      <c r="FOS19" s="1"/>
      <c r="FOT19" s="1"/>
      <c r="FOU19" s="1"/>
      <c r="FOV19" s="1"/>
      <c r="FOW19" s="1"/>
      <c r="FOX19" s="1"/>
      <c r="FOY19" s="1"/>
      <c r="FOZ19" s="1"/>
      <c r="FPA19" s="1"/>
      <c r="FPB19" s="1"/>
      <c r="FPC19" s="1"/>
      <c r="FPD19" s="1"/>
      <c r="FPE19" s="1"/>
      <c r="FPF19" s="1"/>
      <c r="FPG19" s="1"/>
      <c r="FPH19" s="1"/>
      <c r="FPI19" s="1"/>
      <c r="FPJ19" s="1"/>
      <c r="FPK19" s="1"/>
      <c r="FPL19" s="1"/>
      <c r="FPM19" s="1"/>
      <c r="FPN19" s="1"/>
      <c r="FPO19" s="1"/>
      <c r="FPP19" s="1"/>
      <c r="FPQ19" s="1"/>
      <c r="FPR19" s="1"/>
      <c r="FPS19" s="1"/>
      <c r="FPT19" s="1"/>
      <c r="FPU19" s="1"/>
      <c r="FPV19" s="1"/>
      <c r="FPW19" s="1"/>
      <c r="FPX19" s="1"/>
      <c r="FPY19" s="1"/>
      <c r="FPZ19" s="1"/>
      <c r="FQA19" s="1"/>
      <c r="FQB19" s="1"/>
      <c r="FQC19" s="1"/>
      <c r="FQD19" s="1"/>
      <c r="FQE19" s="1"/>
      <c r="FQF19" s="1"/>
      <c r="FQG19" s="1"/>
      <c r="FQH19" s="1"/>
      <c r="FQI19" s="1"/>
      <c r="FQJ19" s="1"/>
      <c r="FQK19" s="1"/>
      <c r="FQL19" s="1"/>
      <c r="FQM19" s="1"/>
      <c r="FQN19" s="1"/>
      <c r="FQO19" s="1"/>
      <c r="FQP19" s="1"/>
      <c r="FQQ19" s="1"/>
      <c r="FQR19" s="1"/>
      <c r="FQS19" s="1"/>
      <c r="FQT19" s="1"/>
      <c r="FQU19" s="1"/>
      <c r="FQV19" s="1"/>
      <c r="FQW19" s="1"/>
      <c r="FQX19" s="1"/>
      <c r="FQY19" s="1"/>
      <c r="FQZ19" s="1"/>
      <c r="FRA19" s="1"/>
      <c r="FRB19" s="1"/>
      <c r="FRC19" s="1"/>
      <c r="FRD19" s="1"/>
      <c r="FRE19" s="1"/>
      <c r="FRF19" s="1"/>
      <c r="FRG19" s="1"/>
      <c r="FRH19" s="1"/>
      <c r="FRI19" s="1"/>
      <c r="FRJ19" s="1"/>
      <c r="FRK19" s="1"/>
      <c r="FRL19" s="1"/>
      <c r="FRM19" s="1"/>
      <c r="FRN19" s="1"/>
      <c r="FRO19" s="1"/>
      <c r="FRP19" s="1"/>
      <c r="FRQ19" s="1"/>
      <c r="FRR19" s="1"/>
      <c r="FRS19" s="1"/>
      <c r="FRT19" s="1"/>
      <c r="FRU19" s="1"/>
      <c r="FRV19" s="1"/>
      <c r="FRW19" s="1"/>
      <c r="FRX19" s="1"/>
      <c r="FRY19" s="1"/>
      <c r="FRZ19" s="1"/>
      <c r="FSA19" s="1"/>
      <c r="FSB19" s="1"/>
      <c r="FSC19" s="1"/>
      <c r="FSD19" s="1"/>
      <c r="FSE19" s="1"/>
      <c r="FSF19" s="1"/>
      <c r="FSG19" s="1"/>
      <c r="FSH19" s="1"/>
      <c r="FSI19" s="1"/>
      <c r="FSJ19" s="1"/>
      <c r="FSK19" s="1"/>
      <c r="FSL19" s="1"/>
      <c r="FSM19" s="1"/>
      <c r="FSN19" s="1"/>
      <c r="FSO19" s="1"/>
      <c r="FSP19" s="1"/>
      <c r="FSQ19" s="1"/>
      <c r="FSR19" s="1"/>
      <c r="FSS19" s="1"/>
      <c r="FST19" s="1"/>
      <c r="FSU19" s="1"/>
      <c r="FSV19" s="1"/>
      <c r="FSW19" s="1"/>
      <c r="FSX19" s="1"/>
      <c r="FSY19" s="1"/>
      <c r="FSZ19" s="1"/>
      <c r="FTA19" s="1"/>
      <c r="FTB19" s="1"/>
      <c r="FTC19" s="1"/>
      <c r="FTD19" s="1"/>
      <c r="FTE19" s="1"/>
      <c r="FTF19" s="1"/>
      <c r="FTG19" s="1"/>
      <c r="FTH19" s="1"/>
      <c r="FTI19" s="1"/>
      <c r="FTJ19" s="1"/>
      <c r="FTK19" s="1"/>
      <c r="FTL19" s="1"/>
      <c r="FTM19" s="1"/>
      <c r="FTN19" s="1"/>
      <c r="FTO19" s="1"/>
      <c r="FTP19" s="1"/>
      <c r="FTQ19" s="1"/>
      <c r="FTR19" s="1"/>
      <c r="FTS19" s="1"/>
      <c r="FTT19" s="1"/>
      <c r="FTU19" s="1"/>
      <c r="FTV19" s="1"/>
      <c r="FTW19" s="1"/>
      <c r="FTX19" s="1"/>
      <c r="FTY19" s="1"/>
      <c r="FTZ19" s="1"/>
      <c r="FUA19" s="1"/>
      <c r="FUB19" s="1"/>
      <c r="FUC19" s="1"/>
      <c r="FUD19" s="1"/>
      <c r="FUE19" s="1"/>
      <c r="FUF19" s="1"/>
      <c r="FUG19" s="1"/>
      <c r="FUH19" s="1"/>
      <c r="FUI19" s="1"/>
      <c r="FUJ19" s="1"/>
      <c r="FUK19" s="1"/>
      <c r="FUL19" s="1"/>
      <c r="FUM19" s="1"/>
      <c r="FUN19" s="1"/>
      <c r="FUO19" s="1"/>
      <c r="FUP19" s="1"/>
      <c r="FUQ19" s="1"/>
      <c r="FUR19" s="1"/>
      <c r="FUS19" s="1"/>
      <c r="FUT19" s="1"/>
      <c r="FUU19" s="1"/>
      <c r="FUV19" s="1"/>
      <c r="FUW19" s="1"/>
      <c r="FUX19" s="1"/>
      <c r="FUY19" s="1"/>
      <c r="FUZ19" s="1"/>
      <c r="FVA19" s="1"/>
      <c r="FVB19" s="1"/>
      <c r="FVC19" s="1"/>
      <c r="FVD19" s="1"/>
      <c r="FVE19" s="1"/>
      <c r="FVF19" s="1"/>
      <c r="FVG19" s="1"/>
      <c r="FVH19" s="1"/>
      <c r="FVI19" s="1"/>
      <c r="FVJ19" s="1"/>
      <c r="FVK19" s="1"/>
      <c r="FVL19" s="1"/>
      <c r="FVM19" s="1"/>
      <c r="FVN19" s="1"/>
      <c r="FVO19" s="1"/>
      <c r="FVP19" s="1"/>
      <c r="FVQ19" s="1"/>
      <c r="FVR19" s="1"/>
      <c r="FVS19" s="1"/>
      <c r="FVT19" s="1"/>
      <c r="FVU19" s="1"/>
      <c r="FVV19" s="1"/>
      <c r="FVW19" s="1"/>
      <c r="FVX19" s="1"/>
      <c r="FVY19" s="1"/>
      <c r="FVZ19" s="1"/>
      <c r="FWA19" s="1"/>
      <c r="FWB19" s="1"/>
      <c r="FWC19" s="1"/>
      <c r="FWD19" s="1"/>
      <c r="FWE19" s="1"/>
      <c r="FWF19" s="1"/>
      <c r="FWG19" s="1"/>
      <c r="FWH19" s="1"/>
      <c r="FWI19" s="1"/>
      <c r="FWJ19" s="1"/>
      <c r="FWK19" s="1"/>
      <c r="FWL19" s="1"/>
      <c r="FWM19" s="1"/>
      <c r="FWN19" s="1"/>
      <c r="FWO19" s="1"/>
      <c r="FWP19" s="1"/>
      <c r="FWQ19" s="1"/>
      <c r="FWR19" s="1"/>
      <c r="FWS19" s="1"/>
      <c r="FWT19" s="1"/>
      <c r="FWU19" s="1"/>
      <c r="FWV19" s="1"/>
      <c r="FWW19" s="1"/>
      <c r="FWX19" s="1"/>
      <c r="FWY19" s="1"/>
      <c r="FWZ19" s="1"/>
      <c r="FXA19" s="1"/>
      <c r="FXB19" s="1"/>
      <c r="FXC19" s="1"/>
      <c r="FXD19" s="1"/>
      <c r="FXE19" s="1"/>
      <c r="FXF19" s="1"/>
      <c r="FXG19" s="1"/>
      <c r="FXH19" s="1"/>
      <c r="FXI19" s="1"/>
      <c r="FXJ19" s="1"/>
      <c r="FXK19" s="1"/>
      <c r="FXL19" s="1"/>
      <c r="FXM19" s="1"/>
      <c r="FXN19" s="1"/>
      <c r="FXO19" s="1"/>
      <c r="FXP19" s="1"/>
      <c r="FXQ19" s="1"/>
      <c r="FXR19" s="1"/>
      <c r="FXS19" s="1"/>
      <c r="FXT19" s="1"/>
      <c r="FXU19" s="1"/>
      <c r="FXV19" s="1"/>
      <c r="FXW19" s="1"/>
      <c r="FXX19" s="1"/>
      <c r="FXY19" s="1"/>
      <c r="FXZ19" s="1"/>
      <c r="FYA19" s="1"/>
      <c r="FYB19" s="1"/>
      <c r="FYC19" s="1"/>
      <c r="FYD19" s="1"/>
      <c r="FYE19" s="1"/>
      <c r="FYF19" s="1"/>
      <c r="FYG19" s="1"/>
      <c r="FYH19" s="1"/>
      <c r="FYI19" s="1"/>
      <c r="FYJ19" s="1"/>
      <c r="FYK19" s="1"/>
      <c r="FYL19" s="1"/>
      <c r="FYM19" s="1"/>
      <c r="FYN19" s="1"/>
      <c r="FYO19" s="1"/>
      <c r="FYP19" s="1"/>
      <c r="FYQ19" s="1"/>
      <c r="FYR19" s="1"/>
      <c r="FYS19" s="1"/>
      <c r="FYT19" s="1"/>
      <c r="FYU19" s="1"/>
      <c r="FYV19" s="1"/>
      <c r="FYW19" s="1"/>
      <c r="FYX19" s="1"/>
      <c r="FYY19" s="1"/>
      <c r="FYZ19" s="1"/>
      <c r="FZA19" s="1"/>
      <c r="FZB19" s="1"/>
      <c r="FZC19" s="1"/>
      <c r="FZD19" s="1"/>
      <c r="FZE19" s="1"/>
      <c r="FZF19" s="1"/>
      <c r="FZG19" s="1"/>
      <c r="FZH19" s="1"/>
      <c r="FZI19" s="1"/>
      <c r="FZJ19" s="1"/>
      <c r="FZK19" s="1"/>
      <c r="FZL19" s="1"/>
      <c r="FZM19" s="1"/>
      <c r="FZN19" s="1"/>
      <c r="FZO19" s="1"/>
      <c r="FZP19" s="1"/>
      <c r="FZQ19" s="1"/>
      <c r="FZR19" s="1"/>
      <c r="FZS19" s="1"/>
      <c r="FZT19" s="1"/>
      <c r="FZU19" s="1"/>
      <c r="FZV19" s="1"/>
      <c r="FZW19" s="1"/>
      <c r="FZX19" s="1"/>
      <c r="FZY19" s="1"/>
      <c r="FZZ19" s="1"/>
      <c r="GAA19" s="1"/>
      <c r="GAB19" s="1"/>
      <c r="GAC19" s="1"/>
      <c r="GAD19" s="1"/>
      <c r="GAE19" s="1"/>
      <c r="GAF19" s="1"/>
      <c r="GAG19" s="1"/>
      <c r="GAH19" s="1"/>
      <c r="GAI19" s="1"/>
      <c r="GAJ19" s="1"/>
      <c r="GAK19" s="1"/>
      <c r="GAL19" s="1"/>
      <c r="GAM19" s="1"/>
      <c r="GAN19" s="1"/>
      <c r="GAO19" s="1"/>
      <c r="GAP19" s="1"/>
      <c r="GAQ19" s="1"/>
      <c r="GAR19" s="1"/>
      <c r="GAS19" s="1"/>
      <c r="GAT19" s="1"/>
      <c r="GAU19" s="1"/>
      <c r="GAV19" s="1"/>
      <c r="GAW19" s="1"/>
      <c r="GAX19" s="1"/>
      <c r="GAY19" s="1"/>
      <c r="GAZ19" s="1"/>
      <c r="GBA19" s="1"/>
      <c r="GBB19" s="1"/>
      <c r="GBC19" s="1"/>
      <c r="GBD19" s="1"/>
      <c r="GBE19" s="1"/>
      <c r="GBF19" s="1"/>
      <c r="GBG19" s="1"/>
      <c r="GBH19" s="1"/>
      <c r="GBI19" s="1"/>
      <c r="GBJ19" s="1"/>
      <c r="GBK19" s="1"/>
      <c r="GBL19" s="1"/>
      <c r="GBM19" s="1"/>
      <c r="GBN19" s="1"/>
      <c r="GBO19" s="1"/>
      <c r="GBP19" s="1"/>
      <c r="GBQ19" s="1"/>
      <c r="GBR19" s="1"/>
      <c r="GBS19" s="1"/>
      <c r="GBT19" s="1"/>
      <c r="GBU19" s="1"/>
      <c r="GBV19" s="1"/>
      <c r="GBW19" s="1"/>
      <c r="GBX19" s="1"/>
      <c r="GBY19" s="1"/>
      <c r="GBZ19" s="1"/>
      <c r="GCA19" s="1"/>
      <c r="GCB19" s="1"/>
      <c r="GCC19" s="1"/>
      <c r="GCD19" s="1"/>
      <c r="GCE19" s="1"/>
      <c r="GCF19" s="1"/>
      <c r="GCG19" s="1"/>
      <c r="GCH19" s="1"/>
      <c r="GCI19" s="1"/>
      <c r="GCJ19" s="1"/>
      <c r="GCK19" s="1"/>
      <c r="GCL19" s="1"/>
      <c r="GCM19" s="1"/>
      <c r="GCN19" s="1"/>
      <c r="GCO19" s="1"/>
      <c r="GCP19" s="1"/>
      <c r="GCQ19" s="1"/>
      <c r="GCR19" s="1"/>
      <c r="GCS19" s="1"/>
      <c r="GCT19" s="1"/>
      <c r="GCU19" s="1"/>
      <c r="GCV19" s="1"/>
      <c r="GCW19" s="1"/>
      <c r="GCX19" s="1"/>
      <c r="GCY19" s="1"/>
      <c r="GCZ19" s="1"/>
      <c r="GDA19" s="1"/>
      <c r="GDB19" s="1"/>
      <c r="GDC19" s="1"/>
      <c r="GDD19" s="1"/>
      <c r="GDE19" s="1"/>
      <c r="GDF19" s="1"/>
      <c r="GDG19" s="1"/>
      <c r="GDH19" s="1"/>
      <c r="GDI19" s="1"/>
      <c r="GDJ19" s="1"/>
      <c r="GDK19" s="1"/>
      <c r="GDL19" s="1"/>
      <c r="GDM19" s="1"/>
      <c r="GDN19" s="1"/>
      <c r="GDO19" s="1"/>
      <c r="GDP19" s="1"/>
      <c r="GDQ19" s="1"/>
      <c r="GDR19" s="1"/>
      <c r="GDS19" s="1"/>
      <c r="GDT19" s="1"/>
      <c r="GDU19" s="1"/>
      <c r="GDV19" s="1"/>
      <c r="GDW19" s="1"/>
      <c r="GDX19" s="1"/>
      <c r="GDY19" s="1"/>
      <c r="GDZ19" s="1"/>
      <c r="GEA19" s="1"/>
      <c r="GEB19" s="1"/>
      <c r="GEC19" s="1"/>
      <c r="GED19" s="1"/>
      <c r="GEE19" s="1"/>
      <c r="GEF19" s="1"/>
      <c r="GEG19" s="1"/>
      <c r="GEH19" s="1"/>
      <c r="GEI19" s="1"/>
      <c r="GEJ19" s="1"/>
      <c r="GEK19" s="1"/>
      <c r="GEL19" s="1"/>
      <c r="GEM19" s="1"/>
      <c r="GEN19" s="1"/>
      <c r="GEO19" s="1"/>
      <c r="GEP19" s="1"/>
      <c r="GEQ19" s="1"/>
      <c r="GER19" s="1"/>
      <c r="GES19" s="1"/>
      <c r="GET19" s="1"/>
      <c r="GEU19" s="1"/>
      <c r="GEV19" s="1"/>
      <c r="GEW19" s="1"/>
      <c r="GEX19" s="1"/>
      <c r="GEY19" s="1"/>
      <c r="GEZ19" s="1"/>
      <c r="GFA19" s="1"/>
      <c r="GFB19" s="1"/>
      <c r="GFC19" s="1"/>
      <c r="GFD19" s="1"/>
      <c r="GFE19" s="1"/>
      <c r="GFF19" s="1"/>
      <c r="GFG19" s="1"/>
      <c r="GFH19" s="1"/>
      <c r="GFI19" s="1"/>
      <c r="GFJ19" s="1"/>
      <c r="GFK19" s="1"/>
      <c r="GFL19" s="1"/>
      <c r="GFM19" s="1"/>
      <c r="GFN19" s="1"/>
      <c r="GFO19" s="1"/>
      <c r="GFP19" s="1"/>
      <c r="GFQ19" s="1"/>
      <c r="GFR19" s="1"/>
      <c r="GFS19" s="1"/>
      <c r="GFT19" s="1"/>
      <c r="GFU19" s="1"/>
      <c r="GFV19" s="1"/>
      <c r="GFW19" s="1"/>
      <c r="GFX19" s="1"/>
      <c r="GFY19" s="1"/>
      <c r="GFZ19" s="1"/>
      <c r="GGA19" s="1"/>
      <c r="GGB19" s="1"/>
      <c r="GGC19" s="1"/>
      <c r="GGD19" s="1"/>
      <c r="GGE19" s="1"/>
      <c r="GGF19" s="1"/>
      <c r="GGG19" s="1"/>
      <c r="GGH19" s="1"/>
      <c r="GGI19" s="1"/>
      <c r="GGJ19" s="1"/>
      <c r="GGK19" s="1"/>
      <c r="GGL19" s="1"/>
      <c r="GGM19" s="1"/>
      <c r="GGN19" s="1"/>
      <c r="GGO19" s="1"/>
      <c r="GGP19" s="1"/>
      <c r="GGQ19" s="1"/>
      <c r="GGR19" s="1"/>
      <c r="GGS19" s="1"/>
      <c r="GGT19" s="1"/>
      <c r="GGU19" s="1"/>
      <c r="GGV19" s="1"/>
      <c r="GGW19" s="1"/>
      <c r="GGX19" s="1"/>
      <c r="GGY19" s="1"/>
      <c r="GGZ19" s="1"/>
      <c r="GHA19" s="1"/>
      <c r="GHB19" s="1"/>
      <c r="GHC19" s="1"/>
      <c r="GHD19" s="1"/>
      <c r="GHE19" s="1"/>
      <c r="GHF19" s="1"/>
      <c r="GHG19" s="1"/>
      <c r="GHH19" s="1"/>
      <c r="GHI19" s="1"/>
      <c r="GHJ19" s="1"/>
      <c r="GHK19" s="1"/>
      <c r="GHL19" s="1"/>
      <c r="GHM19" s="1"/>
      <c r="GHN19" s="1"/>
      <c r="GHO19" s="1"/>
      <c r="GHP19" s="1"/>
      <c r="GHQ19" s="1"/>
      <c r="GHR19" s="1"/>
      <c r="GHS19" s="1"/>
      <c r="GHT19" s="1"/>
      <c r="GHU19" s="1"/>
      <c r="GHV19" s="1"/>
      <c r="GHW19" s="1"/>
      <c r="GHX19" s="1"/>
      <c r="GHY19" s="1"/>
      <c r="GHZ19" s="1"/>
      <c r="GIA19" s="1"/>
      <c r="GIB19" s="1"/>
      <c r="GIC19" s="1"/>
      <c r="GID19" s="1"/>
      <c r="GIE19" s="1"/>
      <c r="GIF19" s="1"/>
      <c r="GIG19" s="1"/>
      <c r="GIH19" s="1"/>
      <c r="GII19" s="1"/>
      <c r="GIJ19" s="1"/>
      <c r="GIK19" s="1"/>
      <c r="GIL19" s="1"/>
      <c r="GIM19" s="1"/>
      <c r="GIN19" s="1"/>
      <c r="GIO19" s="1"/>
      <c r="GIP19" s="1"/>
      <c r="GIQ19" s="1"/>
      <c r="GIR19" s="1"/>
      <c r="GIS19" s="1"/>
      <c r="GIT19" s="1"/>
      <c r="GIU19" s="1"/>
      <c r="GIV19" s="1"/>
      <c r="GIW19" s="1"/>
      <c r="GIX19" s="1"/>
      <c r="GIY19" s="1"/>
      <c r="GIZ19" s="1"/>
      <c r="GJA19" s="1"/>
      <c r="GJB19" s="1"/>
      <c r="GJC19" s="1"/>
      <c r="GJD19" s="1"/>
      <c r="GJE19" s="1"/>
      <c r="GJF19" s="1"/>
      <c r="GJG19" s="1"/>
      <c r="GJH19" s="1"/>
      <c r="GJI19" s="1"/>
      <c r="GJJ19" s="1"/>
      <c r="GJK19" s="1"/>
      <c r="GJL19" s="1"/>
      <c r="GJM19" s="1"/>
      <c r="GJN19" s="1"/>
      <c r="GJO19" s="1"/>
      <c r="GJP19" s="1"/>
      <c r="GJQ19" s="1"/>
      <c r="GJR19" s="1"/>
      <c r="GJS19" s="1"/>
      <c r="GJT19" s="1"/>
      <c r="GJU19" s="1"/>
      <c r="GJV19" s="1"/>
      <c r="GJW19" s="1"/>
      <c r="GJX19" s="1"/>
      <c r="GJY19" s="1"/>
      <c r="GJZ19" s="1"/>
      <c r="GKA19" s="1"/>
      <c r="GKB19" s="1"/>
      <c r="GKC19" s="1"/>
      <c r="GKD19" s="1"/>
      <c r="GKE19" s="1"/>
      <c r="GKF19" s="1"/>
      <c r="GKG19" s="1"/>
      <c r="GKH19" s="1"/>
      <c r="GKI19" s="1"/>
      <c r="GKJ19" s="1"/>
      <c r="GKK19" s="1"/>
      <c r="GKL19" s="1"/>
      <c r="GKM19" s="1"/>
      <c r="GKN19" s="1"/>
      <c r="GKO19" s="1"/>
      <c r="GKP19" s="1"/>
      <c r="GKQ19" s="1"/>
      <c r="GKR19" s="1"/>
      <c r="GKS19" s="1"/>
      <c r="GKT19" s="1"/>
      <c r="GKU19" s="1"/>
      <c r="GKV19" s="1"/>
      <c r="GKW19" s="1"/>
      <c r="GKX19" s="1"/>
      <c r="GKY19" s="1"/>
      <c r="GKZ19" s="1"/>
      <c r="GLA19" s="1"/>
      <c r="GLB19" s="1"/>
      <c r="GLC19" s="1"/>
      <c r="GLD19" s="1"/>
      <c r="GLE19" s="1"/>
      <c r="GLF19" s="1"/>
      <c r="GLG19" s="1"/>
      <c r="GLH19" s="1"/>
      <c r="GLI19" s="1"/>
      <c r="GLJ19" s="1"/>
      <c r="GLK19" s="1"/>
      <c r="GLL19" s="1"/>
      <c r="GLM19" s="1"/>
      <c r="GLN19" s="1"/>
      <c r="GLO19" s="1"/>
      <c r="GLP19" s="1"/>
      <c r="GLQ19" s="1"/>
      <c r="GLR19" s="1"/>
      <c r="GLS19" s="1"/>
      <c r="GLT19" s="1"/>
      <c r="GLU19" s="1"/>
      <c r="GLV19" s="1"/>
      <c r="GLW19" s="1"/>
      <c r="GLX19" s="1"/>
      <c r="GLY19" s="1"/>
      <c r="GLZ19" s="1"/>
      <c r="GMA19" s="1"/>
      <c r="GMB19" s="1"/>
      <c r="GMC19" s="1"/>
      <c r="GMD19" s="1"/>
      <c r="GME19" s="1"/>
      <c r="GMF19" s="1"/>
      <c r="GMG19" s="1"/>
      <c r="GMH19" s="1"/>
      <c r="GMI19" s="1"/>
      <c r="GMJ19" s="1"/>
      <c r="GMK19" s="1"/>
      <c r="GML19" s="1"/>
      <c r="GMM19" s="1"/>
      <c r="GMN19" s="1"/>
      <c r="GMO19" s="1"/>
      <c r="GMP19" s="1"/>
      <c r="GMQ19" s="1"/>
      <c r="GMR19" s="1"/>
      <c r="GMS19" s="1"/>
      <c r="GMT19" s="1"/>
      <c r="GMU19" s="1"/>
      <c r="GMV19" s="1"/>
      <c r="GMW19" s="1"/>
      <c r="GMX19" s="1"/>
      <c r="GMY19" s="1"/>
      <c r="GMZ19" s="1"/>
      <c r="GNA19" s="1"/>
      <c r="GNB19" s="1"/>
      <c r="GNC19" s="1"/>
      <c r="GND19" s="1"/>
      <c r="GNE19" s="1"/>
      <c r="GNF19" s="1"/>
      <c r="GNG19" s="1"/>
      <c r="GNH19" s="1"/>
      <c r="GNI19" s="1"/>
      <c r="GNJ19" s="1"/>
      <c r="GNK19" s="1"/>
      <c r="GNL19" s="1"/>
      <c r="GNM19" s="1"/>
      <c r="GNN19" s="1"/>
      <c r="GNO19" s="1"/>
      <c r="GNP19" s="1"/>
      <c r="GNQ19" s="1"/>
      <c r="GNR19" s="1"/>
      <c r="GNS19" s="1"/>
      <c r="GNT19" s="1"/>
      <c r="GNU19" s="1"/>
      <c r="GNV19" s="1"/>
      <c r="GNW19" s="1"/>
      <c r="GNX19" s="1"/>
      <c r="GNY19" s="1"/>
      <c r="GNZ19" s="1"/>
      <c r="GOA19" s="1"/>
      <c r="GOB19" s="1"/>
      <c r="GOC19" s="1"/>
      <c r="GOD19" s="1"/>
      <c r="GOE19" s="1"/>
      <c r="GOF19" s="1"/>
      <c r="GOG19" s="1"/>
      <c r="GOH19" s="1"/>
      <c r="GOI19" s="1"/>
      <c r="GOJ19" s="1"/>
      <c r="GOK19" s="1"/>
      <c r="GOL19" s="1"/>
      <c r="GOM19" s="1"/>
      <c r="GON19" s="1"/>
      <c r="GOO19" s="1"/>
      <c r="GOP19" s="1"/>
      <c r="GOQ19" s="1"/>
      <c r="GOR19" s="1"/>
      <c r="GOS19" s="1"/>
      <c r="GOT19" s="1"/>
      <c r="GOU19" s="1"/>
      <c r="GOV19" s="1"/>
      <c r="GOW19" s="1"/>
      <c r="GOX19" s="1"/>
      <c r="GOY19" s="1"/>
      <c r="GOZ19" s="1"/>
      <c r="GPA19" s="1"/>
      <c r="GPB19" s="1"/>
      <c r="GPC19" s="1"/>
      <c r="GPD19" s="1"/>
      <c r="GPE19" s="1"/>
      <c r="GPF19" s="1"/>
      <c r="GPG19" s="1"/>
      <c r="GPH19" s="1"/>
      <c r="GPI19" s="1"/>
      <c r="GPJ19" s="1"/>
      <c r="GPK19" s="1"/>
      <c r="GPL19" s="1"/>
      <c r="GPM19" s="1"/>
      <c r="GPN19" s="1"/>
      <c r="GPO19" s="1"/>
      <c r="GPP19" s="1"/>
      <c r="GPQ19" s="1"/>
      <c r="GPR19" s="1"/>
      <c r="GPS19" s="1"/>
      <c r="GPT19" s="1"/>
      <c r="GPU19" s="1"/>
      <c r="GPV19" s="1"/>
      <c r="GPW19" s="1"/>
      <c r="GPX19" s="1"/>
      <c r="GPY19" s="1"/>
      <c r="GPZ19" s="1"/>
      <c r="GQA19" s="1"/>
      <c r="GQB19" s="1"/>
      <c r="GQC19" s="1"/>
      <c r="GQD19" s="1"/>
      <c r="GQE19" s="1"/>
      <c r="GQF19" s="1"/>
      <c r="GQG19" s="1"/>
      <c r="GQH19" s="1"/>
      <c r="GQI19" s="1"/>
      <c r="GQJ19" s="1"/>
      <c r="GQK19" s="1"/>
      <c r="GQL19" s="1"/>
      <c r="GQM19" s="1"/>
      <c r="GQN19" s="1"/>
      <c r="GQO19" s="1"/>
      <c r="GQP19" s="1"/>
      <c r="GQQ19" s="1"/>
      <c r="GQR19" s="1"/>
      <c r="GQS19" s="1"/>
      <c r="GQT19" s="1"/>
      <c r="GQU19" s="1"/>
      <c r="GQV19" s="1"/>
      <c r="GQW19" s="1"/>
      <c r="GQX19" s="1"/>
      <c r="GQY19" s="1"/>
      <c r="GQZ19" s="1"/>
      <c r="GRA19" s="1"/>
      <c r="GRB19" s="1"/>
      <c r="GRC19" s="1"/>
      <c r="GRD19" s="1"/>
      <c r="GRE19" s="1"/>
      <c r="GRF19" s="1"/>
      <c r="GRG19" s="1"/>
      <c r="GRH19" s="1"/>
      <c r="GRI19" s="1"/>
      <c r="GRJ19" s="1"/>
      <c r="GRK19" s="1"/>
      <c r="GRL19" s="1"/>
      <c r="GRM19" s="1"/>
      <c r="GRN19" s="1"/>
      <c r="GRO19" s="1"/>
      <c r="GRP19" s="1"/>
      <c r="GRQ19" s="1"/>
      <c r="GRR19" s="1"/>
      <c r="GRS19" s="1"/>
      <c r="GRT19" s="1"/>
      <c r="GRU19" s="1"/>
      <c r="GRV19" s="1"/>
      <c r="GRW19" s="1"/>
      <c r="GRX19" s="1"/>
      <c r="GRY19" s="1"/>
      <c r="GRZ19" s="1"/>
      <c r="GSA19" s="1"/>
      <c r="GSB19" s="1"/>
      <c r="GSC19" s="1"/>
      <c r="GSD19" s="1"/>
      <c r="GSE19" s="1"/>
      <c r="GSF19" s="1"/>
      <c r="GSG19" s="1"/>
      <c r="GSH19" s="1"/>
      <c r="GSI19" s="1"/>
      <c r="GSJ19" s="1"/>
      <c r="GSK19" s="1"/>
      <c r="GSL19" s="1"/>
      <c r="GSM19" s="1"/>
      <c r="GSN19" s="1"/>
      <c r="GSO19" s="1"/>
      <c r="GSP19" s="1"/>
      <c r="GSQ19" s="1"/>
      <c r="GSR19" s="1"/>
      <c r="GSS19" s="1"/>
      <c r="GST19" s="1"/>
      <c r="GSU19" s="1"/>
      <c r="GSV19" s="1"/>
      <c r="GSW19" s="1"/>
      <c r="GSX19" s="1"/>
      <c r="GSY19" s="1"/>
      <c r="GSZ19" s="1"/>
      <c r="GTA19" s="1"/>
      <c r="GTB19" s="1"/>
      <c r="GTC19" s="1"/>
      <c r="GTD19" s="1"/>
      <c r="GTE19" s="1"/>
      <c r="GTF19" s="1"/>
      <c r="GTG19" s="1"/>
      <c r="GTH19" s="1"/>
      <c r="GTI19" s="1"/>
      <c r="GTJ19" s="1"/>
      <c r="GTK19" s="1"/>
      <c r="GTL19" s="1"/>
      <c r="GTM19" s="1"/>
      <c r="GTN19" s="1"/>
      <c r="GTO19" s="1"/>
      <c r="GTP19" s="1"/>
      <c r="GTQ19" s="1"/>
      <c r="GTR19" s="1"/>
      <c r="GTS19" s="1"/>
      <c r="GTT19" s="1"/>
      <c r="GTU19" s="1"/>
      <c r="GTV19" s="1"/>
      <c r="GTW19" s="1"/>
      <c r="GTX19" s="1"/>
      <c r="GTY19" s="1"/>
      <c r="GTZ19" s="1"/>
      <c r="GUA19" s="1"/>
      <c r="GUB19" s="1"/>
      <c r="GUC19" s="1"/>
      <c r="GUD19" s="1"/>
      <c r="GUE19" s="1"/>
      <c r="GUF19" s="1"/>
      <c r="GUG19" s="1"/>
      <c r="GUH19" s="1"/>
      <c r="GUI19" s="1"/>
      <c r="GUJ19" s="1"/>
      <c r="GUK19" s="1"/>
      <c r="GUL19" s="1"/>
      <c r="GUM19" s="1"/>
      <c r="GUN19" s="1"/>
      <c r="GUO19" s="1"/>
      <c r="GUP19" s="1"/>
      <c r="GUQ19" s="1"/>
      <c r="GUR19" s="1"/>
      <c r="GUS19" s="1"/>
      <c r="GUT19" s="1"/>
      <c r="GUU19" s="1"/>
      <c r="GUV19" s="1"/>
      <c r="GUW19" s="1"/>
      <c r="GUX19" s="1"/>
      <c r="GUY19" s="1"/>
      <c r="GUZ19" s="1"/>
      <c r="GVA19" s="1"/>
      <c r="GVB19" s="1"/>
      <c r="GVC19" s="1"/>
      <c r="GVD19" s="1"/>
      <c r="GVE19" s="1"/>
      <c r="GVF19" s="1"/>
      <c r="GVG19" s="1"/>
      <c r="GVH19" s="1"/>
      <c r="GVI19" s="1"/>
      <c r="GVJ19" s="1"/>
      <c r="GVK19" s="1"/>
      <c r="GVL19" s="1"/>
      <c r="GVM19" s="1"/>
      <c r="GVN19" s="1"/>
      <c r="GVO19" s="1"/>
      <c r="GVP19" s="1"/>
      <c r="GVQ19" s="1"/>
      <c r="GVR19" s="1"/>
      <c r="GVS19" s="1"/>
      <c r="GVT19" s="1"/>
      <c r="GVU19" s="1"/>
      <c r="GVV19" s="1"/>
      <c r="GVW19" s="1"/>
      <c r="GVX19" s="1"/>
      <c r="GVY19" s="1"/>
      <c r="GVZ19" s="1"/>
      <c r="GWA19" s="1"/>
      <c r="GWB19" s="1"/>
      <c r="GWC19" s="1"/>
      <c r="GWD19" s="1"/>
      <c r="GWE19" s="1"/>
      <c r="GWF19" s="1"/>
      <c r="GWG19" s="1"/>
      <c r="GWH19" s="1"/>
      <c r="GWI19" s="1"/>
      <c r="GWJ19" s="1"/>
      <c r="GWK19" s="1"/>
      <c r="GWL19" s="1"/>
      <c r="GWM19" s="1"/>
      <c r="GWN19" s="1"/>
      <c r="GWO19" s="1"/>
      <c r="GWP19" s="1"/>
      <c r="GWQ19" s="1"/>
      <c r="GWR19" s="1"/>
      <c r="GWS19" s="1"/>
      <c r="GWT19" s="1"/>
      <c r="GWU19" s="1"/>
      <c r="GWV19" s="1"/>
      <c r="GWW19" s="1"/>
      <c r="GWX19" s="1"/>
      <c r="GWY19" s="1"/>
      <c r="GWZ19" s="1"/>
      <c r="GXA19" s="1"/>
      <c r="GXB19" s="1"/>
      <c r="GXC19" s="1"/>
      <c r="GXD19" s="1"/>
      <c r="GXE19" s="1"/>
      <c r="GXF19" s="1"/>
      <c r="GXG19" s="1"/>
      <c r="GXH19" s="1"/>
      <c r="GXI19" s="1"/>
      <c r="GXJ19" s="1"/>
      <c r="GXK19" s="1"/>
      <c r="GXL19" s="1"/>
      <c r="GXM19" s="1"/>
      <c r="GXN19" s="1"/>
      <c r="GXO19" s="1"/>
      <c r="GXP19" s="1"/>
      <c r="GXQ19" s="1"/>
      <c r="GXR19" s="1"/>
      <c r="GXS19" s="1"/>
      <c r="GXT19" s="1"/>
      <c r="GXU19" s="1"/>
      <c r="GXV19" s="1"/>
      <c r="GXW19" s="1"/>
      <c r="GXX19" s="1"/>
      <c r="GXY19" s="1"/>
      <c r="GXZ19" s="1"/>
      <c r="GYA19" s="1"/>
      <c r="GYB19" s="1"/>
      <c r="GYC19" s="1"/>
      <c r="GYD19" s="1"/>
      <c r="GYE19" s="1"/>
      <c r="GYF19" s="1"/>
      <c r="GYG19" s="1"/>
      <c r="GYH19" s="1"/>
      <c r="GYI19" s="1"/>
      <c r="GYJ19" s="1"/>
      <c r="GYK19" s="1"/>
      <c r="GYL19" s="1"/>
      <c r="GYM19" s="1"/>
      <c r="GYN19" s="1"/>
      <c r="GYO19" s="1"/>
      <c r="GYP19" s="1"/>
      <c r="GYQ19" s="1"/>
      <c r="GYR19" s="1"/>
      <c r="GYS19" s="1"/>
      <c r="GYT19" s="1"/>
      <c r="GYU19" s="1"/>
      <c r="GYV19" s="1"/>
      <c r="GYW19" s="1"/>
      <c r="GYX19" s="1"/>
      <c r="GYY19" s="1"/>
      <c r="GYZ19" s="1"/>
      <c r="GZA19" s="1"/>
      <c r="GZB19" s="1"/>
      <c r="GZC19" s="1"/>
      <c r="GZD19" s="1"/>
      <c r="GZE19" s="1"/>
      <c r="GZF19" s="1"/>
      <c r="GZG19" s="1"/>
      <c r="GZH19" s="1"/>
      <c r="GZI19" s="1"/>
      <c r="GZJ19" s="1"/>
      <c r="GZK19" s="1"/>
      <c r="GZL19" s="1"/>
      <c r="GZM19" s="1"/>
      <c r="GZN19" s="1"/>
      <c r="GZO19" s="1"/>
      <c r="GZP19" s="1"/>
      <c r="GZQ19" s="1"/>
      <c r="GZR19" s="1"/>
      <c r="GZS19" s="1"/>
      <c r="GZT19" s="1"/>
      <c r="GZU19" s="1"/>
      <c r="GZV19" s="1"/>
      <c r="GZW19" s="1"/>
      <c r="GZX19" s="1"/>
      <c r="GZY19" s="1"/>
      <c r="GZZ19" s="1"/>
      <c r="HAA19" s="1"/>
      <c r="HAB19" s="1"/>
      <c r="HAC19" s="1"/>
      <c r="HAD19" s="1"/>
      <c r="HAE19" s="1"/>
      <c r="HAF19" s="1"/>
      <c r="HAG19" s="1"/>
      <c r="HAH19" s="1"/>
      <c r="HAI19" s="1"/>
      <c r="HAJ19" s="1"/>
      <c r="HAK19" s="1"/>
      <c r="HAL19" s="1"/>
      <c r="HAM19" s="1"/>
      <c r="HAN19" s="1"/>
      <c r="HAO19" s="1"/>
      <c r="HAP19" s="1"/>
      <c r="HAQ19" s="1"/>
      <c r="HAR19" s="1"/>
      <c r="HAS19" s="1"/>
      <c r="HAT19" s="1"/>
      <c r="HAU19" s="1"/>
      <c r="HAV19" s="1"/>
      <c r="HAW19" s="1"/>
      <c r="HAX19" s="1"/>
      <c r="HAY19" s="1"/>
      <c r="HAZ19" s="1"/>
      <c r="HBA19" s="1"/>
      <c r="HBB19" s="1"/>
      <c r="HBC19" s="1"/>
      <c r="HBD19" s="1"/>
      <c r="HBE19" s="1"/>
      <c r="HBF19" s="1"/>
      <c r="HBG19" s="1"/>
      <c r="HBH19" s="1"/>
      <c r="HBI19" s="1"/>
      <c r="HBJ19" s="1"/>
      <c r="HBK19" s="1"/>
      <c r="HBL19" s="1"/>
      <c r="HBM19" s="1"/>
      <c r="HBN19" s="1"/>
      <c r="HBO19" s="1"/>
      <c r="HBP19" s="1"/>
      <c r="HBQ19" s="1"/>
      <c r="HBR19" s="1"/>
      <c r="HBS19" s="1"/>
      <c r="HBT19" s="1"/>
      <c r="HBU19" s="1"/>
      <c r="HBV19" s="1"/>
      <c r="HBW19" s="1"/>
      <c r="HBX19" s="1"/>
      <c r="HBY19" s="1"/>
      <c r="HBZ19" s="1"/>
      <c r="HCA19" s="1"/>
      <c r="HCB19" s="1"/>
      <c r="HCC19" s="1"/>
      <c r="HCD19" s="1"/>
      <c r="HCE19" s="1"/>
      <c r="HCF19" s="1"/>
      <c r="HCG19" s="1"/>
      <c r="HCH19" s="1"/>
      <c r="HCI19" s="1"/>
      <c r="HCJ19" s="1"/>
      <c r="HCK19" s="1"/>
      <c r="HCL19" s="1"/>
      <c r="HCM19" s="1"/>
      <c r="HCN19" s="1"/>
      <c r="HCO19" s="1"/>
      <c r="HCP19" s="1"/>
      <c r="HCQ19" s="1"/>
      <c r="HCR19" s="1"/>
      <c r="HCS19" s="1"/>
      <c r="HCT19" s="1"/>
      <c r="HCU19" s="1"/>
      <c r="HCV19" s="1"/>
      <c r="HCW19" s="1"/>
      <c r="HCX19" s="1"/>
      <c r="HCY19" s="1"/>
      <c r="HCZ19" s="1"/>
      <c r="HDA19" s="1"/>
      <c r="HDB19" s="1"/>
      <c r="HDC19" s="1"/>
      <c r="HDD19" s="1"/>
      <c r="HDE19" s="1"/>
      <c r="HDF19" s="1"/>
      <c r="HDG19" s="1"/>
      <c r="HDH19" s="1"/>
      <c r="HDI19" s="1"/>
      <c r="HDJ19" s="1"/>
      <c r="HDK19" s="1"/>
      <c r="HDL19" s="1"/>
      <c r="HDM19" s="1"/>
      <c r="HDN19" s="1"/>
      <c r="HDO19" s="1"/>
      <c r="HDP19" s="1"/>
      <c r="HDQ19" s="1"/>
      <c r="HDR19" s="1"/>
      <c r="HDS19" s="1"/>
      <c r="HDT19" s="1"/>
      <c r="HDU19" s="1"/>
      <c r="HDV19" s="1"/>
      <c r="HDW19" s="1"/>
      <c r="HDX19" s="1"/>
      <c r="HDY19" s="1"/>
      <c r="HDZ19" s="1"/>
      <c r="HEA19" s="1"/>
      <c r="HEB19" s="1"/>
      <c r="HEC19" s="1"/>
      <c r="HED19" s="1"/>
      <c r="HEE19" s="1"/>
      <c r="HEF19" s="1"/>
      <c r="HEG19" s="1"/>
      <c r="HEH19" s="1"/>
      <c r="HEI19" s="1"/>
      <c r="HEJ19" s="1"/>
      <c r="HEK19" s="1"/>
      <c r="HEL19" s="1"/>
      <c r="HEM19" s="1"/>
      <c r="HEN19" s="1"/>
      <c r="HEO19" s="1"/>
      <c r="HEP19" s="1"/>
      <c r="HEQ19" s="1"/>
      <c r="HER19" s="1"/>
      <c r="HES19" s="1"/>
      <c r="HET19" s="1"/>
      <c r="HEU19" s="1"/>
      <c r="HEV19" s="1"/>
      <c r="HEW19" s="1"/>
      <c r="HEX19" s="1"/>
      <c r="HEY19" s="1"/>
      <c r="HEZ19" s="1"/>
      <c r="HFA19" s="1"/>
      <c r="HFB19" s="1"/>
      <c r="HFC19" s="1"/>
      <c r="HFD19" s="1"/>
      <c r="HFE19" s="1"/>
      <c r="HFF19" s="1"/>
      <c r="HFG19" s="1"/>
      <c r="HFH19" s="1"/>
      <c r="HFI19" s="1"/>
      <c r="HFJ19" s="1"/>
      <c r="HFK19" s="1"/>
      <c r="HFL19" s="1"/>
      <c r="HFM19" s="1"/>
      <c r="HFN19" s="1"/>
      <c r="HFO19" s="1"/>
      <c r="HFP19" s="1"/>
      <c r="HFQ19" s="1"/>
      <c r="HFR19" s="1"/>
      <c r="HFS19" s="1"/>
      <c r="HFT19" s="1"/>
      <c r="HFU19" s="1"/>
      <c r="HFV19" s="1"/>
      <c r="HFW19" s="1"/>
      <c r="HFX19" s="1"/>
      <c r="HFY19" s="1"/>
      <c r="HFZ19" s="1"/>
      <c r="HGA19" s="1"/>
      <c r="HGB19" s="1"/>
      <c r="HGC19" s="1"/>
      <c r="HGD19" s="1"/>
      <c r="HGE19" s="1"/>
      <c r="HGF19" s="1"/>
      <c r="HGG19" s="1"/>
      <c r="HGH19" s="1"/>
      <c r="HGI19" s="1"/>
      <c r="HGJ19" s="1"/>
      <c r="HGK19" s="1"/>
      <c r="HGL19" s="1"/>
      <c r="HGM19" s="1"/>
      <c r="HGN19" s="1"/>
      <c r="HGO19" s="1"/>
      <c r="HGP19" s="1"/>
      <c r="HGQ19" s="1"/>
      <c r="HGR19" s="1"/>
      <c r="HGS19" s="1"/>
      <c r="HGT19" s="1"/>
      <c r="HGU19" s="1"/>
      <c r="HGV19" s="1"/>
      <c r="HGW19" s="1"/>
      <c r="HGX19" s="1"/>
      <c r="HGY19" s="1"/>
      <c r="HGZ19" s="1"/>
      <c r="HHA19" s="1"/>
      <c r="HHB19" s="1"/>
      <c r="HHC19" s="1"/>
      <c r="HHD19" s="1"/>
      <c r="HHE19" s="1"/>
      <c r="HHF19" s="1"/>
      <c r="HHG19" s="1"/>
      <c r="HHH19" s="1"/>
      <c r="HHI19" s="1"/>
      <c r="HHJ19" s="1"/>
      <c r="HHK19" s="1"/>
      <c r="HHL19" s="1"/>
      <c r="HHM19" s="1"/>
      <c r="HHN19" s="1"/>
      <c r="HHO19" s="1"/>
      <c r="HHP19" s="1"/>
      <c r="HHQ19" s="1"/>
      <c r="HHR19" s="1"/>
      <c r="HHS19" s="1"/>
      <c r="HHT19" s="1"/>
      <c r="HHU19" s="1"/>
      <c r="HHV19" s="1"/>
      <c r="HHW19" s="1"/>
      <c r="HHX19" s="1"/>
      <c r="HHY19" s="1"/>
      <c r="HHZ19" s="1"/>
      <c r="HIA19" s="1"/>
      <c r="HIB19" s="1"/>
      <c r="HIC19" s="1"/>
      <c r="HID19" s="1"/>
      <c r="HIE19" s="1"/>
      <c r="HIF19" s="1"/>
      <c r="HIG19" s="1"/>
      <c r="HIH19" s="1"/>
      <c r="HII19" s="1"/>
      <c r="HIJ19" s="1"/>
      <c r="HIK19" s="1"/>
      <c r="HIL19" s="1"/>
      <c r="HIM19" s="1"/>
      <c r="HIN19" s="1"/>
      <c r="HIO19" s="1"/>
      <c r="HIP19" s="1"/>
      <c r="HIQ19" s="1"/>
      <c r="HIR19" s="1"/>
      <c r="HIS19" s="1"/>
      <c r="HIT19" s="1"/>
      <c r="HIU19" s="1"/>
      <c r="HIV19" s="1"/>
      <c r="HIW19" s="1"/>
      <c r="HIX19" s="1"/>
      <c r="HIY19" s="1"/>
      <c r="HIZ19" s="1"/>
      <c r="HJA19" s="1"/>
      <c r="HJB19" s="1"/>
      <c r="HJC19" s="1"/>
      <c r="HJD19" s="1"/>
      <c r="HJE19" s="1"/>
      <c r="HJF19" s="1"/>
      <c r="HJG19" s="1"/>
      <c r="HJH19" s="1"/>
      <c r="HJI19" s="1"/>
      <c r="HJJ19" s="1"/>
      <c r="HJK19" s="1"/>
      <c r="HJL19" s="1"/>
      <c r="HJM19" s="1"/>
      <c r="HJN19" s="1"/>
      <c r="HJO19" s="1"/>
      <c r="HJP19" s="1"/>
      <c r="HJQ19" s="1"/>
      <c r="HJR19" s="1"/>
      <c r="HJS19" s="1"/>
      <c r="HJT19" s="1"/>
      <c r="HJU19" s="1"/>
      <c r="HJV19" s="1"/>
      <c r="HJW19" s="1"/>
      <c r="HJX19" s="1"/>
      <c r="HJY19" s="1"/>
      <c r="HJZ19" s="1"/>
      <c r="HKA19" s="1"/>
      <c r="HKB19" s="1"/>
      <c r="HKC19" s="1"/>
      <c r="HKD19" s="1"/>
      <c r="HKE19" s="1"/>
      <c r="HKF19" s="1"/>
      <c r="HKG19" s="1"/>
      <c r="HKH19" s="1"/>
      <c r="HKI19" s="1"/>
      <c r="HKJ19" s="1"/>
      <c r="HKK19" s="1"/>
      <c r="HKL19" s="1"/>
      <c r="HKM19" s="1"/>
      <c r="HKN19" s="1"/>
      <c r="HKO19" s="1"/>
      <c r="HKP19" s="1"/>
      <c r="HKQ19" s="1"/>
      <c r="HKR19" s="1"/>
      <c r="HKS19" s="1"/>
      <c r="HKT19" s="1"/>
      <c r="HKU19" s="1"/>
      <c r="HKV19" s="1"/>
      <c r="HKW19" s="1"/>
      <c r="HKX19" s="1"/>
      <c r="HKY19" s="1"/>
      <c r="HKZ19" s="1"/>
      <c r="HLA19" s="1"/>
      <c r="HLB19" s="1"/>
      <c r="HLC19" s="1"/>
      <c r="HLD19" s="1"/>
      <c r="HLE19" s="1"/>
      <c r="HLF19" s="1"/>
      <c r="HLG19" s="1"/>
      <c r="HLH19" s="1"/>
      <c r="HLI19" s="1"/>
      <c r="HLJ19" s="1"/>
      <c r="HLK19" s="1"/>
      <c r="HLL19" s="1"/>
      <c r="HLM19" s="1"/>
      <c r="HLN19" s="1"/>
      <c r="HLO19" s="1"/>
      <c r="HLP19" s="1"/>
      <c r="HLQ19" s="1"/>
      <c r="HLR19" s="1"/>
      <c r="HLS19" s="1"/>
      <c r="HLT19" s="1"/>
      <c r="HLU19" s="1"/>
      <c r="HLV19" s="1"/>
      <c r="HLW19" s="1"/>
      <c r="HLX19" s="1"/>
      <c r="HLY19" s="1"/>
      <c r="HLZ19" s="1"/>
      <c r="HMA19" s="1"/>
      <c r="HMB19" s="1"/>
      <c r="HMC19" s="1"/>
      <c r="HMD19" s="1"/>
      <c r="HME19" s="1"/>
      <c r="HMF19" s="1"/>
      <c r="HMG19" s="1"/>
      <c r="HMH19" s="1"/>
      <c r="HMI19" s="1"/>
      <c r="HMJ19" s="1"/>
      <c r="HMK19" s="1"/>
      <c r="HML19" s="1"/>
      <c r="HMM19" s="1"/>
      <c r="HMN19" s="1"/>
      <c r="HMO19" s="1"/>
      <c r="HMP19" s="1"/>
      <c r="HMQ19" s="1"/>
      <c r="HMR19" s="1"/>
      <c r="HMS19" s="1"/>
      <c r="HMT19" s="1"/>
      <c r="HMU19" s="1"/>
      <c r="HMV19" s="1"/>
      <c r="HMW19" s="1"/>
      <c r="HMX19" s="1"/>
      <c r="HMY19" s="1"/>
      <c r="HMZ19" s="1"/>
      <c r="HNA19" s="1"/>
      <c r="HNB19" s="1"/>
      <c r="HNC19" s="1"/>
      <c r="HND19" s="1"/>
      <c r="HNE19" s="1"/>
      <c r="HNF19" s="1"/>
      <c r="HNG19" s="1"/>
      <c r="HNH19" s="1"/>
      <c r="HNI19" s="1"/>
      <c r="HNJ19" s="1"/>
      <c r="HNK19" s="1"/>
      <c r="HNL19" s="1"/>
      <c r="HNM19" s="1"/>
      <c r="HNN19" s="1"/>
      <c r="HNO19" s="1"/>
      <c r="HNP19" s="1"/>
      <c r="HNQ19" s="1"/>
      <c r="HNR19" s="1"/>
      <c r="HNS19" s="1"/>
      <c r="HNT19" s="1"/>
      <c r="HNU19" s="1"/>
      <c r="HNV19" s="1"/>
      <c r="HNW19" s="1"/>
      <c r="HNX19" s="1"/>
      <c r="HNY19" s="1"/>
      <c r="HNZ19" s="1"/>
      <c r="HOA19" s="1"/>
      <c r="HOB19" s="1"/>
      <c r="HOC19" s="1"/>
      <c r="HOD19" s="1"/>
      <c r="HOE19" s="1"/>
      <c r="HOF19" s="1"/>
      <c r="HOG19" s="1"/>
      <c r="HOH19" s="1"/>
      <c r="HOI19" s="1"/>
      <c r="HOJ19" s="1"/>
      <c r="HOK19" s="1"/>
      <c r="HOL19" s="1"/>
      <c r="HOM19" s="1"/>
      <c r="HON19" s="1"/>
      <c r="HOO19" s="1"/>
      <c r="HOP19" s="1"/>
      <c r="HOQ19" s="1"/>
      <c r="HOR19" s="1"/>
      <c r="HOS19" s="1"/>
      <c r="HOT19" s="1"/>
      <c r="HOU19" s="1"/>
      <c r="HOV19" s="1"/>
      <c r="HOW19" s="1"/>
      <c r="HOX19" s="1"/>
      <c r="HOY19" s="1"/>
      <c r="HOZ19" s="1"/>
      <c r="HPA19" s="1"/>
      <c r="HPB19" s="1"/>
      <c r="HPC19" s="1"/>
      <c r="HPD19" s="1"/>
      <c r="HPE19" s="1"/>
      <c r="HPF19" s="1"/>
      <c r="HPG19" s="1"/>
      <c r="HPH19" s="1"/>
      <c r="HPI19" s="1"/>
      <c r="HPJ19" s="1"/>
      <c r="HPK19" s="1"/>
      <c r="HPL19" s="1"/>
      <c r="HPM19" s="1"/>
      <c r="HPN19" s="1"/>
      <c r="HPO19" s="1"/>
      <c r="HPP19" s="1"/>
      <c r="HPQ19" s="1"/>
      <c r="HPR19" s="1"/>
      <c r="HPS19" s="1"/>
      <c r="HPT19" s="1"/>
      <c r="HPU19" s="1"/>
      <c r="HPV19" s="1"/>
      <c r="HPW19" s="1"/>
      <c r="HPX19" s="1"/>
      <c r="HPY19" s="1"/>
      <c r="HPZ19" s="1"/>
      <c r="HQA19" s="1"/>
      <c r="HQB19" s="1"/>
      <c r="HQC19" s="1"/>
      <c r="HQD19" s="1"/>
      <c r="HQE19" s="1"/>
      <c r="HQF19" s="1"/>
      <c r="HQG19" s="1"/>
      <c r="HQH19" s="1"/>
      <c r="HQI19" s="1"/>
      <c r="HQJ19" s="1"/>
      <c r="HQK19" s="1"/>
      <c r="HQL19" s="1"/>
      <c r="HQM19" s="1"/>
      <c r="HQN19" s="1"/>
      <c r="HQO19" s="1"/>
      <c r="HQP19" s="1"/>
      <c r="HQQ19" s="1"/>
      <c r="HQR19" s="1"/>
      <c r="HQS19" s="1"/>
      <c r="HQT19" s="1"/>
      <c r="HQU19" s="1"/>
      <c r="HQV19" s="1"/>
      <c r="HQW19" s="1"/>
      <c r="HQX19" s="1"/>
      <c r="HQY19" s="1"/>
      <c r="HQZ19" s="1"/>
      <c r="HRA19" s="1"/>
      <c r="HRB19" s="1"/>
      <c r="HRC19" s="1"/>
      <c r="HRD19" s="1"/>
      <c r="HRE19" s="1"/>
      <c r="HRF19" s="1"/>
      <c r="HRG19" s="1"/>
      <c r="HRH19" s="1"/>
      <c r="HRI19" s="1"/>
      <c r="HRJ19" s="1"/>
      <c r="HRK19" s="1"/>
      <c r="HRL19" s="1"/>
      <c r="HRM19" s="1"/>
      <c r="HRN19" s="1"/>
      <c r="HRO19" s="1"/>
      <c r="HRP19" s="1"/>
      <c r="HRQ19" s="1"/>
      <c r="HRR19" s="1"/>
      <c r="HRS19" s="1"/>
      <c r="HRT19" s="1"/>
      <c r="HRU19" s="1"/>
      <c r="HRV19" s="1"/>
      <c r="HRW19" s="1"/>
      <c r="HRX19" s="1"/>
      <c r="HRY19" s="1"/>
      <c r="HRZ19" s="1"/>
      <c r="HSA19" s="1"/>
      <c r="HSB19" s="1"/>
      <c r="HSC19" s="1"/>
      <c r="HSD19" s="1"/>
      <c r="HSE19" s="1"/>
      <c r="HSF19" s="1"/>
      <c r="HSG19" s="1"/>
      <c r="HSH19" s="1"/>
      <c r="HSI19" s="1"/>
      <c r="HSJ19" s="1"/>
      <c r="HSK19" s="1"/>
      <c r="HSL19" s="1"/>
      <c r="HSM19" s="1"/>
      <c r="HSN19" s="1"/>
      <c r="HSO19" s="1"/>
      <c r="HSP19" s="1"/>
      <c r="HSQ19" s="1"/>
      <c r="HSR19" s="1"/>
      <c r="HSS19" s="1"/>
      <c r="HST19" s="1"/>
      <c r="HSU19" s="1"/>
      <c r="HSV19" s="1"/>
      <c r="HSW19" s="1"/>
      <c r="HSX19" s="1"/>
      <c r="HSY19" s="1"/>
      <c r="HSZ19" s="1"/>
      <c r="HTA19" s="1"/>
      <c r="HTB19" s="1"/>
      <c r="HTC19" s="1"/>
      <c r="HTD19" s="1"/>
      <c r="HTE19" s="1"/>
      <c r="HTF19" s="1"/>
      <c r="HTG19" s="1"/>
      <c r="HTH19" s="1"/>
      <c r="HTI19" s="1"/>
      <c r="HTJ19" s="1"/>
      <c r="HTK19" s="1"/>
      <c r="HTL19" s="1"/>
      <c r="HTM19" s="1"/>
      <c r="HTN19" s="1"/>
      <c r="HTO19" s="1"/>
      <c r="HTP19" s="1"/>
      <c r="HTQ19" s="1"/>
      <c r="HTR19" s="1"/>
      <c r="HTS19" s="1"/>
      <c r="HTT19" s="1"/>
      <c r="HTU19" s="1"/>
      <c r="HTV19" s="1"/>
      <c r="HTW19" s="1"/>
      <c r="HTX19" s="1"/>
      <c r="HTY19" s="1"/>
      <c r="HTZ19" s="1"/>
      <c r="HUA19" s="1"/>
      <c r="HUB19" s="1"/>
      <c r="HUC19" s="1"/>
      <c r="HUD19" s="1"/>
      <c r="HUE19" s="1"/>
      <c r="HUF19" s="1"/>
      <c r="HUG19" s="1"/>
      <c r="HUH19" s="1"/>
      <c r="HUI19" s="1"/>
      <c r="HUJ19" s="1"/>
      <c r="HUK19" s="1"/>
      <c r="HUL19" s="1"/>
      <c r="HUM19" s="1"/>
      <c r="HUN19" s="1"/>
      <c r="HUO19" s="1"/>
      <c r="HUP19" s="1"/>
      <c r="HUQ19" s="1"/>
      <c r="HUR19" s="1"/>
      <c r="HUS19" s="1"/>
      <c r="HUT19" s="1"/>
      <c r="HUU19" s="1"/>
      <c r="HUV19" s="1"/>
      <c r="HUW19" s="1"/>
      <c r="HUX19" s="1"/>
      <c r="HUY19" s="1"/>
      <c r="HUZ19" s="1"/>
      <c r="HVA19" s="1"/>
      <c r="HVB19" s="1"/>
      <c r="HVC19" s="1"/>
      <c r="HVD19" s="1"/>
      <c r="HVE19" s="1"/>
      <c r="HVF19" s="1"/>
      <c r="HVG19" s="1"/>
      <c r="HVH19" s="1"/>
      <c r="HVI19" s="1"/>
      <c r="HVJ19" s="1"/>
      <c r="HVK19" s="1"/>
      <c r="HVL19" s="1"/>
      <c r="HVM19" s="1"/>
      <c r="HVN19" s="1"/>
      <c r="HVO19" s="1"/>
      <c r="HVP19" s="1"/>
      <c r="HVQ19" s="1"/>
      <c r="HVR19" s="1"/>
      <c r="HVS19" s="1"/>
      <c r="HVT19" s="1"/>
      <c r="HVU19" s="1"/>
      <c r="HVV19" s="1"/>
      <c r="HVW19" s="1"/>
      <c r="HVX19" s="1"/>
      <c r="HVY19" s="1"/>
      <c r="HVZ19" s="1"/>
      <c r="HWA19" s="1"/>
      <c r="HWB19" s="1"/>
      <c r="HWC19" s="1"/>
      <c r="HWD19" s="1"/>
      <c r="HWE19" s="1"/>
      <c r="HWF19" s="1"/>
      <c r="HWG19" s="1"/>
      <c r="HWH19" s="1"/>
      <c r="HWI19" s="1"/>
      <c r="HWJ19" s="1"/>
      <c r="HWK19" s="1"/>
      <c r="HWL19" s="1"/>
      <c r="HWM19" s="1"/>
      <c r="HWN19" s="1"/>
      <c r="HWO19" s="1"/>
      <c r="HWP19" s="1"/>
      <c r="HWQ19" s="1"/>
      <c r="HWR19" s="1"/>
      <c r="HWS19" s="1"/>
      <c r="HWT19" s="1"/>
      <c r="HWU19" s="1"/>
      <c r="HWV19" s="1"/>
      <c r="HWW19" s="1"/>
      <c r="HWX19" s="1"/>
      <c r="HWY19" s="1"/>
      <c r="HWZ19" s="1"/>
      <c r="HXA19" s="1"/>
      <c r="HXB19" s="1"/>
      <c r="HXC19" s="1"/>
      <c r="HXD19" s="1"/>
      <c r="HXE19" s="1"/>
      <c r="HXF19" s="1"/>
      <c r="HXG19" s="1"/>
      <c r="HXH19" s="1"/>
      <c r="HXI19" s="1"/>
      <c r="HXJ19" s="1"/>
      <c r="HXK19" s="1"/>
      <c r="HXL19" s="1"/>
      <c r="HXM19" s="1"/>
      <c r="HXN19" s="1"/>
      <c r="HXO19" s="1"/>
      <c r="HXP19" s="1"/>
      <c r="HXQ19" s="1"/>
      <c r="HXR19" s="1"/>
      <c r="HXS19" s="1"/>
      <c r="HXT19" s="1"/>
      <c r="HXU19" s="1"/>
      <c r="HXV19" s="1"/>
      <c r="HXW19" s="1"/>
      <c r="HXX19" s="1"/>
      <c r="HXY19" s="1"/>
      <c r="HXZ19" s="1"/>
      <c r="HYA19" s="1"/>
      <c r="HYB19" s="1"/>
      <c r="HYC19" s="1"/>
      <c r="HYD19" s="1"/>
      <c r="HYE19" s="1"/>
      <c r="HYF19" s="1"/>
      <c r="HYG19" s="1"/>
      <c r="HYH19" s="1"/>
      <c r="HYI19" s="1"/>
      <c r="HYJ19" s="1"/>
      <c r="HYK19" s="1"/>
      <c r="HYL19" s="1"/>
      <c r="HYM19" s="1"/>
      <c r="HYN19" s="1"/>
      <c r="HYO19" s="1"/>
      <c r="HYP19" s="1"/>
      <c r="HYQ19" s="1"/>
      <c r="HYR19" s="1"/>
      <c r="HYS19" s="1"/>
      <c r="HYT19" s="1"/>
      <c r="HYU19" s="1"/>
      <c r="HYV19" s="1"/>
      <c r="HYW19" s="1"/>
      <c r="HYX19" s="1"/>
      <c r="HYY19" s="1"/>
      <c r="HYZ19" s="1"/>
      <c r="HZA19" s="1"/>
      <c r="HZB19" s="1"/>
      <c r="HZC19" s="1"/>
      <c r="HZD19" s="1"/>
      <c r="HZE19" s="1"/>
      <c r="HZF19" s="1"/>
      <c r="HZG19" s="1"/>
      <c r="HZH19" s="1"/>
      <c r="HZI19" s="1"/>
      <c r="HZJ19" s="1"/>
      <c r="HZK19" s="1"/>
      <c r="HZL19" s="1"/>
      <c r="HZM19" s="1"/>
      <c r="HZN19" s="1"/>
      <c r="HZO19" s="1"/>
      <c r="HZP19" s="1"/>
      <c r="HZQ19" s="1"/>
      <c r="HZR19" s="1"/>
      <c r="HZS19" s="1"/>
      <c r="HZT19" s="1"/>
      <c r="HZU19" s="1"/>
      <c r="HZV19" s="1"/>
      <c r="HZW19" s="1"/>
      <c r="HZX19" s="1"/>
      <c r="HZY19" s="1"/>
      <c r="HZZ19" s="1"/>
      <c r="IAA19" s="1"/>
      <c r="IAB19" s="1"/>
      <c r="IAC19" s="1"/>
      <c r="IAD19" s="1"/>
      <c r="IAE19" s="1"/>
      <c r="IAF19" s="1"/>
      <c r="IAG19" s="1"/>
      <c r="IAH19" s="1"/>
      <c r="IAI19" s="1"/>
      <c r="IAJ19" s="1"/>
      <c r="IAK19" s="1"/>
      <c r="IAL19" s="1"/>
      <c r="IAM19" s="1"/>
      <c r="IAN19" s="1"/>
      <c r="IAO19" s="1"/>
      <c r="IAP19" s="1"/>
      <c r="IAQ19" s="1"/>
      <c r="IAR19" s="1"/>
      <c r="IAS19" s="1"/>
      <c r="IAT19" s="1"/>
      <c r="IAU19" s="1"/>
      <c r="IAV19" s="1"/>
      <c r="IAW19" s="1"/>
      <c r="IAX19" s="1"/>
      <c r="IAY19" s="1"/>
      <c r="IAZ19" s="1"/>
      <c r="IBA19" s="1"/>
      <c r="IBB19" s="1"/>
      <c r="IBC19" s="1"/>
      <c r="IBD19" s="1"/>
      <c r="IBE19" s="1"/>
      <c r="IBF19" s="1"/>
      <c r="IBG19" s="1"/>
      <c r="IBH19" s="1"/>
      <c r="IBI19" s="1"/>
      <c r="IBJ19" s="1"/>
      <c r="IBK19" s="1"/>
      <c r="IBL19" s="1"/>
      <c r="IBM19" s="1"/>
      <c r="IBN19" s="1"/>
      <c r="IBO19" s="1"/>
      <c r="IBP19" s="1"/>
      <c r="IBQ19" s="1"/>
      <c r="IBR19" s="1"/>
      <c r="IBS19" s="1"/>
      <c r="IBT19" s="1"/>
      <c r="IBU19" s="1"/>
      <c r="IBV19" s="1"/>
      <c r="IBW19" s="1"/>
      <c r="IBX19" s="1"/>
      <c r="IBY19" s="1"/>
      <c r="IBZ19" s="1"/>
      <c r="ICA19" s="1"/>
      <c r="ICB19" s="1"/>
      <c r="ICC19" s="1"/>
      <c r="ICD19" s="1"/>
      <c r="ICE19" s="1"/>
      <c r="ICF19" s="1"/>
      <c r="ICG19" s="1"/>
      <c r="ICH19" s="1"/>
      <c r="ICI19" s="1"/>
      <c r="ICJ19" s="1"/>
      <c r="ICK19" s="1"/>
      <c r="ICL19" s="1"/>
      <c r="ICM19" s="1"/>
      <c r="ICN19" s="1"/>
      <c r="ICO19" s="1"/>
      <c r="ICP19" s="1"/>
      <c r="ICQ19" s="1"/>
      <c r="ICR19" s="1"/>
      <c r="ICS19" s="1"/>
      <c r="ICT19" s="1"/>
      <c r="ICU19" s="1"/>
      <c r="ICV19" s="1"/>
      <c r="ICW19" s="1"/>
      <c r="ICX19" s="1"/>
      <c r="ICY19" s="1"/>
      <c r="ICZ19" s="1"/>
      <c r="IDA19" s="1"/>
      <c r="IDB19" s="1"/>
      <c r="IDC19" s="1"/>
      <c r="IDD19" s="1"/>
      <c r="IDE19" s="1"/>
      <c r="IDF19" s="1"/>
      <c r="IDG19" s="1"/>
      <c r="IDH19" s="1"/>
      <c r="IDI19" s="1"/>
      <c r="IDJ19" s="1"/>
      <c r="IDK19" s="1"/>
      <c r="IDL19" s="1"/>
      <c r="IDM19" s="1"/>
      <c r="IDN19" s="1"/>
      <c r="IDO19" s="1"/>
      <c r="IDP19" s="1"/>
      <c r="IDQ19" s="1"/>
      <c r="IDR19" s="1"/>
      <c r="IDS19" s="1"/>
      <c r="IDT19" s="1"/>
      <c r="IDU19" s="1"/>
      <c r="IDV19" s="1"/>
      <c r="IDW19" s="1"/>
      <c r="IDX19" s="1"/>
      <c r="IDY19" s="1"/>
      <c r="IDZ19" s="1"/>
      <c r="IEA19" s="1"/>
      <c r="IEB19" s="1"/>
      <c r="IEC19" s="1"/>
      <c r="IED19" s="1"/>
      <c r="IEE19" s="1"/>
      <c r="IEF19" s="1"/>
      <c r="IEG19" s="1"/>
      <c r="IEH19" s="1"/>
      <c r="IEI19" s="1"/>
      <c r="IEJ19" s="1"/>
      <c r="IEK19" s="1"/>
      <c r="IEL19" s="1"/>
      <c r="IEM19" s="1"/>
      <c r="IEN19" s="1"/>
      <c r="IEO19" s="1"/>
      <c r="IEP19" s="1"/>
      <c r="IEQ19" s="1"/>
      <c r="IER19" s="1"/>
      <c r="IES19" s="1"/>
      <c r="IET19" s="1"/>
      <c r="IEU19" s="1"/>
      <c r="IEV19" s="1"/>
      <c r="IEW19" s="1"/>
      <c r="IEX19" s="1"/>
      <c r="IEY19" s="1"/>
      <c r="IEZ19" s="1"/>
      <c r="IFA19" s="1"/>
      <c r="IFB19" s="1"/>
      <c r="IFC19" s="1"/>
      <c r="IFD19" s="1"/>
      <c r="IFE19" s="1"/>
      <c r="IFF19" s="1"/>
      <c r="IFG19" s="1"/>
      <c r="IFH19" s="1"/>
      <c r="IFI19" s="1"/>
      <c r="IFJ19" s="1"/>
      <c r="IFK19" s="1"/>
      <c r="IFL19" s="1"/>
      <c r="IFM19" s="1"/>
      <c r="IFN19" s="1"/>
      <c r="IFO19" s="1"/>
      <c r="IFP19" s="1"/>
      <c r="IFQ19" s="1"/>
      <c r="IFR19" s="1"/>
      <c r="IFS19" s="1"/>
      <c r="IFT19" s="1"/>
      <c r="IFU19" s="1"/>
      <c r="IFV19" s="1"/>
      <c r="IFW19" s="1"/>
      <c r="IFX19" s="1"/>
      <c r="IFY19" s="1"/>
      <c r="IFZ19" s="1"/>
      <c r="IGA19" s="1"/>
      <c r="IGB19" s="1"/>
      <c r="IGC19" s="1"/>
      <c r="IGD19" s="1"/>
      <c r="IGE19" s="1"/>
      <c r="IGF19" s="1"/>
      <c r="IGG19" s="1"/>
      <c r="IGH19" s="1"/>
      <c r="IGI19" s="1"/>
      <c r="IGJ19" s="1"/>
      <c r="IGK19" s="1"/>
      <c r="IGL19" s="1"/>
      <c r="IGM19" s="1"/>
      <c r="IGN19" s="1"/>
      <c r="IGO19" s="1"/>
      <c r="IGP19" s="1"/>
      <c r="IGQ19" s="1"/>
      <c r="IGR19" s="1"/>
      <c r="IGS19" s="1"/>
      <c r="IGT19" s="1"/>
      <c r="IGU19" s="1"/>
      <c r="IGV19" s="1"/>
      <c r="IGW19" s="1"/>
      <c r="IGX19" s="1"/>
      <c r="IGY19" s="1"/>
      <c r="IGZ19" s="1"/>
      <c r="IHA19" s="1"/>
      <c r="IHB19" s="1"/>
      <c r="IHC19" s="1"/>
      <c r="IHD19" s="1"/>
      <c r="IHE19" s="1"/>
      <c r="IHF19" s="1"/>
      <c r="IHG19" s="1"/>
      <c r="IHH19" s="1"/>
      <c r="IHI19" s="1"/>
      <c r="IHJ19" s="1"/>
      <c r="IHK19" s="1"/>
      <c r="IHL19" s="1"/>
      <c r="IHM19" s="1"/>
      <c r="IHN19" s="1"/>
      <c r="IHO19" s="1"/>
      <c r="IHP19" s="1"/>
      <c r="IHQ19" s="1"/>
      <c r="IHR19" s="1"/>
      <c r="IHS19" s="1"/>
      <c r="IHT19" s="1"/>
      <c r="IHU19" s="1"/>
      <c r="IHV19" s="1"/>
      <c r="IHW19" s="1"/>
      <c r="IHX19" s="1"/>
      <c r="IHY19" s="1"/>
      <c r="IHZ19" s="1"/>
      <c r="IIA19" s="1"/>
      <c r="IIB19" s="1"/>
      <c r="IIC19" s="1"/>
      <c r="IID19" s="1"/>
      <c r="IIE19" s="1"/>
      <c r="IIF19" s="1"/>
      <c r="IIG19" s="1"/>
      <c r="IIH19" s="1"/>
      <c r="III19" s="1"/>
      <c r="IIJ19" s="1"/>
      <c r="IIK19" s="1"/>
      <c r="IIL19" s="1"/>
      <c r="IIM19" s="1"/>
      <c r="IIN19" s="1"/>
      <c r="IIO19" s="1"/>
      <c r="IIP19" s="1"/>
      <c r="IIQ19" s="1"/>
      <c r="IIR19" s="1"/>
      <c r="IIS19" s="1"/>
      <c r="IIT19" s="1"/>
      <c r="IIU19" s="1"/>
      <c r="IIV19" s="1"/>
      <c r="IIW19" s="1"/>
      <c r="IIX19" s="1"/>
      <c r="IIY19" s="1"/>
      <c r="IIZ19" s="1"/>
      <c r="IJA19" s="1"/>
      <c r="IJB19" s="1"/>
      <c r="IJC19" s="1"/>
      <c r="IJD19" s="1"/>
      <c r="IJE19" s="1"/>
      <c r="IJF19" s="1"/>
      <c r="IJG19" s="1"/>
      <c r="IJH19" s="1"/>
      <c r="IJI19" s="1"/>
      <c r="IJJ19" s="1"/>
      <c r="IJK19" s="1"/>
      <c r="IJL19" s="1"/>
      <c r="IJM19" s="1"/>
      <c r="IJN19" s="1"/>
      <c r="IJO19" s="1"/>
      <c r="IJP19" s="1"/>
      <c r="IJQ19" s="1"/>
      <c r="IJR19" s="1"/>
      <c r="IJS19" s="1"/>
      <c r="IJT19" s="1"/>
      <c r="IJU19" s="1"/>
      <c r="IJV19" s="1"/>
      <c r="IJW19" s="1"/>
      <c r="IJX19" s="1"/>
      <c r="IJY19" s="1"/>
      <c r="IJZ19" s="1"/>
      <c r="IKA19" s="1"/>
      <c r="IKB19" s="1"/>
      <c r="IKC19" s="1"/>
      <c r="IKD19" s="1"/>
      <c r="IKE19" s="1"/>
      <c r="IKF19" s="1"/>
      <c r="IKG19" s="1"/>
      <c r="IKH19" s="1"/>
      <c r="IKI19" s="1"/>
      <c r="IKJ19" s="1"/>
      <c r="IKK19" s="1"/>
      <c r="IKL19" s="1"/>
      <c r="IKM19" s="1"/>
      <c r="IKN19" s="1"/>
      <c r="IKO19" s="1"/>
      <c r="IKP19" s="1"/>
      <c r="IKQ19" s="1"/>
      <c r="IKR19" s="1"/>
      <c r="IKS19" s="1"/>
      <c r="IKT19" s="1"/>
      <c r="IKU19" s="1"/>
      <c r="IKV19" s="1"/>
      <c r="IKW19" s="1"/>
      <c r="IKX19" s="1"/>
      <c r="IKY19" s="1"/>
      <c r="IKZ19" s="1"/>
      <c r="ILA19" s="1"/>
      <c r="ILB19" s="1"/>
      <c r="ILC19" s="1"/>
      <c r="ILD19" s="1"/>
      <c r="ILE19" s="1"/>
      <c r="ILF19" s="1"/>
      <c r="ILG19" s="1"/>
      <c r="ILH19" s="1"/>
      <c r="ILI19" s="1"/>
      <c r="ILJ19" s="1"/>
      <c r="ILK19" s="1"/>
      <c r="ILL19" s="1"/>
      <c r="ILM19" s="1"/>
      <c r="ILN19" s="1"/>
      <c r="ILO19" s="1"/>
      <c r="ILP19" s="1"/>
      <c r="ILQ19" s="1"/>
      <c r="ILR19" s="1"/>
      <c r="ILS19" s="1"/>
      <c r="ILT19" s="1"/>
      <c r="ILU19" s="1"/>
      <c r="ILV19" s="1"/>
      <c r="ILW19" s="1"/>
      <c r="ILX19" s="1"/>
      <c r="ILY19" s="1"/>
      <c r="ILZ19" s="1"/>
      <c r="IMA19" s="1"/>
      <c r="IMB19" s="1"/>
      <c r="IMC19" s="1"/>
      <c r="IMD19" s="1"/>
      <c r="IME19" s="1"/>
      <c r="IMF19" s="1"/>
      <c r="IMG19" s="1"/>
      <c r="IMH19" s="1"/>
      <c r="IMI19" s="1"/>
      <c r="IMJ19" s="1"/>
      <c r="IMK19" s="1"/>
      <c r="IML19" s="1"/>
      <c r="IMM19" s="1"/>
      <c r="IMN19" s="1"/>
      <c r="IMO19" s="1"/>
      <c r="IMP19" s="1"/>
      <c r="IMQ19" s="1"/>
      <c r="IMR19" s="1"/>
      <c r="IMS19" s="1"/>
      <c r="IMT19" s="1"/>
      <c r="IMU19" s="1"/>
      <c r="IMV19" s="1"/>
      <c r="IMW19" s="1"/>
      <c r="IMX19" s="1"/>
      <c r="IMY19" s="1"/>
      <c r="IMZ19" s="1"/>
      <c r="INA19" s="1"/>
      <c r="INB19" s="1"/>
      <c r="INC19" s="1"/>
      <c r="IND19" s="1"/>
      <c r="INE19" s="1"/>
      <c r="INF19" s="1"/>
      <c r="ING19" s="1"/>
      <c r="INH19" s="1"/>
      <c r="INI19" s="1"/>
      <c r="INJ19" s="1"/>
      <c r="INK19" s="1"/>
      <c r="INL19" s="1"/>
      <c r="INM19" s="1"/>
      <c r="INN19" s="1"/>
      <c r="INO19" s="1"/>
      <c r="INP19" s="1"/>
      <c r="INQ19" s="1"/>
      <c r="INR19" s="1"/>
      <c r="INS19" s="1"/>
      <c r="INT19" s="1"/>
      <c r="INU19" s="1"/>
      <c r="INV19" s="1"/>
      <c r="INW19" s="1"/>
      <c r="INX19" s="1"/>
      <c r="INY19" s="1"/>
      <c r="INZ19" s="1"/>
      <c r="IOA19" s="1"/>
      <c r="IOB19" s="1"/>
      <c r="IOC19" s="1"/>
      <c r="IOD19" s="1"/>
      <c r="IOE19" s="1"/>
      <c r="IOF19" s="1"/>
      <c r="IOG19" s="1"/>
      <c r="IOH19" s="1"/>
      <c r="IOI19" s="1"/>
      <c r="IOJ19" s="1"/>
      <c r="IOK19" s="1"/>
      <c r="IOL19" s="1"/>
      <c r="IOM19" s="1"/>
      <c r="ION19" s="1"/>
      <c r="IOO19" s="1"/>
      <c r="IOP19" s="1"/>
      <c r="IOQ19" s="1"/>
      <c r="IOR19" s="1"/>
      <c r="IOS19" s="1"/>
      <c r="IOT19" s="1"/>
      <c r="IOU19" s="1"/>
      <c r="IOV19" s="1"/>
      <c r="IOW19" s="1"/>
      <c r="IOX19" s="1"/>
      <c r="IOY19" s="1"/>
      <c r="IOZ19" s="1"/>
      <c r="IPA19" s="1"/>
      <c r="IPB19" s="1"/>
      <c r="IPC19" s="1"/>
      <c r="IPD19" s="1"/>
      <c r="IPE19" s="1"/>
      <c r="IPF19" s="1"/>
      <c r="IPG19" s="1"/>
      <c r="IPH19" s="1"/>
      <c r="IPI19" s="1"/>
      <c r="IPJ19" s="1"/>
      <c r="IPK19" s="1"/>
      <c r="IPL19" s="1"/>
      <c r="IPM19" s="1"/>
      <c r="IPN19" s="1"/>
      <c r="IPO19" s="1"/>
      <c r="IPP19" s="1"/>
      <c r="IPQ19" s="1"/>
      <c r="IPR19" s="1"/>
      <c r="IPS19" s="1"/>
      <c r="IPT19" s="1"/>
      <c r="IPU19" s="1"/>
      <c r="IPV19" s="1"/>
      <c r="IPW19" s="1"/>
      <c r="IPX19" s="1"/>
      <c r="IPY19" s="1"/>
      <c r="IPZ19" s="1"/>
      <c r="IQA19" s="1"/>
      <c r="IQB19" s="1"/>
      <c r="IQC19" s="1"/>
      <c r="IQD19" s="1"/>
      <c r="IQE19" s="1"/>
      <c r="IQF19" s="1"/>
      <c r="IQG19" s="1"/>
      <c r="IQH19" s="1"/>
      <c r="IQI19" s="1"/>
      <c r="IQJ19" s="1"/>
      <c r="IQK19" s="1"/>
      <c r="IQL19" s="1"/>
      <c r="IQM19" s="1"/>
      <c r="IQN19" s="1"/>
      <c r="IQO19" s="1"/>
      <c r="IQP19" s="1"/>
      <c r="IQQ19" s="1"/>
      <c r="IQR19" s="1"/>
      <c r="IQS19" s="1"/>
      <c r="IQT19" s="1"/>
      <c r="IQU19" s="1"/>
      <c r="IQV19" s="1"/>
      <c r="IQW19" s="1"/>
      <c r="IQX19" s="1"/>
      <c r="IQY19" s="1"/>
      <c r="IQZ19" s="1"/>
      <c r="IRA19" s="1"/>
      <c r="IRB19" s="1"/>
      <c r="IRC19" s="1"/>
      <c r="IRD19" s="1"/>
      <c r="IRE19" s="1"/>
      <c r="IRF19" s="1"/>
      <c r="IRG19" s="1"/>
      <c r="IRH19" s="1"/>
      <c r="IRI19" s="1"/>
      <c r="IRJ19" s="1"/>
      <c r="IRK19" s="1"/>
      <c r="IRL19" s="1"/>
      <c r="IRM19" s="1"/>
      <c r="IRN19" s="1"/>
      <c r="IRO19" s="1"/>
      <c r="IRP19" s="1"/>
      <c r="IRQ19" s="1"/>
      <c r="IRR19" s="1"/>
      <c r="IRS19" s="1"/>
      <c r="IRT19" s="1"/>
      <c r="IRU19" s="1"/>
      <c r="IRV19" s="1"/>
      <c r="IRW19" s="1"/>
      <c r="IRX19" s="1"/>
      <c r="IRY19" s="1"/>
      <c r="IRZ19" s="1"/>
      <c r="ISA19" s="1"/>
      <c r="ISB19" s="1"/>
      <c r="ISC19" s="1"/>
      <c r="ISD19" s="1"/>
      <c r="ISE19" s="1"/>
      <c r="ISF19" s="1"/>
      <c r="ISG19" s="1"/>
      <c r="ISH19" s="1"/>
      <c r="ISI19" s="1"/>
      <c r="ISJ19" s="1"/>
      <c r="ISK19" s="1"/>
      <c r="ISL19" s="1"/>
      <c r="ISM19" s="1"/>
      <c r="ISN19" s="1"/>
      <c r="ISO19" s="1"/>
      <c r="ISP19" s="1"/>
      <c r="ISQ19" s="1"/>
      <c r="ISR19" s="1"/>
      <c r="ISS19" s="1"/>
      <c r="IST19" s="1"/>
      <c r="ISU19" s="1"/>
      <c r="ISV19" s="1"/>
      <c r="ISW19" s="1"/>
      <c r="ISX19" s="1"/>
      <c r="ISY19" s="1"/>
      <c r="ISZ19" s="1"/>
      <c r="ITA19" s="1"/>
      <c r="ITB19" s="1"/>
      <c r="ITC19" s="1"/>
      <c r="ITD19" s="1"/>
      <c r="ITE19" s="1"/>
      <c r="ITF19" s="1"/>
      <c r="ITG19" s="1"/>
      <c r="ITH19" s="1"/>
      <c r="ITI19" s="1"/>
      <c r="ITJ19" s="1"/>
      <c r="ITK19" s="1"/>
      <c r="ITL19" s="1"/>
      <c r="ITM19" s="1"/>
      <c r="ITN19" s="1"/>
      <c r="ITO19" s="1"/>
      <c r="ITP19" s="1"/>
      <c r="ITQ19" s="1"/>
      <c r="ITR19" s="1"/>
      <c r="ITS19" s="1"/>
      <c r="ITT19" s="1"/>
      <c r="ITU19" s="1"/>
      <c r="ITV19" s="1"/>
      <c r="ITW19" s="1"/>
      <c r="ITX19" s="1"/>
      <c r="ITY19" s="1"/>
      <c r="ITZ19" s="1"/>
      <c r="IUA19" s="1"/>
      <c r="IUB19" s="1"/>
      <c r="IUC19" s="1"/>
      <c r="IUD19" s="1"/>
      <c r="IUE19" s="1"/>
      <c r="IUF19" s="1"/>
      <c r="IUG19" s="1"/>
      <c r="IUH19" s="1"/>
      <c r="IUI19" s="1"/>
      <c r="IUJ19" s="1"/>
      <c r="IUK19" s="1"/>
      <c r="IUL19" s="1"/>
      <c r="IUM19" s="1"/>
      <c r="IUN19" s="1"/>
      <c r="IUO19" s="1"/>
      <c r="IUP19" s="1"/>
      <c r="IUQ19" s="1"/>
      <c r="IUR19" s="1"/>
      <c r="IUS19" s="1"/>
      <c r="IUT19" s="1"/>
      <c r="IUU19" s="1"/>
      <c r="IUV19" s="1"/>
      <c r="IUW19" s="1"/>
      <c r="IUX19" s="1"/>
      <c r="IUY19" s="1"/>
      <c r="IUZ19" s="1"/>
      <c r="IVA19" s="1"/>
      <c r="IVB19" s="1"/>
      <c r="IVC19" s="1"/>
      <c r="IVD19" s="1"/>
      <c r="IVE19" s="1"/>
      <c r="IVF19" s="1"/>
      <c r="IVG19" s="1"/>
      <c r="IVH19" s="1"/>
      <c r="IVI19" s="1"/>
      <c r="IVJ19" s="1"/>
      <c r="IVK19" s="1"/>
      <c r="IVL19" s="1"/>
      <c r="IVM19" s="1"/>
      <c r="IVN19" s="1"/>
      <c r="IVO19" s="1"/>
      <c r="IVP19" s="1"/>
      <c r="IVQ19" s="1"/>
      <c r="IVR19" s="1"/>
      <c r="IVS19" s="1"/>
      <c r="IVT19" s="1"/>
      <c r="IVU19" s="1"/>
      <c r="IVV19" s="1"/>
      <c r="IVW19" s="1"/>
      <c r="IVX19" s="1"/>
      <c r="IVY19" s="1"/>
      <c r="IVZ19" s="1"/>
      <c r="IWA19" s="1"/>
      <c r="IWB19" s="1"/>
      <c r="IWC19" s="1"/>
      <c r="IWD19" s="1"/>
      <c r="IWE19" s="1"/>
      <c r="IWF19" s="1"/>
      <c r="IWG19" s="1"/>
      <c r="IWH19" s="1"/>
      <c r="IWI19" s="1"/>
      <c r="IWJ19" s="1"/>
      <c r="IWK19" s="1"/>
      <c r="IWL19" s="1"/>
      <c r="IWM19" s="1"/>
      <c r="IWN19" s="1"/>
      <c r="IWO19" s="1"/>
      <c r="IWP19" s="1"/>
      <c r="IWQ19" s="1"/>
      <c r="IWR19" s="1"/>
      <c r="IWS19" s="1"/>
      <c r="IWT19" s="1"/>
      <c r="IWU19" s="1"/>
      <c r="IWV19" s="1"/>
      <c r="IWW19" s="1"/>
      <c r="IWX19" s="1"/>
      <c r="IWY19" s="1"/>
      <c r="IWZ19" s="1"/>
      <c r="IXA19" s="1"/>
      <c r="IXB19" s="1"/>
      <c r="IXC19" s="1"/>
      <c r="IXD19" s="1"/>
      <c r="IXE19" s="1"/>
      <c r="IXF19" s="1"/>
      <c r="IXG19" s="1"/>
      <c r="IXH19" s="1"/>
      <c r="IXI19" s="1"/>
      <c r="IXJ19" s="1"/>
      <c r="IXK19" s="1"/>
      <c r="IXL19" s="1"/>
      <c r="IXM19" s="1"/>
      <c r="IXN19" s="1"/>
      <c r="IXO19" s="1"/>
      <c r="IXP19" s="1"/>
      <c r="IXQ19" s="1"/>
      <c r="IXR19" s="1"/>
      <c r="IXS19" s="1"/>
      <c r="IXT19" s="1"/>
      <c r="IXU19" s="1"/>
      <c r="IXV19" s="1"/>
      <c r="IXW19" s="1"/>
      <c r="IXX19" s="1"/>
      <c r="IXY19" s="1"/>
      <c r="IXZ19" s="1"/>
      <c r="IYA19" s="1"/>
      <c r="IYB19" s="1"/>
      <c r="IYC19" s="1"/>
      <c r="IYD19" s="1"/>
      <c r="IYE19" s="1"/>
      <c r="IYF19" s="1"/>
      <c r="IYG19" s="1"/>
      <c r="IYH19" s="1"/>
      <c r="IYI19" s="1"/>
      <c r="IYJ19" s="1"/>
      <c r="IYK19" s="1"/>
      <c r="IYL19" s="1"/>
      <c r="IYM19" s="1"/>
      <c r="IYN19" s="1"/>
      <c r="IYO19" s="1"/>
      <c r="IYP19" s="1"/>
      <c r="IYQ19" s="1"/>
      <c r="IYR19" s="1"/>
      <c r="IYS19" s="1"/>
      <c r="IYT19" s="1"/>
      <c r="IYU19" s="1"/>
      <c r="IYV19" s="1"/>
      <c r="IYW19" s="1"/>
      <c r="IYX19" s="1"/>
      <c r="IYY19" s="1"/>
      <c r="IYZ19" s="1"/>
      <c r="IZA19" s="1"/>
      <c r="IZB19" s="1"/>
      <c r="IZC19" s="1"/>
      <c r="IZD19" s="1"/>
      <c r="IZE19" s="1"/>
      <c r="IZF19" s="1"/>
      <c r="IZG19" s="1"/>
      <c r="IZH19" s="1"/>
      <c r="IZI19" s="1"/>
      <c r="IZJ19" s="1"/>
      <c r="IZK19" s="1"/>
      <c r="IZL19" s="1"/>
      <c r="IZM19" s="1"/>
      <c r="IZN19" s="1"/>
      <c r="IZO19" s="1"/>
      <c r="IZP19" s="1"/>
      <c r="IZQ19" s="1"/>
      <c r="IZR19" s="1"/>
      <c r="IZS19" s="1"/>
      <c r="IZT19" s="1"/>
      <c r="IZU19" s="1"/>
      <c r="IZV19" s="1"/>
      <c r="IZW19" s="1"/>
      <c r="IZX19" s="1"/>
      <c r="IZY19" s="1"/>
      <c r="IZZ19" s="1"/>
      <c r="JAA19" s="1"/>
      <c r="JAB19" s="1"/>
      <c r="JAC19" s="1"/>
      <c r="JAD19" s="1"/>
      <c r="JAE19" s="1"/>
      <c r="JAF19" s="1"/>
      <c r="JAG19" s="1"/>
      <c r="JAH19" s="1"/>
      <c r="JAI19" s="1"/>
      <c r="JAJ19" s="1"/>
      <c r="JAK19" s="1"/>
      <c r="JAL19" s="1"/>
      <c r="JAM19" s="1"/>
      <c r="JAN19" s="1"/>
      <c r="JAO19" s="1"/>
      <c r="JAP19" s="1"/>
      <c r="JAQ19" s="1"/>
      <c r="JAR19" s="1"/>
      <c r="JAS19" s="1"/>
      <c r="JAT19" s="1"/>
      <c r="JAU19" s="1"/>
      <c r="JAV19" s="1"/>
      <c r="JAW19" s="1"/>
      <c r="JAX19" s="1"/>
      <c r="JAY19" s="1"/>
      <c r="JAZ19" s="1"/>
      <c r="JBA19" s="1"/>
      <c r="JBB19" s="1"/>
      <c r="JBC19" s="1"/>
      <c r="JBD19" s="1"/>
      <c r="JBE19" s="1"/>
      <c r="JBF19" s="1"/>
      <c r="JBG19" s="1"/>
      <c r="JBH19" s="1"/>
      <c r="JBI19" s="1"/>
      <c r="JBJ19" s="1"/>
      <c r="JBK19" s="1"/>
      <c r="JBL19" s="1"/>
      <c r="JBM19" s="1"/>
      <c r="JBN19" s="1"/>
      <c r="JBO19" s="1"/>
      <c r="JBP19" s="1"/>
      <c r="JBQ19" s="1"/>
      <c r="JBR19" s="1"/>
      <c r="JBS19" s="1"/>
      <c r="JBT19" s="1"/>
      <c r="JBU19" s="1"/>
      <c r="JBV19" s="1"/>
      <c r="JBW19" s="1"/>
      <c r="JBX19" s="1"/>
      <c r="JBY19" s="1"/>
      <c r="JBZ19" s="1"/>
      <c r="JCA19" s="1"/>
      <c r="JCB19" s="1"/>
      <c r="JCC19" s="1"/>
      <c r="JCD19" s="1"/>
      <c r="JCE19" s="1"/>
      <c r="JCF19" s="1"/>
      <c r="JCG19" s="1"/>
      <c r="JCH19" s="1"/>
      <c r="JCI19" s="1"/>
      <c r="JCJ19" s="1"/>
      <c r="JCK19" s="1"/>
      <c r="JCL19" s="1"/>
      <c r="JCM19" s="1"/>
      <c r="JCN19" s="1"/>
      <c r="JCO19" s="1"/>
      <c r="JCP19" s="1"/>
      <c r="JCQ19" s="1"/>
      <c r="JCR19" s="1"/>
      <c r="JCS19" s="1"/>
      <c r="JCT19" s="1"/>
      <c r="JCU19" s="1"/>
      <c r="JCV19" s="1"/>
      <c r="JCW19" s="1"/>
      <c r="JCX19" s="1"/>
      <c r="JCY19" s="1"/>
      <c r="JCZ19" s="1"/>
      <c r="JDA19" s="1"/>
      <c r="JDB19" s="1"/>
      <c r="JDC19" s="1"/>
      <c r="JDD19" s="1"/>
      <c r="JDE19" s="1"/>
      <c r="JDF19" s="1"/>
      <c r="JDG19" s="1"/>
      <c r="JDH19" s="1"/>
      <c r="JDI19" s="1"/>
      <c r="JDJ19" s="1"/>
      <c r="JDK19" s="1"/>
      <c r="JDL19" s="1"/>
      <c r="JDM19" s="1"/>
      <c r="JDN19" s="1"/>
      <c r="JDO19" s="1"/>
      <c r="JDP19" s="1"/>
      <c r="JDQ19" s="1"/>
      <c r="JDR19" s="1"/>
      <c r="JDS19" s="1"/>
      <c r="JDT19" s="1"/>
      <c r="JDU19" s="1"/>
      <c r="JDV19" s="1"/>
      <c r="JDW19" s="1"/>
      <c r="JDX19" s="1"/>
      <c r="JDY19" s="1"/>
      <c r="JDZ19" s="1"/>
      <c r="JEA19" s="1"/>
      <c r="JEB19" s="1"/>
      <c r="JEC19" s="1"/>
      <c r="JED19" s="1"/>
      <c r="JEE19" s="1"/>
      <c r="JEF19" s="1"/>
      <c r="JEG19" s="1"/>
      <c r="JEH19" s="1"/>
      <c r="JEI19" s="1"/>
      <c r="JEJ19" s="1"/>
      <c r="JEK19" s="1"/>
      <c r="JEL19" s="1"/>
      <c r="JEM19" s="1"/>
      <c r="JEN19" s="1"/>
      <c r="JEO19" s="1"/>
      <c r="JEP19" s="1"/>
      <c r="JEQ19" s="1"/>
      <c r="JER19" s="1"/>
      <c r="JES19" s="1"/>
      <c r="JET19" s="1"/>
      <c r="JEU19" s="1"/>
      <c r="JEV19" s="1"/>
      <c r="JEW19" s="1"/>
      <c r="JEX19" s="1"/>
      <c r="JEY19" s="1"/>
      <c r="JEZ19" s="1"/>
      <c r="JFA19" s="1"/>
      <c r="JFB19" s="1"/>
      <c r="JFC19" s="1"/>
      <c r="JFD19" s="1"/>
      <c r="JFE19" s="1"/>
      <c r="JFF19" s="1"/>
      <c r="JFG19" s="1"/>
      <c r="JFH19" s="1"/>
      <c r="JFI19" s="1"/>
      <c r="JFJ19" s="1"/>
      <c r="JFK19" s="1"/>
      <c r="JFL19" s="1"/>
      <c r="JFM19" s="1"/>
      <c r="JFN19" s="1"/>
      <c r="JFO19" s="1"/>
      <c r="JFP19" s="1"/>
      <c r="JFQ19" s="1"/>
      <c r="JFR19" s="1"/>
      <c r="JFS19" s="1"/>
      <c r="JFT19" s="1"/>
      <c r="JFU19" s="1"/>
      <c r="JFV19" s="1"/>
      <c r="JFW19" s="1"/>
      <c r="JFX19" s="1"/>
      <c r="JFY19" s="1"/>
      <c r="JFZ19" s="1"/>
      <c r="JGA19" s="1"/>
      <c r="JGB19" s="1"/>
      <c r="JGC19" s="1"/>
      <c r="JGD19" s="1"/>
      <c r="JGE19" s="1"/>
      <c r="JGF19" s="1"/>
      <c r="JGG19" s="1"/>
      <c r="JGH19" s="1"/>
      <c r="JGI19" s="1"/>
      <c r="JGJ19" s="1"/>
      <c r="JGK19" s="1"/>
      <c r="JGL19" s="1"/>
      <c r="JGM19" s="1"/>
      <c r="JGN19" s="1"/>
      <c r="JGO19" s="1"/>
      <c r="JGP19" s="1"/>
      <c r="JGQ19" s="1"/>
      <c r="JGR19" s="1"/>
      <c r="JGS19" s="1"/>
      <c r="JGT19" s="1"/>
      <c r="JGU19" s="1"/>
      <c r="JGV19" s="1"/>
      <c r="JGW19" s="1"/>
      <c r="JGX19" s="1"/>
      <c r="JGY19" s="1"/>
      <c r="JGZ19" s="1"/>
      <c r="JHA19" s="1"/>
      <c r="JHB19" s="1"/>
      <c r="JHC19" s="1"/>
      <c r="JHD19" s="1"/>
      <c r="JHE19" s="1"/>
      <c r="JHF19" s="1"/>
      <c r="JHG19" s="1"/>
      <c r="JHH19" s="1"/>
      <c r="JHI19" s="1"/>
      <c r="JHJ19" s="1"/>
      <c r="JHK19" s="1"/>
      <c r="JHL19" s="1"/>
      <c r="JHM19" s="1"/>
      <c r="JHN19" s="1"/>
      <c r="JHO19" s="1"/>
      <c r="JHP19" s="1"/>
      <c r="JHQ19" s="1"/>
      <c r="JHR19" s="1"/>
      <c r="JHS19" s="1"/>
      <c r="JHT19" s="1"/>
      <c r="JHU19" s="1"/>
      <c r="JHV19" s="1"/>
      <c r="JHW19" s="1"/>
      <c r="JHX19" s="1"/>
      <c r="JHY19" s="1"/>
      <c r="JHZ19" s="1"/>
      <c r="JIA19" s="1"/>
      <c r="JIB19" s="1"/>
      <c r="JIC19" s="1"/>
      <c r="JID19" s="1"/>
      <c r="JIE19" s="1"/>
      <c r="JIF19" s="1"/>
      <c r="JIG19" s="1"/>
      <c r="JIH19" s="1"/>
      <c r="JII19" s="1"/>
      <c r="JIJ19" s="1"/>
      <c r="JIK19" s="1"/>
      <c r="JIL19" s="1"/>
      <c r="JIM19" s="1"/>
      <c r="JIN19" s="1"/>
      <c r="JIO19" s="1"/>
      <c r="JIP19" s="1"/>
      <c r="JIQ19" s="1"/>
      <c r="JIR19" s="1"/>
      <c r="JIS19" s="1"/>
      <c r="JIT19" s="1"/>
      <c r="JIU19" s="1"/>
      <c r="JIV19" s="1"/>
      <c r="JIW19" s="1"/>
      <c r="JIX19" s="1"/>
      <c r="JIY19" s="1"/>
      <c r="JIZ19" s="1"/>
      <c r="JJA19" s="1"/>
      <c r="JJB19" s="1"/>
      <c r="JJC19" s="1"/>
      <c r="JJD19" s="1"/>
      <c r="JJE19" s="1"/>
      <c r="JJF19" s="1"/>
      <c r="JJG19" s="1"/>
      <c r="JJH19" s="1"/>
      <c r="JJI19" s="1"/>
      <c r="JJJ19" s="1"/>
      <c r="JJK19" s="1"/>
      <c r="JJL19" s="1"/>
      <c r="JJM19" s="1"/>
      <c r="JJN19" s="1"/>
      <c r="JJO19" s="1"/>
      <c r="JJP19" s="1"/>
      <c r="JJQ19" s="1"/>
      <c r="JJR19" s="1"/>
      <c r="JJS19" s="1"/>
      <c r="JJT19" s="1"/>
      <c r="JJU19" s="1"/>
      <c r="JJV19" s="1"/>
      <c r="JJW19" s="1"/>
      <c r="JJX19" s="1"/>
      <c r="JJY19" s="1"/>
      <c r="JJZ19" s="1"/>
      <c r="JKA19" s="1"/>
      <c r="JKB19" s="1"/>
      <c r="JKC19" s="1"/>
      <c r="JKD19" s="1"/>
      <c r="JKE19" s="1"/>
      <c r="JKF19" s="1"/>
      <c r="JKG19" s="1"/>
      <c r="JKH19" s="1"/>
      <c r="JKI19" s="1"/>
      <c r="JKJ19" s="1"/>
      <c r="JKK19" s="1"/>
      <c r="JKL19" s="1"/>
      <c r="JKM19" s="1"/>
      <c r="JKN19" s="1"/>
      <c r="JKO19" s="1"/>
      <c r="JKP19" s="1"/>
      <c r="JKQ19" s="1"/>
      <c r="JKR19" s="1"/>
      <c r="JKS19" s="1"/>
      <c r="JKT19" s="1"/>
      <c r="JKU19" s="1"/>
      <c r="JKV19" s="1"/>
      <c r="JKW19" s="1"/>
      <c r="JKX19" s="1"/>
      <c r="JKY19" s="1"/>
      <c r="JKZ19" s="1"/>
      <c r="JLA19" s="1"/>
      <c r="JLB19" s="1"/>
      <c r="JLC19" s="1"/>
      <c r="JLD19" s="1"/>
      <c r="JLE19" s="1"/>
      <c r="JLF19" s="1"/>
      <c r="JLG19" s="1"/>
      <c r="JLH19" s="1"/>
      <c r="JLI19" s="1"/>
      <c r="JLJ19" s="1"/>
      <c r="JLK19" s="1"/>
      <c r="JLL19" s="1"/>
      <c r="JLM19" s="1"/>
      <c r="JLN19" s="1"/>
      <c r="JLO19" s="1"/>
      <c r="JLP19" s="1"/>
      <c r="JLQ19" s="1"/>
      <c r="JLR19" s="1"/>
      <c r="JLS19" s="1"/>
      <c r="JLT19" s="1"/>
      <c r="JLU19" s="1"/>
      <c r="JLV19" s="1"/>
      <c r="JLW19" s="1"/>
      <c r="JLX19" s="1"/>
      <c r="JLY19" s="1"/>
      <c r="JLZ19" s="1"/>
      <c r="JMA19" s="1"/>
      <c r="JMB19" s="1"/>
      <c r="JMC19" s="1"/>
      <c r="JMD19" s="1"/>
      <c r="JME19" s="1"/>
      <c r="JMF19" s="1"/>
      <c r="JMG19" s="1"/>
      <c r="JMH19" s="1"/>
      <c r="JMI19" s="1"/>
      <c r="JMJ19" s="1"/>
      <c r="JMK19" s="1"/>
      <c r="JML19" s="1"/>
      <c r="JMM19" s="1"/>
      <c r="JMN19" s="1"/>
      <c r="JMO19" s="1"/>
      <c r="JMP19" s="1"/>
      <c r="JMQ19" s="1"/>
      <c r="JMR19" s="1"/>
      <c r="JMS19" s="1"/>
      <c r="JMT19" s="1"/>
      <c r="JMU19" s="1"/>
      <c r="JMV19" s="1"/>
      <c r="JMW19" s="1"/>
      <c r="JMX19" s="1"/>
      <c r="JMY19" s="1"/>
      <c r="JMZ19" s="1"/>
      <c r="JNA19" s="1"/>
      <c r="JNB19" s="1"/>
      <c r="JNC19" s="1"/>
      <c r="JND19" s="1"/>
      <c r="JNE19" s="1"/>
      <c r="JNF19" s="1"/>
      <c r="JNG19" s="1"/>
      <c r="JNH19" s="1"/>
      <c r="JNI19" s="1"/>
      <c r="JNJ19" s="1"/>
      <c r="JNK19" s="1"/>
      <c r="JNL19" s="1"/>
      <c r="JNM19" s="1"/>
      <c r="JNN19" s="1"/>
      <c r="JNO19" s="1"/>
      <c r="JNP19" s="1"/>
      <c r="JNQ19" s="1"/>
      <c r="JNR19" s="1"/>
      <c r="JNS19" s="1"/>
      <c r="JNT19" s="1"/>
      <c r="JNU19" s="1"/>
      <c r="JNV19" s="1"/>
      <c r="JNW19" s="1"/>
      <c r="JNX19" s="1"/>
      <c r="JNY19" s="1"/>
      <c r="JNZ19" s="1"/>
      <c r="JOA19" s="1"/>
      <c r="JOB19" s="1"/>
      <c r="JOC19" s="1"/>
      <c r="JOD19" s="1"/>
      <c r="JOE19" s="1"/>
      <c r="JOF19" s="1"/>
      <c r="JOG19" s="1"/>
      <c r="JOH19" s="1"/>
      <c r="JOI19" s="1"/>
      <c r="JOJ19" s="1"/>
      <c r="JOK19" s="1"/>
      <c r="JOL19" s="1"/>
      <c r="JOM19" s="1"/>
      <c r="JON19" s="1"/>
      <c r="JOO19" s="1"/>
      <c r="JOP19" s="1"/>
      <c r="JOQ19" s="1"/>
      <c r="JOR19" s="1"/>
      <c r="JOS19" s="1"/>
      <c r="JOT19" s="1"/>
      <c r="JOU19" s="1"/>
      <c r="JOV19" s="1"/>
      <c r="JOW19" s="1"/>
      <c r="JOX19" s="1"/>
      <c r="JOY19" s="1"/>
      <c r="JOZ19" s="1"/>
      <c r="JPA19" s="1"/>
      <c r="JPB19" s="1"/>
      <c r="JPC19" s="1"/>
      <c r="JPD19" s="1"/>
      <c r="JPE19" s="1"/>
      <c r="JPF19" s="1"/>
      <c r="JPG19" s="1"/>
      <c r="JPH19" s="1"/>
      <c r="JPI19" s="1"/>
      <c r="JPJ19" s="1"/>
      <c r="JPK19" s="1"/>
      <c r="JPL19" s="1"/>
      <c r="JPM19" s="1"/>
      <c r="JPN19" s="1"/>
      <c r="JPO19" s="1"/>
      <c r="JPP19" s="1"/>
      <c r="JPQ19" s="1"/>
      <c r="JPR19" s="1"/>
      <c r="JPS19" s="1"/>
      <c r="JPT19" s="1"/>
      <c r="JPU19" s="1"/>
      <c r="JPV19" s="1"/>
      <c r="JPW19" s="1"/>
      <c r="JPX19" s="1"/>
      <c r="JPY19" s="1"/>
      <c r="JPZ19" s="1"/>
      <c r="JQA19" s="1"/>
      <c r="JQB19" s="1"/>
      <c r="JQC19" s="1"/>
      <c r="JQD19" s="1"/>
      <c r="JQE19" s="1"/>
      <c r="JQF19" s="1"/>
      <c r="JQG19" s="1"/>
      <c r="JQH19" s="1"/>
      <c r="JQI19" s="1"/>
      <c r="JQJ19" s="1"/>
      <c r="JQK19" s="1"/>
      <c r="JQL19" s="1"/>
      <c r="JQM19" s="1"/>
      <c r="JQN19" s="1"/>
      <c r="JQO19" s="1"/>
      <c r="JQP19" s="1"/>
      <c r="JQQ19" s="1"/>
      <c r="JQR19" s="1"/>
      <c r="JQS19" s="1"/>
      <c r="JQT19" s="1"/>
      <c r="JQU19" s="1"/>
      <c r="JQV19" s="1"/>
      <c r="JQW19" s="1"/>
      <c r="JQX19" s="1"/>
      <c r="JQY19" s="1"/>
      <c r="JQZ19" s="1"/>
      <c r="JRA19" s="1"/>
      <c r="JRB19" s="1"/>
      <c r="JRC19" s="1"/>
      <c r="JRD19" s="1"/>
      <c r="JRE19" s="1"/>
      <c r="JRF19" s="1"/>
      <c r="JRG19" s="1"/>
      <c r="JRH19" s="1"/>
      <c r="JRI19" s="1"/>
      <c r="JRJ19" s="1"/>
      <c r="JRK19" s="1"/>
      <c r="JRL19" s="1"/>
      <c r="JRM19" s="1"/>
      <c r="JRN19" s="1"/>
      <c r="JRO19" s="1"/>
      <c r="JRP19" s="1"/>
      <c r="JRQ19" s="1"/>
      <c r="JRR19" s="1"/>
      <c r="JRS19" s="1"/>
      <c r="JRT19" s="1"/>
      <c r="JRU19" s="1"/>
      <c r="JRV19" s="1"/>
      <c r="JRW19" s="1"/>
      <c r="JRX19" s="1"/>
      <c r="JRY19" s="1"/>
      <c r="JRZ19" s="1"/>
      <c r="JSA19" s="1"/>
      <c r="JSB19" s="1"/>
      <c r="JSC19" s="1"/>
      <c r="JSD19" s="1"/>
      <c r="JSE19" s="1"/>
      <c r="JSF19" s="1"/>
      <c r="JSG19" s="1"/>
      <c r="JSH19" s="1"/>
      <c r="JSI19" s="1"/>
      <c r="JSJ19" s="1"/>
      <c r="JSK19" s="1"/>
      <c r="JSL19" s="1"/>
      <c r="JSM19" s="1"/>
      <c r="JSN19" s="1"/>
      <c r="JSO19" s="1"/>
      <c r="JSP19" s="1"/>
      <c r="JSQ19" s="1"/>
      <c r="JSR19" s="1"/>
      <c r="JSS19" s="1"/>
      <c r="JST19" s="1"/>
      <c r="JSU19" s="1"/>
      <c r="JSV19" s="1"/>
      <c r="JSW19" s="1"/>
      <c r="JSX19" s="1"/>
      <c r="JSY19" s="1"/>
      <c r="JSZ19" s="1"/>
      <c r="JTA19" s="1"/>
      <c r="JTB19" s="1"/>
      <c r="JTC19" s="1"/>
      <c r="JTD19" s="1"/>
      <c r="JTE19" s="1"/>
      <c r="JTF19" s="1"/>
      <c r="JTG19" s="1"/>
      <c r="JTH19" s="1"/>
      <c r="JTI19" s="1"/>
      <c r="JTJ19" s="1"/>
      <c r="JTK19" s="1"/>
      <c r="JTL19" s="1"/>
      <c r="JTM19" s="1"/>
      <c r="JTN19" s="1"/>
      <c r="JTO19" s="1"/>
      <c r="JTP19" s="1"/>
      <c r="JTQ19" s="1"/>
      <c r="JTR19" s="1"/>
      <c r="JTS19" s="1"/>
      <c r="JTT19" s="1"/>
      <c r="JTU19" s="1"/>
      <c r="JTV19" s="1"/>
      <c r="JTW19" s="1"/>
      <c r="JTX19" s="1"/>
      <c r="JTY19" s="1"/>
      <c r="JTZ19" s="1"/>
      <c r="JUA19" s="1"/>
      <c r="JUB19" s="1"/>
      <c r="JUC19" s="1"/>
      <c r="JUD19" s="1"/>
      <c r="JUE19" s="1"/>
      <c r="JUF19" s="1"/>
      <c r="JUG19" s="1"/>
      <c r="JUH19" s="1"/>
      <c r="JUI19" s="1"/>
      <c r="JUJ19" s="1"/>
      <c r="JUK19" s="1"/>
      <c r="JUL19" s="1"/>
      <c r="JUM19" s="1"/>
      <c r="JUN19" s="1"/>
      <c r="JUO19" s="1"/>
      <c r="JUP19" s="1"/>
      <c r="JUQ19" s="1"/>
      <c r="JUR19" s="1"/>
      <c r="JUS19" s="1"/>
      <c r="JUT19" s="1"/>
      <c r="JUU19" s="1"/>
      <c r="JUV19" s="1"/>
      <c r="JUW19" s="1"/>
      <c r="JUX19" s="1"/>
      <c r="JUY19" s="1"/>
      <c r="JUZ19" s="1"/>
      <c r="JVA19" s="1"/>
      <c r="JVB19" s="1"/>
      <c r="JVC19" s="1"/>
      <c r="JVD19" s="1"/>
      <c r="JVE19" s="1"/>
      <c r="JVF19" s="1"/>
      <c r="JVG19" s="1"/>
      <c r="JVH19" s="1"/>
      <c r="JVI19" s="1"/>
      <c r="JVJ19" s="1"/>
      <c r="JVK19" s="1"/>
      <c r="JVL19" s="1"/>
      <c r="JVM19" s="1"/>
      <c r="JVN19" s="1"/>
      <c r="JVO19" s="1"/>
      <c r="JVP19" s="1"/>
      <c r="JVQ19" s="1"/>
      <c r="JVR19" s="1"/>
      <c r="JVS19" s="1"/>
      <c r="JVT19" s="1"/>
      <c r="JVU19" s="1"/>
      <c r="JVV19" s="1"/>
      <c r="JVW19" s="1"/>
      <c r="JVX19" s="1"/>
      <c r="JVY19" s="1"/>
      <c r="JVZ19" s="1"/>
      <c r="JWA19" s="1"/>
      <c r="JWB19" s="1"/>
      <c r="JWC19" s="1"/>
      <c r="JWD19" s="1"/>
      <c r="JWE19" s="1"/>
      <c r="JWF19" s="1"/>
      <c r="JWG19" s="1"/>
      <c r="JWH19" s="1"/>
      <c r="JWI19" s="1"/>
      <c r="JWJ19" s="1"/>
      <c r="JWK19" s="1"/>
      <c r="JWL19" s="1"/>
      <c r="JWM19" s="1"/>
      <c r="JWN19" s="1"/>
      <c r="JWO19" s="1"/>
      <c r="JWP19" s="1"/>
      <c r="JWQ19" s="1"/>
      <c r="JWR19" s="1"/>
      <c r="JWS19" s="1"/>
      <c r="JWT19" s="1"/>
      <c r="JWU19" s="1"/>
      <c r="JWV19" s="1"/>
      <c r="JWW19" s="1"/>
      <c r="JWX19" s="1"/>
      <c r="JWY19" s="1"/>
      <c r="JWZ19" s="1"/>
      <c r="JXA19" s="1"/>
      <c r="JXB19" s="1"/>
      <c r="JXC19" s="1"/>
      <c r="JXD19" s="1"/>
      <c r="JXE19" s="1"/>
      <c r="JXF19" s="1"/>
      <c r="JXG19" s="1"/>
      <c r="JXH19" s="1"/>
      <c r="JXI19" s="1"/>
      <c r="JXJ19" s="1"/>
      <c r="JXK19" s="1"/>
      <c r="JXL19" s="1"/>
      <c r="JXM19" s="1"/>
      <c r="JXN19" s="1"/>
      <c r="JXO19" s="1"/>
      <c r="JXP19" s="1"/>
      <c r="JXQ19" s="1"/>
      <c r="JXR19" s="1"/>
      <c r="JXS19" s="1"/>
      <c r="JXT19" s="1"/>
      <c r="JXU19" s="1"/>
      <c r="JXV19" s="1"/>
      <c r="JXW19" s="1"/>
      <c r="JXX19" s="1"/>
      <c r="JXY19" s="1"/>
      <c r="JXZ19" s="1"/>
      <c r="JYA19" s="1"/>
      <c r="JYB19" s="1"/>
      <c r="JYC19" s="1"/>
      <c r="JYD19" s="1"/>
      <c r="JYE19" s="1"/>
      <c r="JYF19" s="1"/>
      <c r="JYG19" s="1"/>
      <c r="JYH19" s="1"/>
      <c r="JYI19" s="1"/>
      <c r="JYJ19" s="1"/>
      <c r="JYK19" s="1"/>
      <c r="JYL19" s="1"/>
      <c r="JYM19" s="1"/>
      <c r="JYN19" s="1"/>
      <c r="JYO19" s="1"/>
      <c r="JYP19" s="1"/>
      <c r="JYQ19" s="1"/>
      <c r="JYR19" s="1"/>
      <c r="JYS19" s="1"/>
      <c r="JYT19" s="1"/>
      <c r="JYU19" s="1"/>
      <c r="JYV19" s="1"/>
      <c r="JYW19" s="1"/>
      <c r="JYX19" s="1"/>
      <c r="JYY19" s="1"/>
      <c r="JYZ19" s="1"/>
      <c r="JZA19" s="1"/>
      <c r="JZB19" s="1"/>
      <c r="JZC19" s="1"/>
      <c r="JZD19" s="1"/>
      <c r="JZE19" s="1"/>
      <c r="JZF19" s="1"/>
      <c r="JZG19" s="1"/>
      <c r="JZH19" s="1"/>
      <c r="JZI19" s="1"/>
      <c r="JZJ19" s="1"/>
      <c r="JZK19" s="1"/>
      <c r="JZL19" s="1"/>
      <c r="JZM19" s="1"/>
      <c r="JZN19" s="1"/>
      <c r="JZO19" s="1"/>
      <c r="JZP19" s="1"/>
      <c r="JZQ19" s="1"/>
      <c r="JZR19" s="1"/>
      <c r="JZS19" s="1"/>
      <c r="JZT19" s="1"/>
      <c r="JZU19" s="1"/>
      <c r="JZV19" s="1"/>
      <c r="JZW19" s="1"/>
      <c r="JZX19" s="1"/>
      <c r="JZY19" s="1"/>
      <c r="JZZ19" s="1"/>
      <c r="KAA19" s="1"/>
      <c r="KAB19" s="1"/>
      <c r="KAC19" s="1"/>
      <c r="KAD19" s="1"/>
      <c r="KAE19" s="1"/>
      <c r="KAF19" s="1"/>
      <c r="KAG19" s="1"/>
      <c r="KAH19" s="1"/>
      <c r="KAI19" s="1"/>
      <c r="KAJ19" s="1"/>
      <c r="KAK19" s="1"/>
      <c r="KAL19" s="1"/>
      <c r="KAM19" s="1"/>
      <c r="KAN19" s="1"/>
      <c r="KAO19" s="1"/>
      <c r="KAP19" s="1"/>
      <c r="KAQ19" s="1"/>
      <c r="KAR19" s="1"/>
      <c r="KAS19" s="1"/>
      <c r="KAT19" s="1"/>
      <c r="KAU19" s="1"/>
      <c r="KAV19" s="1"/>
      <c r="KAW19" s="1"/>
      <c r="KAX19" s="1"/>
      <c r="KAY19" s="1"/>
      <c r="KAZ19" s="1"/>
      <c r="KBA19" s="1"/>
      <c r="KBB19" s="1"/>
      <c r="KBC19" s="1"/>
      <c r="KBD19" s="1"/>
      <c r="KBE19" s="1"/>
      <c r="KBF19" s="1"/>
      <c r="KBG19" s="1"/>
      <c r="KBH19" s="1"/>
      <c r="KBI19" s="1"/>
      <c r="KBJ19" s="1"/>
      <c r="KBK19" s="1"/>
      <c r="KBL19" s="1"/>
      <c r="KBM19" s="1"/>
      <c r="KBN19" s="1"/>
      <c r="KBO19" s="1"/>
      <c r="KBP19" s="1"/>
      <c r="KBQ19" s="1"/>
      <c r="KBR19" s="1"/>
      <c r="KBS19" s="1"/>
      <c r="KBT19" s="1"/>
      <c r="KBU19" s="1"/>
      <c r="KBV19" s="1"/>
      <c r="KBW19" s="1"/>
      <c r="KBX19" s="1"/>
      <c r="KBY19" s="1"/>
      <c r="KBZ19" s="1"/>
      <c r="KCA19" s="1"/>
      <c r="KCB19" s="1"/>
      <c r="KCC19" s="1"/>
      <c r="KCD19" s="1"/>
      <c r="KCE19" s="1"/>
      <c r="KCF19" s="1"/>
      <c r="KCG19" s="1"/>
      <c r="KCH19" s="1"/>
      <c r="KCI19" s="1"/>
      <c r="KCJ19" s="1"/>
      <c r="KCK19" s="1"/>
      <c r="KCL19" s="1"/>
      <c r="KCM19" s="1"/>
      <c r="KCN19" s="1"/>
      <c r="KCO19" s="1"/>
      <c r="KCP19" s="1"/>
      <c r="KCQ19" s="1"/>
      <c r="KCR19" s="1"/>
      <c r="KCS19" s="1"/>
      <c r="KCT19" s="1"/>
      <c r="KCU19" s="1"/>
      <c r="KCV19" s="1"/>
      <c r="KCW19" s="1"/>
      <c r="KCX19" s="1"/>
      <c r="KCY19" s="1"/>
      <c r="KCZ19" s="1"/>
      <c r="KDA19" s="1"/>
      <c r="KDB19" s="1"/>
      <c r="KDC19" s="1"/>
      <c r="KDD19" s="1"/>
      <c r="KDE19" s="1"/>
      <c r="KDF19" s="1"/>
      <c r="KDG19" s="1"/>
      <c r="KDH19" s="1"/>
      <c r="KDI19" s="1"/>
      <c r="KDJ19" s="1"/>
      <c r="KDK19" s="1"/>
      <c r="KDL19" s="1"/>
      <c r="KDM19" s="1"/>
      <c r="KDN19" s="1"/>
      <c r="KDO19" s="1"/>
      <c r="KDP19" s="1"/>
      <c r="KDQ19" s="1"/>
      <c r="KDR19" s="1"/>
      <c r="KDS19" s="1"/>
      <c r="KDT19" s="1"/>
      <c r="KDU19" s="1"/>
      <c r="KDV19" s="1"/>
      <c r="KDW19" s="1"/>
      <c r="KDX19" s="1"/>
      <c r="KDY19" s="1"/>
      <c r="KDZ19" s="1"/>
      <c r="KEA19" s="1"/>
      <c r="KEB19" s="1"/>
      <c r="KEC19" s="1"/>
      <c r="KED19" s="1"/>
      <c r="KEE19" s="1"/>
      <c r="KEF19" s="1"/>
      <c r="KEG19" s="1"/>
      <c r="KEH19" s="1"/>
      <c r="KEI19" s="1"/>
      <c r="KEJ19" s="1"/>
      <c r="KEK19" s="1"/>
      <c r="KEL19" s="1"/>
      <c r="KEM19" s="1"/>
      <c r="KEN19" s="1"/>
      <c r="KEO19" s="1"/>
      <c r="KEP19" s="1"/>
      <c r="KEQ19" s="1"/>
      <c r="KER19" s="1"/>
      <c r="KES19" s="1"/>
      <c r="KET19" s="1"/>
      <c r="KEU19" s="1"/>
      <c r="KEV19" s="1"/>
      <c r="KEW19" s="1"/>
      <c r="KEX19" s="1"/>
      <c r="KEY19" s="1"/>
      <c r="KEZ19" s="1"/>
      <c r="KFA19" s="1"/>
      <c r="KFB19" s="1"/>
      <c r="KFC19" s="1"/>
      <c r="KFD19" s="1"/>
      <c r="KFE19" s="1"/>
      <c r="KFF19" s="1"/>
      <c r="KFG19" s="1"/>
      <c r="KFH19" s="1"/>
      <c r="KFI19" s="1"/>
      <c r="KFJ19" s="1"/>
      <c r="KFK19" s="1"/>
      <c r="KFL19" s="1"/>
      <c r="KFM19" s="1"/>
      <c r="KFN19" s="1"/>
      <c r="KFO19" s="1"/>
      <c r="KFP19" s="1"/>
      <c r="KFQ19" s="1"/>
      <c r="KFR19" s="1"/>
      <c r="KFS19" s="1"/>
      <c r="KFT19" s="1"/>
      <c r="KFU19" s="1"/>
      <c r="KFV19" s="1"/>
      <c r="KFW19" s="1"/>
      <c r="KFX19" s="1"/>
      <c r="KFY19" s="1"/>
      <c r="KFZ19" s="1"/>
      <c r="KGA19" s="1"/>
      <c r="KGB19" s="1"/>
      <c r="KGC19" s="1"/>
      <c r="KGD19" s="1"/>
      <c r="KGE19" s="1"/>
      <c r="KGF19" s="1"/>
      <c r="KGG19" s="1"/>
      <c r="KGH19" s="1"/>
      <c r="KGI19" s="1"/>
      <c r="KGJ19" s="1"/>
      <c r="KGK19" s="1"/>
      <c r="KGL19" s="1"/>
      <c r="KGM19" s="1"/>
      <c r="KGN19" s="1"/>
      <c r="KGO19" s="1"/>
      <c r="KGP19" s="1"/>
      <c r="KGQ19" s="1"/>
      <c r="KGR19" s="1"/>
      <c r="KGS19" s="1"/>
      <c r="KGT19" s="1"/>
      <c r="KGU19" s="1"/>
      <c r="KGV19" s="1"/>
      <c r="KGW19" s="1"/>
      <c r="KGX19" s="1"/>
      <c r="KGY19" s="1"/>
      <c r="KGZ19" s="1"/>
      <c r="KHA19" s="1"/>
      <c r="KHB19" s="1"/>
      <c r="KHC19" s="1"/>
      <c r="KHD19" s="1"/>
      <c r="KHE19" s="1"/>
      <c r="KHF19" s="1"/>
      <c r="KHG19" s="1"/>
      <c r="KHH19" s="1"/>
      <c r="KHI19" s="1"/>
      <c r="KHJ19" s="1"/>
      <c r="KHK19" s="1"/>
      <c r="KHL19" s="1"/>
      <c r="KHM19" s="1"/>
      <c r="KHN19" s="1"/>
      <c r="KHO19" s="1"/>
      <c r="KHP19" s="1"/>
      <c r="KHQ19" s="1"/>
      <c r="KHR19" s="1"/>
      <c r="KHS19" s="1"/>
      <c r="KHT19" s="1"/>
      <c r="KHU19" s="1"/>
      <c r="KHV19" s="1"/>
      <c r="KHW19" s="1"/>
      <c r="KHX19" s="1"/>
      <c r="KHY19" s="1"/>
      <c r="KHZ19" s="1"/>
      <c r="KIA19" s="1"/>
      <c r="KIB19" s="1"/>
      <c r="KIC19" s="1"/>
      <c r="KID19" s="1"/>
      <c r="KIE19" s="1"/>
      <c r="KIF19" s="1"/>
      <c r="KIG19" s="1"/>
      <c r="KIH19" s="1"/>
      <c r="KII19" s="1"/>
      <c r="KIJ19" s="1"/>
      <c r="KIK19" s="1"/>
      <c r="KIL19" s="1"/>
      <c r="KIM19" s="1"/>
      <c r="KIN19" s="1"/>
      <c r="KIO19" s="1"/>
      <c r="KIP19" s="1"/>
      <c r="KIQ19" s="1"/>
      <c r="KIR19" s="1"/>
      <c r="KIS19" s="1"/>
      <c r="KIT19" s="1"/>
      <c r="KIU19" s="1"/>
      <c r="KIV19" s="1"/>
      <c r="KIW19" s="1"/>
      <c r="KIX19" s="1"/>
      <c r="KIY19" s="1"/>
      <c r="KIZ19" s="1"/>
      <c r="KJA19" s="1"/>
      <c r="KJB19" s="1"/>
      <c r="KJC19" s="1"/>
      <c r="KJD19" s="1"/>
      <c r="KJE19" s="1"/>
      <c r="KJF19" s="1"/>
      <c r="KJG19" s="1"/>
      <c r="KJH19" s="1"/>
      <c r="KJI19" s="1"/>
      <c r="KJJ19" s="1"/>
      <c r="KJK19" s="1"/>
      <c r="KJL19" s="1"/>
      <c r="KJM19" s="1"/>
      <c r="KJN19" s="1"/>
      <c r="KJO19" s="1"/>
      <c r="KJP19" s="1"/>
      <c r="KJQ19" s="1"/>
      <c r="KJR19" s="1"/>
      <c r="KJS19" s="1"/>
      <c r="KJT19" s="1"/>
      <c r="KJU19" s="1"/>
      <c r="KJV19" s="1"/>
      <c r="KJW19" s="1"/>
      <c r="KJX19" s="1"/>
      <c r="KJY19" s="1"/>
      <c r="KJZ19" s="1"/>
      <c r="KKA19" s="1"/>
      <c r="KKB19" s="1"/>
      <c r="KKC19" s="1"/>
      <c r="KKD19" s="1"/>
      <c r="KKE19" s="1"/>
      <c r="KKF19" s="1"/>
      <c r="KKG19" s="1"/>
      <c r="KKH19" s="1"/>
      <c r="KKI19" s="1"/>
      <c r="KKJ19" s="1"/>
      <c r="KKK19" s="1"/>
      <c r="KKL19" s="1"/>
      <c r="KKM19" s="1"/>
      <c r="KKN19" s="1"/>
      <c r="KKO19" s="1"/>
      <c r="KKP19" s="1"/>
      <c r="KKQ19" s="1"/>
      <c r="KKR19" s="1"/>
      <c r="KKS19" s="1"/>
      <c r="KKT19" s="1"/>
      <c r="KKU19" s="1"/>
      <c r="KKV19" s="1"/>
      <c r="KKW19" s="1"/>
      <c r="KKX19" s="1"/>
      <c r="KKY19" s="1"/>
      <c r="KKZ19" s="1"/>
      <c r="KLA19" s="1"/>
      <c r="KLB19" s="1"/>
      <c r="KLC19" s="1"/>
      <c r="KLD19" s="1"/>
      <c r="KLE19" s="1"/>
      <c r="KLF19" s="1"/>
      <c r="KLG19" s="1"/>
      <c r="KLH19" s="1"/>
      <c r="KLI19" s="1"/>
      <c r="KLJ19" s="1"/>
      <c r="KLK19" s="1"/>
      <c r="KLL19" s="1"/>
      <c r="KLM19" s="1"/>
      <c r="KLN19" s="1"/>
      <c r="KLO19" s="1"/>
      <c r="KLP19" s="1"/>
      <c r="KLQ19" s="1"/>
      <c r="KLR19" s="1"/>
      <c r="KLS19" s="1"/>
      <c r="KLT19" s="1"/>
      <c r="KLU19" s="1"/>
      <c r="KLV19" s="1"/>
      <c r="KLW19" s="1"/>
      <c r="KLX19" s="1"/>
      <c r="KLY19" s="1"/>
      <c r="KLZ19" s="1"/>
      <c r="KMA19" s="1"/>
      <c r="KMB19" s="1"/>
      <c r="KMC19" s="1"/>
      <c r="KMD19" s="1"/>
      <c r="KME19" s="1"/>
      <c r="KMF19" s="1"/>
      <c r="KMG19" s="1"/>
      <c r="KMH19" s="1"/>
      <c r="KMI19" s="1"/>
      <c r="KMJ19" s="1"/>
      <c r="KMK19" s="1"/>
      <c r="KML19" s="1"/>
      <c r="KMM19" s="1"/>
      <c r="KMN19" s="1"/>
      <c r="KMO19" s="1"/>
      <c r="KMP19" s="1"/>
      <c r="KMQ19" s="1"/>
      <c r="KMR19" s="1"/>
      <c r="KMS19" s="1"/>
      <c r="KMT19" s="1"/>
      <c r="KMU19" s="1"/>
      <c r="KMV19" s="1"/>
      <c r="KMW19" s="1"/>
      <c r="KMX19" s="1"/>
      <c r="KMY19" s="1"/>
      <c r="KMZ19" s="1"/>
      <c r="KNA19" s="1"/>
      <c r="KNB19" s="1"/>
      <c r="KNC19" s="1"/>
      <c r="KND19" s="1"/>
      <c r="KNE19" s="1"/>
      <c r="KNF19" s="1"/>
      <c r="KNG19" s="1"/>
      <c r="KNH19" s="1"/>
      <c r="KNI19" s="1"/>
      <c r="KNJ19" s="1"/>
      <c r="KNK19" s="1"/>
      <c r="KNL19" s="1"/>
      <c r="KNM19" s="1"/>
      <c r="KNN19" s="1"/>
      <c r="KNO19" s="1"/>
      <c r="KNP19" s="1"/>
      <c r="KNQ19" s="1"/>
      <c r="KNR19" s="1"/>
      <c r="KNS19" s="1"/>
      <c r="KNT19" s="1"/>
      <c r="KNU19" s="1"/>
      <c r="KNV19" s="1"/>
      <c r="KNW19" s="1"/>
      <c r="KNX19" s="1"/>
      <c r="KNY19" s="1"/>
      <c r="KNZ19" s="1"/>
      <c r="KOA19" s="1"/>
      <c r="KOB19" s="1"/>
      <c r="KOC19" s="1"/>
      <c r="KOD19" s="1"/>
      <c r="KOE19" s="1"/>
      <c r="KOF19" s="1"/>
      <c r="KOG19" s="1"/>
      <c r="KOH19" s="1"/>
      <c r="KOI19" s="1"/>
      <c r="KOJ19" s="1"/>
      <c r="KOK19" s="1"/>
      <c r="KOL19" s="1"/>
      <c r="KOM19" s="1"/>
      <c r="KON19" s="1"/>
      <c r="KOO19" s="1"/>
      <c r="KOP19" s="1"/>
      <c r="KOQ19" s="1"/>
      <c r="KOR19" s="1"/>
      <c r="KOS19" s="1"/>
      <c r="KOT19" s="1"/>
      <c r="KOU19" s="1"/>
      <c r="KOV19" s="1"/>
      <c r="KOW19" s="1"/>
      <c r="KOX19" s="1"/>
      <c r="KOY19" s="1"/>
      <c r="KOZ19" s="1"/>
      <c r="KPA19" s="1"/>
      <c r="KPB19" s="1"/>
      <c r="KPC19" s="1"/>
      <c r="KPD19" s="1"/>
      <c r="KPE19" s="1"/>
      <c r="KPF19" s="1"/>
      <c r="KPG19" s="1"/>
      <c r="KPH19" s="1"/>
      <c r="KPI19" s="1"/>
      <c r="KPJ19" s="1"/>
      <c r="KPK19" s="1"/>
      <c r="KPL19" s="1"/>
      <c r="KPM19" s="1"/>
      <c r="KPN19" s="1"/>
      <c r="KPO19" s="1"/>
      <c r="KPP19" s="1"/>
      <c r="KPQ19" s="1"/>
      <c r="KPR19" s="1"/>
      <c r="KPS19" s="1"/>
      <c r="KPT19" s="1"/>
      <c r="KPU19" s="1"/>
      <c r="KPV19" s="1"/>
      <c r="KPW19" s="1"/>
      <c r="KPX19" s="1"/>
      <c r="KPY19" s="1"/>
      <c r="KPZ19" s="1"/>
      <c r="KQA19" s="1"/>
      <c r="KQB19" s="1"/>
      <c r="KQC19" s="1"/>
      <c r="KQD19" s="1"/>
      <c r="KQE19" s="1"/>
      <c r="KQF19" s="1"/>
      <c r="KQG19" s="1"/>
      <c r="KQH19" s="1"/>
      <c r="KQI19" s="1"/>
      <c r="KQJ19" s="1"/>
      <c r="KQK19" s="1"/>
      <c r="KQL19" s="1"/>
      <c r="KQM19" s="1"/>
      <c r="KQN19" s="1"/>
      <c r="KQO19" s="1"/>
      <c r="KQP19" s="1"/>
      <c r="KQQ19" s="1"/>
      <c r="KQR19" s="1"/>
      <c r="KQS19" s="1"/>
      <c r="KQT19" s="1"/>
      <c r="KQU19" s="1"/>
      <c r="KQV19" s="1"/>
      <c r="KQW19" s="1"/>
      <c r="KQX19" s="1"/>
      <c r="KQY19" s="1"/>
      <c r="KQZ19" s="1"/>
      <c r="KRA19" s="1"/>
      <c r="KRB19" s="1"/>
      <c r="KRC19" s="1"/>
      <c r="KRD19" s="1"/>
      <c r="KRE19" s="1"/>
      <c r="KRF19" s="1"/>
      <c r="KRG19" s="1"/>
      <c r="KRH19" s="1"/>
      <c r="KRI19" s="1"/>
      <c r="KRJ19" s="1"/>
      <c r="KRK19" s="1"/>
      <c r="KRL19" s="1"/>
      <c r="KRM19" s="1"/>
      <c r="KRN19" s="1"/>
      <c r="KRO19" s="1"/>
      <c r="KRP19" s="1"/>
      <c r="KRQ19" s="1"/>
      <c r="KRR19" s="1"/>
      <c r="KRS19" s="1"/>
      <c r="KRT19" s="1"/>
      <c r="KRU19" s="1"/>
      <c r="KRV19" s="1"/>
      <c r="KRW19" s="1"/>
      <c r="KRX19" s="1"/>
      <c r="KRY19" s="1"/>
      <c r="KRZ19" s="1"/>
      <c r="KSA19" s="1"/>
      <c r="KSB19" s="1"/>
      <c r="KSC19" s="1"/>
      <c r="KSD19" s="1"/>
      <c r="KSE19" s="1"/>
      <c r="KSF19" s="1"/>
      <c r="KSG19" s="1"/>
      <c r="KSH19" s="1"/>
      <c r="KSI19" s="1"/>
      <c r="KSJ19" s="1"/>
      <c r="KSK19" s="1"/>
      <c r="KSL19" s="1"/>
      <c r="KSM19" s="1"/>
      <c r="KSN19" s="1"/>
      <c r="KSO19" s="1"/>
      <c r="KSP19" s="1"/>
      <c r="KSQ19" s="1"/>
      <c r="KSR19" s="1"/>
      <c r="KSS19" s="1"/>
      <c r="KST19" s="1"/>
      <c r="KSU19" s="1"/>
      <c r="KSV19" s="1"/>
      <c r="KSW19" s="1"/>
      <c r="KSX19" s="1"/>
      <c r="KSY19" s="1"/>
      <c r="KSZ19" s="1"/>
      <c r="KTA19" s="1"/>
      <c r="KTB19" s="1"/>
      <c r="KTC19" s="1"/>
      <c r="KTD19" s="1"/>
      <c r="KTE19" s="1"/>
      <c r="KTF19" s="1"/>
      <c r="KTG19" s="1"/>
      <c r="KTH19" s="1"/>
      <c r="KTI19" s="1"/>
      <c r="KTJ19" s="1"/>
      <c r="KTK19" s="1"/>
      <c r="KTL19" s="1"/>
      <c r="KTM19" s="1"/>
      <c r="KTN19" s="1"/>
      <c r="KTO19" s="1"/>
      <c r="KTP19" s="1"/>
      <c r="KTQ19" s="1"/>
      <c r="KTR19" s="1"/>
      <c r="KTS19" s="1"/>
      <c r="KTT19" s="1"/>
      <c r="KTU19" s="1"/>
      <c r="KTV19" s="1"/>
      <c r="KTW19" s="1"/>
      <c r="KTX19" s="1"/>
      <c r="KTY19" s="1"/>
      <c r="KTZ19" s="1"/>
      <c r="KUA19" s="1"/>
      <c r="KUB19" s="1"/>
      <c r="KUC19" s="1"/>
      <c r="KUD19" s="1"/>
      <c r="KUE19" s="1"/>
      <c r="KUF19" s="1"/>
      <c r="KUG19" s="1"/>
      <c r="KUH19" s="1"/>
      <c r="KUI19" s="1"/>
      <c r="KUJ19" s="1"/>
      <c r="KUK19" s="1"/>
      <c r="KUL19" s="1"/>
      <c r="KUM19" s="1"/>
      <c r="KUN19" s="1"/>
      <c r="KUO19" s="1"/>
      <c r="KUP19" s="1"/>
      <c r="KUQ19" s="1"/>
      <c r="KUR19" s="1"/>
      <c r="KUS19" s="1"/>
      <c r="KUT19" s="1"/>
      <c r="KUU19" s="1"/>
      <c r="KUV19" s="1"/>
      <c r="KUW19" s="1"/>
      <c r="KUX19" s="1"/>
      <c r="KUY19" s="1"/>
      <c r="KUZ19" s="1"/>
      <c r="KVA19" s="1"/>
      <c r="KVB19" s="1"/>
      <c r="KVC19" s="1"/>
      <c r="KVD19" s="1"/>
      <c r="KVE19" s="1"/>
      <c r="KVF19" s="1"/>
      <c r="KVG19" s="1"/>
      <c r="KVH19" s="1"/>
      <c r="KVI19" s="1"/>
      <c r="KVJ19" s="1"/>
      <c r="KVK19" s="1"/>
      <c r="KVL19" s="1"/>
      <c r="KVM19" s="1"/>
      <c r="KVN19" s="1"/>
      <c r="KVO19" s="1"/>
      <c r="KVP19" s="1"/>
      <c r="KVQ19" s="1"/>
      <c r="KVR19" s="1"/>
      <c r="KVS19" s="1"/>
      <c r="KVT19" s="1"/>
      <c r="KVU19" s="1"/>
      <c r="KVV19" s="1"/>
      <c r="KVW19" s="1"/>
      <c r="KVX19" s="1"/>
      <c r="KVY19" s="1"/>
      <c r="KVZ19" s="1"/>
      <c r="KWA19" s="1"/>
      <c r="KWB19" s="1"/>
      <c r="KWC19" s="1"/>
      <c r="KWD19" s="1"/>
      <c r="KWE19" s="1"/>
      <c r="KWF19" s="1"/>
      <c r="KWG19" s="1"/>
      <c r="KWH19" s="1"/>
      <c r="KWI19" s="1"/>
      <c r="KWJ19" s="1"/>
      <c r="KWK19" s="1"/>
      <c r="KWL19" s="1"/>
      <c r="KWM19" s="1"/>
      <c r="KWN19" s="1"/>
      <c r="KWO19" s="1"/>
      <c r="KWP19" s="1"/>
      <c r="KWQ19" s="1"/>
      <c r="KWR19" s="1"/>
      <c r="KWS19" s="1"/>
      <c r="KWT19" s="1"/>
      <c r="KWU19" s="1"/>
      <c r="KWV19" s="1"/>
      <c r="KWW19" s="1"/>
      <c r="KWX19" s="1"/>
      <c r="KWY19" s="1"/>
      <c r="KWZ19" s="1"/>
      <c r="KXA19" s="1"/>
      <c r="KXB19" s="1"/>
      <c r="KXC19" s="1"/>
      <c r="KXD19" s="1"/>
      <c r="KXE19" s="1"/>
      <c r="KXF19" s="1"/>
      <c r="KXG19" s="1"/>
      <c r="KXH19" s="1"/>
      <c r="KXI19" s="1"/>
      <c r="KXJ19" s="1"/>
      <c r="KXK19" s="1"/>
      <c r="KXL19" s="1"/>
      <c r="KXM19" s="1"/>
      <c r="KXN19" s="1"/>
      <c r="KXO19" s="1"/>
      <c r="KXP19" s="1"/>
      <c r="KXQ19" s="1"/>
      <c r="KXR19" s="1"/>
      <c r="KXS19" s="1"/>
      <c r="KXT19" s="1"/>
      <c r="KXU19" s="1"/>
      <c r="KXV19" s="1"/>
      <c r="KXW19" s="1"/>
      <c r="KXX19" s="1"/>
      <c r="KXY19" s="1"/>
      <c r="KXZ19" s="1"/>
      <c r="KYA19" s="1"/>
      <c r="KYB19" s="1"/>
      <c r="KYC19" s="1"/>
      <c r="KYD19" s="1"/>
      <c r="KYE19" s="1"/>
      <c r="KYF19" s="1"/>
      <c r="KYG19" s="1"/>
      <c r="KYH19" s="1"/>
      <c r="KYI19" s="1"/>
      <c r="KYJ19" s="1"/>
      <c r="KYK19" s="1"/>
      <c r="KYL19" s="1"/>
      <c r="KYM19" s="1"/>
      <c r="KYN19" s="1"/>
      <c r="KYO19" s="1"/>
      <c r="KYP19" s="1"/>
      <c r="KYQ19" s="1"/>
      <c r="KYR19" s="1"/>
      <c r="KYS19" s="1"/>
      <c r="KYT19" s="1"/>
      <c r="KYU19" s="1"/>
      <c r="KYV19" s="1"/>
      <c r="KYW19" s="1"/>
      <c r="KYX19" s="1"/>
      <c r="KYY19" s="1"/>
      <c r="KYZ19" s="1"/>
      <c r="KZA19" s="1"/>
      <c r="KZB19" s="1"/>
      <c r="KZC19" s="1"/>
      <c r="KZD19" s="1"/>
      <c r="KZE19" s="1"/>
      <c r="KZF19" s="1"/>
      <c r="KZG19" s="1"/>
      <c r="KZH19" s="1"/>
      <c r="KZI19" s="1"/>
      <c r="KZJ19" s="1"/>
      <c r="KZK19" s="1"/>
      <c r="KZL19" s="1"/>
      <c r="KZM19" s="1"/>
      <c r="KZN19" s="1"/>
      <c r="KZO19" s="1"/>
      <c r="KZP19" s="1"/>
      <c r="KZQ19" s="1"/>
      <c r="KZR19" s="1"/>
      <c r="KZS19" s="1"/>
      <c r="KZT19" s="1"/>
      <c r="KZU19" s="1"/>
      <c r="KZV19" s="1"/>
      <c r="KZW19" s="1"/>
      <c r="KZX19" s="1"/>
      <c r="KZY19" s="1"/>
      <c r="KZZ19" s="1"/>
      <c r="LAA19" s="1"/>
      <c r="LAB19" s="1"/>
      <c r="LAC19" s="1"/>
      <c r="LAD19" s="1"/>
      <c r="LAE19" s="1"/>
      <c r="LAF19" s="1"/>
      <c r="LAG19" s="1"/>
      <c r="LAH19" s="1"/>
      <c r="LAI19" s="1"/>
      <c r="LAJ19" s="1"/>
      <c r="LAK19" s="1"/>
      <c r="LAL19" s="1"/>
      <c r="LAM19" s="1"/>
      <c r="LAN19" s="1"/>
      <c r="LAO19" s="1"/>
      <c r="LAP19" s="1"/>
      <c r="LAQ19" s="1"/>
      <c r="LAR19" s="1"/>
      <c r="LAS19" s="1"/>
      <c r="LAT19" s="1"/>
      <c r="LAU19" s="1"/>
      <c r="LAV19" s="1"/>
      <c r="LAW19" s="1"/>
      <c r="LAX19" s="1"/>
      <c r="LAY19" s="1"/>
      <c r="LAZ19" s="1"/>
      <c r="LBA19" s="1"/>
      <c r="LBB19" s="1"/>
      <c r="LBC19" s="1"/>
      <c r="LBD19" s="1"/>
      <c r="LBE19" s="1"/>
      <c r="LBF19" s="1"/>
      <c r="LBG19" s="1"/>
      <c r="LBH19" s="1"/>
      <c r="LBI19" s="1"/>
      <c r="LBJ19" s="1"/>
      <c r="LBK19" s="1"/>
      <c r="LBL19" s="1"/>
      <c r="LBM19" s="1"/>
      <c r="LBN19" s="1"/>
      <c r="LBO19" s="1"/>
      <c r="LBP19" s="1"/>
      <c r="LBQ19" s="1"/>
      <c r="LBR19" s="1"/>
      <c r="LBS19" s="1"/>
      <c r="LBT19" s="1"/>
      <c r="LBU19" s="1"/>
      <c r="LBV19" s="1"/>
      <c r="LBW19" s="1"/>
      <c r="LBX19" s="1"/>
      <c r="LBY19" s="1"/>
      <c r="LBZ19" s="1"/>
      <c r="LCA19" s="1"/>
      <c r="LCB19" s="1"/>
      <c r="LCC19" s="1"/>
      <c r="LCD19" s="1"/>
      <c r="LCE19" s="1"/>
      <c r="LCF19" s="1"/>
      <c r="LCG19" s="1"/>
      <c r="LCH19" s="1"/>
      <c r="LCI19" s="1"/>
      <c r="LCJ19" s="1"/>
      <c r="LCK19" s="1"/>
      <c r="LCL19" s="1"/>
      <c r="LCM19" s="1"/>
      <c r="LCN19" s="1"/>
      <c r="LCO19" s="1"/>
      <c r="LCP19" s="1"/>
      <c r="LCQ19" s="1"/>
      <c r="LCR19" s="1"/>
      <c r="LCS19" s="1"/>
      <c r="LCT19" s="1"/>
      <c r="LCU19" s="1"/>
      <c r="LCV19" s="1"/>
      <c r="LCW19" s="1"/>
      <c r="LCX19" s="1"/>
      <c r="LCY19" s="1"/>
      <c r="LCZ19" s="1"/>
      <c r="LDA19" s="1"/>
      <c r="LDB19" s="1"/>
      <c r="LDC19" s="1"/>
      <c r="LDD19" s="1"/>
      <c r="LDE19" s="1"/>
      <c r="LDF19" s="1"/>
      <c r="LDG19" s="1"/>
      <c r="LDH19" s="1"/>
      <c r="LDI19" s="1"/>
      <c r="LDJ19" s="1"/>
      <c r="LDK19" s="1"/>
      <c r="LDL19" s="1"/>
      <c r="LDM19" s="1"/>
      <c r="LDN19" s="1"/>
      <c r="LDO19" s="1"/>
      <c r="LDP19" s="1"/>
      <c r="LDQ19" s="1"/>
      <c r="LDR19" s="1"/>
      <c r="LDS19" s="1"/>
      <c r="LDT19" s="1"/>
      <c r="LDU19" s="1"/>
      <c r="LDV19" s="1"/>
      <c r="LDW19" s="1"/>
      <c r="LDX19" s="1"/>
      <c r="LDY19" s="1"/>
      <c r="LDZ19" s="1"/>
      <c r="LEA19" s="1"/>
      <c r="LEB19" s="1"/>
      <c r="LEC19" s="1"/>
      <c r="LED19" s="1"/>
      <c r="LEE19" s="1"/>
      <c r="LEF19" s="1"/>
      <c r="LEG19" s="1"/>
      <c r="LEH19" s="1"/>
      <c r="LEI19" s="1"/>
      <c r="LEJ19" s="1"/>
      <c r="LEK19" s="1"/>
      <c r="LEL19" s="1"/>
      <c r="LEM19" s="1"/>
      <c r="LEN19" s="1"/>
      <c r="LEO19" s="1"/>
      <c r="LEP19" s="1"/>
      <c r="LEQ19" s="1"/>
      <c r="LER19" s="1"/>
      <c r="LES19" s="1"/>
      <c r="LET19" s="1"/>
      <c r="LEU19" s="1"/>
      <c r="LEV19" s="1"/>
      <c r="LEW19" s="1"/>
      <c r="LEX19" s="1"/>
      <c r="LEY19" s="1"/>
      <c r="LEZ19" s="1"/>
      <c r="LFA19" s="1"/>
      <c r="LFB19" s="1"/>
      <c r="LFC19" s="1"/>
      <c r="LFD19" s="1"/>
      <c r="LFE19" s="1"/>
      <c r="LFF19" s="1"/>
      <c r="LFG19" s="1"/>
      <c r="LFH19" s="1"/>
      <c r="LFI19" s="1"/>
      <c r="LFJ19" s="1"/>
      <c r="LFK19" s="1"/>
      <c r="LFL19" s="1"/>
      <c r="LFM19" s="1"/>
      <c r="LFN19" s="1"/>
      <c r="LFO19" s="1"/>
      <c r="LFP19" s="1"/>
      <c r="LFQ19" s="1"/>
      <c r="LFR19" s="1"/>
      <c r="LFS19" s="1"/>
      <c r="LFT19" s="1"/>
      <c r="LFU19" s="1"/>
      <c r="LFV19" s="1"/>
      <c r="LFW19" s="1"/>
      <c r="LFX19" s="1"/>
      <c r="LFY19" s="1"/>
      <c r="LFZ19" s="1"/>
      <c r="LGA19" s="1"/>
      <c r="LGB19" s="1"/>
      <c r="LGC19" s="1"/>
      <c r="LGD19" s="1"/>
      <c r="LGE19" s="1"/>
      <c r="LGF19" s="1"/>
      <c r="LGG19" s="1"/>
      <c r="LGH19" s="1"/>
      <c r="LGI19" s="1"/>
      <c r="LGJ19" s="1"/>
      <c r="LGK19" s="1"/>
      <c r="LGL19" s="1"/>
      <c r="LGM19" s="1"/>
      <c r="LGN19" s="1"/>
      <c r="LGO19" s="1"/>
      <c r="LGP19" s="1"/>
      <c r="LGQ19" s="1"/>
      <c r="LGR19" s="1"/>
      <c r="LGS19" s="1"/>
      <c r="LGT19" s="1"/>
      <c r="LGU19" s="1"/>
      <c r="LGV19" s="1"/>
      <c r="LGW19" s="1"/>
      <c r="LGX19" s="1"/>
      <c r="LGY19" s="1"/>
      <c r="LGZ19" s="1"/>
      <c r="LHA19" s="1"/>
      <c r="LHB19" s="1"/>
      <c r="LHC19" s="1"/>
      <c r="LHD19" s="1"/>
      <c r="LHE19" s="1"/>
      <c r="LHF19" s="1"/>
      <c r="LHG19" s="1"/>
      <c r="LHH19" s="1"/>
      <c r="LHI19" s="1"/>
      <c r="LHJ19" s="1"/>
      <c r="LHK19" s="1"/>
      <c r="LHL19" s="1"/>
      <c r="LHM19" s="1"/>
      <c r="LHN19" s="1"/>
      <c r="LHO19" s="1"/>
      <c r="LHP19" s="1"/>
      <c r="LHQ19" s="1"/>
      <c r="LHR19" s="1"/>
      <c r="LHS19" s="1"/>
      <c r="LHT19" s="1"/>
      <c r="LHU19" s="1"/>
      <c r="LHV19" s="1"/>
      <c r="LHW19" s="1"/>
      <c r="LHX19" s="1"/>
      <c r="LHY19" s="1"/>
      <c r="LHZ19" s="1"/>
      <c r="LIA19" s="1"/>
      <c r="LIB19" s="1"/>
      <c r="LIC19" s="1"/>
      <c r="LID19" s="1"/>
      <c r="LIE19" s="1"/>
      <c r="LIF19" s="1"/>
      <c r="LIG19" s="1"/>
      <c r="LIH19" s="1"/>
      <c r="LII19" s="1"/>
      <c r="LIJ19" s="1"/>
      <c r="LIK19" s="1"/>
      <c r="LIL19" s="1"/>
      <c r="LIM19" s="1"/>
      <c r="LIN19" s="1"/>
      <c r="LIO19" s="1"/>
      <c r="LIP19" s="1"/>
      <c r="LIQ19" s="1"/>
      <c r="LIR19" s="1"/>
      <c r="LIS19" s="1"/>
      <c r="LIT19" s="1"/>
      <c r="LIU19" s="1"/>
      <c r="LIV19" s="1"/>
      <c r="LIW19" s="1"/>
      <c r="LIX19" s="1"/>
      <c r="LIY19" s="1"/>
      <c r="LIZ19" s="1"/>
      <c r="LJA19" s="1"/>
      <c r="LJB19" s="1"/>
      <c r="LJC19" s="1"/>
      <c r="LJD19" s="1"/>
      <c r="LJE19" s="1"/>
      <c r="LJF19" s="1"/>
      <c r="LJG19" s="1"/>
      <c r="LJH19" s="1"/>
      <c r="LJI19" s="1"/>
      <c r="LJJ19" s="1"/>
      <c r="LJK19" s="1"/>
      <c r="LJL19" s="1"/>
      <c r="LJM19" s="1"/>
      <c r="LJN19" s="1"/>
      <c r="LJO19" s="1"/>
      <c r="LJP19" s="1"/>
      <c r="LJQ19" s="1"/>
      <c r="LJR19" s="1"/>
      <c r="LJS19" s="1"/>
      <c r="LJT19" s="1"/>
      <c r="LJU19" s="1"/>
      <c r="LJV19" s="1"/>
      <c r="LJW19" s="1"/>
      <c r="LJX19" s="1"/>
      <c r="LJY19" s="1"/>
      <c r="LJZ19" s="1"/>
      <c r="LKA19" s="1"/>
      <c r="LKB19" s="1"/>
      <c r="LKC19" s="1"/>
      <c r="LKD19" s="1"/>
      <c r="LKE19" s="1"/>
      <c r="LKF19" s="1"/>
      <c r="LKG19" s="1"/>
      <c r="LKH19" s="1"/>
      <c r="LKI19" s="1"/>
      <c r="LKJ19" s="1"/>
      <c r="LKK19" s="1"/>
      <c r="LKL19" s="1"/>
      <c r="LKM19" s="1"/>
      <c r="LKN19" s="1"/>
      <c r="LKO19" s="1"/>
      <c r="LKP19" s="1"/>
      <c r="LKQ19" s="1"/>
      <c r="LKR19" s="1"/>
      <c r="LKS19" s="1"/>
      <c r="LKT19" s="1"/>
      <c r="LKU19" s="1"/>
      <c r="LKV19" s="1"/>
      <c r="LKW19" s="1"/>
      <c r="LKX19" s="1"/>
      <c r="LKY19" s="1"/>
      <c r="LKZ19" s="1"/>
      <c r="LLA19" s="1"/>
      <c r="LLB19" s="1"/>
      <c r="LLC19" s="1"/>
      <c r="LLD19" s="1"/>
      <c r="LLE19" s="1"/>
      <c r="LLF19" s="1"/>
      <c r="LLG19" s="1"/>
      <c r="LLH19" s="1"/>
      <c r="LLI19" s="1"/>
      <c r="LLJ19" s="1"/>
      <c r="LLK19" s="1"/>
      <c r="LLL19" s="1"/>
      <c r="LLM19" s="1"/>
      <c r="LLN19" s="1"/>
      <c r="LLO19" s="1"/>
      <c r="LLP19" s="1"/>
      <c r="LLQ19" s="1"/>
      <c r="LLR19" s="1"/>
      <c r="LLS19" s="1"/>
      <c r="LLT19" s="1"/>
      <c r="LLU19" s="1"/>
      <c r="LLV19" s="1"/>
      <c r="LLW19" s="1"/>
      <c r="LLX19" s="1"/>
      <c r="LLY19" s="1"/>
      <c r="LLZ19" s="1"/>
      <c r="LMA19" s="1"/>
      <c r="LMB19" s="1"/>
      <c r="LMC19" s="1"/>
      <c r="LMD19" s="1"/>
      <c r="LME19" s="1"/>
      <c r="LMF19" s="1"/>
      <c r="LMG19" s="1"/>
      <c r="LMH19" s="1"/>
      <c r="LMI19" s="1"/>
      <c r="LMJ19" s="1"/>
      <c r="LMK19" s="1"/>
      <c r="LML19" s="1"/>
      <c r="LMM19" s="1"/>
      <c r="LMN19" s="1"/>
      <c r="LMO19" s="1"/>
      <c r="LMP19" s="1"/>
      <c r="LMQ19" s="1"/>
      <c r="LMR19" s="1"/>
      <c r="LMS19" s="1"/>
      <c r="LMT19" s="1"/>
      <c r="LMU19" s="1"/>
      <c r="LMV19" s="1"/>
      <c r="LMW19" s="1"/>
      <c r="LMX19" s="1"/>
      <c r="LMY19" s="1"/>
      <c r="LMZ19" s="1"/>
      <c r="LNA19" s="1"/>
      <c r="LNB19" s="1"/>
      <c r="LNC19" s="1"/>
      <c r="LND19" s="1"/>
      <c r="LNE19" s="1"/>
      <c r="LNF19" s="1"/>
      <c r="LNG19" s="1"/>
      <c r="LNH19" s="1"/>
      <c r="LNI19" s="1"/>
      <c r="LNJ19" s="1"/>
      <c r="LNK19" s="1"/>
      <c r="LNL19" s="1"/>
      <c r="LNM19" s="1"/>
      <c r="LNN19" s="1"/>
      <c r="LNO19" s="1"/>
      <c r="LNP19" s="1"/>
      <c r="LNQ19" s="1"/>
      <c r="LNR19" s="1"/>
      <c r="LNS19" s="1"/>
      <c r="LNT19" s="1"/>
      <c r="LNU19" s="1"/>
      <c r="LNV19" s="1"/>
      <c r="LNW19" s="1"/>
      <c r="LNX19" s="1"/>
      <c r="LNY19" s="1"/>
      <c r="LNZ19" s="1"/>
      <c r="LOA19" s="1"/>
      <c r="LOB19" s="1"/>
      <c r="LOC19" s="1"/>
      <c r="LOD19" s="1"/>
      <c r="LOE19" s="1"/>
      <c r="LOF19" s="1"/>
      <c r="LOG19" s="1"/>
      <c r="LOH19" s="1"/>
      <c r="LOI19" s="1"/>
      <c r="LOJ19" s="1"/>
      <c r="LOK19" s="1"/>
      <c r="LOL19" s="1"/>
      <c r="LOM19" s="1"/>
      <c r="LON19" s="1"/>
      <c r="LOO19" s="1"/>
      <c r="LOP19" s="1"/>
      <c r="LOQ19" s="1"/>
      <c r="LOR19" s="1"/>
      <c r="LOS19" s="1"/>
      <c r="LOT19" s="1"/>
      <c r="LOU19" s="1"/>
      <c r="LOV19" s="1"/>
      <c r="LOW19" s="1"/>
      <c r="LOX19" s="1"/>
      <c r="LOY19" s="1"/>
      <c r="LOZ19" s="1"/>
      <c r="LPA19" s="1"/>
      <c r="LPB19" s="1"/>
      <c r="LPC19" s="1"/>
      <c r="LPD19" s="1"/>
      <c r="LPE19" s="1"/>
      <c r="LPF19" s="1"/>
      <c r="LPG19" s="1"/>
      <c r="LPH19" s="1"/>
      <c r="LPI19" s="1"/>
      <c r="LPJ19" s="1"/>
      <c r="LPK19" s="1"/>
      <c r="LPL19" s="1"/>
      <c r="LPM19" s="1"/>
      <c r="LPN19" s="1"/>
      <c r="LPO19" s="1"/>
      <c r="LPP19" s="1"/>
      <c r="LPQ19" s="1"/>
      <c r="LPR19" s="1"/>
      <c r="LPS19" s="1"/>
      <c r="LPT19" s="1"/>
      <c r="LPU19" s="1"/>
      <c r="LPV19" s="1"/>
      <c r="LPW19" s="1"/>
      <c r="LPX19" s="1"/>
      <c r="LPY19" s="1"/>
      <c r="LPZ19" s="1"/>
      <c r="LQA19" s="1"/>
      <c r="LQB19" s="1"/>
      <c r="LQC19" s="1"/>
      <c r="LQD19" s="1"/>
      <c r="LQE19" s="1"/>
      <c r="LQF19" s="1"/>
      <c r="LQG19" s="1"/>
      <c r="LQH19" s="1"/>
      <c r="LQI19" s="1"/>
      <c r="LQJ19" s="1"/>
      <c r="LQK19" s="1"/>
      <c r="LQL19" s="1"/>
      <c r="LQM19" s="1"/>
      <c r="LQN19" s="1"/>
      <c r="LQO19" s="1"/>
      <c r="LQP19" s="1"/>
      <c r="LQQ19" s="1"/>
      <c r="LQR19" s="1"/>
      <c r="LQS19" s="1"/>
      <c r="LQT19" s="1"/>
      <c r="LQU19" s="1"/>
      <c r="LQV19" s="1"/>
      <c r="LQW19" s="1"/>
      <c r="LQX19" s="1"/>
      <c r="LQY19" s="1"/>
      <c r="LQZ19" s="1"/>
      <c r="LRA19" s="1"/>
      <c r="LRB19" s="1"/>
      <c r="LRC19" s="1"/>
      <c r="LRD19" s="1"/>
      <c r="LRE19" s="1"/>
      <c r="LRF19" s="1"/>
      <c r="LRG19" s="1"/>
      <c r="LRH19" s="1"/>
      <c r="LRI19" s="1"/>
      <c r="LRJ19" s="1"/>
      <c r="LRK19" s="1"/>
      <c r="LRL19" s="1"/>
      <c r="LRM19" s="1"/>
      <c r="LRN19" s="1"/>
      <c r="LRO19" s="1"/>
      <c r="LRP19" s="1"/>
      <c r="LRQ19" s="1"/>
      <c r="LRR19" s="1"/>
      <c r="LRS19" s="1"/>
      <c r="LRT19" s="1"/>
      <c r="LRU19" s="1"/>
      <c r="LRV19" s="1"/>
      <c r="LRW19" s="1"/>
      <c r="LRX19" s="1"/>
      <c r="LRY19" s="1"/>
      <c r="LRZ19" s="1"/>
      <c r="LSA19" s="1"/>
      <c r="LSB19" s="1"/>
      <c r="LSC19" s="1"/>
      <c r="LSD19" s="1"/>
      <c r="LSE19" s="1"/>
      <c r="LSF19" s="1"/>
      <c r="LSG19" s="1"/>
      <c r="LSH19" s="1"/>
      <c r="LSI19" s="1"/>
      <c r="LSJ19" s="1"/>
      <c r="LSK19" s="1"/>
      <c r="LSL19" s="1"/>
      <c r="LSM19" s="1"/>
      <c r="LSN19" s="1"/>
      <c r="LSO19" s="1"/>
      <c r="LSP19" s="1"/>
      <c r="LSQ19" s="1"/>
      <c r="LSR19" s="1"/>
      <c r="LSS19" s="1"/>
      <c r="LST19" s="1"/>
      <c r="LSU19" s="1"/>
      <c r="LSV19" s="1"/>
      <c r="LSW19" s="1"/>
      <c r="LSX19" s="1"/>
      <c r="LSY19" s="1"/>
      <c r="LSZ19" s="1"/>
      <c r="LTA19" s="1"/>
      <c r="LTB19" s="1"/>
      <c r="LTC19" s="1"/>
      <c r="LTD19" s="1"/>
      <c r="LTE19" s="1"/>
      <c r="LTF19" s="1"/>
      <c r="LTG19" s="1"/>
      <c r="LTH19" s="1"/>
      <c r="LTI19" s="1"/>
      <c r="LTJ19" s="1"/>
      <c r="LTK19" s="1"/>
      <c r="LTL19" s="1"/>
      <c r="LTM19" s="1"/>
      <c r="LTN19" s="1"/>
      <c r="LTO19" s="1"/>
      <c r="LTP19" s="1"/>
      <c r="LTQ19" s="1"/>
      <c r="LTR19" s="1"/>
      <c r="LTS19" s="1"/>
      <c r="LTT19" s="1"/>
      <c r="LTU19" s="1"/>
      <c r="LTV19" s="1"/>
      <c r="LTW19" s="1"/>
      <c r="LTX19" s="1"/>
      <c r="LTY19" s="1"/>
      <c r="LTZ19" s="1"/>
      <c r="LUA19" s="1"/>
      <c r="LUB19" s="1"/>
      <c r="LUC19" s="1"/>
      <c r="LUD19" s="1"/>
      <c r="LUE19" s="1"/>
      <c r="LUF19" s="1"/>
      <c r="LUG19" s="1"/>
      <c r="LUH19" s="1"/>
      <c r="LUI19" s="1"/>
      <c r="LUJ19" s="1"/>
      <c r="LUK19" s="1"/>
      <c r="LUL19" s="1"/>
      <c r="LUM19" s="1"/>
      <c r="LUN19" s="1"/>
      <c r="LUO19" s="1"/>
      <c r="LUP19" s="1"/>
      <c r="LUQ19" s="1"/>
      <c r="LUR19" s="1"/>
      <c r="LUS19" s="1"/>
      <c r="LUT19" s="1"/>
      <c r="LUU19" s="1"/>
      <c r="LUV19" s="1"/>
      <c r="LUW19" s="1"/>
      <c r="LUX19" s="1"/>
      <c r="LUY19" s="1"/>
      <c r="LUZ19" s="1"/>
      <c r="LVA19" s="1"/>
      <c r="LVB19" s="1"/>
      <c r="LVC19" s="1"/>
      <c r="LVD19" s="1"/>
      <c r="LVE19" s="1"/>
      <c r="LVF19" s="1"/>
      <c r="LVG19" s="1"/>
      <c r="LVH19" s="1"/>
      <c r="LVI19" s="1"/>
      <c r="LVJ19" s="1"/>
      <c r="LVK19" s="1"/>
      <c r="LVL19" s="1"/>
      <c r="LVM19" s="1"/>
      <c r="LVN19" s="1"/>
      <c r="LVO19" s="1"/>
      <c r="LVP19" s="1"/>
      <c r="LVQ19" s="1"/>
      <c r="LVR19" s="1"/>
      <c r="LVS19" s="1"/>
      <c r="LVT19" s="1"/>
      <c r="LVU19" s="1"/>
      <c r="LVV19" s="1"/>
      <c r="LVW19" s="1"/>
      <c r="LVX19" s="1"/>
      <c r="LVY19" s="1"/>
      <c r="LVZ19" s="1"/>
      <c r="LWA19" s="1"/>
      <c r="LWB19" s="1"/>
      <c r="LWC19" s="1"/>
      <c r="LWD19" s="1"/>
      <c r="LWE19" s="1"/>
      <c r="LWF19" s="1"/>
      <c r="LWG19" s="1"/>
      <c r="LWH19" s="1"/>
      <c r="LWI19" s="1"/>
      <c r="LWJ19" s="1"/>
      <c r="LWK19" s="1"/>
      <c r="LWL19" s="1"/>
      <c r="LWM19" s="1"/>
      <c r="LWN19" s="1"/>
      <c r="LWO19" s="1"/>
      <c r="LWP19" s="1"/>
      <c r="LWQ19" s="1"/>
      <c r="LWR19" s="1"/>
      <c r="LWS19" s="1"/>
      <c r="LWT19" s="1"/>
      <c r="LWU19" s="1"/>
      <c r="LWV19" s="1"/>
      <c r="LWW19" s="1"/>
      <c r="LWX19" s="1"/>
      <c r="LWY19" s="1"/>
      <c r="LWZ19" s="1"/>
      <c r="LXA19" s="1"/>
      <c r="LXB19" s="1"/>
      <c r="LXC19" s="1"/>
      <c r="LXD19" s="1"/>
      <c r="LXE19" s="1"/>
      <c r="LXF19" s="1"/>
      <c r="LXG19" s="1"/>
      <c r="LXH19" s="1"/>
      <c r="LXI19" s="1"/>
      <c r="LXJ19" s="1"/>
      <c r="LXK19" s="1"/>
      <c r="LXL19" s="1"/>
      <c r="LXM19" s="1"/>
      <c r="LXN19" s="1"/>
      <c r="LXO19" s="1"/>
      <c r="LXP19" s="1"/>
      <c r="LXQ19" s="1"/>
      <c r="LXR19" s="1"/>
      <c r="LXS19" s="1"/>
      <c r="LXT19" s="1"/>
      <c r="LXU19" s="1"/>
      <c r="LXV19" s="1"/>
      <c r="LXW19" s="1"/>
      <c r="LXX19" s="1"/>
      <c r="LXY19" s="1"/>
      <c r="LXZ19" s="1"/>
      <c r="LYA19" s="1"/>
      <c r="LYB19" s="1"/>
      <c r="LYC19" s="1"/>
      <c r="LYD19" s="1"/>
      <c r="LYE19" s="1"/>
      <c r="LYF19" s="1"/>
      <c r="LYG19" s="1"/>
      <c r="LYH19" s="1"/>
      <c r="LYI19" s="1"/>
      <c r="LYJ19" s="1"/>
      <c r="LYK19" s="1"/>
      <c r="LYL19" s="1"/>
      <c r="LYM19" s="1"/>
      <c r="LYN19" s="1"/>
      <c r="LYO19" s="1"/>
      <c r="LYP19" s="1"/>
      <c r="LYQ19" s="1"/>
      <c r="LYR19" s="1"/>
      <c r="LYS19" s="1"/>
      <c r="LYT19" s="1"/>
      <c r="LYU19" s="1"/>
      <c r="LYV19" s="1"/>
      <c r="LYW19" s="1"/>
      <c r="LYX19" s="1"/>
      <c r="LYY19" s="1"/>
      <c r="LYZ19" s="1"/>
      <c r="LZA19" s="1"/>
      <c r="LZB19" s="1"/>
      <c r="LZC19" s="1"/>
      <c r="LZD19" s="1"/>
      <c r="LZE19" s="1"/>
      <c r="LZF19" s="1"/>
      <c r="LZG19" s="1"/>
      <c r="LZH19" s="1"/>
      <c r="LZI19" s="1"/>
      <c r="LZJ19" s="1"/>
      <c r="LZK19" s="1"/>
      <c r="LZL19" s="1"/>
      <c r="LZM19" s="1"/>
      <c r="LZN19" s="1"/>
      <c r="LZO19" s="1"/>
      <c r="LZP19" s="1"/>
      <c r="LZQ19" s="1"/>
      <c r="LZR19" s="1"/>
      <c r="LZS19" s="1"/>
      <c r="LZT19" s="1"/>
      <c r="LZU19" s="1"/>
      <c r="LZV19" s="1"/>
      <c r="LZW19" s="1"/>
      <c r="LZX19" s="1"/>
      <c r="LZY19" s="1"/>
      <c r="LZZ19" s="1"/>
      <c r="MAA19" s="1"/>
      <c r="MAB19" s="1"/>
      <c r="MAC19" s="1"/>
      <c r="MAD19" s="1"/>
      <c r="MAE19" s="1"/>
      <c r="MAF19" s="1"/>
      <c r="MAG19" s="1"/>
      <c r="MAH19" s="1"/>
      <c r="MAI19" s="1"/>
      <c r="MAJ19" s="1"/>
      <c r="MAK19" s="1"/>
      <c r="MAL19" s="1"/>
      <c r="MAM19" s="1"/>
      <c r="MAN19" s="1"/>
      <c r="MAO19" s="1"/>
      <c r="MAP19" s="1"/>
      <c r="MAQ19" s="1"/>
      <c r="MAR19" s="1"/>
      <c r="MAS19" s="1"/>
      <c r="MAT19" s="1"/>
      <c r="MAU19" s="1"/>
      <c r="MAV19" s="1"/>
      <c r="MAW19" s="1"/>
      <c r="MAX19" s="1"/>
      <c r="MAY19" s="1"/>
      <c r="MAZ19" s="1"/>
      <c r="MBA19" s="1"/>
      <c r="MBB19" s="1"/>
      <c r="MBC19" s="1"/>
      <c r="MBD19" s="1"/>
      <c r="MBE19" s="1"/>
      <c r="MBF19" s="1"/>
      <c r="MBG19" s="1"/>
      <c r="MBH19" s="1"/>
      <c r="MBI19" s="1"/>
      <c r="MBJ19" s="1"/>
      <c r="MBK19" s="1"/>
      <c r="MBL19" s="1"/>
      <c r="MBM19" s="1"/>
      <c r="MBN19" s="1"/>
      <c r="MBO19" s="1"/>
      <c r="MBP19" s="1"/>
      <c r="MBQ19" s="1"/>
      <c r="MBR19" s="1"/>
      <c r="MBS19" s="1"/>
      <c r="MBT19" s="1"/>
      <c r="MBU19" s="1"/>
      <c r="MBV19" s="1"/>
      <c r="MBW19" s="1"/>
      <c r="MBX19" s="1"/>
      <c r="MBY19" s="1"/>
      <c r="MBZ19" s="1"/>
      <c r="MCA19" s="1"/>
      <c r="MCB19" s="1"/>
      <c r="MCC19" s="1"/>
      <c r="MCD19" s="1"/>
      <c r="MCE19" s="1"/>
      <c r="MCF19" s="1"/>
      <c r="MCG19" s="1"/>
      <c r="MCH19" s="1"/>
      <c r="MCI19" s="1"/>
      <c r="MCJ19" s="1"/>
      <c r="MCK19" s="1"/>
      <c r="MCL19" s="1"/>
      <c r="MCM19" s="1"/>
      <c r="MCN19" s="1"/>
      <c r="MCO19" s="1"/>
      <c r="MCP19" s="1"/>
      <c r="MCQ19" s="1"/>
      <c r="MCR19" s="1"/>
      <c r="MCS19" s="1"/>
      <c r="MCT19" s="1"/>
      <c r="MCU19" s="1"/>
      <c r="MCV19" s="1"/>
      <c r="MCW19" s="1"/>
      <c r="MCX19" s="1"/>
      <c r="MCY19" s="1"/>
      <c r="MCZ19" s="1"/>
      <c r="MDA19" s="1"/>
      <c r="MDB19" s="1"/>
      <c r="MDC19" s="1"/>
      <c r="MDD19" s="1"/>
      <c r="MDE19" s="1"/>
      <c r="MDF19" s="1"/>
      <c r="MDG19" s="1"/>
      <c r="MDH19" s="1"/>
      <c r="MDI19" s="1"/>
      <c r="MDJ19" s="1"/>
      <c r="MDK19" s="1"/>
      <c r="MDL19" s="1"/>
      <c r="MDM19" s="1"/>
      <c r="MDN19" s="1"/>
      <c r="MDO19" s="1"/>
      <c r="MDP19" s="1"/>
      <c r="MDQ19" s="1"/>
      <c r="MDR19" s="1"/>
      <c r="MDS19" s="1"/>
      <c r="MDT19" s="1"/>
      <c r="MDU19" s="1"/>
      <c r="MDV19" s="1"/>
      <c r="MDW19" s="1"/>
      <c r="MDX19" s="1"/>
      <c r="MDY19" s="1"/>
      <c r="MDZ19" s="1"/>
      <c r="MEA19" s="1"/>
      <c r="MEB19" s="1"/>
      <c r="MEC19" s="1"/>
      <c r="MED19" s="1"/>
      <c r="MEE19" s="1"/>
      <c r="MEF19" s="1"/>
      <c r="MEG19" s="1"/>
      <c r="MEH19" s="1"/>
      <c r="MEI19" s="1"/>
      <c r="MEJ19" s="1"/>
      <c r="MEK19" s="1"/>
      <c r="MEL19" s="1"/>
      <c r="MEM19" s="1"/>
      <c r="MEN19" s="1"/>
      <c r="MEO19" s="1"/>
      <c r="MEP19" s="1"/>
      <c r="MEQ19" s="1"/>
      <c r="MER19" s="1"/>
      <c r="MES19" s="1"/>
      <c r="MET19" s="1"/>
      <c r="MEU19" s="1"/>
      <c r="MEV19" s="1"/>
      <c r="MEW19" s="1"/>
      <c r="MEX19" s="1"/>
      <c r="MEY19" s="1"/>
      <c r="MEZ19" s="1"/>
      <c r="MFA19" s="1"/>
      <c r="MFB19" s="1"/>
      <c r="MFC19" s="1"/>
      <c r="MFD19" s="1"/>
      <c r="MFE19" s="1"/>
      <c r="MFF19" s="1"/>
      <c r="MFG19" s="1"/>
      <c r="MFH19" s="1"/>
      <c r="MFI19" s="1"/>
      <c r="MFJ19" s="1"/>
      <c r="MFK19" s="1"/>
      <c r="MFL19" s="1"/>
      <c r="MFM19" s="1"/>
      <c r="MFN19" s="1"/>
      <c r="MFO19" s="1"/>
      <c r="MFP19" s="1"/>
      <c r="MFQ19" s="1"/>
      <c r="MFR19" s="1"/>
      <c r="MFS19" s="1"/>
      <c r="MFT19" s="1"/>
      <c r="MFU19" s="1"/>
      <c r="MFV19" s="1"/>
      <c r="MFW19" s="1"/>
      <c r="MFX19" s="1"/>
      <c r="MFY19" s="1"/>
      <c r="MFZ19" s="1"/>
      <c r="MGA19" s="1"/>
      <c r="MGB19" s="1"/>
      <c r="MGC19" s="1"/>
      <c r="MGD19" s="1"/>
      <c r="MGE19" s="1"/>
      <c r="MGF19" s="1"/>
      <c r="MGG19" s="1"/>
      <c r="MGH19" s="1"/>
      <c r="MGI19" s="1"/>
      <c r="MGJ19" s="1"/>
      <c r="MGK19" s="1"/>
      <c r="MGL19" s="1"/>
      <c r="MGM19" s="1"/>
      <c r="MGN19" s="1"/>
      <c r="MGO19" s="1"/>
      <c r="MGP19" s="1"/>
      <c r="MGQ19" s="1"/>
      <c r="MGR19" s="1"/>
      <c r="MGS19" s="1"/>
      <c r="MGT19" s="1"/>
      <c r="MGU19" s="1"/>
      <c r="MGV19" s="1"/>
      <c r="MGW19" s="1"/>
      <c r="MGX19" s="1"/>
      <c r="MGY19" s="1"/>
      <c r="MGZ19" s="1"/>
      <c r="MHA19" s="1"/>
      <c r="MHB19" s="1"/>
      <c r="MHC19" s="1"/>
      <c r="MHD19" s="1"/>
      <c r="MHE19" s="1"/>
      <c r="MHF19" s="1"/>
      <c r="MHG19" s="1"/>
      <c r="MHH19" s="1"/>
      <c r="MHI19" s="1"/>
      <c r="MHJ19" s="1"/>
      <c r="MHK19" s="1"/>
      <c r="MHL19" s="1"/>
      <c r="MHM19" s="1"/>
      <c r="MHN19" s="1"/>
      <c r="MHO19" s="1"/>
      <c r="MHP19" s="1"/>
      <c r="MHQ19" s="1"/>
      <c r="MHR19" s="1"/>
      <c r="MHS19" s="1"/>
      <c r="MHT19" s="1"/>
      <c r="MHU19" s="1"/>
      <c r="MHV19" s="1"/>
      <c r="MHW19" s="1"/>
      <c r="MHX19" s="1"/>
      <c r="MHY19" s="1"/>
      <c r="MHZ19" s="1"/>
      <c r="MIA19" s="1"/>
      <c r="MIB19" s="1"/>
      <c r="MIC19" s="1"/>
      <c r="MID19" s="1"/>
      <c r="MIE19" s="1"/>
      <c r="MIF19" s="1"/>
      <c r="MIG19" s="1"/>
      <c r="MIH19" s="1"/>
      <c r="MII19" s="1"/>
      <c r="MIJ19" s="1"/>
      <c r="MIK19" s="1"/>
      <c r="MIL19" s="1"/>
      <c r="MIM19" s="1"/>
      <c r="MIN19" s="1"/>
      <c r="MIO19" s="1"/>
      <c r="MIP19" s="1"/>
      <c r="MIQ19" s="1"/>
      <c r="MIR19" s="1"/>
      <c r="MIS19" s="1"/>
      <c r="MIT19" s="1"/>
      <c r="MIU19" s="1"/>
      <c r="MIV19" s="1"/>
      <c r="MIW19" s="1"/>
      <c r="MIX19" s="1"/>
      <c r="MIY19" s="1"/>
      <c r="MIZ19" s="1"/>
      <c r="MJA19" s="1"/>
      <c r="MJB19" s="1"/>
      <c r="MJC19" s="1"/>
      <c r="MJD19" s="1"/>
      <c r="MJE19" s="1"/>
      <c r="MJF19" s="1"/>
      <c r="MJG19" s="1"/>
      <c r="MJH19" s="1"/>
      <c r="MJI19" s="1"/>
      <c r="MJJ19" s="1"/>
      <c r="MJK19" s="1"/>
      <c r="MJL19" s="1"/>
      <c r="MJM19" s="1"/>
      <c r="MJN19" s="1"/>
      <c r="MJO19" s="1"/>
      <c r="MJP19" s="1"/>
      <c r="MJQ19" s="1"/>
      <c r="MJR19" s="1"/>
      <c r="MJS19" s="1"/>
      <c r="MJT19" s="1"/>
      <c r="MJU19" s="1"/>
      <c r="MJV19" s="1"/>
      <c r="MJW19" s="1"/>
      <c r="MJX19" s="1"/>
      <c r="MJY19" s="1"/>
      <c r="MJZ19" s="1"/>
      <c r="MKA19" s="1"/>
      <c r="MKB19" s="1"/>
      <c r="MKC19" s="1"/>
      <c r="MKD19" s="1"/>
      <c r="MKE19" s="1"/>
      <c r="MKF19" s="1"/>
      <c r="MKG19" s="1"/>
      <c r="MKH19" s="1"/>
      <c r="MKI19" s="1"/>
      <c r="MKJ19" s="1"/>
      <c r="MKK19" s="1"/>
      <c r="MKL19" s="1"/>
      <c r="MKM19" s="1"/>
      <c r="MKN19" s="1"/>
      <c r="MKO19" s="1"/>
      <c r="MKP19" s="1"/>
      <c r="MKQ19" s="1"/>
      <c r="MKR19" s="1"/>
      <c r="MKS19" s="1"/>
      <c r="MKT19" s="1"/>
      <c r="MKU19" s="1"/>
      <c r="MKV19" s="1"/>
      <c r="MKW19" s="1"/>
      <c r="MKX19" s="1"/>
      <c r="MKY19" s="1"/>
      <c r="MKZ19" s="1"/>
      <c r="MLA19" s="1"/>
      <c r="MLB19" s="1"/>
      <c r="MLC19" s="1"/>
      <c r="MLD19" s="1"/>
      <c r="MLE19" s="1"/>
      <c r="MLF19" s="1"/>
      <c r="MLG19" s="1"/>
      <c r="MLH19" s="1"/>
      <c r="MLI19" s="1"/>
      <c r="MLJ19" s="1"/>
      <c r="MLK19" s="1"/>
      <c r="MLL19" s="1"/>
      <c r="MLM19" s="1"/>
      <c r="MLN19" s="1"/>
      <c r="MLO19" s="1"/>
      <c r="MLP19" s="1"/>
      <c r="MLQ19" s="1"/>
      <c r="MLR19" s="1"/>
      <c r="MLS19" s="1"/>
      <c r="MLT19" s="1"/>
      <c r="MLU19" s="1"/>
      <c r="MLV19" s="1"/>
      <c r="MLW19" s="1"/>
      <c r="MLX19" s="1"/>
      <c r="MLY19" s="1"/>
      <c r="MLZ19" s="1"/>
      <c r="MMA19" s="1"/>
      <c r="MMB19" s="1"/>
      <c r="MMC19" s="1"/>
      <c r="MMD19" s="1"/>
      <c r="MME19" s="1"/>
      <c r="MMF19" s="1"/>
      <c r="MMG19" s="1"/>
      <c r="MMH19" s="1"/>
      <c r="MMI19" s="1"/>
      <c r="MMJ19" s="1"/>
      <c r="MMK19" s="1"/>
      <c r="MML19" s="1"/>
      <c r="MMM19" s="1"/>
      <c r="MMN19" s="1"/>
      <c r="MMO19" s="1"/>
      <c r="MMP19" s="1"/>
      <c r="MMQ19" s="1"/>
      <c r="MMR19" s="1"/>
      <c r="MMS19" s="1"/>
      <c r="MMT19" s="1"/>
      <c r="MMU19" s="1"/>
      <c r="MMV19" s="1"/>
      <c r="MMW19" s="1"/>
      <c r="MMX19" s="1"/>
      <c r="MMY19" s="1"/>
      <c r="MMZ19" s="1"/>
      <c r="MNA19" s="1"/>
      <c r="MNB19" s="1"/>
      <c r="MNC19" s="1"/>
      <c r="MND19" s="1"/>
      <c r="MNE19" s="1"/>
      <c r="MNF19" s="1"/>
      <c r="MNG19" s="1"/>
      <c r="MNH19" s="1"/>
      <c r="MNI19" s="1"/>
      <c r="MNJ19" s="1"/>
      <c r="MNK19" s="1"/>
      <c r="MNL19" s="1"/>
      <c r="MNM19" s="1"/>
      <c r="MNN19" s="1"/>
      <c r="MNO19" s="1"/>
      <c r="MNP19" s="1"/>
      <c r="MNQ19" s="1"/>
      <c r="MNR19" s="1"/>
      <c r="MNS19" s="1"/>
      <c r="MNT19" s="1"/>
      <c r="MNU19" s="1"/>
      <c r="MNV19" s="1"/>
      <c r="MNW19" s="1"/>
      <c r="MNX19" s="1"/>
      <c r="MNY19" s="1"/>
      <c r="MNZ19" s="1"/>
      <c r="MOA19" s="1"/>
      <c r="MOB19" s="1"/>
      <c r="MOC19" s="1"/>
      <c r="MOD19" s="1"/>
      <c r="MOE19" s="1"/>
      <c r="MOF19" s="1"/>
      <c r="MOG19" s="1"/>
      <c r="MOH19" s="1"/>
      <c r="MOI19" s="1"/>
      <c r="MOJ19" s="1"/>
      <c r="MOK19" s="1"/>
      <c r="MOL19" s="1"/>
      <c r="MOM19" s="1"/>
      <c r="MON19" s="1"/>
      <c r="MOO19" s="1"/>
      <c r="MOP19" s="1"/>
      <c r="MOQ19" s="1"/>
      <c r="MOR19" s="1"/>
      <c r="MOS19" s="1"/>
      <c r="MOT19" s="1"/>
      <c r="MOU19" s="1"/>
      <c r="MOV19" s="1"/>
      <c r="MOW19" s="1"/>
      <c r="MOX19" s="1"/>
      <c r="MOY19" s="1"/>
      <c r="MOZ19" s="1"/>
      <c r="MPA19" s="1"/>
      <c r="MPB19" s="1"/>
      <c r="MPC19" s="1"/>
      <c r="MPD19" s="1"/>
      <c r="MPE19" s="1"/>
      <c r="MPF19" s="1"/>
      <c r="MPG19" s="1"/>
      <c r="MPH19" s="1"/>
      <c r="MPI19" s="1"/>
      <c r="MPJ19" s="1"/>
      <c r="MPK19" s="1"/>
      <c r="MPL19" s="1"/>
      <c r="MPM19" s="1"/>
      <c r="MPN19" s="1"/>
      <c r="MPO19" s="1"/>
      <c r="MPP19" s="1"/>
      <c r="MPQ19" s="1"/>
      <c r="MPR19" s="1"/>
      <c r="MPS19" s="1"/>
      <c r="MPT19" s="1"/>
      <c r="MPU19" s="1"/>
      <c r="MPV19" s="1"/>
      <c r="MPW19" s="1"/>
      <c r="MPX19" s="1"/>
      <c r="MPY19" s="1"/>
      <c r="MPZ19" s="1"/>
      <c r="MQA19" s="1"/>
      <c r="MQB19" s="1"/>
      <c r="MQC19" s="1"/>
      <c r="MQD19" s="1"/>
      <c r="MQE19" s="1"/>
      <c r="MQF19" s="1"/>
      <c r="MQG19" s="1"/>
      <c r="MQH19" s="1"/>
      <c r="MQI19" s="1"/>
      <c r="MQJ19" s="1"/>
      <c r="MQK19" s="1"/>
      <c r="MQL19" s="1"/>
      <c r="MQM19" s="1"/>
      <c r="MQN19" s="1"/>
      <c r="MQO19" s="1"/>
      <c r="MQP19" s="1"/>
      <c r="MQQ19" s="1"/>
      <c r="MQR19" s="1"/>
      <c r="MQS19" s="1"/>
      <c r="MQT19" s="1"/>
      <c r="MQU19" s="1"/>
      <c r="MQV19" s="1"/>
      <c r="MQW19" s="1"/>
      <c r="MQX19" s="1"/>
      <c r="MQY19" s="1"/>
      <c r="MQZ19" s="1"/>
      <c r="MRA19" s="1"/>
      <c r="MRB19" s="1"/>
      <c r="MRC19" s="1"/>
      <c r="MRD19" s="1"/>
      <c r="MRE19" s="1"/>
      <c r="MRF19" s="1"/>
      <c r="MRG19" s="1"/>
      <c r="MRH19" s="1"/>
      <c r="MRI19" s="1"/>
      <c r="MRJ19" s="1"/>
      <c r="MRK19" s="1"/>
      <c r="MRL19" s="1"/>
      <c r="MRM19" s="1"/>
      <c r="MRN19" s="1"/>
      <c r="MRO19" s="1"/>
      <c r="MRP19" s="1"/>
      <c r="MRQ19" s="1"/>
      <c r="MRR19" s="1"/>
      <c r="MRS19" s="1"/>
      <c r="MRT19" s="1"/>
      <c r="MRU19" s="1"/>
      <c r="MRV19" s="1"/>
      <c r="MRW19" s="1"/>
      <c r="MRX19" s="1"/>
      <c r="MRY19" s="1"/>
      <c r="MRZ19" s="1"/>
      <c r="MSA19" s="1"/>
      <c r="MSB19" s="1"/>
      <c r="MSC19" s="1"/>
      <c r="MSD19" s="1"/>
      <c r="MSE19" s="1"/>
      <c r="MSF19" s="1"/>
      <c r="MSG19" s="1"/>
      <c r="MSH19" s="1"/>
      <c r="MSI19" s="1"/>
      <c r="MSJ19" s="1"/>
      <c r="MSK19" s="1"/>
      <c r="MSL19" s="1"/>
      <c r="MSM19" s="1"/>
      <c r="MSN19" s="1"/>
      <c r="MSO19" s="1"/>
      <c r="MSP19" s="1"/>
      <c r="MSQ19" s="1"/>
      <c r="MSR19" s="1"/>
      <c r="MSS19" s="1"/>
      <c r="MST19" s="1"/>
      <c r="MSU19" s="1"/>
      <c r="MSV19" s="1"/>
      <c r="MSW19" s="1"/>
      <c r="MSX19" s="1"/>
      <c r="MSY19" s="1"/>
      <c r="MSZ19" s="1"/>
      <c r="MTA19" s="1"/>
      <c r="MTB19" s="1"/>
      <c r="MTC19" s="1"/>
      <c r="MTD19" s="1"/>
      <c r="MTE19" s="1"/>
      <c r="MTF19" s="1"/>
      <c r="MTG19" s="1"/>
      <c r="MTH19" s="1"/>
      <c r="MTI19" s="1"/>
      <c r="MTJ19" s="1"/>
      <c r="MTK19" s="1"/>
      <c r="MTL19" s="1"/>
      <c r="MTM19" s="1"/>
      <c r="MTN19" s="1"/>
      <c r="MTO19" s="1"/>
      <c r="MTP19" s="1"/>
      <c r="MTQ19" s="1"/>
      <c r="MTR19" s="1"/>
      <c r="MTS19" s="1"/>
      <c r="MTT19" s="1"/>
      <c r="MTU19" s="1"/>
      <c r="MTV19" s="1"/>
      <c r="MTW19" s="1"/>
      <c r="MTX19" s="1"/>
      <c r="MTY19" s="1"/>
      <c r="MTZ19" s="1"/>
      <c r="MUA19" s="1"/>
      <c r="MUB19" s="1"/>
      <c r="MUC19" s="1"/>
      <c r="MUD19" s="1"/>
      <c r="MUE19" s="1"/>
      <c r="MUF19" s="1"/>
      <c r="MUG19" s="1"/>
      <c r="MUH19" s="1"/>
      <c r="MUI19" s="1"/>
      <c r="MUJ19" s="1"/>
      <c r="MUK19" s="1"/>
      <c r="MUL19" s="1"/>
      <c r="MUM19" s="1"/>
      <c r="MUN19" s="1"/>
      <c r="MUO19" s="1"/>
      <c r="MUP19" s="1"/>
      <c r="MUQ19" s="1"/>
      <c r="MUR19" s="1"/>
      <c r="MUS19" s="1"/>
      <c r="MUT19" s="1"/>
      <c r="MUU19" s="1"/>
      <c r="MUV19" s="1"/>
      <c r="MUW19" s="1"/>
      <c r="MUX19" s="1"/>
      <c r="MUY19" s="1"/>
      <c r="MUZ19" s="1"/>
      <c r="MVA19" s="1"/>
      <c r="MVB19" s="1"/>
      <c r="MVC19" s="1"/>
      <c r="MVD19" s="1"/>
      <c r="MVE19" s="1"/>
      <c r="MVF19" s="1"/>
      <c r="MVG19" s="1"/>
      <c r="MVH19" s="1"/>
      <c r="MVI19" s="1"/>
      <c r="MVJ19" s="1"/>
      <c r="MVK19" s="1"/>
      <c r="MVL19" s="1"/>
      <c r="MVM19" s="1"/>
      <c r="MVN19" s="1"/>
      <c r="MVO19" s="1"/>
      <c r="MVP19" s="1"/>
      <c r="MVQ19" s="1"/>
      <c r="MVR19" s="1"/>
      <c r="MVS19" s="1"/>
      <c r="MVT19" s="1"/>
      <c r="MVU19" s="1"/>
      <c r="MVV19" s="1"/>
      <c r="MVW19" s="1"/>
      <c r="MVX19" s="1"/>
      <c r="MVY19" s="1"/>
      <c r="MVZ19" s="1"/>
      <c r="MWA19" s="1"/>
      <c r="MWB19" s="1"/>
      <c r="MWC19" s="1"/>
      <c r="MWD19" s="1"/>
      <c r="MWE19" s="1"/>
      <c r="MWF19" s="1"/>
      <c r="MWG19" s="1"/>
      <c r="MWH19" s="1"/>
      <c r="MWI19" s="1"/>
      <c r="MWJ19" s="1"/>
      <c r="MWK19" s="1"/>
      <c r="MWL19" s="1"/>
      <c r="MWM19" s="1"/>
      <c r="MWN19" s="1"/>
      <c r="MWO19" s="1"/>
      <c r="MWP19" s="1"/>
      <c r="MWQ19" s="1"/>
      <c r="MWR19" s="1"/>
      <c r="MWS19" s="1"/>
      <c r="MWT19" s="1"/>
      <c r="MWU19" s="1"/>
      <c r="MWV19" s="1"/>
      <c r="MWW19" s="1"/>
      <c r="MWX19" s="1"/>
      <c r="MWY19" s="1"/>
      <c r="MWZ19" s="1"/>
      <c r="MXA19" s="1"/>
      <c r="MXB19" s="1"/>
      <c r="MXC19" s="1"/>
      <c r="MXD19" s="1"/>
      <c r="MXE19" s="1"/>
      <c r="MXF19" s="1"/>
      <c r="MXG19" s="1"/>
      <c r="MXH19" s="1"/>
      <c r="MXI19" s="1"/>
      <c r="MXJ19" s="1"/>
      <c r="MXK19" s="1"/>
      <c r="MXL19" s="1"/>
      <c r="MXM19" s="1"/>
      <c r="MXN19" s="1"/>
      <c r="MXO19" s="1"/>
      <c r="MXP19" s="1"/>
      <c r="MXQ19" s="1"/>
      <c r="MXR19" s="1"/>
      <c r="MXS19" s="1"/>
      <c r="MXT19" s="1"/>
      <c r="MXU19" s="1"/>
      <c r="MXV19" s="1"/>
      <c r="MXW19" s="1"/>
      <c r="MXX19" s="1"/>
      <c r="MXY19" s="1"/>
      <c r="MXZ19" s="1"/>
      <c r="MYA19" s="1"/>
      <c r="MYB19" s="1"/>
      <c r="MYC19" s="1"/>
      <c r="MYD19" s="1"/>
      <c r="MYE19" s="1"/>
      <c r="MYF19" s="1"/>
      <c r="MYG19" s="1"/>
      <c r="MYH19" s="1"/>
      <c r="MYI19" s="1"/>
      <c r="MYJ19" s="1"/>
      <c r="MYK19" s="1"/>
      <c r="MYL19" s="1"/>
      <c r="MYM19" s="1"/>
      <c r="MYN19" s="1"/>
      <c r="MYO19" s="1"/>
      <c r="MYP19" s="1"/>
      <c r="MYQ19" s="1"/>
      <c r="MYR19" s="1"/>
      <c r="MYS19" s="1"/>
      <c r="MYT19" s="1"/>
      <c r="MYU19" s="1"/>
      <c r="MYV19" s="1"/>
      <c r="MYW19" s="1"/>
      <c r="MYX19" s="1"/>
      <c r="MYY19" s="1"/>
      <c r="MYZ19" s="1"/>
      <c r="MZA19" s="1"/>
      <c r="MZB19" s="1"/>
      <c r="MZC19" s="1"/>
      <c r="MZD19" s="1"/>
      <c r="MZE19" s="1"/>
      <c r="MZF19" s="1"/>
      <c r="MZG19" s="1"/>
      <c r="MZH19" s="1"/>
      <c r="MZI19" s="1"/>
      <c r="MZJ19" s="1"/>
      <c r="MZK19" s="1"/>
      <c r="MZL19" s="1"/>
      <c r="MZM19" s="1"/>
      <c r="MZN19" s="1"/>
      <c r="MZO19" s="1"/>
      <c r="MZP19" s="1"/>
      <c r="MZQ19" s="1"/>
      <c r="MZR19" s="1"/>
      <c r="MZS19" s="1"/>
      <c r="MZT19" s="1"/>
      <c r="MZU19" s="1"/>
      <c r="MZV19" s="1"/>
      <c r="MZW19" s="1"/>
      <c r="MZX19" s="1"/>
      <c r="MZY19" s="1"/>
      <c r="MZZ19" s="1"/>
      <c r="NAA19" s="1"/>
      <c r="NAB19" s="1"/>
      <c r="NAC19" s="1"/>
      <c r="NAD19" s="1"/>
      <c r="NAE19" s="1"/>
      <c r="NAF19" s="1"/>
      <c r="NAG19" s="1"/>
      <c r="NAH19" s="1"/>
      <c r="NAI19" s="1"/>
      <c r="NAJ19" s="1"/>
      <c r="NAK19" s="1"/>
      <c r="NAL19" s="1"/>
      <c r="NAM19" s="1"/>
      <c r="NAN19" s="1"/>
      <c r="NAO19" s="1"/>
      <c r="NAP19" s="1"/>
      <c r="NAQ19" s="1"/>
      <c r="NAR19" s="1"/>
      <c r="NAS19" s="1"/>
      <c r="NAT19" s="1"/>
      <c r="NAU19" s="1"/>
      <c r="NAV19" s="1"/>
      <c r="NAW19" s="1"/>
      <c r="NAX19" s="1"/>
      <c r="NAY19" s="1"/>
      <c r="NAZ19" s="1"/>
      <c r="NBA19" s="1"/>
      <c r="NBB19" s="1"/>
      <c r="NBC19" s="1"/>
      <c r="NBD19" s="1"/>
      <c r="NBE19" s="1"/>
      <c r="NBF19" s="1"/>
      <c r="NBG19" s="1"/>
      <c r="NBH19" s="1"/>
      <c r="NBI19" s="1"/>
      <c r="NBJ19" s="1"/>
      <c r="NBK19" s="1"/>
      <c r="NBL19" s="1"/>
      <c r="NBM19" s="1"/>
      <c r="NBN19" s="1"/>
      <c r="NBO19" s="1"/>
      <c r="NBP19" s="1"/>
      <c r="NBQ19" s="1"/>
      <c r="NBR19" s="1"/>
      <c r="NBS19" s="1"/>
      <c r="NBT19" s="1"/>
      <c r="NBU19" s="1"/>
      <c r="NBV19" s="1"/>
      <c r="NBW19" s="1"/>
      <c r="NBX19" s="1"/>
      <c r="NBY19" s="1"/>
      <c r="NBZ19" s="1"/>
      <c r="NCA19" s="1"/>
      <c r="NCB19" s="1"/>
      <c r="NCC19" s="1"/>
      <c r="NCD19" s="1"/>
      <c r="NCE19" s="1"/>
      <c r="NCF19" s="1"/>
      <c r="NCG19" s="1"/>
      <c r="NCH19" s="1"/>
      <c r="NCI19" s="1"/>
      <c r="NCJ19" s="1"/>
      <c r="NCK19" s="1"/>
      <c r="NCL19" s="1"/>
      <c r="NCM19" s="1"/>
      <c r="NCN19" s="1"/>
      <c r="NCO19" s="1"/>
      <c r="NCP19" s="1"/>
      <c r="NCQ19" s="1"/>
      <c r="NCR19" s="1"/>
      <c r="NCS19" s="1"/>
      <c r="NCT19" s="1"/>
      <c r="NCU19" s="1"/>
      <c r="NCV19" s="1"/>
      <c r="NCW19" s="1"/>
      <c r="NCX19" s="1"/>
      <c r="NCY19" s="1"/>
      <c r="NCZ19" s="1"/>
      <c r="NDA19" s="1"/>
      <c r="NDB19" s="1"/>
      <c r="NDC19" s="1"/>
      <c r="NDD19" s="1"/>
      <c r="NDE19" s="1"/>
      <c r="NDF19" s="1"/>
      <c r="NDG19" s="1"/>
      <c r="NDH19" s="1"/>
      <c r="NDI19" s="1"/>
      <c r="NDJ19" s="1"/>
      <c r="NDK19" s="1"/>
      <c r="NDL19" s="1"/>
      <c r="NDM19" s="1"/>
      <c r="NDN19" s="1"/>
      <c r="NDO19" s="1"/>
      <c r="NDP19" s="1"/>
      <c r="NDQ19" s="1"/>
      <c r="NDR19" s="1"/>
      <c r="NDS19" s="1"/>
      <c r="NDT19" s="1"/>
      <c r="NDU19" s="1"/>
      <c r="NDV19" s="1"/>
      <c r="NDW19" s="1"/>
      <c r="NDX19" s="1"/>
      <c r="NDY19" s="1"/>
      <c r="NDZ19" s="1"/>
      <c r="NEA19" s="1"/>
      <c r="NEB19" s="1"/>
      <c r="NEC19" s="1"/>
      <c r="NED19" s="1"/>
      <c r="NEE19" s="1"/>
      <c r="NEF19" s="1"/>
      <c r="NEG19" s="1"/>
      <c r="NEH19" s="1"/>
      <c r="NEI19" s="1"/>
      <c r="NEJ19" s="1"/>
      <c r="NEK19" s="1"/>
      <c r="NEL19" s="1"/>
      <c r="NEM19" s="1"/>
      <c r="NEN19" s="1"/>
      <c r="NEO19" s="1"/>
      <c r="NEP19" s="1"/>
      <c r="NEQ19" s="1"/>
      <c r="NER19" s="1"/>
      <c r="NES19" s="1"/>
      <c r="NET19" s="1"/>
      <c r="NEU19" s="1"/>
      <c r="NEV19" s="1"/>
      <c r="NEW19" s="1"/>
      <c r="NEX19" s="1"/>
      <c r="NEY19" s="1"/>
      <c r="NEZ19" s="1"/>
      <c r="NFA19" s="1"/>
      <c r="NFB19" s="1"/>
      <c r="NFC19" s="1"/>
      <c r="NFD19" s="1"/>
      <c r="NFE19" s="1"/>
      <c r="NFF19" s="1"/>
      <c r="NFG19" s="1"/>
      <c r="NFH19" s="1"/>
      <c r="NFI19" s="1"/>
      <c r="NFJ19" s="1"/>
      <c r="NFK19" s="1"/>
      <c r="NFL19" s="1"/>
      <c r="NFM19" s="1"/>
      <c r="NFN19" s="1"/>
      <c r="NFO19" s="1"/>
      <c r="NFP19" s="1"/>
      <c r="NFQ19" s="1"/>
      <c r="NFR19" s="1"/>
      <c r="NFS19" s="1"/>
      <c r="NFT19" s="1"/>
      <c r="NFU19" s="1"/>
      <c r="NFV19" s="1"/>
      <c r="NFW19" s="1"/>
      <c r="NFX19" s="1"/>
      <c r="NFY19" s="1"/>
      <c r="NFZ19" s="1"/>
      <c r="NGA19" s="1"/>
      <c r="NGB19" s="1"/>
      <c r="NGC19" s="1"/>
      <c r="NGD19" s="1"/>
      <c r="NGE19" s="1"/>
      <c r="NGF19" s="1"/>
      <c r="NGG19" s="1"/>
      <c r="NGH19" s="1"/>
      <c r="NGI19" s="1"/>
      <c r="NGJ19" s="1"/>
      <c r="NGK19" s="1"/>
      <c r="NGL19" s="1"/>
      <c r="NGM19" s="1"/>
      <c r="NGN19" s="1"/>
      <c r="NGO19" s="1"/>
      <c r="NGP19" s="1"/>
      <c r="NGQ19" s="1"/>
      <c r="NGR19" s="1"/>
      <c r="NGS19" s="1"/>
      <c r="NGT19" s="1"/>
      <c r="NGU19" s="1"/>
      <c r="NGV19" s="1"/>
      <c r="NGW19" s="1"/>
      <c r="NGX19" s="1"/>
      <c r="NGY19" s="1"/>
      <c r="NGZ19" s="1"/>
      <c r="NHA19" s="1"/>
      <c r="NHB19" s="1"/>
      <c r="NHC19" s="1"/>
      <c r="NHD19" s="1"/>
      <c r="NHE19" s="1"/>
      <c r="NHF19" s="1"/>
      <c r="NHG19" s="1"/>
      <c r="NHH19" s="1"/>
      <c r="NHI19" s="1"/>
      <c r="NHJ19" s="1"/>
      <c r="NHK19" s="1"/>
      <c r="NHL19" s="1"/>
      <c r="NHM19" s="1"/>
      <c r="NHN19" s="1"/>
      <c r="NHO19" s="1"/>
      <c r="NHP19" s="1"/>
      <c r="NHQ19" s="1"/>
      <c r="NHR19" s="1"/>
      <c r="NHS19" s="1"/>
      <c r="NHT19" s="1"/>
      <c r="NHU19" s="1"/>
      <c r="NHV19" s="1"/>
      <c r="NHW19" s="1"/>
      <c r="NHX19" s="1"/>
      <c r="NHY19" s="1"/>
      <c r="NHZ19" s="1"/>
      <c r="NIA19" s="1"/>
      <c r="NIB19" s="1"/>
      <c r="NIC19" s="1"/>
      <c r="NID19" s="1"/>
      <c r="NIE19" s="1"/>
      <c r="NIF19" s="1"/>
      <c r="NIG19" s="1"/>
      <c r="NIH19" s="1"/>
      <c r="NII19" s="1"/>
      <c r="NIJ19" s="1"/>
      <c r="NIK19" s="1"/>
      <c r="NIL19" s="1"/>
      <c r="NIM19" s="1"/>
      <c r="NIN19" s="1"/>
      <c r="NIO19" s="1"/>
      <c r="NIP19" s="1"/>
      <c r="NIQ19" s="1"/>
      <c r="NIR19" s="1"/>
      <c r="NIS19" s="1"/>
      <c r="NIT19" s="1"/>
      <c r="NIU19" s="1"/>
      <c r="NIV19" s="1"/>
      <c r="NIW19" s="1"/>
      <c r="NIX19" s="1"/>
      <c r="NIY19" s="1"/>
      <c r="NIZ19" s="1"/>
      <c r="NJA19" s="1"/>
      <c r="NJB19" s="1"/>
      <c r="NJC19" s="1"/>
      <c r="NJD19" s="1"/>
      <c r="NJE19" s="1"/>
      <c r="NJF19" s="1"/>
      <c r="NJG19" s="1"/>
      <c r="NJH19" s="1"/>
      <c r="NJI19" s="1"/>
      <c r="NJJ19" s="1"/>
      <c r="NJK19" s="1"/>
      <c r="NJL19" s="1"/>
      <c r="NJM19" s="1"/>
      <c r="NJN19" s="1"/>
      <c r="NJO19" s="1"/>
      <c r="NJP19" s="1"/>
      <c r="NJQ19" s="1"/>
      <c r="NJR19" s="1"/>
      <c r="NJS19" s="1"/>
      <c r="NJT19" s="1"/>
      <c r="NJU19" s="1"/>
      <c r="NJV19" s="1"/>
      <c r="NJW19" s="1"/>
      <c r="NJX19" s="1"/>
      <c r="NJY19" s="1"/>
      <c r="NJZ19" s="1"/>
      <c r="NKA19" s="1"/>
      <c r="NKB19" s="1"/>
      <c r="NKC19" s="1"/>
      <c r="NKD19" s="1"/>
      <c r="NKE19" s="1"/>
      <c r="NKF19" s="1"/>
      <c r="NKG19" s="1"/>
      <c r="NKH19" s="1"/>
      <c r="NKI19" s="1"/>
      <c r="NKJ19" s="1"/>
      <c r="NKK19" s="1"/>
      <c r="NKL19" s="1"/>
      <c r="NKM19" s="1"/>
      <c r="NKN19" s="1"/>
      <c r="NKO19" s="1"/>
      <c r="NKP19" s="1"/>
      <c r="NKQ19" s="1"/>
      <c r="NKR19" s="1"/>
      <c r="NKS19" s="1"/>
      <c r="NKT19" s="1"/>
      <c r="NKU19" s="1"/>
      <c r="NKV19" s="1"/>
      <c r="NKW19" s="1"/>
      <c r="NKX19" s="1"/>
      <c r="NKY19" s="1"/>
      <c r="NKZ19" s="1"/>
      <c r="NLA19" s="1"/>
      <c r="NLB19" s="1"/>
      <c r="NLC19" s="1"/>
      <c r="NLD19" s="1"/>
      <c r="NLE19" s="1"/>
      <c r="NLF19" s="1"/>
      <c r="NLG19" s="1"/>
      <c r="NLH19" s="1"/>
      <c r="NLI19" s="1"/>
      <c r="NLJ19" s="1"/>
      <c r="NLK19" s="1"/>
      <c r="NLL19" s="1"/>
      <c r="NLM19" s="1"/>
      <c r="NLN19" s="1"/>
      <c r="NLO19" s="1"/>
      <c r="NLP19" s="1"/>
      <c r="NLQ19" s="1"/>
      <c r="NLR19" s="1"/>
      <c r="NLS19" s="1"/>
      <c r="NLT19" s="1"/>
      <c r="NLU19" s="1"/>
      <c r="NLV19" s="1"/>
      <c r="NLW19" s="1"/>
      <c r="NLX19" s="1"/>
      <c r="NLY19" s="1"/>
      <c r="NLZ19" s="1"/>
      <c r="NMA19" s="1"/>
      <c r="NMB19" s="1"/>
      <c r="NMC19" s="1"/>
      <c r="NMD19" s="1"/>
      <c r="NME19" s="1"/>
      <c r="NMF19" s="1"/>
      <c r="NMG19" s="1"/>
      <c r="NMH19" s="1"/>
      <c r="NMI19" s="1"/>
      <c r="NMJ19" s="1"/>
      <c r="NMK19" s="1"/>
      <c r="NML19" s="1"/>
      <c r="NMM19" s="1"/>
      <c r="NMN19" s="1"/>
      <c r="NMO19" s="1"/>
      <c r="NMP19" s="1"/>
      <c r="NMQ19" s="1"/>
      <c r="NMR19" s="1"/>
      <c r="NMS19" s="1"/>
      <c r="NMT19" s="1"/>
      <c r="NMU19" s="1"/>
      <c r="NMV19" s="1"/>
      <c r="NMW19" s="1"/>
      <c r="NMX19" s="1"/>
      <c r="NMY19" s="1"/>
      <c r="NMZ19" s="1"/>
      <c r="NNA19" s="1"/>
      <c r="NNB19" s="1"/>
      <c r="NNC19" s="1"/>
      <c r="NND19" s="1"/>
      <c r="NNE19" s="1"/>
      <c r="NNF19" s="1"/>
      <c r="NNG19" s="1"/>
      <c r="NNH19" s="1"/>
      <c r="NNI19" s="1"/>
      <c r="NNJ19" s="1"/>
      <c r="NNK19" s="1"/>
      <c r="NNL19" s="1"/>
      <c r="NNM19" s="1"/>
      <c r="NNN19" s="1"/>
      <c r="NNO19" s="1"/>
      <c r="NNP19" s="1"/>
      <c r="NNQ19" s="1"/>
      <c r="NNR19" s="1"/>
      <c r="NNS19" s="1"/>
      <c r="NNT19" s="1"/>
      <c r="NNU19" s="1"/>
      <c r="NNV19" s="1"/>
      <c r="NNW19" s="1"/>
      <c r="NNX19" s="1"/>
      <c r="NNY19" s="1"/>
      <c r="NNZ19" s="1"/>
      <c r="NOA19" s="1"/>
      <c r="NOB19" s="1"/>
      <c r="NOC19" s="1"/>
      <c r="NOD19" s="1"/>
      <c r="NOE19" s="1"/>
      <c r="NOF19" s="1"/>
      <c r="NOG19" s="1"/>
      <c r="NOH19" s="1"/>
      <c r="NOI19" s="1"/>
      <c r="NOJ19" s="1"/>
      <c r="NOK19" s="1"/>
      <c r="NOL19" s="1"/>
      <c r="NOM19" s="1"/>
      <c r="NON19" s="1"/>
      <c r="NOO19" s="1"/>
      <c r="NOP19" s="1"/>
      <c r="NOQ19" s="1"/>
      <c r="NOR19" s="1"/>
      <c r="NOS19" s="1"/>
      <c r="NOT19" s="1"/>
      <c r="NOU19" s="1"/>
      <c r="NOV19" s="1"/>
      <c r="NOW19" s="1"/>
      <c r="NOX19" s="1"/>
      <c r="NOY19" s="1"/>
      <c r="NOZ19" s="1"/>
      <c r="NPA19" s="1"/>
      <c r="NPB19" s="1"/>
      <c r="NPC19" s="1"/>
      <c r="NPD19" s="1"/>
      <c r="NPE19" s="1"/>
      <c r="NPF19" s="1"/>
      <c r="NPG19" s="1"/>
      <c r="NPH19" s="1"/>
      <c r="NPI19" s="1"/>
      <c r="NPJ19" s="1"/>
      <c r="NPK19" s="1"/>
      <c r="NPL19" s="1"/>
      <c r="NPM19" s="1"/>
      <c r="NPN19" s="1"/>
      <c r="NPO19" s="1"/>
      <c r="NPP19" s="1"/>
      <c r="NPQ19" s="1"/>
      <c r="NPR19" s="1"/>
      <c r="NPS19" s="1"/>
      <c r="NPT19" s="1"/>
      <c r="NPU19" s="1"/>
      <c r="NPV19" s="1"/>
      <c r="NPW19" s="1"/>
      <c r="NPX19" s="1"/>
      <c r="NPY19" s="1"/>
      <c r="NPZ19" s="1"/>
      <c r="NQA19" s="1"/>
      <c r="NQB19" s="1"/>
      <c r="NQC19" s="1"/>
      <c r="NQD19" s="1"/>
      <c r="NQE19" s="1"/>
      <c r="NQF19" s="1"/>
      <c r="NQG19" s="1"/>
      <c r="NQH19" s="1"/>
      <c r="NQI19" s="1"/>
      <c r="NQJ19" s="1"/>
      <c r="NQK19" s="1"/>
      <c r="NQL19" s="1"/>
      <c r="NQM19" s="1"/>
      <c r="NQN19" s="1"/>
      <c r="NQO19" s="1"/>
      <c r="NQP19" s="1"/>
      <c r="NQQ19" s="1"/>
      <c r="NQR19" s="1"/>
      <c r="NQS19" s="1"/>
      <c r="NQT19" s="1"/>
      <c r="NQU19" s="1"/>
      <c r="NQV19" s="1"/>
      <c r="NQW19" s="1"/>
      <c r="NQX19" s="1"/>
      <c r="NQY19" s="1"/>
      <c r="NQZ19" s="1"/>
      <c r="NRA19" s="1"/>
      <c r="NRB19" s="1"/>
      <c r="NRC19" s="1"/>
      <c r="NRD19" s="1"/>
      <c r="NRE19" s="1"/>
      <c r="NRF19" s="1"/>
      <c r="NRG19" s="1"/>
      <c r="NRH19" s="1"/>
      <c r="NRI19" s="1"/>
      <c r="NRJ19" s="1"/>
      <c r="NRK19" s="1"/>
      <c r="NRL19" s="1"/>
      <c r="NRM19" s="1"/>
      <c r="NRN19" s="1"/>
      <c r="NRO19" s="1"/>
      <c r="NRP19" s="1"/>
      <c r="NRQ19" s="1"/>
      <c r="NRR19" s="1"/>
      <c r="NRS19" s="1"/>
      <c r="NRT19" s="1"/>
      <c r="NRU19" s="1"/>
      <c r="NRV19" s="1"/>
      <c r="NRW19" s="1"/>
      <c r="NRX19" s="1"/>
      <c r="NRY19" s="1"/>
      <c r="NRZ19" s="1"/>
      <c r="NSA19" s="1"/>
      <c r="NSB19" s="1"/>
      <c r="NSC19" s="1"/>
      <c r="NSD19" s="1"/>
      <c r="NSE19" s="1"/>
      <c r="NSF19" s="1"/>
      <c r="NSG19" s="1"/>
      <c r="NSH19" s="1"/>
      <c r="NSI19" s="1"/>
      <c r="NSJ19" s="1"/>
      <c r="NSK19" s="1"/>
      <c r="NSL19" s="1"/>
      <c r="NSM19" s="1"/>
      <c r="NSN19" s="1"/>
      <c r="NSO19" s="1"/>
      <c r="NSP19" s="1"/>
      <c r="NSQ19" s="1"/>
      <c r="NSR19" s="1"/>
      <c r="NSS19" s="1"/>
      <c r="NST19" s="1"/>
      <c r="NSU19" s="1"/>
      <c r="NSV19" s="1"/>
      <c r="NSW19" s="1"/>
      <c r="NSX19" s="1"/>
      <c r="NSY19" s="1"/>
      <c r="NSZ19" s="1"/>
      <c r="NTA19" s="1"/>
      <c r="NTB19" s="1"/>
      <c r="NTC19" s="1"/>
      <c r="NTD19" s="1"/>
      <c r="NTE19" s="1"/>
      <c r="NTF19" s="1"/>
      <c r="NTG19" s="1"/>
      <c r="NTH19" s="1"/>
      <c r="NTI19" s="1"/>
      <c r="NTJ19" s="1"/>
      <c r="NTK19" s="1"/>
      <c r="NTL19" s="1"/>
      <c r="NTM19" s="1"/>
      <c r="NTN19" s="1"/>
      <c r="NTO19" s="1"/>
      <c r="NTP19" s="1"/>
      <c r="NTQ19" s="1"/>
      <c r="NTR19" s="1"/>
      <c r="NTS19" s="1"/>
      <c r="NTT19" s="1"/>
      <c r="NTU19" s="1"/>
      <c r="NTV19" s="1"/>
      <c r="NTW19" s="1"/>
      <c r="NTX19" s="1"/>
      <c r="NTY19" s="1"/>
      <c r="NTZ19" s="1"/>
      <c r="NUA19" s="1"/>
      <c r="NUB19" s="1"/>
      <c r="NUC19" s="1"/>
      <c r="NUD19" s="1"/>
      <c r="NUE19" s="1"/>
      <c r="NUF19" s="1"/>
      <c r="NUG19" s="1"/>
      <c r="NUH19" s="1"/>
      <c r="NUI19" s="1"/>
      <c r="NUJ19" s="1"/>
      <c r="NUK19" s="1"/>
      <c r="NUL19" s="1"/>
      <c r="NUM19" s="1"/>
      <c r="NUN19" s="1"/>
      <c r="NUO19" s="1"/>
      <c r="NUP19" s="1"/>
      <c r="NUQ19" s="1"/>
      <c r="NUR19" s="1"/>
      <c r="NUS19" s="1"/>
      <c r="NUT19" s="1"/>
      <c r="NUU19" s="1"/>
      <c r="NUV19" s="1"/>
      <c r="NUW19" s="1"/>
      <c r="NUX19" s="1"/>
      <c r="NUY19" s="1"/>
      <c r="NUZ19" s="1"/>
      <c r="NVA19" s="1"/>
      <c r="NVB19" s="1"/>
      <c r="NVC19" s="1"/>
      <c r="NVD19" s="1"/>
      <c r="NVE19" s="1"/>
      <c r="NVF19" s="1"/>
      <c r="NVG19" s="1"/>
      <c r="NVH19" s="1"/>
      <c r="NVI19" s="1"/>
      <c r="NVJ19" s="1"/>
      <c r="NVK19" s="1"/>
      <c r="NVL19" s="1"/>
      <c r="NVM19" s="1"/>
      <c r="NVN19" s="1"/>
      <c r="NVO19" s="1"/>
      <c r="NVP19" s="1"/>
      <c r="NVQ19" s="1"/>
      <c r="NVR19" s="1"/>
      <c r="NVS19" s="1"/>
      <c r="NVT19" s="1"/>
      <c r="NVU19" s="1"/>
      <c r="NVV19" s="1"/>
      <c r="NVW19" s="1"/>
      <c r="NVX19" s="1"/>
      <c r="NVY19" s="1"/>
      <c r="NVZ19" s="1"/>
      <c r="NWA19" s="1"/>
      <c r="NWB19" s="1"/>
      <c r="NWC19" s="1"/>
      <c r="NWD19" s="1"/>
      <c r="NWE19" s="1"/>
      <c r="NWF19" s="1"/>
      <c r="NWG19" s="1"/>
      <c r="NWH19" s="1"/>
      <c r="NWI19" s="1"/>
      <c r="NWJ19" s="1"/>
      <c r="NWK19" s="1"/>
      <c r="NWL19" s="1"/>
      <c r="NWM19" s="1"/>
      <c r="NWN19" s="1"/>
      <c r="NWO19" s="1"/>
      <c r="NWP19" s="1"/>
      <c r="NWQ19" s="1"/>
      <c r="NWR19" s="1"/>
      <c r="NWS19" s="1"/>
      <c r="NWT19" s="1"/>
      <c r="NWU19" s="1"/>
      <c r="NWV19" s="1"/>
      <c r="NWW19" s="1"/>
      <c r="NWX19" s="1"/>
      <c r="NWY19" s="1"/>
      <c r="NWZ19" s="1"/>
      <c r="NXA19" s="1"/>
      <c r="NXB19" s="1"/>
      <c r="NXC19" s="1"/>
      <c r="NXD19" s="1"/>
      <c r="NXE19" s="1"/>
      <c r="NXF19" s="1"/>
      <c r="NXG19" s="1"/>
      <c r="NXH19" s="1"/>
      <c r="NXI19" s="1"/>
      <c r="NXJ19" s="1"/>
      <c r="NXK19" s="1"/>
      <c r="NXL19" s="1"/>
      <c r="NXM19" s="1"/>
      <c r="NXN19" s="1"/>
      <c r="NXO19" s="1"/>
      <c r="NXP19" s="1"/>
      <c r="NXQ19" s="1"/>
      <c r="NXR19" s="1"/>
      <c r="NXS19" s="1"/>
      <c r="NXT19" s="1"/>
      <c r="NXU19" s="1"/>
      <c r="NXV19" s="1"/>
      <c r="NXW19" s="1"/>
      <c r="NXX19" s="1"/>
      <c r="NXY19" s="1"/>
      <c r="NXZ19" s="1"/>
      <c r="NYA19" s="1"/>
      <c r="NYB19" s="1"/>
      <c r="NYC19" s="1"/>
      <c r="NYD19" s="1"/>
      <c r="NYE19" s="1"/>
      <c r="NYF19" s="1"/>
      <c r="NYG19" s="1"/>
      <c r="NYH19" s="1"/>
      <c r="NYI19" s="1"/>
      <c r="NYJ19" s="1"/>
      <c r="NYK19" s="1"/>
      <c r="NYL19" s="1"/>
      <c r="NYM19" s="1"/>
      <c r="NYN19" s="1"/>
      <c r="NYO19" s="1"/>
      <c r="NYP19" s="1"/>
      <c r="NYQ19" s="1"/>
      <c r="NYR19" s="1"/>
      <c r="NYS19" s="1"/>
      <c r="NYT19" s="1"/>
      <c r="NYU19" s="1"/>
      <c r="NYV19" s="1"/>
      <c r="NYW19" s="1"/>
      <c r="NYX19" s="1"/>
      <c r="NYY19" s="1"/>
      <c r="NYZ19" s="1"/>
      <c r="NZA19" s="1"/>
      <c r="NZB19" s="1"/>
      <c r="NZC19" s="1"/>
      <c r="NZD19" s="1"/>
      <c r="NZE19" s="1"/>
      <c r="NZF19" s="1"/>
      <c r="NZG19" s="1"/>
      <c r="NZH19" s="1"/>
      <c r="NZI19" s="1"/>
      <c r="NZJ19" s="1"/>
      <c r="NZK19" s="1"/>
      <c r="NZL19" s="1"/>
      <c r="NZM19" s="1"/>
      <c r="NZN19" s="1"/>
      <c r="NZO19" s="1"/>
      <c r="NZP19" s="1"/>
      <c r="NZQ19" s="1"/>
      <c r="NZR19" s="1"/>
      <c r="NZS19" s="1"/>
      <c r="NZT19" s="1"/>
      <c r="NZU19" s="1"/>
      <c r="NZV19" s="1"/>
      <c r="NZW19" s="1"/>
      <c r="NZX19" s="1"/>
      <c r="NZY19" s="1"/>
      <c r="NZZ19" s="1"/>
      <c r="OAA19" s="1"/>
      <c r="OAB19" s="1"/>
      <c r="OAC19" s="1"/>
      <c r="OAD19" s="1"/>
      <c r="OAE19" s="1"/>
      <c r="OAF19" s="1"/>
      <c r="OAG19" s="1"/>
      <c r="OAH19" s="1"/>
      <c r="OAI19" s="1"/>
      <c r="OAJ19" s="1"/>
      <c r="OAK19" s="1"/>
      <c r="OAL19" s="1"/>
      <c r="OAM19" s="1"/>
      <c r="OAN19" s="1"/>
      <c r="OAO19" s="1"/>
      <c r="OAP19" s="1"/>
      <c r="OAQ19" s="1"/>
      <c r="OAR19" s="1"/>
      <c r="OAS19" s="1"/>
      <c r="OAT19" s="1"/>
      <c r="OAU19" s="1"/>
      <c r="OAV19" s="1"/>
      <c r="OAW19" s="1"/>
      <c r="OAX19" s="1"/>
      <c r="OAY19" s="1"/>
      <c r="OAZ19" s="1"/>
      <c r="OBA19" s="1"/>
      <c r="OBB19" s="1"/>
      <c r="OBC19" s="1"/>
      <c r="OBD19" s="1"/>
      <c r="OBE19" s="1"/>
      <c r="OBF19" s="1"/>
      <c r="OBG19" s="1"/>
      <c r="OBH19" s="1"/>
      <c r="OBI19" s="1"/>
      <c r="OBJ19" s="1"/>
      <c r="OBK19" s="1"/>
      <c r="OBL19" s="1"/>
      <c r="OBM19" s="1"/>
      <c r="OBN19" s="1"/>
      <c r="OBO19" s="1"/>
      <c r="OBP19" s="1"/>
      <c r="OBQ19" s="1"/>
      <c r="OBR19" s="1"/>
      <c r="OBS19" s="1"/>
      <c r="OBT19" s="1"/>
      <c r="OBU19" s="1"/>
      <c r="OBV19" s="1"/>
      <c r="OBW19" s="1"/>
      <c r="OBX19" s="1"/>
      <c r="OBY19" s="1"/>
      <c r="OBZ19" s="1"/>
      <c r="OCA19" s="1"/>
      <c r="OCB19" s="1"/>
      <c r="OCC19" s="1"/>
      <c r="OCD19" s="1"/>
      <c r="OCE19" s="1"/>
      <c r="OCF19" s="1"/>
      <c r="OCG19" s="1"/>
      <c r="OCH19" s="1"/>
      <c r="OCI19" s="1"/>
      <c r="OCJ19" s="1"/>
      <c r="OCK19" s="1"/>
      <c r="OCL19" s="1"/>
      <c r="OCM19" s="1"/>
      <c r="OCN19" s="1"/>
      <c r="OCO19" s="1"/>
      <c r="OCP19" s="1"/>
      <c r="OCQ19" s="1"/>
      <c r="OCR19" s="1"/>
      <c r="OCS19" s="1"/>
      <c r="OCT19" s="1"/>
      <c r="OCU19" s="1"/>
      <c r="OCV19" s="1"/>
      <c r="OCW19" s="1"/>
      <c r="OCX19" s="1"/>
      <c r="OCY19" s="1"/>
      <c r="OCZ19" s="1"/>
      <c r="ODA19" s="1"/>
      <c r="ODB19" s="1"/>
      <c r="ODC19" s="1"/>
      <c r="ODD19" s="1"/>
      <c r="ODE19" s="1"/>
      <c r="ODF19" s="1"/>
      <c r="ODG19" s="1"/>
      <c r="ODH19" s="1"/>
      <c r="ODI19" s="1"/>
      <c r="ODJ19" s="1"/>
      <c r="ODK19" s="1"/>
      <c r="ODL19" s="1"/>
      <c r="ODM19" s="1"/>
      <c r="ODN19" s="1"/>
      <c r="ODO19" s="1"/>
      <c r="ODP19" s="1"/>
      <c r="ODQ19" s="1"/>
      <c r="ODR19" s="1"/>
      <c r="ODS19" s="1"/>
      <c r="ODT19" s="1"/>
      <c r="ODU19" s="1"/>
      <c r="ODV19" s="1"/>
      <c r="ODW19" s="1"/>
      <c r="ODX19" s="1"/>
      <c r="ODY19" s="1"/>
      <c r="ODZ19" s="1"/>
      <c r="OEA19" s="1"/>
      <c r="OEB19" s="1"/>
      <c r="OEC19" s="1"/>
      <c r="OED19" s="1"/>
      <c r="OEE19" s="1"/>
      <c r="OEF19" s="1"/>
      <c r="OEG19" s="1"/>
      <c r="OEH19" s="1"/>
      <c r="OEI19" s="1"/>
      <c r="OEJ19" s="1"/>
      <c r="OEK19" s="1"/>
      <c r="OEL19" s="1"/>
      <c r="OEM19" s="1"/>
      <c r="OEN19" s="1"/>
      <c r="OEO19" s="1"/>
      <c r="OEP19" s="1"/>
      <c r="OEQ19" s="1"/>
      <c r="OER19" s="1"/>
      <c r="OES19" s="1"/>
      <c r="OET19" s="1"/>
      <c r="OEU19" s="1"/>
      <c r="OEV19" s="1"/>
      <c r="OEW19" s="1"/>
      <c r="OEX19" s="1"/>
      <c r="OEY19" s="1"/>
      <c r="OEZ19" s="1"/>
      <c r="OFA19" s="1"/>
      <c r="OFB19" s="1"/>
      <c r="OFC19" s="1"/>
      <c r="OFD19" s="1"/>
      <c r="OFE19" s="1"/>
      <c r="OFF19" s="1"/>
      <c r="OFG19" s="1"/>
      <c r="OFH19" s="1"/>
      <c r="OFI19" s="1"/>
      <c r="OFJ19" s="1"/>
      <c r="OFK19" s="1"/>
      <c r="OFL19" s="1"/>
      <c r="OFM19" s="1"/>
      <c r="OFN19" s="1"/>
      <c r="OFO19" s="1"/>
      <c r="OFP19" s="1"/>
      <c r="OFQ19" s="1"/>
      <c r="OFR19" s="1"/>
      <c r="OFS19" s="1"/>
      <c r="OFT19" s="1"/>
      <c r="OFU19" s="1"/>
      <c r="OFV19" s="1"/>
      <c r="OFW19" s="1"/>
      <c r="OFX19" s="1"/>
      <c r="OFY19" s="1"/>
      <c r="OFZ19" s="1"/>
      <c r="OGA19" s="1"/>
      <c r="OGB19" s="1"/>
      <c r="OGC19" s="1"/>
      <c r="OGD19" s="1"/>
      <c r="OGE19" s="1"/>
      <c r="OGF19" s="1"/>
      <c r="OGG19" s="1"/>
      <c r="OGH19" s="1"/>
      <c r="OGI19" s="1"/>
      <c r="OGJ19" s="1"/>
      <c r="OGK19" s="1"/>
      <c r="OGL19" s="1"/>
      <c r="OGM19" s="1"/>
      <c r="OGN19" s="1"/>
      <c r="OGO19" s="1"/>
      <c r="OGP19" s="1"/>
      <c r="OGQ19" s="1"/>
      <c r="OGR19" s="1"/>
      <c r="OGS19" s="1"/>
      <c r="OGT19" s="1"/>
      <c r="OGU19" s="1"/>
      <c r="OGV19" s="1"/>
      <c r="OGW19" s="1"/>
      <c r="OGX19" s="1"/>
      <c r="OGY19" s="1"/>
      <c r="OGZ19" s="1"/>
      <c r="OHA19" s="1"/>
      <c r="OHB19" s="1"/>
      <c r="OHC19" s="1"/>
      <c r="OHD19" s="1"/>
      <c r="OHE19" s="1"/>
      <c r="OHF19" s="1"/>
      <c r="OHG19" s="1"/>
      <c r="OHH19" s="1"/>
      <c r="OHI19" s="1"/>
      <c r="OHJ19" s="1"/>
      <c r="OHK19" s="1"/>
      <c r="OHL19" s="1"/>
      <c r="OHM19" s="1"/>
      <c r="OHN19" s="1"/>
      <c r="OHO19" s="1"/>
      <c r="OHP19" s="1"/>
      <c r="OHQ19" s="1"/>
      <c r="OHR19" s="1"/>
      <c r="OHS19" s="1"/>
      <c r="OHT19" s="1"/>
      <c r="OHU19" s="1"/>
      <c r="OHV19" s="1"/>
      <c r="OHW19" s="1"/>
      <c r="OHX19" s="1"/>
      <c r="OHY19" s="1"/>
      <c r="OHZ19" s="1"/>
      <c r="OIA19" s="1"/>
      <c r="OIB19" s="1"/>
      <c r="OIC19" s="1"/>
      <c r="OID19" s="1"/>
      <c r="OIE19" s="1"/>
      <c r="OIF19" s="1"/>
      <c r="OIG19" s="1"/>
      <c r="OIH19" s="1"/>
      <c r="OII19" s="1"/>
      <c r="OIJ19" s="1"/>
      <c r="OIK19" s="1"/>
      <c r="OIL19" s="1"/>
      <c r="OIM19" s="1"/>
      <c r="OIN19" s="1"/>
      <c r="OIO19" s="1"/>
      <c r="OIP19" s="1"/>
      <c r="OIQ19" s="1"/>
      <c r="OIR19" s="1"/>
      <c r="OIS19" s="1"/>
      <c r="OIT19" s="1"/>
      <c r="OIU19" s="1"/>
      <c r="OIV19" s="1"/>
      <c r="OIW19" s="1"/>
      <c r="OIX19" s="1"/>
      <c r="OIY19" s="1"/>
      <c r="OIZ19" s="1"/>
      <c r="OJA19" s="1"/>
      <c r="OJB19" s="1"/>
      <c r="OJC19" s="1"/>
      <c r="OJD19" s="1"/>
      <c r="OJE19" s="1"/>
      <c r="OJF19" s="1"/>
      <c r="OJG19" s="1"/>
      <c r="OJH19" s="1"/>
      <c r="OJI19" s="1"/>
      <c r="OJJ19" s="1"/>
      <c r="OJK19" s="1"/>
      <c r="OJL19" s="1"/>
      <c r="OJM19" s="1"/>
      <c r="OJN19" s="1"/>
      <c r="OJO19" s="1"/>
      <c r="OJP19" s="1"/>
      <c r="OJQ19" s="1"/>
      <c r="OJR19" s="1"/>
      <c r="OJS19" s="1"/>
      <c r="OJT19" s="1"/>
      <c r="OJU19" s="1"/>
      <c r="OJV19" s="1"/>
      <c r="OJW19" s="1"/>
      <c r="OJX19" s="1"/>
      <c r="OJY19" s="1"/>
      <c r="OJZ19" s="1"/>
      <c r="OKA19" s="1"/>
      <c r="OKB19" s="1"/>
      <c r="OKC19" s="1"/>
      <c r="OKD19" s="1"/>
      <c r="OKE19" s="1"/>
      <c r="OKF19" s="1"/>
      <c r="OKG19" s="1"/>
      <c r="OKH19" s="1"/>
      <c r="OKI19" s="1"/>
      <c r="OKJ19" s="1"/>
      <c r="OKK19" s="1"/>
      <c r="OKL19" s="1"/>
      <c r="OKM19" s="1"/>
      <c r="OKN19" s="1"/>
      <c r="OKO19" s="1"/>
      <c r="OKP19" s="1"/>
      <c r="OKQ19" s="1"/>
      <c r="OKR19" s="1"/>
      <c r="OKS19" s="1"/>
      <c r="OKT19" s="1"/>
      <c r="OKU19" s="1"/>
      <c r="OKV19" s="1"/>
      <c r="OKW19" s="1"/>
      <c r="OKX19" s="1"/>
      <c r="OKY19" s="1"/>
      <c r="OKZ19" s="1"/>
      <c r="OLA19" s="1"/>
      <c r="OLB19" s="1"/>
      <c r="OLC19" s="1"/>
      <c r="OLD19" s="1"/>
      <c r="OLE19" s="1"/>
      <c r="OLF19" s="1"/>
      <c r="OLG19" s="1"/>
      <c r="OLH19" s="1"/>
      <c r="OLI19" s="1"/>
      <c r="OLJ19" s="1"/>
      <c r="OLK19" s="1"/>
      <c r="OLL19" s="1"/>
      <c r="OLM19" s="1"/>
      <c r="OLN19" s="1"/>
      <c r="OLO19" s="1"/>
      <c r="OLP19" s="1"/>
      <c r="OLQ19" s="1"/>
      <c r="OLR19" s="1"/>
      <c r="OLS19" s="1"/>
      <c r="OLT19" s="1"/>
      <c r="OLU19" s="1"/>
      <c r="OLV19" s="1"/>
      <c r="OLW19" s="1"/>
      <c r="OLX19" s="1"/>
      <c r="OLY19" s="1"/>
      <c r="OLZ19" s="1"/>
      <c r="OMA19" s="1"/>
      <c r="OMB19" s="1"/>
      <c r="OMC19" s="1"/>
      <c r="OMD19" s="1"/>
      <c r="OME19" s="1"/>
      <c r="OMF19" s="1"/>
      <c r="OMG19" s="1"/>
      <c r="OMH19" s="1"/>
      <c r="OMI19" s="1"/>
      <c r="OMJ19" s="1"/>
      <c r="OMK19" s="1"/>
      <c r="OML19" s="1"/>
      <c r="OMM19" s="1"/>
      <c r="OMN19" s="1"/>
      <c r="OMO19" s="1"/>
      <c r="OMP19" s="1"/>
      <c r="OMQ19" s="1"/>
      <c r="OMR19" s="1"/>
      <c r="OMS19" s="1"/>
      <c r="OMT19" s="1"/>
      <c r="OMU19" s="1"/>
      <c r="OMV19" s="1"/>
      <c r="OMW19" s="1"/>
      <c r="OMX19" s="1"/>
      <c r="OMY19" s="1"/>
      <c r="OMZ19" s="1"/>
      <c r="ONA19" s="1"/>
      <c r="ONB19" s="1"/>
      <c r="ONC19" s="1"/>
      <c r="OND19" s="1"/>
      <c r="ONE19" s="1"/>
      <c r="ONF19" s="1"/>
      <c r="ONG19" s="1"/>
      <c r="ONH19" s="1"/>
      <c r="ONI19" s="1"/>
      <c r="ONJ19" s="1"/>
      <c r="ONK19" s="1"/>
      <c r="ONL19" s="1"/>
      <c r="ONM19" s="1"/>
      <c r="ONN19" s="1"/>
      <c r="ONO19" s="1"/>
      <c r="ONP19" s="1"/>
      <c r="ONQ19" s="1"/>
      <c r="ONR19" s="1"/>
      <c r="ONS19" s="1"/>
      <c r="ONT19" s="1"/>
      <c r="ONU19" s="1"/>
      <c r="ONV19" s="1"/>
      <c r="ONW19" s="1"/>
      <c r="ONX19" s="1"/>
      <c r="ONY19" s="1"/>
      <c r="ONZ19" s="1"/>
      <c r="OOA19" s="1"/>
      <c r="OOB19" s="1"/>
      <c r="OOC19" s="1"/>
      <c r="OOD19" s="1"/>
      <c r="OOE19" s="1"/>
      <c r="OOF19" s="1"/>
      <c r="OOG19" s="1"/>
      <c r="OOH19" s="1"/>
      <c r="OOI19" s="1"/>
      <c r="OOJ19" s="1"/>
      <c r="OOK19" s="1"/>
      <c r="OOL19" s="1"/>
      <c r="OOM19" s="1"/>
      <c r="OON19" s="1"/>
      <c r="OOO19" s="1"/>
      <c r="OOP19" s="1"/>
      <c r="OOQ19" s="1"/>
      <c r="OOR19" s="1"/>
      <c r="OOS19" s="1"/>
      <c r="OOT19" s="1"/>
      <c r="OOU19" s="1"/>
      <c r="OOV19" s="1"/>
      <c r="OOW19" s="1"/>
      <c r="OOX19" s="1"/>
      <c r="OOY19" s="1"/>
      <c r="OOZ19" s="1"/>
      <c r="OPA19" s="1"/>
      <c r="OPB19" s="1"/>
      <c r="OPC19" s="1"/>
      <c r="OPD19" s="1"/>
      <c r="OPE19" s="1"/>
      <c r="OPF19" s="1"/>
      <c r="OPG19" s="1"/>
      <c r="OPH19" s="1"/>
      <c r="OPI19" s="1"/>
      <c r="OPJ19" s="1"/>
      <c r="OPK19" s="1"/>
      <c r="OPL19" s="1"/>
      <c r="OPM19" s="1"/>
      <c r="OPN19" s="1"/>
      <c r="OPO19" s="1"/>
      <c r="OPP19" s="1"/>
      <c r="OPQ19" s="1"/>
      <c r="OPR19" s="1"/>
      <c r="OPS19" s="1"/>
      <c r="OPT19" s="1"/>
      <c r="OPU19" s="1"/>
      <c r="OPV19" s="1"/>
      <c r="OPW19" s="1"/>
      <c r="OPX19" s="1"/>
      <c r="OPY19" s="1"/>
      <c r="OPZ19" s="1"/>
      <c r="OQA19" s="1"/>
      <c r="OQB19" s="1"/>
      <c r="OQC19" s="1"/>
      <c r="OQD19" s="1"/>
      <c r="OQE19" s="1"/>
      <c r="OQF19" s="1"/>
      <c r="OQG19" s="1"/>
      <c r="OQH19" s="1"/>
      <c r="OQI19" s="1"/>
      <c r="OQJ19" s="1"/>
      <c r="OQK19" s="1"/>
      <c r="OQL19" s="1"/>
      <c r="OQM19" s="1"/>
      <c r="OQN19" s="1"/>
      <c r="OQO19" s="1"/>
      <c r="OQP19" s="1"/>
      <c r="OQQ19" s="1"/>
      <c r="OQR19" s="1"/>
      <c r="OQS19" s="1"/>
      <c r="OQT19" s="1"/>
      <c r="OQU19" s="1"/>
      <c r="OQV19" s="1"/>
      <c r="OQW19" s="1"/>
      <c r="OQX19" s="1"/>
      <c r="OQY19" s="1"/>
      <c r="OQZ19" s="1"/>
      <c r="ORA19" s="1"/>
      <c r="ORB19" s="1"/>
      <c r="ORC19" s="1"/>
      <c r="ORD19" s="1"/>
      <c r="ORE19" s="1"/>
      <c r="ORF19" s="1"/>
      <c r="ORG19" s="1"/>
      <c r="ORH19" s="1"/>
      <c r="ORI19" s="1"/>
      <c r="ORJ19" s="1"/>
      <c r="ORK19" s="1"/>
      <c r="ORL19" s="1"/>
      <c r="ORM19" s="1"/>
      <c r="ORN19" s="1"/>
      <c r="ORO19" s="1"/>
      <c r="ORP19" s="1"/>
      <c r="ORQ19" s="1"/>
      <c r="ORR19" s="1"/>
      <c r="ORS19" s="1"/>
      <c r="ORT19" s="1"/>
      <c r="ORU19" s="1"/>
      <c r="ORV19" s="1"/>
      <c r="ORW19" s="1"/>
      <c r="ORX19" s="1"/>
      <c r="ORY19" s="1"/>
      <c r="ORZ19" s="1"/>
      <c r="OSA19" s="1"/>
      <c r="OSB19" s="1"/>
      <c r="OSC19" s="1"/>
      <c r="OSD19" s="1"/>
      <c r="OSE19" s="1"/>
      <c r="OSF19" s="1"/>
      <c r="OSG19" s="1"/>
      <c r="OSH19" s="1"/>
      <c r="OSI19" s="1"/>
      <c r="OSJ19" s="1"/>
      <c r="OSK19" s="1"/>
      <c r="OSL19" s="1"/>
      <c r="OSM19" s="1"/>
      <c r="OSN19" s="1"/>
      <c r="OSO19" s="1"/>
      <c r="OSP19" s="1"/>
      <c r="OSQ19" s="1"/>
      <c r="OSR19" s="1"/>
      <c r="OSS19" s="1"/>
      <c r="OST19" s="1"/>
      <c r="OSU19" s="1"/>
      <c r="OSV19" s="1"/>
      <c r="OSW19" s="1"/>
      <c r="OSX19" s="1"/>
      <c r="OSY19" s="1"/>
      <c r="OSZ19" s="1"/>
      <c r="OTA19" s="1"/>
      <c r="OTB19" s="1"/>
      <c r="OTC19" s="1"/>
      <c r="OTD19" s="1"/>
      <c r="OTE19" s="1"/>
      <c r="OTF19" s="1"/>
      <c r="OTG19" s="1"/>
      <c r="OTH19" s="1"/>
      <c r="OTI19" s="1"/>
      <c r="OTJ19" s="1"/>
      <c r="OTK19" s="1"/>
      <c r="OTL19" s="1"/>
      <c r="OTM19" s="1"/>
      <c r="OTN19" s="1"/>
      <c r="OTO19" s="1"/>
      <c r="OTP19" s="1"/>
      <c r="OTQ19" s="1"/>
      <c r="OTR19" s="1"/>
      <c r="OTS19" s="1"/>
      <c r="OTT19" s="1"/>
      <c r="OTU19" s="1"/>
      <c r="OTV19" s="1"/>
      <c r="OTW19" s="1"/>
      <c r="OTX19" s="1"/>
      <c r="OTY19" s="1"/>
      <c r="OTZ19" s="1"/>
      <c r="OUA19" s="1"/>
      <c r="OUB19" s="1"/>
      <c r="OUC19" s="1"/>
      <c r="OUD19" s="1"/>
      <c r="OUE19" s="1"/>
      <c r="OUF19" s="1"/>
      <c r="OUG19" s="1"/>
      <c r="OUH19" s="1"/>
      <c r="OUI19" s="1"/>
      <c r="OUJ19" s="1"/>
      <c r="OUK19" s="1"/>
      <c r="OUL19" s="1"/>
      <c r="OUM19" s="1"/>
      <c r="OUN19" s="1"/>
      <c r="OUO19" s="1"/>
      <c r="OUP19" s="1"/>
      <c r="OUQ19" s="1"/>
      <c r="OUR19" s="1"/>
      <c r="OUS19" s="1"/>
      <c r="OUT19" s="1"/>
      <c r="OUU19" s="1"/>
      <c r="OUV19" s="1"/>
      <c r="OUW19" s="1"/>
      <c r="OUX19" s="1"/>
      <c r="OUY19" s="1"/>
      <c r="OUZ19" s="1"/>
      <c r="OVA19" s="1"/>
      <c r="OVB19" s="1"/>
      <c r="OVC19" s="1"/>
      <c r="OVD19" s="1"/>
      <c r="OVE19" s="1"/>
      <c r="OVF19" s="1"/>
      <c r="OVG19" s="1"/>
      <c r="OVH19" s="1"/>
      <c r="OVI19" s="1"/>
      <c r="OVJ19" s="1"/>
      <c r="OVK19" s="1"/>
      <c r="OVL19" s="1"/>
      <c r="OVM19" s="1"/>
      <c r="OVN19" s="1"/>
      <c r="OVO19" s="1"/>
      <c r="OVP19" s="1"/>
      <c r="OVQ19" s="1"/>
      <c r="OVR19" s="1"/>
      <c r="OVS19" s="1"/>
      <c r="OVT19" s="1"/>
      <c r="OVU19" s="1"/>
      <c r="OVV19" s="1"/>
      <c r="OVW19" s="1"/>
      <c r="OVX19" s="1"/>
      <c r="OVY19" s="1"/>
      <c r="OVZ19" s="1"/>
      <c r="OWA19" s="1"/>
      <c r="OWB19" s="1"/>
      <c r="OWC19" s="1"/>
      <c r="OWD19" s="1"/>
      <c r="OWE19" s="1"/>
      <c r="OWF19" s="1"/>
      <c r="OWG19" s="1"/>
      <c r="OWH19" s="1"/>
      <c r="OWI19" s="1"/>
      <c r="OWJ19" s="1"/>
      <c r="OWK19" s="1"/>
      <c r="OWL19" s="1"/>
      <c r="OWM19" s="1"/>
      <c r="OWN19" s="1"/>
      <c r="OWO19" s="1"/>
      <c r="OWP19" s="1"/>
      <c r="OWQ19" s="1"/>
      <c r="OWR19" s="1"/>
      <c r="OWS19" s="1"/>
      <c r="OWT19" s="1"/>
      <c r="OWU19" s="1"/>
      <c r="OWV19" s="1"/>
      <c r="OWW19" s="1"/>
      <c r="OWX19" s="1"/>
      <c r="OWY19" s="1"/>
      <c r="OWZ19" s="1"/>
      <c r="OXA19" s="1"/>
      <c r="OXB19" s="1"/>
      <c r="OXC19" s="1"/>
      <c r="OXD19" s="1"/>
      <c r="OXE19" s="1"/>
      <c r="OXF19" s="1"/>
      <c r="OXG19" s="1"/>
      <c r="OXH19" s="1"/>
      <c r="OXI19" s="1"/>
      <c r="OXJ19" s="1"/>
      <c r="OXK19" s="1"/>
      <c r="OXL19" s="1"/>
      <c r="OXM19" s="1"/>
      <c r="OXN19" s="1"/>
      <c r="OXO19" s="1"/>
      <c r="OXP19" s="1"/>
      <c r="OXQ19" s="1"/>
      <c r="OXR19" s="1"/>
      <c r="OXS19" s="1"/>
      <c r="OXT19" s="1"/>
      <c r="OXU19" s="1"/>
      <c r="OXV19" s="1"/>
      <c r="OXW19" s="1"/>
      <c r="OXX19" s="1"/>
      <c r="OXY19" s="1"/>
      <c r="OXZ19" s="1"/>
      <c r="OYA19" s="1"/>
      <c r="OYB19" s="1"/>
      <c r="OYC19" s="1"/>
      <c r="OYD19" s="1"/>
      <c r="OYE19" s="1"/>
      <c r="OYF19" s="1"/>
      <c r="OYG19" s="1"/>
      <c r="OYH19" s="1"/>
      <c r="OYI19" s="1"/>
      <c r="OYJ19" s="1"/>
      <c r="OYK19" s="1"/>
      <c r="OYL19" s="1"/>
      <c r="OYM19" s="1"/>
      <c r="OYN19" s="1"/>
      <c r="OYO19" s="1"/>
      <c r="OYP19" s="1"/>
      <c r="OYQ19" s="1"/>
      <c r="OYR19" s="1"/>
      <c r="OYS19" s="1"/>
      <c r="OYT19" s="1"/>
      <c r="OYU19" s="1"/>
      <c r="OYV19" s="1"/>
      <c r="OYW19" s="1"/>
      <c r="OYX19" s="1"/>
      <c r="OYY19" s="1"/>
      <c r="OYZ19" s="1"/>
      <c r="OZA19" s="1"/>
      <c r="OZB19" s="1"/>
      <c r="OZC19" s="1"/>
      <c r="OZD19" s="1"/>
      <c r="OZE19" s="1"/>
      <c r="OZF19" s="1"/>
      <c r="OZG19" s="1"/>
      <c r="OZH19" s="1"/>
      <c r="OZI19" s="1"/>
      <c r="OZJ19" s="1"/>
      <c r="OZK19" s="1"/>
      <c r="OZL19" s="1"/>
      <c r="OZM19" s="1"/>
      <c r="OZN19" s="1"/>
      <c r="OZO19" s="1"/>
      <c r="OZP19" s="1"/>
      <c r="OZQ19" s="1"/>
      <c r="OZR19" s="1"/>
      <c r="OZS19" s="1"/>
      <c r="OZT19" s="1"/>
      <c r="OZU19" s="1"/>
      <c r="OZV19" s="1"/>
      <c r="OZW19" s="1"/>
      <c r="OZX19" s="1"/>
      <c r="OZY19" s="1"/>
      <c r="OZZ19" s="1"/>
      <c r="PAA19" s="1"/>
      <c r="PAB19" s="1"/>
      <c r="PAC19" s="1"/>
      <c r="PAD19" s="1"/>
      <c r="PAE19" s="1"/>
      <c r="PAF19" s="1"/>
      <c r="PAG19" s="1"/>
      <c r="PAH19" s="1"/>
      <c r="PAI19" s="1"/>
      <c r="PAJ19" s="1"/>
      <c r="PAK19" s="1"/>
      <c r="PAL19" s="1"/>
      <c r="PAM19" s="1"/>
      <c r="PAN19" s="1"/>
      <c r="PAO19" s="1"/>
      <c r="PAP19" s="1"/>
      <c r="PAQ19" s="1"/>
      <c r="PAR19" s="1"/>
      <c r="PAS19" s="1"/>
      <c r="PAT19" s="1"/>
      <c r="PAU19" s="1"/>
      <c r="PAV19" s="1"/>
      <c r="PAW19" s="1"/>
      <c r="PAX19" s="1"/>
      <c r="PAY19" s="1"/>
      <c r="PAZ19" s="1"/>
      <c r="PBA19" s="1"/>
      <c r="PBB19" s="1"/>
      <c r="PBC19" s="1"/>
      <c r="PBD19" s="1"/>
      <c r="PBE19" s="1"/>
      <c r="PBF19" s="1"/>
      <c r="PBG19" s="1"/>
      <c r="PBH19" s="1"/>
      <c r="PBI19" s="1"/>
      <c r="PBJ19" s="1"/>
      <c r="PBK19" s="1"/>
      <c r="PBL19" s="1"/>
      <c r="PBM19" s="1"/>
      <c r="PBN19" s="1"/>
      <c r="PBO19" s="1"/>
      <c r="PBP19" s="1"/>
      <c r="PBQ19" s="1"/>
      <c r="PBR19" s="1"/>
      <c r="PBS19" s="1"/>
      <c r="PBT19" s="1"/>
      <c r="PBU19" s="1"/>
      <c r="PBV19" s="1"/>
      <c r="PBW19" s="1"/>
      <c r="PBX19" s="1"/>
      <c r="PBY19" s="1"/>
      <c r="PBZ19" s="1"/>
      <c r="PCA19" s="1"/>
      <c r="PCB19" s="1"/>
      <c r="PCC19" s="1"/>
      <c r="PCD19" s="1"/>
      <c r="PCE19" s="1"/>
      <c r="PCF19" s="1"/>
      <c r="PCG19" s="1"/>
      <c r="PCH19" s="1"/>
      <c r="PCI19" s="1"/>
      <c r="PCJ19" s="1"/>
      <c r="PCK19" s="1"/>
      <c r="PCL19" s="1"/>
      <c r="PCM19" s="1"/>
      <c r="PCN19" s="1"/>
      <c r="PCO19" s="1"/>
      <c r="PCP19" s="1"/>
      <c r="PCQ19" s="1"/>
      <c r="PCR19" s="1"/>
      <c r="PCS19" s="1"/>
      <c r="PCT19" s="1"/>
      <c r="PCU19" s="1"/>
      <c r="PCV19" s="1"/>
      <c r="PCW19" s="1"/>
      <c r="PCX19" s="1"/>
      <c r="PCY19" s="1"/>
      <c r="PCZ19" s="1"/>
      <c r="PDA19" s="1"/>
      <c r="PDB19" s="1"/>
      <c r="PDC19" s="1"/>
      <c r="PDD19" s="1"/>
      <c r="PDE19" s="1"/>
      <c r="PDF19" s="1"/>
      <c r="PDG19" s="1"/>
      <c r="PDH19" s="1"/>
      <c r="PDI19" s="1"/>
      <c r="PDJ19" s="1"/>
      <c r="PDK19" s="1"/>
      <c r="PDL19" s="1"/>
      <c r="PDM19" s="1"/>
      <c r="PDN19" s="1"/>
      <c r="PDO19" s="1"/>
      <c r="PDP19" s="1"/>
      <c r="PDQ19" s="1"/>
      <c r="PDR19" s="1"/>
      <c r="PDS19" s="1"/>
      <c r="PDT19" s="1"/>
      <c r="PDU19" s="1"/>
      <c r="PDV19" s="1"/>
      <c r="PDW19" s="1"/>
      <c r="PDX19" s="1"/>
      <c r="PDY19" s="1"/>
      <c r="PDZ19" s="1"/>
      <c r="PEA19" s="1"/>
      <c r="PEB19" s="1"/>
      <c r="PEC19" s="1"/>
      <c r="PED19" s="1"/>
      <c r="PEE19" s="1"/>
      <c r="PEF19" s="1"/>
      <c r="PEG19" s="1"/>
      <c r="PEH19" s="1"/>
      <c r="PEI19" s="1"/>
      <c r="PEJ19" s="1"/>
      <c r="PEK19" s="1"/>
      <c r="PEL19" s="1"/>
      <c r="PEM19" s="1"/>
      <c r="PEN19" s="1"/>
      <c r="PEO19" s="1"/>
      <c r="PEP19" s="1"/>
      <c r="PEQ19" s="1"/>
      <c r="PER19" s="1"/>
      <c r="PES19" s="1"/>
      <c r="PET19" s="1"/>
      <c r="PEU19" s="1"/>
      <c r="PEV19" s="1"/>
      <c r="PEW19" s="1"/>
      <c r="PEX19" s="1"/>
      <c r="PEY19" s="1"/>
      <c r="PEZ19" s="1"/>
      <c r="PFA19" s="1"/>
      <c r="PFB19" s="1"/>
      <c r="PFC19" s="1"/>
      <c r="PFD19" s="1"/>
      <c r="PFE19" s="1"/>
      <c r="PFF19" s="1"/>
      <c r="PFG19" s="1"/>
      <c r="PFH19" s="1"/>
      <c r="PFI19" s="1"/>
      <c r="PFJ19" s="1"/>
      <c r="PFK19" s="1"/>
      <c r="PFL19" s="1"/>
      <c r="PFM19" s="1"/>
      <c r="PFN19" s="1"/>
      <c r="PFO19" s="1"/>
      <c r="PFP19" s="1"/>
      <c r="PFQ19" s="1"/>
      <c r="PFR19" s="1"/>
      <c r="PFS19" s="1"/>
      <c r="PFT19" s="1"/>
      <c r="PFU19" s="1"/>
      <c r="PFV19" s="1"/>
      <c r="PFW19" s="1"/>
      <c r="PFX19" s="1"/>
      <c r="PFY19" s="1"/>
      <c r="PFZ19" s="1"/>
      <c r="PGA19" s="1"/>
      <c r="PGB19" s="1"/>
      <c r="PGC19" s="1"/>
      <c r="PGD19" s="1"/>
      <c r="PGE19" s="1"/>
      <c r="PGF19" s="1"/>
      <c r="PGG19" s="1"/>
      <c r="PGH19" s="1"/>
      <c r="PGI19" s="1"/>
      <c r="PGJ19" s="1"/>
      <c r="PGK19" s="1"/>
      <c r="PGL19" s="1"/>
      <c r="PGM19" s="1"/>
      <c r="PGN19" s="1"/>
      <c r="PGO19" s="1"/>
      <c r="PGP19" s="1"/>
      <c r="PGQ19" s="1"/>
      <c r="PGR19" s="1"/>
      <c r="PGS19" s="1"/>
      <c r="PGT19" s="1"/>
      <c r="PGU19" s="1"/>
      <c r="PGV19" s="1"/>
      <c r="PGW19" s="1"/>
      <c r="PGX19" s="1"/>
      <c r="PGY19" s="1"/>
      <c r="PGZ19" s="1"/>
      <c r="PHA19" s="1"/>
      <c r="PHB19" s="1"/>
      <c r="PHC19" s="1"/>
      <c r="PHD19" s="1"/>
      <c r="PHE19" s="1"/>
      <c r="PHF19" s="1"/>
      <c r="PHG19" s="1"/>
      <c r="PHH19" s="1"/>
      <c r="PHI19" s="1"/>
      <c r="PHJ19" s="1"/>
      <c r="PHK19" s="1"/>
      <c r="PHL19" s="1"/>
      <c r="PHM19" s="1"/>
      <c r="PHN19" s="1"/>
      <c r="PHO19" s="1"/>
      <c r="PHP19" s="1"/>
      <c r="PHQ19" s="1"/>
      <c r="PHR19" s="1"/>
      <c r="PHS19" s="1"/>
      <c r="PHT19" s="1"/>
      <c r="PHU19" s="1"/>
      <c r="PHV19" s="1"/>
      <c r="PHW19" s="1"/>
      <c r="PHX19" s="1"/>
      <c r="PHY19" s="1"/>
      <c r="PHZ19" s="1"/>
      <c r="PIA19" s="1"/>
      <c r="PIB19" s="1"/>
      <c r="PIC19" s="1"/>
      <c r="PID19" s="1"/>
      <c r="PIE19" s="1"/>
      <c r="PIF19" s="1"/>
      <c r="PIG19" s="1"/>
      <c r="PIH19" s="1"/>
      <c r="PII19" s="1"/>
      <c r="PIJ19" s="1"/>
      <c r="PIK19" s="1"/>
      <c r="PIL19" s="1"/>
      <c r="PIM19" s="1"/>
      <c r="PIN19" s="1"/>
      <c r="PIO19" s="1"/>
      <c r="PIP19" s="1"/>
      <c r="PIQ19" s="1"/>
      <c r="PIR19" s="1"/>
      <c r="PIS19" s="1"/>
      <c r="PIT19" s="1"/>
      <c r="PIU19" s="1"/>
      <c r="PIV19" s="1"/>
      <c r="PIW19" s="1"/>
      <c r="PIX19" s="1"/>
      <c r="PIY19" s="1"/>
      <c r="PIZ19" s="1"/>
      <c r="PJA19" s="1"/>
      <c r="PJB19" s="1"/>
      <c r="PJC19" s="1"/>
      <c r="PJD19" s="1"/>
      <c r="PJE19" s="1"/>
      <c r="PJF19" s="1"/>
      <c r="PJG19" s="1"/>
      <c r="PJH19" s="1"/>
      <c r="PJI19" s="1"/>
      <c r="PJJ19" s="1"/>
      <c r="PJK19" s="1"/>
      <c r="PJL19" s="1"/>
      <c r="PJM19" s="1"/>
      <c r="PJN19" s="1"/>
      <c r="PJO19" s="1"/>
      <c r="PJP19" s="1"/>
      <c r="PJQ19" s="1"/>
      <c r="PJR19" s="1"/>
      <c r="PJS19" s="1"/>
      <c r="PJT19" s="1"/>
      <c r="PJU19" s="1"/>
      <c r="PJV19" s="1"/>
      <c r="PJW19" s="1"/>
      <c r="PJX19" s="1"/>
      <c r="PJY19" s="1"/>
      <c r="PJZ19" s="1"/>
      <c r="PKA19" s="1"/>
      <c r="PKB19" s="1"/>
      <c r="PKC19" s="1"/>
      <c r="PKD19" s="1"/>
      <c r="PKE19" s="1"/>
      <c r="PKF19" s="1"/>
      <c r="PKG19" s="1"/>
      <c r="PKH19" s="1"/>
      <c r="PKI19" s="1"/>
      <c r="PKJ19" s="1"/>
      <c r="PKK19" s="1"/>
      <c r="PKL19" s="1"/>
      <c r="PKM19" s="1"/>
      <c r="PKN19" s="1"/>
      <c r="PKO19" s="1"/>
      <c r="PKP19" s="1"/>
      <c r="PKQ19" s="1"/>
      <c r="PKR19" s="1"/>
      <c r="PKS19" s="1"/>
      <c r="PKT19" s="1"/>
      <c r="PKU19" s="1"/>
      <c r="PKV19" s="1"/>
      <c r="PKW19" s="1"/>
      <c r="PKX19" s="1"/>
      <c r="PKY19" s="1"/>
      <c r="PKZ19" s="1"/>
      <c r="PLA19" s="1"/>
      <c r="PLB19" s="1"/>
      <c r="PLC19" s="1"/>
      <c r="PLD19" s="1"/>
      <c r="PLE19" s="1"/>
      <c r="PLF19" s="1"/>
      <c r="PLG19" s="1"/>
      <c r="PLH19" s="1"/>
      <c r="PLI19" s="1"/>
      <c r="PLJ19" s="1"/>
      <c r="PLK19" s="1"/>
      <c r="PLL19" s="1"/>
      <c r="PLM19" s="1"/>
      <c r="PLN19" s="1"/>
      <c r="PLO19" s="1"/>
      <c r="PLP19" s="1"/>
      <c r="PLQ19" s="1"/>
      <c r="PLR19" s="1"/>
      <c r="PLS19" s="1"/>
      <c r="PLT19" s="1"/>
      <c r="PLU19" s="1"/>
      <c r="PLV19" s="1"/>
      <c r="PLW19" s="1"/>
      <c r="PLX19" s="1"/>
      <c r="PLY19" s="1"/>
      <c r="PLZ19" s="1"/>
      <c r="PMA19" s="1"/>
      <c r="PMB19" s="1"/>
      <c r="PMC19" s="1"/>
      <c r="PMD19" s="1"/>
      <c r="PME19" s="1"/>
      <c r="PMF19" s="1"/>
      <c r="PMG19" s="1"/>
      <c r="PMH19" s="1"/>
      <c r="PMI19" s="1"/>
      <c r="PMJ19" s="1"/>
      <c r="PMK19" s="1"/>
      <c r="PML19" s="1"/>
      <c r="PMM19" s="1"/>
      <c r="PMN19" s="1"/>
      <c r="PMO19" s="1"/>
      <c r="PMP19" s="1"/>
      <c r="PMQ19" s="1"/>
      <c r="PMR19" s="1"/>
      <c r="PMS19" s="1"/>
      <c r="PMT19" s="1"/>
      <c r="PMU19" s="1"/>
      <c r="PMV19" s="1"/>
      <c r="PMW19" s="1"/>
      <c r="PMX19" s="1"/>
      <c r="PMY19" s="1"/>
      <c r="PMZ19" s="1"/>
      <c r="PNA19" s="1"/>
      <c r="PNB19" s="1"/>
      <c r="PNC19" s="1"/>
      <c r="PND19" s="1"/>
      <c r="PNE19" s="1"/>
      <c r="PNF19" s="1"/>
      <c r="PNG19" s="1"/>
      <c r="PNH19" s="1"/>
      <c r="PNI19" s="1"/>
      <c r="PNJ19" s="1"/>
      <c r="PNK19" s="1"/>
      <c r="PNL19" s="1"/>
      <c r="PNM19" s="1"/>
      <c r="PNN19" s="1"/>
      <c r="PNO19" s="1"/>
      <c r="PNP19" s="1"/>
      <c r="PNQ19" s="1"/>
      <c r="PNR19" s="1"/>
      <c r="PNS19" s="1"/>
      <c r="PNT19" s="1"/>
      <c r="PNU19" s="1"/>
      <c r="PNV19" s="1"/>
      <c r="PNW19" s="1"/>
      <c r="PNX19" s="1"/>
      <c r="PNY19" s="1"/>
      <c r="PNZ19" s="1"/>
      <c r="POA19" s="1"/>
      <c r="POB19" s="1"/>
      <c r="POC19" s="1"/>
      <c r="POD19" s="1"/>
      <c r="POE19" s="1"/>
      <c r="POF19" s="1"/>
      <c r="POG19" s="1"/>
      <c r="POH19" s="1"/>
      <c r="POI19" s="1"/>
      <c r="POJ19" s="1"/>
      <c r="POK19" s="1"/>
      <c r="POL19" s="1"/>
      <c r="POM19" s="1"/>
      <c r="PON19" s="1"/>
      <c r="POO19" s="1"/>
      <c r="POP19" s="1"/>
      <c r="POQ19" s="1"/>
      <c r="POR19" s="1"/>
      <c r="POS19" s="1"/>
      <c r="POT19" s="1"/>
      <c r="POU19" s="1"/>
      <c r="POV19" s="1"/>
      <c r="POW19" s="1"/>
      <c r="POX19" s="1"/>
      <c r="POY19" s="1"/>
      <c r="POZ19" s="1"/>
      <c r="PPA19" s="1"/>
      <c r="PPB19" s="1"/>
      <c r="PPC19" s="1"/>
      <c r="PPD19" s="1"/>
      <c r="PPE19" s="1"/>
      <c r="PPF19" s="1"/>
      <c r="PPG19" s="1"/>
      <c r="PPH19" s="1"/>
      <c r="PPI19" s="1"/>
      <c r="PPJ19" s="1"/>
      <c r="PPK19" s="1"/>
      <c r="PPL19" s="1"/>
      <c r="PPM19" s="1"/>
      <c r="PPN19" s="1"/>
      <c r="PPO19" s="1"/>
      <c r="PPP19" s="1"/>
      <c r="PPQ19" s="1"/>
      <c r="PPR19" s="1"/>
      <c r="PPS19" s="1"/>
      <c r="PPT19" s="1"/>
      <c r="PPU19" s="1"/>
      <c r="PPV19" s="1"/>
      <c r="PPW19" s="1"/>
      <c r="PPX19" s="1"/>
      <c r="PPY19" s="1"/>
      <c r="PPZ19" s="1"/>
      <c r="PQA19" s="1"/>
      <c r="PQB19" s="1"/>
      <c r="PQC19" s="1"/>
      <c r="PQD19" s="1"/>
      <c r="PQE19" s="1"/>
      <c r="PQF19" s="1"/>
      <c r="PQG19" s="1"/>
      <c r="PQH19" s="1"/>
      <c r="PQI19" s="1"/>
      <c r="PQJ19" s="1"/>
      <c r="PQK19" s="1"/>
      <c r="PQL19" s="1"/>
      <c r="PQM19" s="1"/>
      <c r="PQN19" s="1"/>
      <c r="PQO19" s="1"/>
      <c r="PQP19" s="1"/>
      <c r="PQQ19" s="1"/>
      <c r="PQR19" s="1"/>
      <c r="PQS19" s="1"/>
      <c r="PQT19" s="1"/>
      <c r="PQU19" s="1"/>
      <c r="PQV19" s="1"/>
      <c r="PQW19" s="1"/>
      <c r="PQX19" s="1"/>
      <c r="PQY19" s="1"/>
      <c r="PQZ19" s="1"/>
      <c r="PRA19" s="1"/>
      <c r="PRB19" s="1"/>
      <c r="PRC19" s="1"/>
      <c r="PRD19" s="1"/>
      <c r="PRE19" s="1"/>
      <c r="PRF19" s="1"/>
      <c r="PRG19" s="1"/>
      <c r="PRH19" s="1"/>
      <c r="PRI19" s="1"/>
      <c r="PRJ19" s="1"/>
      <c r="PRK19" s="1"/>
      <c r="PRL19" s="1"/>
      <c r="PRM19" s="1"/>
      <c r="PRN19" s="1"/>
      <c r="PRO19" s="1"/>
      <c r="PRP19" s="1"/>
      <c r="PRQ19" s="1"/>
      <c r="PRR19" s="1"/>
      <c r="PRS19" s="1"/>
      <c r="PRT19" s="1"/>
      <c r="PRU19" s="1"/>
      <c r="PRV19" s="1"/>
      <c r="PRW19" s="1"/>
      <c r="PRX19" s="1"/>
      <c r="PRY19" s="1"/>
      <c r="PRZ19" s="1"/>
      <c r="PSA19" s="1"/>
      <c r="PSB19" s="1"/>
      <c r="PSC19" s="1"/>
      <c r="PSD19" s="1"/>
      <c r="PSE19" s="1"/>
      <c r="PSF19" s="1"/>
      <c r="PSG19" s="1"/>
      <c r="PSH19" s="1"/>
      <c r="PSI19" s="1"/>
      <c r="PSJ19" s="1"/>
      <c r="PSK19" s="1"/>
      <c r="PSL19" s="1"/>
      <c r="PSM19" s="1"/>
      <c r="PSN19" s="1"/>
      <c r="PSO19" s="1"/>
      <c r="PSP19" s="1"/>
      <c r="PSQ19" s="1"/>
      <c r="PSR19" s="1"/>
      <c r="PSS19" s="1"/>
      <c r="PST19" s="1"/>
      <c r="PSU19" s="1"/>
      <c r="PSV19" s="1"/>
      <c r="PSW19" s="1"/>
      <c r="PSX19" s="1"/>
      <c r="PSY19" s="1"/>
      <c r="PSZ19" s="1"/>
      <c r="PTA19" s="1"/>
      <c r="PTB19" s="1"/>
      <c r="PTC19" s="1"/>
      <c r="PTD19" s="1"/>
      <c r="PTE19" s="1"/>
      <c r="PTF19" s="1"/>
      <c r="PTG19" s="1"/>
      <c r="PTH19" s="1"/>
      <c r="PTI19" s="1"/>
      <c r="PTJ19" s="1"/>
      <c r="PTK19" s="1"/>
      <c r="PTL19" s="1"/>
      <c r="PTM19" s="1"/>
      <c r="PTN19" s="1"/>
      <c r="PTO19" s="1"/>
      <c r="PTP19" s="1"/>
      <c r="PTQ19" s="1"/>
      <c r="PTR19" s="1"/>
      <c r="PTS19" s="1"/>
      <c r="PTT19" s="1"/>
      <c r="PTU19" s="1"/>
      <c r="PTV19" s="1"/>
      <c r="PTW19" s="1"/>
      <c r="PTX19" s="1"/>
      <c r="PTY19" s="1"/>
      <c r="PTZ19" s="1"/>
      <c r="PUA19" s="1"/>
      <c r="PUB19" s="1"/>
      <c r="PUC19" s="1"/>
      <c r="PUD19" s="1"/>
      <c r="PUE19" s="1"/>
      <c r="PUF19" s="1"/>
      <c r="PUG19" s="1"/>
      <c r="PUH19" s="1"/>
      <c r="PUI19" s="1"/>
      <c r="PUJ19" s="1"/>
      <c r="PUK19" s="1"/>
      <c r="PUL19" s="1"/>
      <c r="PUM19" s="1"/>
      <c r="PUN19" s="1"/>
      <c r="PUO19" s="1"/>
      <c r="PUP19" s="1"/>
      <c r="PUQ19" s="1"/>
      <c r="PUR19" s="1"/>
      <c r="PUS19" s="1"/>
      <c r="PUT19" s="1"/>
      <c r="PUU19" s="1"/>
      <c r="PUV19" s="1"/>
      <c r="PUW19" s="1"/>
      <c r="PUX19" s="1"/>
      <c r="PUY19" s="1"/>
      <c r="PUZ19" s="1"/>
      <c r="PVA19" s="1"/>
      <c r="PVB19" s="1"/>
      <c r="PVC19" s="1"/>
      <c r="PVD19" s="1"/>
      <c r="PVE19" s="1"/>
      <c r="PVF19" s="1"/>
      <c r="PVG19" s="1"/>
      <c r="PVH19" s="1"/>
      <c r="PVI19" s="1"/>
      <c r="PVJ19" s="1"/>
      <c r="PVK19" s="1"/>
      <c r="PVL19" s="1"/>
      <c r="PVM19" s="1"/>
      <c r="PVN19" s="1"/>
      <c r="PVO19" s="1"/>
      <c r="PVP19" s="1"/>
      <c r="PVQ19" s="1"/>
      <c r="PVR19" s="1"/>
      <c r="PVS19" s="1"/>
      <c r="PVT19" s="1"/>
      <c r="PVU19" s="1"/>
      <c r="PVV19" s="1"/>
      <c r="PVW19" s="1"/>
      <c r="PVX19" s="1"/>
      <c r="PVY19" s="1"/>
      <c r="PVZ19" s="1"/>
      <c r="PWA19" s="1"/>
      <c r="PWB19" s="1"/>
      <c r="PWC19" s="1"/>
      <c r="PWD19" s="1"/>
      <c r="PWE19" s="1"/>
      <c r="PWF19" s="1"/>
      <c r="PWG19" s="1"/>
      <c r="PWH19" s="1"/>
      <c r="PWI19" s="1"/>
      <c r="PWJ19" s="1"/>
      <c r="PWK19" s="1"/>
      <c r="PWL19" s="1"/>
      <c r="PWM19" s="1"/>
      <c r="PWN19" s="1"/>
      <c r="PWO19" s="1"/>
      <c r="PWP19" s="1"/>
      <c r="PWQ19" s="1"/>
      <c r="PWR19" s="1"/>
      <c r="PWS19" s="1"/>
      <c r="PWT19" s="1"/>
      <c r="PWU19" s="1"/>
      <c r="PWV19" s="1"/>
      <c r="PWW19" s="1"/>
      <c r="PWX19" s="1"/>
      <c r="PWY19" s="1"/>
      <c r="PWZ19" s="1"/>
      <c r="PXA19" s="1"/>
      <c r="PXB19" s="1"/>
      <c r="PXC19" s="1"/>
      <c r="PXD19" s="1"/>
      <c r="PXE19" s="1"/>
      <c r="PXF19" s="1"/>
      <c r="PXG19" s="1"/>
      <c r="PXH19" s="1"/>
      <c r="PXI19" s="1"/>
      <c r="PXJ19" s="1"/>
      <c r="PXK19" s="1"/>
      <c r="PXL19" s="1"/>
      <c r="PXM19" s="1"/>
      <c r="PXN19" s="1"/>
      <c r="PXO19" s="1"/>
      <c r="PXP19" s="1"/>
      <c r="PXQ19" s="1"/>
      <c r="PXR19" s="1"/>
      <c r="PXS19" s="1"/>
      <c r="PXT19" s="1"/>
      <c r="PXU19" s="1"/>
      <c r="PXV19" s="1"/>
      <c r="PXW19" s="1"/>
      <c r="PXX19" s="1"/>
      <c r="PXY19" s="1"/>
      <c r="PXZ19" s="1"/>
      <c r="PYA19" s="1"/>
      <c r="PYB19" s="1"/>
      <c r="PYC19" s="1"/>
      <c r="PYD19" s="1"/>
      <c r="PYE19" s="1"/>
      <c r="PYF19" s="1"/>
      <c r="PYG19" s="1"/>
      <c r="PYH19" s="1"/>
      <c r="PYI19" s="1"/>
      <c r="PYJ19" s="1"/>
      <c r="PYK19" s="1"/>
      <c r="PYL19" s="1"/>
      <c r="PYM19" s="1"/>
      <c r="PYN19" s="1"/>
      <c r="PYO19" s="1"/>
      <c r="PYP19" s="1"/>
      <c r="PYQ19" s="1"/>
      <c r="PYR19" s="1"/>
      <c r="PYS19" s="1"/>
      <c r="PYT19" s="1"/>
      <c r="PYU19" s="1"/>
      <c r="PYV19" s="1"/>
      <c r="PYW19" s="1"/>
      <c r="PYX19" s="1"/>
      <c r="PYY19" s="1"/>
      <c r="PYZ19" s="1"/>
      <c r="PZA19" s="1"/>
      <c r="PZB19" s="1"/>
      <c r="PZC19" s="1"/>
      <c r="PZD19" s="1"/>
      <c r="PZE19" s="1"/>
      <c r="PZF19" s="1"/>
      <c r="PZG19" s="1"/>
      <c r="PZH19" s="1"/>
      <c r="PZI19" s="1"/>
      <c r="PZJ19" s="1"/>
      <c r="PZK19" s="1"/>
      <c r="PZL19" s="1"/>
      <c r="PZM19" s="1"/>
      <c r="PZN19" s="1"/>
      <c r="PZO19" s="1"/>
      <c r="PZP19" s="1"/>
      <c r="PZQ19" s="1"/>
      <c r="PZR19" s="1"/>
      <c r="PZS19" s="1"/>
      <c r="PZT19" s="1"/>
      <c r="PZU19" s="1"/>
      <c r="PZV19" s="1"/>
      <c r="PZW19" s="1"/>
      <c r="PZX19" s="1"/>
      <c r="PZY19" s="1"/>
      <c r="PZZ19" s="1"/>
      <c r="QAA19" s="1"/>
      <c r="QAB19" s="1"/>
      <c r="QAC19" s="1"/>
      <c r="QAD19" s="1"/>
      <c r="QAE19" s="1"/>
      <c r="QAF19" s="1"/>
      <c r="QAG19" s="1"/>
      <c r="QAH19" s="1"/>
      <c r="QAI19" s="1"/>
      <c r="QAJ19" s="1"/>
      <c r="QAK19" s="1"/>
      <c r="QAL19" s="1"/>
      <c r="QAM19" s="1"/>
      <c r="QAN19" s="1"/>
      <c r="QAO19" s="1"/>
      <c r="QAP19" s="1"/>
      <c r="QAQ19" s="1"/>
      <c r="QAR19" s="1"/>
      <c r="QAS19" s="1"/>
      <c r="QAT19" s="1"/>
      <c r="QAU19" s="1"/>
      <c r="QAV19" s="1"/>
      <c r="QAW19" s="1"/>
      <c r="QAX19" s="1"/>
      <c r="QAY19" s="1"/>
      <c r="QAZ19" s="1"/>
      <c r="QBA19" s="1"/>
      <c r="QBB19" s="1"/>
      <c r="QBC19" s="1"/>
      <c r="QBD19" s="1"/>
      <c r="QBE19" s="1"/>
      <c r="QBF19" s="1"/>
      <c r="QBG19" s="1"/>
      <c r="QBH19" s="1"/>
      <c r="QBI19" s="1"/>
      <c r="QBJ19" s="1"/>
      <c r="QBK19" s="1"/>
      <c r="QBL19" s="1"/>
      <c r="QBM19" s="1"/>
      <c r="QBN19" s="1"/>
      <c r="QBO19" s="1"/>
      <c r="QBP19" s="1"/>
      <c r="QBQ19" s="1"/>
      <c r="QBR19" s="1"/>
      <c r="QBS19" s="1"/>
      <c r="QBT19" s="1"/>
      <c r="QBU19" s="1"/>
      <c r="QBV19" s="1"/>
      <c r="QBW19" s="1"/>
      <c r="QBX19" s="1"/>
      <c r="QBY19" s="1"/>
      <c r="QBZ19" s="1"/>
      <c r="QCA19" s="1"/>
      <c r="QCB19" s="1"/>
      <c r="QCC19" s="1"/>
      <c r="QCD19" s="1"/>
      <c r="QCE19" s="1"/>
      <c r="QCF19" s="1"/>
      <c r="QCG19" s="1"/>
      <c r="QCH19" s="1"/>
      <c r="QCI19" s="1"/>
      <c r="QCJ19" s="1"/>
      <c r="QCK19" s="1"/>
      <c r="QCL19" s="1"/>
      <c r="QCM19" s="1"/>
      <c r="QCN19" s="1"/>
      <c r="QCO19" s="1"/>
      <c r="QCP19" s="1"/>
      <c r="QCQ19" s="1"/>
      <c r="QCR19" s="1"/>
      <c r="QCS19" s="1"/>
      <c r="QCT19" s="1"/>
      <c r="QCU19" s="1"/>
      <c r="QCV19" s="1"/>
      <c r="QCW19" s="1"/>
      <c r="QCX19" s="1"/>
      <c r="QCY19" s="1"/>
      <c r="QCZ19" s="1"/>
      <c r="QDA19" s="1"/>
      <c r="QDB19" s="1"/>
      <c r="QDC19" s="1"/>
      <c r="QDD19" s="1"/>
      <c r="QDE19" s="1"/>
      <c r="QDF19" s="1"/>
      <c r="QDG19" s="1"/>
      <c r="QDH19" s="1"/>
      <c r="QDI19" s="1"/>
      <c r="QDJ19" s="1"/>
      <c r="QDK19" s="1"/>
      <c r="QDL19" s="1"/>
      <c r="QDM19" s="1"/>
      <c r="QDN19" s="1"/>
      <c r="QDO19" s="1"/>
      <c r="QDP19" s="1"/>
      <c r="QDQ19" s="1"/>
      <c r="QDR19" s="1"/>
      <c r="QDS19" s="1"/>
      <c r="QDT19" s="1"/>
      <c r="QDU19" s="1"/>
      <c r="QDV19" s="1"/>
      <c r="QDW19" s="1"/>
      <c r="QDX19" s="1"/>
      <c r="QDY19" s="1"/>
      <c r="QDZ19" s="1"/>
      <c r="QEA19" s="1"/>
      <c r="QEB19" s="1"/>
      <c r="QEC19" s="1"/>
      <c r="QED19" s="1"/>
      <c r="QEE19" s="1"/>
      <c r="QEF19" s="1"/>
      <c r="QEG19" s="1"/>
      <c r="QEH19" s="1"/>
      <c r="QEI19" s="1"/>
      <c r="QEJ19" s="1"/>
      <c r="QEK19" s="1"/>
      <c r="QEL19" s="1"/>
      <c r="QEM19" s="1"/>
      <c r="QEN19" s="1"/>
      <c r="QEO19" s="1"/>
      <c r="QEP19" s="1"/>
      <c r="QEQ19" s="1"/>
      <c r="QER19" s="1"/>
      <c r="QES19" s="1"/>
      <c r="QET19" s="1"/>
      <c r="QEU19" s="1"/>
      <c r="QEV19" s="1"/>
      <c r="QEW19" s="1"/>
      <c r="QEX19" s="1"/>
      <c r="QEY19" s="1"/>
      <c r="QEZ19" s="1"/>
      <c r="QFA19" s="1"/>
      <c r="QFB19" s="1"/>
      <c r="QFC19" s="1"/>
      <c r="QFD19" s="1"/>
      <c r="QFE19" s="1"/>
      <c r="QFF19" s="1"/>
      <c r="QFG19" s="1"/>
      <c r="QFH19" s="1"/>
      <c r="QFI19" s="1"/>
      <c r="QFJ19" s="1"/>
      <c r="QFK19" s="1"/>
      <c r="QFL19" s="1"/>
      <c r="QFM19" s="1"/>
      <c r="QFN19" s="1"/>
      <c r="QFO19" s="1"/>
      <c r="QFP19" s="1"/>
      <c r="QFQ19" s="1"/>
      <c r="QFR19" s="1"/>
      <c r="QFS19" s="1"/>
      <c r="QFT19" s="1"/>
      <c r="QFU19" s="1"/>
      <c r="QFV19" s="1"/>
      <c r="QFW19" s="1"/>
      <c r="QFX19" s="1"/>
      <c r="QFY19" s="1"/>
      <c r="QFZ19" s="1"/>
      <c r="QGA19" s="1"/>
      <c r="QGB19" s="1"/>
      <c r="QGC19" s="1"/>
      <c r="QGD19" s="1"/>
      <c r="QGE19" s="1"/>
      <c r="QGF19" s="1"/>
      <c r="QGG19" s="1"/>
      <c r="QGH19" s="1"/>
      <c r="QGI19" s="1"/>
      <c r="QGJ19" s="1"/>
      <c r="QGK19" s="1"/>
      <c r="QGL19" s="1"/>
      <c r="QGM19" s="1"/>
      <c r="QGN19" s="1"/>
      <c r="QGO19" s="1"/>
      <c r="QGP19" s="1"/>
      <c r="QGQ19" s="1"/>
      <c r="QGR19" s="1"/>
      <c r="QGS19" s="1"/>
      <c r="QGT19" s="1"/>
      <c r="QGU19" s="1"/>
      <c r="QGV19" s="1"/>
      <c r="QGW19" s="1"/>
      <c r="QGX19" s="1"/>
      <c r="QGY19" s="1"/>
      <c r="QGZ19" s="1"/>
      <c r="QHA19" s="1"/>
      <c r="QHB19" s="1"/>
      <c r="QHC19" s="1"/>
      <c r="QHD19" s="1"/>
      <c r="QHE19" s="1"/>
      <c r="QHF19" s="1"/>
      <c r="QHG19" s="1"/>
      <c r="QHH19" s="1"/>
      <c r="QHI19" s="1"/>
      <c r="QHJ19" s="1"/>
      <c r="QHK19" s="1"/>
      <c r="QHL19" s="1"/>
      <c r="QHM19" s="1"/>
      <c r="QHN19" s="1"/>
      <c r="QHO19" s="1"/>
      <c r="QHP19" s="1"/>
      <c r="QHQ19" s="1"/>
      <c r="QHR19" s="1"/>
      <c r="QHS19" s="1"/>
      <c r="QHT19" s="1"/>
      <c r="QHU19" s="1"/>
      <c r="QHV19" s="1"/>
      <c r="QHW19" s="1"/>
      <c r="QHX19" s="1"/>
      <c r="QHY19" s="1"/>
      <c r="QHZ19" s="1"/>
      <c r="QIA19" s="1"/>
      <c r="QIB19" s="1"/>
      <c r="QIC19" s="1"/>
      <c r="QID19" s="1"/>
      <c r="QIE19" s="1"/>
      <c r="QIF19" s="1"/>
      <c r="QIG19" s="1"/>
      <c r="QIH19" s="1"/>
      <c r="QII19" s="1"/>
      <c r="QIJ19" s="1"/>
      <c r="QIK19" s="1"/>
      <c r="QIL19" s="1"/>
      <c r="QIM19" s="1"/>
      <c r="QIN19" s="1"/>
      <c r="QIO19" s="1"/>
      <c r="QIP19" s="1"/>
      <c r="QIQ19" s="1"/>
      <c r="QIR19" s="1"/>
      <c r="QIS19" s="1"/>
      <c r="QIT19" s="1"/>
      <c r="QIU19" s="1"/>
      <c r="QIV19" s="1"/>
      <c r="QIW19" s="1"/>
      <c r="QIX19" s="1"/>
      <c r="QIY19" s="1"/>
      <c r="QIZ19" s="1"/>
      <c r="QJA19" s="1"/>
      <c r="QJB19" s="1"/>
      <c r="QJC19" s="1"/>
      <c r="QJD19" s="1"/>
      <c r="QJE19" s="1"/>
      <c r="QJF19" s="1"/>
      <c r="QJG19" s="1"/>
      <c r="QJH19" s="1"/>
      <c r="QJI19" s="1"/>
      <c r="QJJ19" s="1"/>
      <c r="QJK19" s="1"/>
      <c r="QJL19" s="1"/>
      <c r="QJM19" s="1"/>
      <c r="QJN19" s="1"/>
      <c r="QJO19" s="1"/>
      <c r="QJP19" s="1"/>
      <c r="QJQ19" s="1"/>
      <c r="QJR19" s="1"/>
      <c r="QJS19" s="1"/>
      <c r="QJT19" s="1"/>
      <c r="QJU19" s="1"/>
      <c r="QJV19" s="1"/>
      <c r="QJW19" s="1"/>
      <c r="QJX19" s="1"/>
      <c r="QJY19" s="1"/>
      <c r="QJZ19" s="1"/>
      <c r="QKA19" s="1"/>
      <c r="QKB19" s="1"/>
      <c r="QKC19" s="1"/>
      <c r="QKD19" s="1"/>
      <c r="QKE19" s="1"/>
      <c r="QKF19" s="1"/>
      <c r="QKG19" s="1"/>
      <c r="QKH19" s="1"/>
      <c r="QKI19" s="1"/>
      <c r="QKJ19" s="1"/>
      <c r="QKK19" s="1"/>
      <c r="QKL19" s="1"/>
      <c r="QKM19" s="1"/>
      <c r="QKN19" s="1"/>
      <c r="QKO19" s="1"/>
      <c r="QKP19" s="1"/>
      <c r="QKQ19" s="1"/>
      <c r="QKR19" s="1"/>
      <c r="QKS19" s="1"/>
      <c r="QKT19" s="1"/>
      <c r="QKU19" s="1"/>
      <c r="QKV19" s="1"/>
      <c r="QKW19" s="1"/>
      <c r="QKX19" s="1"/>
      <c r="QKY19" s="1"/>
      <c r="QKZ19" s="1"/>
      <c r="QLA19" s="1"/>
      <c r="QLB19" s="1"/>
      <c r="QLC19" s="1"/>
      <c r="QLD19" s="1"/>
      <c r="QLE19" s="1"/>
      <c r="QLF19" s="1"/>
      <c r="QLG19" s="1"/>
      <c r="QLH19" s="1"/>
      <c r="QLI19" s="1"/>
      <c r="QLJ19" s="1"/>
      <c r="QLK19" s="1"/>
      <c r="QLL19" s="1"/>
      <c r="QLM19" s="1"/>
      <c r="QLN19" s="1"/>
      <c r="QLO19" s="1"/>
      <c r="QLP19" s="1"/>
      <c r="QLQ19" s="1"/>
      <c r="QLR19" s="1"/>
      <c r="QLS19" s="1"/>
      <c r="QLT19" s="1"/>
      <c r="QLU19" s="1"/>
      <c r="QLV19" s="1"/>
      <c r="QLW19" s="1"/>
      <c r="QLX19" s="1"/>
      <c r="QLY19" s="1"/>
      <c r="QLZ19" s="1"/>
      <c r="QMA19" s="1"/>
      <c r="QMB19" s="1"/>
      <c r="QMC19" s="1"/>
      <c r="QMD19" s="1"/>
      <c r="QME19" s="1"/>
      <c r="QMF19" s="1"/>
      <c r="QMG19" s="1"/>
      <c r="QMH19" s="1"/>
      <c r="QMI19" s="1"/>
      <c r="QMJ19" s="1"/>
      <c r="QMK19" s="1"/>
      <c r="QML19" s="1"/>
      <c r="QMM19" s="1"/>
      <c r="QMN19" s="1"/>
      <c r="QMO19" s="1"/>
      <c r="QMP19" s="1"/>
      <c r="QMQ19" s="1"/>
      <c r="QMR19" s="1"/>
      <c r="QMS19" s="1"/>
      <c r="QMT19" s="1"/>
      <c r="QMU19" s="1"/>
      <c r="QMV19" s="1"/>
      <c r="QMW19" s="1"/>
      <c r="QMX19" s="1"/>
      <c r="QMY19" s="1"/>
      <c r="QMZ19" s="1"/>
      <c r="QNA19" s="1"/>
      <c r="QNB19" s="1"/>
      <c r="QNC19" s="1"/>
      <c r="QND19" s="1"/>
      <c r="QNE19" s="1"/>
      <c r="QNF19" s="1"/>
      <c r="QNG19" s="1"/>
      <c r="QNH19" s="1"/>
      <c r="QNI19" s="1"/>
      <c r="QNJ19" s="1"/>
      <c r="QNK19" s="1"/>
      <c r="QNL19" s="1"/>
      <c r="QNM19" s="1"/>
      <c r="QNN19" s="1"/>
      <c r="QNO19" s="1"/>
      <c r="QNP19" s="1"/>
      <c r="QNQ19" s="1"/>
      <c r="QNR19" s="1"/>
      <c r="QNS19" s="1"/>
      <c r="QNT19" s="1"/>
      <c r="QNU19" s="1"/>
      <c r="QNV19" s="1"/>
      <c r="QNW19" s="1"/>
      <c r="QNX19" s="1"/>
      <c r="QNY19" s="1"/>
      <c r="QNZ19" s="1"/>
      <c r="QOA19" s="1"/>
      <c r="QOB19" s="1"/>
      <c r="QOC19" s="1"/>
      <c r="QOD19" s="1"/>
      <c r="QOE19" s="1"/>
      <c r="QOF19" s="1"/>
      <c r="QOG19" s="1"/>
      <c r="QOH19" s="1"/>
      <c r="QOI19" s="1"/>
      <c r="QOJ19" s="1"/>
      <c r="QOK19" s="1"/>
      <c r="QOL19" s="1"/>
      <c r="QOM19" s="1"/>
      <c r="QON19" s="1"/>
      <c r="QOO19" s="1"/>
      <c r="QOP19" s="1"/>
      <c r="QOQ19" s="1"/>
      <c r="QOR19" s="1"/>
      <c r="QOS19" s="1"/>
      <c r="QOT19" s="1"/>
      <c r="QOU19" s="1"/>
      <c r="QOV19" s="1"/>
      <c r="QOW19" s="1"/>
      <c r="QOX19" s="1"/>
      <c r="QOY19" s="1"/>
      <c r="QOZ19" s="1"/>
      <c r="QPA19" s="1"/>
      <c r="QPB19" s="1"/>
      <c r="QPC19" s="1"/>
      <c r="QPD19" s="1"/>
      <c r="QPE19" s="1"/>
      <c r="QPF19" s="1"/>
      <c r="QPG19" s="1"/>
      <c r="QPH19" s="1"/>
      <c r="QPI19" s="1"/>
      <c r="QPJ19" s="1"/>
      <c r="QPK19" s="1"/>
      <c r="QPL19" s="1"/>
      <c r="QPM19" s="1"/>
      <c r="QPN19" s="1"/>
      <c r="QPO19" s="1"/>
      <c r="QPP19" s="1"/>
      <c r="QPQ19" s="1"/>
      <c r="QPR19" s="1"/>
      <c r="QPS19" s="1"/>
      <c r="QPT19" s="1"/>
      <c r="QPU19" s="1"/>
      <c r="QPV19" s="1"/>
      <c r="QPW19" s="1"/>
      <c r="QPX19" s="1"/>
      <c r="QPY19" s="1"/>
      <c r="QPZ19" s="1"/>
      <c r="QQA19" s="1"/>
      <c r="QQB19" s="1"/>
      <c r="QQC19" s="1"/>
      <c r="QQD19" s="1"/>
      <c r="QQE19" s="1"/>
      <c r="QQF19" s="1"/>
      <c r="QQG19" s="1"/>
      <c r="QQH19" s="1"/>
      <c r="QQI19" s="1"/>
      <c r="QQJ19" s="1"/>
      <c r="QQK19" s="1"/>
      <c r="QQL19" s="1"/>
      <c r="QQM19" s="1"/>
      <c r="QQN19" s="1"/>
      <c r="QQO19" s="1"/>
      <c r="QQP19" s="1"/>
      <c r="QQQ19" s="1"/>
      <c r="QQR19" s="1"/>
      <c r="QQS19" s="1"/>
      <c r="QQT19" s="1"/>
      <c r="QQU19" s="1"/>
      <c r="QQV19" s="1"/>
      <c r="QQW19" s="1"/>
      <c r="QQX19" s="1"/>
      <c r="QQY19" s="1"/>
      <c r="QQZ19" s="1"/>
      <c r="QRA19" s="1"/>
      <c r="QRB19" s="1"/>
      <c r="QRC19" s="1"/>
      <c r="QRD19" s="1"/>
      <c r="QRE19" s="1"/>
      <c r="QRF19" s="1"/>
      <c r="QRG19" s="1"/>
      <c r="QRH19" s="1"/>
      <c r="QRI19" s="1"/>
      <c r="QRJ19" s="1"/>
      <c r="QRK19" s="1"/>
      <c r="QRL19" s="1"/>
      <c r="QRM19" s="1"/>
      <c r="QRN19" s="1"/>
      <c r="QRO19" s="1"/>
      <c r="QRP19" s="1"/>
      <c r="QRQ19" s="1"/>
      <c r="QRR19" s="1"/>
      <c r="QRS19" s="1"/>
      <c r="QRT19" s="1"/>
      <c r="QRU19" s="1"/>
      <c r="QRV19" s="1"/>
      <c r="QRW19" s="1"/>
      <c r="QRX19" s="1"/>
      <c r="QRY19" s="1"/>
      <c r="QRZ19" s="1"/>
      <c r="QSA19" s="1"/>
      <c r="QSB19" s="1"/>
      <c r="QSC19" s="1"/>
      <c r="QSD19" s="1"/>
      <c r="QSE19" s="1"/>
      <c r="QSF19" s="1"/>
      <c r="QSG19" s="1"/>
      <c r="QSH19" s="1"/>
      <c r="QSI19" s="1"/>
      <c r="QSJ19" s="1"/>
      <c r="QSK19" s="1"/>
      <c r="QSL19" s="1"/>
      <c r="QSM19" s="1"/>
      <c r="QSN19" s="1"/>
      <c r="QSO19" s="1"/>
      <c r="QSP19" s="1"/>
      <c r="QSQ19" s="1"/>
      <c r="QSR19" s="1"/>
      <c r="QSS19" s="1"/>
      <c r="QST19" s="1"/>
      <c r="QSU19" s="1"/>
      <c r="QSV19" s="1"/>
      <c r="QSW19" s="1"/>
      <c r="QSX19" s="1"/>
      <c r="QSY19" s="1"/>
      <c r="QSZ19" s="1"/>
      <c r="QTA19" s="1"/>
      <c r="QTB19" s="1"/>
      <c r="QTC19" s="1"/>
      <c r="QTD19" s="1"/>
      <c r="QTE19" s="1"/>
      <c r="QTF19" s="1"/>
      <c r="QTG19" s="1"/>
      <c r="QTH19" s="1"/>
      <c r="QTI19" s="1"/>
      <c r="QTJ19" s="1"/>
      <c r="QTK19" s="1"/>
      <c r="QTL19" s="1"/>
      <c r="QTM19" s="1"/>
      <c r="QTN19" s="1"/>
      <c r="QTO19" s="1"/>
      <c r="QTP19" s="1"/>
      <c r="QTQ19" s="1"/>
      <c r="QTR19" s="1"/>
      <c r="QTS19" s="1"/>
      <c r="QTT19" s="1"/>
      <c r="QTU19" s="1"/>
      <c r="QTV19" s="1"/>
      <c r="QTW19" s="1"/>
      <c r="QTX19" s="1"/>
      <c r="QTY19" s="1"/>
      <c r="QTZ19" s="1"/>
      <c r="QUA19" s="1"/>
      <c r="QUB19" s="1"/>
      <c r="QUC19" s="1"/>
      <c r="QUD19" s="1"/>
      <c r="QUE19" s="1"/>
      <c r="QUF19" s="1"/>
      <c r="QUG19" s="1"/>
      <c r="QUH19" s="1"/>
      <c r="QUI19" s="1"/>
      <c r="QUJ19" s="1"/>
      <c r="QUK19" s="1"/>
      <c r="QUL19" s="1"/>
      <c r="QUM19" s="1"/>
      <c r="QUN19" s="1"/>
      <c r="QUO19" s="1"/>
      <c r="QUP19" s="1"/>
      <c r="QUQ19" s="1"/>
      <c r="QUR19" s="1"/>
      <c r="QUS19" s="1"/>
      <c r="QUT19" s="1"/>
      <c r="QUU19" s="1"/>
      <c r="QUV19" s="1"/>
      <c r="QUW19" s="1"/>
      <c r="QUX19" s="1"/>
      <c r="QUY19" s="1"/>
      <c r="QUZ19" s="1"/>
      <c r="QVA19" s="1"/>
      <c r="QVB19" s="1"/>
      <c r="QVC19" s="1"/>
      <c r="QVD19" s="1"/>
      <c r="QVE19" s="1"/>
      <c r="QVF19" s="1"/>
      <c r="QVG19" s="1"/>
      <c r="QVH19" s="1"/>
      <c r="QVI19" s="1"/>
      <c r="QVJ19" s="1"/>
      <c r="QVK19" s="1"/>
      <c r="QVL19" s="1"/>
      <c r="QVM19" s="1"/>
      <c r="QVN19" s="1"/>
      <c r="QVO19" s="1"/>
      <c r="QVP19" s="1"/>
      <c r="QVQ19" s="1"/>
      <c r="QVR19" s="1"/>
      <c r="QVS19" s="1"/>
      <c r="QVT19" s="1"/>
      <c r="QVU19" s="1"/>
      <c r="QVV19" s="1"/>
      <c r="QVW19" s="1"/>
      <c r="QVX19" s="1"/>
      <c r="QVY19" s="1"/>
      <c r="QVZ19" s="1"/>
      <c r="QWA19" s="1"/>
      <c r="QWB19" s="1"/>
      <c r="QWC19" s="1"/>
      <c r="QWD19" s="1"/>
      <c r="QWE19" s="1"/>
      <c r="QWF19" s="1"/>
      <c r="QWG19" s="1"/>
      <c r="QWH19" s="1"/>
      <c r="QWI19" s="1"/>
      <c r="QWJ19" s="1"/>
      <c r="QWK19" s="1"/>
      <c r="QWL19" s="1"/>
      <c r="QWM19" s="1"/>
      <c r="QWN19" s="1"/>
      <c r="QWO19" s="1"/>
      <c r="QWP19" s="1"/>
      <c r="QWQ19" s="1"/>
      <c r="QWR19" s="1"/>
      <c r="QWS19" s="1"/>
      <c r="QWT19" s="1"/>
      <c r="QWU19" s="1"/>
      <c r="QWV19" s="1"/>
      <c r="QWW19" s="1"/>
      <c r="QWX19" s="1"/>
      <c r="QWY19" s="1"/>
      <c r="QWZ19" s="1"/>
      <c r="QXA19" s="1"/>
      <c r="QXB19" s="1"/>
      <c r="QXC19" s="1"/>
      <c r="QXD19" s="1"/>
      <c r="QXE19" s="1"/>
      <c r="QXF19" s="1"/>
      <c r="QXG19" s="1"/>
      <c r="QXH19" s="1"/>
      <c r="QXI19" s="1"/>
      <c r="QXJ19" s="1"/>
      <c r="QXK19" s="1"/>
      <c r="QXL19" s="1"/>
      <c r="QXM19" s="1"/>
      <c r="QXN19" s="1"/>
      <c r="QXO19" s="1"/>
      <c r="QXP19" s="1"/>
      <c r="QXQ19" s="1"/>
      <c r="QXR19" s="1"/>
      <c r="QXS19" s="1"/>
      <c r="QXT19" s="1"/>
      <c r="QXU19" s="1"/>
      <c r="QXV19" s="1"/>
      <c r="QXW19" s="1"/>
      <c r="QXX19" s="1"/>
      <c r="QXY19" s="1"/>
      <c r="QXZ19" s="1"/>
      <c r="QYA19" s="1"/>
      <c r="QYB19" s="1"/>
      <c r="QYC19" s="1"/>
      <c r="QYD19" s="1"/>
      <c r="QYE19" s="1"/>
      <c r="QYF19" s="1"/>
      <c r="QYG19" s="1"/>
      <c r="QYH19" s="1"/>
      <c r="QYI19" s="1"/>
      <c r="QYJ19" s="1"/>
      <c r="QYK19" s="1"/>
      <c r="QYL19" s="1"/>
      <c r="QYM19" s="1"/>
      <c r="QYN19" s="1"/>
      <c r="QYO19" s="1"/>
      <c r="QYP19" s="1"/>
      <c r="QYQ19" s="1"/>
      <c r="QYR19" s="1"/>
      <c r="QYS19" s="1"/>
      <c r="QYT19" s="1"/>
      <c r="QYU19" s="1"/>
      <c r="QYV19" s="1"/>
      <c r="QYW19" s="1"/>
      <c r="QYX19" s="1"/>
      <c r="QYY19" s="1"/>
      <c r="QYZ19" s="1"/>
      <c r="QZA19" s="1"/>
      <c r="QZB19" s="1"/>
      <c r="QZC19" s="1"/>
      <c r="QZD19" s="1"/>
      <c r="QZE19" s="1"/>
      <c r="QZF19" s="1"/>
      <c r="QZG19" s="1"/>
      <c r="QZH19" s="1"/>
      <c r="QZI19" s="1"/>
      <c r="QZJ19" s="1"/>
      <c r="QZK19" s="1"/>
      <c r="QZL19" s="1"/>
      <c r="QZM19" s="1"/>
      <c r="QZN19" s="1"/>
      <c r="QZO19" s="1"/>
      <c r="QZP19" s="1"/>
      <c r="QZQ19" s="1"/>
      <c r="QZR19" s="1"/>
      <c r="QZS19" s="1"/>
      <c r="QZT19" s="1"/>
      <c r="QZU19" s="1"/>
      <c r="QZV19" s="1"/>
      <c r="QZW19" s="1"/>
      <c r="QZX19" s="1"/>
      <c r="QZY19" s="1"/>
      <c r="QZZ19" s="1"/>
      <c r="RAA19" s="1"/>
      <c r="RAB19" s="1"/>
      <c r="RAC19" s="1"/>
      <c r="RAD19" s="1"/>
      <c r="RAE19" s="1"/>
      <c r="RAF19" s="1"/>
      <c r="RAG19" s="1"/>
      <c r="RAH19" s="1"/>
      <c r="RAI19" s="1"/>
      <c r="RAJ19" s="1"/>
      <c r="RAK19" s="1"/>
      <c r="RAL19" s="1"/>
      <c r="RAM19" s="1"/>
      <c r="RAN19" s="1"/>
      <c r="RAO19" s="1"/>
      <c r="RAP19" s="1"/>
      <c r="RAQ19" s="1"/>
      <c r="RAR19" s="1"/>
      <c r="RAS19" s="1"/>
      <c r="RAT19" s="1"/>
      <c r="RAU19" s="1"/>
      <c r="RAV19" s="1"/>
      <c r="RAW19" s="1"/>
      <c r="RAX19" s="1"/>
      <c r="RAY19" s="1"/>
      <c r="RAZ19" s="1"/>
      <c r="RBA19" s="1"/>
      <c r="RBB19" s="1"/>
      <c r="RBC19" s="1"/>
      <c r="RBD19" s="1"/>
      <c r="RBE19" s="1"/>
      <c r="RBF19" s="1"/>
      <c r="RBG19" s="1"/>
      <c r="RBH19" s="1"/>
      <c r="RBI19" s="1"/>
      <c r="RBJ19" s="1"/>
      <c r="RBK19" s="1"/>
      <c r="RBL19" s="1"/>
      <c r="RBM19" s="1"/>
      <c r="RBN19" s="1"/>
      <c r="RBO19" s="1"/>
      <c r="RBP19" s="1"/>
      <c r="RBQ19" s="1"/>
      <c r="RBR19" s="1"/>
      <c r="RBS19" s="1"/>
      <c r="RBT19" s="1"/>
      <c r="RBU19" s="1"/>
      <c r="RBV19" s="1"/>
      <c r="RBW19" s="1"/>
      <c r="RBX19" s="1"/>
      <c r="RBY19" s="1"/>
      <c r="RBZ19" s="1"/>
      <c r="RCA19" s="1"/>
      <c r="RCB19" s="1"/>
      <c r="RCC19" s="1"/>
      <c r="RCD19" s="1"/>
      <c r="RCE19" s="1"/>
      <c r="RCF19" s="1"/>
      <c r="RCG19" s="1"/>
      <c r="RCH19" s="1"/>
      <c r="RCI19" s="1"/>
      <c r="RCJ19" s="1"/>
      <c r="RCK19" s="1"/>
      <c r="RCL19" s="1"/>
      <c r="RCM19" s="1"/>
      <c r="RCN19" s="1"/>
      <c r="RCO19" s="1"/>
      <c r="RCP19" s="1"/>
      <c r="RCQ19" s="1"/>
      <c r="RCR19" s="1"/>
      <c r="RCS19" s="1"/>
      <c r="RCT19" s="1"/>
      <c r="RCU19" s="1"/>
      <c r="RCV19" s="1"/>
      <c r="RCW19" s="1"/>
      <c r="RCX19" s="1"/>
      <c r="RCY19" s="1"/>
      <c r="RCZ19" s="1"/>
      <c r="RDA19" s="1"/>
      <c r="RDB19" s="1"/>
      <c r="RDC19" s="1"/>
      <c r="RDD19" s="1"/>
      <c r="RDE19" s="1"/>
      <c r="RDF19" s="1"/>
      <c r="RDG19" s="1"/>
      <c r="RDH19" s="1"/>
      <c r="RDI19" s="1"/>
      <c r="RDJ19" s="1"/>
      <c r="RDK19" s="1"/>
      <c r="RDL19" s="1"/>
      <c r="RDM19" s="1"/>
      <c r="RDN19" s="1"/>
      <c r="RDO19" s="1"/>
      <c r="RDP19" s="1"/>
      <c r="RDQ19" s="1"/>
      <c r="RDR19" s="1"/>
      <c r="RDS19" s="1"/>
      <c r="RDT19" s="1"/>
      <c r="RDU19" s="1"/>
      <c r="RDV19" s="1"/>
      <c r="RDW19" s="1"/>
      <c r="RDX19" s="1"/>
      <c r="RDY19" s="1"/>
      <c r="RDZ19" s="1"/>
      <c r="REA19" s="1"/>
      <c r="REB19" s="1"/>
      <c r="REC19" s="1"/>
      <c r="RED19" s="1"/>
      <c r="REE19" s="1"/>
      <c r="REF19" s="1"/>
      <c r="REG19" s="1"/>
      <c r="REH19" s="1"/>
      <c r="REI19" s="1"/>
      <c r="REJ19" s="1"/>
      <c r="REK19" s="1"/>
      <c r="REL19" s="1"/>
      <c r="REM19" s="1"/>
      <c r="REN19" s="1"/>
      <c r="REO19" s="1"/>
      <c r="REP19" s="1"/>
      <c r="REQ19" s="1"/>
      <c r="RER19" s="1"/>
      <c r="RES19" s="1"/>
      <c r="RET19" s="1"/>
      <c r="REU19" s="1"/>
      <c r="REV19" s="1"/>
      <c r="REW19" s="1"/>
      <c r="REX19" s="1"/>
      <c r="REY19" s="1"/>
      <c r="REZ19" s="1"/>
      <c r="RFA19" s="1"/>
      <c r="RFB19" s="1"/>
      <c r="RFC19" s="1"/>
      <c r="RFD19" s="1"/>
      <c r="RFE19" s="1"/>
      <c r="RFF19" s="1"/>
      <c r="RFG19" s="1"/>
      <c r="RFH19" s="1"/>
      <c r="RFI19" s="1"/>
      <c r="RFJ19" s="1"/>
      <c r="RFK19" s="1"/>
      <c r="RFL19" s="1"/>
      <c r="RFM19" s="1"/>
      <c r="RFN19" s="1"/>
      <c r="RFO19" s="1"/>
      <c r="RFP19" s="1"/>
      <c r="RFQ19" s="1"/>
      <c r="RFR19" s="1"/>
      <c r="RFS19" s="1"/>
      <c r="RFT19" s="1"/>
      <c r="RFU19" s="1"/>
      <c r="RFV19" s="1"/>
      <c r="RFW19" s="1"/>
      <c r="RFX19" s="1"/>
      <c r="RFY19" s="1"/>
      <c r="RFZ19" s="1"/>
      <c r="RGA19" s="1"/>
      <c r="RGB19" s="1"/>
      <c r="RGC19" s="1"/>
      <c r="RGD19" s="1"/>
      <c r="RGE19" s="1"/>
      <c r="RGF19" s="1"/>
      <c r="RGG19" s="1"/>
      <c r="RGH19" s="1"/>
      <c r="RGI19" s="1"/>
      <c r="RGJ19" s="1"/>
      <c r="RGK19" s="1"/>
      <c r="RGL19" s="1"/>
      <c r="RGM19" s="1"/>
      <c r="RGN19" s="1"/>
      <c r="RGO19" s="1"/>
      <c r="RGP19" s="1"/>
      <c r="RGQ19" s="1"/>
      <c r="RGR19" s="1"/>
      <c r="RGS19" s="1"/>
      <c r="RGT19" s="1"/>
      <c r="RGU19" s="1"/>
      <c r="RGV19" s="1"/>
      <c r="RGW19" s="1"/>
      <c r="RGX19" s="1"/>
      <c r="RGY19" s="1"/>
      <c r="RGZ19" s="1"/>
      <c r="RHA19" s="1"/>
      <c r="RHB19" s="1"/>
      <c r="RHC19" s="1"/>
      <c r="RHD19" s="1"/>
      <c r="RHE19" s="1"/>
      <c r="RHF19" s="1"/>
      <c r="RHG19" s="1"/>
      <c r="RHH19" s="1"/>
      <c r="RHI19" s="1"/>
      <c r="RHJ19" s="1"/>
      <c r="RHK19" s="1"/>
      <c r="RHL19" s="1"/>
      <c r="RHM19" s="1"/>
      <c r="RHN19" s="1"/>
      <c r="RHO19" s="1"/>
      <c r="RHP19" s="1"/>
      <c r="RHQ19" s="1"/>
      <c r="RHR19" s="1"/>
      <c r="RHS19" s="1"/>
      <c r="RHT19" s="1"/>
      <c r="RHU19" s="1"/>
      <c r="RHV19" s="1"/>
      <c r="RHW19" s="1"/>
      <c r="RHX19" s="1"/>
      <c r="RHY19" s="1"/>
      <c r="RHZ19" s="1"/>
      <c r="RIA19" s="1"/>
      <c r="RIB19" s="1"/>
      <c r="RIC19" s="1"/>
      <c r="RID19" s="1"/>
      <c r="RIE19" s="1"/>
      <c r="RIF19" s="1"/>
      <c r="RIG19" s="1"/>
      <c r="RIH19" s="1"/>
      <c r="RII19" s="1"/>
      <c r="RIJ19" s="1"/>
      <c r="RIK19" s="1"/>
      <c r="RIL19" s="1"/>
      <c r="RIM19" s="1"/>
      <c r="RIN19" s="1"/>
      <c r="RIO19" s="1"/>
      <c r="RIP19" s="1"/>
      <c r="RIQ19" s="1"/>
      <c r="RIR19" s="1"/>
      <c r="RIS19" s="1"/>
      <c r="RIT19" s="1"/>
      <c r="RIU19" s="1"/>
      <c r="RIV19" s="1"/>
      <c r="RIW19" s="1"/>
      <c r="RIX19" s="1"/>
      <c r="RIY19" s="1"/>
      <c r="RIZ19" s="1"/>
      <c r="RJA19" s="1"/>
      <c r="RJB19" s="1"/>
      <c r="RJC19" s="1"/>
      <c r="RJD19" s="1"/>
      <c r="RJE19" s="1"/>
      <c r="RJF19" s="1"/>
      <c r="RJG19" s="1"/>
      <c r="RJH19" s="1"/>
      <c r="RJI19" s="1"/>
      <c r="RJJ19" s="1"/>
      <c r="RJK19" s="1"/>
      <c r="RJL19" s="1"/>
      <c r="RJM19" s="1"/>
      <c r="RJN19" s="1"/>
      <c r="RJO19" s="1"/>
      <c r="RJP19" s="1"/>
      <c r="RJQ19" s="1"/>
      <c r="RJR19" s="1"/>
      <c r="RJS19" s="1"/>
      <c r="RJT19" s="1"/>
      <c r="RJU19" s="1"/>
      <c r="RJV19" s="1"/>
      <c r="RJW19" s="1"/>
      <c r="RJX19" s="1"/>
      <c r="RJY19" s="1"/>
      <c r="RJZ19" s="1"/>
      <c r="RKA19" s="1"/>
      <c r="RKB19" s="1"/>
      <c r="RKC19" s="1"/>
      <c r="RKD19" s="1"/>
      <c r="RKE19" s="1"/>
      <c r="RKF19" s="1"/>
      <c r="RKG19" s="1"/>
      <c r="RKH19" s="1"/>
      <c r="RKI19" s="1"/>
      <c r="RKJ19" s="1"/>
      <c r="RKK19" s="1"/>
      <c r="RKL19" s="1"/>
      <c r="RKM19" s="1"/>
      <c r="RKN19" s="1"/>
      <c r="RKO19" s="1"/>
      <c r="RKP19" s="1"/>
      <c r="RKQ19" s="1"/>
      <c r="RKR19" s="1"/>
      <c r="RKS19" s="1"/>
      <c r="RKT19" s="1"/>
      <c r="RKU19" s="1"/>
      <c r="RKV19" s="1"/>
      <c r="RKW19" s="1"/>
      <c r="RKX19" s="1"/>
      <c r="RKY19" s="1"/>
      <c r="RKZ19" s="1"/>
      <c r="RLA19" s="1"/>
      <c r="RLB19" s="1"/>
      <c r="RLC19" s="1"/>
      <c r="RLD19" s="1"/>
      <c r="RLE19" s="1"/>
      <c r="RLF19" s="1"/>
      <c r="RLG19" s="1"/>
      <c r="RLH19" s="1"/>
      <c r="RLI19" s="1"/>
      <c r="RLJ19" s="1"/>
      <c r="RLK19" s="1"/>
      <c r="RLL19" s="1"/>
      <c r="RLM19" s="1"/>
      <c r="RLN19" s="1"/>
      <c r="RLO19" s="1"/>
      <c r="RLP19" s="1"/>
      <c r="RLQ19" s="1"/>
      <c r="RLR19" s="1"/>
      <c r="RLS19" s="1"/>
      <c r="RLT19" s="1"/>
      <c r="RLU19" s="1"/>
      <c r="RLV19" s="1"/>
      <c r="RLW19" s="1"/>
      <c r="RLX19" s="1"/>
      <c r="RLY19" s="1"/>
      <c r="RLZ19" s="1"/>
      <c r="RMA19" s="1"/>
      <c r="RMB19" s="1"/>
      <c r="RMC19" s="1"/>
      <c r="RMD19" s="1"/>
      <c r="RME19" s="1"/>
      <c r="RMF19" s="1"/>
      <c r="RMG19" s="1"/>
      <c r="RMH19" s="1"/>
      <c r="RMI19" s="1"/>
      <c r="RMJ19" s="1"/>
      <c r="RMK19" s="1"/>
      <c r="RML19" s="1"/>
      <c r="RMM19" s="1"/>
      <c r="RMN19" s="1"/>
      <c r="RMO19" s="1"/>
      <c r="RMP19" s="1"/>
      <c r="RMQ19" s="1"/>
      <c r="RMR19" s="1"/>
      <c r="RMS19" s="1"/>
      <c r="RMT19" s="1"/>
      <c r="RMU19" s="1"/>
      <c r="RMV19" s="1"/>
      <c r="RMW19" s="1"/>
      <c r="RMX19" s="1"/>
      <c r="RMY19" s="1"/>
      <c r="RMZ19" s="1"/>
      <c r="RNA19" s="1"/>
      <c r="RNB19" s="1"/>
      <c r="RNC19" s="1"/>
      <c r="RND19" s="1"/>
      <c r="RNE19" s="1"/>
      <c r="RNF19" s="1"/>
      <c r="RNG19" s="1"/>
      <c r="RNH19" s="1"/>
      <c r="RNI19" s="1"/>
      <c r="RNJ19" s="1"/>
      <c r="RNK19" s="1"/>
      <c r="RNL19" s="1"/>
      <c r="RNM19" s="1"/>
      <c r="RNN19" s="1"/>
      <c r="RNO19" s="1"/>
      <c r="RNP19" s="1"/>
      <c r="RNQ19" s="1"/>
      <c r="RNR19" s="1"/>
      <c r="RNS19" s="1"/>
      <c r="RNT19" s="1"/>
      <c r="RNU19" s="1"/>
      <c r="RNV19" s="1"/>
      <c r="RNW19" s="1"/>
      <c r="RNX19" s="1"/>
      <c r="RNY19" s="1"/>
      <c r="RNZ19" s="1"/>
      <c r="ROA19" s="1"/>
      <c r="ROB19" s="1"/>
      <c r="ROC19" s="1"/>
      <c r="ROD19" s="1"/>
      <c r="ROE19" s="1"/>
      <c r="ROF19" s="1"/>
      <c r="ROG19" s="1"/>
      <c r="ROH19" s="1"/>
      <c r="ROI19" s="1"/>
      <c r="ROJ19" s="1"/>
      <c r="ROK19" s="1"/>
      <c r="ROL19" s="1"/>
      <c r="ROM19" s="1"/>
      <c r="RON19" s="1"/>
      <c r="ROO19" s="1"/>
      <c r="ROP19" s="1"/>
      <c r="ROQ19" s="1"/>
      <c r="ROR19" s="1"/>
      <c r="ROS19" s="1"/>
      <c r="ROT19" s="1"/>
      <c r="ROU19" s="1"/>
      <c r="ROV19" s="1"/>
      <c r="ROW19" s="1"/>
      <c r="ROX19" s="1"/>
      <c r="ROY19" s="1"/>
      <c r="ROZ19" s="1"/>
      <c r="RPA19" s="1"/>
      <c r="RPB19" s="1"/>
      <c r="RPC19" s="1"/>
      <c r="RPD19" s="1"/>
      <c r="RPE19" s="1"/>
      <c r="RPF19" s="1"/>
      <c r="RPG19" s="1"/>
      <c r="RPH19" s="1"/>
      <c r="RPI19" s="1"/>
      <c r="RPJ19" s="1"/>
      <c r="RPK19" s="1"/>
      <c r="RPL19" s="1"/>
      <c r="RPM19" s="1"/>
      <c r="RPN19" s="1"/>
      <c r="RPO19" s="1"/>
      <c r="RPP19" s="1"/>
      <c r="RPQ19" s="1"/>
      <c r="RPR19" s="1"/>
      <c r="RPS19" s="1"/>
      <c r="RPT19" s="1"/>
      <c r="RPU19" s="1"/>
      <c r="RPV19" s="1"/>
      <c r="RPW19" s="1"/>
      <c r="RPX19" s="1"/>
      <c r="RPY19" s="1"/>
      <c r="RPZ19" s="1"/>
      <c r="RQA19" s="1"/>
      <c r="RQB19" s="1"/>
      <c r="RQC19" s="1"/>
      <c r="RQD19" s="1"/>
      <c r="RQE19" s="1"/>
      <c r="RQF19" s="1"/>
      <c r="RQG19" s="1"/>
      <c r="RQH19" s="1"/>
      <c r="RQI19" s="1"/>
      <c r="RQJ19" s="1"/>
      <c r="RQK19" s="1"/>
      <c r="RQL19" s="1"/>
      <c r="RQM19" s="1"/>
      <c r="RQN19" s="1"/>
      <c r="RQO19" s="1"/>
      <c r="RQP19" s="1"/>
      <c r="RQQ19" s="1"/>
      <c r="RQR19" s="1"/>
      <c r="RQS19" s="1"/>
      <c r="RQT19" s="1"/>
      <c r="RQU19" s="1"/>
      <c r="RQV19" s="1"/>
      <c r="RQW19" s="1"/>
      <c r="RQX19" s="1"/>
      <c r="RQY19" s="1"/>
      <c r="RQZ19" s="1"/>
      <c r="RRA19" s="1"/>
      <c r="RRB19" s="1"/>
      <c r="RRC19" s="1"/>
      <c r="RRD19" s="1"/>
      <c r="RRE19" s="1"/>
      <c r="RRF19" s="1"/>
      <c r="RRG19" s="1"/>
      <c r="RRH19" s="1"/>
      <c r="RRI19" s="1"/>
      <c r="RRJ19" s="1"/>
      <c r="RRK19" s="1"/>
      <c r="RRL19" s="1"/>
      <c r="RRM19" s="1"/>
      <c r="RRN19" s="1"/>
      <c r="RRO19" s="1"/>
      <c r="RRP19" s="1"/>
      <c r="RRQ19" s="1"/>
      <c r="RRR19" s="1"/>
      <c r="RRS19" s="1"/>
      <c r="RRT19" s="1"/>
      <c r="RRU19" s="1"/>
      <c r="RRV19" s="1"/>
      <c r="RRW19" s="1"/>
      <c r="RRX19" s="1"/>
      <c r="RRY19" s="1"/>
      <c r="RRZ19" s="1"/>
      <c r="RSA19" s="1"/>
      <c r="RSB19" s="1"/>
      <c r="RSC19" s="1"/>
      <c r="RSD19" s="1"/>
      <c r="RSE19" s="1"/>
      <c r="RSF19" s="1"/>
      <c r="RSG19" s="1"/>
      <c r="RSH19" s="1"/>
      <c r="RSI19" s="1"/>
      <c r="RSJ19" s="1"/>
      <c r="RSK19" s="1"/>
      <c r="RSL19" s="1"/>
      <c r="RSM19" s="1"/>
      <c r="RSN19" s="1"/>
      <c r="RSO19" s="1"/>
      <c r="RSP19" s="1"/>
      <c r="RSQ19" s="1"/>
      <c r="RSR19" s="1"/>
      <c r="RSS19" s="1"/>
      <c r="RST19" s="1"/>
      <c r="RSU19" s="1"/>
      <c r="RSV19" s="1"/>
      <c r="RSW19" s="1"/>
      <c r="RSX19" s="1"/>
      <c r="RSY19" s="1"/>
      <c r="RSZ19" s="1"/>
      <c r="RTA19" s="1"/>
      <c r="RTB19" s="1"/>
      <c r="RTC19" s="1"/>
      <c r="RTD19" s="1"/>
      <c r="RTE19" s="1"/>
      <c r="RTF19" s="1"/>
      <c r="RTG19" s="1"/>
      <c r="RTH19" s="1"/>
      <c r="RTI19" s="1"/>
      <c r="RTJ19" s="1"/>
      <c r="RTK19" s="1"/>
      <c r="RTL19" s="1"/>
      <c r="RTM19" s="1"/>
      <c r="RTN19" s="1"/>
      <c r="RTO19" s="1"/>
      <c r="RTP19" s="1"/>
      <c r="RTQ19" s="1"/>
      <c r="RTR19" s="1"/>
      <c r="RTS19" s="1"/>
      <c r="RTT19" s="1"/>
      <c r="RTU19" s="1"/>
      <c r="RTV19" s="1"/>
      <c r="RTW19" s="1"/>
      <c r="RTX19" s="1"/>
      <c r="RTY19" s="1"/>
      <c r="RTZ19" s="1"/>
      <c r="RUA19" s="1"/>
      <c r="RUB19" s="1"/>
      <c r="RUC19" s="1"/>
      <c r="RUD19" s="1"/>
      <c r="RUE19" s="1"/>
      <c r="RUF19" s="1"/>
      <c r="RUG19" s="1"/>
      <c r="RUH19" s="1"/>
      <c r="RUI19" s="1"/>
      <c r="RUJ19" s="1"/>
      <c r="RUK19" s="1"/>
      <c r="RUL19" s="1"/>
      <c r="RUM19" s="1"/>
      <c r="RUN19" s="1"/>
      <c r="RUO19" s="1"/>
      <c r="RUP19" s="1"/>
      <c r="RUQ19" s="1"/>
      <c r="RUR19" s="1"/>
      <c r="RUS19" s="1"/>
      <c r="RUT19" s="1"/>
      <c r="RUU19" s="1"/>
      <c r="RUV19" s="1"/>
      <c r="RUW19" s="1"/>
      <c r="RUX19" s="1"/>
      <c r="RUY19" s="1"/>
      <c r="RUZ19" s="1"/>
      <c r="RVA19" s="1"/>
      <c r="RVB19" s="1"/>
      <c r="RVC19" s="1"/>
      <c r="RVD19" s="1"/>
      <c r="RVE19" s="1"/>
      <c r="RVF19" s="1"/>
      <c r="RVG19" s="1"/>
      <c r="RVH19" s="1"/>
      <c r="RVI19" s="1"/>
      <c r="RVJ19" s="1"/>
      <c r="RVK19" s="1"/>
      <c r="RVL19" s="1"/>
      <c r="RVM19" s="1"/>
      <c r="RVN19" s="1"/>
      <c r="RVO19" s="1"/>
      <c r="RVP19" s="1"/>
      <c r="RVQ19" s="1"/>
      <c r="RVR19" s="1"/>
      <c r="RVS19" s="1"/>
      <c r="RVT19" s="1"/>
      <c r="RVU19" s="1"/>
      <c r="RVV19" s="1"/>
      <c r="RVW19" s="1"/>
      <c r="RVX19" s="1"/>
      <c r="RVY19" s="1"/>
      <c r="RVZ19" s="1"/>
      <c r="RWA19" s="1"/>
      <c r="RWB19" s="1"/>
      <c r="RWC19" s="1"/>
      <c r="RWD19" s="1"/>
      <c r="RWE19" s="1"/>
      <c r="RWF19" s="1"/>
      <c r="RWG19" s="1"/>
      <c r="RWH19" s="1"/>
      <c r="RWI19" s="1"/>
      <c r="RWJ19" s="1"/>
      <c r="RWK19" s="1"/>
      <c r="RWL19" s="1"/>
      <c r="RWM19" s="1"/>
      <c r="RWN19" s="1"/>
      <c r="RWO19" s="1"/>
      <c r="RWP19" s="1"/>
      <c r="RWQ19" s="1"/>
      <c r="RWR19" s="1"/>
      <c r="RWS19" s="1"/>
      <c r="RWT19" s="1"/>
      <c r="RWU19" s="1"/>
      <c r="RWV19" s="1"/>
      <c r="RWW19" s="1"/>
      <c r="RWX19" s="1"/>
      <c r="RWY19" s="1"/>
      <c r="RWZ19" s="1"/>
      <c r="RXA19" s="1"/>
      <c r="RXB19" s="1"/>
      <c r="RXC19" s="1"/>
      <c r="RXD19" s="1"/>
      <c r="RXE19" s="1"/>
      <c r="RXF19" s="1"/>
      <c r="RXG19" s="1"/>
      <c r="RXH19" s="1"/>
      <c r="RXI19" s="1"/>
      <c r="RXJ19" s="1"/>
      <c r="RXK19" s="1"/>
      <c r="RXL19" s="1"/>
      <c r="RXM19" s="1"/>
      <c r="RXN19" s="1"/>
      <c r="RXO19" s="1"/>
      <c r="RXP19" s="1"/>
      <c r="RXQ19" s="1"/>
      <c r="RXR19" s="1"/>
      <c r="RXS19" s="1"/>
      <c r="RXT19" s="1"/>
      <c r="RXU19" s="1"/>
      <c r="RXV19" s="1"/>
      <c r="RXW19" s="1"/>
      <c r="RXX19" s="1"/>
      <c r="RXY19" s="1"/>
      <c r="RXZ19" s="1"/>
      <c r="RYA19" s="1"/>
      <c r="RYB19" s="1"/>
      <c r="RYC19" s="1"/>
      <c r="RYD19" s="1"/>
      <c r="RYE19" s="1"/>
      <c r="RYF19" s="1"/>
      <c r="RYG19" s="1"/>
      <c r="RYH19" s="1"/>
      <c r="RYI19" s="1"/>
      <c r="RYJ19" s="1"/>
      <c r="RYK19" s="1"/>
      <c r="RYL19" s="1"/>
      <c r="RYM19" s="1"/>
      <c r="RYN19" s="1"/>
      <c r="RYO19" s="1"/>
      <c r="RYP19" s="1"/>
      <c r="RYQ19" s="1"/>
      <c r="RYR19" s="1"/>
      <c r="RYS19" s="1"/>
      <c r="RYT19" s="1"/>
      <c r="RYU19" s="1"/>
      <c r="RYV19" s="1"/>
      <c r="RYW19" s="1"/>
      <c r="RYX19" s="1"/>
      <c r="RYY19" s="1"/>
      <c r="RYZ19" s="1"/>
      <c r="RZA19" s="1"/>
      <c r="RZB19" s="1"/>
      <c r="RZC19" s="1"/>
      <c r="RZD19" s="1"/>
      <c r="RZE19" s="1"/>
      <c r="RZF19" s="1"/>
      <c r="RZG19" s="1"/>
      <c r="RZH19" s="1"/>
      <c r="RZI19" s="1"/>
      <c r="RZJ19" s="1"/>
      <c r="RZK19" s="1"/>
      <c r="RZL19" s="1"/>
      <c r="RZM19" s="1"/>
      <c r="RZN19" s="1"/>
      <c r="RZO19" s="1"/>
      <c r="RZP19" s="1"/>
      <c r="RZQ19" s="1"/>
      <c r="RZR19" s="1"/>
      <c r="RZS19" s="1"/>
      <c r="RZT19" s="1"/>
      <c r="RZU19" s="1"/>
      <c r="RZV19" s="1"/>
      <c r="RZW19" s="1"/>
      <c r="RZX19" s="1"/>
      <c r="RZY19" s="1"/>
      <c r="RZZ19" s="1"/>
      <c r="SAA19" s="1"/>
      <c r="SAB19" s="1"/>
      <c r="SAC19" s="1"/>
      <c r="SAD19" s="1"/>
      <c r="SAE19" s="1"/>
      <c r="SAF19" s="1"/>
      <c r="SAG19" s="1"/>
      <c r="SAH19" s="1"/>
      <c r="SAI19" s="1"/>
      <c r="SAJ19" s="1"/>
      <c r="SAK19" s="1"/>
      <c r="SAL19" s="1"/>
      <c r="SAM19" s="1"/>
      <c r="SAN19" s="1"/>
      <c r="SAO19" s="1"/>
      <c r="SAP19" s="1"/>
      <c r="SAQ19" s="1"/>
      <c r="SAR19" s="1"/>
      <c r="SAS19" s="1"/>
      <c r="SAT19" s="1"/>
      <c r="SAU19" s="1"/>
      <c r="SAV19" s="1"/>
      <c r="SAW19" s="1"/>
      <c r="SAX19" s="1"/>
      <c r="SAY19" s="1"/>
      <c r="SAZ19" s="1"/>
      <c r="SBA19" s="1"/>
      <c r="SBB19" s="1"/>
      <c r="SBC19" s="1"/>
      <c r="SBD19" s="1"/>
      <c r="SBE19" s="1"/>
      <c r="SBF19" s="1"/>
      <c r="SBG19" s="1"/>
      <c r="SBH19" s="1"/>
      <c r="SBI19" s="1"/>
      <c r="SBJ19" s="1"/>
      <c r="SBK19" s="1"/>
      <c r="SBL19" s="1"/>
      <c r="SBM19" s="1"/>
      <c r="SBN19" s="1"/>
      <c r="SBO19" s="1"/>
      <c r="SBP19" s="1"/>
      <c r="SBQ19" s="1"/>
      <c r="SBR19" s="1"/>
      <c r="SBS19" s="1"/>
      <c r="SBT19" s="1"/>
      <c r="SBU19" s="1"/>
      <c r="SBV19" s="1"/>
      <c r="SBW19" s="1"/>
      <c r="SBX19" s="1"/>
      <c r="SBY19" s="1"/>
      <c r="SBZ19" s="1"/>
      <c r="SCA19" s="1"/>
      <c r="SCB19" s="1"/>
      <c r="SCC19" s="1"/>
      <c r="SCD19" s="1"/>
      <c r="SCE19" s="1"/>
      <c r="SCF19" s="1"/>
      <c r="SCG19" s="1"/>
      <c r="SCH19" s="1"/>
      <c r="SCI19" s="1"/>
      <c r="SCJ19" s="1"/>
      <c r="SCK19" s="1"/>
      <c r="SCL19" s="1"/>
      <c r="SCM19" s="1"/>
      <c r="SCN19" s="1"/>
      <c r="SCO19" s="1"/>
      <c r="SCP19" s="1"/>
      <c r="SCQ19" s="1"/>
      <c r="SCR19" s="1"/>
      <c r="SCS19" s="1"/>
      <c r="SCT19" s="1"/>
      <c r="SCU19" s="1"/>
      <c r="SCV19" s="1"/>
      <c r="SCW19" s="1"/>
      <c r="SCX19" s="1"/>
      <c r="SCY19" s="1"/>
      <c r="SCZ19" s="1"/>
      <c r="SDA19" s="1"/>
      <c r="SDB19" s="1"/>
      <c r="SDC19" s="1"/>
      <c r="SDD19" s="1"/>
      <c r="SDE19" s="1"/>
      <c r="SDF19" s="1"/>
      <c r="SDG19" s="1"/>
      <c r="SDH19" s="1"/>
      <c r="SDI19" s="1"/>
      <c r="SDJ19" s="1"/>
      <c r="SDK19" s="1"/>
      <c r="SDL19" s="1"/>
      <c r="SDM19" s="1"/>
      <c r="SDN19" s="1"/>
      <c r="SDO19" s="1"/>
      <c r="SDP19" s="1"/>
      <c r="SDQ19" s="1"/>
      <c r="SDR19" s="1"/>
      <c r="SDS19" s="1"/>
      <c r="SDT19" s="1"/>
      <c r="SDU19" s="1"/>
      <c r="SDV19" s="1"/>
      <c r="SDW19" s="1"/>
      <c r="SDX19" s="1"/>
      <c r="SDY19" s="1"/>
      <c r="SDZ19" s="1"/>
      <c r="SEA19" s="1"/>
      <c r="SEB19" s="1"/>
      <c r="SEC19" s="1"/>
      <c r="SED19" s="1"/>
      <c r="SEE19" s="1"/>
      <c r="SEF19" s="1"/>
      <c r="SEG19" s="1"/>
      <c r="SEH19" s="1"/>
      <c r="SEI19" s="1"/>
      <c r="SEJ19" s="1"/>
      <c r="SEK19" s="1"/>
      <c r="SEL19" s="1"/>
      <c r="SEM19" s="1"/>
      <c r="SEN19" s="1"/>
      <c r="SEO19" s="1"/>
      <c r="SEP19" s="1"/>
      <c r="SEQ19" s="1"/>
      <c r="SER19" s="1"/>
      <c r="SES19" s="1"/>
      <c r="SET19" s="1"/>
      <c r="SEU19" s="1"/>
      <c r="SEV19" s="1"/>
      <c r="SEW19" s="1"/>
      <c r="SEX19" s="1"/>
      <c r="SEY19" s="1"/>
      <c r="SEZ19" s="1"/>
      <c r="SFA19" s="1"/>
      <c r="SFB19" s="1"/>
      <c r="SFC19" s="1"/>
      <c r="SFD19" s="1"/>
      <c r="SFE19" s="1"/>
      <c r="SFF19" s="1"/>
      <c r="SFG19" s="1"/>
      <c r="SFH19" s="1"/>
      <c r="SFI19" s="1"/>
      <c r="SFJ19" s="1"/>
      <c r="SFK19" s="1"/>
      <c r="SFL19" s="1"/>
      <c r="SFM19" s="1"/>
      <c r="SFN19" s="1"/>
      <c r="SFO19" s="1"/>
      <c r="SFP19" s="1"/>
      <c r="SFQ19" s="1"/>
      <c r="SFR19" s="1"/>
      <c r="SFS19" s="1"/>
      <c r="SFT19" s="1"/>
      <c r="SFU19" s="1"/>
      <c r="SFV19" s="1"/>
      <c r="SFW19" s="1"/>
      <c r="SFX19" s="1"/>
      <c r="SFY19" s="1"/>
      <c r="SFZ19" s="1"/>
      <c r="SGA19" s="1"/>
      <c r="SGB19" s="1"/>
      <c r="SGC19" s="1"/>
      <c r="SGD19" s="1"/>
      <c r="SGE19" s="1"/>
      <c r="SGF19" s="1"/>
      <c r="SGG19" s="1"/>
      <c r="SGH19" s="1"/>
      <c r="SGI19" s="1"/>
      <c r="SGJ19" s="1"/>
      <c r="SGK19" s="1"/>
      <c r="SGL19" s="1"/>
      <c r="SGM19" s="1"/>
      <c r="SGN19" s="1"/>
      <c r="SGO19" s="1"/>
      <c r="SGP19" s="1"/>
      <c r="SGQ19" s="1"/>
      <c r="SGR19" s="1"/>
      <c r="SGS19" s="1"/>
      <c r="SGT19" s="1"/>
      <c r="SGU19" s="1"/>
      <c r="SGV19" s="1"/>
      <c r="SGW19" s="1"/>
      <c r="SGX19" s="1"/>
      <c r="SGY19" s="1"/>
      <c r="SGZ19" s="1"/>
      <c r="SHA19" s="1"/>
      <c r="SHB19" s="1"/>
      <c r="SHC19" s="1"/>
      <c r="SHD19" s="1"/>
      <c r="SHE19" s="1"/>
      <c r="SHF19" s="1"/>
      <c r="SHG19" s="1"/>
      <c r="SHH19" s="1"/>
      <c r="SHI19" s="1"/>
      <c r="SHJ19" s="1"/>
      <c r="SHK19" s="1"/>
      <c r="SHL19" s="1"/>
      <c r="SHM19" s="1"/>
      <c r="SHN19" s="1"/>
      <c r="SHO19" s="1"/>
      <c r="SHP19" s="1"/>
      <c r="SHQ19" s="1"/>
      <c r="SHR19" s="1"/>
      <c r="SHS19" s="1"/>
      <c r="SHT19" s="1"/>
      <c r="SHU19" s="1"/>
      <c r="SHV19" s="1"/>
      <c r="SHW19" s="1"/>
      <c r="SHX19" s="1"/>
      <c r="SHY19" s="1"/>
      <c r="SHZ19" s="1"/>
      <c r="SIA19" s="1"/>
      <c r="SIB19" s="1"/>
      <c r="SIC19" s="1"/>
      <c r="SID19" s="1"/>
      <c r="SIE19" s="1"/>
      <c r="SIF19" s="1"/>
      <c r="SIG19" s="1"/>
      <c r="SIH19" s="1"/>
      <c r="SII19" s="1"/>
      <c r="SIJ19" s="1"/>
      <c r="SIK19" s="1"/>
      <c r="SIL19" s="1"/>
      <c r="SIM19" s="1"/>
      <c r="SIN19" s="1"/>
      <c r="SIO19" s="1"/>
      <c r="SIP19" s="1"/>
      <c r="SIQ19" s="1"/>
      <c r="SIR19" s="1"/>
      <c r="SIS19" s="1"/>
      <c r="SIT19" s="1"/>
      <c r="SIU19" s="1"/>
      <c r="SIV19" s="1"/>
      <c r="SIW19" s="1"/>
      <c r="SIX19" s="1"/>
      <c r="SIY19" s="1"/>
      <c r="SIZ19" s="1"/>
      <c r="SJA19" s="1"/>
      <c r="SJB19" s="1"/>
      <c r="SJC19" s="1"/>
      <c r="SJD19" s="1"/>
      <c r="SJE19" s="1"/>
      <c r="SJF19" s="1"/>
      <c r="SJG19" s="1"/>
      <c r="SJH19" s="1"/>
      <c r="SJI19" s="1"/>
      <c r="SJJ19" s="1"/>
      <c r="SJK19" s="1"/>
      <c r="SJL19" s="1"/>
      <c r="SJM19" s="1"/>
      <c r="SJN19" s="1"/>
      <c r="SJO19" s="1"/>
      <c r="SJP19" s="1"/>
      <c r="SJQ19" s="1"/>
      <c r="SJR19" s="1"/>
      <c r="SJS19" s="1"/>
      <c r="SJT19" s="1"/>
      <c r="SJU19" s="1"/>
      <c r="SJV19" s="1"/>
      <c r="SJW19" s="1"/>
      <c r="SJX19" s="1"/>
      <c r="SJY19" s="1"/>
      <c r="SJZ19" s="1"/>
      <c r="SKA19" s="1"/>
      <c r="SKB19" s="1"/>
      <c r="SKC19" s="1"/>
      <c r="SKD19" s="1"/>
      <c r="SKE19" s="1"/>
      <c r="SKF19" s="1"/>
      <c r="SKG19" s="1"/>
      <c r="SKH19" s="1"/>
      <c r="SKI19" s="1"/>
      <c r="SKJ19" s="1"/>
      <c r="SKK19" s="1"/>
      <c r="SKL19" s="1"/>
      <c r="SKM19" s="1"/>
      <c r="SKN19" s="1"/>
      <c r="SKO19" s="1"/>
      <c r="SKP19" s="1"/>
      <c r="SKQ19" s="1"/>
      <c r="SKR19" s="1"/>
      <c r="SKS19" s="1"/>
      <c r="SKT19" s="1"/>
      <c r="SKU19" s="1"/>
      <c r="SKV19" s="1"/>
      <c r="SKW19" s="1"/>
      <c r="SKX19" s="1"/>
      <c r="SKY19" s="1"/>
      <c r="SKZ19" s="1"/>
      <c r="SLA19" s="1"/>
      <c r="SLB19" s="1"/>
      <c r="SLC19" s="1"/>
      <c r="SLD19" s="1"/>
      <c r="SLE19" s="1"/>
      <c r="SLF19" s="1"/>
      <c r="SLG19" s="1"/>
      <c r="SLH19" s="1"/>
      <c r="SLI19" s="1"/>
      <c r="SLJ19" s="1"/>
      <c r="SLK19" s="1"/>
      <c r="SLL19" s="1"/>
      <c r="SLM19" s="1"/>
      <c r="SLN19" s="1"/>
      <c r="SLO19" s="1"/>
      <c r="SLP19" s="1"/>
      <c r="SLQ19" s="1"/>
      <c r="SLR19" s="1"/>
      <c r="SLS19" s="1"/>
      <c r="SLT19" s="1"/>
      <c r="SLU19" s="1"/>
      <c r="SLV19" s="1"/>
      <c r="SLW19" s="1"/>
      <c r="SLX19" s="1"/>
      <c r="SLY19" s="1"/>
      <c r="SLZ19" s="1"/>
      <c r="SMA19" s="1"/>
      <c r="SMB19" s="1"/>
      <c r="SMC19" s="1"/>
      <c r="SMD19" s="1"/>
      <c r="SME19" s="1"/>
      <c r="SMF19" s="1"/>
      <c r="SMG19" s="1"/>
      <c r="SMH19" s="1"/>
      <c r="SMI19" s="1"/>
      <c r="SMJ19" s="1"/>
      <c r="SMK19" s="1"/>
      <c r="SML19" s="1"/>
      <c r="SMM19" s="1"/>
      <c r="SMN19" s="1"/>
      <c r="SMO19" s="1"/>
      <c r="SMP19" s="1"/>
      <c r="SMQ19" s="1"/>
      <c r="SMR19" s="1"/>
      <c r="SMS19" s="1"/>
      <c r="SMT19" s="1"/>
      <c r="SMU19" s="1"/>
      <c r="SMV19" s="1"/>
      <c r="SMW19" s="1"/>
      <c r="SMX19" s="1"/>
      <c r="SMY19" s="1"/>
      <c r="SMZ19" s="1"/>
      <c r="SNA19" s="1"/>
      <c r="SNB19" s="1"/>
      <c r="SNC19" s="1"/>
      <c r="SND19" s="1"/>
      <c r="SNE19" s="1"/>
      <c r="SNF19" s="1"/>
      <c r="SNG19" s="1"/>
      <c r="SNH19" s="1"/>
      <c r="SNI19" s="1"/>
      <c r="SNJ19" s="1"/>
      <c r="SNK19" s="1"/>
      <c r="SNL19" s="1"/>
      <c r="SNM19" s="1"/>
      <c r="SNN19" s="1"/>
      <c r="SNO19" s="1"/>
      <c r="SNP19" s="1"/>
      <c r="SNQ19" s="1"/>
      <c r="SNR19" s="1"/>
      <c r="SNS19" s="1"/>
      <c r="SNT19" s="1"/>
      <c r="SNU19" s="1"/>
      <c r="SNV19" s="1"/>
      <c r="SNW19" s="1"/>
      <c r="SNX19" s="1"/>
      <c r="SNY19" s="1"/>
      <c r="SNZ19" s="1"/>
      <c r="SOA19" s="1"/>
      <c r="SOB19" s="1"/>
      <c r="SOC19" s="1"/>
      <c r="SOD19" s="1"/>
      <c r="SOE19" s="1"/>
      <c r="SOF19" s="1"/>
      <c r="SOG19" s="1"/>
      <c r="SOH19" s="1"/>
      <c r="SOI19" s="1"/>
      <c r="SOJ19" s="1"/>
      <c r="SOK19" s="1"/>
      <c r="SOL19" s="1"/>
      <c r="SOM19" s="1"/>
      <c r="SON19" s="1"/>
      <c r="SOO19" s="1"/>
      <c r="SOP19" s="1"/>
      <c r="SOQ19" s="1"/>
      <c r="SOR19" s="1"/>
      <c r="SOS19" s="1"/>
      <c r="SOT19" s="1"/>
      <c r="SOU19" s="1"/>
      <c r="SOV19" s="1"/>
      <c r="SOW19" s="1"/>
      <c r="SOX19" s="1"/>
      <c r="SOY19" s="1"/>
      <c r="SOZ19" s="1"/>
      <c r="SPA19" s="1"/>
      <c r="SPB19" s="1"/>
      <c r="SPC19" s="1"/>
      <c r="SPD19" s="1"/>
      <c r="SPE19" s="1"/>
      <c r="SPF19" s="1"/>
      <c r="SPG19" s="1"/>
      <c r="SPH19" s="1"/>
      <c r="SPI19" s="1"/>
      <c r="SPJ19" s="1"/>
      <c r="SPK19" s="1"/>
      <c r="SPL19" s="1"/>
      <c r="SPM19" s="1"/>
      <c r="SPN19" s="1"/>
      <c r="SPO19" s="1"/>
      <c r="SPP19" s="1"/>
      <c r="SPQ19" s="1"/>
      <c r="SPR19" s="1"/>
      <c r="SPS19" s="1"/>
      <c r="SPT19" s="1"/>
      <c r="SPU19" s="1"/>
      <c r="SPV19" s="1"/>
      <c r="SPW19" s="1"/>
      <c r="SPX19" s="1"/>
      <c r="SPY19" s="1"/>
      <c r="SPZ19" s="1"/>
      <c r="SQA19" s="1"/>
      <c r="SQB19" s="1"/>
      <c r="SQC19" s="1"/>
      <c r="SQD19" s="1"/>
      <c r="SQE19" s="1"/>
      <c r="SQF19" s="1"/>
      <c r="SQG19" s="1"/>
      <c r="SQH19" s="1"/>
      <c r="SQI19" s="1"/>
      <c r="SQJ19" s="1"/>
      <c r="SQK19" s="1"/>
      <c r="SQL19" s="1"/>
      <c r="SQM19" s="1"/>
      <c r="SQN19" s="1"/>
      <c r="SQO19" s="1"/>
      <c r="SQP19" s="1"/>
      <c r="SQQ19" s="1"/>
      <c r="SQR19" s="1"/>
      <c r="SQS19" s="1"/>
      <c r="SQT19" s="1"/>
      <c r="SQU19" s="1"/>
      <c r="SQV19" s="1"/>
      <c r="SQW19" s="1"/>
      <c r="SQX19" s="1"/>
      <c r="SQY19" s="1"/>
      <c r="SQZ19" s="1"/>
      <c r="SRA19" s="1"/>
      <c r="SRB19" s="1"/>
      <c r="SRC19" s="1"/>
      <c r="SRD19" s="1"/>
      <c r="SRE19" s="1"/>
      <c r="SRF19" s="1"/>
      <c r="SRG19" s="1"/>
      <c r="SRH19" s="1"/>
      <c r="SRI19" s="1"/>
      <c r="SRJ19" s="1"/>
      <c r="SRK19" s="1"/>
      <c r="SRL19" s="1"/>
      <c r="SRM19" s="1"/>
      <c r="SRN19" s="1"/>
      <c r="SRO19" s="1"/>
      <c r="SRP19" s="1"/>
      <c r="SRQ19" s="1"/>
      <c r="SRR19" s="1"/>
      <c r="SRS19" s="1"/>
      <c r="SRT19" s="1"/>
      <c r="SRU19" s="1"/>
      <c r="SRV19" s="1"/>
      <c r="SRW19" s="1"/>
      <c r="SRX19" s="1"/>
      <c r="SRY19" s="1"/>
      <c r="SRZ19" s="1"/>
      <c r="SSA19" s="1"/>
      <c r="SSB19" s="1"/>
      <c r="SSC19" s="1"/>
      <c r="SSD19" s="1"/>
      <c r="SSE19" s="1"/>
      <c r="SSF19" s="1"/>
      <c r="SSG19" s="1"/>
      <c r="SSH19" s="1"/>
      <c r="SSI19" s="1"/>
      <c r="SSJ19" s="1"/>
      <c r="SSK19" s="1"/>
      <c r="SSL19" s="1"/>
      <c r="SSM19" s="1"/>
      <c r="SSN19" s="1"/>
      <c r="SSO19" s="1"/>
      <c r="SSP19" s="1"/>
      <c r="SSQ19" s="1"/>
      <c r="SSR19" s="1"/>
      <c r="SSS19" s="1"/>
      <c r="SST19" s="1"/>
      <c r="SSU19" s="1"/>
      <c r="SSV19" s="1"/>
      <c r="SSW19" s="1"/>
      <c r="SSX19" s="1"/>
      <c r="SSY19" s="1"/>
      <c r="SSZ19" s="1"/>
      <c r="STA19" s="1"/>
      <c r="STB19" s="1"/>
      <c r="STC19" s="1"/>
      <c r="STD19" s="1"/>
      <c r="STE19" s="1"/>
      <c r="STF19" s="1"/>
      <c r="STG19" s="1"/>
      <c r="STH19" s="1"/>
      <c r="STI19" s="1"/>
      <c r="STJ19" s="1"/>
      <c r="STK19" s="1"/>
      <c r="STL19" s="1"/>
      <c r="STM19" s="1"/>
      <c r="STN19" s="1"/>
      <c r="STO19" s="1"/>
      <c r="STP19" s="1"/>
      <c r="STQ19" s="1"/>
      <c r="STR19" s="1"/>
      <c r="STS19" s="1"/>
      <c r="STT19" s="1"/>
      <c r="STU19" s="1"/>
      <c r="STV19" s="1"/>
      <c r="STW19" s="1"/>
      <c r="STX19" s="1"/>
      <c r="STY19" s="1"/>
      <c r="STZ19" s="1"/>
      <c r="SUA19" s="1"/>
      <c r="SUB19" s="1"/>
      <c r="SUC19" s="1"/>
      <c r="SUD19" s="1"/>
      <c r="SUE19" s="1"/>
      <c r="SUF19" s="1"/>
      <c r="SUG19" s="1"/>
      <c r="SUH19" s="1"/>
      <c r="SUI19" s="1"/>
      <c r="SUJ19" s="1"/>
      <c r="SUK19" s="1"/>
      <c r="SUL19" s="1"/>
      <c r="SUM19" s="1"/>
      <c r="SUN19" s="1"/>
      <c r="SUO19" s="1"/>
      <c r="SUP19" s="1"/>
      <c r="SUQ19" s="1"/>
      <c r="SUR19" s="1"/>
      <c r="SUS19" s="1"/>
      <c r="SUT19" s="1"/>
      <c r="SUU19" s="1"/>
      <c r="SUV19" s="1"/>
      <c r="SUW19" s="1"/>
      <c r="SUX19" s="1"/>
      <c r="SUY19" s="1"/>
      <c r="SUZ19" s="1"/>
      <c r="SVA19" s="1"/>
      <c r="SVB19" s="1"/>
      <c r="SVC19" s="1"/>
      <c r="SVD19" s="1"/>
      <c r="SVE19" s="1"/>
      <c r="SVF19" s="1"/>
      <c r="SVG19" s="1"/>
      <c r="SVH19" s="1"/>
      <c r="SVI19" s="1"/>
      <c r="SVJ19" s="1"/>
      <c r="SVK19" s="1"/>
      <c r="SVL19" s="1"/>
      <c r="SVM19" s="1"/>
      <c r="SVN19" s="1"/>
      <c r="SVO19" s="1"/>
      <c r="SVP19" s="1"/>
      <c r="SVQ19" s="1"/>
      <c r="SVR19" s="1"/>
      <c r="SVS19" s="1"/>
      <c r="SVT19" s="1"/>
      <c r="SVU19" s="1"/>
      <c r="SVV19" s="1"/>
      <c r="SVW19" s="1"/>
      <c r="SVX19" s="1"/>
      <c r="SVY19" s="1"/>
      <c r="SVZ19" s="1"/>
      <c r="SWA19" s="1"/>
      <c r="SWB19" s="1"/>
      <c r="SWC19" s="1"/>
      <c r="SWD19" s="1"/>
      <c r="SWE19" s="1"/>
      <c r="SWF19" s="1"/>
      <c r="SWG19" s="1"/>
      <c r="SWH19" s="1"/>
      <c r="SWI19" s="1"/>
      <c r="SWJ19" s="1"/>
      <c r="SWK19" s="1"/>
      <c r="SWL19" s="1"/>
      <c r="SWM19" s="1"/>
      <c r="SWN19" s="1"/>
      <c r="SWO19" s="1"/>
      <c r="SWP19" s="1"/>
      <c r="SWQ19" s="1"/>
      <c r="SWR19" s="1"/>
      <c r="SWS19" s="1"/>
      <c r="SWT19" s="1"/>
      <c r="SWU19" s="1"/>
      <c r="SWV19" s="1"/>
      <c r="SWW19" s="1"/>
      <c r="SWX19" s="1"/>
      <c r="SWY19" s="1"/>
      <c r="SWZ19" s="1"/>
      <c r="SXA19" s="1"/>
      <c r="SXB19" s="1"/>
      <c r="SXC19" s="1"/>
      <c r="SXD19" s="1"/>
      <c r="SXE19" s="1"/>
      <c r="SXF19" s="1"/>
      <c r="SXG19" s="1"/>
      <c r="SXH19" s="1"/>
      <c r="SXI19" s="1"/>
      <c r="SXJ19" s="1"/>
      <c r="SXK19" s="1"/>
      <c r="SXL19" s="1"/>
      <c r="SXM19" s="1"/>
      <c r="SXN19" s="1"/>
      <c r="SXO19" s="1"/>
      <c r="SXP19" s="1"/>
      <c r="SXQ19" s="1"/>
      <c r="SXR19" s="1"/>
      <c r="SXS19" s="1"/>
      <c r="SXT19" s="1"/>
      <c r="SXU19" s="1"/>
      <c r="SXV19" s="1"/>
      <c r="SXW19" s="1"/>
      <c r="SXX19" s="1"/>
      <c r="SXY19" s="1"/>
      <c r="SXZ19" s="1"/>
      <c r="SYA19" s="1"/>
      <c r="SYB19" s="1"/>
      <c r="SYC19" s="1"/>
      <c r="SYD19" s="1"/>
      <c r="SYE19" s="1"/>
      <c r="SYF19" s="1"/>
      <c r="SYG19" s="1"/>
      <c r="SYH19" s="1"/>
      <c r="SYI19" s="1"/>
      <c r="SYJ19" s="1"/>
      <c r="SYK19" s="1"/>
      <c r="SYL19" s="1"/>
      <c r="SYM19" s="1"/>
      <c r="SYN19" s="1"/>
      <c r="SYO19" s="1"/>
      <c r="SYP19" s="1"/>
      <c r="SYQ19" s="1"/>
      <c r="SYR19" s="1"/>
      <c r="SYS19" s="1"/>
      <c r="SYT19" s="1"/>
      <c r="SYU19" s="1"/>
      <c r="SYV19" s="1"/>
      <c r="SYW19" s="1"/>
      <c r="SYX19" s="1"/>
      <c r="SYY19" s="1"/>
      <c r="SYZ19" s="1"/>
      <c r="SZA19" s="1"/>
      <c r="SZB19" s="1"/>
      <c r="SZC19" s="1"/>
      <c r="SZD19" s="1"/>
      <c r="SZE19" s="1"/>
      <c r="SZF19" s="1"/>
      <c r="SZG19" s="1"/>
      <c r="SZH19" s="1"/>
      <c r="SZI19" s="1"/>
      <c r="SZJ19" s="1"/>
      <c r="SZK19" s="1"/>
      <c r="SZL19" s="1"/>
      <c r="SZM19" s="1"/>
      <c r="SZN19" s="1"/>
      <c r="SZO19" s="1"/>
      <c r="SZP19" s="1"/>
      <c r="SZQ19" s="1"/>
      <c r="SZR19" s="1"/>
      <c r="SZS19" s="1"/>
      <c r="SZT19" s="1"/>
      <c r="SZU19" s="1"/>
      <c r="SZV19" s="1"/>
      <c r="SZW19" s="1"/>
      <c r="SZX19" s="1"/>
      <c r="SZY19" s="1"/>
      <c r="SZZ19" s="1"/>
      <c r="TAA19" s="1"/>
      <c r="TAB19" s="1"/>
      <c r="TAC19" s="1"/>
      <c r="TAD19" s="1"/>
      <c r="TAE19" s="1"/>
      <c r="TAF19" s="1"/>
      <c r="TAG19" s="1"/>
      <c r="TAH19" s="1"/>
      <c r="TAI19" s="1"/>
      <c r="TAJ19" s="1"/>
      <c r="TAK19" s="1"/>
      <c r="TAL19" s="1"/>
      <c r="TAM19" s="1"/>
      <c r="TAN19" s="1"/>
      <c r="TAO19" s="1"/>
      <c r="TAP19" s="1"/>
      <c r="TAQ19" s="1"/>
      <c r="TAR19" s="1"/>
      <c r="TAS19" s="1"/>
      <c r="TAT19" s="1"/>
      <c r="TAU19" s="1"/>
      <c r="TAV19" s="1"/>
      <c r="TAW19" s="1"/>
      <c r="TAX19" s="1"/>
      <c r="TAY19" s="1"/>
      <c r="TAZ19" s="1"/>
      <c r="TBA19" s="1"/>
      <c r="TBB19" s="1"/>
      <c r="TBC19" s="1"/>
      <c r="TBD19" s="1"/>
      <c r="TBE19" s="1"/>
      <c r="TBF19" s="1"/>
      <c r="TBG19" s="1"/>
      <c r="TBH19" s="1"/>
      <c r="TBI19" s="1"/>
      <c r="TBJ19" s="1"/>
      <c r="TBK19" s="1"/>
      <c r="TBL19" s="1"/>
      <c r="TBM19" s="1"/>
      <c r="TBN19" s="1"/>
      <c r="TBO19" s="1"/>
      <c r="TBP19" s="1"/>
      <c r="TBQ19" s="1"/>
      <c r="TBR19" s="1"/>
      <c r="TBS19" s="1"/>
      <c r="TBT19" s="1"/>
      <c r="TBU19" s="1"/>
      <c r="TBV19" s="1"/>
      <c r="TBW19" s="1"/>
      <c r="TBX19" s="1"/>
      <c r="TBY19" s="1"/>
      <c r="TBZ19" s="1"/>
      <c r="TCA19" s="1"/>
      <c r="TCB19" s="1"/>
      <c r="TCC19" s="1"/>
      <c r="TCD19" s="1"/>
      <c r="TCE19" s="1"/>
      <c r="TCF19" s="1"/>
      <c r="TCG19" s="1"/>
      <c r="TCH19" s="1"/>
      <c r="TCI19" s="1"/>
      <c r="TCJ19" s="1"/>
      <c r="TCK19" s="1"/>
      <c r="TCL19" s="1"/>
      <c r="TCM19" s="1"/>
      <c r="TCN19" s="1"/>
      <c r="TCO19" s="1"/>
      <c r="TCP19" s="1"/>
      <c r="TCQ19" s="1"/>
      <c r="TCR19" s="1"/>
      <c r="TCS19" s="1"/>
      <c r="TCT19" s="1"/>
      <c r="TCU19" s="1"/>
      <c r="TCV19" s="1"/>
      <c r="TCW19" s="1"/>
      <c r="TCX19" s="1"/>
      <c r="TCY19" s="1"/>
      <c r="TCZ19" s="1"/>
      <c r="TDA19" s="1"/>
      <c r="TDB19" s="1"/>
      <c r="TDC19" s="1"/>
      <c r="TDD19" s="1"/>
      <c r="TDE19" s="1"/>
      <c r="TDF19" s="1"/>
      <c r="TDG19" s="1"/>
      <c r="TDH19" s="1"/>
      <c r="TDI19" s="1"/>
      <c r="TDJ19" s="1"/>
      <c r="TDK19" s="1"/>
      <c r="TDL19" s="1"/>
      <c r="TDM19" s="1"/>
      <c r="TDN19" s="1"/>
      <c r="TDO19" s="1"/>
      <c r="TDP19" s="1"/>
      <c r="TDQ19" s="1"/>
      <c r="TDR19" s="1"/>
      <c r="TDS19" s="1"/>
      <c r="TDT19" s="1"/>
      <c r="TDU19" s="1"/>
      <c r="TDV19" s="1"/>
      <c r="TDW19" s="1"/>
      <c r="TDX19" s="1"/>
      <c r="TDY19" s="1"/>
      <c r="TDZ19" s="1"/>
      <c r="TEA19" s="1"/>
      <c r="TEB19" s="1"/>
      <c r="TEC19" s="1"/>
      <c r="TED19" s="1"/>
      <c r="TEE19" s="1"/>
      <c r="TEF19" s="1"/>
      <c r="TEG19" s="1"/>
      <c r="TEH19" s="1"/>
      <c r="TEI19" s="1"/>
      <c r="TEJ19" s="1"/>
      <c r="TEK19" s="1"/>
      <c r="TEL19" s="1"/>
      <c r="TEM19" s="1"/>
      <c r="TEN19" s="1"/>
      <c r="TEO19" s="1"/>
      <c r="TEP19" s="1"/>
      <c r="TEQ19" s="1"/>
      <c r="TER19" s="1"/>
      <c r="TES19" s="1"/>
      <c r="TET19" s="1"/>
      <c r="TEU19" s="1"/>
      <c r="TEV19" s="1"/>
      <c r="TEW19" s="1"/>
      <c r="TEX19" s="1"/>
      <c r="TEY19" s="1"/>
      <c r="TEZ19" s="1"/>
      <c r="TFA19" s="1"/>
      <c r="TFB19" s="1"/>
      <c r="TFC19" s="1"/>
      <c r="TFD19" s="1"/>
      <c r="TFE19" s="1"/>
      <c r="TFF19" s="1"/>
      <c r="TFG19" s="1"/>
      <c r="TFH19" s="1"/>
      <c r="TFI19" s="1"/>
      <c r="TFJ19" s="1"/>
      <c r="TFK19" s="1"/>
      <c r="TFL19" s="1"/>
      <c r="TFM19" s="1"/>
      <c r="TFN19" s="1"/>
      <c r="TFO19" s="1"/>
      <c r="TFP19" s="1"/>
      <c r="TFQ19" s="1"/>
      <c r="TFR19" s="1"/>
      <c r="TFS19" s="1"/>
      <c r="TFT19" s="1"/>
      <c r="TFU19" s="1"/>
      <c r="TFV19" s="1"/>
      <c r="TFW19" s="1"/>
      <c r="TFX19" s="1"/>
      <c r="TFY19" s="1"/>
      <c r="TFZ19" s="1"/>
      <c r="TGA19" s="1"/>
      <c r="TGB19" s="1"/>
      <c r="TGC19" s="1"/>
      <c r="TGD19" s="1"/>
      <c r="TGE19" s="1"/>
      <c r="TGF19" s="1"/>
      <c r="TGG19" s="1"/>
      <c r="TGH19" s="1"/>
      <c r="TGI19" s="1"/>
      <c r="TGJ19" s="1"/>
      <c r="TGK19" s="1"/>
      <c r="TGL19" s="1"/>
      <c r="TGM19" s="1"/>
      <c r="TGN19" s="1"/>
      <c r="TGO19" s="1"/>
      <c r="TGP19" s="1"/>
      <c r="TGQ19" s="1"/>
      <c r="TGR19" s="1"/>
      <c r="TGS19" s="1"/>
      <c r="TGT19" s="1"/>
      <c r="TGU19" s="1"/>
      <c r="TGV19" s="1"/>
      <c r="TGW19" s="1"/>
      <c r="TGX19" s="1"/>
      <c r="TGY19" s="1"/>
      <c r="TGZ19" s="1"/>
      <c r="THA19" s="1"/>
      <c r="THB19" s="1"/>
      <c r="THC19" s="1"/>
      <c r="THD19" s="1"/>
      <c r="THE19" s="1"/>
      <c r="THF19" s="1"/>
      <c r="THG19" s="1"/>
      <c r="THH19" s="1"/>
      <c r="THI19" s="1"/>
      <c r="THJ19" s="1"/>
      <c r="THK19" s="1"/>
      <c r="THL19" s="1"/>
      <c r="THM19" s="1"/>
      <c r="THN19" s="1"/>
      <c r="THO19" s="1"/>
      <c r="THP19" s="1"/>
      <c r="THQ19" s="1"/>
      <c r="THR19" s="1"/>
      <c r="THS19" s="1"/>
      <c r="THT19" s="1"/>
      <c r="THU19" s="1"/>
      <c r="THV19" s="1"/>
      <c r="THW19" s="1"/>
      <c r="THX19" s="1"/>
      <c r="THY19" s="1"/>
      <c r="THZ19" s="1"/>
      <c r="TIA19" s="1"/>
      <c r="TIB19" s="1"/>
      <c r="TIC19" s="1"/>
      <c r="TID19" s="1"/>
      <c r="TIE19" s="1"/>
      <c r="TIF19" s="1"/>
      <c r="TIG19" s="1"/>
      <c r="TIH19" s="1"/>
      <c r="TII19" s="1"/>
      <c r="TIJ19" s="1"/>
      <c r="TIK19" s="1"/>
      <c r="TIL19" s="1"/>
      <c r="TIM19" s="1"/>
      <c r="TIN19" s="1"/>
      <c r="TIO19" s="1"/>
      <c r="TIP19" s="1"/>
      <c r="TIQ19" s="1"/>
      <c r="TIR19" s="1"/>
      <c r="TIS19" s="1"/>
      <c r="TIT19" s="1"/>
      <c r="TIU19" s="1"/>
      <c r="TIV19" s="1"/>
      <c r="TIW19" s="1"/>
      <c r="TIX19" s="1"/>
      <c r="TIY19" s="1"/>
      <c r="TIZ19" s="1"/>
      <c r="TJA19" s="1"/>
      <c r="TJB19" s="1"/>
      <c r="TJC19" s="1"/>
      <c r="TJD19" s="1"/>
      <c r="TJE19" s="1"/>
      <c r="TJF19" s="1"/>
      <c r="TJG19" s="1"/>
      <c r="TJH19" s="1"/>
      <c r="TJI19" s="1"/>
      <c r="TJJ19" s="1"/>
      <c r="TJK19" s="1"/>
      <c r="TJL19" s="1"/>
      <c r="TJM19" s="1"/>
      <c r="TJN19" s="1"/>
      <c r="TJO19" s="1"/>
      <c r="TJP19" s="1"/>
      <c r="TJQ19" s="1"/>
      <c r="TJR19" s="1"/>
      <c r="TJS19" s="1"/>
      <c r="TJT19" s="1"/>
      <c r="TJU19" s="1"/>
      <c r="TJV19" s="1"/>
      <c r="TJW19" s="1"/>
      <c r="TJX19" s="1"/>
      <c r="TJY19" s="1"/>
      <c r="TJZ19" s="1"/>
      <c r="TKA19" s="1"/>
      <c r="TKB19" s="1"/>
      <c r="TKC19" s="1"/>
      <c r="TKD19" s="1"/>
      <c r="TKE19" s="1"/>
      <c r="TKF19" s="1"/>
      <c r="TKG19" s="1"/>
      <c r="TKH19" s="1"/>
      <c r="TKI19" s="1"/>
      <c r="TKJ19" s="1"/>
      <c r="TKK19" s="1"/>
      <c r="TKL19" s="1"/>
      <c r="TKM19" s="1"/>
      <c r="TKN19" s="1"/>
      <c r="TKO19" s="1"/>
      <c r="TKP19" s="1"/>
      <c r="TKQ19" s="1"/>
      <c r="TKR19" s="1"/>
      <c r="TKS19" s="1"/>
      <c r="TKT19" s="1"/>
      <c r="TKU19" s="1"/>
      <c r="TKV19" s="1"/>
      <c r="TKW19" s="1"/>
      <c r="TKX19" s="1"/>
      <c r="TKY19" s="1"/>
      <c r="TKZ19" s="1"/>
      <c r="TLA19" s="1"/>
      <c r="TLB19" s="1"/>
      <c r="TLC19" s="1"/>
      <c r="TLD19" s="1"/>
      <c r="TLE19" s="1"/>
      <c r="TLF19" s="1"/>
      <c r="TLG19" s="1"/>
      <c r="TLH19" s="1"/>
      <c r="TLI19" s="1"/>
      <c r="TLJ19" s="1"/>
      <c r="TLK19" s="1"/>
      <c r="TLL19" s="1"/>
      <c r="TLM19" s="1"/>
      <c r="TLN19" s="1"/>
      <c r="TLO19" s="1"/>
      <c r="TLP19" s="1"/>
      <c r="TLQ19" s="1"/>
      <c r="TLR19" s="1"/>
      <c r="TLS19" s="1"/>
      <c r="TLT19" s="1"/>
      <c r="TLU19" s="1"/>
      <c r="TLV19" s="1"/>
      <c r="TLW19" s="1"/>
      <c r="TLX19" s="1"/>
      <c r="TLY19" s="1"/>
      <c r="TLZ19" s="1"/>
      <c r="TMA19" s="1"/>
      <c r="TMB19" s="1"/>
      <c r="TMC19" s="1"/>
      <c r="TMD19" s="1"/>
      <c r="TME19" s="1"/>
      <c r="TMF19" s="1"/>
      <c r="TMG19" s="1"/>
      <c r="TMH19" s="1"/>
      <c r="TMI19" s="1"/>
      <c r="TMJ19" s="1"/>
      <c r="TMK19" s="1"/>
      <c r="TML19" s="1"/>
      <c r="TMM19" s="1"/>
      <c r="TMN19" s="1"/>
      <c r="TMO19" s="1"/>
      <c r="TMP19" s="1"/>
      <c r="TMQ19" s="1"/>
      <c r="TMR19" s="1"/>
      <c r="TMS19" s="1"/>
      <c r="TMT19" s="1"/>
      <c r="TMU19" s="1"/>
      <c r="TMV19" s="1"/>
      <c r="TMW19" s="1"/>
      <c r="TMX19" s="1"/>
      <c r="TMY19" s="1"/>
      <c r="TMZ19" s="1"/>
      <c r="TNA19" s="1"/>
      <c r="TNB19" s="1"/>
      <c r="TNC19" s="1"/>
      <c r="TND19" s="1"/>
      <c r="TNE19" s="1"/>
      <c r="TNF19" s="1"/>
      <c r="TNG19" s="1"/>
      <c r="TNH19" s="1"/>
      <c r="TNI19" s="1"/>
      <c r="TNJ19" s="1"/>
      <c r="TNK19" s="1"/>
      <c r="TNL19" s="1"/>
      <c r="TNM19" s="1"/>
      <c r="TNN19" s="1"/>
      <c r="TNO19" s="1"/>
      <c r="TNP19" s="1"/>
      <c r="TNQ19" s="1"/>
      <c r="TNR19" s="1"/>
      <c r="TNS19" s="1"/>
      <c r="TNT19" s="1"/>
      <c r="TNU19" s="1"/>
      <c r="TNV19" s="1"/>
      <c r="TNW19" s="1"/>
      <c r="TNX19" s="1"/>
      <c r="TNY19" s="1"/>
      <c r="TNZ19" s="1"/>
      <c r="TOA19" s="1"/>
      <c r="TOB19" s="1"/>
      <c r="TOC19" s="1"/>
      <c r="TOD19" s="1"/>
      <c r="TOE19" s="1"/>
      <c r="TOF19" s="1"/>
      <c r="TOG19" s="1"/>
      <c r="TOH19" s="1"/>
      <c r="TOI19" s="1"/>
      <c r="TOJ19" s="1"/>
      <c r="TOK19" s="1"/>
      <c r="TOL19" s="1"/>
      <c r="TOM19" s="1"/>
      <c r="TON19" s="1"/>
      <c r="TOO19" s="1"/>
      <c r="TOP19" s="1"/>
      <c r="TOQ19" s="1"/>
      <c r="TOR19" s="1"/>
      <c r="TOS19" s="1"/>
      <c r="TOT19" s="1"/>
      <c r="TOU19" s="1"/>
      <c r="TOV19" s="1"/>
      <c r="TOW19" s="1"/>
      <c r="TOX19" s="1"/>
      <c r="TOY19" s="1"/>
      <c r="TOZ19" s="1"/>
      <c r="TPA19" s="1"/>
      <c r="TPB19" s="1"/>
      <c r="TPC19" s="1"/>
      <c r="TPD19" s="1"/>
      <c r="TPE19" s="1"/>
      <c r="TPF19" s="1"/>
      <c r="TPG19" s="1"/>
      <c r="TPH19" s="1"/>
      <c r="TPI19" s="1"/>
      <c r="TPJ19" s="1"/>
      <c r="TPK19" s="1"/>
      <c r="TPL19" s="1"/>
      <c r="TPM19" s="1"/>
      <c r="TPN19" s="1"/>
      <c r="TPO19" s="1"/>
      <c r="TPP19" s="1"/>
      <c r="TPQ19" s="1"/>
      <c r="TPR19" s="1"/>
      <c r="TPS19" s="1"/>
      <c r="TPT19" s="1"/>
      <c r="TPU19" s="1"/>
      <c r="TPV19" s="1"/>
      <c r="TPW19" s="1"/>
      <c r="TPX19" s="1"/>
      <c r="TPY19" s="1"/>
      <c r="TPZ19" s="1"/>
      <c r="TQA19" s="1"/>
      <c r="TQB19" s="1"/>
      <c r="TQC19" s="1"/>
      <c r="TQD19" s="1"/>
      <c r="TQE19" s="1"/>
      <c r="TQF19" s="1"/>
      <c r="TQG19" s="1"/>
      <c r="TQH19" s="1"/>
      <c r="TQI19" s="1"/>
      <c r="TQJ19" s="1"/>
      <c r="TQK19" s="1"/>
      <c r="TQL19" s="1"/>
      <c r="TQM19" s="1"/>
      <c r="TQN19" s="1"/>
      <c r="TQO19" s="1"/>
      <c r="TQP19" s="1"/>
      <c r="TQQ19" s="1"/>
      <c r="TQR19" s="1"/>
      <c r="TQS19" s="1"/>
      <c r="TQT19" s="1"/>
      <c r="TQU19" s="1"/>
      <c r="TQV19" s="1"/>
      <c r="TQW19" s="1"/>
      <c r="TQX19" s="1"/>
      <c r="TQY19" s="1"/>
      <c r="TQZ19" s="1"/>
      <c r="TRA19" s="1"/>
      <c r="TRB19" s="1"/>
      <c r="TRC19" s="1"/>
      <c r="TRD19" s="1"/>
      <c r="TRE19" s="1"/>
      <c r="TRF19" s="1"/>
      <c r="TRG19" s="1"/>
      <c r="TRH19" s="1"/>
      <c r="TRI19" s="1"/>
      <c r="TRJ19" s="1"/>
      <c r="TRK19" s="1"/>
      <c r="TRL19" s="1"/>
      <c r="TRM19" s="1"/>
      <c r="TRN19" s="1"/>
      <c r="TRO19" s="1"/>
      <c r="TRP19" s="1"/>
      <c r="TRQ19" s="1"/>
      <c r="TRR19" s="1"/>
      <c r="TRS19" s="1"/>
      <c r="TRT19" s="1"/>
      <c r="TRU19" s="1"/>
      <c r="TRV19" s="1"/>
      <c r="TRW19" s="1"/>
      <c r="TRX19" s="1"/>
      <c r="TRY19" s="1"/>
      <c r="TRZ19" s="1"/>
      <c r="TSA19" s="1"/>
      <c r="TSB19" s="1"/>
      <c r="TSC19" s="1"/>
      <c r="TSD19" s="1"/>
      <c r="TSE19" s="1"/>
      <c r="TSF19" s="1"/>
      <c r="TSG19" s="1"/>
      <c r="TSH19" s="1"/>
      <c r="TSI19" s="1"/>
      <c r="TSJ19" s="1"/>
      <c r="TSK19" s="1"/>
      <c r="TSL19" s="1"/>
      <c r="TSM19" s="1"/>
      <c r="TSN19" s="1"/>
      <c r="TSO19" s="1"/>
      <c r="TSP19" s="1"/>
      <c r="TSQ19" s="1"/>
      <c r="TSR19" s="1"/>
      <c r="TSS19" s="1"/>
      <c r="TST19" s="1"/>
      <c r="TSU19" s="1"/>
      <c r="TSV19" s="1"/>
      <c r="TSW19" s="1"/>
      <c r="TSX19" s="1"/>
      <c r="TSY19" s="1"/>
      <c r="TSZ19" s="1"/>
      <c r="TTA19" s="1"/>
      <c r="TTB19" s="1"/>
      <c r="TTC19" s="1"/>
      <c r="TTD19" s="1"/>
      <c r="TTE19" s="1"/>
      <c r="TTF19" s="1"/>
      <c r="TTG19" s="1"/>
      <c r="TTH19" s="1"/>
      <c r="TTI19" s="1"/>
      <c r="TTJ19" s="1"/>
      <c r="TTK19" s="1"/>
      <c r="TTL19" s="1"/>
      <c r="TTM19" s="1"/>
      <c r="TTN19" s="1"/>
      <c r="TTO19" s="1"/>
      <c r="TTP19" s="1"/>
      <c r="TTQ19" s="1"/>
      <c r="TTR19" s="1"/>
      <c r="TTS19" s="1"/>
      <c r="TTT19" s="1"/>
      <c r="TTU19" s="1"/>
      <c r="TTV19" s="1"/>
      <c r="TTW19" s="1"/>
      <c r="TTX19" s="1"/>
      <c r="TTY19" s="1"/>
      <c r="TTZ19" s="1"/>
      <c r="TUA19" s="1"/>
      <c r="TUB19" s="1"/>
      <c r="TUC19" s="1"/>
      <c r="TUD19" s="1"/>
      <c r="TUE19" s="1"/>
      <c r="TUF19" s="1"/>
      <c r="TUG19" s="1"/>
      <c r="TUH19" s="1"/>
      <c r="TUI19" s="1"/>
      <c r="TUJ19" s="1"/>
      <c r="TUK19" s="1"/>
      <c r="TUL19" s="1"/>
      <c r="TUM19" s="1"/>
      <c r="TUN19" s="1"/>
      <c r="TUO19" s="1"/>
      <c r="TUP19" s="1"/>
      <c r="TUQ19" s="1"/>
      <c r="TUR19" s="1"/>
      <c r="TUS19" s="1"/>
      <c r="TUT19" s="1"/>
      <c r="TUU19" s="1"/>
      <c r="TUV19" s="1"/>
      <c r="TUW19" s="1"/>
      <c r="TUX19" s="1"/>
      <c r="TUY19" s="1"/>
      <c r="TUZ19" s="1"/>
      <c r="TVA19" s="1"/>
      <c r="TVB19" s="1"/>
      <c r="TVC19" s="1"/>
      <c r="TVD19" s="1"/>
      <c r="TVE19" s="1"/>
      <c r="TVF19" s="1"/>
      <c r="TVG19" s="1"/>
      <c r="TVH19" s="1"/>
      <c r="TVI19" s="1"/>
      <c r="TVJ19" s="1"/>
      <c r="TVK19" s="1"/>
      <c r="TVL19" s="1"/>
      <c r="TVM19" s="1"/>
      <c r="TVN19" s="1"/>
      <c r="TVO19" s="1"/>
      <c r="TVP19" s="1"/>
      <c r="TVQ19" s="1"/>
      <c r="TVR19" s="1"/>
      <c r="TVS19" s="1"/>
      <c r="TVT19" s="1"/>
      <c r="TVU19" s="1"/>
      <c r="TVV19" s="1"/>
      <c r="TVW19" s="1"/>
      <c r="TVX19" s="1"/>
      <c r="TVY19" s="1"/>
      <c r="TVZ19" s="1"/>
      <c r="TWA19" s="1"/>
      <c r="TWB19" s="1"/>
      <c r="TWC19" s="1"/>
      <c r="TWD19" s="1"/>
      <c r="TWE19" s="1"/>
      <c r="TWF19" s="1"/>
      <c r="TWG19" s="1"/>
      <c r="TWH19" s="1"/>
      <c r="TWI19" s="1"/>
      <c r="TWJ19" s="1"/>
      <c r="TWK19" s="1"/>
      <c r="TWL19" s="1"/>
      <c r="TWM19" s="1"/>
      <c r="TWN19" s="1"/>
      <c r="TWO19" s="1"/>
      <c r="TWP19" s="1"/>
      <c r="TWQ19" s="1"/>
      <c r="TWR19" s="1"/>
      <c r="TWS19" s="1"/>
      <c r="TWT19" s="1"/>
      <c r="TWU19" s="1"/>
      <c r="TWV19" s="1"/>
      <c r="TWW19" s="1"/>
      <c r="TWX19" s="1"/>
      <c r="TWY19" s="1"/>
      <c r="TWZ19" s="1"/>
      <c r="TXA19" s="1"/>
      <c r="TXB19" s="1"/>
      <c r="TXC19" s="1"/>
      <c r="TXD19" s="1"/>
      <c r="TXE19" s="1"/>
      <c r="TXF19" s="1"/>
      <c r="TXG19" s="1"/>
      <c r="TXH19" s="1"/>
      <c r="TXI19" s="1"/>
      <c r="TXJ19" s="1"/>
      <c r="TXK19" s="1"/>
      <c r="TXL19" s="1"/>
      <c r="TXM19" s="1"/>
      <c r="TXN19" s="1"/>
      <c r="TXO19" s="1"/>
      <c r="TXP19" s="1"/>
      <c r="TXQ19" s="1"/>
      <c r="TXR19" s="1"/>
      <c r="TXS19" s="1"/>
      <c r="TXT19" s="1"/>
      <c r="TXU19" s="1"/>
      <c r="TXV19" s="1"/>
      <c r="TXW19" s="1"/>
      <c r="TXX19" s="1"/>
      <c r="TXY19" s="1"/>
      <c r="TXZ19" s="1"/>
      <c r="TYA19" s="1"/>
      <c r="TYB19" s="1"/>
      <c r="TYC19" s="1"/>
      <c r="TYD19" s="1"/>
      <c r="TYE19" s="1"/>
      <c r="TYF19" s="1"/>
      <c r="TYG19" s="1"/>
      <c r="TYH19" s="1"/>
      <c r="TYI19" s="1"/>
      <c r="TYJ19" s="1"/>
      <c r="TYK19" s="1"/>
      <c r="TYL19" s="1"/>
      <c r="TYM19" s="1"/>
      <c r="TYN19" s="1"/>
      <c r="TYO19" s="1"/>
      <c r="TYP19" s="1"/>
      <c r="TYQ19" s="1"/>
      <c r="TYR19" s="1"/>
      <c r="TYS19" s="1"/>
      <c r="TYT19" s="1"/>
      <c r="TYU19" s="1"/>
      <c r="TYV19" s="1"/>
      <c r="TYW19" s="1"/>
      <c r="TYX19" s="1"/>
      <c r="TYY19" s="1"/>
      <c r="TYZ19" s="1"/>
      <c r="TZA19" s="1"/>
      <c r="TZB19" s="1"/>
      <c r="TZC19" s="1"/>
      <c r="TZD19" s="1"/>
      <c r="TZE19" s="1"/>
      <c r="TZF19" s="1"/>
      <c r="TZG19" s="1"/>
      <c r="TZH19" s="1"/>
      <c r="TZI19" s="1"/>
      <c r="TZJ19" s="1"/>
      <c r="TZK19" s="1"/>
      <c r="TZL19" s="1"/>
      <c r="TZM19" s="1"/>
      <c r="TZN19" s="1"/>
      <c r="TZO19" s="1"/>
      <c r="TZP19" s="1"/>
      <c r="TZQ19" s="1"/>
      <c r="TZR19" s="1"/>
      <c r="TZS19" s="1"/>
      <c r="TZT19" s="1"/>
      <c r="TZU19" s="1"/>
      <c r="TZV19" s="1"/>
      <c r="TZW19" s="1"/>
      <c r="TZX19" s="1"/>
      <c r="TZY19" s="1"/>
      <c r="TZZ19" s="1"/>
      <c r="UAA19" s="1"/>
      <c r="UAB19" s="1"/>
      <c r="UAC19" s="1"/>
      <c r="UAD19" s="1"/>
      <c r="UAE19" s="1"/>
      <c r="UAF19" s="1"/>
      <c r="UAG19" s="1"/>
      <c r="UAH19" s="1"/>
      <c r="UAI19" s="1"/>
      <c r="UAJ19" s="1"/>
      <c r="UAK19" s="1"/>
      <c r="UAL19" s="1"/>
      <c r="UAM19" s="1"/>
      <c r="UAN19" s="1"/>
      <c r="UAO19" s="1"/>
      <c r="UAP19" s="1"/>
      <c r="UAQ19" s="1"/>
      <c r="UAR19" s="1"/>
      <c r="UAS19" s="1"/>
      <c r="UAT19" s="1"/>
      <c r="UAU19" s="1"/>
      <c r="UAV19" s="1"/>
      <c r="UAW19" s="1"/>
      <c r="UAX19" s="1"/>
      <c r="UAY19" s="1"/>
      <c r="UAZ19" s="1"/>
      <c r="UBA19" s="1"/>
      <c r="UBB19" s="1"/>
      <c r="UBC19" s="1"/>
      <c r="UBD19" s="1"/>
      <c r="UBE19" s="1"/>
      <c r="UBF19" s="1"/>
      <c r="UBG19" s="1"/>
      <c r="UBH19" s="1"/>
      <c r="UBI19" s="1"/>
      <c r="UBJ19" s="1"/>
      <c r="UBK19" s="1"/>
      <c r="UBL19" s="1"/>
      <c r="UBM19" s="1"/>
      <c r="UBN19" s="1"/>
      <c r="UBO19" s="1"/>
      <c r="UBP19" s="1"/>
      <c r="UBQ19" s="1"/>
      <c r="UBR19" s="1"/>
      <c r="UBS19" s="1"/>
      <c r="UBT19" s="1"/>
      <c r="UBU19" s="1"/>
      <c r="UBV19" s="1"/>
      <c r="UBW19" s="1"/>
      <c r="UBX19" s="1"/>
      <c r="UBY19" s="1"/>
      <c r="UBZ19" s="1"/>
      <c r="UCA19" s="1"/>
      <c r="UCB19" s="1"/>
      <c r="UCC19" s="1"/>
      <c r="UCD19" s="1"/>
      <c r="UCE19" s="1"/>
      <c r="UCF19" s="1"/>
      <c r="UCG19" s="1"/>
      <c r="UCH19" s="1"/>
      <c r="UCI19" s="1"/>
      <c r="UCJ19" s="1"/>
      <c r="UCK19" s="1"/>
      <c r="UCL19" s="1"/>
      <c r="UCM19" s="1"/>
      <c r="UCN19" s="1"/>
      <c r="UCO19" s="1"/>
      <c r="UCP19" s="1"/>
      <c r="UCQ19" s="1"/>
      <c r="UCR19" s="1"/>
      <c r="UCS19" s="1"/>
      <c r="UCT19" s="1"/>
      <c r="UCU19" s="1"/>
      <c r="UCV19" s="1"/>
      <c r="UCW19" s="1"/>
      <c r="UCX19" s="1"/>
      <c r="UCY19" s="1"/>
      <c r="UCZ19" s="1"/>
      <c r="UDA19" s="1"/>
      <c r="UDB19" s="1"/>
      <c r="UDC19" s="1"/>
      <c r="UDD19" s="1"/>
      <c r="UDE19" s="1"/>
      <c r="UDF19" s="1"/>
      <c r="UDG19" s="1"/>
      <c r="UDH19" s="1"/>
      <c r="UDI19" s="1"/>
      <c r="UDJ19" s="1"/>
      <c r="UDK19" s="1"/>
      <c r="UDL19" s="1"/>
      <c r="UDM19" s="1"/>
      <c r="UDN19" s="1"/>
      <c r="UDO19" s="1"/>
      <c r="UDP19" s="1"/>
      <c r="UDQ19" s="1"/>
      <c r="UDR19" s="1"/>
      <c r="UDS19" s="1"/>
      <c r="UDT19" s="1"/>
      <c r="UDU19" s="1"/>
      <c r="UDV19" s="1"/>
      <c r="UDW19" s="1"/>
      <c r="UDX19" s="1"/>
      <c r="UDY19" s="1"/>
      <c r="UDZ19" s="1"/>
      <c r="UEA19" s="1"/>
      <c r="UEB19" s="1"/>
      <c r="UEC19" s="1"/>
      <c r="UED19" s="1"/>
      <c r="UEE19" s="1"/>
      <c r="UEF19" s="1"/>
      <c r="UEG19" s="1"/>
      <c r="UEH19" s="1"/>
      <c r="UEI19" s="1"/>
      <c r="UEJ19" s="1"/>
      <c r="UEK19" s="1"/>
      <c r="UEL19" s="1"/>
      <c r="UEM19" s="1"/>
      <c r="UEN19" s="1"/>
      <c r="UEO19" s="1"/>
      <c r="UEP19" s="1"/>
      <c r="UEQ19" s="1"/>
      <c r="UER19" s="1"/>
      <c r="UES19" s="1"/>
      <c r="UET19" s="1"/>
      <c r="UEU19" s="1"/>
      <c r="UEV19" s="1"/>
      <c r="UEW19" s="1"/>
      <c r="UEX19" s="1"/>
      <c r="UEY19" s="1"/>
      <c r="UEZ19" s="1"/>
      <c r="UFA19" s="1"/>
      <c r="UFB19" s="1"/>
      <c r="UFC19" s="1"/>
      <c r="UFD19" s="1"/>
      <c r="UFE19" s="1"/>
      <c r="UFF19" s="1"/>
      <c r="UFG19" s="1"/>
      <c r="UFH19" s="1"/>
      <c r="UFI19" s="1"/>
      <c r="UFJ19" s="1"/>
      <c r="UFK19" s="1"/>
      <c r="UFL19" s="1"/>
      <c r="UFM19" s="1"/>
      <c r="UFN19" s="1"/>
      <c r="UFO19" s="1"/>
      <c r="UFP19" s="1"/>
      <c r="UFQ19" s="1"/>
      <c r="UFR19" s="1"/>
      <c r="UFS19" s="1"/>
      <c r="UFT19" s="1"/>
      <c r="UFU19" s="1"/>
      <c r="UFV19" s="1"/>
      <c r="UFW19" s="1"/>
      <c r="UFX19" s="1"/>
      <c r="UFY19" s="1"/>
      <c r="UFZ19" s="1"/>
      <c r="UGA19" s="1"/>
      <c r="UGB19" s="1"/>
      <c r="UGC19" s="1"/>
      <c r="UGD19" s="1"/>
      <c r="UGE19" s="1"/>
      <c r="UGF19" s="1"/>
      <c r="UGG19" s="1"/>
      <c r="UGH19" s="1"/>
      <c r="UGI19" s="1"/>
      <c r="UGJ19" s="1"/>
      <c r="UGK19" s="1"/>
      <c r="UGL19" s="1"/>
      <c r="UGM19" s="1"/>
      <c r="UGN19" s="1"/>
      <c r="UGO19" s="1"/>
      <c r="UGP19" s="1"/>
      <c r="UGQ19" s="1"/>
      <c r="UGR19" s="1"/>
      <c r="UGS19" s="1"/>
      <c r="UGT19" s="1"/>
      <c r="UGU19" s="1"/>
      <c r="UGV19" s="1"/>
      <c r="UGW19" s="1"/>
      <c r="UGX19" s="1"/>
      <c r="UGY19" s="1"/>
      <c r="UGZ19" s="1"/>
      <c r="UHA19" s="1"/>
      <c r="UHB19" s="1"/>
      <c r="UHC19" s="1"/>
      <c r="UHD19" s="1"/>
      <c r="UHE19" s="1"/>
      <c r="UHF19" s="1"/>
      <c r="UHG19" s="1"/>
      <c r="UHH19" s="1"/>
      <c r="UHI19" s="1"/>
      <c r="UHJ19" s="1"/>
      <c r="UHK19" s="1"/>
      <c r="UHL19" s="1"/>
      <c r="UHM19" s="1"/>
      <c r="UHN19" s="1"/>
      <c r="UHO19" s="1"/>
      <c r="UHP19" s="1"/>
      <c r="UHQ19" s="1"/>
      <c r="UHR19" s="1"/>
      <c r="UHS19" s="1"/>
      <c r="UHT19" s="1"/>
      <c r="UHU19" s="1"/>
      <c r="UHV19" s="1"/>
      <c r="UHW19" s="1"/>
      <c r="UHX19" s="1"/>
      <c r="UHY19" s="1"/>
      <c r="UHZ19" s="1"/>
      <c r="UIA19" s="1"/>
      <c r="UIB19" s="1"/>
      <c r="UIC19" s="1"/>
      <c r="UID19" s="1"/>
      <c r="UIE19" s="1"/>
      <c r="UIF19" s="1"/>
      <c r="UIG19" s="1"/>
      <c r="UIH19" s="1"/>
      <c r="UII19" s="1"/>
      <c r="UIJ19" s="1"/>
      <c r="UIK19" s="1"/>
      <c r="UIL19" s="1"/>
      <c r="UIM19" s="1"/>
      <c r="UIN19" s="1"/>
      <c r="UIO19" s="1"/>
      <c r="UIP19" s="1"/>
      <c r="UIQ19" s="1"/>
      <c r="UIR19" s="1"/>
      <c r="UIS19" s="1"/>
      <c r="UIT19" s="1"/>
      <c r="UIU19" s="1"/>
      <c r="UIV19" s="1"/>
      <c r="UIW19" s="1"/>
      <c r="UIX19" s="1"/>
      <c r="UIY19" s="1"/>
      <c r="UIZ19" s="1"/>
      <c r="UJA19" s="1"/>
      <c r="UJB19" s="1"/>
      <c r="UJC19" s="1"/>
      <c r="UJD19" s="1"/>
      <c r="UJE19" s="1"/>
      <c r="UJF19" s="1"/>
      <c r="UJG19" s="1"/>
      <c r="UJH19" s="1"/>
      <c r="UJI19" s="1"/>
      <c r="UJJ19" s="1"/>
      <c r="UJK19" s="1"/>
      <c r="UJL19" s="1"/>
      <c r="UJM19" s="1"/>
      <c r="UJN19" s="1"/>
      <c r="UJO19" s="1"/>
      <c r="UJP19" s="1"/>
      <c r="UJQ19" s="1"/>
      <c r="UJR19" s="1"/>
      <c r="UJS19" s="1"/>
      <c r="UJT19" s="1"/>
      <c r="UJU19" s="1"/>
      <c r="UJV19" s="1"/>
      <c r="UJW19" s="1"/>
      <c r="UJX19" s="1"/>
      <c r="UJY19" s="1"/>
      <c r="UJZ19" s="1"/>
      <c r="UKA19" s="1"/>
      <c r="UKB19" s="1"/>
      <c r="UKC19" s="1"/>
      <c r="UKD19" s="1"/>
      <c r="UKE19" s="1"/>
      <c r="UKF19" s="1"/>
      <c r="UKG19" s="1"/>
      <c r="UKH19" s="1"/>
      <c r="UKI19" s="1"/>
      <c r="UKJ19" s="1"/>
      <c r="UKK19" s="1"/>
      <c r="UKL19" s="1"/>
      <c r="UKM19" s="1"/>
      <c r="UKN19" s="1"/>
      <c r="UKO19" s="1"/>
      <c r="UKP19" s="1"/>
      <c r="UKQ19" s="1"/>
      <c r="UKR19" s="1"/>
      <c r="UKS19" s="1"/>
      <c r="UKT19" s="1"/>
      <c r="UKU19" s="1"/>
      <c r="UKV19" s="1"/>
      <c r="UKW19" s="1"/>
      <c r="UKX19" s="1"/>
      <c r="UKY19" s="1"/>
      <c r="UKZ19" s="1"/>
      <c r="ULA19" s="1"/>
      <c r="ULB19" s="1"/>
      <c r="ULC19" s="1"/>
      <c r="ULD19" s="1"/>
      <c r="ULE19" s="1"/>
      <c r="ULF19" s="1"/>
      <c r="ULG19" s="1"/>
      <c r="ULH19" s="1"/>
      <c r="ULI19" s="1"/>
      <c r="ULJ19" s="1"/>
      <c r="ULK19" s="1"/>
      <c r="ULL19" s="1"/>
      <c r="ULM19" s="1"/>
      <c r="ULN19" s="1"/>
      <c r="ULO19" s="1"/>
      <c r="ULP19" s="1"/>
      <c r="ULQ19" s="1"/>
      <c r="ULR19" s="1"/>
      <c r="ULS19" s="1"/>
      <c r="ULT19" s="1"/>
      <c r="ULU19" s="1"/>
      <c r="ULV19" s="1"/>
      <c r="ULW19" s="1"/>
      <c r="ULX19" s="1"/>
      <c r="ULY19" s="1"/>
      <c r="ULZ19" s="1"/>
      <c r="UMA19" s="1"/>
      <c r="UMB19" s="1"/>
      <c r="UMC19" s="1"/>
      <c r="UMD19" s="1"/>
      <c r="UME19" s="1"/>
      <c r="UMF19" s="1"/>
      <c r="UMG19" s="1"/>
      <c r="UMH19" s="1"/>
      <c r="UMI19" s="1"/>
      <c r="UMJ19" s="1"/>
      <c r="UMK19" s="1"/>
      <c r="UML19" s="1"/>
      <c r="UMM19" s="1"/>
      <c r="UMN19" s="1"/>
      <c r="UMO19" s="1"/>
      <c r="UMP19" s="1"/>
      <c r="UMQ19" s="1"/>
      <c r="UMR19" s="1"/>
      <c r="UMS19" s="1"/>
      <c r="UMT19" s="1"/>
      <c r="UMU19" s="1"/>
      <c r="UMV19" s="1"/>
      <c r="UMW19" s="1"/>
      <c r="UMX19" s="1"/>
      <c r="UMY19" s="1"/>
      <c r="UMZ19" s="1"/>
      <c r="UNA19" s="1"/>
      <c r="UNB19" s="1"/>
      <c r="UNC19" s="1"/>
      <c r="UND19" s="1"/>
      <c r="UNE19" s="1"/>
      <c r="UNF19" s="1"/>
      <c r="UNG19" s="1"/>
      <c r="UNH19" s="1"/>
      <c r="UNI19" s="1"/>
      <c r="UNJ19" s="1"/>
      <c r="UNK19" s="1"/>
      <c r="UNL19" s="1"/>
      <c r="UNM19" s="1"/>
      <c r="UNN19" s="1"/>
      <c r="UNO19" s="1"/>
      <c r="UNP19" s="1"/>
      <c r="UNQ19" s="1"/>
      <c r="UNR19" s="1"/>
      <c r="UNS19" s="1"/>
      <c r="UNT19" s="1"/>
      <c r="UNU19" s="1"/>
      <c r="UNV19" s="1"/>
      <c r="UNW19" s="1"/>
      <c r="UNX19" s="1"/>
      <c r="UNY19" s="1"/>
      <c r="UNZ19" s="1"/>
      <c r="UOA19" s="1"/>
      <c r="UOB19" s="1"/>
      <c r="UOC19" s="1"/>
      <c r="UOD19" s="1"/>
      <c r="UOE19" s="1"/>
      <c r="UOF19" s="1"/>
      <c r="UOG19" s="1"/>
      <c r="UOH19" s="1"/>
      <c r="UOI19" s="1"/>
      <c r="UOJ19" s="1"/>
      <c r="UOK19" s="1"/>
      <c r="UOL19" s="1"/>
      <c r="UOM19" s="1"/>
      <c r="UON19" s="1"/>
      <c r="UOO19" s="1"/>
      <c r="UOP19" s="1"/>
      <c r="UOQ19" s="1"/>
      <c r="UOR19" s="1"/>
      <c r="UOS19" s="1"/>
      <c r="UOT19" s="1"/>
      <c r="UOU19" s="1"/>
      <c r="UOV19" s="1"/>
      <c r="UOW19" s="1"/>
      <c r="UOX19" s="1"/>
      <c r="UOY19" s="1"/>
      <c r="UOZ19" s="1"/>
      <c r="UPA19" s="1"/>
      <c r="UPB19" s="1"/>
      <c r="UPC19" s="1"/>
      <c r="UPD19" s="1"/>
      <c r="UPE19" s="1"/>
      <c r="UPF19" s="1"/>
      <c r="UPG19" s="1"/>
      <c r="UPH19" s="1"/>
      <c r="UPI19" s="1"/>
      <c r="UPJ19" s="1"/>
      <c r="UPK19" s="1"/>
      <c r="UPL19" s="1"/>
      <c r="UPM19" s="1"/>
      <c r="UPN19" s="1"/>
      <c r="UPO19" s="1"/>
      <c r="UPP19" s="1"/>
      <c r="UPQ19" s="1"/>
      <c r="UPR19" s="1"/>
      <c r="UPS19" s="1"/>
      <c r="UPT19" s="1"/>
      <c r="UPU19" s="1"/>
      <c r="UPV19" s="1"/>
      <c r="UPW19" s="1"/>
      <c r="UPX19" s="1"/>
      <c r="UPY19" s="1"/>
      <c r="UPZ19" s="1"/>
      <c r="UQA19" s="1"/>
      <c r="UQB19" s="1"/>
      <c r="UQC19" s="1"/>
      <c r="UQD19" s="1"/>
      <c r="UQE19" s="1"/>
      <c r="UQF19" s="1"/>
      <c r="UQG19" s="1"/>
      <c r="UQH19" s="1"/>
      <c r="UQI19" s="1"/>
      <c r="UQJ19" s="1"/>
      <c r="UQK19" s="1"/>
      <c r="UQL19" s="1"/>
      <c r="UQM19" s="1"/>
      <c r="UQN19" s="1"/>
      <c r="UQO19" s="1"/>
      <c r="UQP19" s="1"/>
      <c r="UQQ19" s="1"/>
      <c r="UQR19" s="1"/>
      <c r="UQS19" s="1"/>
      <c r="UQT19" s="1"/>
      <c r="UQU19" s="1"/>
      <c r="UQV19" s="1"/>
      <c r="UQW19" s="1"/>
      <c r="UQX19" s="1"/>
      <c r="UQY19" s="1"/>
      <c r="UQZ19" s="1"/>
      <c r="URA19" s="1"/>
      <c r="URB19" s="1"/>
      <c r="URC19" s="1"/>
      <c r="URD19" s="1"/>
      <c r="URE19" s="1"/>
      <c r="URF19" s="1"/>
      <c r="URG19" s="1"/>
      <c r="URH19" s="1"/>
      <c r="URI19" s="1"/>
      <c r="URJ19" s="1"/>
      <c r="URK19" s="1"/>
      <c r="URL19" s="1"/>
      <c r="URM19" s="1"/>
      <c r="URN19" s="1"/>
      <c r="URO19" s="1"/>
      <c r="URP19" s="1"/>
      <c r="URQ19" s="1"/>
      <c r="URR19" s="1"/>
      <c r="URS19" s="1"/>
      <c r="URT19" s="1"/>
      <c r="URU19" s="1"/>
      <c r="URV19" s="1"/>
      <c r="URW19" s="1"/>
      <c r="URX19" s="1"/>
      <c r="URY19" s="1"/>
      <c r="URZ19" s="1"/>
      <c r="USA19" s="1"/>
      <c r="USB19" s="1"/>
      <c r="USC19" s="1"/>
      <c r="USD19" s="1"/>
      <c r="USE19" s="1"/>
      <c r="USF19" s="1"/>
      <c r="USG19" s="1"/>
      <c r="USH19" s="1"/>
      <c r="USI19" s="1"/>
      <c r="USJ19" s="1"/>
      <c r="USK19" s="1"/>
      <c r="USL19" s="1"/>
      <c r="USM19" s="1"/>
      <c r="USN19" s="1"/>
      <c r="USO19" s="1"/>
      <c r="USP19" s="1"/>
      <c r="USQ19" s="1"/>
      <c r="USR19" s="1"/>
      <c r="USS19" s="1"/>
      <c r="UST19" s="1"/>
      <c r="USU19" s="1"/>
      <c r="USV19" s="1"/>
      <c r="USW19" s="1"/>
      <c r="USX19" s="1"/>
      <c r="USY19" s="1"/>
      <c r="USZ19" s="1"/>
      <c r="UTA19" s="1"/>
      <c r="UTB19" s="1"/>
      <c r="UTC19" s="1"/>
      <c r="UTD19" s="1"/>
      <c r="UTE19" s="1"/>
      <c r="UTF19" s="1"/>
      <c r="UTG19" s="1"/>
      <c r="UTH19" s="1"/>
      <c r="UTI19" s="1"/>
      <c r="UTJ19" s="1"/>
      <c r="UTK19" s="1"/>
      <c r="UTL19" s="1"/>
      <c r="UTM19" s="1"/>
      <c r="UTN19" s="1"/>
      <c r="UTO19" s="1"/>
      <c r="UTP19" s="1"/>
      <c r="UTQ19" s="1"/>
      <c r="UTR19" s="1"/>
      <c r="UTS19" s="1"/>
      <c r="UTT19" s="1"/>
      <c r="UTU19" s="1"/>
      <c r="UTV19" s="1"/>
      <c r="UTW19" s="1"/>
      <c r="UTX19" s="1"/>
      <c r="UTY19" s="1"/>
      <c r="UTZ19" s="1"/>
      <c r="UUA19" s="1"/>
      <c r="UUB19" s="1"/>
      <c r="UUC19" s="1"/>
      <c r="UUD19" s="1"/>
      <c r="UUE19" s="1"/>
      <c r="UUF19" s="1"/>
      <c r="UUG19" s="1"/>
      <c r="UUH19" s="1"/>
      <c r="UUI19" s="1"/>
      <c r="UUJ19" s="1"/>
      <c r="UUK19" s="1"/>
      <c r="UUL19" s="1"/>
      <c r="UUM19" s="1"/>
      <c r="UUN19" s="1"/>
      <c r="UUO19" s="1"/>
      <c r="UUP19" s="1"/>
      <c r="UUQ19" s="1"/>
      <c r="UUR19" s="1"/>
      <c r="UUS19" s="1"/>
      <c r="UUT19" s="1"/>
      <c r="UUU19" s="1"/>
      <c r="UUV19" s="1"/>
      <c r="UUW19" s="1"/>
      <c r="UUX19" s="1"/>
      <c r="UUY19" s="1"/>
      <c r="UUZ19" s="1"/>
      <c r="UVA19" s="1"/>
      <c r="UVB19" s="1"/>
      <c r="UVC19" s="1"/>
      <c r="UVD19" s="1"/>
      <c r="UVE19" s="1"/>
      <c r="UVF19" s="1"/>
      <c r="UVG19" s="1"/>
      <c r="UVH19" s="1"/>
      <c r="UVI19" s="1"/>
      <c r="UVJ19" s="1"/>
      <c r="UVK19" s="1"/>
      <c r="UVL19" s="1"/>
      <c r="UVM19" s="1"/>
      <c r="UVN19" s="1"/>
      <c r="UVO19" s="1"/>
      <c r="UVP19" s="1"/>
      <c r="UVQ19" s="1"/>
      <c r="UVR19" s="1"/>
      <c r="UVS19" s="1"/>
      <c r="UVT19" s="1"/>
      <c r="UVU19" s="1"/>
      <c r="UVV19" s="1"/>
      <c r="UVW19" s="1"/>
      <c r="UVX19" s="1"/>
      <c r="UVY19" s="1"/>
      <c r="UVZ19" s="1"/>
      <c r="UWA19" s="1"/>
      <c r="UWB19" s="1"/>
      <c r="UWC19" s="1"/>
      <c r="UWD19" s="1"/>
      <c r="UWE19" s="1"/>
      <c r="UWF19" s="1"/>
      <c r="UWG19" s="1"/>
      <c r="UWH19" s="1"/>
      <c r="UWI19" s="1"/>
      <c r="UWJ19" s="1"/>
      <c r="UWK19" s="1"/>
      <c r="UWL19" s="1"/>
      <c r="UWM19" s="1"/>
      <c r="UWN19" s="1"/>
      <c r="UWO19" s="1"/>
      <c r="UWP19" s="1"/>
      <c r="UWQ19" s="1"/>
      <c r="UWR19" s="1"/>
      <c r="UWS19" s="1"/>
      <c r="UWT19" s="1"/>
      <c r="UWU19" s="1"/>
      <c r="UWV19" s="1"/>
      <c r="UWW19" s="1"/>
      <c r="UWX19" s="1"/>
      <c r="UWY19" s="1"/>
      <c r="UWZ19" s="1"/>
      <c r="UXA19" s="1"/>
      <c r="UXB19" s="1"/>
      <c r="UXC19" s="1"/>
      <c r="UXD19" s="1"/>
      <c r="UXE19" s="1"/>
      <c r="UXF19" s="1"/>
      <c r="UXG19" s="1"/>
      <c r="UXH19" s="1"/>
      <c r="UXI19" s="1"/>
      <c r="UXJ19" s="1"/>
      <c r="UXK19" s="1"/>
      <c r="UXL19" s="1"/>
      <c r="UXM19" s="1"/>
      <c r="UXN19" s="1"/>
      <c r="UXO19" s="1"/>
      <c r="UXP19" s="1"/>
      <c r="UXQ19" s="1"/>
      <c r="UXR19" s="1"/>
      <c r="UXS19" s="1"/>
      <c r="UXT19" s="1"/>
      <c r="UXU19" s="1"/>
      <c r="UXV19" s="1"/>
      <c r="UXW19" s="1"/>
      <c r="UXX19" s="1"/>
      <c r="UXY19" s="1"/>
      <c r="UXZ19" s="1"/>
      <c r="UYA19" s="1"/>
      <c r="UYB19" s="1"/>
      <c r="UYC19" s="1"/>
      <c r="UYD19" s="1"/>
      <c r="UYE19" s="1"/>
      <c r="UYF19" s="1"/>
      <c r="UYG19" s="1"/>
      <c r="UYH19" s="1"/>
      <c r="UYI19" s="1"/>
      <c r="UYJ19" s="1"/>
      <c r="UYK19" s="1"/>
      <c r="UYL19" s="1"/>
      <c r="UYM19" s="1"/>
      <c r="UYN19" s="1"/>
      <c r="UYO19" s="1"/>
      <c r="UYP19" s="1"/>
      <c r="UYQ19" s="1"/>
      <c r="UYR19" s="1"/>
      <c r="UYS19" s="1"/>
      <c r="UYT19" s="1"/>
      <c r="UYU19" s="1"/>
      <c r="UYV19" s="1"/>
      <c r="UYW19" s="1"/>
      <c r="UYX19" s="1"/>
      <c r="UYY19" s="1"/>
      <c r="UYZ19" s="1"/>
      <c r="UZA19" s="1"/>
      <c r="UZB19" s="1"/>
      <c r="UZC19" s="1"/>
      <c r="UZD19" s="1"/>
      <c r="UZE19" s="1"/>
      <c r="UZF19" s="1"/>
      <c r="UZG19" s="1"/>
      <c r="UZH19" s="1"/>
      <c r="UZI19" s="1"/>
      <c r="UZJ19" s="1"/>
      <c r="UZK19" s="1"/>
      <c r="UZL19" s="1"/>
      <c r="UZM19" s="1"/>
      <c r="UZN19" s="1"/>
      <c r="UZO19" s="1"/>
      <c r="UZP19" s="1"/>
      <c r="UZQ19" s="1"/>
      <c r="UZR19" s="1"/>
      <c r="UZS19" s="1"/>
      <c r="UZT19" s="1"/>
      <c r="UZU19" s="1"/>
      <c r="UZV19" s="1"/>
      <c r="UZW19" s="1"/>
      <c r="UZX19" s="1"/>
      <c r="UZY19" s="1"/>
      <c r="UZZ19" s="1"/>
      <c r="VAA19" s="1"/>
      <c r="VAB19" s="1"/>
      <c r="VAC19" s="1"/>
      <c r="VAD19" s="1"/>
      <c r="VAE19" s="1"/>
      <c r="VAF19" s="1"/>
      <c r="VAG19" s="1"/>
      <c r="VAH19" s="1"/>
      <c r="VAI19" s="1"/>
      <c r="VAJ19" s="1"/>
      <c r="VAK19" s="1"/>
      <c r="VAL19" s="1"/>
      <c r="VAM19" s="1"/>
      <c r="VAN19" s="1"/>
      <c r="VAO19" s="1"/>
      <c r="VAP19" s="1"/>
      <c r="VAQ19" s="1"/>
      <c r="VAR19" s="1"/>
      <c r="VAS19" s="1"/>
      <c r="VAT19" s="1"/>
      <c r="VAU19" s="1"/>
      <c r="VAV19" s="1"/>
      <c r="VAW19" s="1"/>
      <c r="VAX19" s="1"/>
      <c r="VAY19" s="1"/>
      <c r="VAZ19" s="1"/>
      <c r="VBA19" s="1"/>
      <c r="VBB19" s="1"/>
      <c r="VBC19" s="1"/>
      <c r="VBD19" s="1"/>
      <c r="VBE19" s="1"/>
      <c r="VBF19" s="1"/>
      <c r="VBG19" s="1"/>
      <c r="VBH19" s="1"/>
      <c r="VBI19" s="1"/>
      <c r="VBJ19" s="1"/>
      <c r="VBK19" s="1"/>
      <c r="VBL19" s="1"/>
      <c r="VBM19" s="1"/>
      <c r="VBN19" s="1"/>
      <c r="VBO19" s="1"/>
      <c r="VBP19" s="1"/>
      <c r="VBQ19" s="1"/>
      <c r="VBR19" s="1"/>
      <c r="VBS19" s="1"/>
      <c r="VBT19" s="1"/>
      <c r="VBU19" s="1"/>
      <c r="VBV19" s="1"/>
      <c r="VBW19" s="1"/>
      <c r="VBX19" s="1"/>
      <c r="VBY19" s="1"/>
      <c r="VBZ19" s="1"/>
      <c r="VCA19" s="1"/>
      <c r="VCB19" s="1"/>
      <c r="VCC19" s="1"/>
      <c r="VCD19" s="1"/>
      <c r="VCE19" s="1"/>
      <c r="VCF19" s="1"/>
      <c r="VCG19" s="1"/>
      <c r="VCH19" s="1"/>
      <c r="VCI19" s="1"/>
      <c r="VCJ19" s="1"/>
      <c r="VCK19" s="1"/>
      <c r="VCL19" s="1"/>
      <c r="VCM19" s="1"/>
      <c r="VCN19" s="1"/>
      <c r="VCO19" s="1"/>
      <c r="VCP19" s="1"/>
      <c r="VCQ19" s="1"/>
      <c r="VCR19" s="1"/>
      <c r="VCS19" s="1"/>
      <c r="VCT19" s="1"/>
      <c r="VCU19" s="1"/>
      <c r="VCV19" s="1"/>
      <c r="VCW19" s="1"/>
      <c r="VCX19" s="1"/>
      <c r="VCY19" s="1"/>
      <c r="VCZ19" s="1"/>
      <c r="VDA19" s="1"/>
      <c r="VDB19" s="1"/>
      <c r="VDC19" s="1"/>
      <c r="VDD19" s="1"/>
      <c r="VDE19" s="1"/>
      <c r="VDF19" s="1"/>
      <c r="VDG19" s="1"/>
      <c r="VDH19" s="1"/>
      <c r="VDI19" s="1"/>
      <c r="VDJ19" s="1"/>
      <c r="VDK19" s="1"/>
      <c r="VDL19" s="1"/>
      <c r="VDM19" s="1"/>
      <c r="VDN19" s="1"/>
      <c r="VDO19" s="1"/>
      <c r="VDP19" s="1"/>
      <c r="VDQ19" s="1"/>
      <c r="VDR19" s="1"/>
      <c r="VDS19" s="1"/>
      <c r="VDT19" s="1"/>
      <c r="VDU19" s="1"/>
      <c r="VDV19" s="1"/>
      <c r="VDW19" s="1"/>
      <c r="VDX19" s="1"/>
      <c r="VDY19" s="1"/>
      <c r="VDZ19" s="1"/>
      <c r="VEA19" s="1"/>
      <c r="VEB19" s="1"/>
      <c r="VEC19" s="1"/>
      <c r="VED19" s="1"/>
      <c r="VEE19" s="1"/>
      <c r="VEF19" s="1"/>
      <c r="VEG19" s="1"/>
      <c r="VEH19" s="1"/>
      <c r="VEI19" s="1"/>
      <c r="VEJ19" s="1"/>
      <c r="VEK19" s="1"/>
      <c r="VEL19" s="1"/>
      <c r="VEM19" s="1"/>
      <c r="VEN19" s="1"/>
      <c r="VEO19" s="1"/>
      <c r="VEP19" s="1"/>
      <c r="VEQ19" s="1"/>
      <c r="VER19" s="1"/>
      <c r="VES19" s="1"/>
      <c r="VET19" s="1"/>
      <c r="VEU19" s="1"/>
      <c r="VEV19" s="1"/>
      <c r="VEW19" s="1"/>
      <c r="VEX19" s="1"/>
      <c r="VEY19" s="1"/>
      <c r="VEZ19" s="1"/>
      <c r="VFA19" s="1"/>
      <c r="VFB19" s="1"/>
      <c r="VFC19" s="1"/>
      <c r="VFD19" s="1"/>
      <c r="VFE19" s="1"/>
      <c r="VFF19" s="1"/>
      <c r="VFG19" s="1"/>
      <c r="VFH19" s="1"/>
      <c r="VFI19" s="1"/>
      <c r="VFJ19" s="1"/>
      <c r="VFK19" s="1"/>
      <c r="VFL19" s="1"/>
      <c r="VFM19" s="1"/>
      <c r="VFN19" s="1"/>
      <c r="VFO19" s="1"/>
      <c r="VFP19" s="1"/>
      <c r="VFQ19" s="1"/>
      <c r="VFR19" s="1"/>
      <c r="VFS19" s="1"/>
      <c r="VFT19" s="1"/>
      <c r="VFU19" s="1"/>
      <c r="VFV19" s="1"/>
      <c r="VFW19" s="1"/>
      <c r="VFX19" s="1"/>
      <c r="VFY19" s="1"/>
      <c r="VFZ19" s="1"/>
      <c r="VGA19" s="1"/>
      <c r="VGB19" s="1"/>
      <c r="VGC19" s="1"/>
      <c r="VGD19" s="1"/>
      <c r="VGE19" s="1"/>
      <c r="VGF19" s="1"/>
      <c r="VGG19" s="1"/>
      <c r="VGH19" s="1"/>
      <c r="VGI19" s="1"/>
      <c r="VGJ19" s="1"/>
      <c r="VGK19" s="1"/>
      <c r="VGL19" s="1"/>
      <c r="VGM19" s="1"/>
      <c r="VGN19" s="1"/>
      <c r="VGO19" s="1"/>
      <c r="VGP19" s="1"/>
      <c r="VGQ19" s="1"/>
      <c r="VGR19" s="1"/>
      <c r="VGS19" s="1"/>
      <c r="VGT19" s="1"/>
      <c r="VGU19" s="1"/>
      <c r="VGV19" s="1"/>
      <c r="VGW19" s="1"/>
      <c r="VGX19" s="1"/>
      <c r="VGY19" s="1"/>
      <c r="VGZ19" s="1"/>
      <c r="VHA19" s="1"/>
      <c r="VHB19" s="1"/>
      <c r="VHC19" s="1"/>
      <c r="VHD19" s="1"/>
      <c r="VHE19" s="1"/>
      <c r="VHF19" s="1"/>
      <c r="VHG19" s="1"/>
      <c r="VHH19" s="1"/>
      <c r="VHI19" s="1"/>
      <c r="VHJ19" s="1"/>
      <c r="VHK19" s="1"/>
      <c r="VHL19" s="1"/>
      <c r="VHM19" s="1"/>
      <c r="VHN19" s="1"/>
      <c r="VHO19" s="1"/>
      <c r="VHP19" s="1"/>
      <c r="VHQ19" s="1"/>
      <c r="VHR19" s="1"/>
      <c r="VHS19" s="1"/>
      <c r="VHT19" s="1"/>
      <c r="VHU19" s="1"/>
      <c r="VHV19" s="1"/>
      <c r="VHW19" s="1"/>
      <c r="VHX19" s="1"/>
      <c r="VHY19" s="1"/>
      <c r="VHZ19" s="1"/>
      <c r="VIA19" s="1"/>
      <c r="VIB19" s="1"/>
      <c r="VIC19" s="1"/>
      <c r="VID19" s="1"/>
      <c r="VIE19" s="1"/>
      <c r="VIF19" s="1"/>
      <c r="VIG19" s="1"/>
      <c r="VIH19" s="1"/>
      <c r="VII19" s="1"/>
      <c r="VIJ19" s="1"/>
      <c r="VIK19" s="1"/>
      <c r="VIL19" s="1"/>
      <c r="VIM19" s="1"/>
      <c r="VIN19" s="1"/>
      <c r="VIO19" s="1"/>
      <c r="VIP19" s="1"/>
      <c r="VIQ19" s="1"/>
      <c r="VIR19" s="1"/>
      <c r="VIS19" s="1"/>
      <c r="VIT19" s="1"/>
      <c r="VIU19" s="1"/>
      <c r="VIV19" s="1"/>
      <c r="VIW19" s="1"/>
      <c r="VIX19" s="1"/>
      <c r="VIY19" s="1"/>
      <c r="VIZ19" s="1"/>
      <c r="VJA19" s="1"/>
      <c r="VJB19" s="1"/>
      <c r="VJC19" s="1"/>
      <c r="VJD19" s="1"/>
      <c r="VJE19" s="1"/>
      <c r="VJF19" s="1"/>
      <c r="VJG19" s="1"/>
      <c r="VJH19" s="1"/>
      <c r="VJI19" s="1"/>
      <c r="VJJ19" s="1"/>
      <c r="VJK19" s="1"/>
      <c r="VJL19" s="1"/>
      <c r="VJM19" s="1"/>
      <c r="VJN19" s="1"/>
      <c r="VJO19" s="1"/>
      <c r="VJP19" s="1"/>
      <c r="VJQ19" s="1"/>
      <c r="VJR19" s="1"/>
      <c r="VJS19" s="1"/>
      <c r="VJT19" s="1"/>
      <c r="VJU19" s="1"/>
      <c r="VJV19" s="1"/>
      <c r="VJW19" s="1"/>
      <c r="VJX19" s="1"/>
      <c r="VJY19" s="1"/>
      <c r="VJZ19" s="1"/>
      <c r="VKA19" s="1"/>
      <c r="VKB19" s="1"/>
      <c r="VKC19" s="1"/>
      <c r="VKD19" s="1"/>
      <c r="VKE19" s="1"/>
      <c r="VKF19" s="1"/>
      <c r="VKG19" s="1"/>
      <c r="VKH19" s="1"/>
      <c r="VKI19" s="1"/>
      <c r="VKJ19" s="1"/>
      <c r="VKK19" s="1"/>
      <c r="VKL19" s="1"/>
      <c r="VKM19" s="1"/>
      <c r="VKN19" s="1"/>
      <c r="VKO19" s="1"/>
      <c r="VKP19" s="1"/>
      <c r="VKQ19" s="1"/>
      <c r="VKR19" s="1"/>
      <c r="VKS19" s="1"/>
      <c r="VKT19" s="1"/>
      <c r="VKU19" s="1"/>
      <c r="VKV19" s="1"/>
      <c r="VKW19" s="1"/>
      <c r="VKX19" s="1"/>
      <c r="VKY19" s="1"/>
      <c r="VKZ19" s="1"/>
      <c r="VLA19" s="1"/>
      <c r="VLB19" s="1"/>
      <c r="VLC19" s="1"/>
      <c r="VLD19" s="1"/>
      <c r="VLE19" s="1"/>
      <c r="VLF19" s="1"/>
      <c r="VLG19" s="1"/>
      <c r="VLH19" s="1"/>
      <c r="VLI19" s="1"/>
      <c r="VLJ19" s="1"/>
      <c r="VLK19" s="1"/>
      <c r="VLL19" s="1"/>
      <c r="VLM19" s="1"/>
      <c r="VLN19" s="1"/>
      <c r="VLO19" s="1"/>
      <c r="VLP19" s="1"/>
      <c r="VLQ19" s="1"/>
      <c r="VLR19" s="1"/>
      <c r="VLS19" s="1"/>
      <c r="VLT19" s="1"/>
      <c r="VLU19" s="1"/>
      <c r="VLV19" s="1"/>
      <c r="VLW19" s="1"/>
      <c r="VLX19" s="1"/>
      <c r="VLY19" s="1"/>
      <c r="VLZ19" s="1"/>
      <c r="VMA19" s="1"/>
      <c r="VMB19" s="1"/>
      <c r="VMC19" s="1"/>
      <c r="VMD19" s="1"/>
      <c r="VME19" s="1"/>
      <c r="VMF19" s="1"/>
      <c r="VMG19" s="1"/>
      <c r="VMH19" s="1"/>
      <c r="VMI19" s="1"/>
      <c r="VMJ19" s="1"/>
      <c r="VMK19" s="1"/>
      <c r="VML19" s="1"/>
      <c r="VMM19" s="1"/>
      <c r="VMN19" s="1"/>
      <c r="VMO19" s="1"/>
      <c r="VMP19" s="1"/>
      <c r="VMQ19" s="1"/>
      <c r="VMR19" s="1"/>
      <c r="VMS19" s="1"/>
      <c r="VMT19" s="1"/>
      <c r="VMU19" s="1"/>
      <c r="VMV19" s="1"/>
      <c r="VMW19" s="1"/>
      <c r="VMX19" s="1"/>
      <c r="VMY19" s="1"/>
      <c r="VMZ19" s="1"/>
      <c r="VNA19" s="1"/>
      <c r="VNB19" s="1"/>
      <c r="VNC19" s="1"/>
      <c r="VND19" s="1"/>
      <c r="VNE19" s="1"/>
      <c r="VNF19" s="1"/>
      <c r="VNG19" s="1"/>
      <c r="VNH19" s="1"/>
      <c r="VNI19" s="1"/>
      <c r="VNJ19" s="1"/>
      <c r="VNK19" s="1"/>
      <c r="VNL19" s="1"/>
      <c r="VNM19" s="1"/>
      <c r="VNN19" s="1"/>
      <c r="VNO19" s="1"/>
      <c r="VNP19" s="1"/>
      <c r="VNQ19" s="1"/>
      <c r="VNR19" s="1"/>
      <c r="VNS19" s="1"/>
      <c r="VNT19" s="1"/>
      <c r="VNU19" s="1"/>
      <c r="VNV19" s="1"/>
      <c r="VNW19" s="1"/>
      <c r="VNX19" s="1"/>
      <c r="VNY19" s="1"/>
      <c r="VNZ19" s="1"/>
      <c r="VOA19" s="1"/>
      <c r="VOB19" s="1"/>
      <c r="VOC19" s="1"/>
      <c r="VOD19" s="1"/>
      <c r="VOE19" s="1"/>
      <c r="VOF19" s="1"/>
      <c r="VOG19" s="1"/>
      <c r="VOH19" s="1"/>
      <c r="VOI19" s="1"/>
      <c r="VOJ19" s="1"/>
      <c r="VOK19" s="1"/>
      <c r="VOL19" s="1"/>
      <c r="VOM19" s="1"/>
      <c r="VON19" s="1"/>
      <c r="VOO19" s="1"/>
      <c r="VOP19" s="1"/>
      <c r="VOQ19" s="1"/>
      <c r="VOR19" s="1"/>
      <c r="VOS19" s="1"/>
      <c r="VOT19" s="1"/>
      <c r="VOU19" s="1"/>
      <c r="VOV19" s="1"/>
      <c r="VOW19" s="1"/>
      <c r="VOX19" s="1"/>
      <c r="VOY19" s="1"/>
      <c r="VOZ19" s="1"/>
      <c r="VPA19" s="1"/>
      <c r="VPB19" s="1"/>
      <c r="VPC19" s="1"/>
      <c r="VPD19" s="1"/>
      <c r="VPE19" s="1"/>
      <c r="VPF19" s="1"/>
      <c r="VPG19" s="1"/>
      <c r="VPH19" s="1"/>
      <c r="VPI19" s="1"/>
      <c r="VPJ19" s="1"/>
      <c r="VPK19" s="1"/>
      <c r="VPL19" s="1"/>
      <c r="VPM19" s="1"/>
      <c r="VPN19" s="1"/>
      <c r="VPO19" s="1"/>
      <c r="VPP19" s="1"/>
      <c r="VPQ19" s="1"/>
      <c r="VPR19" s="1"/>
      <c r="VPS19" s="1"/>
      <c r="VPT19" s="1"/>
      <c r="VPU19" s="1"/>
      <c r="VPV19" s="1"/>
      <c r="VPW19" s="1"/>
      <c r="VPX19" s="1"/>
      <c r="VPY19" s="1"/>
      <c r="VPZ19" s="1"/>
      <c r="VQA19" s="1"/>
      <c r="VQB19" s="1"/>
      <c r="VQC19" s="1"/>
      <c r="VQD19" s="1"/>
      <c r="VQE19" s="1"/>
      <c r="VQF19" s="1"/>
      <c r="VQG19" s="1"/>
      <c r="VQH19" s="1"/>
      <c r="VQI19" s="1"/>
      <c r="VQJ19" s="1"/>
      <c r="VQK19" s="1"/>
      <c r="VQL19" s="1"/>
      <c r="VQM19" s="1"/>
      <c r="VQN19" s="1"/>
      <c r="VQO19" s="1"/>
      <c r="VQP19" s="1"/>
      <c r="VQQ19" s="1"/>
      <c r="VQR19" s="1"/>
      <c r="VQS19" s="1"/>
      <c r="VQT19" s="1"/>
      <c r="VQU19" s="1"/>
      <c r="VQV19" s="1"/>
      <c r="VQW19" s="1"/>
      <c r="VQX19" s="1"/>
      <c r="VQY19" s="1"/>
      <c r="VQZ19" s="1"/>
      <c r="VRA19" s="1"/>
      <c r="VRB19" s="1"/>
      <c r="VRC19" s="1"/>
      <c r="VRD19" s="1"/>
      <c r="VRE19" s="1"/>
      <c r="VRF19" s="1"/>
      <c r="VRG19" s="1"/>
      <c r="VRH19" s="1"/>
      <c r="VRI19" s="1"/>
      <c r="VRJ19" s="1"/>
      <c r="VRK19" s="1"/>
      <c r="VRL19" s="1"/>
      <c r="VRM19" s="1"/>
      <c r="VRN19" s="1"/>
      <c r="VRO19" s="1"/>
      <c r="VRP19" s="1"/>
      <c r="VRQ19" s="1"/>
      <c r="VRR19" s="1"/>
      <c r="VRS19" s="1"/>
      <c r="VRT19" s="1"/>
      <c r="VRU19" s="1"/>
      <c r="VRV19" s="1"/>
      <c r="VRW19" s="1"/>
      <c r="VRX19" s="1"/>
      <c r="VRY19" s="1"/>
      <c r="VRZ19" s="1"/>
      <c r="VSA19" s="1"/>
      <c r="VSB19" s="1"/>
      <c r="VSC19" s="1"/>
      <c r="VSD19" s="1"/>
      <c r="VSE19" s="1"/>
      <c r="VSF19" s="1"/>
      <c r="VSG19" s="1"/>
      <c r="VSH19" s="1"/>
      <c r="VSI19" s="1"/>
      <c r="VSJ19" s="1"/>
      <c r="VSK19" s="1"/>
      <c r="VSL19" s="1"/>
      <c r="VSM19" s="1"/>
      <c r="VSN19" s="1"/>
      <c r="VSO19" s="1"/>
      <c r="VSP19" s="1"/>
      <c r="VSQ19" s="1"/>
      <c r="VSR19" s="1"/>
      <c r="VSS19" s="1"/>
      <c r="VST19" s="1"/>
      <c r="VSU19" s="1"/>
      <c r="VSV19" s="1"/>
      <c r="VSW19" s="1"/>
      <c r="VSX19" s="1"/>
      <c r="VSY19" s="1"/>
      <c r="VSZ19" s="1"/>
      <c r="VTA19" s="1"/>
      <c r="VTB19" s="1"/>
      <c r="VTC19" s="1"/>
      <c r="VTD19" s="1"/>
      <c r="VTE19" s="1"/>
      <c r="VTF19" s="1"/>
      <c r="VTG19" s="1"/>
      <c r="VTH19" s="1"/>
      <c r="VTI19" s="1"/>
      <c r="VTJ19" s="1"/>
      <c r="VTK19" s="1"/>
      <c r="VTL19" s="1"/>
      <c r="VTM19" s="1"/>
      <c r="VTN19" s="1"/>
      <c r="VTO19" s="1"/>
      <c r="VTP19" s="1"/>
      <c r="VTQ19" s="1"/>
      <c r="VTR19" s="1"/>
      <c r="VTS19" s="1"/>
      <c r="VTT19" s="1"/>
      <c r="VTU19" s="1"/>
      <c r="VTV19" s="1"/>
      <c r="VTW19" s="1"/>
      <c r="VTX19" s="1"/>
      <c r="VTY19" s="1"/>
      <c r="VTZ19" s="1"/>
      <c r="VUA19" s="1"/>
      <c r="VUB19" s="1"/>
      <c r="VUC19" s="1"/>
      <c r="VUD19" s="1"/>
      <c r="VUE19" s="1"/>
      <c r="VUF19" s="1"/>
      <c r="VUG19" s="1"/>
      <c r="VUH19" s="1"/>
      <c r="VUI19" s="1"/>
      <c r="VUJ19" s="1"/>
      <c r="VUK19" s="1"/>
      <c r="VUL19" s="1"/>
      <c r="VUM19" s="1"/>
      <c r="VUN19" s="1"/>
      <c r="VUO19" s="1"/>
      <c r="VUP19" s="1"/>
      <c r="VUQ19" s="1"/>
      <c r="VUR19" s="1"/>
      <c r="VUS19" s="1"/>
      <c r="VUT19" s="1"/>
      <c r="VUU19" s="1"/>
      <c r="VUV19" s="1"/>
      <c r="VUW19" s="1"/>
      <c r="VUX19" s="1"/>
      <c r="VUY19" s="1"/>
      <c r="VUZ19" s="1"/>
      <c r="VVA19" s="1"/>
      <c r="VVB19" s="1"/>
      <c r="VVC19" s="1"/>
      <c r="VVD19" s="1"/>
      <c r="VVE19" s="1"/>
      <c r="VVF19" s="1"/>
      <c r="VVG19" s="1"/>
      <c r="VVH19" s="1"/>
      <c r="VVI19" s="1"/>
      <c r="VVJ19" s="1"/>
      <c r="VVK19" s="1"/>
      <c r="VVL19" s="1"/>
      <c r="VVM19" s="1"/>
      <c r="VVN19" s="1"/>
      <c r="VVO19" s="1"/>
      <c r="VVP19" s="1"/>
      <c r="VVQ19" s="1"/>
      <c r="VVR19" s="1"/>
      <c r="VVS19" s="1"/>
      <c r="VVT19" s="1"/>
      <c r="VVU19" s="1"/>
      <c r="VVV19" s="1"/>
      <c r="VVW19" s="1"/>
      <c r="VVX19" s="1"/>
      <c r="VVY19" s="1"/>
      <c r="VVZ19" s="1"/>
      <c r="VWA19" s="1"/>
      <c r="VWB19" s="1"/>
      <c r="VWC19" s="1"/>
      <c r="VWD19" s="1"/>
      <c r="VWE19" s="1"/>
      <c r="VWF19" s="1"/>
      <c r="VWG19" s="1"/>
      <c r="VWH19" s="1"/>
      <c r="VWI19" s="1"/>
      <c r="VWJ19" s="1"/>
      <c r="VWK19" s="1"/>
      <c r="VWL19" s="1"/>
      <c r="VWM19" s="1"/>
      <c r="VWN19" s="1"/>
      <c r="VWO19" s="1"/>
      <c r="VWP19" s="1"/>
      <c r="VWQ19" s="1"/>
      <c r="VWR19" s="1"/>
      <c r="VWS19" s="1"/>
      <c r="VWT19" s="1"/>
      <c r="VWU19" s="1"/>
      <c r="VWV19" s="1"/>
      <c r="VWW19" s="1"/>
      <c r="VWX19" s="1"/>
      <c r="VWY19" s="1"/>
      <c r="VWZ19" s="1"/>
      <c r="VXA19" s="1"/>
      <c r="VXB19" s="1"/>
      <c r="VXC19" s="1"/>
      <c r="VXD19" s="1"/>
      <c r="VXE19" s="1"/>
      <c r="VXF19" s="1"/>
      <c r="VXG19" s="1"/>
      <c r="VXH19" s="1"/>
      <c r="VXI19" s="1"/>
      <c r="VXJ19" s="1"/>
      <c r="VXK19" s="1"/>
      <c r="VXL19" s="1"/>
      <c r="VXM19" s="1"/>
      <c r="VXN19" s="1"/>
      <c r="VXO19" s="1"/>
      <c r="VXP19" s="1"/>
      <c r="VXQ19" s="1"/>
      <c r="VXR19" s="1"/>
      <c r="VXS19" s="1"/>
      <c r="VXT19" s="1"/>
      <c r="VXU19" s="1"/>
      <c r="VXV19" s="1"/>
      <c r="VXW19" s="1"/>
      <c r="VXX19" s="1"/>
      <c r="VXY19" s="1"/>
      <c r="VXZ19" s="1"/>
      <c r="VYA19" s="1"/>
      <c r="VYB19" s="1"/>
      <c r="VYC19" s="1"/>
      <c r="VYD19" s="1"/>
      <c r="VYE19" s="1"/>
      <c r="VYF19" s="1"/>
      <c r="VYG19" s="1"/>
      <c r="VYH19" s="1"/>
      <c r="VYI19" s="1"/>
      <c r="VYJ19" s="1"/>
      <c r="VYK19" s="1"/>
      <c r="VYL19" s="1"/>
      <c r="VYM19" s="1"/>
      <c r="VYN19" s="1"/>
      <c r="VYO19" s="1"/>
      <c r="VYP19" s="1"/>
      <c r="VYQ19" s="1"/>
      <c r="VYR19" s="1"/>
      <c r="VYS19" s="1"/>
      <c r="VYT19" s="1"/>
      <c r="VYU19" s="1"/>
      <c r="VYV19" s="1"/>
      <c r="VYW19" s="1"/>
      <c r="VYX19" s="1"/>
      <c r="VYY19" s="1"/>
      <c r="VYZ19" s="1"/>
      <c r="VZA19" s="1"/>
      <c r="VZB19" s="1"/>
      <c r="VZC19" s="1"/>
      <c r="VZD19" s="1"/>
      <c r="VZE19" s="1"/>
      <c r="VZF19" s="1"/>
      <c r="VZG19" s="1"/>
      <c r="VZH19" s="1"/>
      <c r="VZI19" s="1"/>
      <c r="VZJ19" s="1"/>
      <c r="VZK19" s="1"/>
      <c r="VZL19" s="1"/>
      <c r="VZM19" s="1"/>
      <c r="VZN19" s="1"/>
      <c r="VZO19" s="1"/>
      <c r="VZP19" s="1"/>
      <c r="VZQ19" s="1"/>
      <c r="VZR19" s="1"/>
      <c r="VZS19" s="1"/>
      <c r="VZT19" s="1"/>
      <c r="VZU19" s="1"/>
      <c r="VZV19" s="1"/>
      <c r="VZW19" s="1"/>
      <c r="VZX19" s="1"/>
      <c r="VZY19" s="1"/>
      <c r="VZZ19" s="1"/>
      <c r="WAA19" s="1"/>
      <c r="WAB19" s="1"/>
      <c r="WAC19" s="1"/>
      <c r="WAD19" s="1"/>
      <c r="WAE19" s="1"/>
      <c r="WAF19" s="1"/>
      <c r="WAG19" s="1"/>
      <c r="WAH19" s="1"/>
      <c r="WAI19" s="1"/>
      <c r="WAJ19" s="1"/>
      <c r="WAK19" s="1"/>
      <c r="WAL19" s="1"/>
      <c r="WAM19" s="1"/>
      <c r="WAN19" s="1"/>
      <c r="WAO19" s="1"/>
      <c r="WAP19" s="1"/>
      <c r="WAQ19" s="1"/>
      <c r="WAR19" s="1"/>
      <c r="WAS19" s="1"/>
      <c r="WAT19" s="1"/>
      <c r="WAU19" s="1"/>
      <c r="WAV19" s="1"/>
      <c r="WAW19" s="1"/>
      <c r="WAX19" s="1"/>
      <c r="WAY19" s="1"/>
      <c r="WAZ19" s="1"/>
      <c r="WBA19" s="1"/>
      <c r="WBB19" s="1"/>
      <c r="WBC19" s="1"/>
      <c r="WBD19" s="1"/>
      <c r="WBE19" s="1"/>
      <c r="WBF19" s="1"/>
      <c r="WBG19" s="1"/>
      <c r="WBH19" s="1"/>
      <c r="WBI19" s="1"/>
      <c r="WBJ19" s="1"/>
      <c r="WBK19" s="1"/>
      <c r="WBL19" s="1"/>
      <c r="WBM19" s="1"/>
      <c r="WBN19" s="1"/>
      <c r="WBO19" s="1"/>
      <c r="WBP19" s="1"/>
      <c r="WBQ19" s="1"/>
      <c r="WBR19" s="1"/>
      <c r="WBS19" s="1"/>
      <c r="WBT19" s="1"/>
      <c r="WBU19" s="1"/>
      <c r="WBV19" s="1"/>
      <c r="WBW19" s="1"/>
      <c r="WBX19" s="1"/>
      <c r="WBY19" s="1"/>
      <c r="WBZ19" s="1"/>
      <c r="WCA19" s="1"/>
      <c r="WCB19" s="1"/>
      <c r="WCC19" s="1"/>
      <c r="WCD19" s="1"/>
      <c r="WCE19" s="1"/>
      <c r="WCF19" s="1"/>
      <c r="WCG19" s="1"/>
      <c r="WCH19" s="1"/>
      <c r="WCI19" s="1"/>
      <c r="WCJ19" s="1"/>
      <c r="WCK19" s="1"/>
      <c r="WCL19" s="1"/>
      <c r="WCM19" s="1"/>
      <c r="WCN19" s="1"/>
      <c r="WCO19" s="1"/>
      <c r="WCP19" s="1"/>
      <c r="WCQ19" s="1"/>
      <c r="WCR19" s="1"/>
      <c r="WCS19" s="1"/>
      <c r="WCT19" s="1"/>
      <c r="WCU19" s="1"/>
      <c r="WCV19" s="1"/>
      <c r="WCW19" s="1"/>
      <c r="WCX19" s="1"/>
      <c r="WCY19" s="1"/>
      <c r="WCZ19" s="1"/>
      <c r="WDA19" s="1"/>
      <c r="WDB19" s="1"/>
      <c r="WDC19" s="1"/>
      <c r="WDD19" s="1"/>
      <c r="WDE19" s="1"/>
      <c r="WDF19" s="1"/>
      <c r="WDG19" s="1"/>
      <c r="WDH19" s="1"/>
      <c r="WDI19" s="1"/>
      <c r="WDJ19" s="1"/>
      <c r="WDK19" s="1"/>
      <c r="WDL19" s="1"/>
      <c r="WDM19" s="1"/>
      <c r="WDN19" s="1"/>
      <c r="WDO19" s="1"/>
      <c r="WDP19" s="1"/>
      <c r="WDQ19" s="1"/>
      <c r="WDR19" s="1"/>
      <c r="WDS19" s="1"/>
      <c r="WDT19" s="1"/>
      <c r="WDU19" s="1"/>
      <c r="WDV19" s="1"/>
      <c r="WDW19" s="1"/>
      <c r="WDX19" s="1"/>
      <c r="WDY19" s="1"/>
      <c r="WDZ19" s="1"/>
      <c r="WEA19" s="1"/>
      <c r="WEB19" s="1"/>
      <c r="WEC19" s="1"/>
      <c r="WED19" s="1"/>
      <c r="WEE19" s="1"/>
      <c r="WEF19" s="1"/>
      <c r="WEG19" s="1"/>
      <c r="WEH19" s="1"/>
      <c r="WEI19" s="1"/>
      <c r="WEJ19" s="1"/>
      <c r="WEK19" s="1"/>
      <c r="WEL19" s="1"/>
      <c r="WEM19" s="1"/>
      <c r="WEN19" s="1"/>
      <c r="WEO19" s="1"/>
      <c r="WEP19" s="1"/>
      <c r="WEQ19" s="1"/>
      <c r="WER19" s="1"/>
      <c r="WES19" s="1"/>
      <c r="WET19" s="1"/>
      <c r="WEU19" s="1"/>
      <c r="WEV19" s="1"/>
      <c r="WEW19" s="1"/>
      <c r="WEX19" s="1"/>
      <c r="WEY19" s="1"/>
      <c r="WEZ19" s="1"/>
      <c r="WFA19" s="1"/>
      <c r="WFB19" s="1"/>
      <c r="WFC19" s="1"/>
      <c r="WFD19" s="1"/>
      <c r="WFE19" s="1"/>
      <c r="WFF19" s="1"/>
      <c r="WFG19" s="1"/>
      <c r="WFH19" s="1"/>
      <c r="WFI19" s="1"/>
      <c r="WFJ19" s="1"/>
      <c r="WFK19" s="1"/>
      <c r="WFL19" s="1"/>
      <c r="WFM19" s="1"/>
      <c r="WFN19" s="1"/>
      <c r="WFO19" s="1"/>
      <c r="WFP19" s="1"/>
      <c r="WFQ19" s="1"/>
      <c r="WFR19" s="1"/>
      <c r="WFS19" s="1"/>
      <c r="WFT19" s="1"/>
      <c r="WFU19" s="1"/>
      <c r="WFV19" s="1"/>
      <c r="WFW19" s="1"/>
      <c r="WFX19" s="1"/>
      <c r="WFY19" s="1"/>
      <c r="WFZ19" s="1"/>
      <c r="WGA19" s="1"/>
      <c r="WGB19" s="1"/>
      <c r="WGC19" s="1"/>
      <c r="WGD19" s="1"/>
      <c r="WGE19" s="1"/>
      <c r="WGF19" s="1"/>
      <c r="WGG19" s="1"/>
      <c r="WGH19" s="1"/>
      <c r="WGI19" s="1"/>
      <c r="WGJ19" s="1"/>
      <c r="WGK19" s="1"/>
      <c r="WGL19" s="1"/>
      <c r="WGM19" s="1"/>
      <c r="WGN19" s="1"/>
      <c r="WGO19" s="1"/>
      <c r="WGP19" s="1"/>
      <c r="WGQ19" s="1"/>
      <c r="WGR19" s="1"/>
      <c r="WGS19" s="1"/>
      <c r="WGT19" s="1"/>
      <c r="WGU19" s="1"/>
      <c r="WGV19" s="1"/>
      <c r="WGW19" s="1"/>
      <c r="WGX19" s="1"/>
      <c r="WGY19" s="1"/>
      <c r="WGZ19" s="1"/>
      <c r="WHA19" s="1"/>
      <c r="WHB19" s="1"/>
      <c r="WHC19" s="1"/>
      <c r="WHD19" s="1"/>
      <c r="WHE19" s="1"/>
      <c r="WHF19" s="1"/>
      <c r="WHG19" s="1"/>
      <c r="WHH19" s="1"/>
      <c r="WHI19" s="1"/>
      <c r="WHJ19" s="1"/>
      <c r="WHK19" s="1"/>
      <c r="WHL19" s="1"/>
      <c r="WHM19" s="1"/>
      <c r="WHN19" s="1"/>
      <c r="WHO19" s="1"/>
      <c r="WHP19" s="1"/>
      <c r="WHQ19" s="1"/>
      <c r="WHR19" s="1"/>
      <c r="WHS19" s="1"/>
      <c r="WHT19" s="1"/>
      <c r="WHU19" s="1"/>
      <c r="WHV19" s="1"/>
      <c r="WHW19" s="1"/>
      <c r="WHX19" s="1"/>
      <c r="WHY19" s="1"/>
      <c r="WHZ19" s="1"/>
      <c r="WIA19" s="1"/>
      <c r="WIB19" s="1"/>
      <c r="WIC19" s="1"/>
      <c r="WID19" s="1"/>
      <c r="WIE19" s="1"/>
      <c r="WIF19" s="1"/>
      <c r="WIG19" s="1"/>
      <c r="WIH19" s="1"/>
      <c r="WII19" s="1"/>
      <c r="WIJ19" s="1"/>
      <c r="WIK19" s="1"/>
      <c r="WIL19" s="1"/>
      <c r="WIM19" s="1"/>
      <c r="WIN19" s="1"/>
      <c r="WIO19" s="1"/>
      <c r="WIP19" s="1"/>
      <c r="WIQ19" s="1"/>
      <c r="WIR19" s="1"/>
      <c r="WIS19" s="1"/>
      <c r="WIT19" s="1"/>
      <c r="WIU19" s="1"/>
      <c r="WIV19" s="1"/>
      <c r="WIW19" s="1"/>
      <c r="WIX19" s="1"/>
      <c r="WIY19" s="1"/>
      <c r="WIZ19" s="1"/>
      <c r="WJA19" s="1"/>
      <c r="WJB19" s="1"/>
      <c r="WJC19" s="1"/>
      <c r="WJD19" s="1"/>
      <c r="WJE19" s="1"/>
      <c r="WJF19" s="1"/>
      <c r="WJG19" s="1"/>
      <c r="WJH19" s="1"/>
      <c r="WJI19" s="1"/>
      <c r="WJJ19" s="1"/>
      <c r="WJK19" s="1"/>
      <c r="WJL19" s="1"/>
      <c r="WJM19" s="1"/>
      <c r="WJN19" s="1"/>
      <c r="WJO19" s="1"/>
      <c r="WJP19" s="1"/>
      <c r="WJQ19" s="1"/>
      <c r="WJR19" s="1"/>
      <c r="WJS19" s="1"/>
      <c r="WJT19" s="1"/>
      <c r="WJU19" s="1"/>
      <c r="WJV19" s="1"/>
      <c r="WJW19" s="1"/>
      <c r="WJX19" s="1"/>
      <c r="WJY19" s="1"/>
      <c r="WJZ19" s="1"/>
      <c r="WKA19" s="1"/>
      <c r="WKB19" s="1"/>
      <c r="WKC19" s="1"/>
      <c r="WKD19" s="1"/>
      <c r="WKE19" s="1"/>
      <c r="WKF19" s="1"/>
      <c r="WKG19" s="1"/>
      <c r="WKH19" s="1"/>
      <c r="WKI19" s="1"/>
      <c r="WKJ19" s="1"/>
      <c r="WKK19" s="1"/>
      <c r="WKL19" s="1"/>
      <c r="WKM19" s="1"/>
      <c r="WKN19" s="1"/>
      <c r="WKO19" s="1"/>
      <c r="WKP19" s="1"/>
      <c r="WKQ19" s="1"/>
      <c r="WKR19" s="1"/>
      <c r="WKS19" s="1"/>
      <c r="WKT19" s="1"/>
      <c r="WKU19" s="1"/>
      <c r="WKV19" s="1"/>
      <c r="WKW19" s="1"/>
      <c r="WKX19" s="1"/>
      <c r="WKY19" s="1"/>
      <c r="WKZ19" s="1"/>
      <c r="WLA19" s="1"/>
      <c r="WLB19" s="1"/>
      <c r="WLC19" s="1"/>
      <c r="WLD19" s="1"/>
      <c r="WLE19" s="1"/>
      <c r="WLF19" s="1"/>
      <c r="WLG19" s="1"/>
      <c r="WLH19" s="1"/>
      <c r="WLI19" s="1"/>
      <c r="WLJ19" s="1"/>
      <c r="WLK19" s="1"/>
      <c r="WLL19" s="1"/>
      <c r="WLM19" s="1"/>
      <c r="WLN19" s="1"/>
      <c r="WLO19" s="1"/>
      <c r="WLP19" s="1"/>
      <c r="WLQ19" s="1"/>
      <c r="WLR19" s="1"/>
      <c r="WLS19" s="1"/>
      <c r="WLT19" s="1"/>
      <c r="WLU19" s="1"/>
      <c r="WLV19" s="1"/>
      <c r="WLW19" s="1"/>
      <c r="WLX19" s="1"/>
      <c r="WLY19" s="1"/>
      <c r="WLZ19" s="1"/>
      <c r="WMA19" s="1"/>
      <c r="WMB19" s="1"/>
      <c r="WMC19" s="1"/>
      <c r="WMD19" s="1"/>
      <c r="WME19" s="1"/>
      <c r="WMF19" s="1"/>
      <c r="WMG19" s="1"/>
      <c r="WMH19" s="1"/>
      <c r="WMI19" s="1"/>
      <c r="WMJ19" s="1"/>
      <c r="WMK19" s="1"/>
      <c r="WML19" s="1"/>
      <c r="WMM19" s="1"/>
      <c r="WMN19" s="1"/>
      <c r="WMO19" s="1"/>
      <c r="WMP19" s="1"/>
      <c r="WMQ19" s="1"/>
      <c r="WMR19" s="1"/>
      <c r="WMS19" s="1"/>
      <c r="WMT19" s="1"/>
      <c r="WMU19" s="1"/>
      <c r="WMV19" s="1"/>
      <c r="WMW19" s="1"/>
      <c r="WMX19" s="1"/>
      <c r="WMY19" s="1"/>
      <c r="WMZ19" s="1"/>
      <c r="WNA19" s="1"/>
      <c r="WNB19" s="1"/>
      <c r="WNC19" s="1"/>
      <c r="WND19" s="1"/>
      <c r="WNE19" s="1"/>
      <c r="WNF19" s="1"/>
      <c r="WNG19" s="1"/>
      <c r="WNH19" s="1"/>
      <c r="WNI19" s="1"/>
      <c r="WNJ19" s="1"/>
      <c r="WNK19" s="1"/>
      <c r="WNL19" s="1"/>
      <c r="WNM19" s="1"/>
      <c r="WNN19" s="1"/>
      <c r="WNO19" s="1"/>
      <c r="WNP19" s="1"/>
      <c r="WNQ19" s="1"/>
      <c r="WNR19" s="1"/>
      <c r="WNS19" s="1"/>
      <c r="WNT19" s="1"/>
      <c r="WNU19" s="1"/>
      <c r="WNV19" s="1"/>
      <c r="WNW19" s="1"/>
      <c r="WNX19" s="1"/>
      <c r="WNY19" s="1"/>
      <c r="WNZ19" s="1"/>
      <c r="WOA19" s="1"/>
      <c r="WOB19" s="1"/>
      <c r="WOC19" s="1"/>
      <c r="WOD19" s="1"/>
      <c r="WOE19" s="1"/>
      <c r="WOF19" s="1"/>
      <c r="WOG19" s="1"/>
      <c r="WOH19" s="1"/>
      <c r="WOI19" s="1"/>
      <c r="WOJ19" s="1"/>
      <c r="WOK19" s="1"/>
      <c r="WOL19" s="1"/>
      <c r="WOM19" s="1"/>
      <c r="WON19" s="1"/>
      <c r="WOO19" s="1"/>
      <c r="WOP19" s="1"/>
      <c r="WOQ19" s="1"/>
      <c r="WOR19" s="1"/>
      <c r="WOS19" s="1"/>
      <c r="WOT19" s="1"/>
      <c r="WOU19" s="1"/>
      <c r="WOV19" s="1"/>
      <c r="WOW19" s="1"/>
      <c r="WOX19" s="1"/>
      <c r="WOY19" s="1"/>
      <c r="WOZ19" s="1"/>
      <c r="WPA19" s="1"/>
      <c r="WPB19" s="1"/>
      <c r="WPC19" s="1"/>
      <c r="WPD19" s="1"/>
      <c r="WPE19" s="1"/>
      <c r="WPF19" s="1"/>
      <c r="WPG19" s="1"/>
      <c r="WPH19" s="1"/>
      <c r="WPI19" s="1"/>
      <c r="WPJ19" s="1"/>
      <c r="WPK19" s="1"/>
      <c r="WPL19" s="1"/>
      <c r="WPM19" s="1"/>
      <c r="WPN19" s="1"/>
      <c r="WPO19" s="1"/>
      <c r="WPP19" s="1"/>
      <c r="WPQ19" s="1"/>
      <c r="WPR19" s="1"/>
      <c r="WPS19" s="1"/>
      <c r="WPT19" s="1"/>
      <c r="WPU19" s="1"/>
      <c r="WPV19" s="1"/>
      <c r="WPW19" s="1"/>
      <c r="WPX19" s="1"/>
      <c r="WPY19" s="1"/>
      <c r="WPZ19" s="1"/>
      <c r="WQA19" s="1"/>
      <c r="WQB19" s="1"/>
      <c r="WQC19" s="1"/>
      <c r="WQD19" s="1"/>
      <c r="WQE19" s="1"/>
      <c r="WQF19" s="1"/>
      <c r="WQG19" s="1"/>
      <c r="WQH19" s="1"/>
      <c r="WQI19" s="1"/>
      <c r="WQJ19" s="1"/>
      <c r="WQK19" s="1"/>
      <c r="WQL19" s="1"/>
      <c r="WQM19" s="1"/>
      <c r="WQN19" s="1"/>
      <c r="WQO19" s="1"/>
      <c r="WQP19" s="1"/>
      <c r="WQQ19" s="1"/>
      <c r="WQR19" s="1"/>
      <c r="WQS19" s="1"/>
      <c r="WQT19" s="1"/>
      <c r="WQU19" s="1"/>
      <c r="WQV19" s="1"/>
      <c r="WQW19" s="1"/>
      <c r="WQX19" s="1"/>
      <c r="WQY19" s="1"/>
      <c r="WQZ19" s="1"/>
      <c r="WRA19" s="1"/>
      <c r="WRB19" s="1"/>
      <c r="WRC19" s="1"/>
      <c r="WRD19" s="1"/>
      <c r="WRE19" s="1"/>
      <c r="WRF19" s="1"/>
      <c r="WRG19" s="1"/>
      <c r="WRH19" s="1"/>
      <c r="WRI19" s="1"/>
      <c r="WRJ19" s="1"/>
      <c r="WRK19" s="1"/>
      <c r="WRL19" s="1"/>
      <c r="WRM19" s="1"/>
      <c r="WRN19" s="1"/>
      <c r="WRO19" s="1"/>
      <c r="WRP19" s="1"/>
      <c r="WRQ19" s="1"/>
      <c r="WRR19" s="1"/>
      <c r="WRS19" s="1"/>
      <c r="WRT19" s="1"/>
      <c r="WRU19" s="1"/>
      <c r="WRV19" s="1"/>
      <c r="WRW19" s="1"/>
      <c r="WRX19" s="1"/>
      <c r="WRY19" s="1"/>
      <c r="WRZ19" s="1"/>
      <c r="WSA19" s="1"/>
      <c r="WSB19" s="1"/>
      <c r="WSC19" s="1"/>
      <c r="WSD19" s="1"/>
      <c r="WSE19" s="1"/>
      <c r="WSF19" s="1"/>
      <c r="WSG19" s="1"/>
      <c r="WSH19" s="1"/>
      <c r="WSI19" s="1"/>
      <c r="WSJ19" s="1"/>
      <c r="WSK19" s="1"/>
      <c r="WSL19" s="1"/>
      <c r="WSM19" s="1"/>
      <c r="WSN19" s="1"/>
      <c r="WSO19" s="1"/>
      <c r="WSP19" s="1"/>
      <c r="WSQ19" s="1"/>
      <c r="WSR19" s="1"/>
      <c r="WSS19" s="1"/>
      <c r="WST19" s="1"/>
      <c r="WSU19" s="1"/>
      <c r="WSV19" s="1"/>
      <c r="WSW19" s="1"/>
      <c r="WSX19" s="1"/>
      <c r="WSY19" s="1"/>
      <c r="WSZ19" s="1"/>
      <c r="WTA19" s="1"/>
      <c r="WTB19" s="1"/>
      <c r="WTC19" s="1"/>
      <c r="WTD19" s="1"/>
      <c r="WTE19" s="1"/>
      <c r="WTF19" s="1"/>
      <c r="WTG19" s="1"/>
      <c r="WTH19" s="1"/>
      <c r="WTI19" s="1"/>
      <c r="WTJ19" s="1"/>
      <c r="WTK19" s="1"/>
      <c r="WTL19" s="1"/>
      <c r="WTM19" s="1"/>
      <c r="WTN19" s="1"/>
      <c r="WTO19" s="1"/>
      <c r="WTP19" s="1"/>
      <c r="WTQ19" s="1"/>
      <c r="WTR19" s="1"/>
      <c r="WTS19" s="1"/>
      <c r="WTT19" s="1"/>
      <c r="WTU19" s="1"/>
      <c r="WTV19" s="1"/>
      <c r="WTW19" s="1"/>
      <c r="WTX19" s="1"/>
      <c r="WTY19" s="1"/>
      <c r="WTZ19" s="1"/>
      <c r="WUA19" s="1"/>
      <c r="WUB19" s="1"/>
      <c r="WUC19" s="1"/>
      <c r="WUD19" s="1"/>
      <c r="WUE19" s="1"/>
      <c r="WUF19" s="1"/>
      <c r="WUG19" s="1"/>
      <c r="WUH19" s="1"/>
      <c r="WUI19" s="1"/>
      <c r="WUJ19" s="1"/>
      <c r="WUK19" s="1"/>
      <c r="WUL19" s="1"/>
      <c r="WUM19" s="1"/>
      <c r="WUN19" s="1"/>
      <c r="WUO19" s="1"/>
      <c r="WUP19" s="1"/>
      <c r="WUQ19" s="1"/>
      <c r="WUR19" s="1"/>
      <c r="WUS19" s="1"/>
      <c r="WUT19" s="1"/>
      <c r="WUU19" s="1"/>
      <c r="WUV19" s="1"/>
      <c r="WUW19" s="1"/>
      <c r="WUX19" s="1"/>
      <c r="WUY19" s="1"/>
      <c r="WUZ19" s="1"/>
      <c r="WVA19" s="1"/>
      <c r="WVB19" s="1"/>
      <c r="WVC19" s="1"/>
      <c r="WVD19" s="1"/>
      <c r="WVE19" s="1"/>
      <c r="WVF19" s="1"/>
      <c r="WVG19" s="1"/>
      <c r="WVH19" s="1"/>
      <c r="WVI19" s="1"/>
      <c r="WVJ19" s="1"/>
      <c r="WVK19" s="1"/>
      <c r="WVL19" s="1"/>
      <c r="WVM19" s="1"/>
      <c r="WVN19" s="1"/>
      <c r="WVO19" s="1"/>
      <c r="WVP19" s="1"/>
      <c r="WVQ19" s="1"/>
      <c r="WVR19" s="1"/>
      <c r="WVS19" s="1"/>
      <c r="WVT19" s="1"/>
      <c r="WVU19" s="1"/>
      <c r="WVV19" s="1"/>
      <c r="WVW19" s="1"/>
      <c r="WVX19" s="1"/>
      <c r="WVY19" s="1"/>
      <c r="WVZ19" s="1"/>
      <c r="WWA19" s="1"/>
      <c r="WWB19" s="1"/>
      <c r="WWC19" s="1"/>
      <c r="WWD19" s="1"/>
      <c r="WWE19" s="1"/>
      <c r="WWF19" s="1"/>
      <c r="WWG19" s="1"/>
      <c r="WWH19" s="1"/>
      <c r="WWI19" s="1"/>
      <c r="WWJ19" s="1"/>
      <c r="WWK19" s="1"/>
      <c r="WWL19" s="1"/>
      <c r="WWM19" s="1"/>
      <c r="WWN19" s="1"/>
      <c r="WWO19" s="1"/>
      <c r="WWP19" s="1"/>
      <c r="WWQ19" s="1"/>
      <c r="WWR19" s="1"/>
      <c r="WWS19" s="1"/>
      <c r="WWT19" s="1"/>
      <c r="WWU19" s="1"/>
      <c r="WWV19" s="1"/>
      <c r="WWW19" s="1"/>
      <c r="WWX19" s="1"/>
      <c r="WWY19" s="1"/>
      <c r="WWZ19" s="1"/>
      <c r="WXA19" s="1"/>
      <c r="WXB19" s="1"/>
      <c r="WXC19" s="1"/>
      <c r="WXD19" s="1"/>
      <c r="WXE19" s="1"/>
      <c r="WXF19" s="1"/>
      <c r="WXG19" s="1"/>
      <c r="WXH19" s="1"/>
      <c r="WXI19" s="1"/>
      <c r="WXJ19" s="1"/>
      <c r="WXK19" s="1"/>
      <c r="WXL19" s="1"/>
      <c r="WXM19" s="1"/>
      <c r="WXN19" s="1"/>
      <c r="WXO19" s="1"/>
      <c r="WXP19" s="1"/>
      <c r="WXQ19" s="1"/>
      <c r="WXR19" s="1"/>
      <c r="WXS19" s="1"/>
      <c r="WXT19" s="1"/>
      <c r="WXU19" s="1"/>
      <c r="WXV19" s="1"/>
      <c r="WXW19" s="1"/>
      <c r="WXX19" s="1"/>
      <c r="WXY19" s="1"/>
      <c r="WXZ19" s="1"/>
      <c r="WYA19" s="1"/>
      <c r="WYB19" s="1"/>
      <c r="WYC19" s="1"/>
      <c r="WYD19" s="1"/>
      <c r="WYE19" s="1"/>
      <c r="WYF19" s="1"/>
      <c r="WYG19" s="1"/>
      <c r="WYH19" s="1"/>
      <c r="WYI19" s="1"/>
      <c r="WYJ19" s="1"/>
      <c r="WYK19" s="1"/>
      <c r="WYL19" s="1"/>
      <c r="WYM19" s="1"/>
      <c r="WYN19" s="1"/>
      <c r="WYO19" s="1"/>
      <c r="WYP19" s="1"/>
      <c r="WYQ19" s="1"/>
      <c r="WYR19" s="1"/>
      <c r="WYS19" s="1"/>
      <c r="WYT19" s="1"/>
      <c r="WYU19" s="1"/>
      <c r="WYV19" s="1"/>
      <c r="WYW19" s="1"/>
      <c r="WYX19" s="1"/>
      <c r="WYY19" s="1"/>
      <c r="WYZ19" s="1"/>
      <c r="WZA19" s="1"/>
      <c r="WZB19" s="1"/>
      <c r="WZC19" s="1"/>
      <c r="WZD19" s="1"/>
      <c r="WZE19" s="1"/>
      <c r="WZF19" s="1"/>
      <c r="WZG19" s="1"/>
      <c r="WZH19" s="1"/>
      <c r="WZI19" s="1"/>
      <c r="WZJ19" s="1"/>
      <c r="WZK19" s="1"/>
      <c r="WZL19" s="1"/>
      <c r="WZM19" s="1"/>
      <c r="WZN19" s="1"/>
      <c r="WZO19" s="1"/>
      <c r="WZP19" s="1"/>
      <c r="WZQ19" s="1"/>
      <c r="WZR19" s="1"/>
      <c r="WZS19" s="1"/>
      <c r="WZT19" s="1"/>
      <c r="WZU19" s="1"/>
      <c r="WZV19" s="1"/>
      <c r="WZW19" s="1"/>
      <c r="WZX19" s="1"/>
      <c r="WZY19" s="1"/>
      <c r="WZZ19" s="1"/>
      <c r="XAA19" s="1"/>
      <c r="XAB19" s="1"/>
      <c r="XAC19" s="1"/>
      <c r="XAD19" s="1"/>
      <c r="XAE19" s="1"/>
      <c r="XAF19" s="1"/>
      <c r="XAG19" s="1"/>
      <c r="XAH19" s="1"/>
      <c r="XAI19" s="1"/>
      <c r="XAJ19" s="1"/>
      <c r="XAK19" s="1"/>
      <c r="XAL19" s="1"/>
      <c r="XAM19" s="1"/>
      <c r="XAN19" s="1"/>
      <c r="XAO19" s="1"/>
      <c r="XAP19" s="1"/>
      <c r="XAQ19" s="1"/>
      <c r="XAR19" s="1"/>
      <c r="XAS19" s="1"/>
      <c r="XAT19" s="1"/>
      <c r="XAU19" s="1"/>
      <c r="XAV19" s="1"/>
      <c r="XAW19" s="1"/>
      <c r="XAX19" s="1"/>
      <c r="XAY19" s="1"/>
      <c r="XAZ19" s="1"/>
      <c r="XBA19" s="1"/>
      <c r="XBB19" s="1"/>
      <c r="XBC19" s="1"/>
      <c r="XBD19" s="1"/>
      <c r="XBE19" s="1"/>
      <c r="XBF19" s="1"/>
      <c r="XBG19" s="1"/>
      <c r="XBH19" s="1"/>
      <c r="XBI19" s="1"/>
      <c r="XBJ19" s="1"/>
      <c r="XBK19" s="1"/>
      <c r="XBL19" s="1"/>
      <c r="XBM19" s="1"/>
      <c r="XBN19" s="1"/>
      <c r="XBO19" s="1"/>
      <c r="XBP19" s="1"/>
      <c r="XBQ19" s="1"/>
      <c r="XBR19" s="1"/>
      <c r="XBS19" s="1"/>
      <c r="XBT19" s="1"/>
      <c r="XBU19" s="1"/>
      <c r="XBV19" s="1"/>
      <c r="XBW19" s="1"/>
      <c r="XBX19" s="1"/>
      <c r="XBY19" s="1"/>
      <c r="XBZ19" s="1"/>
      <c r="XCA19" s="1"/>
      <c r="XCB19" s="1"/>
      <c r="XCC19" s="1"/>
      <c r="XCD19" s="1"/>
      <c r="XCE19" s="1"/>
      <c r="XCF19" s="1"/>
      <c r="XCG19" s="1"/>
      <c r="XCH19" s="1"/>
      <c r="XCI19" s="1"/>
      <c r="XCJ19" s="1"/>
      <c r="XCK19" s="1"/>
      <c r="XCL19" s="1"/>
      <c r="XCM19" s="1"/>
      <c r="XCN19" s="1"/>
      <c r="XCO19" s="1"/>
      <c r="XCP19" s="1"/>
      <c r="XCQ19" s="1"/>
      <c r="XCR19" s="1"/>
      <c r="XCS19" s="1"/>
      <c r="XCT19" s="1"/>
      <c r="XCU19" s="1"/>
      <c r="XCV19" s="1"/>
      <c r="XCW19" s="1"/>
      <c r="XCX19" s="1"/>
      <c r="XCY19" s="1"/>
      <c r="XCZ19" s="1"/>
      <c r="XDA19" s="1"/>
      <c r="XDB19" s="1"/>
      <c r="XDC19" s="1"/>
      <c r="XDD19" s="1"/>
      <c r="XDE19" s="1"/>
      <c r="XDF19" s="1"/>
      <c r="XDG19" s="1"/>
      <c r="XDH19" s="1"/>
      <c r="XDI19" s="1"/>
      <c r="XDJ19" s="1"/>
      <c r="XDK19" s="1"/>
      <c r="XDL19" s="1"/>
      <c r="XDM19" s="1"/>
      <c r="XDN19" s="1"/>
      <c r="XDO19" s="1"/>
      <c r="XDP19" s="1"/>
      <c r="XDQ19" s="1"/>
      <c r="XDR19" s="1"/>
      <c r="XDS19" s="1"/>
      <c r="XDT19" s="1"/>
      <c r="XDU19" s="1"/>
      <c r="XDV19" s="1"/>
      <c r="XDW19" s="1"/>
      <c r="XDX19" s="1"/>
      <c r="XDY19" s="1"/>
      <c r="XDZ19" s="1"/>
      <c r="XEA19" s="1"/>
      <c r="XEB19" s="1"/>
      <c r="XEC19" s="1"/>
      <c r="XED19" s="1"/>
      <c r="XEE19" s="1"/>
      <c r="XEF19" s="1"/>
      <c r="XEG19" s="1"/>
      <c r="XEH19" s="1"/>
      <c r="XEI19" s="1"/>
      <c r="XEJ19" s="1"/>
      <c r="XEK19" s="1"/>
      <c r="XEL19" s="1"/>
      <c r="XEM19" s="1"/>
      <c r="XEN19" s="1"/>
      <c r="XEO19" s="1"/>
      <c r="XEP19" s="1"/>
      <c r="XEQ19" s="1"/>
      <c r="XER19" s="1"/>
      <c r="XES19" s="1"/>
      <c r="XET19" s="1"/>
      <c r="XEU19" s="1"/>
      <c r="XEV19" s="1"/>
      <c r="XEW19" s="1"/>
      <c r="XEX19" s="1"/>
      <c r="XEY19" s="1"/>
      <c r="XEZ19" s="1"/>
      <c r="XFA19" s="1"/>
      <c r="XFB19" s="1"/>
      <c r="XFC19" s="1"/>
      <c r="XFD19" s="1"/>
    </row>
    <row r="21" spans="5:16384">
      <c r="E21" s="16" t="str">
        <f xml:space="preserve"> Financials!E$38</f>
        <v>Retained Earnings</v>
      </c>
      <c r="F21" s="16">
        <f xml:space="preserve"> Financials!F$38</f>
        <v>0</v>
      </c>
      <c r="G21" s="16" t="str">
        <f xml:space="preserve"> Financials!G$38</f>
        <v>GBP</v>
      </c>
      <c r="H21" s="41">
        <f xml:space="preserve"> Financials!H$38</f>
        <v>0</v>
      </c>
      <c r="I21" s="16">
        <f xml:space="preserve"> Financials!I$38</f>
        <v>0</v>
      </c>
      <c r="J21" s="9">
        <f ca="1">Financials!J$38</f>
        <v>-32200</v>
      </c>
      <c r="K21" s="9">
        <f ca="1">Financials!K$38</f>
        <v>-57544.922509135882</v>
      </c>
      <c r="L21" s="9">
        <f ca="1">Financials!L$38</f>
        <v>-83033.721462157002</v>
      </c>
      <c r="M21" s="9">
        <f ca="1">Financials!M$38</f>
        <v>-109000.28914426934</v>
      </c>
      <c r="N21" s="9">
        <f ca="1">Financials!N$38</f>
        <v>-134524.16941212578</v>
      </c>
      <c r="O21" s="9">
        <f ca="1">Financials!O$38</f>
        <v>-159236.15566797255</v>
      </c>
      <c r="P21" s="9">
        <f ca="1">Financials!P$38</f>
        <v>-183371.03679440945</v>
      </c>
      <c r="Q21" s="9">
        <f ca="1">Financials!Q$38</f>
        <v>-148159.25723560329</v>
      </c>
      <c r="R21" s="9">
        <f ca="1">Financials!R$38</f>
        <v>-101385.99705683433</v>
      </c>
      <c r="S21" s="9">
        <f ca="1">Financials!S$38</f>
        <v>-51056.820271361881</v>
      </c>
      <c r="T21" s="9">
        <f ca="1">Financials!T$38</f>
        <v>4082.0315313943647</v>
      </c>
      <c r="U21" s="9">
        <f ca="1">Financials!U$38</f>
        <v>65374.519129703949</v>
      </c>
      <c r="V21" s="9">
        <f ca="1">Financials!V$38</f>
        <v>126709.52877543663</v>
      </c>
      <c r="W21" s="9">
        <f ca="1">Financials!W$38</f>
        <v>263866.4650211393</v>
      </c>
      <c r="X21" s="9">
        <f ca="1">Financials!X$38</f>
        <v>426587.49907132576</v>
      </c>
      <c r="Y21" s="9">
        <f ca="1">Financials!Y$38</f>
        <v>610950.92767621693</v>
      </c>
      <c r="Z21" s="9">
        <f ca="1">Financials!Z$38</f>
        <v>822079.66669718968</v>
      </c>
      <c r="AA21" s="9">
        <f ca="1">Financials!AA$38</f>
        <v>1072673.6136686066</v>
      </c>
      <c r="AB21" s="9">
        <f ca="1">Financials!AB$38</f>
        <v>1361459.4115549</v>
      </c>
      <c r="AC21" s="9">
        <f ca="1">Financials!AC$38</f>
        <v>1757331.3520300901</v>
      </c>
      <c r="AD21" s="9">
        <f ca="1">Financials!AD$38</f>
        <v>2217347.8666398199</v>
      </c>
      <c r="AE21" s="9">
        <f ca="1">Financials!AE$38</f>
        <v>2745782.4268038571</v>
      </c>
      <c r="AF21" s="9">
        <f ca="1">Financials!AF$38</f>
        <v>3358405.5483341897</v>
      </c>
      <c r="AG21" s="9">
        <f ca="1">Financials!AG$38</f>
        <v>4140298.9025481464</v>
      </c>
      <c r="AH21" s="9">
        <f ca="1">Financials!AH$38</f>
        <v>5039356.1312056575</v>
      </c>
      <c r="AI21" s="9">
        <f ca="1">Financials!AI$38</f>
        <v>6095359.2363921665</v>
      </c>
      <c r="AJ21" s="9">
        <f ca="1">Financials!AJ$38</f>
        <v>7409135.3242080938</v>
      </c>
      <c r="AK21" s="9">
        <f ca="1">Financials!AK$38</f>
        <v>8953552.5870156419</v>
      </c>
      <c r="AL21" s="9">
        <f ca="1">Financials!AL$38</f>
        <v>10786665.741485754</v>
      </c>
      <c r="AM21" s="9">
        <f ca="1">Financials!AM$38</f>
        <v>13022684.093997976</v>
      </c>
      <c r="AN21" s="9">
        <f ca="1">Financials!AN$38</f>
        <v>15682915.787710514</v>
      </c>
      <c r="AO21" s="9">
        <f ca="1">Financials!AO$38</f>
        <v>18852835.724455338</v>
      </c>
      <c r="AP21" s="9">
        <f ca="1">Financials!AP$38</f>
        <v>22711810.335959624</v>
      </c>
      <c r="AQ21" s="9">
        <f ca="1">Financials!AQ$38</f>
        <v>27336745.138590954</v>
      </c>
      <c r="AR21" s="9">
        <f ca="1">Financials!AR$38</f>
        <v>32950298.988529406</v>
      </c>
      <c r="AS21" s="9">
        <f ca="1">Financials!AS$38</f>
        <v>39705493.792370439</v>
      </c>
      <c r="AT21" s="9">
        <f ca="1">Financials!AT$38</f>
        <v>47914671.396287888</v>
      </c>
      <c r="AU21" s="9">
        <f ca="1">Financials!AU$38</f>
        <v>57833676.766723715</v>
      </c>
      <c r="AV21" s="9">
        <f ca="1">Financials!AV$38</f>
        <v>69895592.806872636</v>
      </c>
      <c r="AW21" s="9">
        <f ca="1">Financials!AW$38</f>
        <v>84572098.600059971</v>
      </c>
      <c r="AX21" s="9">
        <f ca="1">Financials!AX$38</f>
        <v>102374438.15023446</v>
      </c>
      <c r="AY21" s="9">
        <f ca="1">Financials!AY$38</f>
        <v>124061931.80998403</v>
      </c>
      <c r="AZ21" s="9">
        <f ca="1">Financials!AZ$38</f>
        <v>150490139.76160532</v>
      </c>
      <c r="BA21" s="9">
        <f ca="1">Financials!BA$38</f>
        <v>182710155.19857773</v>
      </c>
      <c r="BB21" s="9">
        <f ca="1">Financials!BB$38</f>
        <v>221948408.91647235</v>
      </c>
      <c r="BC21" s="9">
        <f ca="1">Financials!BC$38</f>
        <v>269841404.30076766</v>
      </c>
      <c r="BD21" s="9">
        <f ca="1">Financials!BD$38</f>
        <v>328324271.15657067</v>
      </c>
      <c r="BE21" s="9">
        <f ca="1">Financials!BE$38</f>
        <v>399765328.46634459</v>
      </c>
      <c r="BF21" s="9">
        <f ca="1">Financials!BF$38</f>
        <v>487068794.0150159</v>
      </c>
      <c r="BG21" s="9">
        <f ca="1">Financials!BG$38</f>
        <v>593795574.5478152</v>
      </c>
      <c r="BH21" s="9">
        <f ca="1">Financials!BH$38</f>
        <v>724310776.64230943</v>
      </c>
      <c r="BI21" s="9">
        <f ca="1">Financials!BI$38</f>
        <v>883963405.78965127</v>
      </c>
      <c r="BJ21" s="9">
        <f ca="1">Financials!BJ$38</f>
        <v>1079313372.4496517</v>
      </c>
      <c r="BK21" s="9">
        <f ca="1">Financials!BK$38</f>
        <v>1318401870.6045105</v>
      </c>
      <c r="BL21" s="9">
        <f ca="1">Financials!BL$38</f>
        <v>1611084495.2632856</v>
      </c>
      <c r="BM21" s="9">
        <f ca="1">Financials!BM$38</f>
        <v>1969446915.3809493</v>
      </c>
      <c r="BN21" s="9">
        <f ca="1">Financials!BN$38</f>
        <v>2408303019.8047771</v>
      </c>
      <c r="BO21" s="9">
        <f ca="1">Financials!BO$38</f>
        <v>2945813594.7383747</v>
      </c>
      <c r="BP21" s="9">
        <f ca="1">Financials!BP$38</f>
        <v>3604246851.7504086</v>
      </c>
      <c r="BQ21" s="9">
        <f ca="1">Financials!BQ$38</f>
        <v>4410897378.7528439</v>
      </c>
    </row>
    <row r="22" spans="5:16384">
      <c r="E22" s="16" t="str">
        <f xml:space="preserve"> Equity!E$13</f>
        <v>Share Capital</v>
      </c>
      <c r="F22" s="16">
        <f xml:space="preserve"> Equity!F$13</f>
        <v>0</v>
      </c>
      <c r="G22" s="16" t="str">
        <f xml:space="preserve"> Equity!G$13</f>
        <v>GBP</v>
      </c>
      <c r="H22" s="41">
        <f xml:space="preserve"> Equity!H$13</f>
        <v>0</v>
      </c>
      <c r="I22" s="16">
        <f xml:space="preserve"> Equity!I$13</f>
        <v>0</v>
      </c>
      <c r="J22" s="9">
        <f>Equity!J$13</f>
        <v>0</v>
      </c>
      <c r="K22" s="9">
        <f>Equity!K$13</f>
        <v>0</v>
      </c>
      <c r="L22" s="9">
        <f>Equity!L$13</f>
        <v>0</v>
      </c>
      <c r="M22" s="9">
        <f>Equity!M$13</f>
        <v>0</v>
      </c>
      <c r="N22" s="9">
        <f>Equity!N$13</f>
        <v>0</v>
      </c>
      <c r="O22" s="9">
        <f>Equity!O$13</f>
        <v>0</v>
      </c>
      <c r="P22" s="9">
        <f>Equity!P$13</f>
        <v>0</v>
      </c>
      <c r="Q22" s="9">
        <f>Equity!Q$13</f>
        <v>0</v>
      </c>
      <c r="R22" s="9">
        <f>Equity!R$13</f>
        <v>0</v>
      </c>
      <c r="S22" s="9">
        <f>Equity!S$13</f>
        <v>0</v>
      </c>
      <c r="T22" s="9">
        <f>Equity!T$13</f>
        <v>0</v>
      </c>
      <c r="U22" s="9">
        <f>Equity!U$13</f>
        <v>0</v>
      </c>
      <c r="V22" s="9">
        <f>Equity!V$13</f>
        <v>0</v>
      </c>
      <c r="W22" s="9">
        <f>Equity!W$13</f>
        <v>0</v>
      </c>
      <c r="X22" s="9">
        <f>Equity!X$13</f>
        <v>0</v>
      </c>
      <c r="Y22" s="9">
        <f>Equity!Y$13</f>
        <v>0</v>
      </c>
      <c r="Z22" s="9">
        <f>Equity!Z$13</f>
        <v>0</v>
      </c>
      <c r="AA22" s="9">
        <f>Equity!AA$13</f>
        <v>0</v>
      </c>
      <c r="AB22" s="9">
        <f>Equity!AB$13</f>
        <v>0</v>
      </c>
      <c r="AC22" s="9">
        <f>Equity!AC$13</f>
        <v>0</v>
      </c>
      <c r="AD22" s="9">
        <f>Equity!AD$13</f>
        <v>0</v>
      </c>
      <c r="AE22" s="9">
        <f>Equity!AE$13</f>
        <v>0</v>
      </c>
      <c r="AF22" s="9">
        <f>Equity!AF$13</f>
        <v>0</v>
      </c>
      <c r="AG22" s="9">
        <f>Equity!AG$13</f>
        <v>0</v>
      </c>
      <c r="AH22" s="9">
        <f>Equity!AH$13</f>
        <v>0</v>
      </c>
      <c r="AI22" s="9">
        <f>Equity!AI$13</f>
        <v>0</v>
      </c>
      <c r="AJ22" s="9">
        <f>Equity!AJ$13</f>
        <v>0</v>
      </c>
      <c r="AK22" s="9">
        <f>Equity!AK$13</f>
        <v>0</v>
      </c>
      <c r="AL22" s="9">
        <f>Equity!AL$13</f>
        <v>0</v>
      </c>
      <c r="AM22" s="9">
        <f>Equity!AM$13</f>
        <v>0</v>
      </c>
      <c r="AN22" s="9">
        <f>Equity!AN$13</f>
        <v>0</v>
      </c>
      <c r="AO22" s="9">
        <f>Equity!AO$13</f>
        <v>0</v>
      </c>
      <c r="AP22" s="9">
        <f>Equity!AP$13</f>
        <v>0</v>
      </c>
      <c r="AQ22" s="9">
        <f>Equity!AQ$13</f>
        <v>0</v>
      </c>
      <c r="AR22" s="9">
        <f>Equity!AR$13</f>
        <v>0</v>
      </c>
      <c r="AS22" s="9">
        <f>Equity!AS$13</f>
        <v>0</v>
      </c>
      <c r="AT22" s="9">
        <f>Equity!AT$13</f>
        <v>0</v>
      </c>
      <c r="AU22" s="9">
        <f>Equity!AU$13</f>
        <v>0</v>
      </c>
      <c r="AV22" s="9">
        <f>Equity!AV$13</f>
        <v>0</v>
      </c>
      <c r="AW22" s="9">
        <f>Equity!AW$13</f>
        <v>0</v>
      </c>
      <c r="AX22" s="9">
        <f>Equity!AX$13</f>
        <v>0</v>
      </c>
      <c r="AY22" s="9">
        <f>Equity!AY$13</f>
        <v>0</v>
      </c>
      <c r="AZ22" s="9">
        <f>Equity!AZ$13</f>
        <v>0</v>
      </c>
      <c r="BA22" s="9">
        <f>Equity!BA$13</f>
        <v>0</v>
      </c>
      <c r="BB22" s="9">
        <f>Equity!BB$13</f>
        <v>0</v>
      </c>
      <c r="BC22" s="9">
        <f>Equity!BC$13</f>
        <v>0</v>
      </c>
      <c r="BD22" s="9">
        <f>Equity!BD$13</f>
        <v>0</v>
      </c>
      <c r="BE22" s="9">
        <f>Equity!BE$13</f>
        <v>0</v>
      </c>
      <c r="BF22" s="9">
        <f>Equity!BF$13</f>
        <v>0</v>
      </c>
      <c r="BG22" s="9">
        <f>Equity!BG$13</f>
        <v>0</v>
      </c>
      <c r="BH22" s="9">
        <f>Equity!BH$13</f>
        <v>0</v>
      </c>
      <c r="BI22" s="9">
        <f>Equity!BI$13</f>
        <v>0</v>
      </c>
      <c r="BJ22" s="9">
        <f>Equity!BJ$13</f>
        <v>0</v>
      </c>
      <c r="BK22" s="9">
        <f>Equity!BK$13</f>
        <v>0</v>
      </c>
      <c r="BL22" s="9">
        <f>Equity!BL$13</f>
        <v>0</v>
      </c>
      <c r="BM22" s="9">
        <f>Equity!BM$13</f>
        <v>0</v>
      </c>
      <c r="BN22" s="9">
        <f>Equity!BN$13</f>
        <v>0</v>
      </c>
      <c r="BO22" s="9">
        <f>Equity!BO$13</f>
        <v>0</v>
      </c>
      <c r="BP22" s="9">
        <f>Equity!BP$13</f>
        <v>0</v>
      </c>
      <c r="BQ22" s="9">
        <f>Equity!BQ$13</f>
        <v>0</v>
      </c>
    </row>
    <row r="23" spans="5:16384">
      <c r="E23" s="59" t="str">
        <f xml:space="preserve"> Financials!E$30</f>
        <v>Shareholder Equity</v>
      </c>
      <c r="F23" s="59"/>
      <c r="G23" s="59" t="str">
        <f xml:space="preserve"> Financials!G$30</f>
        <v>GBP</v>
      </c>
      <c r="H23" s="106">
        <f xml:space="preserve"> Financials!H$30</f>
        <v>0</v>
      </c>
      <c r="I23" s="59">
        <f xml:space="preserve"> Financials!I$30</f>
        <v>0</v>
      </c>
      <c r="J23" s="17">
        <f ca="1">Financials!J$30</f>
        <v>-32200</v>
      </c>
      <c r="K23" s="17">
        <f ca="1">Financials!K$30</f>
        <v>-57544.922509135882</v>
      </c>
      <c r="L23" s="17">
        <f ca="1">Financials!L$30</f>
        <v>-83033.721462157002</v>
      </c>
      <c r="M23" s="17">
        <f ca="1">Financials!M$30</f>
        <v>-109000.28914426934</v>
      </c>
      <c r="N23" s="17">
        <f ca="1">Financials!N$30</f>
        <v>-134524.16941212578</v>
      </c>
      <c r="O23" s="17">
        <f ca="1">Financials!O$30</f>
        <v>-159236.15566797255</v>
      </c>
      <c r="P23" s="17">
        <f ca="1">Financials!P$30</f>
        <v>-183371.03679440945</v>
      </c>
      <c r="Q23" s="17">
        <f ca="1">Financials!Q$30</f>
        <v>-148159.25723560329</v>
      </c>
      <c r="R23" s="17">
        <f ca="1">Financials!R$30</f>
        <v>-101385.99705683433</v>
      </c>
      <c r="S23" s="17">
        <f ca="1">Financials!S$30</f>
        <v>-51056.820271361881</v>
      </c>
      <c r="T23" s="17">
        <f ca="1">Financials!T$30</f>
        <v>4082.0315313943647</v>
      </c>
      <c r="U23" s="17">
        <f ca="1">Financials!U$30</f>
        <v>65374.519129703949</v>
      </c>
      <c r="V23" s="17">
        <f ca="1">Financials!V$30</f>
        <v>126709.52877543663</v>
      </c>
      <c r="W23" s="17">
        <f ca="1">Financials!W$30</f>
        <v>263866.4650211393</v>
      </c>
      <c r="X23" s="17">
        <f ca="1">Financials!X$30</f>
        <v>426587.49907132576</v>
      </c>
      <c r="Y23" s="17">
        <f ca="1">Financials!Y$30</f>
        <v>610950.92767621693</v>
      </c>
      <c r="Z23" s="17">
        <f ca="1">Financials!Z$30</f>
        <v>822079.66669718968</v>
      </c>
      <c r="AA23" s="17">
        <f ca="1">Financials!AA$30</f>
        <v>1072673.6136686066</v>
      </c>
      <c r="AB23" s="17">
        <f ca="1">Financials!AB$30</f>
        <v>1361459.4115549</v>
      </c>
      <c r="AC23" s="17">
        <f ca="1">Financials!AC$30</f>
        <v>1757331.3520300901</v>
      </c>
      <c r="AD23" s="17">
        <f ca="1">Financials!AD$30</f>
        <v>2217347.8666398199</v>
      </c>
      <c r="AE23" s="17">
        <f ca="1">Financials!AE$30</f>
        <v>2745782.4268038571</v>
      </c>
      <c r="AF23" s="17">
        <f ca="1">Financials!AF$30</f>
        <v>3358405.5483341897</v>
      </c>
      <c r="AG23" s="17">
        <f ca="1">Financials!AG$30</f>
        <v>4140298.9025481464</v>
      </c>
      <c r="AH23" s="17">
        <f ca="1">Financials!AH$30</f>
        <v>5039356.1312056575</v>
      </c>
      <c r="AI23" s="17">
        <f ca="1">Financials!AI$30</f>
        <v>6095359.2363921665</v>
      </c>
      <c r="AJ23" s="17">
        <f ca="1">Financials!AJ$30</f>
        <v>7409135.3242080938</v>
      </c>
      <c r="AK23" s="17">
        <f ca="1">Financials!AK$30</f>
        <v>8953552.5870156419</v>
      </c>
      <c r="AL23" s="17">
        <f ca="1">Financials!AL$30</f>
        <v>10786665.741485754</v>
      </c>
      <c r="AM23" s="17">
        <f ca="1">Financials!AM$30</f>
        <v>13022684.093997976</v>
      </c>
      <c r="AN23" s="17">
        <f ca="1">Financials!AN$30</f>
        <v>15682915.787710514</v>
      </c>
      <c r="AO23" s="17">
        <f ca="1">Financials!AO$30</f>
        <v>18852835.724455338</v>
      </c>
      <c r="AP23" s="17">
        <f ca="1">Financials!AP$30</f>
        <v>22711810.335959624</v>
      </c>
      <c r="AQ23" s="17">
        <f ca="1">Financials!AQ$30</f>
        <v>27336745.138590954</v>
      </c>
      <c r="AR23" s="17">
        <f ca="1">Financials!AR$30</f>
        <v>32950298.988529406</v>
      </c>
      <c r="AS23" s="17">
        <f ca="1">Financials!AS$30</f>
        <v>39705493.792370439</v>
      </c>
      <c r="AT23" s="17">
        <f ca="1">Financials!AT$30</f>
        <v>47914671.396287888</v>
      </c>
      <c r="AU23" s="17">
        <f ca="1">Financials!AU$30</f>
        <v>57833676.766723715</v>
      </c>
      <c r="AV23" s="17">
        <f ca="1">Financials!AV$30</f>
        <v>69895592.806872636</v>
      </c>
      <c r="AW23" s="17">
        <f ca="1">Financials!AW$30</f>
        <v>84572098.600059971</v>
      </c>
      <c r="AX23" s="17">
        <f ca="1">Financials!AX$30</f>
        <v>102374438.15023446</v>
      </c>
      <c r="AY23" s="17">
        <f ca="1">Financials!AY$30</f>
        <v>124061931.80998403</v>
      </c>
      <c r="AZ23" s="17">
        <f ca="1">Financials!AZ$30</f>
        <v>150490139.76160532</v>
      </c>
      <c r="BA23" s="17">
        <f ca="1">Financials!BA$30</f>
        <v>182710155.19857773</v>
      </c>
      <c r="BB23" s="17">
        <f ca="1">Financials!BB$30</f>
        <v>221948408.91647235</v>
      </c>
      <c r="BC23" s="17">
        <f ca="1">Financials!BC$30</f>
        <v>269841404.30076766</v>
      </c>
      <c r="BD23" s="17">
        <f ca="1">Financials!BD$30</f>
        <v>328324271.15657067</v>
      </c>
      <c r="BE23" s="17">
        <f ca="1">Financials!BE$30</f>
        <v>399765328.46634459</v>
      </c>
      <c r="BF23" s="17">
        <f ca="1">Financials!BF$30</f>
        <v>487068794.0150159</v>
      </c>
      <c r="BG23" s="17">
        <f ca="1">Financials!BG$30</f>
        <v>593795574.5478152</v>
      </c>
      <c r="BH23" s="17">
        <f ca="1">Financials!BH$30</f>
        <v>724310776.64230943</v>
      </c>
      <c r="BI23" s="17">
        <f ca="1">Financials!BI$30</f>
        <v>883963405.78965127</v>
      </c>
      <c r="BJ23" s="17">
        <f ca="1">Financials!BJ$30</f>
        <v>1079313372.4496517</v>
      </c>
      <c r="BK23" s="17">
        <f ca="1">Financials!BK$30</f>
        <v>1318401870.6045105</v>
      </c>
      <c r="BL23" s="17">
        <f ca="1">Financials!BL$30</f>
        <v>1611084495.2632856</v>
      </c>
      <c r="BM23" s="17">
        <f ca="1">Financials!BM$30</f>
        <v>1969446915.3809493</v>
      </c>
      <c r="BN23" s="17">
        <f ca="1">Financials!BN$30</f>
        <v>2408303019.8047771</v>
      </c>
      <c r="BO23" s="17">
        <f ca="1">Financials!BO$30</f>
        <v>2945813594.7383747</v>
      </c>
      <c r="BP23" s="17">
        <f ca="1">Financials!BP$30</f>
        <v>3604246851.7504086</v>
      </c>
      <c r="BQ23" s="17">
        <f ca="1">Financials!BQ$30</f>
        <v>4410897378.7528439</v>
      </c>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c r="QL23" s="1"/>
      <c r="QM23" s="1"/>
      <c r="QN23" s="1"/>
      <c r="QO23" s="1"/>
      <c r="QP23" s="1"/>
      <c r="QQ23" s="1"/>
      <c r="QR23" s="1"/>
      <c r="QS23" s="1"/>
      <c r="QT23" s="1"/>
      <c r="QU23" s="1"/>
      <c r="QV23" s="1"/>
      <c r="QW23" s="1"/>
      <c r="QX23" s="1"/>
      <c r="QY23" s="1"/>
      <c r="QZ23" s="1"/>
      <c r="RA23" s="1"/>
      <c r="RB23" s="1"/>
      <c r="RC23" s="1"/>
      <c r="RD23" s="1"/>
      <c r="RE23" s="1"/>
      <c r="RF23" s="1"/>
      <c r="RG23" s="1"/>
      <c r="RH23" s="1"/>
      <c r="RI23" s="1"/>
      <c r="RJ23" s="1"/>
      <c r="RK23" s="1"/>
      <c r="RL23" s="1"/>
      <c r="RM23" s="1"/>
      <c r="RN23" s="1"/>
      <c r="RO23" s="1"/>
      <c r="RP23" s="1"/>
      <c r="RQ23" s="1"/>
      <c r="RR23" s="1"/>
      <c r="RS23" s="1"/>
      <c r="RT23" s="1"/>
      <c r="RU23" s="1"/>
      <c r="RV23" s="1"/>
      <c r="RW23" s="1"/>
      <c r="RX23" s="1"/>
      <c r="RY23" s="1"/>
      <c r="RZ23" s="1"/>
      <c r="SA23" s="1"/>
      <c r="SB23" s="1"/>
      <c r="SC23" s="1"/>
      <c r="SD23" s="1"/>
      <c r="SE23" s="1"/>
      <c r="SF23" s="1"/>
      <c r="SG23" s="1"/>
      <c r="SH23" s="1"/>
      <c r="SI23" s="1"/>
      <c r="SJ23" s="1"/>
      <c r="SK23" s="1"/>
      <c r="SL23" s="1"/>
      <c r="SM23" s="1"/>
      <c r="SN23" s="1"/>
      <c r="SO23" s="1"/>
      <c r="SP23" s="1"/>
      <c r="SQ23" s="1"/>
      <c r="SR23" s="1"/>
      <c r="SS23" s="1"/>
      <c r="ST23" s="1"/>
      <c r="SU23" s="1"/>
      <c r="SV23" s="1"/>
      <c r="SW23" s="1"/>
      <c r="SX23" s="1"/>
      <c r="SY23" s="1"/>
      <c r="SZ23" s="1"/>
      <c r="TA23" s="1"/>
      <c r="TB23" s="1"/>
      <c r="TC23" s="1"/>
      <c r="TD23" s="1"/>
      <c r="TE23" s="1"/>
      <c r="TF23" s="1"/>
      <c r="TG23" s="1"/>
      <c r="TH23" s="1"/>
      <c r="TI23" s="1"/>
      <c r="TJ23" s="1"/>
      <c r="TK23" s="1"/>
      <c r="TL23" s="1"/>
      <c r="TM23" s="1"/>
      <c r="TN23" s="1"/>
      <c r="TO23" s="1"/>
      <c r="TP23" s="1"/>
      <c r="TQ23" s="1"/>
      <c r="TR23" s="1"/>
      <c r="TS23" s="1"/>
      <c r="TT23" s="1"/>
      <c r="TU23" s="1"/>
      <c r="TV23" s="1"/>
      <c r="TW23" s="1"/>
      <c r="TX23" s="1"/>
      <c r="TY23" s="1"/>
      <c r="TZ23" s="1"/>
      <c r="UA23" s="1"/>
      <c r="UB23" s="1"/>
      <c r="UC23" s="1"/>
      <c r="UD23" s="1"/>
      <c r="UE23" s="1"/>
      <c r="UF23" s="1"/>
      <c r="UG23" s="1"/>
      <c r="UH23" s="1"/>
      <c r="UI23" s="1"/>
      <c r="UJ23" s="1"/>
      <c r="UK23" s="1"/>
      <c r="UL23" s="1"/>
      <c r="UM23" s="1"/>
      <c r="UN23" s="1"/>
      <c r="UO23" s="1"/>
      <c r="UP23" s="1"/>
      <c r="UQ23" s="1"/>
      <c r="UR23" s="1"/>
      <c r="US23" s="1"/>
      <c r="UT23" s="1"/>
      <c r="UU23" s="1"/>
      <c r="UV23" s="1"/>
      <c r="UW23" s="1"/>
      <c r="UX23" s="1"/>
      <c r="UY23" s="1"/>
      <c r="UZ23" s="1"/>
      <c r="VA23" s="1"/>
      <c r="VB23" s="1"/>
      <c r="VC23" s="1"/>
      <c r="VD23" s="1"/>
      <c r="VE23" s="1"/>
      <c r="VF23" s="1"/>
      <c r="VG23" s="1"/>
      <c r="VH23" s="1"/>
      <c r="VI23" s="1"/>
      <c r="VJ23" s="1"/>
      <c r="VK23" s="1"/>
      <c r="VL23" s="1"/>
      <c r="VM23" s="1"/>
      <c r="VN23" s="1"/>
      <c r="VO23" s="1"/>
      <c r="VP23" s="1"/>
      <c r="VQ23" s="1"/>
      <c r="VR23" s="1"/>
      <c r="VS23" s="1"/>
      <c r="VT23" s="1"/>
      <c r="VU23" s="1"/>
      <c r="VV23" s="1"/>
      <c r="VW23" s="1"/>
      <c r="VX23" s="1"/>
      <c r="VY23" s="1"/>
      <c r="VZ23" s="1"/>
      <c r="WA23" s="1"/>
      <c r="WB23" s="1"/>
      <c r="WC23" s="1"/>
      <c r="WD23" s="1"/>
      <c r="WE23" s="1"/>
      <c r="WF23" s="1"/>
      <c r="WG23" s="1"/>
      <c r="WH23" s="1"/>
      <c r="WI23" s="1"/>
      <c r="WJ23" s="1"/>
      <c r="WK23" s="1"/>
      <c r="WL23" s="1"/>
      <c r="WM23" s="1"/>
      <c r="WN23" s="1"/>
      <c r="WO23" s="1"/>
      <c r="WP23" s="1"/>
      <c r="WQ23" s="1"/>
      <c r="WR23" s="1"/>
      <c r="WS23" s="1"/>
      <c r="WT23" s="1"/>
      <c r="WU23" s="1"/>
      <c r="WV23" s="1"/>
      <c r="WW23" s="1"/>
      <c r="WX23" s="1"/>
      <c r="WY23" s="1"/>
      <c r="WZ23" s="1"/>
      <c r="XA23" s="1"/>
      <c r="XB23" s="1"/>
      <c r="XC23" s="1"/>
      <c r="XD23" s="1"/>
      <c r="XE23" s="1"/>
      <c r="XF23" s="1"/>
      <c r="XG23" s="1"/>
      <c r="XH23" s="1"/>
      <c r="XI23" s="1"/>
      <c r="XJ23" s="1"/>
      <c r="XK23" s="1"/>
      <c r="XL23" s="1"/>
      <c r="XM23" s="1"/>
      <c r="XN23" s="1"/>
      <c r="XO23" s="1"/>
      <c r="XP23" s="1"/>
      <c r="XQ23" s="1"/>
      <c r="XR23" s="1"/>
      <c r="XS23" s="1"/>
      <c r="XT23" s="1"/>
      <c r="XU23" s="1"/>
      <c r="XV23" s="1"/>
      <c r="XW23" s="1"/>
      <c r="XX23" s="1"/>
      <c r="XY23" s="1"/>
      <c r="XZ23" s="1"/>
      <c r="YA23" s="1"/>
      <c r="YB23" s="1"/>
      <c r="YC23" s="1"/>
      <c r="YD23" s="1"/>
      <c r="YE23" s="1"/>
      <c r="YF23" s="1"/>
      <c r="YG23" s="1"/>
      <c r="YH23" s="1"/>
      <c r="YI23" s="1"/>
      <c r="YJ23" s="1"/>
      <c r="YK23" s="1"/>
      <c r="YL23" s="1"/>
      <c r="YM23" s="1"/>
      <c r="YN23" s="1"/>
      <c r="YO23" s="1"/>
      <c r="YP23" s="1"/>
      <c r="YQ23" s="1"/>
      <c r="YR23" s="1"/>
      <c r="YS23" s="1"/>
      <c r="YT23" s="1"/>
      <c r="YU23" s="1"/>
      <c r="YV23" s="1"/>
      <c r="YW23" s="1"/>
      <c r="YX23" s="1"/>
      <c r="YY23" s="1"/>
      <c r="YZ23" s="1"/>
      <c r="ZA23" s="1"/>
      <c r="ZB23" s="1"/>
      <c r="ZC23" s="1"/>
      <c r="ZD23" s="1"/>
      <c r="ZE23" s="1"/>
      <c r="ZF23" s="1"/>
      <c r="ZG23" s="1"/>
      <c r="ZH23" s="1"/>
      <c r="ZI23" s="1"/>
      <c r="ZJ23" s="1"/>
      <c r="ZK23" s="1"/>
      <c r="ZL23" s="1"/>
      <c r="ZM23" s="1"/>
      <c r="ZN23" s="1"/>
      <c r="ZO23" s="1"/>
      <c r="ZP23" s="1"/>
      <c r="ZQ23" s="1"/>
      <c r="ZR23" s="1"/>
      <c r="ZS23" s="1"/>
      <c r="ZT23" s="1"/>
      <c r="ZU23" s="1"/>
      <c r="ZV23" s="1"/>
      <c r="ZW23" s="1"/>
      <c r="ZX23" s="1"/>
      <c r="ZY23" s="1"/>
      <c r="ZZ23" s="1"/>
      <c r="AAA23" s="1"/>
      <c r="AAB23" s="1"/>
      <c r="AAC23" s="1"/>
      <c r="AAD23" s="1"/>
      <c r="AAE23" s="1"/>
      <c r="AAF23" s="1"/>
      <c r="AAG23" s="1"/>
      <c r="AAH23" s="1"/>
      <c r="AAI23" s="1"/>
      <c r="AAJ23" s="1"/>
      <c r="AAK23" s="1"/>
      <c r="AAL23" s="1"/>
      <c r="AAM23" s="1"/>
      <c r="AAN23" s="1"/>
      <c r="AAO23" s="1"/>
      <c r="AAP23" s="1"/>
      <c r="AAQ23" s="1"/>
      <c r="AAR23" s="1"/>
      <c r="AAS23" s="1"/>
      <c r="AAT23" s="1"/>
      <c r="AAU23" s="1"/>
      <c r="AAV23" s="1"/>
      <c r="AAW23" s="1"/>
      <c r="AAX23" s="1"/>
      <c r="AAY23" s="1"/>
      <c r="AAZ23" s="1"/>
      <c r="ABA23" s="1"/>
      <c r="ABB23" s="1"/>
      <c r="ABC23" s="1"/>
      <c r="ABD23" s="1"/>
      <c r="ABE23" s="1"/>
      <c r="ABF23" s="1"/>
      <c r="ABG23" s="1"/>
      <c r="ABH23" s="1"/>
      <c r="ABI23" s="1"/>
      <c r="ABJ23" s="1"/>
      <c r="ABK23" s="1"/>
      <c r="ABL23" s="1"/>
      <c r="ABM23" s="1"/>
      <c r="ABN23" s="1"/>
      <c r="ABO23" s="1"/>
      <c r="ABP23" s="1"/>
      <c r="ABQ23" s="1"/>
      <c r="ABR23" s="1"/>
      <c r="ABS23" s="1"/>
      <c r="ABT23" s="1"/>
      <c r="ABU23" s="1"/>
      <c r="ABV23" s="1"/>
      <c r="ABW23" s="1"/>
      <c r="ABX23" s="1"/>
      <c r="ABY23" s="1"/>
      <c r="ABZ23" s="1"/>
      <c r="ACA23" s="1"/>
      <c r="ACB23" s="1"/>
      <c r="ACC23" s="1"/>
      <c r="ACD23" s="1"/>
      <c r="ACE23" s="1"/>
      <c r="ACF23" s="1"/>
      <c r="ACG23" s="1"/>
      <c r="ACH23" s="1"/>
      <c r="ACI23" s="1"/>
      <c r="ACJ23" s="1"/>
      <c r="ACK23" s="1"/>
      <c r="ACL23" s="1"/>
      <c r="ACM23" s="1"/>
      <c r="ACN23" s="1"/>
      <c r="ACO23" s="1"/>
      <c r="ACP23" s="1"/>
      <c r="ACQ23" s="1"/>
      <c r="ACR23" s="1"/>
      <c r="ACS23" s="1"/>
      <c r="ACT23" s="1"/>
      <c r="ACU23" s="1"/>
      <c r="ACV23" s="1"/>
      <c r="ACW23" s="1"/>
      <c r="ACX23" s="1"/>
      <c r="ACY23" s="1"/>
      <c r="ACZ23" s="1"/>
      <c r="ADA23" s="1"/>
      <c r="ADB23" s="1"/>
      <c r="ADC23" s="1"/>
      <c r="ADD23" s="1"/>
      <c r="ADE23" s="1"/>
      <c r="ADF23" s="1"/>
      <c r="ADG23" s="1"/>
      <c r="ADH23" s="1"/>
      <c r="ADI23" s="1"/>
      <c r="ADJ23" s="1"/>
      <c r="ADK23" s="1"/>
      <c r="ADL23" s="1"/>
      <c r="ADM23" s="1"/>
      <c r="ADN23" s="1"/>
      <c r="ADO23" s="1"/>
      <c r="ADP23" s="1"/>
      <c r="ADQ23" s="1"/>
      <c r="ADR23" s="1"/>
      <c r="ADS23" s="1"/>
      <c r="ADT23" s="1"/>
      <c r="ADU23" s="1"/>
      <c r="ADV23" s="1"/>
      <c r="ADW23" s="1"/>
      <c r="ADX23" s="1"/>
      <c r="ADY23" s="1"/>
      <c r="ADZ23" s="1"/>
      <c r="AEA23" s="1"/>
      <c r="AEB23" s="1"/>
      <c r="AEC23" s="1"/>
      <c r="AED23" s="1"/>
      <c r="AEE23" s="1"/>
      <c r="AEF23" s="1"/>
      <c r="AEG23" s="1"/>
      <c r="AEH23" s="1"/>
      <c r="AEI23" s="1"/>
      <c r="AEJ23" s="1"/>
      <c r="AEK23" s="1"/>
      <c r="AEL23" s="1"/>
      <c r="AEM23" s="1"/>
      <c r="AEN23" s="1"/>
      <c r="AEO23" s="1"/>
      <c r="AEP23" s="1"/>
      <c r="AEQ23" s="1"/>
      <c r="AER23" s="1"/>
      <c r="AES23" s="1"/>
      <c r="AET23" s="1"/>
      <c r="AEU23" s="1"/>
      <c r="AEV23" s="1"/>
      <c r="AEW23" s="1"/>
      <c r="AEX23" s="1"/>
      <c r="AEY23" s="1"/>
      <c r="AEZ23" s="1"/>
      <c r="AFA23" s="1"/>
      <c r="AFB23" s="1"/>
      <c r="AFC23" s="1"/>
      <c r="AFD23" s="1"/>
      <c r="AFE23" s="1"/>
      <c r="AFF23" s="1"/>
      <c r="AFG23" s="1"/>
      <c r="AFH23" s="1"/>
      <c r="AFI23" s="1"/>
      <c r="AFJ23" s="1"/>
      <c r="AFK23" s="1"/>
      <c r="AFL23" s="1"/>
      <c r="AFM23" s="1"/>
      <c r="AFN23" s="1"/>
      <c r="AFO23" s="1"/>
      <c r="AFP23" s="1"/>
      <c r="AFQ23" s="1"/>
      <c r="AFR23" s="1"/>
      <c r="AFS23" s="1"/>
      <c r="AFT23" s="1"/>
      <c r="AFU23" s="1"/>
      <c r="AFV23" s="1"/>
      <c r="AFW23" s="1"/>
      <c r="AFX23" s="1"/>
      <c r="AFY23" s="1"/>
      <c r="AFZ23" s="1"/>
      <c r="AGA23" s="1"/>
      <c r="AGB23" s="1"/>
      <c r="AGC23" s="1"/>
      <c r="AGD23" s="1"/>
      <c r="AGE23" s="1"/>
      <c r="AGF23" s="1"/>
      <c r="AGG23" s="1"/>
      <c r="AGH23" s="1"/>
      <c r="AGI23" s="1"/>
      <c r="AGJ23" s="1"/>
      <c r="AGK23" s="1"/>
      <c r="AGL23" s="1"/>
      <c r="AGM23" s="1"/>
      <c r="AGN23" s="1"/>
      <c r="AGO23" s="1"/>
      <c r="AGP23" s="1"/>
      <c r="AGQ23" s="1"/>
      <c r="AGR23" s="1"/>
      <c r="AGS23" s="1"/>
      <c r="AGT23" s="1"/>
      <c r="AGU23" s="1"/>
      <c r="AGV23" s="1"/>
      <c r="AGW23" s="1"/>
      <c r="AGX23" s="1"/>
      <c r="AGY23" s="1"/>
      <c r="AGZ23" s="1"/>
      <c r="AHA23" s="1"/>
      <c r="AHB23" s="1"/>
      <c r="AHC23" s="1"/>
      <c r="AHD23" s="1"/>
      <c r="AHE23" s="1"/>
      <c r="AHF23" s="1"/>
      <c r="AHG23" s="1"/>
      <c r="AHH23" s="1"/>
      <c r="AHI23" s="1"/>
      <c r="AHJ23" s="1"/>
      <c r="AHK23" s="1"/>
      <c r="AHL23" s="1"/>
      <c r="AHM23" s="1"/>
      <c r="AHN23" s="1"/>
      <c r="AHO23" s="1"/>
      <c r="AHP23" s="1"/>
      <c r="AHQ23" s="1"/>
      <c r="AHR23" s="1"/>
      <c r="AHS23" s="1"/>
      <c r="AHT23" s="1"/>
      <c r="AHU23" s="1"/>
      <c r="AHV23" s="1"/>
      <c r="AHW23" s="1"/>
      <c r="AHX23" s="1"/>
      <c r="AHY23" s="1"/>
      <c r="AHZ23" s="1"/>
      <c r="AIA23" s="1"/>
      <c r="AIB23" s="1"/>
      <c r="AIC23" s="1"/>
      <c r="AID23" s="1"/>
      <c r="AIE23" s="1"/>
      <c r="AIF23" s="1"/>
      <c r="AIG23" s="1"/>
      <c r="AIH23" s="1"/>
      <c r="AII23" s="1"/>
      <c r="AIJ23" s="1"/>
      <c r="AIK23" s="1"/>
      <c r="AIL23" s="1"/>
      <c r="AIM23" s="1"/>
      <c r="AIN23" s="1"/>
      <c r="AIO23" s="1"/>
      <c r="AIP23" s="1"/>
      <c r="AIQ23" s="1"/>
      <c r="AIR23" s="1"/>
      <c r="AIS23" s="1"/>
      <c r="AIT23" s="1"/>
      <c r="AIU23" s="1"/>
      <c r="AIV23" s="1"/>
      <c r="AIW23" s="1"/>
      <c r="AIX23" s="1"/>
      <c r="AIY23" s="1"/>
      <c r="AIZ23" s="1"/>
      <c r="AJA23" s="1"/>
      <c r="AJB23" s="1"/>
      <c r="AJC23" s="1"/>
      <c r="AJD23" s="1"/>
      <c r="AJE23" s="1"/>
      <c r="AJF23" s="1"/>
      <c r="AJG23" s="1"/>
      <c r="AJH23" s="1"/>
      <c r="AJI23" s="1"/>
      <c r="AJJ23" s="1"/>
      <c r="AJK23" s="1"/>
      <c r="AJL23" s="1"/>
      <c r="AJM23" s="1"/>
      <c r="AJN23" s="1"/>
      <c r="AJO23" s="1"/>
      <c r="AJP23" s="1"/>
      <c r="AJQ23" s="1"/>
      <c r="AJR23" s="1"/>
      <c r="AJS23" s="1"/>
      <c r="AJT23" s="1"/>
      <c r="AJU23" s="1"/>
      <c r="AJV23" s="1"/>
      <c r="AJW23" s="1"/>
      <c r="AJX23" s="1"/>
      <c r="AJY23" s="1"/>
      <c r="AJZ23" s="1"/>
      <c r="AKA23" s="1"/>
      <c r="AKB23" s="1"/>
      <c r="AKC23" s="1"/>
      <c r="AKD23" s="1"/>
      <c r="AKE23" s="1"/>
      <c r="AKF23" s="1"/>
      <c r="AKG23" s="1"/>
      <c r="AKH23" s="1"/>
      <c r="AKI23" s="1"/>
      <c r="AKJ23" s="1"/>
      <c r="AKK23" s="1"/>
      <c r="AKL23" s="1"/>
      <c r="AKM23" s="1"/>
      <c r="AKN23" s="1"/>
      <c r="AKO23" s="1"/>
      <c r="AKP23" s="1"/>
      <c r="AKQ23" s="1"/>
      <c r="AKR23" s="1"/>
      <c r="AKS23" s="1"/>
      <c r="AKT23" s="1"/>
      <c r="AKU23" s="1"/>
      <c r="AKV23" s="1"/>
      <c r="AKW23" s="1"/>
      <c r="AKX23" s="1"/>
      <c r="AKY23" s="1"/>
      <c r="AKZ23" s="1"/>
      <c r="ALA23" s="1"/>
      <c r="ALB23" s="1"/>
      <c r="ALC23" s="1"/>
      <c r="ALD23" s="1"/>
      <c r="ALE23" s="1"/>
      <c r="ALF23" s="1"/>
      <c r="ALG23" s="1"/>
      <c r="ALH23" s="1"/>
      <c r="ALI23" s="1"/>
      <c r="ALJ23" s="1"/>
      <c r="ALK23" s="1"/>
      <c r="ALL23" s="1"/>
      <c r="ALM23" s="1"/>
      <c r="ALN23" s="1"/>
      <c r="ALO23" s="1"/>
      <c r="ALP23" s="1"/>
      <c r="ALQ23" s="1"/>
      <c r="ALR23" s="1"/>
      <c r="ALS23" s="1"/>
      <c r="ALT23" s="1"/>
      <c r="ALU23" s="1"/>
      <c r="ALV23" s="1"/>
      <c r="ALW23" s="1"/>
      <c r="ALX23" s="1"/>
      <c r="ALY23" s="1"/>
      <c r="ALZ23" s="1"/>
      <c r="AMA23" s="1"/>
      <c r="AMB23" s="1"/>
      <c r="AMC23" s="1"/>
      <c r="AMD23" s="1"/>
      <c r="AME23" s="1"/>
      <c r="AMF23" s="1"/>
      <c r="AMG23" s="1"/>
      <c r="AMH23" s="1"/>
      <c r="AMI23" s="1"/>
      <c r="AMJ23" s="1"/>
      <c r="AMK23" s="1"/>
      <c r="AML23" s="1"/>
      <c r="AMM23" s="1"/>
      <c r="AMN23" s="1"/>
      <c r="AMO23" s="1"/>
      <c r="AMP23" s="1"/>
      <c r="AMQ23" s="1"/>
      <c r="AMR23" s="1"/>
      <c r="AMS23" s="1"/>
      <c r="AMT23" s="1"/>
      <c r="AMU23" s="1"/>
      <c r="AMV23" s="1"/>
      <c r="AMW23" s="1"/>
      <c r="AMX23" s="1"/>
      <c r="AMY23" s="1"/>
      <c r="AMZ23" s="1"/>
      <c r="ANA23" s="1"/>
      <c r="ANB23" s="1"/>
      <c r="ANC23" s="1"/>
      <c r="AND23" s="1"/>
      <c r="ANE23" s="1"/>
      <c r="ANF23" s="1"/>
      <c r="ANG23" s="1"/>
      <c r="ANH23" s="1"/>
      <c r="ANI23" s="1"/>
      <c r="ANJ23" s="1"/>
      <c r="ANK23" s="1"/>
      <c r="ANL23" s="1"/>
      <c r="ANM23" s="1"/>
      <c r="ANN23" s="1"/>
      <c r="ANO23" s="1"/>
      <c r="ANP23" s="1"/>
      <c r="ANQ23" s="1"/>
      <c r="ANR23" s="1"/>
      <c r="ANS23" s="1"/>
      <c r="ANT23" s="1"/>
      <c r="ANU23" s="1"/>
      <c r="ANV23" s="1"/>
      <c r="ANW23" s="1"/>
      <c r="ANX23" s="1"/>
      <c r="ANY23" s="1"/>
      <c r="ANZ23" s="1"/>
      <c r="AOA23" s="1"/>
      <c r="AOB23" s="1"/>
      <c r="AOC23" s="1"/>
      <c r="AOD23" s="1"/>
      <c r="AOE23" s="1"/>
      <c r="AOF23" s="1"/>
      <c r="AOG23" s="1"/>
      <c r="AOH23" s="1"/>
      <c r="AOI23" s="1"/>
      <c r="AOJ23" s="1"/>
      <c r="AOK23" s="1"/>
      <c r="AOL23" s="1"/>
      <c r="AOM23" s="1"/>
      <c r="AON23" s="1"/>
      <c r="AOO23" s="1"/>
      <c r="AOP23" s="1"/>
      <c r="AOQ23" s="1"/>
      <c r="AOR23" s="1"/>
      <c r="AOS23" s="1"/>
      <c r="AOT23" s="1"/>
      <c r="AOU23" s="1"/>
      <c r="AOV23" s="1"/>
      <c r="AOW23" s="1"/>
      <c r="AOX23" s="1"/>
      <c r="AOY23" s="1"/>
      <c r="AOZ23" s="1"/>
      <c r="APA23" s="1"/>
      <c r="APB23" s="1"/>
      <c r="APC23" s="1"/>
      <c r="APD23" s="1"/>
      <c r="APE23" s="1"/>
      <c r="APF23" s="1"/>
      <c r="APG23" s="1"/>
      <c r="APH23" s="1"/>
      <c r="API23" s="1"/>
      <c r="APJ23" s="1"/>
      <c r="APK23" s="1"/>
      <c r="APL23" s="1"/>
      <c r="APM23" s="1"/>
      <c r="APN23" s="1"/>
      <c r="APO23" s="1"/>
      <c r="APP23" s="1"/>
      <c r="APQ23" s="1"/>
      <c r="APR23" s="1"/>
      <c r="APS23" s="1"/>
      <c r="APT23" s="1"/>
      <c r="APU23" s="1"/>
      <c r="APV23" s="1"/>
      <c r="APW23" s="1"/>
      <c r="APX23" s="1"/>
      <c r="APY23" s="1"/>
      <c r="APZ23" s="1"/>
      <c r="AQA23" s="1"/>
      <c r="AQB23" s="1"/>
      <c r="AQC23" s="1"/>
      <c r="AQD23" s="1"/>
      <c r="AQE23" s="1"/>
      <c r="AQF23" s="1"/>
      <c r="AQG23" s="1"/>
      <c r="AQH23" s="1"/>
      <c r="AQI23" s="1"/>
      <c r="AQJ23" s="1"/>
      <c r="AQK23" s="1"/>
      <c r="AQL23" s="1"/>
      <c r="AQM23" s="1"/>
      <c r="AQN23" s="1"/>
      <c r="AQO23" s="1"/>
      <c r="AQP23" s="1"/>
      <c r="AQQ23" s="1"/>
      <c r="AQR23" s="1"/>
      <c r="AQS23" s="1"/>
      <c r="AQT23" s="1"/>
      <c r="AQU23" s="1"/>
      <c r="AQV23" s="1"/>
      <c r="AQW23" s="1"/>
      <c r="AQX23" s="1"/>
      <c r="AQY23" s="1"/>
      <c r="AQZ23" s="1"/>
      <c r="ARA23" s="1"/>
      <c r="ARB23" s="1"/>
      <c r="ARC23" s="1"/>
      <c r="ARD23" s="1"/>
      <c r="ARE23" s="1"/>
      <c r="ARF23" s="1"/>
      <c r="ARG23" s="1"/>
      <c r="ARH23" s="1"/>
      <c r="ARI23" s="1"/>
      <c r="ARJ23" s="1"/>
      <c r="ARK23" s="1"/>
      <c r="ARL23" s="1"/>
      <c r="ARM23" s="1"/>
      <c r="ARN23" s="1"/>
      <c r="ARO23" s="1"/>
      <c r="ARP23" s="1"/>
      <c r="ARQ23" s="1"/>
      <c r="ARR23" s="1"/>
      <c r="ARS23" s="1"/>
      <c r="ART23" s="1"/>
      <c r="ARU23" s="1"/>
      <c r="ARV23" s="1"/>
      <c r="ARW23" s="1"/>
      <c r="ARX23" s="1"/>
      <c r="ARY23" s="1"/>
      <c r="ARZ23" s="1"/>
      <c r="ASA23" s="1"/>
      <c r="ASB23" s="1"/>
      <c r="ASC23" s="1"/>
      <c r="ASD23" s="1"/>
      <c r="ASE23" s="1"/>
      <c r="ASF23" s="1"/>
      <c r="ASG23" s="1"/>
      <c r="ASH23" s="1"/>
      <c r="ASI23" s="1"/>
      <c r="ASJ23" s="1"/>
      <c r="ASK23" s="1"/>
      <c r="ASL23" s="1"/>
      <c r="ASM23" s="1"/>
      <c r="ASN23" s="1"/>
      <c r="ASO23" s="1"/>
      <c r="ASP23" s="1"/>
      <c r="ASQ23" s="1"/>
      <c r="ASR23" s="1"/>
      <c r="ASS23" s="1"/>
      <c r="AST23" s="1"/>
      <c r="ASU23" s="1"/>
      <c r="ASV23" s="1"/>
      <c r="ASW23" s="1"/>
      <c r="ASX23" s="1"/>
      <c r="ASY23" s="1"/>
      <c r="ASZ23" s="1"/>
      <c r="ATA23" s="1"/>
      <c r="ATB23" s="1"/>
      <c r="ATC23" s="1"/>
      <c r="ATD23" s="1"/>
      <c r="ATE23" s="1"/>
      <c r="ATF23" s="1"/>
      <c r="ATG23" s="1"/>
      <c r="ATH23" s="1"/>
      <c r="ATI23" s="1"/>
      <c r="ATJ23" s="1"/>
      <c r="ATK23" s="1"/>
      <c r="ATL23" s="1"/>
      <c r="ATM23" s="1"/>
      <c r="ATN23" s="1"/>
      <c r="ATO23" s="1"/>
      <c r="ATP23" s="1"/>
      <c r="ATQ23" s="1"/>
      <c r="ATR23" s="1"/>
      <c r="ATS23" s="1"/>
      <c r="ATT23" s="1"/>
      <c r="ATU23" s="1"/>
      <c r="ATV23" s="1"/>
      <c r="ATW23" s="1"/>
      <c r="ATX23" s="1"/>
      <c r="ATY23" s="1"/>
      <c r="ATZ23" s="1"/>
      <c r="AUA23" s="1"/>
      <c r="AUB23" s="1"/>
      <c r="AUC23" s="1"/>
      <c r="AUD23" s="1"/>
      <c r="AUE23" s="1"/>
      <c r="AUF23" s="1"/>
      <c r="AUG23" s="1"/>
      <c r="AUH23" s="1"/>
      <c r="AUI23" s="1"/>
      <c r="AUJ23" s="1"/>
      <c r="AUK23" s="1"/>
      <c r="AUL23" s="1"/>
      <c r="AUM23" s="1"/>
      <c r="AUN23" s="1"/>
      <c r="AUO23" s="1"/>
      <c r="AUP23" s="1"/>
      <c r="AUQ23" s="1"/>
      <c r="AUR23" s="1"/>
      <c r="AUS23" s="1"/>
      <c r="AUT23" s="1"/>
      <c r="AUU23" s="1"/>
      <c r="AUV23" s="1"/>
      <c r="AUW23" s="1"/>
      <c r="AUX23" s="1"/>
      <c r="AUY23" s="1"/>
      <c r="AUZ23" s="1"/>
      <c r="AVA23" s="1"/>
      <c r="AVB23" s="1"/>
      <c r="AVC23" s="1"/>
      <c r="AVD23" s="1"/>
      <c r="AVE23" s="1"/>
      <c r="AVF23" s="1"/>
      <c r="AVG23" s="1"/>
      <c r="AVH23" s="1"/>
      <c r="AVI23" s="1"/>
      <c r="AVJ23" s="1"/>
      <c r="AVK23" s="1"/>
      <c r="AVL23" s="1"/>
      <c r="AVM23" s="1"/>
      <c r="AVN23" s="1"/>
      <c r="AVO23" s="1"/>
      <c r="AVP23" s="1"/>
      <c r="AVQ23" s="1"/>
      <c r="AVR23" s="1"/>
      <c r="AVS23" s="1"/>
      <c r="AVT23" s="1"/>
      <c r="AVU23" s="1"/>
      <c r="AVV23" s="1"/>
      <c r="AVW23" s="1"/>
      <c r="AVX23" s="1"/>
      <c r="AVY23" s="1"/>
      <c r="AVZ23" s="1"/>
      <c r="AWA23" s="1"/>
      <c r="AWB23" s="1"/>
      <c r="AWC23" s="1"/>
      <c r="AWD23" s="1"/>
      <c r="AWE23" s="1"/>
      <c r="AWF23" s="1"/>
      <c r="AWG23" s="1"/>
      <c r="AWH23" s="1"/>
      <c r="AWI23" s="1"/>
      <c r="AWJ23" s="1"/>
      <c r="AWK23" s="1"/>
      <c r="AWL23" s="1"/>
      <c r="AWM23" s="1"/>
      <c r="AWN23" s="1"/>
      <c r="AWO23" s="1"/>
      <c r="AWP23" s="1"/>
      <c r="AWQ23" s="1"/>
      <c r="AWR23" s="1"/>
      <c r="AWS23" s="1"/>
      <c r="AWT23" s="1"/>
      <c r="AWU23" s="1"/>
      <c r="AWV23" s="1"/>
      <c r="AWW23" s="1"/>
      <c r="AWX23" s="1"/>
      <c r="AWY23" s="1"/>
      <c r="AWZ23" s="1"/>
      <c r="AXA23" s="1"/>
      <c r="AXB23" s="1"/>
      <c r="AXC23" s="1"/>
      <c r="AXD23" s="1"/>
      <c r="AXE23" s="1"/>
      <c r="AXF23" s="1"/>
      <c r="AXG23" s="1"/>
      <c r="AXH23" s="1"/>
      <c r="AXI23" s="1"/>
      <c r="AXJ23" s="1"/>
      <c r="AXK23" s="1"/>
      <c r="AXL23" s="1"/>
      <c r="AXM23" s="1"/>
      <c r="AXN23" s="1"/>
      <c r="AXO23" s="1"/>
      <c r="AXP23" s="1"/>
      <c r="AXQ23" s="1"/>
      <c r="AXR23" s="1"/>
      <c r="AXS23" s="1"/>
      <c r="AXT23" s="1"/>
      <c r="AXU23" s="1"/>
      <c r="AXV23" s="1"/>
      <c r="AXW23" s="1"/>
      <c r="AXX23" s="1"/>
      <c r="AXY23" s="1"/>
      <c r="AXZ23" s="1"/>
      <c r="AYA23" s="1"/>
      <c r="AYB23" s="1"/>
      <c r="AYC23" s="1"/>
      <c r="AYD23" s="1"/>
      <c r="AYE23" s="1"/>
      <c r="AYF23" s="1"/>
      <c r="AYG23" s="1"/>
      <c r="AYH23" s="1"/>
      <c r="AYI23" s="1"/>
      <c r="AYJ23" s="1"/>
      <c r="AYK23" s="1"/>
      <c r="AYL23" s="1"/>
      <c r="AYM23" s="1"/>
      <c r="AYN23" s="1"/>
      <c r="AYO23" s="1"/>
      <c r="AYP23" s="1"/>
      <c r="AYQ23" s="1"/>
      <c r="AYR23" s="1"/>
      <c r="AYS23" s="1"/>
      <c r="AYT23" s="1"/>
      <c r="AYU23" s="1"/>
      <c r="AYV23" s="1"/>
      <c r="AYW23" s="1"/>
      <c r="AYX23" s="1"/>
      <c r="AYY23" s="1"/>
      <c r="AYZ23" s="1"/>
      <c r="AZA23" s="1"/>
      <c r="AZB23" s="1"/>
      <c r="AZC23" s="1"/>
      <c r="AZD23" s="1"/>
      <c r="AZE23" s="1"/>
      <c r="AZF23" s="1"/>
      <c r="AZG23" s="1"/>
      <c r="AZH23" s="1"/>
      <c r="AZI23" s="1"/>
      <c r="AZJ23" s="1"/>
      <c r="AZK23" s="1"/>
      <c r="AZL23" s="1"/>
      <c r="AZM23" s="1"/>
      <c r="AZN23" s="1"/>
      <c r="AZO23" s="1"/>
      <c r="AZP23" s="1"/>
      <c r="AZQ23" s="1"/>
      <c r="AZR23" s="1"/>
      <c r="AZS23" s="1"/>
      <c r="AZT23" s="1"/>
      <c r="AZU23" s="1"/>
      <c r="AZV23" s="1"/>
      <c r="AZW23" s="1"/>
      <c r="AZX23" s="1"/>
      <c r="AZY23" s="1"/>
      <c r="AZZ23" s="1"/>
      <c r="BAA23" s="1"/>
      <c r="BAB23" s="1"/>
      <c r="BAC23" s="1"/>
      <c r="BAD23" s="1"/>
      <c r="BAE23" s="1"/>
      <c r="BAF23" s="1"/>
      <c r="BAG23" s="1"/>
      <c r="BAH23" s="1"/>
      <c r="BAI23" s="1"/>
      <c r="BAJ23" s="1"/>
      <c r="BAK23" s="1"/>
      <c r="BAL23" s="1"/>
      <c r="BAM23" s="1"/>
      <c r="BAN23" s="1"/>
      <c r="BAO23" s="1"/>
      <c r="BAP23" s="1"/>
      <c r="BAQ23" s="1"/>
      <c r="BAR23" s="1"/>
      <c r="BAS23" s="1"/>
      <c r="BAT23" s="1"/>
      <c r="BAU23" s="1"/>
      <c r="BAV23" s="1"/>
      <c r="BAW23" s="1"/>
      <c r="BAX23" s="1"/>
      <c r="BAY23" s="1"/>
      <c r="BAZ23" s="1"/>
      <c r="BBA23" s="1"/>
      <c r="BBB23" s="1"/>
      <c r="BBC23" s="1"/>
      <c r="BBD23" s="1"/>
      <c r="BBE23" s="1"/>
      <c r="BBF23" s="1"/>
      <c r="BBG23" s="1"/>
      <c r="BBH23" s="1"/>
      <c r="BBI23" s="1"/>
      <c r="BBJ23" s="1"/>
      <c r="BBK23" s="1"/>
      <c r="BBL23" s="1"/>
      <c r="BBM23" s="1"/>
      <c r="BBN23" s="1"/>
      <c r="BBO23" s="1"/>
      <c r="BBP23" s="1"/>
      <c r="BBQ23" s="1"/>
      <c r="BBR23" s="1"/>
      <c r="BBS23" s="1"/>
      <c r="BBT23" s="1"/>
      <c r="BBU23" s="1"/>
      <c r="BBV23" s="1"/>
      <c r="BBW23" s="1"/>
      <c r="BBX23" s="1"/>
      <c r="BBY23" s="1"/>
      <c r="BBZ23" s="1"/>
      <c r="BCA23" s="1"/>
      <c r="BCB23" s="1"/>
      <c r="BCC23" s="1"/>
      <c r="BCD23" s="1"/>
      <c r="BCE23" s="1"/>
      <c r="BCF23" s="1"/>
      <c r="BCG23" s="1"/>
      <c r="BCH23" s="1"/>
      <c r="BCI23" s="1"/>
      <c r="BCJ23" s="1"/>
      <c r="BCK23" s="1"/>
      <c r="BCL23" s="1"/>
      <c r="BCM23" s="1"/>
      <c r="BCN23" s="1"/>
      <c r="BCO23" s="1"/>
      <c r="BCP23" s="1"/>
      <c r="BCQ23" s="1"/>
      <c r="BCR23" s="1"/>
      <c r="BCS23" s="1"/>
      <c r="BCT23" s="1"/>
      <c r="BCU23" s="1"/>
      <c r="BCV23" s="1"/>
      <c r="BCW23" s="1"/>
      <c r="BCX23" s="1"/>
      <c r="BCY23" s="1"/>
      <c r="BCZ23" s="1"/>
      <c r="BDA23" s="1"/>
      <c r="BDB23" s="1"/>
      <c r="BDC23" s="1"/>
      <c r="BDD23" s="1"/>
      <c r="BDE23" s="1"/>
      <c r="BDF23" s="1"/>
      <c r="BDG23" s="1"/>
      <c r="BDH23" s="1"/>
      <c r="BDI23" s="1"/>
      <c r="BDJ23" s="1"/>
      <c r="BDK23" s="1"/>
      <c r="BDL23" s="1"/>
      <c r="BDM23" s="1"/>
      <c r="BDN23" s="1"/>
      <c r="BDO23" s="1"/>
      <c r="BDP23" s="1"/>
      <c r="BDQ23" s="1"/>
      <c r="BDR23" s="1"/>
      <c r="BDS23" s="1"/>
      <c r="BDT23" s="1"/>
      <c r="BDU23" s="1"/>
      <c r="BDV23" s="1"/>
      <c r="BDW23" s="1"/>
      <c r="BDX23" s="1"/>
      <c r="BDY23" s="1"/>
      <c r="BDZ23" s="1"/>
      <c r="BEA23" s="1"/>
      <c r="BEB23" s="1"/>
      <c r="BEC23" s="1"/>
      <c r="BED23" s="1"/>
      <c r="BEE23" s="1"/>
      <c r="BEF23" s="1"/>
      <c r="BEG23" s="1"/>
      <c r="BEH23" s="1"/>
      <c r="BEI23" s="1"/>
      <c r="BEJ23" s="1"/>
      <c r="BEK23" s="1"/>
      <c r="BEL23" s="1"/>
      <c r="BEM23" s="1"/>
      <c r="BEN23" s="1"/>
      <c r="BEO23" s="1"/>
      <c r="BEP23" s="1"/>
      <c r="BEQ23" s="1"/>
      <c r="BER23" s="1"/>
      <c r="BES23" s="1"/>
      <c r="BET23" s="1"/>
      <c r="BEU23" s="1"/>
      <c r="BEV23" s="1"/>
      <c r="BEW23" s="1"/>
      <c r="BEX23" s="1"/>
      <c r="BEY23" s="1"/>
      <c r="BEZ23" s="1"/>
      <c r="BFA23" s="1"/>
      <c r="BFB23" s="1"/>
      <c r="BFC23" s="1"/>
      <c r="BFD23" s="1"/>
      <c r="BFE23" s="1"/>
      <c r="BFF23" s="1"/>
      <c r="BFG23" s="1"/>
      <c r="BFH23" s="1"/>
      <c r="BFI23" s="1"/>
      <c r="BFJ23" s="1"/>
      <c r="BFK23" s="1"/>
      <c r="BFL23" s="1"/>
      <c r="BFM23" s="1"/>
      <c r="BFN23" s="1"/>
      <c r="BFO23" s="1"/>
      <c r="BFP23" s="1"/>
      <c r="BFQ23" s="1"/>
      <c r="BFR23" s="1"/>
      <c r="BFS23" s="1"/>
      <c r="BFT23" s="1"/>
      <c r="BFU23" s="1"/>
      <c r="BFV23" s="1"/>
      <c r="BFW23" s="1"/>
      <c r="BFX23" s="1"/>
      <c r="BFY23" s="1"/>
      <c r="BFZ23" s="1"/>
      <c r="BGA23" s="1"/>
      <c r="BGB23" s="1"/>
      <c r="BGC23" s="1"/>
      <c r="BGD23" s="1"/>
      <c r="BGE23" s="1"/>
      <c r="BGF23" s="1"/>
      <c r="BGG23" s="1"/>
      <c r="BGH23" s="1"/>
      <c r="BGI23" s="1"/>
      <c r="BGJ23" s="1"/>
      <c r="BGK23" s="1"/>
      <c r="BGL23" s="1"/>
      <c r="BGM23" s="1"/>
      <c r="BGN23" s="1"/>
      <c r="BGO23" s="1"/>
      <c r="BGP23" s="1"/>
      <c r="BGQ23" s="1"/>
      <c r="BGR23" s="1"/>
      <c r="BGS23" s="1"/>
      <c r="BGT23" s="1"/>
      <c r="BGU23" s="1"/>
      <c r="BGV23" s="1"/>
      <c r="BGW23" s="1"/>
      <c r="BGX23" s="1"/>
      <c r="BGY23" s="1"/>
      <c r="BGZ23" s="1"/>
      <c r="BHA23" s="1"/>
      <c r="BHB23" s="1"/>
      <c r="BHC23" s="1"/>
      <c r="BHD23" s="1"/>
      <c r="BHE23" s="1"/>
      <c r="BHF23" s="1"/>
      <c r="BHG23" s="1"/>
      <c r="BHH23" s="1"/>
      <c r="BHI23" s="1"/>
      <c r="BHJ23" s="1"/>
      <c r="BHK23" s="1"/>
      <c r="BHL23" s="1"/>
      <c r="BHM23" s="1"/>
      <c r="BHN23" s="1"/>
      <c r="BHO23" s="1"/>
      <c r="BHP23" s="1"/>
      <c r="BHQ23" s="1"/>
      <c r="BHR23" s="1"/>
      <c r="BHS23" s="1"/>
      <c r="BHT23" s="1"/>
      <c r="BHU23" s="1"/>
      <c r="BHV23" s="1"/>
      <c r="BHW23" s="1"/>
      <c r="BHX23" s="1"/>
      <c r="BHY23" s="1"/>
      <c r="BHZ23" s="1"/>
      <c r="BIA23" s="1"/>
      <c r="BIB23" s="1"/>
      <c r="BIC23" s="1"/>
      <c r="BID23" s="1"/>
      <c r="BIE23" s="1"/>
      <c r="BIF23" s="1"/>
      <c r="BIG23" s="1"/>
      <c r="BIH23" s="1"/>
      <c r="BII23" s="1"/>
      <c r="BIJ23" s="1"/>
      <c r="BIK23" s="1"/>
      <c r="BIL23" s="1"/>
      <c r="BIM23" s="1"/>
      <c r="BIN23" s="1"/>
      <c r="BIO23" s="1"/>
      <c r="BIP23" s="1"/>
      <c r="BIQ23" s="1"/>
      <c r="BIR23" s="1"/>
      <c r="BIS23" s="1"/>
      <c r="BIT23" s="1"/>
      <c r="BIU23" s="1"/>
      <c r="BIV23" s="1"/>
      <c r="BIW23" s="1"/>
      <c r="BIX23" s="1"/>
      <c r="BIY23" s="1"/>
      <c r="BIZ23" s="1"/>
      <c r="BJA23" s="1"/>
      <c r="BJB23" s="1"/>
      <c r="BJC23" s="1"/>
      <c r="BJD23" s="1"/>
      <c r="BJE23" s="1"/>
      <c r="BJF23" s="1"/>
      <c r="BJG23" s="1"/>
      <c r="BJH23" s="1"/>
      <c r="BJI23" s="1"/>
      <c r="BJJ23" s="1"/>
      <c r="BJK23" s="1"/>
      <c r="BJL23" s="1"/>
      <c r="BJM23" s="1"/>
      <c r="BJN23" s="1"/>
      <c r="BJO23" s="1"/>
      <c r="BJP23" s="1"/>
      <c r="BJQ23" s="1"/>
      <c r="BJR23" s="1"/>
      <c r="BJS23" s="1"/>
      <c r="BJT23" s="1"/>
      <c r="BJU23" s="1"/>
      <c r="BJV23" s="1"/>
      <c r="BJW23" s="1"/>
      <c r="BJX23" s="1"/>
      <c r="BJY23" s="1"/>
      <c r="BJZ23" s="1"/>
      <c r="BKA23" s="1"/>
      <c r="BKB23" s="1"/>
      <c r="BKC23" s="1"/>
      <c r="BKD23" s="1"/>
      <c r="BKE23" s="1"/>
      <c r="BKF23" s="1"/>
      <c r="BKG23" s="1"/>
      <c r="BKH23" s="1"/>
      <c r="BKI23" s="1"/>
      <c r="BKJ23" s="1"/>
      <c r="BKK23" s="1"/>
      <c r="BKL23" s="1"/>
      <c r="BKM23" s="1"/>
      <c r="BKN23" s="1"/>
      <c r="BKO23" s="1"/>
      <c r="BKP23" s="1"/>
      <c r="BKQ23" s="1"/>
      <c r="BKR23" s="1"/>
      <c r="BKS23" s="1"/>
      <c r="BKT23" s="1"/>
      <c r="BKU23" s="1"/>
      <c r="BKV23" s="1"/>
      <c r="BKW23" s="1"/>
      <c r="BKX23" s="1"/>
      <c r="BKY23" s="1"/>
      <c r="BKZ23" s="1"/>
      <c r="BLA23" s="1"/>
      <c r="BLB23" s="1"/>
      <c r="BLC23" s="1"/>
      <c r="BLD23" s="1"/>
      <c r="BLE23" s="1"/>
      <c r="BLF23" s="1"/>
      <c r="BLG23" s="1"/>
      <c r="BLH23" s="1"/>
      <c r="BLI23" s="1"/>
      <c r="BLJ23" s="1"/>
      <c r="BLK23" s="1"/>
      <c r="BLL23" s="1"/>
      <c r="BLM23" s="1"/>
      <c r="BLN23" s="1"/>
      <c r="BLO23" s="1"/>
      <c r="BLP23" s="1"/>
      <c r="BLQ23" s="1"/>
      <c r="BLR23" s="1"/>
      <c r="BLS23" s="1"/>
      <c r="BLT23" s="1"/>
      <c r="BLU23" s="1"/>
      <c r="BLV23" s="1"/>
      <c r="BLW23" s="1"/>
      <c r="BLX23" s="1"/>
      <c r="BLY23" s="1"/>
      <c r="BLZ23" s="1"/>
      <c r="BMA23" s="1"/>
      <c r="BMB23" s="1"/>
      <c r="BMC23" s="1"/>
      <c r="BMD23" s="1"/>
      <c r="BME23" s="1"/>
      <c r="BMF23" s="1"/>
      <c r="BMG23" s="1"/>
      <c r="BMH23" s="1"/>
      <c r="BMI23" s="1"/>
      <c r="BMJ23" s="1"/>
      <c r="BMK23" s="1"/>
      <c r="BML23" s="1"/>
      <c r="BMM23" s="1"/>
      <c r="BMN23" s="1"/>
      <c r="BMO23" s="1"/>
      <c r="BMP23" s="1"/>
      <c r="BMQ23" s="1"/>
      <c r="BMR23" s="1"/>
      <c r="BMS23" s="1"/>
      <c r="BMT23" s="1"/>
      <c r="BMU23" s="1"/>
      <c r="BMV23" s="1"/>
      <c r="BMW23" s="1"/>
      <c r="BMX23" s="1"/>
      <c r="BMY23" s="1"/>
      <c r="BMZ23" s="1"/>
      <c r="BNA23" s="1"/>
      <c r="BNB23" s="1"/>
      <c r="BNC23" s="1"/>
      <c r="BND23" s="1"/>
      <c r="BNE23" s="1"/>
      <c r="BNF23" s="1"/>
      <c r="BNG23" s="1"/>
      <c r="BNH23" s="1"/>
      <c r="BNI23" s="1"/>
      <c r="BNJ23" s="1"/>
      <c r="BNK23" s="1"/>
      <c r="BNL23" s="1"/>
      <c r="BNM23" s="1"/>
      <c r="BNN23" s="1"/>
      <c r="BNO23" s="1"/>
      <c r="BNP23" s="1"/>
      <c r="BNQ23" s="1"/>
      <c r="BNR23" s="1"/>
      <c r="BNS23" s="1"/>
      <c r="BNT23" s="1"/>
      <c r="BNU23" s="1"/>
      <c r="BNV23" s="1"/>
      <c r="BNW23" s="1"/>
      <c r="BNX23" s="1"/>
      <c r="BNY23" s="1"/>
      <c r="BNZ23" s="1"/>
      <c r="BOA23" s="1"/>
      <c r="BOB23" s="1"/>
      <c r="BOC23" s="1"/>
      <c r="BOD23" s="1"/>
      <c r="BOE23" s="1"/>
      <c r="BOF23" s="1"/>
      <c r="BOG23" s="1"/>
      <c r="BOH23" s="1"/>
      <c r="BOI23" s="1"/>
      <c r="BOJ23" s="1"/>
      <c r="BOK23" s="1"/>
      <c r="BOL23" s="1"/>
      <c r="BOM23" s="1"/>
      <c r="BON23" s="1"/>
      <c r="BOO23" s="1"/>
      <c r="BOP23" s="1"/>
      <c r="BOQ23" s="1"/>
      <c r="BOR23" s="1"/>
      <c r="BOS23" s="1"/>
      <c r="BOT23" s="1"/>
      <c r="BOU23" s="1"/>
      <c r="BOV23" s="1"/>
      <c r="BOW23" s="1"/>
      <c r="BOX23" s="1"/>
      <c r="BOY23" s="1"/>
      <c r="BOZ23" s="1"/>
      <c r="BPA23" s="1"/>
      <c r="BPB23" s="1"/>
      <c r="BPC23" s="1"/>
      <c r="BPD23" s="1"/>
      <c r="BPE23" s="1"/>
      <c r="BPF23" s="1"/>
      <c r="BPG23" s="1"/>
      <c r="BPH23" s="1"/>
      <c r="BPI23" s="1"/>
      <c r="BPJ23" s="1"/>
      <c r="BPK23" s="1"/>
      <c r="BPL23" s="1"/>
      <c r="BPM23" s="1"/>
      <c r="BPN23" s="1"/>
      <c r="BPO23" s="1"/>
      <c r="BPP23" s="1"/>
      <c r="BPQ23" s="1"/>
      <c r="BPR23" s="1"/>
      <c r="BPS23" s="1"/>
      <c r="BPT23" s="1"/>
      <c r="BPU23" s="1"/>
      <c r="BPV23" s="1"/>
      <c r="BPW23" s="1"/>
      <c r="BPX23" s="1"/>
      <c r="BPY23" s="1"/>
      <c r="BPZ23" s="1"/>
      <c r="BQA23" s="1"/>
      <c r="BQB23" s="1"/>
      <c r="BQC23" s="1"/>
      <c r="BQD23" s="1"/>
      <c r="BQE23" s="1"/>
      <c r="BQF23" s="1"/>
      <c r="BQG23" s="1"/>
      <c r="BQH23" s="1"/>
      <c r="BQI23" s="1"/>
      <c r="BQJ23" s="1"/>
      <c r="BQK23" s="1"/>
      <c r="BQL23" s="1"/>
      <c r="BQM23" s="1"/>
      <c r="BQN23" s="1"/>
      <c r="BQO23" s="1"/>
      <c r="BQP23" s="1"/>
      <c r="BQQ23" s="1"/>
      <c r="BQR23" s="1"/>
      <c r="BQS23" s="1"/>
      <c r="BQT23" s="1"/>
      <c r="BQU23" s="1"/>
      <c r="BQV23" s="1"/>
      <c r="BQW23" s="1"/>
      <c r="BQX23" s="1"/>
      <c r="BQY23" s="1"/>
      <c r="BQZ23" s="1"/>
      <c r="BRA23" s="1"/>
      <c r="BRB23" s="1"/>
      <c r="BRC23" s="1"/>
      <c r="BRD23" s="1"/>
      <c r="BRE23" s="1"/>
      <c r="BRF23" s="1"/>
      <c r="BRG23" s="1"/>
      <c r="BRH23" s="1"/>
      <c r="BRI23" s="1"/>
      <c r="BRJ23" s="1"/>
      <c r="BRK23" s="1"/>
      <c r="BRL23" s="1"/>
      <c r="BRM23" s="1"/>
      <c r="BRN23" s="1"/>
      <c r="BRO23" s="1"/>
      <c r="BRP23" s="1"/>
      <c r="BRQ23" s="1"/>
      <c r="BRR23" s="1"/>
      <c r="BRS23" s="1"/>
      <c r="BRT23" s="1"/>
      <c r="BRU23" s="1"/>
      <c r="BRV23" s="1"/>
      <c r="BRW23" s="1"/>
      <c r="BRX23" s="1"/>
      <c r="BRY23" s="1"/>
      <c r="BRZ23" s="1"/>
      <c r="BSA23" s="1"/>
      <c r="BSB23" s="1"/>
      <c r="BSC23" s="1"/>
      <c r="BSD23" s="1"/>
      <c r="BSE23" s="1"/>
      <c r="BSF23" s="1"/>
      <c r="BSG23" s="1"/>
      <c r="BSH23" s="1"/>
      <c r="BSI23" s="1"/>
      <c r="BSJ23" s="1"/>
      <c r="BSK23" s="1"/>
      <c r="BSL23" s="1"/>
      <c r="BSM23" s="1"/>
      <c r="BSN23" s="1"/>
      <c r="BSO23" s="1"/>
      <c r="BSP23" s="1"/>
      <c r="BSQ23" s="1"/>
      <c r="BSR23" s="1"/>
      <c r="BSS23" s="1"/>
      <c r="BST23" s="1"/>
      <c r="BSU23" s="1"/>
      <c r="BSV23" s="1"/>
      <c r="BSW23" s="1"/>
      <c r="BSX23" s="1"/>
      <c r="BSY23" s="1"/>
      <c r="BSZ23" s="1"/>
      <c r="BTA23" s="1"/>
      <c r="BTB23" s="1"/>
      <c r="BTC23" s="1"/>
      <c r="BTD23" s="1"/>
      <c r="BTE23" s="1"/>
      <c r="BTF23" s="1"/>
      <c r="BTG23" s="1"/>
      <c r="BTH23" s="1"/>
      <c r="BTI23" s="1"/>
      <c r="BTJ23" s="1"/>
      <c r="BTK23" s="1"/>
      <c r="BTL23" s="1"/>
      <c r="BTM23" s="1"/>
      <c r="BTN23" s="1"/>
      <c r="BTO23" s="1"/>
      <c r="BTP23" s="1"/>
      <c r="BTQ23" s="1"/>
      <c r="BTR23" s="1"/>
      <c r="BTS23" s="1"/>
      <c r="BTT23" s="1"/>
      <c r="BTU23" s="1"/>
      <c r="BTV23" s="1"/>
      <c r="BTW23" s="1"/>
      <c r="BTX23" s="1"/>
      <c r="BTY23" s="1"/>
      <c r="BTZ23" s="1"/>
      <c r="BUA23" s="1"/>
      <c r="BUB23" s="1"/>
      <c r="BUC23" s="1"/>
      <c r="BUD23" s="1"/>
      <c r="BUE23" s="1"/>
      <c r="BUF23" s="1"/>
      <c r="BUG23" s="1"/>
      <c r="BUH23" s="1"/>
      <c r="BUI23" s="1"/>
      <c r="BUJ23" s="1"/>
      <c r="BUK23" s="1"/>
      <c r="BUL23" s="1"/>
      <c r="BUM23" s="1"/>
      <c r="BUN23" s="1"/>
      <c r="BUO23" s="1"/>
      <c r="BUP23" s="1"/>
      <c r="BUQ23" s="1"/>
      <c r="BUR23" s="1"/>
      <c r="BUS23" s="1"/>
      <c r="BUT23" s="1"/>
      <c r="BUU23" s="1"/>
      <c r="BUV23" s="1"/>
      <c r="BUW23" s="1"/>
      <c r="BUX23" s="1"/>
      <c r="BUY23" s="1"/>
      <c r="BUZ23" s="1"/>
      <c r="BVA23" s="1"/>
      <c r="BVB23" s="1"/>
      <c r="BVC23" s="1"/>
      <c r="BVD23" s="1"/>
      <c r="BVE23" s="1"/>
      <c r="BVF23" s="1"/>
      <c r="BVG23" s="1"/>
      <c r="BVH23" s="1"/>
      <c r="BVI23" s="1"/>
      <c r="BVJ23" s="1"/>
      <c r="BVK23" s="1"/>
      <c r="BVL23" s="1"/>
      <c r="BVM23" s="1"/>
      <c r="BVN23" s="1"/>
      <c r="BVO23" s="1"/>
      <c r="BVP23" s="1"/>
      <c r="BVQ23" s="1"/>
      <c r="BVR23" s="1"/>
      <c r="BVS23" s="1"/>
      <c r="BVT23" s="1"/>
      <c r="BVU23" s="1"/>
      <c r="BVV23" s="1"/>
      <c r="BVW23" s="1"/>
      <c r="BVX23" s="1"/>
      <c r="BVY23" s="1"/>
      <c r="BVZ23" s="1"/>
      <c r="BWA23" s="1"/>
      <c r="BWB23" s="1"/>
      <c r="BWC23" s="1"/>
      <c r="BWD23" s="1"/>
      <c r="BWE23" s="1"/>
      <c r="BWF23" s="1"/>
      <c r="BWG23" s="1"/>
      <c r="BWH23" s="1"/>
      <c r="BWI23" s="1"/>
      <c r="BWJ23" s="1"/>
      <c r="BWK23" s="1"/>
      <c r="BWL23" s="1"/>
      <c r="BWM23" s="1"/>
      <c r="BWN23" s="1"/>
      <c r="BWO23" s="1"/>
      <c r="BWP23" s="1"/>
      <c r="BWQ23" s="1"/>
      <c r="BWR23" s="1"/>
      <c r="BWS23" s="1"/>
      <c r="BWT23" s="1"/>
      <c r="BWU23" s="1"/>
      <c r="BWV23" s="1"/>
      <c r="BWW23" s="1"/>
      <c r="BWX23" s="1"/>
      <c r="BWY23" s="1"/>
      <c r="BWZ23" s="1"/>
      <c r="BXA23" s="1"/>
      <c r="BXB23" s="1"/>
      <c r="BXC23" s="1"/>
      <c r="BXD23" s="1"/>
      <c r="BXE23" s="1"/>
      <c r="BXF23" s="1"/>
      <c r="BXG23" s="1"/>
      <c r="BXH23" s="1"/>
      <c r="BXI23" s="1"/>
      <c r="BXJ23" s="1"/>
      <c r="BXK23" s="1"/>
      <c r="BXL23" s="1"/>
      <c r="BXM23" s="1"/>
      <c r="BXN23" s="1"/>
      <c r="BXO23" s="1"/>
      <c r="BXP23" s="1"/>
      <c r="BXQ23" s="1"/>
      <c r="BXR23" s="1"/>
      <c r="BXS23" s="1"/>
      <c r="BXT23" s="1"/>
      <c r="BXU23" s="1"/>
      <c r="BXV23" s="1"/>
      <c r="BXW23" s="1"/>
      <c r="BXX23" s="1"/>
      <c r="BXY23" s="1"/>
      <c r="BXZ23" s="1"/>
      <c r="BYA23" s="1"/>
      <c r="BYB23" s="1"/>
      <c r="BYC23" s="1"/>
      <c r="BYD23" s="1"/>
      <c r="BYE23" s="1"/>
      <c r="BYF23" s="1"/>
      <c r="BYG23" s="1"/>
      <c r="BYH23" s="1"/>
      <c r="BYI23" s="1"/>
      <c r="BYJ23" s="1"/>
      <c r="BYK23" s="1"/>
      <c r="BYL23" s="1"/>
      <c r="BYM23" s="1"/>
      <c r="BYN23" s="1"/>
      <c r="BYO23" s="1"/>
      <c r="BYP23" s="1"/>
      <c r="BYQ23" s="1"/>
      <c r="BYR23" s="1"/>
      <c r="BYS23" s="1"/>
      <c r="BYT23" s="1"/>
      <c r="BYU23" s="1"/>
      <c r="BYV23" s="1"/>
      <c r="BYW23" s="1"/>
      <c r="BYX23" s="1"/>
      <c r="BYY23" s="1"/>
      <c r="BYZ23" s="1"/>
      <c r="BZA23" s="1"/>
      <c r="BZB23" s="1"/>
      <c r="BZC23" s="1"/>
      <c r="BZD23" s="1"/>
      <c r="BZE23" s="1"/>
      <c r="BZF23" s="1"/>
      <c r="BZG23" s="1"/>
      <c r="BZH23" s="1"/>
      <c r="BZI23" s="1"/>
      <c r="BZJ23" s="1"/>
      <c r="BZK23" s="1"/>
      <c r="BZL23" s="1"/>
      <c r="BZM23" s="1"/>
      <c r="BZN23" s="1"/>
      <c r="BZO23" s="1"/>
      <c r="BZP23" s="1"/>
      <c r="BZQ23" s="1"/>
      <c r="BZR23" s="1"/>
      <c r="BZS23" s="1"/>
      <c r="BZT23" s="1"/>
      <c r="BZU23" s="1"/>
      <c r="BZV23" s="1"/>
      <c r="BZW23" s="1"/>
      <c r="BZX23" s="1"/>
      <c r="BZY23" s="1"/>
      <c r="BZZ23" s="1"/>
      <c r="CAA23" s="1"/>
      <c r="CAB23" s="1"/>
      <c r="CAC23" s="1"/>
      <c r="CAD23" s="1"/>
      <c r="CAE23" s="1"/>
      <c r="CAF23" s="1"/>
      <c r="CAG23" s="1"/>
      <c r="CAH23" s="1"/>
      <c r="CAI23" s="1"/>
      <c r="CAJ23" s="1"/>
      <c r="CAK23" s="1"/>
      <c r="CAL23" s="1"/>
      <c r="CAM23" s="1"/>
      <c r="CAN23" s="1"/>
      <c r="CAO23" s="1"/>
      <c r="CAP23" s="1"/>
      <c r="CAQ23" s="1"/>
      <c r="CAR23" s="1"/>
      <c r="CAS23" s="1"/>
      <c r="CAT23" s="1"/>
      <c r="CAU23" s="1"/>
      <c r="CAV23" s="1"/>
      <c r="CAW23" s="1"/>
      <c r="CAX23" s="1"/>
      <c r="CAY23" s="1"/>
      <c r="CAZ23" s="1"/>
      <c r="CBA23" s="1"/>
      <c r="CBB23" s="1"/>
      <c r="CBC23" s="1"/>
      <c r="CBD23" s="1"/>
      <c r="CBE23" s="1"/>
      <c r="CBF23" s="1"/>
      <c r="CBG23" s="1"/>
      <c r="CBH23" s="1"/>
      <c r="CBI23" s="1"/>
      <c r="CBJ23" s="1"/>
      <c r="CBK23" s="1"/>
      <c r="CBL23" s="1"/>
      <c r="CBM23" s="1"/>
      <c r="CBN23" s="1"/>
      <c r="CBO23" s="1"/>
      <c r="CBP23" s="1"/>
      <c r="CBQ23" s="1"/>
      <c r="CBR23" s="1"/>
      <c r="CBS23" s="1"/>
      <c r="CBT23" s="1"/>
      <c r="CBU23" s="1"/>
      <c r="CBV23" s="1"/>
      <c r="CBW23" s="1"/>
      <c r="CBX23" s="1"/>
      <c r="CBY23" s="1"/>
      <c r="CBZ23" s="1"/>
      <c r="CCA23" s="1"/>
      <c r="CCB23" s="1"/>
      <c r="CCC23" s="1"/>
      <c r="CCD23" s="1"/>
      <c r="CCE23" s="1"/>
      <c r="CCF23" s="1"/>
      <c r="CCG23" s="1"/>
      <c r="CCH23" s="1"/>
      <c r="CCI23" s="1"/>
      <c r="CCJ23" s="1"/>
      <c r="CCK23" s="1"/>
      <c r="CCL23" s="1"/>
      <c r="CCM23" s="1"/>
      <c r="CCN23" s="1"/>
      <c r="CCO23" s="1"/>
      <c r="CCP23" s="1"/>
      <c r="CCQ23" s="1"/>
      <c r="CCR23" s="1"/>
      <c r="CCS23" s="1"/>
      <c r="CCT23" s="1"/>
      <c r="CCU23" s="1"/>
      <c r="CCV23" s="1"/>
      <c r="CCW23" s="1"/>
      <c r="CCX23" s="1"/>
      <c r="CCY23" s="1"/>
      <c r="CCZ23" s="1"/>
      <c r="CDA23" s="1"/>
      <c r="CDB23" s="1"/>
      <c r="CDC23" s="1"/>
      <c r="CDD23" s="1"/>
      <c r="CDE23" s="1"/>
      <c r="CDF23" s="1"/>
      <c r="CDG23" s="1"/>
      <c r="CDH23" s="1"/>
      <c r="CDI23" s="1"/>
      <c r="CDJ23" s="1"/>
      <c r="CDK23" s="1"/>
      <c r="CDL23" s="1"/>
      <c r="CDM23" s="1"/>
      <c r="CDN23" s="1"/>
      <c r="CDO23" s="1"/>
      <c r="CDP23" s="1"/>
      <c r="CDQ23" s="1"/>
      <c r="CDR23" s="1"/>
      <c r="CDS23" s="1"/>
      <c r="CDT23" s="1"/>
      <c r="CDU23" s="1"/>
      <c r="CDV23" s="1"/>
      <c r="CDW23" s="1"/>
      <c r="CDX23" s="1"/>
      <c r="CDY23" s="1"/>
      <c r="CDZ23" s="1"/>
      <c r="CEA23" s="1"/>
      <c r="CEB23" s="1"/>
      <c r="CEC23" s="1"/>
      <c r="CED23" s="1"/>
      <c r="CEE23" s="1"/>
      <c r="CEF23" s="1"/>
      <c r="CEG23" s="1"/>
      <c r="CEH23" s="1"/>
      <c r="CEI23" s="1"/>
      <c r="CEJ23" s="1"/>
      <c r="CEK23" s="1"/>
      <c r="CEL23" s="1"/>
      <c r="CEM23" s="1"/>
      <c r="CEN23" s="1"/>
      <c r="CEO23" s="1"/>
      <c r="CEP23" s="1"/>
      <c r="CEQ23" s="1"/>
      <c r="CER23" s="1"/>
      <c r="CES23" s="1"/>
      <c r="CET23" s="1"/>
      <c r="CEU23" s="1"/>
      <c r="CEV23" s="1"/>
      <c r="CEW23" s="1"/>
      <c r="CEX23" s="1"/>
      <c r="CEY23" s="1"/>
      <c r="CEZ23" s="1"/>
      <c r="CFA23" s="1"/>
      <c r="CFB23" s="1"/>
      <c r="CFC23" s="1"/>
      <c r="CFD23" s="1"/>
      <c r="CFE23" s="1"/>
      <c r="CFF23" s="1"/>
      <c r="CFG23" s="1"/>
      <c r="CFH23" s="1"/>
      <c r="CFI23" s="1"/>
      <c r="CFJ23" s="1"/>
      <c r="CFK23" s="1"/>
      <c r="CFL23" s="1"/>
      <c r="CFM23" s="1"/>
      <c r="CFN23" s="1"/>
      <c r="CFO23" s="1"/>
      <c r="CFP23" s="1"/>
      <c r="CFQ23" s="1"/>
      <c r="CFR23" s="1"/>
      <c r="CFS23" s="1"/>
      <c r="CFT23" s="1"/>
      <c r="CFU23" s="1"/>
      <c r="CFV23" s="1"/>
      <c r="CFW23" s="1"/>
      <c r="CFX23" s="1"/>
      <c r="CFY23" s="1"/>
      <c r="CFZ23" s="1"/>
      <c r="CGA23" s="1"/>
      <c r="CGB23" s="1"/>
      <c r="CGC23" s="1"/>
      <c r="CGD23" s="1"/>
      <c r="CGE23" s="1"/>
      <c r="CGF23" s="1"/>
      <c r="CGG23" s="1"/>
      <c r="CGH23" s="1"/>
      <c r="CGI23" s="1"/>
      <c r="CGJ23" s="1"/>
      <c r="CGK23" s="1"/>
      <c r="CGL23" s="1"/>
      <c r="CGM23" s="1"/>
      <c r="CGN23" s="1"/>
      <c r="CGO23" s="1"/>
      <c r="CGP23" s="1"/>
      <c r="CGQ23" s="1"/>
      <c r="CGR23" s="1"/>
      <c r="CGS23" s="1"/>
      <c r="CGT23" s="1"/>
      <c r="CGU23" s="1"/>
      <c r="CGV23" s="1"/>
      <c r="CGW23" s="1"/>
      <c r="CGX23" s="1"/>
      <c r="CGY23" s="1"/>
      <c r="CGZ23" s="1"/>
      <c r="CHA23" s="1"/>
      <c r="CHB23" s="1"/>
      <c r="CHC23" s="1"/>
      <c r="CHD23" s="1"/>
      <c r="CHE23" s="1"/>
      <c r="CHF23" s="1"/>
      <c r="CHG23" s="1"/>
      <c r="CHH23" s="1"/>
      <c r="CHI23" s="1"/>
      <c r="CHJ23" s="1"/>
      <c r="CHK23" s="1"/>
      <c r="CHL23" s="1"/>
      <c r="CHM23" s="1"/>
      <c r="CHN23" s="1"/>
      <c r="CHO23" s="1"/>
      <c r="CHP23" s="1"/>
      <c r="CHQ23" s="1"/>
      <c r="CHR23" s="1"/>
      <c r="CHS23" s="1"/>
      <c r="CHT23" s="1"/>
      <c r="CHU23" s="1"/>
      <c r="CHV23" s="1"/>
      <c r="CHW23" s="1"/>
      <c r="CHX23" s="1"/>
      <c r="CHY23" s="1"/>
      <c r="CHZ23" s="1"/>
      <c r="CIA23" s="1"/>
      <c r="CIB23" s="1"/>
      <c r="CIC23" s="1"/>
      <c r="CID23" s="1"/>
      <c r="CIE23" s="1"/>
      <c r="CIF23" s="1"/>
      <c r="CIG23" s="1"/>
      <c r="CIH23" s="1"/>
      <c r="CII23" s="1"/>
      <c r="CIJ23" s="1"/>
      <c r="CIK23" s="1"/>
      <c r="CIL23" s="1"/>
      <c r="CIM23" s="1"/>
      <c r="CIN23" s="1"/>
      <c r="CIO23" s="1"/>
      <c r="CIP23" s="1"/>
      <c r="CIQ23" s="1"/>
      <c r="CIR23" s="1"/>
      <c r="CIS23" s="1"/>
      <c r="CIT23" s="1"/>
      <c r="CIU23" s="1"/>
      <c r="CIV23" s="1"/>
      <c r="CIW23" s="1"/>
      <c r="CIX23" s="1"/>
      <c r="CIY23" s="1"/>
      <c r="CIZ23" s="1"/>
      <c r="CJA23" s="1"/>
      <c r="CJB23" s="1"/>
      <c r="CJC23" s="1"/>
      <c r="CJD23" s="1"/>
      <c r="CJE23" s="1"/>
      <c r="CJF23" s="1"/>
      <c r="CJG23" s="1"/>
      <c r="CJH23" s="1"/>
      <c r="CJI23" s="1"/>
      <c r="CJJ23" s="1"/>
      <c r="CJK23" s="1"/>
      <c r="CJL23" s="1"/>
      <c r="CJM23" s="1"/>
      <c r="CJN23" s="1"/>
      <c r="CJO23" s="1"/>
      <c r="CJP23" s="1"/>
      <c r="CJQ23" s="1"/>
      <c r="CJR23" s="1"/>
      <c r="CJS23" s="1"/>
      <c r="CJT23" s="1"/>
      <c r="CJU23" s="1"/>
      <c r="CJV23" s="1"/>
      <c r="CJW23" s="1"/>
      <c r="CJX23" s="1"/>
      <c r="CJY23" s="1"/>
      <c r="CJZ23" s="1"/>
      <c r="CKA23" s="1"/>
      <c r="CKB23" s="1"/>
      <c r="CKC23" s="1"/>
      <c r="CKD23" s="1"/>
      <c r="CKE23" s="1"/>
      <c r="CKF23" s="1"/>
      <c r="CKG23" s="1"/>
      <c r="CKH23" s="1"/>
      <c r="CKI23" s="1"/>
      <c r="CKJ23" s="1"/>
      <c r="CKK23" s="1"/>
      <c r="CKL23" s="1"/>
      <c r="CKM23" s="1"/>
      <c r="CKN23" s="1"/>
      <c r="CKO23" s="1"/>
      <c r="CKP23" s="1"/>
      <c r="CKQ23" s="1"/>
      <c r="CKR23" s="1"/>
      <c r="CKS23" s="1"/>
      <c r="CKT23" s="1"/>
      <c r="CKU23" s="1"/>
      <c r="CKV23" s="1"/>
      <c r="CKW23" s="1"/>
      <c r="CKX23" s="1"/>
      <c r="CKY23" s="1"/>
      <c r="CKZ23" s="1"/>
      <c r="CLA23" s="1"/>
      <c r="CLB23" s="1"/>
      <c r="CLC23" s="1"/>
      <c r="CLD23" s="1"/>
      <c r="CLE23" s="1"/>
      <c r="CLF23" s="1"/>
      <c r="CLG23" s="1"/>
      <c r="CLH23" s="1"/>
      <c r="CLI23" s="1"/>
      <c r="CLJ23" s="1"/>
      <c r="CLK23" s="1"/>
      <c r="CLL23" s="1"/>
      <c r="CLM23" s="1"/>
      <c r="CLN23" s="1"/>
      <c r="CLO23" s="1"/>
      <c r="CLP23" s="1"/>
      <c r="CLQ23" s="1"/>
      <c r="CLR23" s="1"/>
      <c r="CLS23" s="1"/>
      <c r="CLT23" s="1"/>
      <c r="CLU23" s="1"/>
      <c r="CLV23" s="1"/>
      <c r="CLW23" s="1"/>
      <c r="CLX23" s="1"/>
      <c r="CLY23" s="1"/>
      <c r="CLZ23" s="1"/>
      <c r="CMA23" s="1"/>
      <c r="CMB23" s="1"/>
      <c r="CMC23" s="1"/>
      <c r="CMD23" s="1"/>
      <c r="CME23" s="1"/>
      <c r="CMF23" s="1"/>
      <c r="CMG23" s="1"/>
      <c r="CMH23" s="1"/>
      <c r="CMI23" s="1"/>
      <c r="CMJ23" s="1"/>
      <c r="CMK23" s="1"/>
      <c r="CML23" s="1"/>
      <c r="CMM23" s="1"/>
      <c r="CMN23" s="1"/>
      <c r="CMO23" s="1"/>
      <c r="CMP23" s="1"/>
      <c r="CMQ23" s="1"/>
      <c r="CMR23" s="1"/>
      <c r="CMS23" s="1"/>
      <c r="CMT23" s="1"/>
      <c r="CMU23" s="1"/>
      <c r="CMV23" s="1"/>
      <c r="CMW23" s="1"/>
      <c r="CMX23" s="1"/>
      <c r="CMY23" s="1"/>
      <c r="CMZ23" s="1"/>
      <c r="CNA23" s="1"/>
      <c r="CNB23" s="1"/>
      <c r="CNC23" s="1"/>
      <c r="CND23" s="1"/>
      <c r="CNE23" s="1"/>
      <c r="CNF23" s="1"/>
      <c r="CNG23" s="1"/>
      <c r="CNH23" s="1"/>
      <c r="CNI23" s="1"/>
      <c r="CNJ23" s="1"/>
      <c r="CNK23" s="1"/>
      <c r="CNL23" s="1"/>
      <c r="CNM23" s="1"/>
      <c r="CNN23" s="1"/>
      <c r="CNO23" s="1"/>
      <c r="CNP23" s="1"/>
      <c r="CNQ23" s="1"/>
      <c r="CNR23" s="1"/>
      <c r="CNS23" s="1"/>
      <c r="CNT23" s="1"/>
      <c r="CNU23" s="1"/>
      <c r="CNV23" s="1"/>
      <c r="CNW23" s="1"/>
      <c r="CNX23" s="1"/>
      <c r="CNY23" s="1"/>
      <c r="CNZ23" s="1"/>
      <c r="COA23" s="1"/>
      <c r="COB23" s="1"/>
      <c r="COC23" s="1"/>
      <c r="COD23" s="1"/>
      <c r="COE23" s="1"/>
      <c r="COF23" s="1"/>
      <c r="COG23" s="1"/>
      <c r="COH23" s="1"/>
      <c r="COI23" s="1"/>
      <c r="COJ23" s="1"/>
      <c r="COK23" s="1"/>
      <c r="COL23" s="1"/>
      <c r="COM23" s="1"/>
      <c r="CON23" s="1"/>
      <c r="COO23" s="1"/>
      <c r="COP23" s="1"/>
      <c r="COQ23" s="1"/>
      <c r="COR23" s="1"/>
      <c r="COS23" s="1"/>
      <c r="COT23" s="1"/>
      <c r="COU23" s="1"/>
      <c r="COV23" s="1"/>
      <c r="COW23" s="1"/>
      <c r="COX23" s="1"/>
      <c r="COY23" s="1"/>
      <c r="COZ23" s="1"/>
      <c r="CPA23" s="1"/>
      <c r="CPB23" s="1"/>
      <c r="CPC23" s="1"/>
      <c r="CPD23" s="1"/>
      <c r="CPE23" s="1"/>
      <c r="CPF23" s="1"/>
      <c r="CPG23" s="1"/>
      <c r="CPH23" s="1"/>
      <c r="CPI23" s="1"/>
      <c r="CPJ23" s="1"/>
      <c r="CPK23" s="1"/>
      <c r="CPL23" s="1"/>
      <c r="CPM23" s="1"/>
      <c r="CPN23" s="1"/>
      <c r="CPO23" s="1"/>
      <c r="CPP23" s="1"/>
      <c r="CPQ23" s="1"/>
      <c r="CPR23" s="1"/>
      <c r="CPS23" s="1"/>
      <c r="CPT23" s="1"/>
      <c r="CPU23" s="1"/>
      <c r="CPV23" s="1"/>
      <c r="CPW23" s="1"/>
      <c r="CPX23" s="1"/>
      <c r="CPY23" s="1"/>
      <c r="CPZ23" s="1"/>
      <c r="CQA23" s="1"/>
      <c r="CQB23" s="1"/>
      <c r="CQC23" s="1"/>
      <c r="CQD23" s="1"/>
      <c r="CQE23" s="1"/>
      <c r="CQF23" s="1"/>
      <c r="CQG23" s="1"/>
      <c r="CQH23" s="1"/>
      <c r="CQI23" s="1"/>
      <c r="CQJ23" s="1"/>
      <c r="CQK23" s="1"/>
      <c r="CQL23" s="1"/>
      <c r="CQM23" s="1"/>
      <c r="CQN23" s="1"/>
      <c r="CQO23" s="1"/>
      <c r="CQP23" s="1"/>
      <c r="CQQ23" s="1"/>
      <c r="CQR23" s="1"/>
      <c r="CQS23" s="1"/>
      <c r="CQT23" s="1"/>
      <c r="CQU23" s="1"/>
      <c r="CQV23" s="1"/>
      <c r="CQW23" s="1"/>
      <c r="CQX23" s="1"/>
      <c r="CQY23" s="1"/>
      <c r="CQZ23" s="1"/>
      <c r="CRA23" s="1"/>
      <c r="CRB23" s="1"/>
      <c r="CRC23" s="1"/>
      <c r="CRD23" s="1"/>
      <c r="CRE23" s="1"/>
      <c r="CRF23" s="1"/>
      <c r="CRG23" s="1"/>
      <c r="CRH23" s="1"/>
      <c r="CRI23" s="1"/>
      <c r="CRJ23" s="1"/>
      <c r="CRK23" s="1"/>
      <c r="CRL23" s="1"/>
      <c r="CRM23" s="1"/>
      <c r="CRN23" s="1"/>
      <c r="CRO23" s="1"/>
      <c r="CRP23" s="1"/>
      <c r="CRQ23" s="1"/>
      <c r="CRR23" s="1"/>
      <c r="CRS23" s="1"/>
      <c r="CRT23" s="1"/>
      <c r="CRU23" s="1"/>
      <c r="CRV23" s="1"/>
      <c r="CRW23" s="1"/>
      <c r="CRX23" s="1"/>
      <c r="CRY23" s="1"/>
      <c r="CRZ23" s="1"/>
      <c r="CSA23" s="1"/>
      <c r="CSB23" s="1"/>
      <c r="CSC23" s="1"/>
      <c r="CSD23" s="1"/>
      <c r="CSE23" s="1"/>
      <c r="CSF23" s="1"/>
      <c r="CSG23" s="1"/>
      <c r="CSH23" s="1"/>
      <c r="CSI23" s="1"/>
      <c r="CSJ23" s="1"/>
      <c r="CSK23" s="1"/>
      <c r="CSL23" s="1"/>
      <c r="CSM23" s="1"/>
      <c r="CSN23" s="1"/>
      <c r="CSO23" s="1"/>
      <c r="CSP23" s="1"/>
      <c r="CSQ23" s="1"/>
      <c r="CSR23" s="1"/>
      <c r="CSS23" s="1"/>
      <c r="CST23" s="1"/>
      <c r="CSU23" s="1"/>
      <c r="CSV23" s="1"/>
      <c r="CSW23" s="1"/>
      <c r="CSX23" s="1"/>
      <c r="CSY23" s="1"/>
      <c r="CSZ23" s="1"/>
      <c r="CTA23" s="1"/>
      <c r="CTB23" s="1"/>
      <c r="CTC23" s="1"/>
      <c r="CTD23" s="1"/>
      <c r="CTE23" s="1"/>
      <c r="CTF23" s="1"/>
      <c r="CTG23" s="1"/>
      <c r="CTH23" s="1"/>
      <c r="CTI23" s="1"/>
      <c r="CTJ23" s="1"/>
      <c r="CTK23" s="1"/>
      <c r="CTL23" s="1"/>
      <c r="CTM23" s="1"/>
      <c r="CTN23" s="1"/>
      <c r="CTO23" s="1"/>
      <c r="CTP23" s="1"/>
      <c r="CTQ23" s="1"/>
      <c r="CTR23" s="1"/>
      <c r="CTS23" s="1"/>
      <c r="CTT23" s="1"/>
      <c r="CTU23" s="1"/>
      <c r="CTV23" s="1"/>
      <c r="CTW23" s="1"/>
      <c r="CTX23" s="1"/>
      <c r="CTY23" s="1"/>
      <c r="CTZ23" s="1"/>
      <c r="CUA23" s="1"/>
      <c r="CUB23" s="1"/>
      <c r="CUC23" s="1"/>
      <c r="CUD23" s="1"/>
      <c r="CUE23" s="1"/>
      <c r="CUF23" s="1"/>
      <c r="CUG23" s="1"/>
      <c r="CUH23" s="1"/>
      <c r="CUI23" s="1"/>
      <c r="CUJ23" s="1"/>
      <c r="CUK23" s="1"/>
      <c r="CUL23" s="1"/>
      <c r="CUM23" s="1"/>
      <c r="CUN23" s="1"/>
      <c r="CUO23" s="1"/>
      <c r="CUP23" s="1"/>
      <c r="CUQ23" s="1"/>
      <c r="CUR23" s="1"/>
      <c r="CUS23" s="1"/>
      <c r="CUT23" s="1"/>
      <c r="CUU23" s="1"/>
      <c r="CUV23" s="1"/>
      <c r="CUW23" s="1"/>
      <c r="CUX23" s="1"/>
      <c r="CUY23" s="1"/>
      <c r="CUZ23" s="1"/>
      <c r="CVA23" s="1"/>
      <c r="CVB23" s="1"/>
      <c r="CVC23" s="1"/>
      <c r="CVD23" s="1"/>
      <c r="CVE23" s="1"/>
      <c r="CVF23" s="1"/>
      <c r="CVG23" s="1"/>
      <c r="CVH23" s="1"/>
      <c r="CVI23" s="1"/>
      <c r="CVJ23" s="1"/>
      <c r="CVK23" s="1"/>
      <c r="CVL23" s="1"/>
      <c r="CVM23" s="1"/>
      <c r="CVN23" s="1"/>
      <c r="CVO23" s="1"/>
      <c r="CVP23" s="1"/>
      <c r="CVQ23" s="1"/>
      <c r="CVR23" s="1"/>
      <c r="CVS23" s="1"/>
      <c r="CVT23" s="1"/>
      <c r="CVU23" s="1"/>
      <c r="CVV23" s="1"/>
      <c r="CVW23" s="1"/>
      <c r="CVX23" s="1"/>
      <c r="CVY23" s="1"/>
      <c r="CVZ23" s="1"/>
      <c r="CWA23" s="1"/>
      <c r="CWB23" s="1"/>
      <c r="CWC23" s="1"/>
      <c r="CWD23" s="1"/>
      <c r="CWE23" s="1"/>
      <c r="CWF23" s="1"/>
      <c r="CWG23" s="1"/>
      <c r="CWH23" s="1"/>
      <c r="CWI23" s="1"/>
      <c r="CWJ23" s="1"/>
      <c r="CWK23" s="1"/>
      <c r="CWL23" s="1"/>
      <c r="CWM23" s="1"/>
      <c r="CWN23" s="1"/>
      <c r="CWO23" s="1"/>
      <c r="CWP23" s="1"/>
      <c r="CWQ23" s="1"/>
      <c r="CWR23" s="1"/>
      <c r="CWS23" s="1"/>
      <c r="CWT23" s="1"/>
      <c r="CWU23" s="1"/>
      <c r="CWV23" s="1"/>
      <c r="CWW23" s="1"/>
      <c r="CWX23" s="1"/>
      <c r="CWY23" s="1"/>
      <c r="CWZ23" s="1"/>
      <c r="CXA23" s="1"/>
      <c r="CXB23" s="1"/>
      <c r="CXC23" s="1"/>
      <c r="CXD23" s="1"/>
      <c r="CXE23" s="1"/>
      <c r="CXF23" s="1"/>
      <c r="CXG23" s="1"/>
      <c r="CXH23" s="1"/>
      <c r="CXI23" s="1"/>
      <c r="CXJ23" s="1"/>
      <c r="CXK23" s="1"/>
      <c r="CXL23" s="1"/>
      <c r="CXM23" s="1"/>
      <c r="CXN23" s="1"/>
      <c r="CXO23" s="1"/>
      <c r="CXP23" s="1"/>
      <c r="CXQ23" s="1"/>
      <c r="CXR23" s="1"/>
      <c r="CXS23" s="1"/>
      <c r="CXT23" s="1"/>
      <c r="CXU23" s="1"/>
      <c r="CXV23" s="1"/>
      <c r="CXW23" s="1"/>
      <c r="CXX23" s="1"/>
      <c r="CXY23" s="1"/>
      <c r="CXZ23" s="1"/>
      <c r="CYA23" s="1"/>
      <c r="CYB23" s="1"/>
      <c r="CYC23" s="1"/>
      <c r="CYD23" s="1"/>
      <c r="CYE23" s="1"/>
      <c r="CYF23" s="1"/>
      <c r="CYG23" s="1"/>
      <c r="CYH23" s="1"/>
      <c r="CYI23" s="1"/>
      <c r="CYJ23" s="1"/>
      <c r="CYK23" s="1"/>
      <c r="CYL23" s="1"/>
      <c r="CYM23" s="1"/>
      <c r="CYN23" s="1"/>
      <c r="CYO23" s="1"/>
      <c r="CYP23" s="1"/>
      <c r="CYQ23" s="1"/>
      <c r="CYR23" s="1"/>
      <c r="CYS23" s="1"/>
      <c r="CYT23" s="1"/>
      <c r="CYU23" s="1"/>
      <c r="CYV23" s="1"/>
      <c r="CYW23" s="1"/>
      <c r="CYX23" s="1"/>
      <c r="CYY23" s="1"/>
      <c r="CYZ23" s="1"/>
      <c r="CZA23" s="1"/>
      <c r="CZB23" s="1"/>
      <c r="CZC23" s="1"/>
      <c r="CZD23" s="1"/>
      <c r="CZE23" s="1"/>
      <c r="CZF23" s="1"/>
      <c r="CZG23" s="1"/>
      <c r="CZH23" s="1"/>
      <c r="CZI23" s="1"/>
      <c r="CZJ23" s="1"/>
      <c r="CZK23" s="1"/>
      <c r="CZL23" s="1"/>
      <c r="CZM23" s="1"/>
      <c r="CZN23" s="1"/>
      <c r="CZO23" s="1"/>
      <c r="CZP23" s="1"/>
      <c r="CZQ23" s="1"/>
      <c r="CZR23" s="1"/>
      <c r="CZS23" s="1"/>
      <c r="CZT23" s="1"/>
      <c r="CZU23" s="1"/>
      <c r="CZV23" s="1"/>
      <c r="CZW23" s="1"/>
      <c r="CZX23" s="1"/>
      <c r="CZY23" s="1"/>
      <c r="CZZ23" s="1"/>
      <c r="DAA23" s="1"/>
      <c r="DAB23" s="1"/>
      <c r="DAC23" s="1"/>
      <c r="DAD23" s="1"/>
      <c r="DAE23" s="1"/>
      <c r="DAF23" s="1"/>
      <c r="DAG23" s="1"/>
      <c r="DAH23" s="1"/>
      <c r="DAI23" s="1"/>
      <c r="DAJ23" s="1"/>
      <c r="DAK23" s="1"/>
      <c r="DAL23" s="1"/>
      <c r="DAM23" s="1"/>
      <c r="DAN23" s="1"/>
      <c r="DAO23" s="1"/>
      <c r="DAP23" s="1"/>
      <c r="DAQ23" s="1"/>
      <c r="DAR23" s="1"/>
      <c r="DAS23" s="1"/>
      <c r="DAT23" s="1"/>
      <c r="DAU23" s="1"/>
      <c r="DAV23" s="1"/>
      <c r="DAW23" s="1"/>
      <c r="DAX23" s="1"/>
      <c r="DAY23" s="1"/>
      <c r="DAZ23" s="1"/>
      <c r="DBA23" s="1"/>
      <c r="DBB23" s="1"/>
      <c r="DBC23" s="1"/>
      <c r="DBD23" s="1"/>
      <c r="DBE23" s="1"/>
      <c r="DBF23" s="1"/>
      <c r="DBG23" s="1"/>
      <c r="DBH23" s="1"/>
      <c r="DBI23" s="1"/>
      <c r="DBJ23" s="1"/>
      <c r="DBK23" s="1"/>
      <c r="DBL23" s="1"/>
      <c r="DBM23" s="1"/>
      <c r="DBN23" s="1"/>
      <c r="DBO23" s="1"/>
      <c r="DBP23" s="1"/>
      <c r="DBQ23" s="1"/>
      <c r="DBR23" s="1"/>
      <c r="DBS23" s="1"/>
      <c r="DBT23" s="1"/>
      <c r="DBU23" s="1"/>
      <c r="DBV23" s="1"/>
      <c r="DBW23" s="1"/>
      <c r="DBX23" s="1"/>
      <c r="DBY23" s="1"/>
      <c r="DBZ23" s="1"/>
      <c r="DCA23" s="1"/>
      <c r="DCB23" s="1"/>
      <c r="DCC23" s="1"/>
      <c r="DCD23" s="1"/>
      <c r="DCE23" s="1"/>
      <c r="DCF23" s="1"/>
      <c r="DCG23" s="1"/>
      <c r="DCH23" s="1"/>
      <c r="DCI23" s="1"/>
      <c r="DCJ23" s="1"/>
      <c r="DCK23" s="1"/>
      <c r="DCL23" s="1"/>
      <c r="DCM23" s="1"/>
      <c r="DCN23" s="1"/>
      <c r="DCO23" s="1"/>
      <c r="DCP23" s="1"/>
      <c r="DCQ23" s="1"/>
      <c r="DCR23" s="1"/>
      <c r="DCS23" s="1"/>
      <c r="DCT23" s="1"/>
      <c r="DCU23" s="1"/>
      <c r="DCV23" s="1"/>
      <c r="DCW23" s="1"/>
      <c r="DCX23" s="1"/>
      <c r="DCY23" s="1"/>
      <c r="DCZ23" s="1"/>
      <c r="DDA23" s="1"/>
      <c r="DDB23" s="1"/>
      <c r="DDC23" s="1"/>
      <c r="DDD23" s="1"/>
      <c r="DDE23" s="1"/>
      <c r="DDF23" s="1"/>
      <c r="DDG23" s="1"/>
      <c r="DDH23" s="1"/>
      <c r="DDI23" s="1"/>
      <c r="DDJ23" s="1"/>
      <c r="DDK23" s="1"/>
      <c r="DDL23" s="1"/>
      <c r="DDM23" s="1"/>
      <c r="DDN23" s="1"/>
      <c r="DDO23" s="1"/>
      <c r="DDP23" s="1"/>
      <c r="DDQ23" s="1"/>
      <c r="DDR23" s="1"/>
      <c r="DDS23" s="1"/>
      <c r="DDT23" s="1"/>
      <c r="DDU23" s="1"/>
      <c r="DDV23" s="1"/>
      <c r="DDW23" s="1"/>
      <c r="DDX23" s="1"/>
      <c r="DDY23" s="1"/>
      <c r="DDZ23" s="1"/>
      <c r="DEA23" s="1"/>
      <c r="DEB23" s="1"/>
      <c r="DEC23" s="1"/>
      <c r="DED23" s="1"/>
      <c r="DEE23" s="1"/>
      <c r="DEF23" s="1"/>
      <c r="DEG23" s="1"/>
      <c r="DEH23" s="1"/>
      <c r="DEI23" s="1"/>
      <c r="DEJ23" s="1"/>
      <c r="DEK23" s="1"/>
      <c r="DEL23" s="1"/>
      <c r="DEM23" s="1"/>
      <c r="DEN23" s="1"/>
      <c r="DEO23" s="1"/>
      <c r="DEP23" s="1"/>
      <c r="DEQ23" s="1"/>
      <c r="DER23" s="1"/>
      <c r="DES23" s="1"/>
      <c r="DET23" s="1"/>
      <c r="DEU23" s="1"/>
      <c r="DEV23" s="1"/>
      <c r="DEW23" s="1"/>
      <c r="DEX23" s="1"/>
      <c r="DEY23" s="1"/>
      <c r="DEZ23" s="1"/>
      <c r="DFA23" s="1"/>
      <c r="DFB23" s="1"/>
      <c r="DFC23" s="1"/>
      <c r="DFD23" s="1"/>
      <c r="DFE23" s="1"/>
      <c r="DFF23" s="1"/>
      <c r="DFG23" s="1"/>
      <c r="DFH23" s="1"/>
      <c r="DFI23" s="1"/>
      <c r="DFJ23" s="1"/>
      <c r="DFK23" s="1"/>
      <c r="DFL23" s="1"/>
      <c r="DFM23" s="1"/>
      <c r="DFN23" s="1"/>
      <c r="DFO23" s="1"/>
      <c r="DFP23" s="1"/>
      <c r="DFQ23" s="1"/>
      <c r="DFR23" s="1"/>
      <c r="DFS23" s="1"/>
      <c r="DFT23" s="1"/>
      <c r="DFU23" s="1"/>
      <c r="DFV23" s="1"/>
      <c r="DFW23" s="1"/>
      <c r="DFX23" s="1"/>
      <c r="DFY23" s="1"/>
      <c r="DFZ23" s="1"/>
      <c r="DGA23" s="1"/>
      <c r="DGB23" s="1"/>
      <c r="DGC23" s="1"/>
      <c r="DGD23" s="1"/>
      <c r="DGE23" s="1"/>
      <c r="DGF23" s="1"/>
      <c r="DGG23" s="1"/>
      <c r="DGH23" s="1"/>
      <c r="DGI23" s="1"/>
      <c r="DGJ23" s="1"/>
      <c r="DGK23" s="1"/>
      <c r="DGL23" s="1"/>
      <c r="DGM23" s="1"/>
      <c r="DGN23" s="1"/>
      <c r="DGO23" s="1"/>
      <c r="DGP23" s="1"/>
      <c r="DGQ23" s="1"/>
      <c r="DGR23" s="1"/>
      <c r="DGS23" s="1"/>
      <c r="DGT23" s="1"/>
      <c r="DGU23" s="1"/>
      <c r="DGV23" s="1"/>
      <c r="DGW23" s="1"/>
      <c r="DGX23" s="1"/>
      <c r="DGY23" s="1"/>
      <c r="DGZ23" s="1"/>
      <c r="DHA23" s="1"/>
      <c r="DHB23" s="1"/>
      <c r="DHC23" s="1"/>
      <c r="DHD23" s="1"/>
      <c r="DHE23" s="1"/>
      <c r="DHF23" s="1"/>
      <c r="DHG23" s="1"/>
      <c r="DHH23" s="1"/>
      <c r="DHI23" s="1"/>
      <c r="DHJ23" s="1"/>
      <c r="DHK23" s="1"/>
      <c r="DHL23" s="1"/>
      <c r="DHM23" s="1"/>
      <c r="DHN23" s="1"/>
      <c r="DHO23" s="1"/>
      <c r="DHP23" s="1"/>
      <c r="DHQ23" s="1"/>
      <c r="DHR23" s="1"/>
      <c r="DHS23" s="1"/>
      <c r="DHT23" s="1"/>
      <c r="DHU23" s="1"/>
      <c r="DHV23" s="1"/>
      <c r="DHW23" s="1"/>
      <c r="DHX23" s="1"/>
      <c r="DHY23" s="1"/>
      <c r="DHZ23" s="1"/>
      <c r="DIA23" s="1"/>
      <c r="DIB23" s="1"/>
      <c r="DIC23" s="1"/>
      <c r="DID23" s="1"/>
      <c r="DIE23" s="1"/>
      <c r="DIF23" s="1"/>
      <c r="DIG23" s="1"/>
      <c r="DIH23" s="1"/>
      <c r="DII23" s="1"/>
      <c r="DIJ23" s="1"/>
      <c r="DIK23" s="1"/>
      <c r="DIL23" s="1"/>
      <c r="DIM23" s="1"/>
      <c r="DIN23" s="1"/>
      <c r="DIO23" s="1"/>
      <c r="DIP23" s="1"/>
      <c r="DIQ23" s="1"/>
      <c r="DIR23" s="1"/>
      <c r="DIS23" s="1"/>
      <c r="DIT23" s="1"/>
      <c r="DIU23" s="1"/>
      <c r="DIV23" s="1"/>
      <c r="DIW23" s="1"/>
      <c r="DIX23" s="1"/>
      <c r="DIY23" s="1"/>
      <c r="DIZ23" s="1"/>
      <c r="DJA23" s="1"/>
      <c r="DJB23" s="1"/>
      <c r="DJC23" s="1"/>
      <c r="DJD23" s="1"/>
      <c r="DJE23" s="1"/>
      <c r="DJF23" s="1"/>
      <c r="DJG23" s="1"/>
      <c r="DJH23" s="1"/>
      <c r="DJI23" s="1"/>
      <c r="DJJ23" s="1"/>
      <c r="DJK23" s="1"/>
      <c r="DJL23" s="1"/>
      <c r="DJM23" s="1"/>
      <c r="DJN23" s="1"/>
      <c r="DJO23" s="1"/>
      <c r="DJP23" s="1"/>
      <c r="DJQ23" s="1"/>
      <c r="DJR23" s="1"/>
      <c r="DJS23" s="1"/>
      <c r="DJT23" s="1"/>
      <c r="DJU23" s="1"/>
      <c r="DJV23" s="1"/>
      <c r="DJW23" s="1"/>
      <c r="DJX23" s="1"/>
      <c r="DJY23" s="1"/>
      <c r="DJZ23" s="1"/>
      <c r="DKA23" s="1"/>
      <c r="DKB23" s="1"/>
      <c r="DKC23" s="1"/>
      <c r="DKD23" s="1"/>
      <c r="DKE23" s="1"/>
      <c r="DKF23" s="1"/>
      <c r="DKG23" s="1"/>
      <c r="DKH23" s="1"/>
      <c r="DKI23" s="1"/>
      <c r="DKJ23" s="1"/>
      <c r="DKK23" s="1"/>
      <c r="DKL23" s="1"/>
      <c r="DKM23" s="1"/>
      <c r="DKN23" s="1"/>
      <c r="DKO23" s="1"/>
      <c r="DKP23" s="1"/>
      <c r="DKQ23" s="1"/>
      <c r="DKR23" s="1"/>
      <c r="DKS23" s="1"/>
      <c r="DKT23" s="1"/>
      <c r="DKU23" s="1"/>
      <c r="DKV23" s="1"/>
      <c r="DKW23" s="1"/>
      <c r="DKX23" s="1"/>
      <c r="DKY23" s="1"/>
      <c r="DKZ23" s="1"/>
      <c r="DLA23" s="1"/>
      <c r="DLB23" s="1"/>
      <c r="DLC23" s="1"/>
      <c r="DLD23" s="1"/>
      <c r="DLE23" s="1"/>
      <c r="DLF23" s="1"/>
      <c r="DLG23" s="1"/>
      <c r="DLH23" s="1"/>
      <c r="DLI23" s="1"/>
      <c r="DLJ23" s="1"/>
      <c r="DLK23" s="1"/>
      <c r="DLL23" s="1"/>
      <c r="DLM23" s="1"/>
      <c r="DLN23" s="1"/>
      <c r="DLO23" s="1"/>
      <c r="DLP23" s="1"/>
      <c r="DLQ23" s="1"/>
      <c r="DLR23" s="1"/>
      <c r="DLS23" s="1"/>
      <c r="DLT23" s="1"/>
      <c r="DLU23" s="1"/>
      <c r="DLV23" s="1"/>
      <c r="DLW23" s="1"/>
      <c r="DLX23" s="1"/>
      <c r="DLY23" s="1"/>
      <c r="DLZ23" s="1"/>
      <c r="DMA23" s="1"/>
      <c r="DMB23" s="1"/>
      <c r="DMC23" s="1"/>
      <c r="DMD23" s="1"/>
      <c r="DME23" s="1"/>
      <c r="DMF23" s="1"/>
      <c r="DMG23" s="1"/>
      <c r="DMH23" s="1"/>
      <c r="DMI23" s="1"/>
      <c r="DMJ23" s="1"/>
      <c r="DMK23" s="1"/>
      <c r="DML23" s="1"/>
      <c r="DMM23" s="1"/>
      <c r="DMN23" s="1"/>
      <c r="DMO23" s="1"/>
      <c r="DMP23" s="1"/>
      <c r="DMQ23" s="1"/>
      <c r="DMR23" s="1"/>
      <c r="DMS23" s="1"/>
      <c r="DMT23" s="1"/>
      <c r="DMU23" s="1"/>
      <c r="DMV23" s="1"/>
      <c r="DMW23" s="1"/>
      <c r="DMX23" s="1"/>
      <c r="DMY23" s="1"/>
      <c r="DMZ23" s="1"/>
      <c r="DNA23" s="1"/>
      <c r="DNB23" s="1"/>
      <c r="DNC23" s="1"/>
      <c r="DND23" s="1"/>
      <c r="DNE23" s="1"/>
      <c r="DNF23" s="1"/>
      <c r="DNG23" s="1"/>
      <c r="DNH23" s="1"/>
      <c r="DNI23" s="1"/>
      <c r="DNJ23" s="1"/>
      <c r="DNK23" s="1"/>
      <c r="DNL23" s="1"/>
      <c r="DNM23" s="1"/>
      <c r="DNN23" s="1"/>
      <c r="DNO23" s="1"/>
      <c r="DNP23" s="1"/>
      <c r="DNQ23" s="1"/>
      <c r="DNR23" s="1"/>
      <c r="DNS23" s="1"/>
      <c r="DNT23" s="1"/>
      <c r="DNU23" s="1"/>
      <c r="DNV23" s="1"/>
      <c r="DNW23" s="1"/>
      <c r="DNX23" s="1"/>
      <c r="DNY23" s="1"/>
      <c r="DNZ23" s="1"/>
      <c r="DOA23" s="1"/>
      <c r="DOB23" s="1"/>
      <c r="DOC23" s="1"/>
      <c r="DOD23" s="1"/>
      <c r="DOE23" s="1"/>
      <c r="DOF23" s="1"/>
      <c r="DOG23" s="1"/>
      <c r="DOH23" s="1"/>
      <c r="DOI23" s="1"/>
      <c r="DOJ23" s="1"/>
      <c r="DOK23" s="1"/>
      <c r="DOL23" s="1"/>
      <c r="DOM23" s="1"/>
      <c r="DON23" s="1"/>
      <c r="DOO23" s="1"/>
      <c r="DOP23" s="1"/>
      <c r="DOQ23" s="1"/>
      <c r="DOR23" s="1"/>
      <c r="DOS23" s="1"/>
      <c r="DOT23" s="1"/>
      <c r="DOU23" s="1"/>
      <c r="DOV23" s="1"/>
      <c r="DOW23" s="1"/>
      <c r="DOX23" s="1"/>
      <c r="DOY23" s="1"/>
      <c r="DOZ23" s="1"/>
      <c r="DPA23" s="1"/>
      <c r="DPB23" s="1"/>
      <c r="DPC23" s="1"/>
      <c r="DPD23" s="1"/>
      <c r="DPE23" s="1"/>
      <c r="DPF23" s="1"/>
      <c r="DPG23" s="1"/>
      <c r="DPH23" s="1"/>
      <c r="DPI23" s="1"/>
      <c r="DPJ23" s="1"/>
      <c r="DPK23" s="1"/>
      <c r="DPL23" s="1"/>
      <c r="DPM23" s="1"/>
      <c r="DPN23" s="1"/>
      <c r="DPO23" s="1"/>
      <c r="DPP23" s="1"/>
      <c r="DPQ23" s="1"/>
      <c r="DPR23" s="1"/>
      <c r="DPS23" s="1"/>
      <c r="DPT23" s="1"/>
      <c r="DPU23" s="1"/>
      <c r="DPV23" s="1"/>
      <c r="DPW23" s="1"/>
      <c r="DPX23" s="1"/>
      <c r="DPY23" s="1"/>
      <c r="DPZ23" s="1"/>
      <c r="DQA23" s="1"/>
      <c r="DQB23" s="1"/>
      <c r="DQC23" s="1"/>
      <c r="DQD23" s="1"/>
      <c r="DQE23" s="1"/>
      <c r="DQF23" s="1"/>
      <c r="DQG23" s="1"/>
      <c r="DQH23" s="1"/>
      <c r="DQI23" s="1"/>
      <c r="DQJ23" s="1"/>
      <c r="DQK23" s="1"/>
      <c r="DQL23" s="1"/>
      <c r="DQM23" s="1"/>
      <c r="DQN23" s="1"/>
      <c r="DQO23" s="1"/>
      <c r="DQP23" s="1"/>
      <c r="DQQ23" s="1"/>
      <c r="DQR23" s="1"/>
      <c r="DQS23" s="1"/>
      <c r="DQT23" s="1"/>
      <c r="DQU23" s="1"/>
      <c r="DQV23" s="1"/>
      <c r="DQW23" s="1"/>
      <c r="DQX23" s="1"/>
      <c r="DQY23" s="1"/>
      <c r="DQZ23" s="1"/>
      <c r="DRA23" s="1"/>
      <c r="DRB23" s="1"/>
      <c r="DRC23" s="1"/>
      <c r="DRD23" s="1"/>
      <c r="DRE23" s="1"/>
      <c r="DRF23" s="1"/>
      <c r="DRG23" s="1"/>
      <c r="DRH23" s="1"/>
      <c r="DRI23" s="1"/>
      <c r="DRJ23" s="1"/>
      <c r="DRK23" s="1"/>
      <c r="DRL23" s="1"/>
      <c r="DRM23" s="1"/>
      <c r="DRN23" s="1"/>
      <c r="DRO23" s="1"/>
      <c r="DRP23" s="1"/>
      <c r="DRQ23" s="1"/>
      <c r="DRR23" s="1"/>
      <c r="DRS23" s="1"/>
      <c r="DRT23" s="1"/>
      <c r="DRU23" s="1"/>
      <c r="DRV23" s="1"/>
      <c r="DRW23" s="1"/>
      <c r="DRX23" s="1"/>
      <c r="DRY23" s="1"/>
      <c r="DRZ23" s="1"/>
      <c r="DSA23" s="1"/>
      <c r="DSB23" s="1"/>
      <c r="DSC23" s="1"/>
      <c r="DSD23" s="1"/>
      <c r="DSE23" s="1"/>
      <c r="DSF23" s="1"/>
      <c r="DSG23" s="1"/>
      <c r="DSH23" s="1"/>
      <c r="DSI23" s="1"/>
      <c r="DSJ23" s="1"/>
      <c r="DSK23" s="1"/>
      <c r="DSL23" s="1"/>
      <c r="DSM23" s="1"/>
      <c r="DSN23" s="1"/>
      <c r="DSO23" s="1"/>
      <c r="DSP23" s="1"/>
      <c r="DSQ23" s="1"/>
      <c r="DSR23" s="1"/>
      <c r="DSS23" s="1"/>
      <c r="DST23" s="1"/>
      <c r="DSU23" s="1"/>
      <c r="DSV23" s="1"/>
      <c r="DSW23" s="1"/>
      <c r="DSX23" s="1"/>
      <c r="DSY23" s="1"/>
      <c r="DSZ23" s="1"/>
      <c r="DTA23" s="1"/>
      <c r="DTB23" s="1"/>
      <c r="DTC23" s="1"/>
      <c r="DTD23" s="1"/>
      <c r="DTE23" s="1"/>
      <c r="DTF23" s="1"/>
      <c r="DTG23" s="1"/>
      <c r="DTH23" s="1"/>
      <c r="DTI23" s="1"/>
      <c r="DTJ23" s="1"/>
      <c r="DTK23" s="1"/>
      <c r="DTL23" s="1"/>
      <c r="DTM23" s="1"/>
      <c r="DTN23" s="1"/>
      <c r="DTO23" s="1"/>
      <c r="DTP23" s="1"/>
      <c r="DTQ23" s="1"/>
      <c r="DTR23" s="1"/>
      <c r="DTS23" s="1"/>
      <c r="DTT23" s="1"/>
      <c r="DTU23" s="1"/>
      <c r="DTV23" s="1"/>
      <c r="DTW23" s="1"/>
      <c r="DTX23" s="1"/>
      <c r="DTY23" s="1"/>
      <c r="DTZ23" s="1"/>
      <c r="DUA23" s="1"/>
      <c r="DUB23" s="1"/>
      <c r="DUC23" s="1"/>
      <c r="DUD23" s="1"/>
      <c r="DUE23" s="1"/>
      <c r="DUF23" s="1"/>
      <c r="DUG23" s="1"/>
      <c r="DUH23" s="1"/>
      <c r="DUI23" s="1"/>
      <c r="DUJ23" s="1"/>
      <c r="DUK23" s="1"/>
      <c r="DUL23" s="1"/>
      <c r="DUM23" s="1"/>
      <c r="DUN23" s="1"/>
      <c r="DUO23" s="1"/>
      <c r="DUP23" s="1"/>
      <c r="DUQ23" s="1"/>
      <c r="DUR23" s="1"/>
      <c r="DUS23" s="1"/>
      <c r="DUT23" s="1"/>
      <c r="DUU23" s="1"/>
      <c r="DUV23" s="1"/>
      <c r="DUW23" s="1"/>
      <c r="DUX23" s="1"/>
      <c r="DUY23" s="1"/>
      <c r="DUZ23" s="1"/>
      <c r="DVA23" s="1"/>
      <c r="DVB23" s="1"/>
      <c r="DVC23" s="1"/>
      <c r="DVD23" s="1"/>
      <c r="DVE23" s="1"/>
      <c r="DVF23" s="1"/>
      <c r="DVG23" s="1"/>
      <c r="DVH23" s="1"/>
      <c r="DVI23" s="1"/>
      <c r="DVJ23" s="1"/>
      <c r="DVK23" s="1"/>
      <c r="DVL23" s="1"/>
      <c r="DVM23" s="1"/>
      <c r="DVN23" s="1"/>
      <c r="DVO23" s="1"/>
      <c r="DVP23" s="1"/>
      <c r="DVQ23" s="1"/>
      <c r="DVR23" s="1"/>
      <c r="DVS23" s="1"/>
      <c r="DVT23" s="1"/>
      <c r="DVU23" s="1"/>
      <c r="DVV23" s="1"/>
      <c r="DVW23" s="1"/>
      <c r="DVX23" s="1"/>
      <c r="DVY23" s="1"/>
      <c r="DVZ23" s="1"/>
      <c r="DWA23" s="1"/>
      <c r="DWB23" s="1"/>
      <c r="DWC23" s="1"/>
      <c r="DWD23" s="1"/>
      <c r="DWE23" s="1"/>
      <c r="DWF23" s="1"/>
      <c r="DWG23" s="1"/>
      <c r="DWH23" s="1"/>
      <c r="DWI23" s="1"/>
      <c r="DWJ23" s="1"/>
      <c r="DWK23" s="1"/>
      <c r="DWL23" s="1"/>
      <c r="DWM23" s="1"/>
      <c r="DWN23" s="1"/>
      <c r="DWO23" s="1"/>
      <c r="DWP23" s="1"/>
      <c r="DWQ23" s="1"/>
      <c r="DWR23" s="1"/>
      <c r="DWS23" s="1"/>
      <c r="DWT23" s="1"/>
      <c r="DWU23" s="1"/>
      <c r="DWV23" s="1"/>
      <c r="DWW23" s="1"/>
      <c r="DWX23" s="1"/>
      <c r="DWY23" s="1"/>
      <c r="DWZ23" s="1"/>
      <c r="DXA23" s="1"/>
      <c r="DXB23" s="1"/>
      <c r="DXC23" s="1"/>
      <c r="DXD23" s="1"/>
      <c r="DXE23" s="1"/>
      <c r="DXF23" s="1"/>
      <c r="DXG23" s="1"/>
      <c r="DXH23" s="1"/>
      <c r="DXI23" s="1"/>
      <c r="DXJ23" s="1"/>
      <c r="DXK23" s="1"/>
      <c r="DXL23" s="1"/>
      <c r="DXM23" s="1"/>
      <c r="DXN23" s="1"/>
      <c r="DXO23" s="1"/>
      <c r="DXP23" s="1"/>
      <c r="DXQ23" s="1"/>
      <c r="DXR23" s="1"/>
      <c r="DXS23" s="1"/>
      <c r="DXT23" s="1"/>
      <c r="DXU23" s="1"/>
      <c r="DXV23" s="1"/>
      <c r="DXW23" s="1"/>
      <c r="DXX23" s="1"/>
      <c r="DXY23" s="1"/>
      <c r="DXZ23" s="1"/>
      <c r="DYA23" s="1"/>
      <c r="DYB23" s="1"/>
      <c r="DYC23" s="1"/>
      <c r="DYD23" s="1"/>
      <c r="DYE23" s="1"/>
      <c r="DYF23" s="1"/>
      <c r="DYG23" s="1"/>
      <c r="DYH23" s="1"/>
      <c r="DYI23" s="1"/>
      <c r="DYJ23" s="1"/>
      <c r="DYK23" s="1"/>
      <c r="DYL23" s="1"/>
      <c r="DYM23" s="1"/>
      <c r="DYN23" s="1"/>
      <c r="DYO23" s="1"/>
      <c r="DYP23" s="1"/>
      <c r="DYQ23" s="1"/>
      <c r="DYR23" s="1"/>
      <c r="DYS23" s="1"/>
      <c r="DYT23" s="1"/>
      <c r="DYU23" s="1"/>
      <c r="DYV23" s="1"/>
      <c r="DYW23" s="1"/>
      <c r="DYX23" s="1"/>
      <c r="DYY23" s="1"/>
      <c r="DYZ23" s="1"/>
      <c r="DZA23" s="1"/>
      <c r="DZB23" s="1"/>
      <c r="DZC23" s="1"/>
      <c r="DZD23" s="1"/>
      <c r="DZE23" s="1"/>
      <c r="DZF23" s="1"/>
      <c r="DZG23" s="1"/>
      <c r="DZH23" s="1"/>
      <c r="DZI23" s="1"/>
      <c r="DZJ23" s="1"/>
      <c r="DZK23" s="1"/>
      <c r="DZL23" s="1"/>
      <c r="DZM23" s="1"/>
      <c r="DZN23" s="1"/>
      <c r="DZO23" s="1"/>
      <c r="DZP23" s="1"/>
      <c r="DZQ23" s="1"/>
      <c r="DZR23" s="1"/>
      <c r="DZS23" s="1"/>
      <c r="DZT23" s="1"/>
      <c r="DZU23" s="1"/>
      <c r="DZV23" s="1"/>
      <c r="DZW23" s="1"/>
      <c r="DZX23" s="1"/>
      <c r="DZY23" s="1"/>
      <c r="DZZ23" s="1"/>
      <c r="EAA23" s="1"/>
      <c r="EAB23" s="1"/>
      <c r="EAC23" s="1"/>
      <c r="EAD23" s="1"/>
      <c r="EAE23" s="1"/>
      <c r="EAF23" s="1"/>
      <c r="EAG23" s="1"/>
      <c r="EAH23" s="1"/>
      <c r="EAI23" s="1"/>
      <c r="EAJ23" s="1"/>
      <c r="EAK23" s="1"/>
      <c r="EAL23" s="1"/>
      <c r="EAM23" s="1"/>
      <c r="EAN23" s="1"/>
      <c r="EAO23" s="1"/>
      <c r="EAP23" s="1"/>
      <c r="EAQ23" s="1"/>
      <c r="EAR23" s="1"/>
      <c r="EAS23" s="1"/>
      <c r="EAT23" s="1"/>
      <c r="EAU23" s="1"/>
      <c r="EAV23" s="1"/>
      <c r="EAW23" s="1"/>
      <c r="EAX23" s="1"/>
      <c r="EAY23" s="1"/>
      <c r="EAZ23" s="1"/>
      <c r="EBA23" s="1"/>
      <c r="EBB23" s="1"/>
      <c r="EBC23" s="1"/>
      <c r="EBD23" s="1"/>
      <c r="EBE23" s="1"/>
      <c r="EBF23" s="1"/>
      <c r="EBG23" s="1"/>
      <c r="EBH23" s="1"/>
      <c r="EBI23" s="1"/>
      <c r="EBJ23" s="1"/>
      <c r="EBK23" s="1"/>
      <c r="EBL23" s="1"/>
      <c r="EBM23" s="1"/>
      <c r="EBN23" s="1"/>
      <c r="EBO23" s="1"/>
      <c r="EBP23" s="1"/>
      <c r="EBQ23" s="1"/>
      <c r="EBR23" s="1"/>
      <c r="EBS23" s="1"/>
      <c r="EBT23" s="1"/>
      <c r="EBU23" s="1"/>
      <c r="EBV23" s="1"/>
      <c r="EBW23" s="1"/>
      <c r="EBX23" s="1"/>
      <c r="EBY23" s="1"/>
      <c r="EBZ23" s="1"/>
      <c r="ECA23" s="1"/>
      <c r="ECB23" s="1"/>
      <c r="ECC23" s="1"/>
      <c r="ECD23" s="1"/>
      <c r="ECE23" s="1"/>
      <c r="ECF23" s="1"/>
      <c r="ECG23" s="1"/>
      <c r="ECH23" s="1"/>
      <c r="ECI23" s="1"/>
      <c r="ECJ23" s="1"/>
      <c r="ECK23" s="1"/>
      <c r="ECL23" s="1"/>
      <c r="ECM23" s="1"/>
      <c r="ECN23" s="1"/>
      <c r="ECO23" s="1"/>
      <c r="ECP23" s="1"/>
      <c r="ECQ23" s="1"/>
      <c r="ECR23" s="1"/>
      <c r="ECS23" s="1"/>
      <c r="ECT23" s="1"/>
      <c r="ECU23" s="1"/>
      <c r="ECV23" s="1"/>
      <c r="ECW23" s="1"/>
      <c r="ECX23" s="1"/>
      <c r="ECY23" s="1"/>
      <c r="ECZ23" s="1"/>
      <c r="EDA23" s="1"/>
      <c r="EDB23" s="1"/>
      <c r="EDC23" s="1"/>
      <c r="EDD23" s="1"/>
      <c r="EDE23" s="1"/>
      <c r="EDF23" s="1"/>
      <c r="EDG23" s="1"/>
      <c r="EDH23" s="1"/>
      <c r="EDI23" s="1"/>
      <c r="EDJ23" s="1"/>
      <c r="EDK23" s="1"/>
      <c r="EDL23" s="1"/>
      <c r="EDM23" s="1"/>
      <c r="EDN23" s="1"/>
      <c r="EDO23" s="1"/>
      <c r="EDP23" s="1"/>
      <c r="EDQ23" s="1"/>
      <c r="EDR23" s="1"/>
      <c r="EDS23" s="1"/>
      <c r="EDT23" s="1"/>
      <c r="EDU23" s="1"/>
      <c r="EDV23" s="1"/>
      <c r="EDW23" s="1"/>
      <c r="EDX23" s="1"/>
      <c r="EDY23" s="1"/>
      <c r="EDZ23" s="1"/>
      <c r="EEA23" s="1"/>
      <c r="EEB23" s="1"/>
      <c r="EEC23" s="1"/>
      <c r="EED23" s="1"/>
      <c r="EEE23" s="1"/>
      <c r="EEF23" s="1"/>
      <c r="EEG23" s="1"/>
      <c r="EEH23" s="1"/>
      <c r="EEI23" s="1"/>
      <c r="EEJ23" s="1"/>
      <c r="EEK23" s="1"/>
      <c r="EEL23" s="1"/>
      <c r="EEM23" s="1"/>
      <c r="EEN23" s="1"/>
      <c r="EEO23" s="1"/>
      <c r="EEP23" s="1"/>
      <c r="EEQ23" s="1"/>
      <c r="EER23" s="1"/>
      <c r="EES23" s="1"/>
      <c r="EET23" s="1"/>
      <c r="EEU23" s="1"/>
      <c r="EEV23" s="1"/>
      <c r="EEW23" s="1"/>
      <c r="EEX23" s="1"/>
      <c r="EEY23" s="1"/>
      <c r="EEZ23" s="1"/>
      <c r="EFA23" s="1"/>
      <c r="EFB23" s="1"/>
      <c r="EFC23" s="1"/>
      <c r="EFD23" s="1"/>
      <c r="EFE23" s="1"/>
      <c r="EFF23" s="1"/>
      <c r="EFG23" s="1"/>
      <c r="EFH23" s="1"/>
      <c r="EFI23" s="1"/>
      <c r="EFJ23" s="1"/>
      <c r="EFK23" s="1"/>
      <c r="EFL23" s="1"/>
      <c r="EFM23" s="1"/>
      <c r="EFN23" s="1"/>
      <c r="EFO23" s="1"/>
      <c r="EFP23" s="1"/>
      <c r="EFQ23" s="1"/>
      <c r="EFR23" s="1"/>
      <c r="EFS23" s="1"/>
      <c r="EFT23" s="1"/>
      <c r="EFU23" s="1"/>
      <c r="EFV23" s="1"/>
      <c r="EFW23" s="1"/>
      <c r="EFX23" s="1"/>
      <c r="EFY23" s="1"/>
      <c r="EFZ23" s="1"/>
      <c r="EGA23" s="1"/>
      <c r="EGB23" s="1"/>
      <c r="EGC23" s="1"/>
      <c r="EGD23" s="1"/>
      <c r="EGE23" s="1"/>
      <c r="EGF23" s="1"/>
      <c r="EGG23" s="1"/>
      <c r="EGH23" s="1"/>
      <c r="EGI23" s="1"/>
      <c r="EGJ23" s="1"/>
      <c r="EGK23" s="1"/>
      <c r="EGL23" s="1"/>
      <c r="EGM23" s="1"/>
      <c r="EGN23" s="1"/>
      <c r="EGO23" s="1"/>
      <c r="EGP23" s="1"/>
      <c r="EGQ23" s="1"/>
      <c r="EGR23" s="1"/>
      <c r="EGS23" s="1"/>
      <c r="EGT23" s="1"/>
      <c r="EGU23" s="1"/>
      <c r="EGV23" s="1"/>
      <c r="EGW23" s="1"/>
      <c r="EGX23" s="1"/>
      <c r="EGY23" s="1"/>
      <c r="EGZ23" s="1"/>
      <c r="EHA23" s="1"/>
      <c r="EHB23" s="1"/>
      <c r="EHC23" s="1"/>
      <c r="EHD23" s="1"/>
      <c r="EHE23" s="1"/>
      <c r="EHF23" s="1"/>
      <c r="EHG23" s="1"/>
      <c r="EHH23" s="1"/>
      <c r="EHI23" s="1"/>
      <c r="EHJ23" s="1"/>
      <c r="EHK23" s="1"/>
      <c r="EHL23" s="1"/>
      <c r="EHM23" s="1"/>
      <c r="EHN23" s="1"/>
      <c r="EHO23" s="1"/>
      <c r="EHP23" s="1"/>
      <c r="EHQ23" s="1"/>
      <c r="EHR23" s="1"/>
      <c r="EHS23" s="1"/>
      <c r="EHT23" s="1"/>
      <c r="EHU23" s="1"/>
      <c r="EHV23" s="1"/>
      <c r="EHW23" s="1"/>
      <c r="EHX23" s="1"/>
      <c r="EHY23" s="1"/>
      <c r="EHZ23" s="1"/>
      <c r="EIA23" s="1"/>
      <c r="EIB23" s="1"/>
      <c r="EIC23" s="1"/>
      <c r="EID23" s="1"/>
      <c r="EIE23" s="1"/>
      <c r="EIF23" s="1"/>
      <c r="EIG23" s="1"/>
      <c r="EIH23" s="1"/>
      <c r="EII23" s="1"/>
      <c r="EIJ23" s="1"/>
      <c r="EIK23" s="1"/>
      <c r="EIL23" s="1"/>
      <c r="EIM23" s="1"/>
      <c r="EIN23" s="1"/>
      <c r="EIO23" s="1"/>
      <c r="EIP23" s="1"/>
      <c r="EIQ23" s="1"/>
      <c r="EIR23" s="1"/>
      <c r="EIS23" s="1"/>
      <c r="EIT23" s="1"/>
      <c r="EIU23" s="1"/>
      <c r="EIV23" s="1"/>
      <c r="EIW23" s="1"/>
      <c r="EIX23" s="1"/>
      <c r="EIY23" s="1"/>
      <c r="EIZ23" s="1"/>
      <c r="EJA23" s="1"/>
      <c r="EJB23" s="1"/>
      <c r="EJC23" s="1"/>
      <c r="EJD23" s="1"/>
      <c r="EJE23" s="1"/>
      <c r="EJF23" s="1"/>
      <c r="EJG23" s="1"/>
      <c r="EJH23" s="1"/>
      <c r="EJI23" s="1"/>
      <c r="EJJ23" s="1"/>
      <c r="EJK23" s="1"/>
      <c r="EJL23" s="1"/>
      <c r="EJM23" s="1"/>
      <c r="EJN23" s="1"/>
      <c r="EJO23" s="1"/>
      <c r="EJP23" s="1"/>
      <c r="EJQ23" s="1"/>
      <c r="EJR23" s="1"/>
      <c r="EJS23" s="1"/>
      <c r="EJT23" s="1"/>
      <c r="EJU23" s="1"/>
      <c r="EJV23" s="1"/>
      <c r="EJW23" s="1"/>
      <c r="EJX23" s="1"/>
      <c r="EJY23" s="1"/>
      <c r="EJZ23" s="1"/>
      <c r="EKA23" s="1"/>
      <c r="EKB23" s="1"/>
      <c r="EKC23" s="1"/>
      <c r="EKD23" s="1"/>
      <c r="EKE23" s="1"/>
      <c r="EKF23" s="1"/>
      <c r="EKG23" s="1"/>
      <c r="EKH23" s="1"/>
      <c r="EKI23" s="1"/>
      <c r="EKJ23" s="1"/>
      <c r="EKK23" s="1"/>
      <c r="EKL23" s="1"/>
      <c r="EKM23" s="1"/>
      <c r="EKN23" s="1"/>
      <c r="EKO23" s="1"/>
      <c r="EKP23" s="1"/>
      <c r="EKQ23" s="1"/>
      <c r="EKR23" s="1"/>
      <c r="EKS23" s="1"/>
      <c r="EKT23" s="1"/>
      <c r="EKU23" s="1"/>
      <c r="EKV23" s="1"/>
      <c r="EKW23" s="1"/>
      <c r="EKX23" s="1"/>
      <c r="EKY23" s="1"/>
      <c r="EKZ23" s="1"/>
      <c r="ELA23" s="1"/>
      <c r="ELB23" s="1"/>
      <c r="ELC23" s="1"/>
      <c r="ELD23" s="1"/>
      <c r="ELE23" s="1"/>
      <c r="ELF23" s="1"/>
      <c r="ELG23" s="1"/>
      <c r="ELH23" s="1"/>
      <c r="ELI23" s="1"/>
      <c r="ELJ23" s="1"/>
      <c r="ELK23" s="1"/>
      <c r="ELL23" s="1"/>
      <c r="ELM23" s="1"/>
      <c r="ELN23" s="1"/>
      <c r="ELO23" s="1"/>
      <c r="ELP23" s="1"/>
      <c r="ELQ23" s="1"/>
      <c r="ELR23" s="1"/>
      <c r="ELS23" s="1"/>
      <c r="ELT23" s="1"/>
      <c r="ELU23" s="1"/>
      <c r="ELV23" s="1"/>
      <c r="ELW23" s="1"/>
      <c r="ELX23" s="1"/>
      <c r="ELY23" s="1"/>
      <c r="ELZ23" s="1"/>
      <c r="EMA23" s="1"/>
      <c r="EMB23" s="1"/>
      <c r="EMC23" s="1"/>
      <c r="EMD23" s="1"/>
      <c r="EME23" s="1"/>
      <c r="EMF23" s="1"/>
      <c r="EMG23" s="1"/>
      <c r="EMH23" s="1"/>
      <c r="EMI23" s="1"/>
      <c r="EMJ23" s="1"/>
      <c r="EMK23" s="1"/>
      <c r="EML23" s="1"/>
      <c r="EMM23" s="1"/>
      <c r="EMN23" s="1"/>
      <c r="EMO23" s="1"/>
      <c r="EMP23" s="1"/>
      <c r="EMQ23" s="1"/>
      <c r="EMR23" s="1"/>
      <c r="EMS23" s="1"/>
      <c r="EMT23" s="1"/>
      <c r="EMU23" s="1"/>
      <c r="EMV23" s="1"/>
      <c r="EMW23" s="1"/>
      <c r="EMX23" s="1"/>
      <c r="EMY23" s="1"/>
      <c r="EMZ23" s="1"/>
      <c r="ENA23" s="1"/>
      <c r="ENB23" s="1"/>
      <c r="ENC23" s="1"/>
      <c r="END23" s="1"/>
      <c r="ENE23" s="1"/>
      <c r="ENF23" s="1"/>
      <c r="ENG23" s="1"/>
      <c r="ENH23" s="1"/>
      <c r="ENI23" s="1"/>
      <c r="ENJ23" s="1"/>
      <c r="ENK23" s="1"/>
      <c r="ENL23" s="1"/>
      <c r="ENM23" s="1"/>
      <c r="ENN23" s="1"/>
      <c r="ENO23" s="1"/>
      <c r="ENP23" s="1"/>
      <c r="ENQ23" s="1"/>
      <c r="ENR23" s="1"/>
      <c r="ENS23" s="1"/>
      <c r="ENT23" s="1"/>
      <c r="ENU23" s="1"/>
      <c r="ENV23" s="1"/>
      <c r="ENW23" s="1"/>
      <c r="ENX23" s="1"/>
      <c r="ENY23" s="1"/>
      <c r="ENZ23" s="1"/>
      <c r="EOA23" s="1"/>
      <c r="EOB23" s="1"/>
      <c r="EOC23" s="1"/>
      <c r="EOD23" s="1"/>
      <c r="EOE23" s="1"/>
      <c r="EOF23" s="1"/>
      <c r="EOG23" s="1"/>
      <c r="EOH23" s="1"/>
      <c r="EOI23" s="1"/>
      <c r="EOJ23" s="1"/>
      <c r="EOK23" s="1"/>
      <c r="EOL23" s="1"/>
      <c r="EOM23" s="1"/>
      <c r="EON23" s="1"/>
      <c r="EOO23" s="1"/>
      <c r="EOP23" s="1"/>
      <c r="EOQ23" s="1"/>
      <c r="EOR23" s="1"/>
      <c r="EOS23" s="1"/>
      <c r="EOT23" s="1"/>
      <c r="EOU23" s="1"/>
      <c r="EOV23" s="1"/>
      <c r="EOW23" s="1"/>
      <c r="EOX23" s="1"/>
      <c r="EOY23" s="1"/>
      <c r="EOZ23" s="1"/>
      <c r="EPA23" s="1"/>
      <c r="EPB23" s="1"/>
      <c r="EPC23" s="1"/>
      <c r="EPD23" s="1"/>
      <c r="EPE23" s="1"/>
      <c r="EPF23" s="1"/>
      <c r="EPG23" s="1"/>
      <c r="EPH23" s="1"/>
      <c r="EPI23" s="1"/>
      <c r="EPJ23" s="1"/>
      <c r="EPK23" s="1"/>
      <c r="EPL23" s="1"/>
      <c r="EPM23" s="1"/>
      <c r="EPN23" s="1"/>
      <c r="EPO23" s="1"/>
      <c r="EPP23" s="1"/>
      <c r="EPQ23" s="1"/>
      <c r="EPR23" s="1"/>
      <c r="EPS23" s="1"/>
      <c r="EPT23" s="1"/>
      <c r="EPU23" s="1"/>
      <c r="EPV23" s="1"/>
      <c r="EPW23" s="1"/>
      <c r="EPX23" s="1"/>
      <c r="EPY23" s="1"/>
      <c r="EPZ23" s="1"/>
      <c r="EQA23" s="1"/>
      <c r="EQB23" s="1"/>
      <c r="EQC23" s="1"/>
      <c r="EQD23" s="1"/>
      <c r="EQE23" s="1"/>
      <c r="EQF23" s="1"/>
      <c r="EQG23" s="1"/>
      <c r="EQH23" s="1"/>
      <c r="EQI23" s="1"/>
      <c r="EQJ23" s="1"/>
      <c r="EQK23" s="1"/>
      <c r="EQL23" s="1"/>
      <c r="EQM23" s="1"/>
      <c r="EQN23" s="1"/>
      <c r="EQO23" s="1"/>
      <c r="EQP23" s="1"/>
      <c r="EQQ23" s="1"/>
      <c r="EQR23" s="1"/>
      <c r="EQS23" s="1"/>
      <c r="EQT23" s="1"/>
      <c r="EQU23" s="1"/>
      <c r="EQV23" s="1"/>
      <c r="EQW23" s="1"/>
      <c r="EQX23" s="1"/>
      <c r="EQY23" s="1"/>
      <c r="EQZ23" s="1"/>
      <c r="ERA23" s="1"/>
      <c r="ERB23" s="1"/>
      <c r="ERC23" s="1"/>
      <c r="ERD23" s="1"/>
      <c r="ERE23" s="1"/>
      <c r="ERF23" s="1"/>
      <c r="ERG23" s="1"/>
      <c r="ERH23" s="1"/>
      <c r="ERI23" s="1"/>
      <c r="ERJ23" s="1"/>
      <c r="ERK23" s="1"/>
      <c r="ERL23" s="1"/>
      <c r="ERM23" s="1"/>
      <c r="ERN23" s="1"/>
      <c r="ERO23" s="1"/>
      <c r="ERP23" s="1"/>
      <c r="ERQ23" s="1"/>
      <c r="ERR23" s="1"/>
      <c r="ERS23" s="1"/>
      <c r="ERT23" s="1"/>
      <c r="ERU23" s="1"/>
      <c r="ERV23" s="1"/>
      <c r="ERW23" s="1"/>
      <c r="ERX23" s="1"/>
      <c r="ERY23" s="1"/>
      <c r="ERZ23" s="1"/>
      <c r="ESA23" s="1"/>
      <c r="ESB23" s="1"/>
      <c r="ESC23" s="1"/>
      <c r="ESD23" s="1"/>
      <c r="ESE23" s="1"/>
      <c r="ESF23" s="1"/>
      <c r="ESG23" s="1"/>
      <c r="ESH23" s="1"/>
      <c r="ESI23" s="1"/>
      <c r="ESJ23" s="1"/>
      <c r="ESK23" s="1"/>
      <c r="ESL23" s="1"/>
      <c r="ESM23" s="1"/>
      <c r="ESN23" s="1"/>
      <c r="ESO23" s="1"/>
      <c r="ESP23" s="1"/>
      <c r="ESQ23" s="1"/>
      <c r="ESR23" s="1"/>
      <c r="ESS23" s="1"/>
      <c r="EST23" s="1"/>
      <c r="ESU23" s="1"/>
      <c r="ESV23" s="1"/>
      <c r="ESW23" s="1"/>
      <c r="ESX23" s="1"/>
      <c r="ESY23" s="1"/>
      <c r="ESZ23" s="1"/>
      <c r="ETA23" s="1"/>
      <c r="ETB23" s="1"/>
      <c r="ETC23" s="1"/>
      <c r="ETD23" s="1"/>
      <c r="ETE23" s="1"/>
      <c r="ETF23" s="1"/>
      <c r="ETG23" s="1"/>
      <c r="ETH23" s="1"/>
      <c r="ETI23" s="1"/>
      <c r="ETJ23" s="1"/>
      <c r="ETK23" s="1"/>
      <c r="ETL23" s="1"/>
      <c r="ETM23" s="1"/>
      <c r="ETN23" s="1"/>
      <c r="ETO23" s="1"/>
      <c r="ETP23" s="1"/>
      <c r="ETQ23" s="1"/>
      <c r="ETR23" s="1"/>
      <c r="ETS23" s="1"/>
      <c r="ETT23" s="1"/>
      <c r="ETU23" s="1"/>
      <c r="ETV23" s="1"/>
      <c r="ETW23" s="1"/>
      <c r="ETX23" s="1"/>
      <c r="ETY23" s="1"/>
      <c r="ETZ23" s="1"/>
      <c r="EUA23" s="1"/>
      <c r="EUB23" s="1"/>
      <c r="EUC23" s="1"/>
      <c r="EUD23" s="1"/>
      <c r="EUE23" s="1"/>
      <c r="EUF23" s="1"/>
      <c r="EUG23" s="1"/>
      <c r="EUH23" s="1"/>
      <c r="EUI23" s="1"/>
      <c r="EUJ23" s="1"/>
      <c r="EUK23" s="1"/>
      <c r="EUL23" s="1"/>
      <c r="EUM23" s="1"/>
      <c r="EUN23" s="1"/>
      <c r="EUO23" s="1"/>
      <c r="EUP23" s="1"/>
      <c r="EUQ23" s="1"/>
      <c r="EUR23" s="1"/>
      <c r="EUS23" s="1"/>
      <c r="EUT23" s="1"/>
      <c r="EUU23" s="1"/>
      <c r="EUV23" s="1"/>
      <c r="EUW23" s="1"/>
      <c r="EUX23" s="1"/>
      <c r="EUY23" s="1"/>
      <c r="EUZ23" s="1"/>
      <c r="EVA23" s="1"/>
      <c r="EVB23" s="1"/>
      <c r="EVC23" s="1"/>
      <c r="EVD23" s="1"/>
      <c r="EVE23" s="1"/>
      <c r="EVF23" s="1"/>
      <c r="EVG23" s="1"/>
      <c r="EVH23" s="1"/>
      <c r="EVI23" s="1"/>
      <c r="EVJ23" s="1"/>
      <c r="EVK23" s="1"/>
      <c r="EVL23" s="1"/>
      <c r="EVM23" s="1"/>
      <c r="EVN23" s="1"/>
      <c r="EVO23" s="1"/>
      <c r="EVP23" s="1"/>
      <c r="EVQ23" s="1"/>
      <c r="EVR23" s="1"/>
      <c r="EVS23" s="1"/>
      <c r="EVT23" s="1"/>
      <c r="EVU23" s="1"/>
      <c r="EVV23" s="1"/>
      <c r="EVW23" s="1"/>
      <c r="EVX23" s="1"/>
      <c r="EVY23" s="1"/>
      <c r="EVZ23" s="1"/>
      <c r="EWA23" s="1"/>
      <c r="EWB23" s="1"/>
      <c r="EWC23" s="1"/>
      <c r="EWD23" s="1"/>
      <c r="EWE23" s="1"/>
      <c r="EWF23" s="1"/>
      <c r="EWG23" s="1"/>
      <c r="EWH23" s="1"/>
      <c r="EWI23" s="1"/>
      <c r="EWJ23" s="1"/>
      <c r="EWK23" s="1"/>
      <c r="EWL23" s="1"/>
      <c r="EWM23" s="1"/>
      <c r="EWN23" s="1"/>
      <c r="EWO23" s="1"/>
      <c r="EWP23" s="1"/>
      <c r="EWQ23" s="1"/>
      <c r="EWR23" s="1"/>
      <c r="EWS23" s="1"/>
      <c r="EWT23" s="1"/>
      <c r="EWU23" s="1"/>
      <c r="EWV23" s="1"/>
      <c r="EWW23" s="1"/>
      <c r="EWX23" s="1"/>
      <c r="EWY23" s="1"/>
      <c r="EWZ23" s="1"/>
      <c r="EXA23" s="1"/>
      <c r="EXB23" s="1"/>
      <c r="EXC23" s="1"/>
      <c r="EXD23" s="1"/>
      <c r="EXE23" s="1"/>
      <c r="EXF23" s="1"/>
      <c r="EXG23" s="1"/>
      <c r="EXH23" s="1"/>
      <c r="EXI23" s="1"/>
      <c r="EXJ23" s="1"/>
      <c r="EXK23" s="1"/>
      <c r="EXL23" s="1"/>
      <c r="EXM23" s="1"/>
      <c r="EXN23" s="1"/>
      <c r="EXO23" s="1"/>
      <c r="EXP23" s="1"/>
      <c r="EXQ23" s="1"/>
      <c r="EXR23" s="1"/>
      <c r="EXS23" s="1"/>
      <c r="EXT23" s="1"/>
      <c r="EXU23" s="1"/>
      <c r="EXV23" s="1"/>
      <c r="EXW23" s="1"/>
      <c r="EXX23" s="1"/>
      <c r="EXY23" s="1"/>
      <c r="EXZ23" s="1"/>
      <c r="EYA23" s="1"/>
      <c r="EYB23" s="1"/>
      <c r="EYC23" s="1"/>
      <c r="EYD23" s="1"/>
      <c r="EYE23" s="1"/>
      <c r="EYF23" s="1"/>
      <c r="EYG23" s="1"/>
      <c r="EYH23" s="1"/>
      <c r="EYI23" s="1"/>
      <c r="EYJ23" s="1"/>
      <c r="EYK23" s="1"/>
      <c r="EYL23" s="1"/>
      <c r="EYM23" s="1"/>
      <c r="EYN23" s="1"/>
      <c r="EYO23" s="1"/>
      <c r="EYP23" s="1"/>
      <c r="EYQ23" s="1"/>
      <c r="EYR23" s="1"/>
      <c r="EYS23" s="1"/>
      <c r="EYT23" s="1"/>
      <c r="EYU23" s="1"/>
      <c r="EYV23" s="1"/>
      <c r="EYW23" s="1"/>
      <c r="EYX23" s="1"/>
      <c r="EYY23" s="1"/>
      <c r="EYZ23" s="1"/>
      <c r="EZA23" s="1"/>
      <c r="EZB23" s="1"/>
      <c r="EZC23" s="1"/>
      <c r="EZD23" s="1"/>
      <c r="EZE23" s="1"/>
      <c r="EZF23" s="1"/>
      <c r="EZG23" s="1"/>
      <c r="EZH23" s="1"/>
      <c r="EZI23" s="1"/>
      <c r="EZJ23" s="1"/>
      <c r="EZK23" s="1"/>
      <c r="EZL23" s="1"/>
      <c r="EZM23" s="1"/>
      <c r="EZN23" s="1"/>
      <c r="EZO23" s="1"/>
      <c r="EZP23" s="1"/>
      <c r="EZQ23" s="1"/>
      <c r="EZR23" s="1"/>
      <c r="EZS23" s="1"/>
      <c r="EZT23" s="1"/>
      <c r="EZU23" s="1"/>
      <c r="EZV23" s="1"/>
      <c r="EZW23" s="1"/>
      <c r="EZX23" s="1"/>
      <c r="EZY23" s="1"/>
      <c r="EZZ23" s="1"/>
      <c r="FAA23" s="1"/>
      <c r="FAB23" s="1"/>
      <c r="FAC23" s="1"/>
      <c r="FAD23" s="1"/>
      <c r="FAE23" s="1"/>
      <c r="FAF23" s="1"/>
      <c r="FAG23" s="1"/>
      <c r="FAH23" s="1"/>
      <c r="FAI23" s="1"/>
      <c r="FAJ23" s="1"/>
      <c r="FAK23" s="1"/>
      <c r="FAL23" s="1"/>
      <c r="FAM23" s="1"/>
      <c r="FAN23" s="1"/>
      <c r="FAO23" s="1"/>
      <c r="FAP23" s="1"/>
      <c r="FAQ23" s="1"/>
      <c r="FAR23" s="1"/>
      <c r="FAS23" s="1"/>
      <c r="FAT23" s="1"/>
      <c r="FAU23" s="1"/>
      <c r="FAV23" s="1"/>
      <c r="FAW23" s="1"/>
      <c r="FAX23" s="1"/>
      <c r="FAY23" s="1"/>
      <c r="FAZ23" s="1"/>
      <c r="FBA23" s="1"/>
      <c r="FBB23" s="1"/>
      <c r="FBC23" s="1"/>
      <c r="FBD23" s="1"/>
      <c r="FBE23" s="1"/>
      <c r="FBF23" s="1"/>
      <c r="FBG23" s="1"/>
      <c r="FBH23" s="1"/>
      <c r="FBI23" s="1"/>
      <c r="FBJ23" s="1"/>
      <c r="FBK23" s="1"/>
      <c r="FBL23" s="1"/>
      <c r="FBM23" s="1"/>
      <c r="FBN23" s="1"/>
      <c r="FBO23" s="1"/>
      <c r="FBP23" s="1"/>
      <c r="FBQ23" s="1"/>
      <c r="FBR23" s="1"/>
      <c r="FBS23" s="1"/>
      <c r="FBT23" s="1"/>
      <c r="FBU23" s="1"/>
      <c r="FBV23" s="1"/>
      <c r="FBW23" s="1"/>
      <c r="FBX23" s="1"/>
      <c r="FBY23" s="1"/>
      <c r="FBZ23" s="1"/>
      <c r="FCA23" s="1"/>
      <c r="FCB23" s="1"/>
      <c r="FCC23" s="1"/>
      <c r="FCD23" s="1"/>
      <c r="FCE23" s="1"/>
      <c r="FCF23" s="1"/>
      <c r="FCG23" s="1"/>
      <c r="FCH23" s="1"/>
      <c r="FCI23" s="1"/>
      <c r="FCJ23" s="1"/>
      <c r="FCK23" s="1"/>
      <c r="FCL23" s="1"/>
      <c r="FCM23" s="1"/>
      <c r="FCN23" s="1"/>
      <c r="FCO23" s="1"/>
      <c r="FCP23" s="1"/>
      <c r="FCQ23" s="1"/>
      <c r="FCR23" s="1"/>
      <c r="FCS23" s="1"/>
      <c r="FCT23" s="1"/>
      <c r="FCU23" s="1"/>
      <c r="FCV23" s="1"/>
      <c r="FCW23" s="1"/>
      <c r="FCX23" s="1"/>
      <c r="FCY23" s="1"/>
      <c r="FCZ23" s="1"/>
      <c r="FDA23" s="1"/>
      <c r="FDB23" s="1"/>
      <c r="FDC23" s="1"/>
      <c r="FDD23" s="1"/>
      <c r="FDE23" s="1"/>
      <c r="FDF23" s="1"/>
      <c r="FDG23" s="1"/>
      <c r="FDH23" s="1"/>
      <c r="FDI23" s="1"/>
      <c r="FDJ23" s="1"/>
      <c r="FDK23" s="1"/>
      <c r="FDL23" s="1"/>
      <c r="FDM23" s="1"/>
      <c r="FDN23" s="1"/>
      <c r="FDO23" s="1"/>
      <c r="FDP23" s="1"/>
      <c r="FDQ23" s="1"/>
      <c r="FDR23" s="1"/>
      <c r="FDS23" s="1"/>
      <c r="FDT23" s="1"/>
      <c r="FDU23" s="1"/>
      <c r="FDV23" s="1"/>
      <c r="FDW23" s="1"/>
      <c r="FDX23" s="1"/>
      <c r="FDY23" s="1"/>
      <c r="FDZ23" s="1"/>
      <c r="FEA23" s="1"/>
      <c r="FEB23" s="1"/>
      <c r="FEC23" s="1"/>
      <c r="FED23" s="1"/>
      <c r="FEE23" s="1"/>
      <c r="FEF23" s="1"/>
      <c r="FEG23" s="1"/>
      <c r="FEH23" s="1"/>
      <c r="FEI23" s="1"/>
      <c r="FEJ23" s="1"/>
      <c r="FEK23" s="1"/>
      <c r="FEL23" s="1"/>
      <c r="FEM23" s="1"/>
      <c r="FEN23" s="1"/>
      <c r="FEO23" s="1"/>
      <c r="FEP23" s="1"/>
      <c r="FEQ23" s="1"/>
      <c r="FER23" s="1"/>
      <c r="FES23" s="1"/>
      <c r="FET23" s="1"/>
      <c r="FEU23" s="1"/>
      <c r="FEV23" s="1"/>
      <c r="FEW23" s="1"/>
      <c r="FEX23" s="1"/>
      <c r="FEY23" s="1"/>
      <c r="FEZ23" s="1"/>
      <c r="FFA23" s="1"/>
      <c r="FFB23" s="1"/>
      <c r="FFC23" s="1"/>
      <c r="FFD23" s="1"/>
      <c r="FFE23" s="1"/>
      <c r="FFF23" s="1"/>
      <c r="FFG23" s="1"/>
      <c r="FFH23" s="1"/>
      <c r="FFI23" s="1"/>
      <c r="FFJ23" s="1"/>
      <c r="FFK23" s="1"/>
      <c r="FFL23" s="1"/>
      <c r="FFM23" s="1"/>
      <c r="FFN23" s="1"/>
      <c r="FFO23" s="1"/>
      <c r="FFP23" s="1"/>
      <c r="FFQ23" s="1"/>
      <c r="FFR23" s="1"/>
      <c r="FFS23" s="1"/>
      <c r="FFT23" s="1"/>
      <c r="FFU23" s="1"/>
      <c r="FFV23" s="1"/>
      <c r="FFW23" s="1"/>
      <c r="FFX23" s="1"/>
      <c r="FFY23" s="1"/>
      <c r="FFZ23" s="1"/>
      <c r="FGA23" s="1"/>
      <c r="FGB23" s="1"/>
      <c r="FGC23" s="1"/>
      <c r="FGD23" s="1"/>
      <c r="FGE23" s="1"/>
      <c r="FGF23" s="1"/>
      <c r="FGG23" s="1"/>
      <c r="FGH23" s="1"/>
      <c r="FGI23" s="1"/>
      <c r="FGJ23" s="1"/>
      <c r="FGK23" s="1"/>
      <c r="FGL23" s="1"/>
      <c r="FGM23" s="1"/>
      <c r="FGN23" s="1"/>
      <c r="FGO23" s="1"/>
      <c r="FGP23" s="1"/>
      <c r="FGQ23" s="1"/>
      <c r="FGR23" s="1"/>
      <c r="FGS23" s="1"/>
      <c r="FGT23" s="1"/>
      <c r="FGU23" s="1"/>
      <c r="FGV23" s="1"/>
      <c r="FGW23" s="1"/>
      <c r="FGX23" s="1"/>
      <c r="FGY23" s="1"/>
      <c r="FGZ23" s="1"/>
      <c r="FHA23" s="1"/>
      <c r="FHB23" s="1"/>
      <c r="FHC23" s="1"/>
      <c r="FHD23" s="1"/>
      <c r="FHE23" s="1"/>
      <c r="FHF23" s="1"/>
      <c r="FHG23" s="1"/>
      <c r="FHH23" s="1"/>
      <c r="FHI23" s="1"/>
      <c r="FHJ23" s="1"/>
      <c r="FHK23" s="1"/>
      <c r="FHL23" s="1"/>
      <c r="FHM23" s="1"/>
      <c r="FHN23" s="1"/>
      <c r="FHO23" s="1"/>
      <c r="FHP23" s="1"/>
      <c r="FHQ23" s="1"/>
      <c r="FHR23" s="1"/>
      <c r="FHS23" s="1"/>
      <c r="FHT23" s="1"/>
      <c r="FHU23" s="1"/>
      <c r="FHV23" s="1"/>
      <c r="FHW23" s="1"/>
      <c r="FHX23" s="1"/>
      <c r="FHY23" s="1"/>
      <c r="FHZ23" s="1"/>
      <c r="FIA23" s="1"/>
      <c r="FIB23" s="1"/>
      <c r="FIC23" s="1"/>
      <c r="FID23" s="1"/>
      <c r="FIE23" s="1"/>
      <c r="FIF23" s="1"/>
      <c r="FIG23" s="1"/>
      <c r="FIH23" s="1"/>
      <c r="FII23" s="1"/>
      <c r="FIJ23" s="1"/>
      <c r="FIK23" s="1"/>
      <c r="FIL23" s="1"/>
      <c r="FIM23" s="1"/>
      <c r="FIN23" s="1"/>
      <c r="FIO23" s="1"/>
      <c r="FIP23" s="1"/>
      <c r="FIQ23" s="1"/>
      <c r="FIR23" s="1"/>
      <c r="FIS23" s="1"/>
      <c r="FIT23" s="1"/>
      <c r="FIU23" s="1"/>
      <c r="FIV23" s="1"/>
      <c r="FIW23" s="1"/>
      <c r="FIX23" s="1"/>
      <c r="FIY23" s="1"/>
      <c r="FIZ23" s="1"/>
      <c r="FJA23" s="1"/>
      <c r="FJB23" s="1"/>
      <c r="FJC23" s="1"/>
      <c r="FJD23" s="1"/>
      <c r="FJE23" s="1"/>
      <c r="FJF23" s="1"/>
      <c r="FJG23" s="1"/>
      <c r="FJH23" s="1"/>
      <c r="FJI23" s="1"/>
      <c r="FJJ23" s="1"/>
      <c r="FJK23" s="1"/>
      <c r="FJL23" s="1"/>
      <c r="FJM23" s="1"/>
      <c r="FJN23" s="1"/>
      <c r="FJO23" s="1"/>
      <c r="FJP23" s="1"/>
      <c r="FJQ23" s="1"/>
      <c r="FJR23" s="1"/>
      <c r="FJS23" s="1"/>
      <c r="FJT23" s="1"/>
      <c r="FJU23" s="1"/>
      <c r="FJV23" s="1"/>
      <c r="FJW23" s="1"/>
      <c r="FJX23" s="1"/>
      <c r="FJY23" s="1"/>
      <c r="FJZ23" s="1"/>
      <c r="FKA23" s="1"/>
      <c r="FKB23" s="1"/>
      <c r="FKC23" s="1"/>
      <c r="FKD23" s="1"/>
      <c r="FKE23" s="1"/>
      <c r="FKF23" s="1"/>
      <c r="FKG23" s="1"/>
      <c r="FKH23" s="1"/>
      <c r="FKI23" s="1"/>
      <c r="FKJ23" s="1"/>
      <c r="FKK23" s="1"/>
      <c r="FKL23" s="1"/>
      <c r="FKM23" s="1"/>
      <c r="FKN23" s="1"/>
      <c r="FKO23" s="1"/>
      <c r="FKP23" s="1"/>
      <c r="FKQ23" s="1"/>
      <c r="FKR23" s="1"/>
      <c r="FKS23" s="1"/>
      <c r="FKT23" s="1"/>
      <c r="FKU23" s="1"/>
      <c r="FKV23" s="1"/>
      <c r="FKW23" s="1"/>
      <c r="FKX23" s="1"/>
      <c r="FKY23" s="1"/>
      <c r="FKZ23" s="1"/>
      <c r="FLA23" s="1"/>
      <c r="FLB23" s="1"/>
      <c r="FLC23" s="1"/>
      <c r="FLD23" s="1"/>
      <c r="FLE23" s="1"/>
      <c r="FLF23" s="1"/>
      <c r="FLG23" s="1"/>
      <c r="FLH23" s="1"/>
      <c r="FLI23" s="1"/>
      <c r="FLJ23" s="1"/>
      <c r="FLK23" s="1"/>
      <c r="FLL23" s="1"/>
      <c r="FLM23" s="1"/>
      <c r="FLN23" s="1"/>
      <c r="FLO23" s="1"/>
      <c r="FLP23" s="1"/>
      <c r="FLQ23" s="1"/>
      <c r="FLR23" s="1"/>
      <c r="FLS23" s="1"/>
      <c r="FLT23" s="1"/>
      <c r="FLU23" s="1"/>
      <c r="FLV23" s="1"/>
      <c r="FLW23" s="1"/>
      <c r="FLX23" s="1"/>
      <c r="FLY23" s="1"/>
      <c r="FLZ23" s="1"/>
      <c r="FMA23" s="1"/>
      <c r="FMB23" s="1"/>
      <c r="FMC23" s="1"/>
      <c r="FMD23" s="1"/>
      <c r="FME23" s="1"/>
      <c r="FMF23" s="1"/>
      <c r="FMG23" s="1"/>
      <c r="FMH23" s="1"/>
      <c r="FMI23" s="1"/>
      <c r="FMJ23" s="1"/>
      <c r="FMK23" s="1"/>
      <c r="FML23" s="1"/>
      <c r="FMM23" s="1"/>
      <c r="FMN23" s="1"/>
      <c r="FMO23" s="1"/>
      <c r="FMP23" s="1"/>
      <c r="FMQ23" s="1"/>
      <c r="FMR23" s="1"/>
      <c r="FMS23" s="1"/>
      <c r="FMT23" s="1"/>
      <c r="FMU23" s="1"/>
      <c r="FMV23" s="1"/>
      <c r="FMW23" s="1"/>
      <c r="FMX23" s="1"/>
      <c r="FMY23" s="1"/>
      <c r="FMZ23" s="1"/>
      <c r="FNA23" s="1"/>
      <c r="FNB23" s="1"/>
      <c r="FNC23" s="1"/>
      <c r="FND23" s="1"/>
      <c r="FNE23" s="1"/>
      <c r="FNF23" s="1"/>
      <c r="FNG23" s="1"/>
      <c r="FNH23" s="1"/>
      <c r="FNI23" s="1"/>
      <c r="FNJ23" s="1"/>
      <c r="FNK23" s="1"/>
      <c r="FNL23" s="1"/>
      <c r="FNM23" s="1"/>
      <c r="FNN23" s="1"/>
      <c r="FNO23" s="1"/>
      <c r="FNP23" s="1"/>
      <c r="FNQ23" s="1"/>
      <c r="FNR23" s="1"/>
      <c r="FNS23" s="1"/>
      <c r="FNT23" s="1"/>
      <c r="FNU23" s="1"/>
      <c r="FNV23" s="1"/>
      <c r="FNW23" s="1"/>
      <c r="FNX23" s="1"/>
      <c r="FNY23" s="1"/>
      <c r="FNZ23" s="1"/>
      <c r="FOA23" s="1"/>
      <c r="FOB23" s="1"/>
      <c r="FOC23" s="1"/>
      <c r="FOD23" s="1"/>
      <c r="FOE23" s="1"/>
      <c r="FOF23" s="1"/>
      <c r="FOG23" s="1"/>
      <c r="FOH23" s="1"/>
      <c r="FOI23" s="1"/>
      <c r="FOJ23" s="1"/>
      <c r="FOK23" s="1"/>
      <c r="FOL23" s="1"/>
      <c r="FOM23" s="1"/>
      <c r="FON23" s="1"/>
      <c r="FOO23" s="1"/>
      <c r="FOP23" s="1"/>
      <c r="FOQ23" s="1"/>
      <c r="FOR23" s="1"/>
      <c r="FOS23" s="1"/>
      <c r="FOT23" s="1"/>
      <c r="FOU23" s="1"/>
      <c r="FOV23" s="1"/>
      <c r="FOW23" s="1"/>
      <c r="FOX23" s="1"/>
      <c r="FOY23" s="1"/>
      <c r="FOZ23" s="1"/>
      <c r="FPA23" s="1"/>
      <c r="FPB23" s="1"/>
      <c r="FPC23" s="1"/>
      <c r="FPD23" s="1"/>
      <c r="FPE23" s="1"/>
      <c r="FPF23" s="1"/>
      <c r="FPG23" s="1"/>
      <c r="FPH23" s="1"/>
      <c r="FPI23" s="1"/>
      <c r="FPJ23" s="1"/>
      <c r="FPK23" s="1"/>
      <c r="FPL23" s="1"/>
      <c r="FPM23" s="1"/>
      <c r="FPN23" s="1"/>
      <c r="FPO23" s="1"/>
      <c r="FPP23" s="1"/>
      <c r="FPQ23" s="1"/>
      <c r="FPR23" s="1"/>
      <c r="FPS23" s="1"/>
      <c r="FPT23" s="1"/>
      <c r="FPU23" s="1"/>
      <c r="FPV23" s="1"/>
      <c r="FPW23" s="1"/>
      <c r="FPX23" s="1"/>
      <c r="FPY23" s="1"/>
      <c r="FPZ23" s="1"/>
      <c r="FQA23" s="1"/>
      <c r="FQB23" s="1"/>
      <c r="FQC23" s="1"/>
      <c r="FQD23" s="1"/>
      <c r="FQE23" s="1"/>
      <c r="FQF23" s="1"/>
      <c r="FQG23" s="1"/>
      <c r="FQH23" s="1"/>
      <c r="FQI23" s="1"/>
      <c r="FQJ23" s="1"/>
      <c r="FQK23" s="1"/>
      <c r="FQL23" s="1"/>
      <c r="FQM23" s="1"/>
      <c r="FQN23" s="1"/>
      <c r="FQO23" s="1"/>
      <c r="FQP23" s="1"/>
      <c r="FQQ23" s="1"/>
      <c r="FQR23" s="1"/>
      <c r="FQS23" s="1"/>
      <c r="FQT23" s="1"/>
      <c r="FQU23" s="1"/>
      <c r="FQV23" s="1"/>
      <c r="FQW23" s="1"/>
      <c r="FQX23" s="1"/>
      <c r="FQY23" s="1"/>
      <c r="FQZ23" s="1"/>
      <c r="FRA23" s="1"/>
      <c r="FRB23" s="1"/>
      <c r="FRC23" s="1"/>
      <c r="FRD23" s="1"/>
      <c r="FRE23" s="1"/>
      <c r="FRF23" s="1"/>
      <c r="FRG23" s="1"/>
      <c r="FRH23" s="1"/>
      <c r="FRI23" s="1"/>
      <c r="FRJ23" s="1"/>
      <c r="FRK23" s="1"/>
      <c r="FRL23" s="1"/>
      <c r="FRM23" s="1"/>
      <c r="FRN23" s="1"/>
      <c r="FRO23" s="1"/>
      <c r="FRP23" s="1"/>
      <c r="FRQ23" s="1"/>
      <c r="FRR23" s="1"/>
      <c r="FRS23" s="1"/>
      <c r="FRT23" s="1"/>
      <c r="FRU23" s="1"/>
      <c r="FRV23" s="1"/>
      <c r="FRW23" s="1"/>
      <c r="FRX23" s="1"/>
      <c r="FRY23" s="1"/>
      <c r="FRZ23" s="1"/>
      <c r="FSA23" s="1"/>
      <c r="FSB23" s="1"/>
      <c r="FSC23" s="1"/>
      <c r="FSD23" s="1"/>
      <c r="FSE23" s="1"/>
      <c r="FSF23" s="1"/>
      <c r="FSG23" s="1"/>
      <c r="FSH23" s="1"/>
      <c r="FSI23" s="1"/>
      <c r="FSJ23" s="1"/>
      <c r="FSK23" s="1"/>
      <c r="FSL23" s="1"/>
      <c r="FSM23" s="1"/>
      <c r="FSN23" s="1"/>
      <c r="FSO23" s="1"/>
      <c r="FSP23" s="1"/>
      <c r="FSQ23" s="1"/>
      <c r="FSR23" s="1"/>
      <c r="FSS23" s="1"/>
      <c r="FST23" s="1"/>
      <c r="FSU23" s="1"/>
      <c r="FSV23" s="1"/>
      <c r="FSW23" s="1"/>
      <c r="FSX23" s="1"/>
      <c r="FSY23" s="1"/>
      <c r="FSZ23" s="1"/>
      <c r="FTA23" s="1"/>
      <c r="FTB23" s="1"/>
      <c r="FTC23" s="1"/>
      <c r="FTD23" s="1"/>
      <c r="FTE23" s="1"/>
      <c r="FTF23" s="1"/>
      <c r="FTG23" s="1"/>
      <c r="FTH23" s="1"/>
      <c r="FTI23" s="1"/>
      <c r="FTJ23" s="1"/>
      <c r="FTK23" s="1"/>
      <c r="FTL23" s="1"/>
      <c r="FTM23" s="1"/>
      <c r="FTN23" s="1"/>
      <c r="FTO23" s="1"/>
      <c r="FTP23" s="1"/>
      <c r="FTQ23" s="1"/>
      <c r="FTR23" s="1"/>
      <c r="FTS23" s="1"/>
      <c r="FTT23" s="1"/>
      <c r="FTU23" s="1"/>
      <c r="FTV23" s="1"/>
      <c r="FTW23" s="1"/>
      <c r="FTX23" s="1"/>
      <c r="FTY23" s="1"/>
      <c r="FTZ23" s="1"/>
      <c r="FUA23" s="1"/>
      <c r="FUB23" s="1"/>
      <c r="FUC23" s="1"/>
      <c r="FUD23" s="1"/>
      <c r="FUE23" s="1"/>
      <c r="FUF23" s="1"/>
      <c r="FUG23" s="1"/>
      <c r="FUH23" s="1"/>
      <c r="FUI23" s="1"/>
      <c r="FUJ23" s="1"/>
      <c r="FUK23" s="1"/>
      <c r="FUL23" s="1"/>
      <c r="FUM23" s="1"/>
      <c r="FUN23" s="1"/>
      <c r="FUO23" s="1"/>
      <c r="FUP23" s="1"/>
      <c r="FUQ23" s="1"/>
      <c r="FUR23" s="1"/>
      <c r="FUS23" s="1"/>
      <c r="FUT23" s="1"/>
      <c r="FUU23" s="1"/>
      <c r="FUV23" s="1"/>
      <c r="FUW23" s="1"/>
      <c r="FUX23" s="1"/>
      <c r="FUY23" s="1"/>
      <c r="FUZ23" s="1"/>
      <c r="FVA23" s="1"/>
      <c r="FVB23" s="1"/>
      <c r="FVC23" s="1"/>
      <c r="FVD23" s="1"/>
      <c r="FVE23" s="1"/>
      <c r="FVF23" s="1"/>
      <c r="FVG23" s="1"/>
      <c r="FVH23" s="1"/>
      <c r="FVI23" s="1"/>
      <c r="FVJ23" s="1"/>
      <c r="FVK23" s="1"/>
      <c r="FVL23" s="1"/>
      <c r="FVM23" s="1"/>
      <c r="FVN23" s="1"/>
      <c r="FVO23" s="1"/>
      <c r="FVP23" s="1"/>
      <c r="FVQ23" s="1"/>
      <c r="FVR23" s="1"/>
      <c r="FVS23" s="1"/>
      <c r="FVT23" s="1"/>
      <c r="FVU23" s="1"/>
      <c r="FVV23" s="1"/>
      <c r="FVW23" s="1"/>
      <c r="FVX23" s="1"/>
      <c r="FVY23" s="1"/>
      <c r="FVZ23" s="1"/>
      <c r="FWA23" s="1"/>
      <c r="FWB23" s="1"/>
      <c r="FWC23" s="1"/>
      <c r="FWD23" s="1"/>
      <c r="FWE23" s="1"/>
      <c r="FWF23" s="1"/>
      <c r="FWG23" s="1"/>
      <c r="FWH23" s="1"/>
      <c r="FWI23" s="1"/>
      <c r="FWJ23" s="1"/>
      <c r="FWK23" s="1"/>
      <c r="FWL23" s="1"/>
      <c r="FWM23" s="1"/>
      <c r="FWN23" s="1"/>
      <c r="FWO23" s="1"/>
      <c r="FWP23" s="1"/>
      <c r="FWQ23" s="1"/>
      <c r="FWR23" s="1"/>
      <c r="FWS23" s="1"/>
      <c r="FWT23" s="1"/>
      <c r="FWU23" s="1"/>
      <c r="FWV23" s="1"/>
      <c r="FWW23" s="1"/>
      <c r="FWX23" s="1"/>
      <c r="FWY23" s="1"/>
      <c r="FWZ23" s="1"/>
      <c r="FXA23" s="1"/>
      <c r="FXB23" s="1"/>
      <c r="FXC23" s="1"/>
      <c r="FXD23" s="1"/>
      <c r="FXE23" s="1"/>
      <c r="FXF23" s="1"/>
      <c r="FXG23" s="1"/>
      <c r="FXH23" s="1"/>
      <c r="FXI23" s="1"/>
      <c r="FXJ23" s="1"/>
      <c r="FXK23" s="1"/>
      <c r="FXL23" s="1"/>
      <c r="FXM23" s="1"/>
      <c r="FXN23" s="1"/>
      <c r="FXO23" s="1"/>
      <c r="FXP23" s="1"/>
      <c r="FXQ23" s="1"/>
      <c r="FXR23" s="1"/>
      <c r="FXS23" s="1"/>
      <c r="FXT23" s="1"/>
      <c r="FXU23" s="1"/>
      <c r="FXV23" s="1"/>
      <c r="FXW23" s="1"/>
      <c r="FXX23" s="1"/>
      <c r="FXY23" s="1"/>
      <c r="FXZ23" s="1"/>
      <c r="FYA23" s="1"/>
      <c r="FYB23" s="1"/>
      <c r="FYC23" s="1"/>
      <c r="FYD23" s="1"/>
      <c r="FYE23" s="1"/>
      <c r="FYF23" s="1"/>
      <c r="FYG23" s="1"/>
      <c r="FYH23" s="1"/>
      <c r="FYI23" s="1"/>
      <c r="FYJ23" s="1"/>
      <c r="FYK23" s="1"/>
      <c r="FYL23" s="1"/>
      <c r="FYM23" s="1"/>
      <c r="FYN23" s="1"/>
      <c r="FYO23" s="1"/>
      <c r="FYP23" s="1"/>
      <c r="FYQ23" s="1"/>
      <c r="FYR23" s="1"/>
      <c r="FYS23" s="1"/>
      <c r="FYT23" s="1"/>
      <c r="FYU23" s="1"/>
      <c r="FYV23" s="1"/>
      <c r="FYW23" s="1"/>
      <c r="FYX23" s="1"/>
      <c r="FYY23" s="1"/>
      <c r="FYZ23" s="1"/>
      <c r="FZA23" s="1"/>
      <c r="FZB23" s="1"/>
      <c r="FZC23" s="1"/>
      <c r="FZD23" s="1"/>
      <c r="FZE23" s="1"/>
      <c r="FZF23" s="1"/>
      <c r="FZG23" s="1"/>
      <c r="FZH23" s="1"/>
      <c r="FZI23" s="1"/>
      <c r="FZJ23" s="1"/>
      <c r="FZK23" s="1"/>
      <c r="FZL23" s="1"/>
      <c r="FZM23" s="1"/>
      <c r="FZN23" s="1"/>
      <c r="FZO23" s="1"/>
      <c r="FZP23" s="1"/>
      <c r="FZQ23" s="1"/>
      <c r="FZR23" s="1"/>
      <c r="FZS23" s="1"/>
      <c r="FZT23" s="1"/>
      <c r="FZU23" s="1"/>
      <c r="FZV23" s="1"/>
      <c r="FZW23" s="1"/>
      <c r="FZX23" s="1"/>
      <c r="FZY23" s="1"/>
      <c r="FZZ23" s="1"/>
      <c r="GAA23" s="1"/>
      <c r="GAB23" s="1"/>
      <c r="GAC23" s="1"/>
      <c r="GAD23" s="1"/>
      <c r="GAE23" s="1"/>
      <c r="GAF23" s="1"/>
      <c r="GAG23" s="1"/>
      <c r="GAH23" s="1"/>
      <c r="GAI23" s="1"/>
      <c r="GAJ23" s="1"/>
      <c r="GAK23" s="1"/>
      <c r="GAL23" s="1"/>
      <c r="GAM23" s="1"/>
      <c r="GAN23" s="1"/>
      <c r="GAO23" s="1"/>
      <c r="GAP23" s="1"/>
      <c r="GAQ23" s="1"/>
      <c r="GAR23" s="1"/>
      <c r="GAS23" s="1"/>
      <c r="GAT23" s="1"/>
      <c r="GAU23" s="1"/>
      <c r="GAV23" s="1"/>
      <c r="GAW23" s="1"/>
      <c r="GAX23" s="1"/>
      <c r="GAY23" s="1"/>
      <c r="GAZ23" s="1"/>
      <c r="GBA23" s="1"/>
      <c r="GBB23" s="1"/>
      <c r="GBC23" s="1"/>
      <c r="GBD23" s="1"/>
      <c r="GBE23" s="1"/>
      <c r="GBF23" s="1"/>
      <c r="GBG23" s="1"/>
      <c r="GBH23" s="1"/>
      <c r="GBI23" s="1"/>
      <c r="GBJ23" s="1"/>
      <c r="GBK23" s="1"/>
      <c r="GBL23" s="1"/>
      <c r="GBM23" s="1"/>
      <c r="GBN23" s="1"/>
      <c r="GBO23" s="1"/>
      <c r="GBP23" s="1"/>
      <c r="GBQ23" s="1"/>
      <c r="GBR23" s="1"/>
      <c r="GBS23" s="1"/>
      <c r="GBT23" s="1"/>
      <c r="GBU23" s="1"/>
      <c r="GBV23" s="1"/>
      <c r="GBW23" s="1"/>
      <c r="GBX23" s="1"/>
      <c r="GBY23" s="1"/>
      <c r="GBZ23" s="1"/>
      <c r="GCA23" s="1"/>
      <c r="GCB23" s="1"/>
      <c r="GCC23" s="1"/>
      <c r="GCD23" s="1"/>
      <c r="GCE23" s="1"/>
      <c r="GCF23" s="1"/>
      <c r="GCG23" s="1"/>
      <c r="GCH23" s="1"/>
      <c r="GCI23" s="1"/>
      <c r="GCJ23" s="1"/>
      <c r="GCK23" s="1"/>
      <c r="GCL23" s="1"/>
      <c r="GCM23" s="1"/>
      <c r="GCN23" s="1"/>
      <c r="GCO23" s="1"/>
      <c r="GCP23" s="1"/>
      <c r="GCQ23" s="1"/>
      <c r="GCR23" s="1"/>
      <c r="GCS23" s="1"/>
      <c r="GCT23" s="1"/>
      <c r="GCU23" s="1"/>
      <c r="GCV23" s="1"/>
      <c r="GCW23" s="1"/>
      <c r="GCX23" s="1"/>
      <c r="GCY23" s="1"/>
      <c r="GCZ23" s="1"/>
      <c r="GDA23" s="1"/>
      <c r="GDB23" s="1"/>
      <c r="GDC23" s="1"/>
      <c r="GDD23" s="1"/>
      <c r="GDE23" s="1"/>
      <c r="GDF23" s="1"/>
      <c r="GDG23" s="1"/>
      <c r="GDH23" s="1"/>
      <c r="GDI23" s="1"/>
      <c r="GDJ23" s="1"/>
      <c r="GDK23" s="1"/>
      <c r="GDL23" s="1"/>
      <c r="GDM23" s="1"/>
      <c r="GDN23" s="1"/>
      <c r="GDO23" s="1"/>
      <c r="GDP23" s="1"/>
      <c r="GDQ23" s="1"/>
      <c r="GDR23" s="1"/>
      <c r="GDS23" s="1"/>
      <c r="GDT23" s="1"/>
      <c r="GDU23" s="1"/>
      <c r="GDV23" s="1"/>
      <c r="GDW23" s="1"/>
      <c r="GDX23" s="1"/>
      <c r="GDY23" s="1"/>
      <c r="GDZ23" s="1"/>
      <c r="GEA23" s="1"/>
      <c r="GEB23" s="1"/>
      <c r="GEC23" s="1"/>
      <c r="GED23" s="1"/>
      <c r="GEE23" s="1"/>
      <c r="GEF23" s="1"/>
      <c r="GEG23" s="1"/>
      <c r="GEH23" s="1"/>
      <c r="GEI23" s="1"/>
      <c r="GEJ23" s="1"/>
      <c r="GEK23" s="1"/>
      <c r="GEL23" s="1"/>
      <c r="GEM23" s="1"/>
      <c r="GEN23" s="1"/>
      <c r="GEO23" s="1"/>
      <c r="GEP23" s="1"/>
      <c r="GEQ23" s="1"/>
      <c r="GER23" s="1"/>
      <c r="GES23" s="1"/>
      <c r="GET23" s="1"/>
      <c r="GEU23" s="1"/>
      <c r="GEV23" s="1"/>
      <c r="GEW23" s="1"/>
      <c r="GEX23" s="1"/>
      <c r="GEY23" s="1"/>
      <c r="GEZ23" s="1"/>
      <c r="GFA23" s="1"/>
      <c r="GFB23" s="1"/>
      <c r="GFC23" s="1"/>
      <c r="GFD23" s="1"/>
      <c r="GFE23" s="1"/>
      <c r="GFF23" s="1"/>
      <c r="GFG23" s="1"/>
      <c r="GFH23" s="1"/>
      <c r="GFI23" s="1"/>
      <c r="GFJ23" s="1"/>
      <c r="GFK23" s="1"/>
      <c r="GFL23" s="1"/>
      <c r="GFM23" s="1"/>
      <c r="GFN23" s="1"/>
      <c r="GFO23" s="1"/>
      <c r="GFP23" s="1"/>
      <c r="GFQ23" s="1"/>
      <c r="GFR23" s="1"/>
      <c r="GFS23" s="1"/>
      <c r="GFT23" s="1"/>
      <c r="GFU23" s="1"/>
      <c r="GFV23" s="1"/>
      <c r="GFW23" s="1"/>
      <c r="GFX23" s="1"/>
      <c r="GFY23" s="1"/>
      <c r="GFZ23" s="1"/>
      <c r="GGA23" s="1"/>
      <c r="GGB23" s="1"/>
      <c r="GGC23" s="1"/>
      <c r="GGD23" s="1"/>
      <c r="GGE23" s="1"/>
      <c r="GGF23" s="1"/>
      <c r="GGG23" s="1"/>
      <c r="GGH23" s="1"/>
      <c r="GGI23" s="1"/>
      <c r="GGJ23" s="1"/>
      <c r="GGK23" s="1"/>
      <c r="GGL23" s="1"/>
      <c r="GGM23" s="1"/>
      <c r="GGN23" s="1"/>
      <c r="GGO23" s="1"/>
      <c r="GGP23" s="1"/>
      <c r="GGQ23" s="1"/>
      <c r="GGR23" s="1"/>
      <c r="GGS23" s="1"/>
      <c r="GGT23" s="1"/>
      <c r="GGU23" s="1"/>
      <c r="GGV23" s="1"/>
      <c r="GGW23" s="1"/>
      <c r="GGX23" s="1"/>
      <c r="GGY23" s="1"/>
      <c r="GGZ23" s="1"/>
      <c r="GHA23" s="1"/>
      <c r="GHB23" s="1"/>
      <c r="GHC23" s="1"/>
      <c r="GHD23" s="1"/>
      <c r="GHE23" s="1"/>
      <c r="GHF23" s="1"/>
      <c r="GHG23" s="1"/>
      <c r="GHH23" s="1"/>
      <c r="GHI23" s="1"/>
      <c r="GHJ23" s="1"/>
      <c r="GHK23" s="1"/>
      <c r="GHL23" s="1"/>
      <c r="GHM23" s="1"/>
      <c r="GHN23" s="1"/>
      <c r="GHO23" s="1"/>
      <c r="GHP23" s="1"/>
      <c r="GHQ23" s="1"/>
      <c r="GHR23" s="1"/>
      <c r="GHS23" s="1"/>
      <c r="GHT23" s="1"/>
      <c r="GHU23" s="1"/>
      <c r="GHV23" s="1"/>
      <c r="GHW23" s="1"/>
      <c r="GHX23" s="1"/>
      <c r="GHY23" s="1"/>
      <c r="GHZ23" s="1"/>
      <c r="GIA23" s="1"/>
      <c r="GIB23" s="1"/>
      <c r="GIC23" s="1"/>
      <c r="GID23" s="1"/>
      <c r="GIE23" s="1"/>
      <c r="GIF23" s="1"/>
      <c r="GIG23" s="1"/>
      <c r="GIH23" s="1"/>
      <c r="GII23" s="1"/>
      <c r="GIJ23" s="1"/>
      <c r="GIK23" s="1"/>
      <c r="GIL23" s="1"/>
      <c r="GIM23" s="1"/>
      <c r="GIN23" s="1"/>
      <c r="GIO23" s="1"/>
      <c r="GIP23" s="1"/>
      <c r="GIQ23" s="1"/>
      <c r="GIR23" s="1"/>
      <c r="GIS23" s="1"/>
      <c r="GIT23" s="1"/>
      <c r="GIU23" s="1"/>
      <c r="GIV23" s="1"/>
      <c r="GIW23" s="1"/>
      <c r="GIX23" s="1"/>
      <c r="GIY23" s="1"/>
      <c r="GIZ23" s="1"/>
      <c r="GJA23" s="1"/>
      <c r="GJB23" s="1"/>
      <c r="GJC23" s="1"/>
      <c r="GJD23" s="1"/>
      <c r="GJE23" s="1"/>
      <c r="GJF23" s="1"/>
      <c r="GJG23" s="1"/>
      <c r="GJH23" s="1"/>
      <c r="GJI23" s="1"/>
      <c r="GJJ23" s="1"/>
      <c r="GJK23" s="1"/>
      <c r="GJL23" s="1"/>
      <c r="GJM23" s="1"/>
      <c r="GJN23" s="1"/>
      <c r="GJO23" s="1"/>
      <c r="GJP23" s="1"/>
      <c r="GJQ23" s="1"/>
      <c r="GJR23" s="1"/>
      <c r="GJS23" s="1"/>
      <c r="GJT23" s="1"/>
      <c r="GJU23" s="1"/>
      <c r="GJV23" s="1"/>
      <c r="GJW23" s="1"/>
      <c r="GJX23" s="1"/>
      <c r="GJY23" s="1"/>
      <c r="GJZ23" s="1"/>
      <c r="GKA23" s="1"/>
      <c r="GKB23" s="1"/>
      <c r="GKC23" s="1"/>
      <c r="GKD23" s="1"/>
      <c r="GKE23" s="1"/>
      <c r="GKF23" s="1"/>
      <c r="GKG23" s="1"/>
      <c r="GKH23" s="1"/>
      <c r="GKI23" s="1"/>
      <c r="GKJ23" s="1"/>
      <c r="GKK23" s="1"/>
      <c r="GKL23" s="1"/>
      <c r="GKM23" s="1"/>
      <c r="GKN23" s="1"/>
      <c r="GKO23" s="1"/>
      <c r="GKP23" s="1"/>
      <c r="GKQ23" s="1"/>
      <c r="GKR23" s="1"/>
      <c r="GKS23" s="1"/>
      <c r="GKT23" s="1"/>
      <c r="GKU23" s="1"/>
      <c r="GKV23" s="1"/>
      <c r="GKW23" s="1"/>
      <c r="GKX23" s="1"/>
      <c r="GKY23" s="1"/>
      <c r="GKZ23" s="1"/>
      <c r="GLA23" s="1"/>
      <c r="GLB23" s="1"/>
      <c r="GLC23" s="1"/>
      <c r="GLD23" s="1"/>
      <c r="GLE23" s="1"/>
      <c r="GLF23" s="1"/>
      <c r="GLG23" s="1"/>
      <c r="GLH23" s="1"/>
      <c r="GLI23" s="1"/>
      <c r="GLJ23" s="1"/>
      <c r="GLK23" s="1"/>
      <c r="GLL23" s="1"/>
      <c r="GLM23" s="1"/>
      <c r="GLN23" s="1"/>
      <c r="GLO23" s="1"/>
      <c r="GLP23" s="1"/>
      <c r="GLQ23" s="1"/>
      <c r="GLR23" s="1"/>
      <c r="GLS23" s="1"/>
      <c r="GLT23" s="1"/>
      <c r="GLU23" s="1"/>
      <c r="GLV23" s="1"/>
      <c r="GLW23" s="1"/>
      <c r="GLX23" s="1"/>
      <c r="GLY23" s="1"/>
      <c r="GLZ23" s="1"/>
      <c r="GMA23" s="1"/>
      <c r="GMB23" s="1"/>
      <c r="GMC23" s="1"/>
      <c r="GMD23" s="1"/>
      <c r="GME23" s="1"/>
      <c r="GMF23" s="1"/>
      <c r="GMG23" s="1"/>
      <c r="GMH23" s="1"/>
      <c r="GMI23" s="1"/>
      <c r="GMJ23" s="1"/>
      <c r="GMK23" s="1"/>
      <c r="GML23" s="1"/>
      <c r="GMM23" s="1"/>
      <c r="GMN23" s="1"/>
      <c r="GMO23" s="1"/>
      <c r="GMP23" s="1"/>
      <c r="GMQ23" s="1"/>
      <c r="GMR23" s="1"/>
      <c r="GMS23" s="1"/>
      <c r="GMT23" s="1"/>
      <c r="GMU23" s="1"/>
      <c r="GMV23" s="1"/>
      <c r="GMW23" s="1"/>
      <c r="GMX23" s="1"/>
      <c r="GMY23" s="1"/>
      <c r="GMZ23" s="1"/>
      <c r="GNA23" s="1"/>
      <c r="GNB23" s="1"/>
      <c r="GNC23" s="1"/>
      <c r="GND23" s="1"/>
      <c r="GNE23" s="1"/>
      <c r="GNF23" s="1"/>
      <c r="GNG23" s="1"/>
      <c r="GNH23" s="1"/>
      <c r="GNI23" s="1"/>
      <c r="GNJ23" s="1"/>
      <c r="GNK23" s="1"/>
      <c r="GNL23" s="1"/>
      <c r="GNM23" s="1"/>
      <c r="GNN23" s="1"/>
      <c r="GNO23" s="1"/>
      <c r="GNP23" s="1"/>
      <c r="GNQ23" s="1"/>
      <c r="GNR23" s="1"/>
      <c r="GNS23" s="1"/>
      <c r="GNT23" s="1"/>
      <c r="GNU23" s="1"/>
      <c r="GNV23" s="1"/>
      <c r="GNW23" s="1"/>
      <c r="GNX23" s="1"/>
      <c r="GNY23" s="1"/>
      <c r="GNZ23" s="1"/>
      <c r="GOA23" s="1"/>
      <c r="GOB23" s="1"/>
      <c r="GOC23" s="1"/>
      <c r="GOD23" s="1"/>
      <c r="GOE23" s="1"/>
      <c r="GOF23" s="1"/>
      <c r="GOG23" s="1"/>
      <c r="GOH23" s="1"/>
      <c r="GOI23" s="1"/>
      <c r="GOJ23" s="1"/>
      <c r="GOK23" s="1"/>
      <c r="GOL23" s="1"/>
      <c r="GOM23" s="1"/>
      <c r="GON23" s="1"/>
      <c r="GOO23" s="1"/>
      <c r="GOP23" s="1"/>
      <c r="GOQ23" s="1"/>
      <c r="GOR23" s="1"/>
      <c r="GOS23" s="1"/>
      <c r="GOT23" s="1"/>
      <c r="GOU23" s="1"/>
      <c r="GOV23" s="1"/>
      <c r="GOW23" s="1"/>
      <c r="GOX23" s="1"/>
      <c r="GOY23" s="1"/>
      <c r="GOZ23" s="1"/>
      <c r="GPA23" s="1"/>
      <c r="GPB23" s="1"/>
      <c r="GPC23" s="1"/>
      <c r="GPD23" s="1"/>
      <c r="GPE23" s="1"/>
      <c r="GPF23" s="1"/>
      <c r="GPG23" s="1"/>
      <c r="GPH23" s="1"/>
      <c r="GPI23" s="1"/>
      <c r="GPJ23" s="1"/>
      <c r="GPK23" s="1"/>
      <c r="GPL23" s="1"/>
      <c r="GPM23" s="1"/>
      <c r="GPN23" s="1"/>
      <c r="GPO23" s="1"/>
      <c r="GPP23" s="1"/>
      <c r="GPQ23" s="1"/>
      <c r="GPR23" s="1"/>
      <c r="GPS23" s="1"/>
      <c r="GPT23" s="1"/>
      <c r="GPU23" s="1"/>
      <c r="GPV23" s="1"/>
      <c r="GPW23" s="1"/>
      <c r="GPX23" s="1"/>
      <c r="GPY23" s="1"/>
      <c r="GPZ23" s="1"/>
      <c r="GQA23" s="1"/>
      <c r="GQB23" s="1"/>
      <c r="GQC23" s="1"/>
      <c r="GQD23" s="1"/>
      <c r="GQE23" s="1"/>
      <c r="GQF23" s="1"/>
      <c r="GQG23" s="1"/>
      <c r="GQH23" s="1"/>
      <c r="GQI23" s="1"/>
      <c r="GQJ23" s="1"/>
      <c r="GQK23" s="1"/>
      <c r="GQL23" s="1"/>
      <c r="GQM23" s="1"/>
      <c r="GQN23" s="1"/>
      <c r="GQO23" s="1"/>
      <c r="GQP23" s="1"/>
      <c r="GQQ23" s="1"/>
      <c r="GQR23" s="1"/>
      <c r="GQS23" s="1"/>
      <c r="GQT23" s="1"/>
      <c r="GQU23" s="1"/>
      <c r="GQV23" s="1"/>
      <c r="GQW23" s="1"/>
      <c r="GQX23" s="1"/>
      <c r="GQY23" s="1"/>
      <c r="GQZ23" s="1"/>
      <c r="GRA23" s="1"/>
      <c r="GRB23" s="1"/>
      <c r="GRC23" s="1"/>
      <c r="GRD23" s="1"/>
      <c r="GRE23" s="1"/>
      <c r="GRF23" s="1"/>
      <c r="GRG23" s="1"/>
      <c r="GRH23" s="1"/>
      <c r="GRI23" s="1"/>
      <c r="GRJ23" s="1"/>
      <c r="GRK23" s="1"/>
      <c r="GRL23" s="1"/>
      <c r="GRM23" s="1"/>
      <c r="GRN23" s="1"/>
      <c r="GRO23" s="1"/>
      <c r="GRP23" s="1"/>
      <c r="GRQ23" s="1"/>
      <c r="GRR23" s="1"/>
      <c r="GRS23" s="1"/>
      <c r="GRT23" s="1"/>
      <c r="GRU23" s="1"/>
      <c r="GRV23" s="1"/>
      <c r="GRW23" s="1"/>
      <c r="GRX23" s="1"/>
      <c r="GRY23" s="1"/>
      <c r="GRZ23" s="1"/>
      <c r="GSA23" s="1"/>
      <c r="GSB23" s="1"/>
      <c r="GSC23" s="1"/>
      <c r="GSD23" s="1"/>
      <c r="GSE23" s="1"/>
      <c r="GSF23" s="1"/>
      <c r="GSG23" s="1"/>
      <c r="GSH23" s="1"/>
      <c r="GSI23" s="1"/>
      <c r="GSJ23" s="1"/>
      <c r="GSK23" s="1"/>
      <c r="GSL23" s="1"/>
      <c r="GSM23" s="1"/>
      <c r="GSN23" s="1"/>
      <c r="GSO23" s="1"/>
      <c r="GSP23" s="1"/>
      <c r="GSQ23" s="1"/>
      <c r="GSR23" s="1"/>
      <c r="GSS23" s="1"/>
      <c r="GST23" s="1"/>
      <c r="GSU23" s="1"/>
      <c r="GSV23" s="1"/>
      <c r="GSW23" s="1"/>
      <c r="GSX23" s="1"/>
      <c r="GSY23" s="1"/>
      <c r="GSZ23" s="1"/>
      <c r="GTA23" s="1"/>
      <c r="GTB23" s="1"/>
      <c r="GTC23" s="1"/>
      <c r="GTD23" s="1"/>
      <c r="GTE23" s="1"/>
      <c r="GTF23" s="1"/>
      <c r="GTG23" s="1"/>
      <c r="GTH23" s="1"/>
      <c r="GTI23" s="1"/>
      <c r="GTJ23" s="1"/>
      <c r="GTK23" s="1"/>
      <c r="GTL23" s="1"/>
      <c r="GTM23" s="1"/>
      <c r="GTN23" s="1"/>
      <c r="GTO23" s="1"/>
      <c r="GTP23" s="1"/>
      <c r="GTQ23" s="1"/>
      <c r="GTR23" s="1"/>
      <c r="GTS23" s="1"/>
      <c r="GTT23" s="1"/>
      <c r="GTU23" s="1"/>
      <c r="GTV23" s="1"/>
      <c r="GTW23" s="1"/>
      <c r="GTX23" s="1"/>
      <c r="GTY23" s="1"/>
      <c r="GTZ23" s="1"/>
      <c r="GUA23" s="1"/>
      <c r="GUB23" s="1"/>
      <c r="GUC23" s="1"/>
      <c r="GUD23" s="1"/>
      <c r="GUE23" s="1"/>
      <c r="GUF23" s="1"/>
      <c r="GUG23" s="1"/>
      <c r="GUH23" s="1"/>
      <c r="GUI23" s="1"/>
      <c r="GUJ23" s="1"/>
      <c r="GUK23" s="1"/>
      <c r="GUL23" s="1"/>
      <c r="GUM23" s="1"/>
      <c r="GUN23" s="1"/>
      <c r="GUO23" s="1"/>
      <c r="GUP23" s="1"/>
      <c r="GUQ23" s="1"/>
      <c r="GUR23" s="1"/>
      <c r="GUS23" s="1"/>
      <c r="GUT23" s="1"/>
      <c r="GUU23" s="1"/>
      <c r="GUV23" s="1"/>
      <c r="GUW23" s="1"/>
      <c r="GUX23" s="1"/>
      <c r="GUY23" s="1"/>
      <c r="GUZ23" s="1"/>
      <c r="GVA23" s="1"/>
      <c r="GVB23" s="1"/>
      <c r="GVC23" s="1"/>
      <c r="GVD23" s="1"/>
      <c r="GVE23" s="1"/>
      <c r="GVF23" s="1"/>
      <c r="GVG23" s="1"/>
      <c r="GVH23" s="1"/>
      <c r="GVI23" s="1"/>
      <c r="GVJ23" s="1"/>
      <c r="GVK23" s="1"/>
      <c r="GVL23" s="1"/>
      <c r="GVM23" s="1"/>
      <c r="GVN23" s="1"/>
      <c r="GVO23" s="1"/>
      <c r="GVP23" s="1"/>
      <c r="GVQ23" s="1"/>
      <c r="GVR23" s="1"/>
      <c r="GVS23" s="1"/>
      <c r="GVT23" s="1"/>
      <c r="GVU23" s="1"/>
      <c r="GVV23" s="1"/>
      <c r="GVW23" s="1"/>
      <c r="GVX23" s="1"/>
      <c r="GVY23" s="1"/>
      <c r="GVZ23" s="1"/>
      <c r="GWA23" s="1"/>
      <c r="GWB23" s="1"/>
      <c r="GWC23" s="1"/>
      <c r="GWD23" s="1"/>
      <c r="GWE23" s="1"/>
      <c r="GWF23" s="1"/>
      <c r="GWG23" s="1"/>
      <c r="GWH23" s="1"/>
      <c r="GWI23" s="1"/>
      <c r="GWJ23" s="1"/>
      <c r="GWK23" s="1"/>
      <c r="GWL23" s="1"/>
      <c r="GWM23" s="1"/>
      <c r="GWN23" s="1"/>
      <c r="GWO23" s="1"/>
      <c r="GWP23" s="1"/>
      <c r="GWQ23" s="1"/>
      <c r="GWR23" s="1"/>
      <c r="GWS23" s="1"/>
      <c r="GWT23" s="1"/>
      <c r="GWU23" s="1"/>
      <c r="GWV23" s="1"/>
      <c r="GWW23" s="1"/>
      <c r="GWX23" s="1"/>
      <c r="GWY23" s="1"/>
      <c r="GWZ23" s="1"/>
      <c r="GXA23" s="1"/>
      <c r="GXB23" s="1"/>
      <c r="GXC23" s="1"/>
      <c r="GXD23" s="1"/>
      <c r="GXE23" s="1"/>
      <c r="GXF23" s="1"/>
      <c r="GXG23" s="1"/>
      <c r="GXH23" s="1"/>
      <c r="GXI23" s="1"/>
      <c r="GXJ23" s="1"/>
      <c r="GXK23" s="1"/>
      <c r="GXL23" s="1"/>
      <c r="GXM23" s="1"/>
      <c r="GXN23" s="1"/>
      <c r="GXO23" s="1"/>
      <c r="GXP23" s="1"/>
      <c r="GXQ23" s="1"/>
      <c r="GXR23" s="1"/>
      <c r="GXS23" s="1"/>
      <c r="GXT23" s="1"/>
      <c r="GXU23" s="1"/>
      <c r="GXV23" s="1"/>
      <c r="GXW23" s="1"/>
      <c r="GXX23" s="1"/>
      <c r="GXY23" s="1"/>
      <c r="GXZ23" s="1"/>
      <c r="GYA23" s="1"/>
      <c r="GYB23" s="1"/>
      <c r="GYC23" s="1"/>
      <c r="GYD23" s="1"/>
      <c r="GYE23" s="1"/>
      <c r="GYF23" s="1"/>
      <c r="GYG23" s="1"/>
      <c r="GYH23" s="1"/>
      <c r="GYI23" s="1"/>
      <c r="GYJ23" s="1"/>
      <c r="GYK23" s="1"/>
      <c r="GYL23" s="1"/>
      <c r="GYM23" s="1"/>
      <c r="GYN23" s="1"/>
      <c r="GYO23" s="1"/>
      <c r="GYP23" s="1"/>
      <c r="GYQ23" s="1"/>
      <c r="GYR23" s="1"/>
      <c r="GYS23" s="1"/>
      <c r="GYT23" s="1"/>
      <c r="GYU23" s="1"/>
      <c r="GYV23" s="1"/>
      <c r="GYW23" s="1"/>
      <c r="GYX23" s="1"/>
      <c r="GYY23" s="1"/>
      <c r="GYZ23" s="1"/>
      <c r="GZA23" s="1"/>
      <c r="GZB23" s="1"/>
      <c r="GZC23" s="1"/>
      <c r="GZD23" s="1"/>
      <c r="GZE23" s="1"/>
      <c r="GZF23" s="1"/>
      <c r="GZG23" s="1"/>
      <c r="GZH23" s="1"/>
      <c r="GZI23" s="1"/>
      <c r="GZJ23" s="1"/>
      <c r="GZK23" s="1"/>
      <c r="GZL23" s="1"/>
      <c r="GZM23" s="1"/>
      <c r="GZN23" s="1"/>
      <c r="GZO23" s="1"/>
      <c r="GZP23" s="1"/>
      <c r="GZQ23" s="1"/>
      <c r="GZR23" s="1"/>
      <c r="GZS23" s="1"/>
      <c r="GZT23" s="1"/>
      <c r="GZU23" s="1"/>
      <c r="GZV23" s="1"/>
      <c r="GZW23" s="1"/>
      <c r="GZX23" s="1"/>
      <c r="GZY23" s="1"/>
      <c r="GZZ23" s="1"/>
      <c r="HAA23" s="1"/>
      <c r="HAB23" s="1"/>
      <c r="HAC23" s="1"/>
      <c r="HAD23" s="1"/>
      <c r="HAE23" s="1"/>
      <c r="HAF23" s="1"/>
      <c r="HAG23" s="1"/>
      <c r="HAH23" s="1"/>
      <c r="HAI23" s="1"/>
      <c r="HAJ23" s="1"/>
      <c r="HAK23" s="1"/>
      <c r="HAL23" s="1"/>
      <c r="HAM23" s="1"/>
      <c r="HAN23" s="1"/>
      <c r="HAO23" s="1"/>
      <c r="HAP23" s="1"/>
      <c r="HAQ23" s="1"/>
      <c r="HAR23" s="1"/>
      <c r="HAS23" s="1"/>
      <c r="HAT23" s="1"/>
      <c r="HAU23" s="1"/>
      <c r="HAV23" s="1"/>
      <c r="HAW23" s="1"/>
      <c r="HAX23" s="1"/>
      <c r="HAY23" s="1"/>
      <c r="HAZ23" s="1"/>
      <c r="HBA23" s="1"/>
      <c r="HBB23" s="1"/>
      <c r="HBC23" s="1"/>
      <c r="HBD23" s="1"/>
      <c r="HBE23" s="1"/>
      <c r="HBF23" s="1"/>
      <c r="HBG23" s="1"/>
      <c r="HBH23" s="1"/>
      <c r="HBI23" s="1"/>
      <c r="HBJ23" s="1"/>
      <c r="HBK23" s="1"/>
      <c r="HBL23" s="1"/>
      <c r="HBM23" s="1"/>
      <c r="HBN23" s="1"/>
      <c r="HBO23" s="1"/>
      <c r="HBP23" s="1"/>
      <c r="HBQ23" s="1"/>
      <c r="HBR23" s="1"/>
      <c r="HBS23" s="1"/>
      <c r="HBT23" s="1"/>
      <c r="HBU23" s="1"/>
      <c r="HBV23" s="1"/>
      <c r="HBW23" s="1"/>
      <c r="HBX23" s="1"/>
      <c r="HBY23" s="1"/>
      <c r="HBZ23" s="1"/>
      <c r="HCA23" s="1"/>
      <c r="HCB23" s="1"/>
      <c r="HCC23" s="1"/>
      <c r="HCD23" s="1"/>
      <c r="HCE23" s="1"/>
      <c r="HCF23" s="1"/>
      <c r="HCG23" s="1"/>
      <c r="HCH23" s="1"/>
      <c r="HCI23" s="1"/>
      <c r="HCJ23" s="1"/>
      <c r="HCK23" s="1"/>
      <c r="HCL23" s="1"/>
      <c r="HCM23" s="1"/>
      <c r="HCN23" s="1"/>
      <c r="HCO23" s="1"/>
      <c r="HCP23" s="1"/>
      <c r="HCQ23" s="1"/>
      <c r="HCR23" s="1"/>
      <c r="HCS23" s="1"/>
      <c r="HCT23" s="1"/>
      <c r="HCU23" s="1"/>
      <c r="HCV23" s="1"/>
      <c r="HCW23" s="1"/>
      <c r="HCX23" s="1"/>
      <c r="HCY23" s="1"/>
      <c r="HCZ23" s="1"/>
      <c r="HDA23" s="1"/>
      <c r="HDB23" s="1"/>
      <c r="HDC23" s="1"/>
      <c r="HDD23" s="1"/>
      <c r="HDE23" s="1"/>
      <c r="HDF23" s="1"/>
      <c r="HDG23" s="1"/>
      <c r="HDH23" s="1"/>
      <c r="HDI23" s="1"/>
      <c r="HDJ23" s="1"/>
      <c r="HDK23" s="1"/>
      <c r="HDL23" s="1"/>
      <c r="HDM23" s="1"/>
      <c r="HDN23" s="1"/>
      <c r="HDO23" s="1"/>
      <c r="HDP23" s="1"/>
      <c r="HDQ23" s="1"/>
      <c r="HDR23" s="1"/>
      <c r="HDS23" s="1"/>
      <c r="HDT23" s="1"/>
      <c r="HDU23" s="1"/>
      <c r="HDV23" s="1"/>
      <c r="HDW23" s="1"/>
      <c r="HDX23" s="1"/>
      <c r="HDY23" s="1"/>
      <c r="HDZ23" s="1"/>
      <c r="HEA23" s="1"/>
      <c r="HEB23" s="1"/>
      <c r="HEC23" s="1"/>
      <c r="HED23" s="1"/>
      <c r="HEE23" s="1"/>
      <c r="HEF23" s="1"/>
      <c r="HEG23" s="1"/>
      <c r="HEH23" s="1"/>
      <c r="HEI23" s="1"/>
      <c r="HEJ23" s="1"/>
      <c r="HEK23" s="1"/>
      <c r="HEL23" s="1"/>
      <c r="HEM23" s="1"/>
      <c r="HEN23" s="1"/>
      <c r="HEO23" s="1"/>
      <c r="HEP23" s="1"/>
      <c r="HEQ23" s="1"/>
      <c r="HER23" s="1"/>
      <c r="HES23" s="1"/>
      <c r="HET23" s="1"/>
      <c r="HEU23" s="1"/>
      <c r="HEV23" s="1"/>
      <c r="HEW23" s="1"/>
      <c r="HEX23" s="1"/>
      <c r="HEY23" s="1"/>
      <c r="HEZ23" s="1"/>
      <c r="HFA23" s="1"/>
      <c r="HFB23" s="1"/>
      <c r="HFC23" s="1"/>
      <c r="HFD23" s="1"/>
      <c r="HFE23" s="1"/>
      <c r="HFF23" s="1"/>
      <c r="HFG23" s="1"/>
      <c r="HFH23" s="1"/>
      <c r="HFI23" s="1"/>
      <c r="HFJ23" s="1"/>
      <c r="HFK23" s="1"/>
      <c r="HFL23" s="1"/>
      <c r="HFM23" s="1"/>
      <c r="HFN23" s="1"/>
      <c r="HFO23" s="1"/>
      <c r="HFP23" s="1"/>
      <c r="HFQ23" s="1"/>
      <c r="HFR23" s="1"/>
      <c r="HFS23" s="1"/>
      <c r="HFT23" s="1"/>
      <c r="HFU23" s="1"/>
      <c r="HFV23" s="1"/>
      <c r="HFW23" s="1"/>
      <c r="HFX23" s="1"/>
      <c r="HFY23" s="1"/>
      <c r="HFZ23" s="1"/>
      <c r="HGA23" s="1"/>
      <c r="HGB23" s="1"/>
      <c r="HGC23" s="1"/>
      <c r="HGD23" s="1"/>
      <c r="HGE23" s="1"/>
      <c r="HGF23" s="1"/>
      <c r="HGG23" s="1"/>
      <c r="HGH23" s="1"/>
      <c r="HGI23" s="1"/>
      <c r="HGJ23" s="1"/>
      <c r="HGK23" s="1"/>
      <c r="HGL23" s="1"/>
      <c r="HGM23" s="1"/>
      <c r="HGN23" s="1"/>
      <c r="HGO23" s="1"/>
      <c r="HGP23" s="1"/>
      <c r="HGQ23" s="1"/>
      <c r="HGR23" s="1"/>
      <c r="HGS23" s="1"/>
      <c r="HGT23" s="1"/>
      <c r="HGU23" s="1"/>
      <c r="HGV23" s="1"/>
      <c r="HGW23" s="1"/>
      <c r="HGX23" s="1"/>
      <c r="HGY23" s="1"/>
      <c r="HGZ23" s="1"/>
      <c r="HHA23" s="1"/>
      <c r="HHB23" s="1"/>
      <c r="HHC23" s="1"/>
      <c r="HHD23" s="1"/>
      <c r="HHE23" s="1"/>
      <c r="HHF23" s="1"/>
      <c r="HHG23" s="1"/>
      <c r="HHH23" s="1"/>
      <c r="HHI23" s="1"/>
      <c r="HHJ23" s="1"/>
      <c r="HHK23" s="1"/>
      <c r="HHL23" s="1"/>
      <c r="HHM23" s="1"/>
      <c r="HHN23" s="1"/>
      <c r="HHO23" s="1"/>
      <c r="HHP23" s="1"/>
      <c r="HHQ23" s="1"/>
      <c r="HHR23" s="1"/>
      <c r="HHS23" s="1"/>
      <c r="HHT23" s="1"/>
      <c r="HHU23" s="1"/>
      <c r="HHV23" s="1"/>
      <c r="HHW23" s="1"/>
      <c r="HHX23" s="1"/>
      <c r="HHY23" s="1"/>
      <c r="HHZ23" s="1"/>
      <c r="HIA23" s="1"/>
      <c r="HIB23" s="1"/>
      <c r="HIC23" s="1"/>
      <c r="HID23" s="1"/>
      <c r="HIE23" s="1"/>
      <c r="HIF23" s="1"/>
      <c r="HIG23" s="1"/>
      <c r="HIH23" s="1"/>
      <c r="HII23" s="1"/>
      <c r="HIJ23" s="1"/>
      <c r="HIK23" s="1"/>
      <c r="HIL23" s="1"/>
      <c r="HIM23" s="1"/>
      <c r="HIN23" s="1"/>
      <c r="HIO23" s="1"/>
      <c r="HIP23" s="1"/>
      <c r="HIQ23" s="1"/>
      <c r="HIR23" s="1"/>
      <c r="HIS23" s="1"/>
      <c r="HIT23" s="1"/>
      <c r="HIU23" s="1"/>
      <c r="HIV23" s="1"/>
      <c r="HIW23" s="1"/>
      <c r="HIX23" s="1"/>
      <c r="HIY23" s="1"/>
      <c r="HIZ23" s="1"/>
      <c r="HJA23" s="1"/>
      <c r="HJB23" s="1"/>
      <c r="HJC23" s="1"/>
      <c r="HJD23" s="1"/>
      <c r="HJE23" s="1"/>
      <c r="HJF23" s="1"/>
      <c r="HJG23" s="1"/>
      <c r="HJH23" s="1"/>
      <c r="HJI23" s="1"/>
      <c r="HJJ23" s="1"/>
      <c r="HJK23" s="1"/>
      <c r="HJL23" s="1"/>
      <c r="HJM23" s="1"/>
      <c r="HJN23" s="1"/>
      <c r="HJO23" s="1"/>
      <c r="HJP23" s="1"/>
      <c r="HJQ23" s="1"/>
      <c r="HJR23" s="1"/>
      <c r="HJS23" s="1"/>
      <c r="HJT23" s="1"/>
      <c r="HJU23" s="1"/>
      <c r="HJV23" s="1"/>
      <c r="HJW23" s="1"/>
      <c r="HJX23" s="1"/>
      <c r="HJY23" s="1"/>
      <c r="HJZ23" s="1"/>
      <c r="HKA23" s="1"/>
      <c r="HKB23" s="1"/>
      <c r="HKC23" s="1"/>
      <c r="HKD23" s="1"/>
      <c r="HKE23" s="1"/>
      <c r="HKF23" s="1"/>
      <c r="HKG23" s="1"/>
      <c r="HKH23" s="1"/>
      <c r="HKI23" s="1"/>
      <c r="HKJ23" s="1"/>
      <c r="HKK23" s="1"/>
      <c r="HKL23" s="1"/>
      <c r="HKM23" s="1"/>
      <c r="HKN23" s="1"/>
      <c r="HKO23" s="1"/>
      <c r="HKP23" s="1"/>
      <c r="HKQ23" s="1"/>
      <c r="HKR23" s="1"/>
      <c r="HKS23" s="1"/>
      <c r="HKT23" s="1"/>
      <c r="HKU23" s="1"/>
      <c r="HKV23" s="1"/>
      <c r="HKW23" s="1"/>
      <c r="HKX23" s="1"/>
      <c r="HKY23" s="1"/>
      <c r="HKZ23" s="1"/>
      <c r="HLA23" s="1"/>
      <c r="HLB23" s="1"/>
      <c r="HLC23" s="1"/>
      <c r="HLD23" s="1"/>
      <c r="HLE23" s="1"/>
      <c r="HLF23" s="1"/>
      <c r="HLG23" s="1"/>
      <c r="HLH23" s="1"/>
      <c r="HLI23" s="1"/>
      <c r="HLJ23" s="1"/>
      <c r="HLK23" s="1"/>
      <c r="HLL23" s="1"/>
      <c r="HLM23" s="1"/>
      <c r="HLN23" s="1"/>
      <c r="HLO23" s="1"/>
      <c r="HLP23" s="1"/>
      <c r="HLQ23" s="1"/>
      <c r="HLR23" s="1"/>
      <c r="HLS23" s="1"/>
      <c r="HLT23" s="1"/>
      <c r="HLU23" s="1"/>
      <c r="HLV23" s="1"/>
      <c r="HLW23" s="1"/>
      <c r="HLX23" s="1"/>
      <c r="HLY23" s="1"/>
      <c r="HLZ23" s="1"/>
      <c r="HMA23" s="1"/>
      <c r="HMB23" s="1"/>
      <c r="HMC23" s="1"/>
      <c r="HMD23" s="1"/>
      <c r="HME23" s="1"/>
      <c r="HMF23" s="1"/>
      <c r="HMG23" s="1"/>
      <c r="HMH23" s="1"/>
      <c r="HMI23" s="1"/>
      <c r="HMJ23" s="1"/>
      <c r="HMK23" s="1"/>
      <c r="HML23" s="1"/>
      <c r="HMM23" s="1"/>
      <c r="HMN23" s="1"/>
      <c r="HMO23" s="1"/>
      <c r="HMP23" s="1"/>
      <c r="HMQ23" s="1"/>
      <c r="HMR23" s="1"/>
      <c r="HMS23" s="1"/>
      <c r="HMT23" s="1"/>
      <c r="HMU23" s="1"/>
      <c r="HMV23" s="1"/>
      <c r="HMW23" s="1"/>
      <c r="HMX23" s="1"/>
      <c r="HMY23" s="1"/>
      <c r="HMZ23" s="1"/>
      <c r="HNA23" s="1"/>
      <c r="HNB23" s="1"/>
      <c r="HNC23" s="1"/>
      <c r="HND23" s="1"/>
      <c r="HNE23" s="1"/>
      <c r="HNF23" s="1"/>
      <c r="HNG23" s="1"/>
      <c r="HNH23" s="1"/>
      <c r="HNI23" s="1"/>
      <c r="HNJ23" s="1"/>
      <c r="HNK23" s="1"/>
      <c r="HNL23" s="1"/>
      <c r="HNM23" s="1"/>
      <c r="HNN23" s="1"/>
      <c r="HNO23" s="1"/>
      <c r="HNP23" s="1"/>
      <c r="HNQ23" s="1"/>
      <c r="HNR23" s="1"/>
      <c r="HNS23" s="1"/>
      <c r="HNT23" s="1"/>
      <c r="HNU23" s="1"/>
      <c r="HNV23" s="1"/>
      <c r="HNW23" s="1"/>
      <c r="HNX23" s="1"/>
      <c r="HNY23" s="1"/>
      <c r="HNZ23" s="1"/>
      <c r="HOA23" s="1"/>
      <c r="HOB23" s="1"/>
      <c r="HOC23" s="1"/>
      <c r="HOD23" s="1"/>
      <c r="HOE23" s="1"/>
      <c r="HOF23" s="1"/>
      <c r="HOG23" s="1"/>
      <c r="HOH23" s="1"/>
      <c r="HOI23" s="1"/>
      <c r="HOJ23" s="1"/>
      <c r="HOK23" s="1"/>
      <c r="HOL23" s="1"/>
      <c r="HOM23" s="1"/>
      <c r="HON23" s="1"/>
      <c r="HOO23" s="1"/>
      <c r="HOP23" s="1"/>
      <c r="HOQ23" s="1"/>
      <c r="HOR23" s="1"/>
      <c r="HOS23" s="1"/>
      <c r="HOT23" s="1"/>
      <c r="HOU23" s="1"/>
      <c r="HOV23" s="1"/>
      <c r="HOW23" s="1"/>
      <c r="HOX23" s="1"/>
      <c r="HOY23" s="1"/>
      <c r="HOZ23" s="1"/>
      <c r="HPA23" s="1"/>
      <c r="HPB23" s="1"/>
      <c r="HPC23" s="1"/>
      <c r="HPD23" s="1"/>
      <c r="HPE23" s="1"/>
      <c r="HPF23" s="1"/>
      <c r="HPG23" s="1"/>
      <c r="HPH23" s="1"/>
      <c r="HPI23" s="1"/>
      <c r="HPJ23" s="1"/>
      <c r="HPK23" s="1"/>
      <c r="HPL23" s="1"/>
      <c r="HPM23" s="1"/>
      <c r="HPN23" s="1"/>
      <c r="HPO23" s="1"/>
      <c r="HPP23" s="1"/>
      <c r="HPQ23" s="1"/>
      <c r="HPR23" s="1"/>
      <c r="HPS23" s="1"/>
      <c r="HPT23" s="1"/>
      <c r="HPU23" s="1"/>
      <c r="HPV23" s="1"/>
      <c r="HPW23" s="1"/>
      <c r="HPX23" s="1"/>
      <c r="HPY23" s="1"/>
      <c r="HPZ23" s="1"/>
      <c r="HQA23" s="1"/>
      <c r="HQB23" s="1"/>
      <c r="HQC23" s="1"/>
      <c r="HQD23" s="1"/>
      <c r="HQE23" s="1"/>
      <c r="HQF23" s="1"/>
      <c r="HQG23" s="1"/>
      <c r="HQH23" s="1"/>
      <c r="HQI23" s="1"/>
      <c r="HQJ23" s="1"/>
      <c r="HQK23" s="1"/>
      <c r="HQL23" s="1"/>
      <c r="HQM23" s="1"/>
      <c r="HQN23" s="1"/>
      <c r="HQO23" s="1"/>
      <c r="HQP23" s="1"/>
      <c r="HQQ23" s="1"/>
      <c r="HQR23" s="1"/>
      <c r="HQS23" s="1"/>
      <c r="HQT23" s="1"/>
      <c r="HQU23" s="1"/>
      <c r="HQV23" s="1"/>
      <c r="HQW23" s="1"/>
      <c r="HQX23" s="1"/>
      <c r="HQY23" s="1"/>
      <c r="HQZ23" s="1"/>
      <c r="HRA23" s="1"/>
      <c r="HRB23" s="1"/>
      <c r="HRC23" s="1"/>
      <c r="HRD23" s="1"/>
      <c r="HRE23" s="1"/>
      <c r="HRF23" s="1"/>
      <c r="HRG23" s="1"/>
      <c r="HRH23" s="1"/>
      <c r="HRI23" s="1"/>
      <c r="HRJ23" s="1"/>
      <c r="HRK23" s="1"/>
      <c r="HRL23" s="1"/>
      <c r="HRM23" s="1"/>
      <c r="HRN23" s="1"/>
      <c r="HRO23" s="1"/>
      <c r="HRP23" s="1"/>
      <c r="HRQ23" s="1"/>
      <c r="HRR23" s="1"/>
      <c r="HRS23" s="1"/>
      <c r="HRT23" s="1"/>
      <c r="HRU23" s="1"/>
      <c r="HRV23" s="1"/>
      <c r="HRW23" s="1"/>
      <c r="HRX23" s="1"/>
      <c r="HRY23" s="1"/>
      <c r="HRZ23" s="1"/>
      <c r="HSA23" s="1"/>
      <c r="HSB23" s="1"/>
      <c r="HSC23" s="1"/>
      <c r="HSD23" s="1"/>
      <c r="HSE23" s="1"/>
      <c r="HSF23" s="1"/>
      <c r="HSG23" s="1"/>
      <c r="HSH23" s="1"/>
      <c r="HSI23" s="1"/>
      <c r="HSJ23" s="1"/>
      <c r="HSK23" s="1"/>
      <c r="HSL23" s="1"/>
      <c r="HSM23" s="1"/>
      <c r="HSN23" s="1"/>
      <c r="HSO23" s="1"/>
      <c r="HSP23" s="1"/>
      <c r="HSQ23" s="1"/>
      <c r="HSR23" s="1"/>
      <c r="HSS23" s="1"/>
      <c r="HST23" s="1"/>
      <c r="HSU23" s="1"/>
      <c r="HSV23" s="1"/>
      <c r="HSW23" s="1"/>
      <c r="HSX23" s="1"/>
      <c r="HSY23" s="1"/>
      <c r="HSZ23" s="1"/>
      <c r="HTA23" s="1"/>
      <c r="HTB23" s="1"/>
      <c r="HTC23" s="1"/>
      <c r="HTD23" s="1"/>
      <c r="HTE23" s="1"/>
      <c r="HTF23" s="1"/>
      <c r="HTG23" s="1"/>
      <c r="HTH23" s="1"/>
      <c r="HTI23" s="1"/>
      <c r="HTJ23" s="1"/>
      <c r="HTK23" s="1"/>
      <c r="HTL23" s="1"/>
      <c r="HTM23" s="1"/>
      <c r="HTN23" s="1"/>
      <c r="HTO23" s="1"/>
      <c r="HTP23" s="1"/>
      <c r="HTQ23" s="1"/>
      <c r="HTR23" s="1"/>
      <c r="HTS23" s="1"/>
      <c r="HTT23" s="1"/>
      <c r="HTU23" s="1"/>
      <c r="HTV23" s="1"/>
      <c r="HTW23" s="1"/>
      <c r="HTX23" s="1"/>
      <c r="HTY23" s="1"/>
      <c r="HTZ23" s="1"/>
      <c r="HUA23" s="1"/>
      <c r="HUB23" s="1"/>
      <c r="HUC23" s="1"/>
      <c r="HUD23" s="1"/>
      <c r="HUE23" s="1"/>
      <c r="HUF23" s="1"/>
      <c r="HUG23" s="1"/>
      <c r="HUH23" s="1"/>
      <c r="HUI23" s="1"/>
      <c r="HUJ23" s="1"/>
      <c r="HUK23" s="1"/>
      <c r="HUL23" s="1"/>
      <c r="HUM23" s="1"/>
      <c r="HUN23" s="1"/>
      <c r="HUO23" s="1"/>
      <c r="HUP23" s="1"/>
      <c r="HUQ23" s="1"/>
      <c r="HUR23" s="1"/>
      <c r="HUS23" s="1"/>
      <c r="HUT23" s="1"/>
      <c r="HUU23" s="1"/>
      <c r="HUV23" s="1"/>
      <c r="HUW23" s="1"/>
      <c r="HUX23" s="1"/>
      <c r="HUY23" s="1"/>
      <c r="HUZ23" s="1"/>
      <c r="HVA23" s="1"/>
      <c r="HVB23" s="1"/>
      <c r="HVC23" s="1"/>
      <c r="HVD23" s="1"/>
      <c r="HVE23" s="1"/>
      <c r="HVF23" s="1"/>
      <c r="HVG23" s="1"/>
      <c r="HVH23" s="1"/>
      <c r="HVI23" s="1"/>
      <c r="HVJ23" s="1"/>
      <c r="HVK23" s="1"/>
      <c r="HVL23" s="1"/>
      <c r="HVM23" s="1"/>
      <c r="HVN23" s="1"/>
      <c r="HVO23" s="1"/>
      <c r="HVP23" s="1"/>
      <c r="HVQ23" s="1"/>
      <c r="HVR23" s="1"/>
      <c r="HVS23" s="1"/>
      <c r="HVT23" s="1"/>
      <c r="HVU23" s="1"/>
      <c r="HVV23" s="1"/>
      <c r="HVW23" s="1"/>
      <c r="HVX23" s="1"/>
      <c r="HVY23" s="1"/>
      <c r="HVZ23" s="1"/>
      <c r="HWA23" s="1"/>
      <c r="HWB23" s="1"/>
      <c r="HWC23" s="1"/>
      <c r="HWD23" s="1"/>
      <c r="HWE23" s="1"/>
      <c r="HWF23" s="1"/>
      <c r="HWG23" s="1"/>
      <c r="HWH23" s="1"/>
      <c r="HWI23" s="1"/>
      <c r="HWJ23" s="1"/>
      <c r="HWK23" s="1"/>
      <c r="HWL23" s="1"/>
      <c r="HWM23" s="1"/>
      <c r="HWN23" s="1"/>
      <c r="HWO23" s="1"/>
      <c r="HWP23" s="1"/>
      <c r="HWQ23" s="1"/>
      <c r="HWR23" s="1"/>
      <c r="HWS23" s="1"/>
      <c r="HWT23" s="1"/>
      <c r="HWU23" s="1"/>
      <c r="HWV23" s="1"/>
      <c r="HWW23" s="1"/>
      <c r="HWX23" s="1"/>
      <c r="HWY23" s="1"/>
      <c r="HWZ23" s="1"/>
      <c r="HXA23" s="1"/>
      <c r="HXB23" s="1"/>
      <c r="HXC23" s="1"/>
      <c r="HXD23" s="1"/>
      <c r="HXE23" s="1"/>
      <c r="HXF23" s="1"/>
      <c r="HXG23" s="1"/>
      <c r="HXH23" s="1"/>
      <c r="HXI23" s="1"/>
      <c r="HXJ23" s="1"/>
      <c r="HXK23" s="1"/>
      <c r="HXL23" s="1"/>
      <c r="HXM23" s="1"/>
      <c r="HXN23" s="1"/>
      <c r="HXO23" s="1"/>
      <c r="HXP23" s="1"/>
      <c r="HXQ23" s="1"/>
      <c r="HXR23" s="1"/>
      <c r="HXS23" s="1"/>
      <c r="HXT23" s="1"/>
      <c r="HXU23" s="1"/>
      <c r="HXV23" s="1"/>
      <c r="HXW23" s="1"/>
      <c r="HXX23" s="1"/>
      <c r="HXY23" s="1"/>
      <c r="HXZ23" s="1"/>
      <c r="HYA23" s="1"/>
      <c r="HYB23" s="1"/>
      <c r="HYC23" s="1"/>
      <c r="HYD23" s="1"/>
      <c r="HYE23" s="1"/>
      <c r="HYF23" s="1"/>
      <c r="HYG23" s="1"/>
      <c r="HYH23" s="1"/>
      <c r="HYI23" s="1"/>
      <c r="HYJ23" s="1"/>
      <c r="HYK23" s="1"/>
      <c r="HYL23" s="1"/>
      <c r="HYM23" s="1"/>
      <c r="HYN23" s="1"/>
      <c r="HYO23" s="1"/>
      <c r="HYP23" s="1"/>
      <c r="HYQ23" s="1"/>
      <c r="HYR23" s="1"/>
      <c r="HYS23" s="1"/>
      <c r="HYT23" s="1"/>
      <c r="HYU23" s="1"/>
      <c r="HYV23" s="1"/>
      <c r="HYW23" s="1"/>
      <c r="HYX23" s="1"/>
      <c r="HYY23" s="1"/>
      <c r="HYZ23" s="1"/>
      <c r="HZA23" s="1"/>
      <c r="HZB23" s="1"/>
      <c r="HZC23" s="1"/>
      <c r="HZD23" s="1"/>
      <c r="HZE23" s="1"/>
      <c r="HZF23" s="1"/>
      <c r="HZG23" s="1"/>
      <c r="HZH23" s="1"/>
      <c r="HZI23" s="1"/>
      <c r="HZJ23" s="1"/>
      <c r="HZK23" s="1"/>
      <c r="HZL23" s="1"/>
      <c r="HZM23" s="1"/>
      <c r="HZN23" s="1"/>
      <c r="HZO23" s="1"/>
      <c r="HZP23" s="1"/>
      <c r="HZQ23" s="1"/>
      <c r="HZR23" s="1"/>
      <c r="HZS23" s="1"/>
      <c r="HZT23" s="1"/>
      <c r="HZU23" s="1"/>
      <c r="HZV23" s="1"/>
      <c r="HZW23" s="1"/>
      <c r="HZX23" s="1"/>
      <c r="HZY23" s="1"/>
      <c r="HZZ23" s="1"/>
      <c r="IAA23" s="1"/>
      <c r="IAB23" s="1"/>
      <c r="IAC23" s="1"/>
      <c r="IAD23" s="1"/>
      <c r="IAE23" s="1"/>
      <c r="IAF23" s="1"/>
      <c r="IAG23" s="1"/>
      <c r="IAH23" s="1"/>
      <c r="IAI23" s="1"/>
      <c r="IAJ23" s="1"/>
      <c r="IAK23" s="1"/>
      <c r="IAL23" s="1"/>
      <c r="IAM23" s="1"/>
      <c r="IAN23" s="1"/>
      <c r="IAO23" s="1"/>
      <c r="IAP23" s="1"/>
      <c r="IAQ23" s="1"/>
      <c r="IAR23" s="1"/>
      <c r="IAS23" s="1"/>
      <c r="IAT23" s="1"/>
      <c r="IAU23" s="1"/>
      <c r="IAV23" s="1"/>
      <c r="IAW23" s="1"/>
      <c r="IAX23" s="1"/>
      <c r="IAY23" s="1"/>
      <c r="IAZ23" s="1"/>
      <c r="IBA23" s="1"/>
      <c r="IBB23" s="1"/>
      <c r="IBC23" s="1"/>
      <c r="IBD23" s="1"/>
      <c r="IBE23" s="1"/>
      <c r="IBF23" s="1"/>
      <c r="IBG23" s="1"/>
      <c r="IBH23" s="1"/>
      <c r="IBI23" s="1"/>
      <c r="IBJ23" s="1"/>
      <c r="IBK23" s="1"/>
      <c r="IBL23" s="1"/>
      <c r="IBM23" s="1"/>
      <c r="IBN23" s="1"/>
      <c r="IBO23" s="1"/>
      <c r="IBP23" s="1"/>
      <c r="IBQ23" s="1"/>
      <c r="IBR23" s="1"/>
      <c r="IBS23" s="1"/>
      <c r="IBT23" s="1"/>
      <c r="IBU23" s="1"/>
      <c r="IBV23" s="1"/>
      <c r="IBW23" s="1"/>
      <c r="IBX23" s="1"/>
      <c r="IBY23" s="1"/>
      <c r="IBZ23" s="1"/>
      <c r="ICA23" s="1"/>
      <c r="ICB23" s="1"/>
      <c r="ICC23" s="1"/>
      <c r="ICD23" s="1"/>
      <c r="ICE23" s="1"/>
      <c r="ICF23" s="1"/>
      <c r="ICG23" s="1"/>
      <c r="ICH23" s="1"/>
      <c r="ICI23" s="1"/>
      <c r="ICJ23" s="1"/>
      <c r="ICK23" s="1"/>
      <c r="ICL23" s="1"/>
      <c r="ICM23" s="1"/>
      <c r="ICN23" s="1"/>
      <c r="ICO23" s="1"/>
      <c r="ICP23" s="1"/>
      <c r="ICQ23" s="1"/>
      <c r="ICR23" s="1"/>
      <c r="ICS23" s="1"/>
      <c r="ICT23" s="1"/>
      <c r="ICU23" s="1"/>
      <c r="ICV23" s="1"/>
      <c r="ICW23" s="1"/>
      <c r="ICX23" s="1"/>
      <c r="ICY23" s="1"/>
      <c r="ICZ23" s="1"/>
      <c r="IDA23" s="1"/>
      <c r="IDB23" s="1"/>
      <c r="IDC23" s="1"/>
      <c r="IDD23" s="1"/>
      <c r="IDE23" s="1"/>
      <c r="IDF23" s="1"/>
      <c r="IDG23" s="1"/>
      <c r="IDH23" s="1"/>
      <c r="IDI23" s="1"/>
      <c r="IDJ23" s="1"/>
      <c r="IDK23" s="1"/>
      <c r="IDL23" s="1"/>
      <c r="IDM23" s="1"/>
      <c r="IDN23" s="1"/>
      <c r="IDO23" s="1"/>
      <c r="IDP23" s="1"/>
      <c r="IDQ23" s="1"/>
      <c r="IDR23" s="1"/>
      <c r="IDS23" s="1"/>
      <c r="IDT23" s="1"/>
      <c r="IDU23" s="1"/>
      <c r="IDV23" s="1"/>
      <c r="IDW23" s="1"/>
      <c r="IDX23" s="1"/>
      <c r="IDY23" s="1"/>
      <c r="IDZ23" s="1"/>
      <c r="IEA23" s="1"/>
      <c r="IEB23" s="1"/>
      <c r="IEC23" s="1"/>
      <c r="IED23" s="1"/>
      <c r="IEE23" s="1"/>
      <c r="IEF23" s="1"/>
      <c r="IEG23" s="1"/>
      <c r="IEH23" s="1"/>
      <c r="IEI23" s="1"/>
      <c r="IEJ23" s="1"/>
      <c r="IEK23" s="1"/>
      <c r="IEL23" s="1"/>
      <c r="IEM23" s="1"/>
      <c r="IEN23" s="1"/>
      <c r="IEO23" s="1"/>
      <c r="IEP23" s="1"/>
      <c r="IEQ23" s="1"/>
      <c r="IER23" s="1"/>
      <c r="IES23" s="1"/>
      <c r="IET23" s="1"/>
      <c r="IEU23" s="1"/>
      <c r="IEV23" s="1"/>
      <c r="IEW23" s="1"/>
      <c r="IEX23" s="1"/>
      <c r="IEY23" s="1"/>
      <c r="IEZ23" s="1"/>
      <c r="IFA23" s="1"/>
      <c r="IFB23" s="1"/>
      <c r="IFC23" s="1"/>
      <c r="IFD23" s="1"/>
      <c r="IFE23" s="1"/>
      <c r="IFF23" s="1"/>
      <c r="IFG23" s="1"/>
      <c r="IFH23" s="1"/>
      <c r="IFI23" s="1"/>
      <c r="IFJ23" s="1"/>
      <c r="IFK23" s="1"/>
      <c r="IFL23" s="1"/>
      <c r="IFM23" s="1"/>
      <c r="IFN23" s="1"/>
      <c r="IFO23" s="1"/>
      <c r="IFP23" s="1"/>
      <c r="IFQ23" s="1"/>
      <c r="IFR23" s="1"/>
      <c r="IFS23" s="1"/>
      <c r="IFT23" s="1"/>
      <c r="IFU23" s="1"/>
      <c r="IFV23" s="1"/>
      <c r="IFW23" s="1"/>
      <c r="IFX23" s="1"/>
      <c r="IFY23" s="1"/>
      <c r="IFZ23" s="1"/>
      <c r="IGA23" s="1"/>
      <c r="IGB23" s="1"/>
      <c r="IGC23" s="1"/>
      <c r="IGD23" s="1"/>
      <c r="IGE23" s="1"/>
      <c r="IGF23" s="1"/>
      <c r="IGG23" s="1"/>
      <c r="IGH23" s="1"/>
      <c r="IGI23" s="1"/>
      <c r="IGJ23" s="1"/>
      <c r="IGK23" s="1"/>
      <c r="IGL23" s="1"/>
      <c r="IGM23" s="1"/>
      <c r="IGN23" s="1"/>
      <c r="IGO23" s="1"/>
      <c r="IGP23" s="1"/>
      <c r="IGQ23" s="1"/>
      <c r="IGR23" s="1"/>
      <c r="IGS23" s="1"/>
      <c r="IGT23" s="1"/>
      <c r="IGU23" s="1"/>
      <c r="IGV23" s="1"/>
      <c r="IGW23" s="1"/>
      <c r="IGX23" s="1"/>
      <c r="IGY23" s="1"/>
      <c r="IGZ23" s="1"/>
      <c r="IHA23" s="1"/>
      <c r="IHB23" s="1"/>
      <c r="IHC23" s="1"/>
      <c r="IHD23" s="1"/>
      <c r="IHE23" s="1"/>
      <c r="IHF23" s="1"/>
      <c r="IHG23" s="1"/>
      <c r="IHH23" s="1"/>
      <c r="IHI23" s="1"/>
      <c r="IHJ23" s="1"/>
      <c r="IHK23" s="1"/>
      <c r="IHL23" s="1"/>
      <c r="IHM23" s="1"/>
      <c r="IHN23" s="1"/>
      <c r="IHO23" s="1"/>
      <c r="IHP23" s="1"/>
      <c r="IHQ23" s="1"/>
      <c r="IHR23" s="1"/>
      <c r="IHS23" s="1"/>
      <c r="IHT23" s="1"/>
      <c r="IHU23" s="1"/>
      <c r="IHV23" s="1"/>
      <c r="IHW23" s="1"/>
      <c r="IHX23" s="1"/>
      <c r="IHY23" s="1"/>
      <c r="IHZ23" s="1"/>
      <c r="IIA23" s="1"/>
      <c r="IIB23" s="1"/>
      <c r="IIC23" s="1"/>
      <c r="IID23" s="1"/>
      <c r="IIE23" s="1"/>
      <c r="IIF23" s="1"/>
      <c r="IIG23" s="1"/>
      <c r="IIH23" s="1"/>
      <c r="III23" s="1"/>
      <c r="IIJ23" s="1"/>
      <c r="IIK23" s="1"/>
      <c r="IIL23" s="1"/>
      <c r="IIM23" s="1"/>
      <c r="IIN23" s="1"/>
      <c r="IIO23" s="1"/>
      <c r="IIP23" s="1"/>
      <c r="IIQ23" s="1"/>
      <c r="IIR23" s="1"/>
      <c r="IIS23" s="1"/>
      <c r="IIT23" s="1"/>
      <c r="IIU23" s="1"/>
      <c r="IIV23" s="1"/>
      <c r="IIW23" s="1"/>
      <c r="IIX23" s="1"/>
      <c r="IIY23" s="1"/>
      <c r="IIZ23" s="1"/>
      <c r="IJA23" s="1"/>
      <c r="IJB23" s="1"/>
      <c r="IJC23" s="1"/>
      <c r="IJD23" s="1"/>
      <c r="IJE23" s="1"/>
      <c r="IJF23" s="1"/>
      <c r="IJG23" s="1"/>
      <c r="IJH23" s="1"/>
      <c r="IJI23" s="1"/>
      <c r="IJJ23" s="1"/>
      <c r="IJK23" s="1"/>
      <c r="IJL23" s="1"/>
      <c r="IJM23" s="1"/>
      <c r="IJN23" s="1"/>
      <c r="IJO23" s="1"/>
      <c r="IJP23" s="1"/>
      <c r="IJQ23" s="1"/>
      <c r="IJR23" s="1"/>
      <c r="IJS23" s="1"/>
      <c r="IJT23" s="1"/>
      <c r="IJU23" s="1"/>
      <c r="IJV23" s="1"/>
      <c r="IJW23" s="1"/>
      <c r="IJX23" s="1"/>
      <c r="IJY23" s="1"/>
      <c r="IJZ23" s="1"/>
      <c r="IKA23" s="1"/>
      <c r="IKB23" s="1"/>
      <c r="IKC23" s="1"/>
      <c r="IKD23" s="1"/>
      <c r="IKE23" s="1"/>
      <c r="IKF23" s="1"/>
      <c r="IKG23" s="1"/>
      <c r="IKH23" s="1"/>
      <c r="IKI23" s="1"/>
      <c r="IKJ23" s="1"/>
      <c r="IKK23" s="1"/>
      <c r="IKL23" s="1"/>
      <c r="IKM23" s="1"/>
      <c r="IKN23" s="1"/>
      <c r="IKO23" s="1"/>
      <c r="IKP23" s="1"/>
      <c r="IKQ23" s="1"/>
      <c r="IKR23" s="1"/>
      <c r="IKS23" s="1"/>
      <c r="IKT23" s="1"/>
      <c r="IKU23" s="1"/>
      <c r="IKV23" s="1"/>
      <c r="IKW23" s="1"/>
      <c r="IKX23" s="1"/>
      <c r="IKY23" s="1"/>
      <c r="IKZ23" s="1"/>
      <c r="ILA23" s="1"/>
      <c r="ILB23" s="1"/>
      <c r="ILC23" s="1"/>
      <c r="ILD23" s="1"/>
      <c r="ILE23" s="1"/>
      <c r="ILF23" s="1"/>
      <c r="ILG23" s="1"/>
      <c r="ILH23" s="1"/>
      <c r="ILI23" s="1"/>
      <c r="ILJ23" s="1"/>
      <c r="ILK23" s="1"/>
      <c r="ILL23" s="1"/>
      <c r="ILM23" s="1"/>
      <c r="ILN23" s="1"/>
      <c r="ILO23" s="1"/>
      <c r="ILP23" s="1"/>
      <c r="ILQ23" s="1"/>
      <c r="ILR23" s="1"/>
      <c r="ILS23" s="1"/>
      <c r="ILT23" s="1"/>
      <c r="ILU23" s="1"/>
      <c r="ILV23" s="1"/>
      <c r="ILW23" s="1"/>
      <c r="ILX23" s="1"/>
      <c r="ILY23" s="1"/>
      <c r="ILZ23" s="1"/>
      <c r="IMA23" s="1"/>
      <c r="IMB23" s="1"/>
      <c r="IMC23" s="1"/>
      <c r="IMD23" s="1"/>
      <c r="IME23" s="1"/>
      <c r="IMF23" s="1"/>
      <c r="IMG23" s="1"/>
      <c r="IMH23" s="1"/>
      <c r="IMI23" s="1"/>
      <c r="IMJ23" s="1"/>
      <c r="IMK23" s="1"/>
      <c r="IML23" s="1"/>
      <c r="IMM23" s="1"/>
      <c r="IMN23" s="1"/>
      <c r="IMO23" s="1"/>
      <c r="IMP23" s="1"/>
      <c r="IMQ23" s="1"/>
      <c r="IMR23" s="1"/>
      <c r="IMS23" s="1"/>
      <c r="IMT23" s="1"/>
      <c r="IMU23" s="1"/>
      <c r="IMV23" s="1"/>
      <c r="IMW23" s="1"/>
      <c r="IMX23" s="1"/>
      <c r="IMY23" s="1"/>
      <c r="IMZ23" s="1"/>
      <c r="INA23" s="1"/>
      <c r="INB23" s="1"/>
      <c r="INC23" s="1"/>
      <c r="IND23" s="1"/>
      <c r="INE23" s="1"/>
      <c r="INF23" s="1"/>
      <c r="ING23" s="1"/>
      <c r="INH23" s="1"/>
      <c r="INI23" s="1"/>
      <c r="INJ23" s="1"/>
      <c r="INK23" s="1"/>
      <c r="INL23" s="1"/>
      <c r="INM23" s="1"/>
      <c r="INN23" s="1"/>
      <c r="INO23" s="1"/>
      <c r="INP23" s="1"/>
      <c r="INQ23" s="1"/>
      <c r="INR23" s="1"/>
      <c r="INS23" s="1"/>
      <c r="INT23" s="1"/>
      <c r="INU23" s="1"/>
      <c r="INV23" s="1"/>
      <c r="INW23" s="1"/>
      <c r="INX23" s="1"/>
      <c r="INY23" s="1"/>
      <c r="INZ23" s="1"/>
      <c r="IOA23" s="1"/>
      <c r="IOB23" s="1"/>
      <c r="IOC23" s="1"/>
      <c r="IOD23" s="1"/>
      <c r="IOE23" s="1"/>
      <c r="IOF23" s="1"/>
      <c r="IOG23" s="1"/>
      <c r="IOH23" s="1"/>
      <c r="IOI23" s="1"/>
      <c r="IOJ23" s="1"/>
      <c r="IOK23" s="1"/>
      <c r="IOL23" s="1"/>
      <c r="IOM23" s="1"/>
      <c r="ION23" s="1"/>
      <c r="IOO23" s="1"/>
      <c r="IOP23" s="1"/>
      <c r="IOQ23" s="1"/>
      <c r="IOR23" s="1"/>
      <c r="IOS23" s="1"/>
      <c r="IOT23" s="1"/>
      <c r="IOU23" s="1"/>
      <c r="IOV23" s="1"/>
      <c r="IOW23" s="1"/>
      <c r="IOX23" s="1"/>
      <c r="IOY23" s="1"/>
      <c r="IOZ23" s="1"/>
      <c r="IPA23" s="1"/>
      <c r="IPB23" s="1"/>
      <c r="IPC23" s="1"/>
      <c r="IPD23" s="1"/>
      <c r="IPE23" s="1"/>
      <c r="IPF23" s="1"/>
      <c r="IPG23" s="1"/>
      <c r="IPH23" s="1"/>
      <c r="IPI23" s="1"/>
      <c r="IPJ23" s="1"/>
      <c r="IPK23" s="1"/>
      <c r="IPL23" s="1"/>
      <c r="IPM23" s="1"/>
      <c r="IPN23" s="1"/>
      <c r="IPO23" s="1"/>
      <c r="IPP23" s="1"/>
      <c r="IPQ23" s="1"/>
      <c r="IPR23" s="1"/>
      <c r="IPS23" s="1"/>
      <c r="IPT23" s="1"/>
      <c r="IPU23" s="1"/>
      <c r="IPV23" s="1"/>
      <c r="IPW23" s="1"/>
      <c r="IPX23" s="1"/>
      <c r="IPY23" s="1"/>
      <c r="IPZ23" s="1"/>
      <c r="IQA23" s="1"/>
      <c r="IQB23" s="1"/>
      <c r="IQC23" s="1"/>
      <c r="IQD23" s="1"/>
      <c r="IQE23" s="1"/>
      <c r="IQF23" s="1"/>
      <c r="IQG23" s="1"/>
      <c r="IQH23" s="1"/>
      <c r="IQI23" s="1"/>
      <c r="IQJ23" s="1"/>
      <c r="IQK23" s="1"/>
      <c r="IQL23" s="1"/>
      <c r="IQM23" s="1"/>
      <c r="IQN23" s="1"/>
      <c r="IQO23" s="1"/>
      <c r="IQP23" s="1"/>
      <c r="IQQ23" s="1"/>
      <c r="IQR23" s="1"/>
      <c r="IQS23" s="1"/>
      <c r="IQT23" s="1"/>
      <c r="IQU23" s="1"/>
      <c r="IQV23" s="1"/>
      <c r="IQW23" s="1"/>
      <c r="IQX23" s="1"/>
      <c r="IQY23" s="1"/>
      <c r="IQZ23" s="1"/>
      <c r="IRA23" s="1"/>
      <c r="IRB23" s="1"/>
      <c r="IRC23" s="1"/>
      <c r="IRD23" s="1"/>
      <c r="IRE23" s="1"/>
      <c r="IRF23" s="1"/>
      <c r="IRG23" s="1"/>
      <c r="IRH23" s="1"/>
      <c r="IRI23" s="1"/>
      <c r="IRJ23" s="1"/>
      <c r="IRK23" s="1"/>
      <c r="IRL23" s="1"/>
      <c r="IRM23" s="1"/>
      <c r="IRN23" s="1"/>
      <c r="IRO23" s="1"/>
      <c r="IRP23" s="1"/>
      <c r="IRQ23" s="1"/>
      <c r="IRR23" s="1"/>
      <c r="IRS23" s="1"/>
      <c r="IRT23" s="1"/>
      <c r="IRU23" s="1"/>
      <c r="IRV23" s="1"/>
      <c r="IRW23" s="1"/>
      <c r="IRX23" s="1"/>
      <c r="IRY23" s="1"/>
      <c r="IRZ23" s="1"/>
      <c r="ISA23" s="1"/>
      <c r="ISB23" s="1"/>
      <c r="ISC23" s="1"/>
      <c r="ISD23" s="1"/>
      <c r="ISE23" s="1"/>
      <c r="ISF23" s="1"/>
      <c r="ISG23" s="1"/>
      <c r="ISH23" s="1"/>
      <c r="ISI23" s="1"/>
      <c r="ISJ23" s="1"/>
      <c r="ISK23" s="1"/>
      <c r="ISL23" s="1"/>
      <c r="ISM23" s="1"/>
      <c r="ISN23" s="1"/>
      <c r="ISO23" s="1"/>
      <c r="ISP23" s="1"/>
      <c r="ISQ23" s="1"/>
      <c r="ISR23" s="1"/>
      <c r="ISS23" s="1"/>
      <c r="IST23" s="1"/>
      <c r="ISU23" s="1"/>
      <c r="ISV23" s="1"/>
      <c r="ISW23" s="1"/>
      <c r="ISX23" s="1"/>
      <c r="ISY23" s="1"/>
      <c r="ISZ23" s="1"/>
      <c r="ITA23" s="1"/>
      <c r="ITB23" s="1"/>
      <c r="ITC23" s="1"/>
      <c r="ITD23" s="1"/>
      <c r="ITE23" s="1"/>
      <c r="ITF23" s="1"/>
      <c r="ITG23" s="1"/>
      <c r="ITH23" s="1"/>
      <c r="ITI23" s="1"/>
      <c r="ITJ23" s="1"/>
      <c r="ITK23" s="1"/>
      <c r="ITL23" s="1"/>
      <c r="ITM23" s="1"/>
      <c r="ITN23" s="1"/>
      <c r="ITO23" s="1"/>
      <c r="ITP23" s="1"/>
      <c r="ITQ23" s="1"/>
      <c r="ITR23" s="1"/>
      <c r="ITS23" s="1"/>
      <c r="ITT23" s="1"/>
      <c r="ITU23" s="1"/>
      <c r="ITV23" s="1"/>
      <c r="ITW23" s="1"/>
      <c r="ITX23" s="1"/>
      <c r="ITY23" s="1"/>
      <c r="ITZ23" s="1"/>
      <c r="IUA23" s="1"/>
      <c r="IUB23" s="1"/>
      <c r="IUC23" s="1"/>
      <c r="IUD23" s="1"/>
      <c r="IUE23" s="1"/>
      <c r="IUF23" s="1"/>
      <c r="IUG23" s="1"/>
      <c r="IUH23" s="1"/>
      <c r="IUI23" s="1"/>
      <c r="IUJ23" s="1"/>
      <c r="IUK23" s="1"/>
      <c r="IUL23" s="1"/>
      <c r="IUM23" s="1"/>
      <c r="IUN23" s="1"/>
      <c r="IUO23" s="1"/>
      <c r="IUP23" s="1"/>
      <c r="IUQ23" s="1"/>
      <c r="IUR23" s="1"/>
      <c r="IUS23" s="1"/>
      <c r="IUT23" s="1"/>
      <c r="IUU23" s="1"/>
      <c r="IUV23" s="1"/>
      <c r="IUW23" s="1"/>
      <c r="IUX23" s="1"/>
      <c r="IUY23" s="1"/>
      <c r="IUZ23" s="1"/>
      <c r="IVA23" s="1"/>
      <c r="IVB23" s="1"/>
      <c r="IVC23" s="1"/>
      <c r="IVD23" s="1"/>
      <c r="IVE23" s="1"/>
      <c r="IVF23" s="1"/>
      <c r="IVG23" s="1"/>
      <c r="IVH23" s="1"/>
      <c r="IVI23" s="1"/>
      <c r="IVJ23" s="1"/>
      <c r="IVK23" s="1"/>
      <c r="IVL23" s="1"/>
      <c r="IVM23" s="1"/>
      <c r="IVN23" s="1"/>
      <c r="IVO23" s="1"/>
      <c r="IVP23" s="1"/>
      <c r="IVQ23" s="1"/>
      <c r="IVR23" s="1"/>
      <c r="IVS23" s="1"/>
      <c r="IVT23" s="1"/>
      <c r="IVU23" s="1"/>
      <c r="IVV23" s="1"/>
      <c r="IVW23" s="1"/>
      <c r="IVX23" s="1"/>
      <c r="IVY23" s="1"/>
      <c r="IVZ23" s="1"/>
      <c r="IWA23" s="1"/>
      <c r="IWB23" s="1"/>
      <c r="IWC23" s="1"/>
      <c r="IWD23" s="1"/>
      <c r="IWE23" s="1"/>
      <c r="IWF23" s="1"/>
      <c r="IWG23" s="1"/>
      <c r="IWH23" s="1"/>
      <c r="IWI23" s="1"/>
      <c r="IWJ23" s="1"/>
      <c r="IWK23" s="1"/>
      <c r="IWL23" s="1"/>
      <c r="IWM23" s="1"/>
      <c r="IWN23" s="1"/>
      <c r="IWO23" s="1"/>
      <c r="IWP23" s="1"/>
      <c r="IWQ23" s="1"/>
      <c r="IWR23" s="1"/>
      <c r="IWS23" s="1"/>
      <c r="IWT23" s="1"/>
      <c r="IWU23" s="1"/>
      <c r="IWV23" s="1"/>
      <c r="IWW23" s="1"/>
      <c r="IWX23" s="1"/>
      <c r="IWY23" s="1"/>
      <c r="IWZ23" s="1"/>
      <c r="IXA23" s="1"/>
      <c r="IXB23" s="1"/>
      <c r="IXC23" s="1"/>
      <c r="IXD23" s="1"/>
      <c r="IXE23" s="1"/>
      <c r="IXF23" s="1"/>
      <c r="IXG23" s="1"/>
      <c r="IXH23" s="1"/>
      <c r="IXI23" s="1"/>
      <c r="IXJ23" s="1"/>
      <c r="IXK23" s="1"/>
      <c r="IXL23" s="1"/>
      <c r="IXM23" s="1"/>
      <c r="IXN23" s="1"/>
      <c r="IXO23" s="1"/>
      <c r="IXP23" s="1"/>
      <c r="IXQ23" s="1"/>
      <c r="IXR23" s="1"/>
      <c r="IXS23" s="1"/>
      <c r="IXT23" s="1"/>
      <c r="IXU23" s="1"/>
      <c r="IXV23" s="1"/>
      <c r="IXW23" s="1"/>
      <c r="IXX23" s="1"/>
      <c r="IXY23" s="1"/>
      <c r="IXZ23" s="1"/>
      <c r="IYA23" s="1"/>
      <c r="IYB23" s="1"/>
      <c r="IYC23" s="1"/>
      <c r="IYD23" s="1"/>
      <c r="IYE23" s="1"/>
      <c r="IYF23" s="1"/>
      <c r="IYG23" s="1"/>
      <c r="IYH23" s="1"/>
      <c r="IYI23" s="1"/>
      <c r="IYJ23" s="1"/>
      <c r="IYK23" s="1"/>
      <c r="IYL23" s="1"/>
      <c r="IYM23" s="1"/>
      <c r="IYN23" s="1"/>
      <c r="IYO23" s="1"/>
      <c r="IYP23" s="1"/>
      <c r="IYQ23" s="1"/>
      <c r="IYR23" s="1"/>
      <c r="IYS23" s="1"/>
      <c r="IYT23" s="1"/>
      <c r="IYU23" s="1"/>
      <c r="IYV23" s="1"/>
      <c r="IYW23" s="1"/>
      <c r="IYX23" s="1"/>
      <c r="IYY23" s="1"/>
      <c r="IYZ23" s="1"/>
      <c r="IZA23" s="1"/>
      <c r="IZB23" s="1"/>
      <c r="IZC23" s="1"/>
      <c r="IZD23" s="1"/>
      <c r="IZE23" s="1"/>
      <c r="IZF23" s="1"/>
      <c r="IZG23" s="1"/>
      <c r="IZH23" s="1"/>
      <c r="IZI23" s="1"/>
      <c r="IZJ23" s="1"/>
      <c r="IZK23" s="1"/>
      <c r="IZL23" s="1"/>
      <c r="IZM23" s="1"/>
      <c r="IZN23" s="1"/>
      <c r="IZO23" s="1"/>
      <c r="IZP23" s="1"/>
      <c r="IZQ23" s="1"/>
      <c r="IZR23" s="1"/>
      <c r="IZS23" s="1"/>
      <c r="IZT23" s="1"/>
      <c r="IZU23" s="1"/>
      <c r="IZV23" s="1"/>
      <c r="IZW23" s="1"/>
      <c r="IZX23" s="1"/>
      <c r="IZY23" s="1"/>
      <c r="IZZ23" s="1"/>
      <c r="JAA23" s="1"/>
      <c r="JAB23" s="1"/>
      <c r="JAC23" s="1"/>
      <c r="JAD23" s="1"/>
      <c r="JAE23" s="1"/>
      <c r="JAF23" s="1"/>
      <c r="JAG23" s="1"/>
      <c r="JAH23" s="1"/>
      <c r="JAI23" s="1"/>
      <c r="JAJ23" s="1"/>
      <c r="JAK23" s="1"/>
      <c r="JAL23" s="1"/>
      <c r="JAM23" s="1"/>
      <c r="JAN23" s="1"/>
      <c r="JAO23" s="1"/>
      <c r="JAP23" s="1"/>
      <c r="JAQ23" s="1"/>
      <c r="JAR23" s="1"/>
      <c r="JAS23" s="1"/>
      <c r="JAT23" s="1"/>
      <c r="JAU23" s="1"/>
      <c r="JAV23" s="1"/>
      <c r="JAW23" s="1"/>
      <c r="JAX23" s="1"/>
      <c r="JAY23" s="1"/>
      <c r="JAZ23" s="1"/>
      <c r="JBA23" s="1"/>
      <c r="JBB23" s="1"/>
      <c r="JBC23" s="1"/>
      <c r="JBD23" s="1"/>
      <c r="JBE23" s="1"/>
      <c r="JBF23" s="1"/>
      <c r="JBG23" s="1"/>
      <c r="JBH23" s="1"/>
      <c r="JBI23" s="1"/>
      <c r="JBJ23" s="1"/>
      <c r="JBK23" s="1"/>
      <c r="JBL23" s="1"/>
      <c r="JBM23" s="1"/>
      <c r="JBN23" s="1"/>
      <c r="JBO23" s="1"/>
      <c r="JBP23" s="1"/>
      <c r="JBQ23" s="1"/>
      <c r="JBR23" s="1"/>
      <c r="JBS23" s="1"/>
      <c r="JBT23" s="1"/>
      <c r="JBU23" s="1"/>
      <c r="JBV23" s="1"/>
      <c r="JBW23" s="1"/>
      <c r="JBX23" s="1"/>
      <c r="JBY23" s="1"/>
      <c r="JBZ23" s="1"/>
      <c r="JCA23" s="1"/>
      <c r="JCB23" s="1"/>
      <c r="JCC23" s="1"/>
      <c r="JCD23" s="1"/>
      <c r="JCE23" s="1"/>
      <c r="JCF23" s="1"/>
      <c r="JCG23" s="1"/>
      <c r="JCH23" s="1"/>
      <c r="JCI23" s="1"/>
      <c r="JCJ23" s="1"/>
      <c r="JCK23" s="1"/>
      <c r="JCL23" s="1"/>
      <c r="JCM23" s="1"/>
      <c r="JCN23" s="1"/>
      <c r="JCO23" s="1"/>
      <c r="JCP23" s="1"/>
      <c r="JCQ23" s="1"/>
      <c r="JCR23" s="1"/>
      <c r="JCS23" s="1"/>
      <c r="JCT23" s="1"/>
      <c r="JCU23" s="1"/>
      <c r="JCV23" s="1"/>
      <c r="JCW23" s="1"/>
      <c r="JCX23" s="1"/>
      <c r="JCY23" s="1"/>
      <c r="JCZ23" s="1"/>
      <c r="JDA23" s="1"/>
      <c r="JDB23" s="1"/>
      <c r="JDC23" s="1"/>
      <c r="JDD23" s="1"/>
      <c r="JDE23" s="1"/>
      <c r="JDF23" s="1"/>
      <c r="JDG23" s="1"/>
      <c r="JDH23" s="1"/>
      <c r="JDI23" s="1"/>
      <c r="JDJ23" s="1"/>
      <c r="JDK23" s="1"/>
      <c r="JDL23" s="1"/>
      <c r="JDM23" s="1"/>
      <c r="JDN23" s="1"/>
      <c r="JDO23" s="1"/>
      <c r="JDP23" s="1"/>
      <c r="JDQ23" s="1"/>
      <c r="JDR23" s="1"/>
      <c r="JDS23" s="1"/>
      <c r="JDT23" s="1"/>
      <c r="JDU23" s="1"/>
      <c r="JDV23" s="1"/>
      <c r="JDW23" s="1"/>
      <c r="JDX23" s="1"/>
      <c r="JDY23" s="1"/>
      <c r="JDZ23" s="1"/>
      <c r="JEA23" s="1"/>
      <c r="JEB23" s="1"/>
      <c r="JEC23" s="1"/>
      <c r="JED23" s="1"/>
      <c r="JEE23" s="1"/>
      <c r="JEF23" s="1"/>
      <c r="JEG23" s="1"/>
      <c r="JEH23" s="1"/>
      <c r="JEI23" s="1"/>
      <c r="JEJ23" s="1"/>
      <c r="JEK23" s="1"/>
      <c r="JEL23" s="1"/>
      <c r="JEM23" s="1"/>
      <c r="JEN23" s="1"/>
      <c r="JEO23" s="1"/>
      <c r="JEP23" s="1"/>
      <c r="JEQ23" s="1"/>
      <c r="JER23" s="1"/>
      <c r="JES23" s="1"/>
      <c r="JET23" s="1"/>
      <c r="JEU23" s="1"/>
      <c r="JEV23" s="1"/>
      <c r="JEW23" s="1"/>
      <c r="JEX23" s="1"/>
      <c r="JEY23" s="1"/>
      <c r="JEZ23" s="1"/>
      <c r="JFA23" s="1"/>
      <c r="JFB23" s="1"/>
      <c r="JFC23" s="1"/>
      <c r="JFD23" s="1"/>
      <c r="JFE23" s="1"/>
      <c r="JFF23" s="1"/>
      <c r="JFG23" s="1"/>
      <c r="JFH23" s="1"/>
      <c r="JFI23" s="1"/>
      <c r="JFJ23" s="1"/>
      <c r="JFK23" s="1"/>
      <c r="JFL23" s="1"/>
      <c r="JFM23" s="1"/>
      <c r="JFN23" s="1"/>
      <c r="JFO23" s="1"/>
      <c r="JFP23" s="1"/>
      <c r="JFQ23" s="1"/>
      <c r="JFR23" s="1"/>
      <c r="JFS23" s="1"/>
      <c r="JFT23" s="1"/>
      <c r="JFU23" s="1"/>
      <c r="JFV23" s="1"/>
      <c r="JFW23" s="1"/>
      <c r="JFX23" s="1"/>
      <c r="JFY23" s="1"/>
      <c r="JFZ23" s="1"/>
      <c r="JGA23" s="1"/>
      <c r="JGB23" s="1"/>
      <c r="JGC23" s="1"/>
      <c r="JGD23" s="1"/>
      <c r="JGE23" s="1"/>
      <c r="JGF23" s="1"/>
      <c r="JGG23" s="1"/>
      <c r="JGH23" s="1"/>
      <c r="JGI23" s="1"/>
      <c r="JGJ23" s="1"/>
      <c r="JGK23" s="1"/>
      <c r="JGL23" s="1"/>
      <c r="JGM23" s="1"/>
      <c r="JGN23" s="1"/>
      <c r="JGO23" s="1"/>
      <c r="JGP23" s="1"/>
      <c r="JGQ23" s="1"/>
      <c r="JGR23" s="1"/>
      <c r="JGS23" s="1"/>
      <c r="JGT23" s="1"/>
      <c r="JGU23" s="1"/>
      <c r="JGV23" s="1"/>
      <c r="JGW23" s="1"/>
      <c r="JGX23" s="1"/>
      <c r="JGY23" s="1"/>
      <c r="JGZ23" s="1"/>
      <c r="JHA23" s="1"/>
      <c r="JHB23" s="1"/>
      <c r="JHC23" s="1"/>
      <c r="JHD23" s="1"/>
      <c r="JHE23" s="1"/>
      <c r="JHF23" s="1"/>
      <c r="JHG23" s="1"/>
      <c r="JHH23" s="1"/>
      <c r="JHI23" s="1"/>
      <c r="JHJ23" s="1"/>
      <c r="JHK23" s="1"/>
      <c r="JHL23" s="1"/>
      <c r="JHM23" s="1"/>
      <c r="JHN23" s="1"/>
      <c r="JHO23" s="1"/>
      <c r="JHP23" s="1"/>
      <c r="JHQ23" s="1"/>
      <c r="JHR23" s="1"/>
      <c r="JHS23" s="1"/>
      <c r="JHT23" s="1"/>
      <c r="JHU23" s="1"/>
      <c r="JHV23" s="1"/>
      <c r="JHW23" s="1"/>
      <c r="JHX23" s="1"/>
      <c r="JHY23" s="1"/>
      <c r="JHZ23" s="1"/>
      <c r="JIA23" s="1"/>
      <c r="JIB23" s="1"/>
      <c r="JIC23" s="1"/>
      <c r="JID23" s="1"/>
      <c r="JIE23" s="1"/>
      <c r="JIF23" s="1"/>
      <c r="JIG23" s="1"/>
      <c r="JIH23" s="1"/>
      <c r="JII23" s="1"/>
      <c r="JIJ23" s="1"/>
      <c r="JIK23" s="1"/>
      <c r="JIL23" s="1"/>
      <c r="JIM23" s="1"/>
      <c r="JIN23" s="1"/>
      <c r="JIO23" s="1"/>
      <c r="JIP23" s="1"/>
      <c r="JIQ23" s="1"/>
      <c r="JIR23" s="1"/>
      <c r="JIS23" s="1"/>
      <c r="JIT23" s="1"/>
      <c r="JIU23" s="1"/>
      <c r="JIV23" s="1"/>
      <c r="JIW23" s="1"/>
      <c r="JIX23" s="1"/>
      <c r="JIY23" s="1"/>
      <c r="JIZ23" s="1"/>
      <c r="JJA23" s="1"/>
      <c r="JJB23" s="1"/>
      <c r="JJC23" s="1"/>
      <c r="JJD23" s="1"/>
      <c r="JJE23" s="1"/>
      <c r="JJF23" s="1"/>
      <c r="JJG23" s="1"/>
      <c r="JJH23" s="1"/>
      <c r="JJI23" s="1"/>
      <c r="JJJ23" s="1"/>
      <c r="JJK23" s="1"/>
      <c r="JJL23" s="1"/>
      <c r="JJM23" s="1"/>
      <c r="JJN23" s="1"/>
      <c r="JJO23" s="1"/>
      <c r="JJP23" s="1"/>
      <c r="JJQ23" s="1"/>
      <c r="JJR23" s="1"/>
      <c r="JJS23" s="1"/>
      <c r="JJT23" s="1"/>
      <c r="JJU23" s="1"/>
      <c r="JJV23" s="1"/>
      <c r="JJW23" s="1"/>
      <c r="JJX23" s="1"/>
      <c r="JJY23" s="1"/>
      <c r="JJZ23" s="1"/>
      <c r="JKA23" s="1"/>
      <c r="JKB23" s="1"/>
      <c r="JKC23" s="1"/>
      <c r="JKD23" s="1"/>
      <c r="JKE23" s="1"/>
      <c r="JKF23" s="1"/>
      <c r="JKG23" s="1"/>
      <c r="JKH23" s="1"/>
      <c r="JKI23" s="1"/>
      <c r="JKJ23" s="1"/>
      <c r="JKK23" s="1"/>
      <c r="JKL23" s="1"/>
      <c r="JKM23" s="1"/>
      <c r="JKN23" s="1"/>
      <c r="JKO23" s="1"/>
      <c r="JKP23" s="1"/>
      <c r="JKQ23" s="1"/>
      <c r="JKR23" s="1"/>
      <c r="JKS23" s="1"/>
      <c r="JKT23" s="1"/>
      <c r="JKU23" s="1"/>
      <c r="JKV23" s="1"/>
      <c r="JKW23" s="1"/>
      <c r="JKX23" s="1"/>
      <c r="JKY23" s="1"/>
      <c r="JKZ23" s="1"/>
      <c r="JLA23" s="1"/>
      <c r="JLB23" s="1"/>
      <c r="JLC23" s="1"/>
      <c r="JLD23" s="1"/>
      <c r="JLE23" s="1"/>
      <c r="JLF23" s="1"/>
      <c r="JLG23" s="1"/>
      <c r="JLH23" s="1"/>
      <c r="JLI23" s="1"/>
      <c r="JLJ23" s="1"/>
      <c r="JLK23" s="1"/>
      <c r="JLL23" s="1"/>
      <c r="JLM23" s="1"/>
      <c r="JLN23" s="1"/>
      <c r="JLO23" s="1"/>
      <c r="JLP23" s="1"/>
      <c r="JLQ23" s="1"/>
      <c r="JLR23" s="1"/>
      <c r="JLS23" s="1"/>
      <c r="JLT23" s="1"/>
      <c r="JLU23" s="1"/>
      <c r="JLV23" s="1"/>
      <c r="JLW23" s="1"/>
      <c r="JLX23" s="1"/>
      <c r="JLY23" s="1"/>
      <c r="JLZ23" s="1"/>
      <c r="JMA23" s="1"/>
      <c r="JMB23" s="1"/>
      <c r="JMC23" s="1"/>
      <c r="JMD23" s="1"/>
      <c r="JME23" s="1"/>
      <c r="JMF23" s="1"/>
      <c r="JMG23" s="1"/>
      <c r="JMH23" s="1"/>
      <c r="JMI23" s="1"/>
      <c r="JMJ23" s="1"/>
      <c r="JMK23" s="1"/>
      <c r="JML23" s="1"/>
      <c r="JMM23" s="1"/>
      <c r="JMN23" s="1"/>
      <c r="JMO23" s="1"/>
      <c r="JMP23" s="1"/>
      <c r="JMQ23" s="1"/>
      <c r="JMR23" s="1"/>
      <c r="JMS23" s="1"/>
      <c r="JMT23" s="1"/>
      <c r="JMU23" s="1"/>
      <c r="JMV23" s="1"/>
      <c r="JMW23" s="1"/>
      <c r="JMX23" s="1"/>
      <c r="JMY23" s="1"/>
      <c r="JMZ23" s="1"/>
      <c r="JNA23" s="1"/>
      <c r="JNB23" s="1"/>
      <c r="JNC23" s="1"/>
      <c r="JND23" s="1"/>
      <c r="JNE23" s="1"/>
      <c r="JNF23" s="1"/>
      <c r="JNG23" s="1"/>
      <c r="JNH23" s="1"/>
      <c r="JNI23" s="1"/>
      <c r="JNJ23" s="1"/>
      <c r="JNK23" s="1"/>
      <c r="JNL23" s="1"/>
      <c r="JNM23" s="1"/>
      <c r="JNN23" s="1"/>
      <c r="JNO23" s="1"/>
      <c r="JNP23" s="1"/>
      <c r="JNQ23" s="1"/>
      <c r="JNR23" s="1"/>
      <c r="JNS23" s="1"/>
      <c r="JNT23" s="1"/>
      <c r="JNU23" s="1"/>
      <c r="JNV23" s="1"/>
      <c r="JNW23" s="1"/>
      <c r="JNX23" s="1"/>
      <c r="JNY23" s="1"/>
      <c r="JNZ23" s="1"/>
      <c r="JOA23" s="1"/>
      <c r="JOB23" s="1"/>
      <c r="JOC23" s="1"/>
      <c r="JOD23" s="1"/>
      <c r="JOE23" s="1"/>
      <c r="JOF23" s="1"/>
      <c r="JOG23" s="1"/>
      <c r="JOH23" s="1"/>
      <c r="JOI23" s="1"/>
      <c r="JOJ23" s="1"/>
      <c r="JOK23" s="1"/>
      <c r="JOL23" s="1"/>
      <c r="JOM23" s="1"/>
      <c r="JON23" s="1"/>
      <c r="JOO23" s="1"/>
      <c r="JOP23" s="1"/>
      <c r="JOQ23" s="1"/>
      <c r="JOR23" s="1"/>
      <c r="JOS23" s="1"/>
      <c r="JOT23" s="1"/>
      <c r="JOU23" s="1"/>
      <c r="JOV23" s="1"/>
      <c r="JOW23" s="1"/>
      <c r="JOX23" s="1"/>
      <c r="JOY23" s="1"/>
      <c r="JOZ23" s="1"/>
      <c r="JPA23" s="1"/>
      <c r="JPB23" s="1"/>
      <c r="JPC23" s="1"/>
      <c r="JPD23" s="1"/>
      <c r="JPE23" s="1"/>
      <c r="JPF23" s="1"/>
      <c r="JPG23" s="1"/>
      <c r="JPH23" s="1"/>
      <c r="JPI23" s="1"/>
      <c r="JPJ23" s="1"/>
      <c r="JPK23" s="1"/>
      <c r="JPL23" s="1"/>
      <c r="JPM23" s="1"/>
      <c r="JPN23" s="1"/>
      <c r="JPO23" s="1"/>
      <c r="JPP23" s="1"/>
      <c r="JPQ23" s="1"/>
      <c r="JPR23" s="1"/>
      <c r="JPS23" s="1"/>
      <c r="JPT23" s="1"/>
      <c r="JPU23" s="1"/>
      <c r="JPV23" s="1"/>
      <c r="JPW23" s="1"/>
      <c r="JPX23" s="1"/>
      <c r="JPY23" s="1"/>
      <c r="JPZ23" s="1"/>
      <c r="JQA23" s="1"/>
      <c r="JQB23" s="1"/>
      <c r="JQC23" s="1"/>
      <c r="JQD23" s="1"/>
      <c r="JQE23" s="1"/>
      <c r="JQF23" s="1"/>
      <c r="JQG23" s="1"/>
      <c r="JQH23" s="1"/>
      <c r="JQI23" s="1"/>
      <c r="JQJ23" s="1"/>
      <c r="JQK23" s="1"/>
      <c r="JQL23" s="1"/>
      <c r="JQM23" s="1"/>
      <c r="JQN23" s="1"/>
      <c r="JQO23" s="1"/>
      <c r="JQP23" s="1"/>
      <c r="JQQ23" s="1"/>
      <c r="JQR23" s="1"/>
      <c r="JQS23" s="1"/>
      <c r="JQT23" s="1"/>
      <c r="JQU23" s="1"/>
      <c r="JQV23" s="1"/>
      <c r="JQW23" s="1"/>
      <c r="JQX23" s="1"/>
      <c r="JQY23" s="1"/>
      <c r="JQZ23" s="1"/>
      <c r="JRA23" s="1"/>
      <c r="JRB23" s="1"/>
      <c r="JRC23" s="1"/>
      <c r="JRD23" s="1"/>
      <c r="JRE23" s="1"/>
      <c r="JRF23" s="1"/>
      <c r="JRG23" s="1"/>
      <c r="JRH23" s="1"/>
      <c r="JRI23" s="1"/>
      <c r="JRJ23" s="1"/>
      <c r="JRK23" s="1"/>
      <c r="JRL23" s="1"/>
      <c r="JRM23" s="1"/>
      <c r="JRN23" s="1"/>
      <c r="JRO23" s="1"/>
      <c r="JRP23" s="1"/>
      <c r="JRQ23" s="1"/>
      <c r="JRR23" s="1"/>
      <c r="JRS23" s="1"/>
      <c r="JRT23" s="1"/>
      <c r="JRU23" s="1"/>
      <c r="JRV23" s="1"/>
      <c r="JRW23" s="1"/>
      <c r="JRX23" s="1"/>
      <c r="JRY23" s="1"/>
      <c r="JRZ23" s="1"/>
      <c r="JSA23" s="1"/>
      <c r="JSB23" s="1"/>
      <c r="JSC23" s="1"/>
      <c r="JSD23" s="1"/>
      <c r="JSE23" s="1"/>
      <c r="JSF23" s="1"/>
      <c r="JSG23" s="1"/>
      <c r="JSH23" s="1"/>
      <c r="JSI23" s="1"/>
      <c r="JSJ23" s="1"/>
      <c r="JSK23" s="1"/>
      <c r="JSL23" s="1"/>
      <c r="JSM23" s="1"/>
      <c r="JSN23" s="1"/>
      <c r="JSO23" s="1"/>
      <c r="JSP23" s="1"/>
      <c r="JSQ23" s="1"/>
      <c r="JSR23" s="1"/>
      <c r="JSS23" s="1"/>
      <c r="JST23" s="1"/>
      <c r="JSU23" s="1"/>
      <c r="JSV23" s="1"/>
      <c r="JSW23" s="1"/>
      <c r="JSX23" s="1"/>
      <c r="JSY23" s="1"/>
      <c r="JSZ23" s="1"/>
      <c r="JTA23" s="1"/>
      <c r="JTB23" s="1"/>
      <c r="JTC23" s="1"/>
      <c r="JTD23" s="1"/>
      <c r="JTE23" s="1"/>
      <c r="JTF23" s="1"/>
      <c r="JTG23" s="1"/>
      <c r="JTH23" s="1"/>
      <c r="JTI23" s="1"/>
      <c r="JTJ23" s="1"/>
      <c r="JTK23" s="1"/>
      <c r="JTL23" s="1"/>
      <c r="JTM23" s="1"/>
      <c r="JTN23" s="1"/>
      <c r="JTO23" s="1"/>
      <c r="JTP23" s="1"/>
      <c r="JTQ23" s="1"/>
      <c r="JTR23" s="1"/>
      <c r="JTS23" s="1"/>
      <c r="JTT23" s="1"/>
      <c r="JTU23" s="1"/>
      <c r="JTV23" s="1"/>
      <c r="JTW23" s="1"/>
      <c r="JTX23" s="1"/>
      <c r="JTY23" s="1"/>
      <c r="JTZ23" s="1"/>
      <c r="JUA23" s="1"/>
      <c r="JUB23" s="1"/>
      <c r="JUC23" s="1"/>
      <c r="JUD23" s="1"/>
      <c r="JUE23" s="1"/>
      <c r="JUF23" s="1"/>
      <c r="JUG23" s="1"/>
      <c r="JUH23" s="1"/>
      <c r="JUI23" s="1"/>
      <c r="JUJ23" s="1"/>
      <c r="JUK23" s="1"/>
      <c r="JUL23" s="1"/>
      <c r="JUM23" s="1"/>
      <c r="JUN23" s="1"/>
      <c r="JUO23" s="1"/>
      <c r="JUP23" s="1"/>
      <c r="JUQ23" s="1"/>
      <c r="JUR23" s="1"/>
      <c r="JUS23" s="1"/>
      <c r="JUT23" s="1"/>
      <c r="JUU23" s="1"/>
      <c r="JUV23" s="1"/>
      <c r="JUW23" s="1"/>
      <c r="JUX23" s="1"/>
      <c r="JUY23" s="1"/>
      <c r="JUZ23" s="1"/>
      <c r="JVA23" s="1"/>
      <c r="JVB23" s="1"/>
      <c r="JVC23" s="1"/>
      <c r="JVD23" s="1"/>
      <c r="JVE23" s="1"/>
      <c r="JVF23" s="1"/>
      <c r="JVG23" s="1"/>
      <c r="JVH23" s="1"/>
      <c r="JVI23" s="1"/>
      <c r="JVJ23" s="1"/>
      <c r="JVK23" s="1"/>
      <c r="JVL23" s="1"/>
      <c r="JVM23" s="1"/>
      <c r="JVN23" s="1"/>
      <c r="JVO23" s="1"/>
      <c r="JVP23" s="1"/>
      <c r="JVQ23" s="1"/>
      <c r="JVR23" s="1"/>
      <c r="JVS23" s="1"/>
      <c r="JVT23" s="1"/>
      <c r="JVU23" s="1"/>
      <c r="JVV23" s="1"/>
      <c r="JVW23" s="1"/>
      <c r="JVX23" s="1"/>
      <c r="JVY23" s="1"/>
      <c r="JVZ23" s="1"/>
      <c r="JWA23" s="1"/>
      <c r="JWB23" s="1"/>
      <c r="JWC23" s="1"/>
      <c r="JWD23" s="1"/>
      <c r="JWE23" s="1"/>
      <c r="JWF23" s="1"/>
      <c r="JWG23" s="1"/>
      <c r="JWH23" s="1"/>
      <c r="JWI23" s="1"/>
      <c r="JWJ23" s="1"/>
      <c r="JWK23" s="1"/>
      <c r="JWL23" s="1"/>
      <c r="JWM23" s="1"/>
      <c r="JWN23" s="1"/>
      <c r="JWO23" s="1"/>
      <c r="JWP23" s="1"/>
      <c r="JWQ23" s="1"/>
      <c r="JWR23" s="1"/>
      <c r="JWS23" s="1"/>
      <c r="JWT23" s="1"/>
      <c r="JWU23" s="1"/>
      <c r="JWV23" s="1"/>
      <c r="JWW23" s="1"/>
      <c r="JWX23" s="1"/>
      <c r="JWY23" s="1"/>
      <c r="JWZ23" s="1"/>
      <c r="JXA23" s="1"/>
      <c r="JXB23" s="1"/>
      <c r="JXC23" s="1"/>
      <c r="JXD23" s="1"/>
      <c r="JXE23" s="1"/>
      <c r="JXF23" s="1"/>
      <c r="JXG23" s="1"/>
      <c r="JXH23" s="1"/>
      <c r="JXI23" s="1"/>
      <c r="JXJ23" s="1"/>
      <c r="JXK23" s="1"/>
      <c r="JXL23" s="1"/>
      <c r="JXM23" s="1"/>
      <c r="JXN23" s="1"/>
      <c r="JXO23" s="1"/>
      <c r="JXP23" s="1"/>
      <c r="JXQ23" s="1"/>
      <c r="JXR23" s="1"/>
      <c r="JXS23" s="1"/>
      <c r="JXT23" s="1"/>
      <c r="JXU23" s="1"/>
      <c r="JXV23" s="1"/>
      <c r="JXW23" s="1"/>
      <c r="JXX23" s="1"/>
      <c r="JXY23" s="1"/>
      <c r="JXZ23" s="1"/>
      <c r="JYA23" s="1"/>
      <c r="JYB23" s="1"/>
      <c r="JYC23" s="1"/>
      <c r="JYD23" s="1"/>
      <c r="JYE23" s="1"/>
      <c r="JYF23" s="1"/>
      <c r="JYG23" s="1"/>
      <c r="JYH23" s="1"/>
      <c r="JYI23" s="1"/>
      <c r="JYJ23" s="1"/>
      <c r="JYK23" s="1"/>
      <c r="JYL23" s="1"/>
      <c r="JYM23" s="1"/>
      <c r="JYN23" s="1"/>
      <c r="JYO23" s="1"/>
      <c r="JYP23" s="1"/>
      <c r="JYQ23" s="1"/>
      <c r="JYR23" s="1"/>
      <c r="JYS23" s="1"/>
      <c r="JYT23" s="1"/>
      <c r="JYU23" s="1"/>
      <c r="JYV23" s="1"/>
      <c r="JYW23" s="1"/>
      <c r="JYX23" s="1"/>
      <c r="JYY23" s="1"/>
      <c r="JYZ23" s="1"/>
      <c r="JZA23" s="1"/>
      <c r="JZB23" s="1"/>
      <c r="JZC23" s="1"/>
      <c r="JZD23" s="1"/>
      <c r="JZE23" s="1"/>
      <c r="JZF23" s="1"/>
      <c r="JZG23" s="1"/>
      <c r="JZH23" s="1"/>
      <c r="JZI23" s="1"/>
      <c r="JZJ23" s="1"/>
      <c r="JZK23" s="1"/>
      <c r="JZL23" s="1"/>
      <c r="JZM23" s="1"/>
      <c r="JZN23" s="1"/>
      <c r="JZO23" s="1"/>
      <c r="JZP23" s="1"/>
      <c r="JZQ23" s="1"/>
      <c r="JZR23" s="1"/>
      <c r="JZS23" s="1"/>
      <c r="JZT23" s="1"/>
      <c r="JZU23" s="1"/>
      <c r="JZV23" s="1"/>
      <c r="JZW23" s="1"/>
      <c r="JZX23" s="1"/>
      <c r="JZY23" s="1"/>
      <c r="JZZ23" s="1"/>
      <c r="KAA23" s="1"/>
      <c r="KAB23" s="1"/>
      <c r="KAC23" s="1"/>
      <c r="KAD23" s="1"/>
      <c r="KAE23" s="1"/>
      <c r="KAF23" s="1"/>
      <c r="KAG23" s="1"/>
      <c r="KAH23" s="1"/>
      <c r="KAI23" s="1"/>
      <c r="KAJ23" s="1"/>
      <c r="KAK23" s="1"/>
      <c r="KAL23" s="1"/>
      <c r="KAM23" s="1"/>
      <c r="KAN23" s="1"/>
      <c r="KAO23" s="1"/>
      <c r="KAP23" s="1"/>
      <c r="KAQ23" s="1"/>
      <c r="KAR23" s="1"/>
      <c r="KAS23" s="1"/>
      <c r="KAT23" s="1"/>
      <c r="KAU23" s="1"/>
      <c r="KAV23" s="1"/>
      <c r="KAW23" s="1"/>
      <c r="KAX23" s="1"/>
      <c r="KAY23" s="1"/>
      <c r="KAZ23" s="1"/>
      <c r="KBA23" s="1"/>
      <c r="KBB23" s="1"/>
      <c r="KBC23" s="1"/>
      <c r="KBD23" s="1"/>
      <c r="KBE23" s="1"/>
      <c r="KBF23" s="1"/>
      <c r="KBG23" s="1"/>
      <c r="KBH23" s="1"/>
      <c r="KBI23" s="1"/>
      <c r="KBJ23" s="1"/>
      <c r="KBK23" s="1"/>
      <c r="KBL23" s="1"/>
      <c r="KBM23" s="1"/>
      <c r="KBN23" s="1"/>
      <c r="KBO23" s="1"/>
      <c r="KBP23" s="1"/>
      <c r="KBQ23" s="1"/>
      <c r="KBR23" s="1"/>
      <c r="KBS23" s="1"/>
      <c r="KBT23" s="1"/>
      <c r="KBU23" s="1"/>
      <c r="KBV23" s="1"/>
      <c r="KBW23" s="1"/>
      <c r="KBX23" s="1"/>
      <c r="KBY23" s="1"/>
      <c r="KBZ23" s="1"/>
      <c r="KCA23" s="1"/>
      <c r="KCB23" s="1"/>
      <c r="KCC23" s="1"/>
      <c r="KCD23" s="1"/>
      <c r="KCE23" s="1"/>
      <c r="KCF23" s="1"/>
      <c r="KCG23" s="1"/>
      <c r="KCH23" s="1"/>
      <c r="KCI23" s="1"/>
      <c r="KCJ23" s="1"/>
      <c r="KCK23" s="1"/>
      <c r="KCL23" s="1"/>
      <c r="KCM23" s="1"/>
      <c r="KCN23" s="1"/>
      <c r="KCO23" s="1"/>
      <c r="KCP23" s="1"/>
      <c r="KCQ23" s="1"/>
      <c r="KCR23" s="1"/>
      <c r="KCS23" s="1"/>
      <c r="KCT23" s="1"/>
      <c r="KCU23" s="1"/>
      <c r="KCV23" s="1"/>
      <c r="KCW23" s="1"/>
      <c r="KCX23" s="1"/>
      <c r="KCY23" s="1"/>
      <c r="KCZ23" s="1"/>
      <c r="KDA23" s="1"/>
      <c r="KDB23" s="1"/>
      <c r="KDC23" s="1"/>
      <c r="KDD23" s="1"/>
      <c r="KDE23" s="1"/>
      <c r="KDF23" s="1"/>
      <c r="KDG23" s="1"/>
      <c r="KDH23" s="1"/>
      <c r="KDI23" s="1"/>
      <c r="KDJ23" s="1"/>
      <c r="KDK23" s="1"/>
      <c r="KDL23" s="1"/>
      <c r="KDM23" s="1"/>
      <c r="KDN23" s="1"/>
      <c r="KDO23" s="1"/>
      <c r="KDP23" s="1"/>
      <c r="KDQ23" s="1"/>
      <c r="KDR23" s="1"/>
      <c r="KDS23" s="1"/>
      <c r="KDT23" s="1"/>
      <c r="KDU23" s="1"/>
      <c r="KDV23" s="1"/>
      <c r="KDW23" s="1"/>
      <c r="KDX23" s="1"/>
      <c r="KDY23" s="1"/>
      <c r="KDZ23" s="1"/>
      <c r="KEA23" s="1"/>
      <c r="KEB23" s="1"/>
      <c r="KEC23" s="1"/>
      <c r="KED23" s="1"/>
      <c r="KEE23" s="1"/>
      <c r="KEF23" s="1"/>
      <c r="KEG23" s="1"/>
      <c r="KEH23" s="1"/>
      <c r="KEI23" s="1"/>
      <c r="KEJ23" s="1"/>
      <c r="KEK23" s="1"/>
      <c r="KEL23" s="1"/>
      <c r="KEM23" s="1"/>
      <c r="KEN23" s="1"/>
      <c r="KEO23" s="1"/>
      <c r="KEP23" s="1"/>
      <c r="KEQ23" s="1"/>
      <c r="KER23" s="1"/>
      <c r="KES23" s="1"/>
      <c r="KET23" s="1"/>
      <c r="KEU23" s="1"/>
      <c r="KEV23" s="1"/>
      <c r="KEW23" s="1"/>
      <c r="KEX23" s="1"/>
      <c r="KEY23" s="1"/>
      <c r="KEZ23" s="1"/>
      <c r="KFA23" s="1"/>
      <c r="KFB23" s="1"/>
      <c r="KFC23" s="1"/>
      <c r="KFD23" s="1"/>
      <c r="KFE23" s="1"/>
      <c r="KFF23" s="1"/>
      <c r="KFG23" s="1"/>
      <c r="KFH23" s="1"/>
      <c r="KFI23" s="1"/>
      <c r="KFJ23" s="1"/>
      <c r="KFK23" s="1"/>
      <c r="KFL23" s="1"/>
      <c r="KFM23" s="1"/>
      <c r="KFN23" s="1"/>
      <c r="KFO23" s="1"/>
      <c r="KFP23" s="1"/>
      <c r="KFQ23" s="1"/>
      <c r="KFR23" s="1"/>
      <c r="KFS23" s="1"/>
      <c r="KFT23" s="1"/>
      <c r="KFU23" s="1"/>
      <c r="KFV23" s="1"/>
      <c r="KFW23" s="1"/>
      <c r="KFX23" s="1"/>
      <c r="KFY23" s="1"/>
      <c r="KFZ23" s="1"/>
      <c r="KGA23" s="1"/>
      <c r="KGB23" s="1"/>
      <c r="KGC23" s="1"/>
      <c r="KGD23" s="1"/>
      <c r="KGE23" s="1"/>
      <c r="KGF23" s="1"/>
      <c r="KGG23" s="1"/>
      <c r="KGH23" s="1"/>
      <c r="KGI23" s="1"/>
      <c r="KGJ23" s="1"/>
      <c r="KGK23" s="1"/>
      <c r="KGL23" s="1"/>
      <c r="KGM23" s="1"/>
      <c r="KGN23" s="1"/>
      <c r="KGO23" s="1"/>
      <c r="KGP23" s="1"/>
      <c r="KGQ23" s="1"/>
      <c r="KGR23" s="1"/>
      <c r="KGS23" s="1"/>
      <c r="KGT23" s="1"/>
      <c r="KGU23" s="1"/>
      <c r="KGV23" s="1"/>
      <c r="KGW23" s="1"/>
      <c r="KGX23" s="1"/>
      <c r="KGY23" s="1"/>
      <c r="KGZ23" s="1"/>
      <c r="KHA23" s="1"/>
      <c r="KHB23" s="1"/>
      <c r="KHC23" s="1"/>
      <c r="KHD23" s="1"/>
      <c r="KHE23" s="1"/>
      <c r="KHF23" s="1"/>
      <c r="KHG23" s="1"/>
      <c r="KHH23" s="1"/>
      <c r="KHI23" s="1"/>
      <c r="KHJ23" s="1"/>
      <c r="KHK23" s="1"/>
      <c r="KHL23" s="1"/>
      <c r="KHM23" s="1"/>
      <c r="KHN23" s="1"/>
      <c r="KHO23" s="1"/>
      <c r="KHP23" s="1"/>
      <c r="KHQ23" s="1"/>
      <c r="KHR23" s="1"/>
      <c r="KHS23" s="1"/>
      <c r="KHT23" s="1"/>
      <c r="KHU23" s="1"/>
      <c r="KHV23" s="1"/>
      <c r="KHW23" s="1"/>
      <c r="KHX23" s="1"/>
      <c r="KHY23" s="1"/>
      <c r="KHZ23" s="1"/>
      <c r="KIA23" s="1"/>
      <c r="KIB23" s="1"/>
      <c r="KIC23" s="1"/>
      <c r="KID23" s="1"/>
      <c r="KIE23" s="1"/>
      <c r="KIF23" s="1"/>
      <c r="KIG23" s="1"/>
      <c r="KIH23" s="1"/>
      <c r="KII23" s="1"/>
      <c r="KIJ23" s="1"/>
      <c r="KIK23" s="1"/>
      <c r="KIL23" s="1"/>
      <c r="KIM23" s="1"/>
      <c r="KIN23" s="1"/>
      <c r="KIO23" s="1"/>
      <c r="KIP23" s="1"/>
      <c r="KIQ23" s="1"/>
      <c r="KIR23" s="1"/>
      <c r="KIS23" s="1"/>
      <c r="KIT23" s="1"/>
      <c r="KIU23" s="1"/>
      <c r="KIV23" s="1"/>
      <c r="KIW23" s="1"/>
      <c r="KIX23" s="1"/>
      <c r="KIY23" s="1"/>
      <c r="KIZ23" s="1"/>
      <c r="KJA23" s="1"/>
      <c r="KJB23" s="1"/>
      <c r="KJC23" s="1"/>
      <c r="KJD23" s="1"/>
      <c r="KJE23" s="1"/>
      <c r="KJF23" s="1"/>
      <c r="KJG23" s="1"/>
      <c r="KJH23" s="1"/>
      <c r="KJI23" s="1"/>
      <c r="KJJ23" s="1"/>
      <c r="KJK23" s="1"/>
      <c r="KJL23" s="1"/>
      <c r="KJM23" s="1"/>
      <c r="KJN23" s="1"/>
      <c r="KJO23" s="1"/>
      <c r="KJP23" s="1"/>
      <c r="KJQ23" s="1"/>
      <c r="KJR23" s="1"/>
      <c r="KJS23" s="1"/>
      <c r="KJT23" s="1"/>
      <c r="KJU23" s="1"/>
      <c r="KJV23" s="1"/>
      <c r="KJW23" s="1"/>
      <c r="KJX23" s="1"/>
      <c r="KJY23" s="1"/>
      <c r="KJZ23" s="1"/>
      <c r="KKA23" s="1"/>
      <c r="KKB23" s="1"/>
      <c r="KKC23" s="1"/>
      <c r="KKD23" s="1"/>
      <c r="KKE23" s="1"/>
      <c r="KKF23" s="1"/>
      <c r="KKG23" s="1"/>
      <c r="KKH23" s="1"/>
      <c r="KKI23" s="1"/>
      <c r="KKJ23" s="1"/>
      <c r="KKK23" s="1"/>
      <c r="KKL23" s="1"/>
      <c r="KKM23" s="1"/>
      <c r="KKN23" s="1"/>
      <c r="KKO23" s="1"/>
      <c r="KKP23" s="1"/>
      <c r="KKQ23" s="1"/>
      <c r="KKR23" s="1"/>
      <c r="KKS23" s="1"/>
      <c r="KKT23" s="1"/>
      <c r="KKU23" s="1"/>
      <c r="KKV23" s="1"/>
      <c r="KKW23" s="1"/>
      <c r="KKX23" s="1"/>
      <c r="KKY23" s="1"/>
      <c r="KKZ23" s="1"/>
      <c r="KLA23" s="1"/>
      <c r="KLB23" s="1"/>
      <c r="KLC23" s="1"/>
      <c r="KLD23" s="1"/>
      <c r="KLE23" s="1"/>
      <c r="KLF23" s="1"/>
      <c r="KLG23" s="1"/>
      <c r="KLH23" s="1"/>
      <c r="KLI23" s="1"/>
      <c r="KLJ23" s="1"/>
      <c r="KLK23" s="1"/>
      <c r="KLL23" s="1"/>
      <c r="KLM23" s="1"/>
      <c r="KLN23" s="1"/>
      <c r="KLO23" s="1"/>
      <c r="KLP23" s="1"/>
      <c r="KLQ23" s="1"/>
      <c r="KLR23" s="1"/>
      <c r="KLS23" s="1"/>
      <c r="KLT23" s="1"/>
      <c r="KLU23" s="1"/>
      <c r="KLV23" s="1"/>
      <c r="KLW23" s="1"/>
      <c r="KLX23" s="1"/>
      <c r="KLY23" s="1"/>
      <c r="KLZ23" s="1"/>
      <c r="KMA23" s="1"/>
      <c r="KMB23" s="1"/>
      <c r="KMC23" s="1"/>
      <c r="KMD23" s="1"/>
      <c r="KME23" s="1"/>
      <c r="KMF23" s="1"/>
      <c r="KMG23" s="1"/>
      <c r="KMH23" s="1"/>
      <c r="KMI23" s="1"/>
      <c r="KMJ23" s="1"/>
      <c r="KMK23" s="1"/>
      <c r="KML23" s="1"/>
      <c r="KMM23" s="1"/>
      <c r="KMN23" s="1"/>
      <c r="KMO23" s="1"/>
      <c r="KMP23" s="1"/>
      <c r="KMQ23" s="1"/>
      <c r="KMR23" s="1"/>
      <c r="KMS23" s="1"/>
      <c r="KMT23" s="1"/>
      <c r="KMU23" s="1"/>
      <c r="KMV23" s="1"/>
      <c r="KMW23" s="1"/>
      <c r="KMX23" s="1"/>
      <c r="KMY23" s="1"/>
      <c r="KMZ23" s="1"/>
      <c r="KNA23" s="1"/>
      <c r="KNB23" s="1"/>
      <c r="KNC23" s="1"/>
      <c r="KND23" s="1"/>
      <c r="KNE23" s="1"/>
      <c r="KNF23" s="1"/>
      <c r="KNG23" s="1"/>
      <c r="KNH23" s="1"/>
      <c r="KNI23" s="1"/>
      <c r="KNJ23" s="1"/>
      <c r="KNK23" s="1"/>
      <c r="KNL23" s="1"/>
      <c r="KNM23" s="1"/>
      <c r="KNN23" s="1"/>
      <c r="KNO23" s="1"/>
      <c r="KNP23" s="1"/>
      <c r="KNQ23" s="1"/>
      <c r="KNR23" s="1"/>
      <c r="KNS23" s="1"/>
      <c r="KNT23" s="1"/>
      <c r="KNU23" s="1"/>
      <c r="KNV23" s="1"/>
      <c r="KNW23" s="1"/>
      <c r="KNX23" s="1"/>
      <c r="KNY23" s="1"/>
      <c r="KNZ23" s="1"/>
      <c r="KOA23" s="1"/>
      <c r="KOB23" s="1"/>
      <c r="KOC23" s="1"/>
      <c r="KOD23" s="1"/>
      <c r="KOE23" s="1"/>
      <c r="KOF23" s="1"/>
      <c r="KOG23" s="1"/>
      <c r="KOH23" s="1"/>
      <c r="KOI23" s="1"/>
      <c r="KOJ23" s="1"/>
      <c r="KOK23" s="1"/>
      <c r="KOL23" s="1"/>
      <c r="KOM23" s="1"/>
      <c r="KON23" s="1"/>
      <c r="KOO23" s="1"/>
      <c r="KOP23" s="1"/>
      <c r="KOQ23" s="1"/>
      <c r="KOR23" s="1"/>
      <c r="KOS23" s="1"/>
      <c r="KOT23" s="1"/>
      <c r="KOU23" s="1"/>
      <c r="KOV23" s="1"/>
      <c r="KOW23" s="1"/>
      <c r="KOX23" s="1"/>
      <c r="KOY23" s="1"/>
      <c r="KOZ23" s="1"/>
      <c r="KPA23" s="1"/>
      <c r="KPB23" s="1"/>
      <c r="KPC23" s="1"/>
      <c r="KPD23" s="1"/>
      <c r="KPE23" s="1"/>
      <c r="KPF23" s="1"/>
      <c r="KPG23" s="1"/>
      <c r="KPH23" s="1"/>
      <c r="KPI23" s="1"/>
      <c r="KPJ23" s="1"/>
      <c r="KPK23" s="1"/>
      <c r="KPL23" s="1"/>
      <c r="KPM23" s="1"/>
      <c r="KPN23" s="1"/>
      <c r="KPO23" s="1"/>
      <c r="KPP23" s="1"/>
      <c r="KPQ23" s="1"/>
      <c r="KPR23" s="1"/>
      <c r="KPS23" s="1"/>
      <c r="KPT23" s="1"/>
      <c r="KPU23" s="1"/>
      <c r="KPV23" s="1"/>
      <c r="KPW23" s="1"/>
      <c r="KPX23" s="1"/>
      <c r="KPY23" s="1"/>
      <c r="KPZ23" s="1"/>
      <c r="KQA23" s="1"/>
      <c r="KQB23" s="1"/>
      <c r="KQC23" s="1"/>
      <c r="KQD23" s="1"/>
      <c r="KQE23" s="1"/>
      <c r="KQF23" s="1"/>
      <c r="KQG23" s="1"/>
      <c r="KQH23" s="1"/>
      <c r="KQI23" s="1"/>
      <c r="KQJ23" s="1"/>
      <c r="KQK23" s="1"/>
      <c r="KQL23" s="1"/>
      <c r="KQM23" s="1"/>
      <c r="KQN23" s="1"/>
      <c r="KQO23" s="1"/>
      <c r="KQP23" s="1"/>
      <c r="KQQ23" s="1"/>
      <c r="KQR23" s="1"/>
      <c r="KQS23" s="1"/>
      <c r="KQT23" s="1"/>
      <c r="KQU23" s="1"/>
      <c r="KQV23" s="1"/>
      <c r="KQW23" s="1"/>
      <c r="KQX23" s="1"/>
      <c r="KQY23" s="1"/>
      <c r="KQZ23" s="1"/>
      <c r="KRA23" s="1"/>
      <c r="KRB23" s="1"/>
      <c r="KRC23" s="1"/>
      <c r="KRD23" s="1"/>
      <c r="KRE23" s="1"/>
      <c r="KRF23" s="1"/>
      <c r="KRG23" s="1"/>
      <c r="KRH23" s="1"/>
      <c r="KRI23" s="1"/>
      <c r="KRJ23" s="1"/>
      <c r="KRK23" s="1"/>
      <c r="KRL23" s="1"/>
      <c r="KRM23" s="1"/>
      <c r="KRN23" s="1"/>
      <c r="KRO23" s="1"/>
      <c r="KRP23" s="1"/>
      <c r="KRQ23" s="1"/>
      <c r="KRR23" s="1"/>
      <c r="KRS23" s="1"/>
      <c r="KRT23" s="1"/>
      <c r="KRU23" s="1"/>
      <c r="KRV23" s="1"/>
      <c r="KRW23" s="1"/>
      <c r="KRX23" s="1"/>
      <c r="KRY23" s="1"/>
      <c r="KRZ23" s="1"/>
      <c r="KSA23" s="1"/>
      <c r="KSB23" s="1"/>
      <c r="KSC23" s="1"/>
      <c r="KSD23" s="1"/>
      <c r="KSE23" s="1"/>
      <c r="KSF23" s="1"/>
      <c r="KSG23" s="1"/>
      <c r="KSH23" s="1"/>
      <c r="KSI23" s="1"/>
      <c r="KSJ23" s="1"/>
      <c r="KSK23" s="1"/>
      <c r="KSL23" s="1"/>
      <c r="KSM23" s="1"/>
      <c r="KSN23" s="1"/>
      <c r="KSO23" s="1"/>
      <c r="KSP23" s="1"/>
      <c r="KSQ23" s="1"/>
      <c r="KSR23" s="1"/>
      <c r="KSS23" s="1"/>
      <c r="KST23" s="1"/>
      <c r="KSU23" s="1"/>
      <c r="KSV23" s="1"/>
      <c r="KSW23" s="1"/>
      <c r="KSX23" s="1"/>
      <c r="KSY23" s="1"/>
      <c r="KSZ23" s="1"/>
      <c r="KTA23" s="1"/>
      <c r="KTB23" s="1"/>
      <c r="KTC23" s="1"/>
      <c r="KTD23" s="1"/>
      <c r="KTE23" s="1"/>
      <c r="KTF23" s="1"/>
      <c r="KTG23" s="1"/>
      <c r="KTH23" s="1"/>
      <c r="KTI23" s="1"/>
      <c r="KTJ23" s="1"/>
      <c r="KTK23" s="1"/>
      <c r="KTL23" s="1"/>
      <c r="KTM23" s="1"/>
      <c r="KTN23" s="1"/>
      <c r="KTO23" s="1"/>
      <c r="KTP23" s="1"/>
      <c r="KTQ23" s="1"/>
      <c r="KTR23" s="1"/>
      <c r="KTS23" s="1"/>
      <c r="KTT23" s="1"/>
      <c r="KTU23" s="1"/>
      <c r="KTV23" s="1"/>
      <c r="KTW23" s="1"/>
      <c r="KTX23" s="1"/>
      <c r="KTY23" s="1"/>
      <c r="KTZ23" s="1"/>
      <c r="KUA23" s="1"/>
      <c r="KUB23" s="1"/>
      <c r="KUC23" s="1"/>
      <c r="KUD23" s="1"/>
      <c r="KUE23" s="1"/>
      <c r="KUF23" s="1"/>
      <c r="KUG23" s="1"/>
      <c r="KUH23" s="1"/>
      <c r="KUI23" s="1"/>
      <c r="KUJ23" s="1"/>
      <c r="KUK23" s="1"/>
      <c r="KUL23" s="1"/>
      <c r="KUM23" s="1"/>
      <c r="KUN23" s="1"/>
      <c r="KUO23" s="1"/>
      <c r="KUP23" s="1"/>
      <c r="KUQ23" s="1"/>
      <c r="KUR23" s="1"/>
      <c r="KUS23" s="1"/>
      <c r="KUT23" s="1"/>
      <c r="KUU23" s="1"/>
      <c r="KUV23" s="1"/>
      <c r="KUW23" s="1"/>
      <c r="KUX23" s="1"/>
      <c r="KUY23" s="1"/>
      <c r="KUZ23" s="1"/>
      <c r="KVA23" s="1"/>
      <c r="KVB23" s="1"/>
      <c r="KVC23" s="1"/>
      <c r="KVD23" s="1"/>
      <c r="KVE23" s="1"/>
      <c r="KVF23" s="1"/>
      <c r="KVG23" s="1"/>
      <c r="KVH23" s="1"/>
      <c r="KVI23" s="1"/>
      <c r="KVJ23" s="1"/>
      <c r="KVK23" s="1"/>
      <c r="KVL23" s="1"/>
      <c r="KVM23" s="1"/>
      <c r="KVN23" s="1"/>
      <c r="KVO23" s="1"/>
      <c r="KVP23" s="1"/>
      <c r="KVQ23" s="1"/>
      <c r="KVR23" s="1"/>
      <c r="KVS23" s="1"/>
      <c r="KVT23" s="1"/>
      <c r="KVU23" s="1"/>
      <c r="KVV23" s="1"/>
      <c r="KVW23" s="1"/>
      <c r="KVX23" s="1"/>
      <c r="KVY23" s="1"/>
      <c r="KVZ23" s="1"/>
      <c r="KWA23" s="1"/>
      <c r="KWB23" s="1"/>
      <c r="KWC23" s="1"/>
      <c r="KWD23" s="1"/>
      <c r="KWE23" s="1"/>
      <c r="KWF23" s="1"/>
      <c r="KWG23" s="1"/>
      <c r="KWH23" s="1"/>
      <c r="KWI23" s="1"/>
      <c r="KWJ23" s="1"/>
      <c r="KWK23" s="1"/>
      <c r="KWL23" s="1"/>
      <c r="KWM23" s="1"/>
      <c r="KWN23" s="1"/>
      <c r="KWO23" s="1"/>
      <c r="KWP23" s="1"/>
      <c r="KWQ23" s="1"/>
      <c r="KWR23" s="1"/>
      <c r="KWS23" s="1"/>
      <c r="KWT23" s="1"/>
      <c r="KWU23" s="1"/>
      <c r="KWV23" s="1"/>
      <c r="KWW23" s="1"/>
      <c r="KWX23" s="1"/>
      <c r="KWY23" s="1"/>
      <c r="KWZ23" s="1"/>
      <c r="KXA23" s="1"/>
      <c r="KXB23" s="1"/>
      <c r="KXC23" s="1"/>
      <c r="KXD23" s="1"/>
      <c r="KXE23" s="1"/>
      <c r="KXF23" s="1"/>
      <c r="KXG23" s="1"/>
      <c r="KXH23" s="1"/>
      <c r="KXI23" s="1"/>
      <c r="KXJ23" s="1"/>
      <c r="KXK23" s="1"/>
      <c r="KXL23" s="1"/>
      <c r="KXM23" s="1"/>
      <c r="KXN23" s="1"/>
      <c r="KXO23" s="1"/>
      <c r="KXP23" s="1"/>
      <c r="KXQ23" s="1"/>
      <c r="KXR23" s="1"/>
      <c r="KXS23" s="1"/>
      <c r="KXT23" s="1"/>
      <c r="KXU23" s="1"/>
      <c r="KXV23" s="1"/>
      <c r="KXW23" s="1"/>
      <c r="KXX23" s="1"/>
      <c r="KXY23" s="1"/>
      <c r="KXZ23" s="1"/>
      <c r="KYA23" s="1"/>
      <c r="KYB23" s="1"/>
      <c r="KYC23" s="1"/>
      <c r="KYD23" s="1"/>
      <c r="KYE23" s="1"/>
      <c r="KYF23" s="1"/>
      <c r="KYG23" s="1"/>
      <c r="KYH23" s="1"/>
      <c r="KYI23" s="1"/>
      <c r="KYJ23" s="1"/>
      <c r="KYK23" s="1"/>
      <c r="KYL23" s="1"/>
      <c r="KYM23" s="1"/>
      <c r="KYN23" s="1"/>
      <c r="KYO23" s="1"/>
      <c r="KYP23" s="1"/>
      <c r="KYQ23" s="1"/>
      <c r="KYR23" s="1"/>
      <c r="KYS23" s="1"/>
      <c r="KYT23" s="1"/>
      <c r="KYU23" s="1"/>
      <c r="KYV23" s="1"/>
      <c r="KYW23" s="1"/>
      <c r="KYX23" s="1"/>
      <c r="KYY23" s="1"/>
      <c r="KYZ23" s="1"/>
      <c r="KZA23" s="1"/>
      <c r="KZB23" s="1"/>
      <c r="KZC23" s="1"/>
      <c r="KZD23" s="1"/>
      <c r="KZE23" s="1"/>
      <c r="KZF23" s="1"/>
      <c r="KZG23" s="1"/>
      <c r="KZH23" s="1"/>
      <c r="KZI23" s="1"/>
      <c r="KZJ23" s="1"/>
      <c r="KZK23" s="1"/>
      <c r="KZL23" s="1"/>
      <c r="KZM23" s="1"/>
      <c r="KZN23" s="1"/>
      <c r="KZO23" s="1"/>
      <c r="KZP23" s="1"/>
      <c r="KZQ23" s="1"/>
      <c r="KZR23" s="1"/>
      <c r="KZS23" s="1"/>
      <c r="KZT23" s="1"/>
      <c r="KZU23" s="1"/>
      <c r="KZV23" s="1"/>
      <c r="KZW23" s="1"/>
      <c r="KZX23" s="1"/>
      <c r="KZY23" s="1"/>
      <c r="KZZ23" s="1"/>
      <c r="LAA23" s="1"/>
      <c r="LAB23" s="1"/>
      <c r="LAC23" s="1"/>
      <c r="LAD23" s="1"/>
      <c r="LAE23" s="1"/>
      <c r="LAF23" s="1"/>
      <c r="LAG23" s="1"/>
      <c r="LAH23" s="1"/>
      <c r="LAI23" s="1"/>
      <c r="LAJ23" s="1"/>
      <c r="LAK23" s="1"/>
      <c r="LAL23" s="1"/>
      <c r="LAM23" s="1"/>
      <c r="LAN23" s="1"/>
      <c r="LAO23" s="1"/>
      <c r="LAP23" s="1"/>
      <c r="LAQ23" s="1"/>
      <c r="LAR23" s="1"/>
      <c r="LAS23" s="1"/>
      <c r="LAT23" s="1"/>
      <c r="LAU23" s="1"/>
      <c r="LAV23" s="1"/>
      <c r="LAW23" s="1"/>
      <c r="LAX23" s="1"/>
      <c r="LAY23" s="1"/>
      <c r="LAZ23" s="1"/>
      <c r="LBA23" s="1"/>
      <c r="LBB23" s="1"/>
      <c r="LBC23" s="1"/>
      <c r="LBD23" s="1"/>
      <c r="LBE23" s="1"/>
      <c r="LBF23" s="1"/>
      <c r="LBG23" s="1"/>
      <c r="LBH23" s="1"/>
      <c r="LBI23" s="1"/>
      <c r="LBJ23" s="1"/>
      <c r="LBK23" s="1"/>
      <c r="LBL23" s="1"/>
      <c r="LBM23" s="1"/>
      <c r="LBN23" s="1"/>
      <c r="LBO23" s="1"/>
      <c r="LBP23" s="1"/>
      <c r="LBQ23" s="1"/>
      <c r="LBR23" s="1"/>
      <c r="LBS23" s="1"/>
      <c r="LBT23" s="1"/>
      <c r="LBU23" s="1"/>
      <c r="LBV23" s="1"/>
      <c r="LBW23" s="1"/>
      <c r="LBX23" s="1"/>
      <c r="LBY23" s="1"/>
      <c r="LBZ23" s="1"/>
      <c r="LCA23" s="1"/>
      <c r="LCB23" s="1"/>
      <c r="LCC23" s="1"/>
      <c r="LCD23" s="1"/>
      <c r="LCE23" s="1"/>
      <c r="LCF23" s="1"/>
      <c r="LCG23" s="1"/>
      <c r="LCH23" s="1"/>
      <c r="LCI23" s="1"/>
      <c r="LCJ23" s="1"/>
      <c r="LCK23" s="1"/>
      <c r="LCL23" s="1"/>
      <c r="LCM23" s="1"/>
      <c r="LCN23" s="1"/>
      <c r="LCO23" s="1"/>
      <c r="LCP23" s="1"/>
      <c r="LCQ23" s="1"/>
      <c r="LCR23" s="1"/>
      <c r="LCS23" s="1"/>
      <c r="LCT23" s="1"/>
      <c r="LCU23" s="1"/>
      <c r="LCV23" s="1"/>
      <c r="LCW23" s="1"/>
      <c r="LCX23" s="1"/>
      <c r="LCY23" s="1"/>
      <c r="LCZ23" s="1"/>
      <c r="LDA23" s="1"/>
      <c r="LDB23" s="1"/>
      <c r="LDC23" s="1"/>
      <c r="LDD23" s="1"/>
      <c r="LDE23" s="1"/>
      <c r="LDF23" s="1"/>
      <c r="LDG23" s="1"/>
      <c r="LDH23" s="1"/>
      <c r="LDI23" s="1"/>
      <c r="LDJ23" s="1"/>
      <c r="LDK23" s="1"/>
      <c r="LDL23" s="1"/>
      <c r="LDM23" s="1"/>
      <c r="LDN23" s="1"/>
      <c r="LDO23" s="1"/>
      <c r="LDP23" s="1"/>
      <c r="LDQ23" s="1"/>
      <c r="LDR23" s="1"/>
      <c r="LDS23" s="1"/>
      <c r="LDT23" s="1"/>
      <c r="LDU23" s="1"/>
      <c r="LDV23" s="1"/>
      <c r="LDW23" s="1"/>
      <c r="LDX23" s="1"/>
      <c r="LDY23" s="1"/>
      <c r="LDZ23" s="1"/>
      <c r="LEA23" s="1"/>
      <c r="LEB23" s="1"/>
      <c r="LEC23" s="1"/>
      <c r="LED23" s="1"/>
      <c r="LEE23" s="1"/>
      <c r="LEF23" s="1"/>
      <c r="LEG23" s="1"/>
      <c r="LEH23" s="1"/>
      <c r="LEI23" s="1"/>
      <c r="LEJ23" s="1"/>
      <c r="LEK23" s="1"/>
      <c r="LEL23" s="1"/>
      <c r="LEM23" s="1"/>
      <c r="LEN23" s="1"/>
      <c r="LEO23" s="1"/>
      <c r="LEP23" s="1"/>
      <c r="LEQ23" s="1"/>
      <c r="LER23" s="1"/>
      <c r="LES23" s="1"/>
      <c r="LET23" s="1"/>
      <c r="LEU23" s="1"/>
      <c r="LEV23" s="1"/>
      <c r="LEW23" s="1"/>
      <c r="LEX23" s="1"/>
      <c r="LEY23" s="1"/>
      <c r="LEZ23" s="1"/>
      <c r="LFA23" s="1"/>
      <c r="LFB23" s="1"/>
      <c r="LFC23" s="1"/>
      <c r="LFD23" s="1"/>
      <c r="LFE23" s="1"/>
      <c r="LFF23" s="1"/>
      <c r="LFG23" s="1"/>
      <c r="LFH23" s="1"/>
      <c r="LFI23" s="1"/>
      <c r="LFJ23" s="1"/>
      <c r="LFK23" s="1"/>
      <c r="LFL23" s="1"/>
      <c r="LFM23" s="1"/>
      <c r="LFN23" s="1"/>
      <c r="LFO23" s="1"/>
      <c r="LFP23" s="1"/>
      <c r="LFQ23" s="1"/>
      <c r="LFR23" s="1"/>
      <c r="LFS23" s="1"/>
      <c r="LFT23" s="1"/>
      <c r="LFU23" s="1"/>
      <c r="LFV23" s="1"/>
      <c r="LFW23" s="1"/>
      <c r="LFX23" s="1"/>
      <c r="LFY23" s="1"/>
      <c r="LFZ23" s="1"/>
      <c r="LGA23" s="1"/>
      <c r="LGB23" s="1"/>
      <c r="LGC23" s="1"/>
      <c r="LGD23" s="1"/>
      <c r="LGE23" s="1"/>
      <c r="LGF23" s="1"/>
      <c r="LGG23" s="1"/>
      <c r="LGH23" s="1"/>
      <c r="LGI23" s="1"/>
      <c r="LGJ23" s="1"/>
      <c r="LGK23" s="1"/>
      <c r="LGL23" s="1"/>
      <c r="LGM23" s="1"/>
      <c r="LGN23" s="1"/>
      <c r="LGO23" s="1"/>
      <c r="LGP23" s="1"/>
      <c r="LGQ23" s="1"/>
      <c r="LGR23" s="1"/>
      <c r="LGS23" s="1"/>
      <c r="LGT23" s="1"/>
      <c r="LGU23" s="1"/>
      <c r="LGV23" s="1"/>
      <c r="LGW23" s="1"/>
      <c r="LGX23" s="1"/>
      <c r="LGY23" s="1"/>
      <c r="LGZ23" s="1"/>
      <c r="LHA23" s="1"/>
      <c r="LHB23" s="1"/>
      <c r="LHC23" s="1"/>
      <c r="LHD23" s="1"/>
      <c r="LHE23" s="1"/>
      <c r="LHF23" s="1"/>
      <c r="LHG23" s="1"/>
      <c r="LHH23" s="1"/>
      <c r="LHI23" s="1"/>
      <c r="LHJ23" s="1"/>
      <c r="LHK23" s="1"/>
      <c r="LHL23" s="1"/>
      <c r="LHM23" s="1"/>
      <c r="LHN23" s="1"/>
      <c r="LHO23" s="1"/>
      <c r="LHP23" s="1"/>
      <c r="LHQ23" s="1"/>
      <c r="LHR23" s="1"/>
      <c r="LHS23" s="1"/>
      <c r="LHT23" s="1"/>
      <c r="LHU23" s="1"/>
      <c r="LHV23" s="1"/>
      <c r="LHW23" s="1"/>
      <c r="LHX23" s="1"/>
      <c r="LHY23" s="1"/>
      <c r="LHZ23" s="1"/>
      <c r="LIA23" s="1"/>
      <c r="LIB23" s="1"/>
      <c r="LIC23" s="1"/>
      <c r="LID23" s="1"/>
      <c r="LIE23" s="1"/>
      <c r="LIF23" s="1"/>
      <c r="LIG23" s="1"/>
      <c r="LIH23" s="1"/>
      <c r="LII23" s="1"/>
      <c r="LIJ23" s="1"/>
      <c r="LIK23" s="1"/>
      <c r="LIL23" s="1"/>
      <c r="LIM23" s="1"/>
      <c r="LIN23" s="1"/>
      <c r="LIO23" s="1"/>
      <c r="LIP23" s="1"/>
      <c r="LIQ23" s="1"/>
      <c r="LIR23" s="1"/>
      <c r="LIS23" s="1"/>
      <c r="LIT23" s="1"/>
      <c r="LIU23" s="1"/>
      <c r="LIV23" s="1"/>
      <c r="LIW23" s="1"/>
      <c r="LIX23" s="1"/>
      <c r="LIY23" s="1"/>
      <c r="LIZ23" s="1"/>
      <c r="LJA23" s="1"/>
      <c r="LJB23" s="1"/>
      <c r="LJC23" s="1"/>
      <c r="LJD23" s="1"/>
      <c r="LJE23" s="1"/>
      <c r="LJF23" s="1"/>
      <c r="LJG23" s="1"/>
      <c r="LJH23" s="1"/>
      <c r="LJI23" s="1"/>
      <c r="LJJ23" s="1"/>
      <c r="LJK23" s="1"/>
      <c r="LJL23" s="1"/>
      <c r="LJM23" s="1"/>
      <c r="LJN23" s="1"/>
      <c r="LJO23" s="1"/>
      <c r="LJP23" s="1"/>
      <c r="LJQ23" s="1"/>
      <c r="LJR23" s="1"/>
      <c r="LJS23" s="1"/>
      <c r="LJT23" s="1"/>
      <c r="LJU23" s="1"/>
      <c r="LJV23" s="1"/>
      <c r="LJW23" s="1"/>
      <c r="LJX23" s="1"/>
      <c r="LJY23" s="1"/>
      <c r="LJZ23" s="1"/>
      <c r="LKA23" s="1"/>
      <c r="LKB23" s="1"/>
      <c r="LKC23" s="1"/>
      <c r="LKD23" s="1"/>
      <c r="LKE23" s="1"/>
      <c r="LKF23" s="1"/>
      <c r="LKG23" s="1"/>
      <c r="LKH23" s="1"/>
      <c r="LKI23" s="1"/>
      <c r="LKJ23" s="1"/>
      <c r="LKK23" s="1"/>
      <c r="LKL23" s="1"/>
      <c r="LKM23" s="1"/>
      <c r="LKN23" s="1"/>
      <c r="LKO23" s="1"/>
      <c r="LKP23" s="1"/>
      <c r="LKQ23" s="1"/>
      <c r="LKR23" s="1"/>
      <c r="LKS23" s="1"/>
      <c r="LKT23" s="1"/>
      <c r="LKU23" s="1"/>
      <c r="LKV23" s="1"/>
      <c r="LKW23" s="1"/>
      <c r="LKX23" s="1"/>
      <c r="LKY23" s="1"/>
      <c r="LKZ23" s="1"/>
      <c r="LLA23" s="1"/>
      <c r="LLB23" s="1"/>
      <c r="LLC23" s="1"/>
      <c r="LLD23" s="1"/>
      <c r="LLE23" s="1"/>
      <c r="LLF23" s="1"/>
      <c r="LLG23" s="1"/>
      <c r="LLH23" s="1"/>
      <c r="LLI23" s="1"/>
      <c r="LLJ23" s="1"/>
      <c r="LLK23" s="1"/>
      <c r="LLL23" s="1"/>
      <c r="LLM23" s="1"/>
      <c r="LLN23" s="1"/>
      <c r="LLO23" s="1"/>
      <c r="LLP23" s="1"/>
      <c r="LLQ23" s="1"/>
      <c r="LLR23" s="1"/>
      <c r="LLS23" s="1"/>
      <c r="LLT23" s="1"/>
      <c r="LLU23" s="1"/>
      <c r="LLV23" s="1"/>
      <c r="LLW23" s="1"/>
      <c r="LLX23" s="1"/>
      <c r="LLY23" s="1"/>
      <c r="LLZ23" s="1"/>
      <c r="LMA23" s="1"/>
      <c r="LMB23" s="1"/>
      <c r="LMC23" s="1"/>
      <c r="LMD23" s="1"/>
      <c r="LME23" s="1"/>
      <c r="LMF23" s="1"/>
      <c r="LMG23" s="1"/>
      <c r="LMH23" s="1"/>
      <c r="LMI23" s="1"/>
      <c r="LMJ23" s="1"/>
      <c r="LMK23" s="1"/>
      <c r="LML23" s="1"/>
      <c r="LMM23" s="1"/>
      <c r="LMN23" s="1"/>
      <c r="LMO23" s="1"/>
      <c r="LMP23" s="1"/>
      <c r="LMQ23" s="1"/>
      <c r="LMR23" s="1"/>
      <c r="LMS23" s="1"/>
      <c r="LMT23" s="1"/>
      <c r="LMU23" s="1"/>
      <c r="LMV23" s="1"/>
      <c r="LMW23" s="1"/>
      <c r="LMX23" s="1"/>
      <c r="LMY23" s="1"/>
      <c r="LMZ23" s="1"/>
      <c r="LNA23" s="1"/>
      <c r="LNB23" s="1"/>
      <c r="LNC23" s="1"/>
      <c r="LND23" s="1"/>
      <c r="LNE23" s="1"/>
      <c r="LNF23" s="1"/>
      <c r="LNG23" s="1"/>
      <c r="LNH23" s="1"/>
      <c r="LNI23" s="1"/>
      <c r="LNJ23" s="1"/>
      <c r="LNK23" s="1"/>
      <c r="LNL23" s="1"/>
      <c r="LNM23" s="1"/>
      <c r="LNN23" s="1"/>
      <c r="LNO23" s="1"/>
      <c r="LNP23" s="1"/>
      <c r="LNQ23" s="1"/>
      <c r="LNR23" s="1"/>
      <c r="LNS23" s="1"/>
      <c r="LNT23" s="1"/>
      <c r="LNU23" s="1"/>
      <c r="LNV23" s="1"/>
      <c r="LNW23" s="1"/>
      <c r="LNX23" s="1"/>
      <c r="LNY23" s="1"/>
      <c r="LNZ23" s="1"/>
      <c r="LOA23" s="1"/>
      <c r="LOB23" s="1"/>
      <c r="LOC23" s="1"/>
      <c r="LOD23" s="1"/>
      <c r="LOE23" s="1"/>
      <c r="LOF23" s="1"/>
      <c r="LOG23" s="1"/>
      <c r="LOH23" s="1"/>
      <c r="LOI23" s="1"/>
      <c r="LOJ23" s="1"/>
      <c r="LOK23" s="1"/>
      <c r="LOL23" s="1"/>
      <c r="LOM23" s="1"/>
      <c r="LON23" s="1"/>
      <c r="LOO23" s="1"/>
      <c r="LOP23" s="1"/>
      <c r="LOQ23" s="1"/>
      <c r="LOR23" s="1"/>
      <c r="LOS23" s="1"/>
      <c r="LOT23" s="1"/>
      <c r="LOU23" s="1"/>
      <c r="LOV23" s="1"/>
      <c r="LOW23" s="1"/>
      <c r="LOX23" s="1"/>
      <c r="LOY23" s="1"/>
      <c r="LOZ23" s="1"/>
      <c r="LPA23" s="1"/>
      <c r="LPB23" s="1"/>
      <c r="LPC23" s="1"/>
      <c r="LPD23" s="1"/>
      <c r="LPE23" s="1"/>
      <c r="LPF23" s="1"/>
      <c r="LPG23" s="1"/>
      <c r="LPH23" s="1"/>
      <c r="LPI23" s="1"/>
      <c r="LPJ23" s="1"/>
      <c r="LPK23" s="1"/>
      <c r="LPL23" s="1"/>
      <c r="LPM23" s="1"/>
      <c r="LPN23" s="1"/>
      <c r="LPO23" s="1"/>
      <c r="LPP23" s="1"/>
      <c r="LPQ23" s="1"/>
      <c r="LPR23" s="1"/>
      <c r="LPS23" s="1"/>
      <c r="LPT23" s="1"/>
      <c r="LPU23" s="1"/>
      <c r="LPV23" s="1"/>
      <c r="LPW23" s="1"/>
      <c r="LPX23" s="1"/>
      <c r="LPY23" s="1"/>
      <c r="LPZ23" s="1"/>
      <c r="LQA23" s="1"/>
      <c r="LQB23" s="1"/>
      <c r="LQC23" s="1"/>
      <c r="LQD23" s="1"/>
      <c r="LQE23" s="1"/>
      <c r="LQF23" s="1"/>
      <c r="LQG23" s="1"/>
      <c r="LQH23" s="1"/>
      <c r="LQI23" s="1"/>
      <c r="LQJ23" s="1"/>
      <c r="LQK23" s="1"/>
      <c r="LQL23" s="1"/>
      <c r="LQM23" s="1"/>
      <c r="LQN23" s="1"/>
      <c r="LQO23" s="1"/>
      <c r="LQP23" s="1"/>
      <c r="LQQ23" s="1"/>
      <c r="LQR23" s="1"/>
      <c r="LQS23" s="1"/>
      <c r="LQT23" s="1"/>
      <c r="LQU23" s="1"/>
      <c r="LQV23" s="1"/>
      <c r="LQW23" s="1"/>
      <c r="LQX23" s="1"/>
      <c r="LQY23" s="1"/>
      <c r="LQZ23" s="1"/>
      <c r="LRA23" s="1"/>
      <c r="LRB23" s="1"/>
      <c r="LRC23" s="1"/>
      <c r="LRD23" s="1"/>
      <c r="LRE23" s="1"/>
      <c r="LRF23" s="1"/>
      <c r="LRG23" s="1"/>
      <c r="LRH23" s="1"/>
      <c r="LRI23" s="1"/>
      <c r="LRJ23" s="1"/>
      <c r="LRK23" s="1"/>
      <c r="LRL23" s="1"/>
      <c r="LRM23" s="1"/>
      <c r="LRN23" s="1"/>
      <c r="LRO23" s="1"/>
      <c r="LRP23" s="1"/>
      <c r="LRQ23" s="1"/>
      <c r="LRR23" s="1"/>
      <c r="LRS23" s="1"/>
      <c r="LRT23" s="1"/>
      <c r="LRU23" s="1"/>
      <c r="LRV23" s="1"/>
      <c r="LRW23" s="1"/>
      <c r="LRX23" s="1"/>
      <c r="LRY23" s="1"/>
      <c r="LRZ23" s="1"/>
      <c r="LSA23" s="1"/>
      <c r="LSB23" s="1"/>
      <c r="LSC23" s="1"/>
      <c r="LSD23" s="1"/>
      <c r="LSE23" s="1"/>
      <c r="LSF23" s="1"/>
      <c r="LSG23" s="1"/>
      <c r="LSH23" s="1"/>
      <c r="LSI23" s="1"/>
      <c r="LSJ23" s="1"/>
      <c r="LSK23" s="1"/>
      <c r="LSL23" s="1"/>
      <c r="LSM23" s="1"/>
      <c r="LSN23" s="1"/>
      <c r="LSO23" s="1"/>
      <c r="LSP23" s="1"/>
      <c r="LSQ23" s="1"/>
      <c r="LSR23" s="1"/>
      <c r="LSS23" s="1"/>
      <c r="LST23" s="1"/>
      <c r="LSU23" s="1"/>
      <c r="LSV23" s="1"/>
      <c r="LSW23" s="1"/>
      <c r="LSX23" s="1"/>
      <c r="LSY23" s="1"/>
      <c r="LSZ23" s="1"/>
      <c r="LTA23" s="1"/>
      <c r="LTB23" s="1"/>
      <c r="LTC23" s="1"/>
      <c r="LTD23" s="1"/>
      <c r="LTE23" s="1"/>
      <c r="LTF23" s="1"/>
      <c r="LTG23" s="1"/>
      <c r="LTH23" s="1"/>
      <c r="LTI23" s="1"/>
      <c r="LTJ23" s="1"/>
      <c r="LTK23" s="1"/>
      <c r="LTL23" s="1"/>
      <c r="LTM23" s="1"/>
      <c r="LTN23" s="1"/>
      <c r="LTO23" s="1"/>
      <c r="LTP23" s="1"/>
      <c r="LTQ23" s="1"/>
      <c r="LTR23" s="1"/>
      <c r="LTS23" s="1"/>
      <c r="LTT23" s="1"/>
      <c r="LTU23" s="1"/>
      <c r="LTV23" s="1"/>
      <c r="LTW23" s="1"/>
      <c r="LTX23" s="1"/>
      <c r="LTY23" s="1"/>
      <c r="LTZ23" s="1"/>
      <c r="LUA23" s="1"/>
      <c r="LUB23" s="1"/>
      <c r="LUC23" s="1"/>
      <c r="LUD23" s="1"/>
      <c r="LUE23" s="1"/>
      <c r="LUF23" s="1"/>
      <c r="LUG23" s="1"/>
      <c r="LUH23" s="1"/>
      <c r="LUI23" s="1"/>
      <c r="LUJ23" s="1"/>
      <c r="LUK23" s="1"/>
      <c r="LUL23" s="1"/>
      <c r="LUM23" s="1"/>
      <c r="LUN23" s="1"/>
      <c r="LUO23" s="1"/>
      <c r="LUP23" s="1"/>
      <c r="LUQ23" s="1"/>
      <c r="LUR23" s="1"/>
      <c r="LUS23" s="1"/>
      <c r="LUT23" s="1"/>
      <c r="LUU23" s="1"/>
      <c r="LUV23" s="1"/>
      <c r="LUW23" s="1"/>
      <c r="LUX23" s="1"/>
      <c r="LUY23" s="1"/>
      <c r="LUZ23" s="1"/>
      <c r="LVA23" s="1"/>
      <c r="LVB23" s="1"/>
      <c r="LVC23" s="1"/>
      <c r="LVD23" s="1"/>
      <c r="LVE23" s="1"/>
      <c r="LVF23" s="1"/>
      <c r="LVG23" s="1"/>
      <c r="LVH23" s="1"/>
      <c r="LVI23" s="1"/>
      <c r="LVJ23" s="1"/>
      <c r="LVK23" s="1"/>
      <c r="LVL23" s="1"/>
      <c r="LVM23" s="1"/>
      <c r="LVN23" s="1"/>
      <c r="LVO23" s="1"/>
      <c r="LVP23" s="1"/>
      <c r="LVQ23" s="1"/>
      <c r="LVR23" s="1"/>
      <c r="LVS23" s="1"/>
      <c r="LVT23" s="1"/>
      <c r="LVU23" s="1"/>
      <c r="LVV23" s="1"/>
      <c r="LVW23" s="1"/>
      <c r="LVX23" s="1"/>
      <c r="LVY23" s="1"/>
      <c r="LVZ23" s="1"/>
      <c r="LWA23" s="1"/>
      <c r="LWB23" s="1"/>
      <c r="LWC23" s="1"/>
      <c r="LWD23" s="1"/>
      <c r="LWE23" s="1"/>
      <c r="LWF23" s="1"/>
      <c r="LWG23" s="1"/>
      <c r="LWH23" s="1"/>
      <c r="LWI23" s="1"/>
      <c r="LWJ23" s="1"/>
      <c r="LWK23" s="1"/>
      <c r="LWL23" s="1"/>
      <c r="LWM23" s="1"/>
      <c r="LWN23" s="1"/>
      <c r="LWO23" s="1"/>
      <c r="LWP23" s="1"/>
      <c r="LWQ23" s="1"/>
      <c r="LWR23" s="1"/>
      <c r="LWS23" s="1"/>
      <c r="LWT23" s="1"/>
      <c r="LWU23" s="1"/>
      <c r="LWV23" s="1"/>
      <c r="LWW23" s="1"/>
      <c r="LWX23" s="1"/>
      <c r="LWY23" s="1"/>
      <c r="LWZ23" s="1"/>
      <c r="LXA23" s="1"/>
      <c r="LXB23" s="1"/>
      <c r="LXC23" s="1"/>
      <c r="LXD23" s="1"/>
      <c r="LXE23" s="1"/>
      <c r="LXF23" s="1"/>
      <c r="LXG23" s="1"/>
      <c r="LXH23" s="1"/>
      <c r="LXI23" s="1"/>
      <c r="LXJ23" s="1"/>
      <c r="LXK23" s="1"/>
      <c r="LXL23" s="1"/>
      <c r="LXM23" s="1"/>
      <c r="LXN23" s="1"/>
      <c r="LXO23" s="1"/>
      <c r="LXP23" s="1"/>
      <c r="LXQ23" s="1"/>
      <c r="LXR23" s="1"/>
      <c r="LXS23" s="1"/>
      <c r="LXT23" s="1"/>
      <c r="LXU23" s="1"/>
      <c r="LXV23" s="1"/>
      <c r="LXW23" s="1"/>
      <c r="LXX23" s="1"/>
      <c r="LXY23" s="1"/>
      <c r="LXZ23" s="1"/>
      <c r="LYA23" s="1"/>
      <c r="LYB23" s="1"/>
      <c r="LYC23" s="1"/>
      <c r="LYD23" s="1"/>
      <c r="LYE23" s="1"/>
      <c r="LYF23" s="1"/>
      <c r="LYG23" s="1"/>
      <c r="LYH23" s="1"/>
      <c r="LYI23" s="1"/>
      <c r="LYJ23" s="1"/>
      <c r="LYK23" s="1"/>
      <c r="LYL23" s="1"/>
      <c r="LYM23" s="1"/>
      <c r="LYN23" s="1"/>
      <c r="LYO23" s="1"/>
      <c r="LYP23" s="1"/>
      <c r="LYQ23" s="1"/>
      <c r="LYR23" s="1"/>
      <c r="LYS23" s="1"/>
      <c r="LYT23" s="1"/>
      <c r="LYU23" s="1"/>
      <c r="LYV23" s="1"/>
      <c r="LYW23" s="1"/>
      <c r="LYX23" s="1"/>
      <c r="LYY23" s="1"/>
      <c r="LYZ23" s="1"/>
      <c r="LZA23" s="1"/>
      <c r="LZB23" s="1"/>
      <c r="LZC23" s="1"/>
      <c r="LZD23" s="1"/>
      <c r="LZE23" s="1"/>
      <c r="LZF23" s="1"/>
      <c r="LZG23" s="1"/>
      <c r="LZH23" s="1"/>
      <c r="LZI23" s="1"/>
      <c r="LZJ23" s="1"/>
      <c r="LZK23" s="1"/>
      <c r="LZL23" s="1"/>
      <c r="LZM23" s="1"/>
      <c r="LZN23" s="1"/>
      <c r="LZO23" s="1"/>
      <c r="LZP23" s="1"/>
      <c r="LZQ23" s="1"/>
      <c r="LZR23" s="1"/>
      <c r="LZS23" s="1"/>
      <c r="LZT23" s="1"/>
      <c r="LZU23" s="1"/>
      <c r="LZV23" s="1"/>
      <c r="LZW23" s="1"/>
      <c r="LZX23" s="1"/>
      <c r="LZY23" s="1"/>
      <c r="LZZ23" s="1"/>
      <c r="MAA23" s="1"/>
      <c r="MAB23" s="1"/>
      <c r="MAC23" s="1"/>
      <c r="MAD23" s="1"/>
      <c r="MAE23" s="1"/>
      <c r="MAF23" s="1"/>
      <c r="MAG23" s="1"/>
      <c r="MAH23" s="1"/>
      <c r="MAI23" s="1"/>
      <c r="MAJ23" s="1"/>
      <c r="MAK23" s="1"/>
      <c r="MAL23" s="1"/>
      <c r="MAM23" s="1"/>
      <c r="MAN23" s="1"/>
      <c r="MAO23" s="1"/>
      <c r="MAP23" s="1"/>
      <c r="MAQ23" s="1"/>
      <c r="MAR23" s="1"/>
      <c r="MAS23" s="1"/>
      <c r="MAT23" s="1"/>
      <c r="MAU23" s="1"/>
      <c r="MAV23" s="1"/>
      <c r="MAW23" s="1"/>
      <c r="MAX23" s="1"/>
      <c r="MAY23" s="1"/>
      <c r="MAZ23" s="1"/>
      <c r="MBA23" s="1"/>
      <c r="MBB23" s="1"/>
      <c r="MBC23" s="1"/>
      <c r="MBD23" s="1"/>
      <c r="MBE23" s="1"/>
      <c r="MBF23" s="1"/>
      <c r="MBG23" s="1"/>
      <c r="MBH23" s="1"/>
      <c r="MBI23" s="1"/>
      <c r="MBJ23" s="1"/>
      <c r="MBK23" s="1"/>
      <c r="MBL23" s="1"/>
      <c r="MBM23" s="1"/>
      <c r="MBN23" s="1"/>
      <c r="MBO23" s="1"/>
      <c r="MBP23" s="1"/>
      <c r="MBQ23" s="1"/>
      <c r="MBR23" s="1"/>
      <c r="MBS23" s="1"/>
      <c r="MBT23" s="1"/>
      <c r="MBU23" s="1"/>
      <c r="MBV23" s="1"/>
      <c r="MBW23" s="1"/>
      <c r="MBX23" s="1"/>
      <c r="MBY23" s="1"/>
      <c r="MBZ23" s="1"/>
      <c r="MCA23" s="1"/>
      <c r="MCB23" s="1"/>
      <c r="MCC23" s="1"/>
      <c r="MCD23" s="1"/>
      <c r="MCE23" s="1"/>
      <c r="MCF23" s="1"/>
      <c r="MCG23" s="1"/>
      <c r="MCH23" s="1"/>
      <c r="MCI23" s="1"/>
      <c r="MCJ23" s="1"/>
      <c r="MCK23" s="1"/>
      <c r="MCL23" s="1"/>
      <c r="MCM23" s="1"/>
      <c r="MCN23" s="1"/>
      <c r="MCO23" s="1"/>
      <c r="MCP23" s="1"/>
      <c r="MCQ23" s="1"/>
      <c r="MCR23" s="1"/>
      <c r="MCS23" s="1"/>
      <c r="MCT23" s="1"/>
      <c r="MCU23" s="1"/>
      <c r="MCV23" s="1"/>
      <c r="MCW23" s="1"/>
      <c r="MCX23" s="1"/>
      <c r="MCY23" s="1"/>
      <c r="MCZ23" s="1"/>
      <c r="MDA23" s="1"/>
      <c r="MDB23" s="1"/>
      <c r="MDC23" s="1"/>
      <c r="MDD23" s="1"/>
      <c r="MDE23" s="1"/>
      <c r="MDF23" s="1"/>
      <c r="MDG23" s="1"/>
      <c r="MDH23" s="1"/>
      <c r="MDI23" s="1"/>
      <c r="MDJ23" s="1"/>
      <c r="MDK23" s="1"/>
      <c r="MDL23" s="1"/>
      <c r="MDM23" s="1"/>
      <c r="MDN23" s="1"/>
      <c r="MDO23" s="1"/>
      <c r="MDP23" s="1"/>
      <c r="MDQ23" s="1"/>
      <c r="MDR23" s="1"/>
      <c r="MDS23" s="1"/>
      <c r="MDT23" s="1"/>
      <c r="MDU23" s="1"/>
      <c r="MDV23" s="1"/>
      <c r="MDW23" s="1"/>
      <c r="MDX23" s="1"/>
      <c r="MDY23" s="1"/>
      <c r="MDZ23" s="1"/>
      <c r="MEA23" s="1"/>
      <c r="MEB23" s="1"/>
      <c r="MEC23" s="1"/>
      <c r="MED23" s="1"/>
      <c r="MEE23" s="1"/>
      <c r="MEF23" s="1"/>
      <c r="MEG23" s="1"/>
      <c r="MEH23" s="1"/>
      <c r="MEI23" s="1"/>
      <c r="MEJ23" s="1"/>
      <c r="MEK23" s="1"/>
      <c r="MEL23" s="1"/>
      <c r="MEM23" s="1"/>
      <c r="MEN23" s="1"/>
      <c r="MEO23" s="1"/>
      <c r="MEP23" s="1"/>
      <c r="MEQ23" s="1"/>
      <c r="MER23" s="1"/>
      <c r="MES23" s="1"/>
      <c r="MET23" s="1"/>
      <c r="MEU23" s="1"/>
      <c r="MEV23" s="1"/>
      <c r="MEW23" s="1"/>
      <c r="MEX23" s="1"/>
      <c r="MEY23" s="1"/>
      <c r="MEZ23" s="1"/>
      <c r="MFA23" s="1"/>
      <c r="MFB23" s="1"/>
      <c r="MFC23" s="1"/>
      <c r="MFD23" s="1"/>
      <c r="MFE23" s="1"/>
      <c r="MFF23" s="1"/>
      <c r="MFG23" s="1"/>
      <c r="MFH23" s="1"/>
      <c r="MFI23" s="1"/>
      <c r="MFJ23" s="1"/>
      <c r="MFK23" s="1"/>
      <c r="MFL23" s="1"/>
      <c r="MFM23" s="1"/>
      <c r="MFN23" s="1"/>
      <c r="MFO23" s="1"/>
      <c r="MFP23" s="1"/>
      <c r="MFQ23" s="1"/>
      <c r="MFR23" s="1"/>
      <c r="MFS23" s="1"/>
      <c r="MFT23" s="1"/>
      <c r="MFU23" s="1"/>
      <c r="MFV23" s="1"/>
      <c r="MFW23" s="1"/>
      <c r="MFX23" s="1"/>
      <c r="MFY23" s="1"/>
      <c r="MFZ23" s="1"/>
      <c r="MGA23" s="1"/>
      <c r="MGB23" s="1"/>
      <c r="MGC23" s="1"/>
      <c r="MGD23" s="1"/>
      <c r="MGE23" s="1"/>
      <c r="MGF23" s="1"/>
      <c r="MGG23" s="1"/>
      <c r="MGH23" s="1"/>
      <c r="MGI23" s="1"/>
      <c r="MGJ23" s="1"/>
      <c r="MGK23" s="1"/>
      <c r="MGL23" s="1"/>
      <c r="MGM23" s="1"/>
      <c r="MGN23" s="1"/>
      <c r="MGO23" s="1"/>
      <c r="MGP23" s="1"/>
      <c r="MGQ23" s="1"/>
      <c r="MGR23" s="1"/>
      <c r="MGS23" s="1"/>
      <c r="MGT23" s="1"/>
      <c r="MGU23" s="1"/>
      <c r="MGV23" s="1"/>
      <c r="MGW23" s="1"/>
      <c r="MGX23" s="1"/>
      <c r="MGY23" s="1"/>
      <c r="MGZ23" s="1"/>
      <c r="MHA23" s="1"/>
      <c r="MHB23" s="1"/>
      <c r="MHC23" s="1"/>
      <c r="MHD23" s="1"/>
      <c r="MHE23" s="1"/>
      <c r="MHF23" s="1"/>
      <c r="MHG23" s="1"/>
      <c r="MHH23" s="1"/>
      <c r="MHI23" s="1"/>
      <c r="MHJ23" s="1"/>
      <c r="MHK23" s="1"/>
      <c r="MHL23" s="1"/>
      <c r="MHM23" s="1"/>
      <c r="MHN23" s="1"/>
      <c r="MHO23" s="1"/>
      <c r="MHP23" s="1"/>
      <c r="MHQ23" s="1"/>
      <c r="MHR23" s="1"/>
      <c r="MHS23" s="1"/>
      <c r="MHT23" s="1"/>
      <c r="MHU23" s="1"/>
      <c r="MHV23" s="1"/>
      <c r="MHW23" s="1"/>
      <c r="MHX23" s="1"/>
      <c r="MHY23" s="1"/>
      <c r="MHZ23" s="1"/>
      <c r="MIA23" s="1"/>
      <c r="MIB23" s="1"/>
      <c r="MIC23" s="1"/>
      <c r="MID23" s="1"/>
      <c r="MIE23" s="1"/>
      <c r="MIF23" s="1"/>
      <c r="MIG23" s="1"/>
      <c r="MIH23" s="1"/>
      <c r="MII23" s="1"/>
      <c r="MIJ23" s="1"/>
      <c r="MIK23" s="1"/>
      <c r="MIL23" s="1"/>
      <c r="MIM23" s="1"/>
      <c r="MIN23" s="1"/>
      <c r="MIO23" s="1"/>
      <c r="MIP23" s="1"/>
      <c r="MIQ23" s="1"/>
      <c r="MIR23" s="1"/>
      <c r="MIS23" s="1"/>
      <c r="MIT23" s="1"/>
      <c r="MIU23" s="1"/>
      <c r="MIV23" s="1"/>
      <c r="MIW23" s="1"/>
      <c r="MIX23" s="1"/>
      <c r="MIY23" s="1"/>
      <c r="MIZ23" s="1"/>
      <c r="MJA23" s="1"/>
      <c r="MJB23" s="1"/>
      <c r="MJC23" s="1"/>
      <c r="MJD23" s="1"/>
      <c r="MJE23" s="1"/>
      <c r="MJF23" s="1"/>
      <c r="MJG23" s="1"/>
      <c r="MJH23" s="1"/>
      <c r="MJI23" s="1"/>
      <c r="MJJ23" s="1"/>
      <c r="MJK23" s="1"/>
      <c r="MJL23" s="1"/>
      <c r="MJM23" s="1"/>
      <c r="MJN23" s="1"/>
      <c r="MJO23" s="1"/>
      <c r="MJP23" s="1"/>
      <c r="MJQ23" s="1"/>
      <c r="MJR23" s="1"/>
      <c r="MJS23" s="1"/>
      <c r="MJT23" s="1"/>
      <c r="MJU23" s="1"/>
      <c r="MJV23" s="1"/>
      <c r="MJW23" s="1"/>
      <c r="MJX23" s="1"/>
      <c r="MJY23" s="1"/>
      <c r="MJZ23" s="1"/>
      <c r="MKA23" s="1"/>
      <c r="MKB23" s="1"/>
      <c r="MKC23" s="1"/>
      <c r="MKD23" s="1"/>
      <c r="MKE23" s="1"/>
      <c r="MKF23" s="1"/>
      <c r="MKG23" s="1"/>
      <c r="MKH23" s="1"/>
      <c r="MKI23" s="1"/>
      <c r="MKJ23" s="1"/>
      <c r="MKK23" s="1"/>
      <c r="MKL23" s="1"/>
      <c r="MKM23" s="1"/>
      <c r="MKN23" s="1"/>
      <c r="MKO23" s="1"/>
      <c r="MKP23" s="1"/>
      <c r="MKQ23" s="1"/>
      <c r="MKR23" s="1"/>
      <c r="MKS23" s="1"/>
      <c r="MKT23" s="1"/>
      <c r="MKU23" s="1"/>
      <c r="MKV23" s="1"/>
      <c r="MKW23" s="1"/>
      <c r="MKX23" s="1"/>
      <c r="MKY23" s="1"/>
      <c r="MKZ23" s="1"/>
      <c r="MLA23" s="1"/>
      <c r="MLB23" s="1"/>
      <c r="MLC23" s="1"/>
      <c r="MLD23" s="1"/>
      <c r="MLE23" s="1"/>
      <c r="MLF23" s="1"/>
      <c r="MLG23" s="1"/>
      <c r="MLH23" s="1"/>
      <c r="MLI23" s="1"/>
      <c r="MLJ23" s="1"/>
      <c r="MLK23" s="1"/>
      <c r="MLL23" s="1"/>
      <c r="MLM23" s="1"/>
      <c r="MLN23" s="1"/>
      <c r="MLO23" s="1"/>
      <c r="MLP23" s="1"/>
      <c r="MLQ23" s="1"/>
      <c r="MLR23" s="1"/>
      <c r="MLS23" s="1"/>
      <c r="MLT23" s="1"/>
      <c r="MLU23" s="1"/>
      <c r="MLV23" s="1"/>
      <c r="MLW23" s="1"/>
      <c r="MLX23" s="1"/>
      <c r="MLY23" s="1"/>
      <c r="MLZ23" s="1"/>
      <c r="MMA23" s="1"/>
      <c r="MMB23" s="1"/>
      <c r="MMC23" s="1"/>
      <c r="MMD23" s="1"/>
      <c r="MME23" s="1"/>
      <c r="MMF23" s="1"/>
      <c r="MMG23" s="1"/>
      <c r="MMH23" s="1"/>
      <c r="MMI23" s="1"/>
      <c r="MMJ23" s="1"/>
      <c r="MMK23" s="1"/>
      <c r="MML23" s="1"/>
      <c r="MMM23" s="1"/>
      <c r="MMN23" s="1"/>
      <c r="MMO23" s="1"/>
      <c r="MMP23" s="1"/>
      <c r="MMQ23" s="1"/>
      <c r="MMR23" s="1"/>
      <c r="MMS23" s="1"/>
      <c r="MMT23" s="1"/>
      <c r="MMU23" s="1"/>
      <c r="MMV23" s="1"/>
      <c r="MMW23" s="1"/>
      <c r="MMX23" s="1"/>
      <c r="MMY23" s="1"/>
      <c r="MMZ23" s="1"/>
      <c r="MNA23" s="1"/>
      <c r="MNB23" s="1"/>
      <c r="MNC23" s="1"/>
      <c r="MND23" s="1"/>
      <c r="MNE23" s="1"/>
      <c r="MNF23" s="1"/>
      <c r="MNG23" s="1"/>
      <c r="MNH23" s="1"/>
      <c r="MNI23" s="1"/>
      <c r="MNJ23" s="1"/>
      <c r="MNK23" s="1"/>
      <c r="MNL23" s="1"/>
      <c r="MNM23" s="1"/>
      <c r="MNN23" s="1"/>
      <c r="MNO23" s="1"/>
      <c r="MNP23" s="1"/>
      <c r="MNQ23" s="1"/>
      <c r="MNR23" s="1"/>
      <c r="MNS23" s="1"/>
      <c r="MNT23" s="1"/>
      <c r="MNU23" s="1"/>
      <c r="MNV23" s="1"/>
      <c r="MNW23" s="1"/>
      <c r="MNX23" s="1"/>
      <c r="MNY23" s="1"/>
      <c r="MNZ23" s="1"/>
      <c r="MOA23" s="1"/>
      <c r="MOB23" s="1"/>
      <c r="MOC23" s="1"/>
      <c r="MOD23" s="1"/>
      <c r="MOE23" s="1"/>
      <c r="MOF23" s="1"/>
      <c r="MOG23" s="1"/>
      <c r="MOH23" s="1"/>
      <c r="MOI23" s="1"/>
      <c r="MOJ23" s="1"/>
      <c r="MOK23" s="1"/>
      <c r="MOL23" s="1"/>
      <c r="MOM23" s="1"/>
      <c r="MON23" s="1"/>
      <c r="MOO23" s="1"/>
      <c r="MOP23" s="1"/>
      <c r="MOQ23" s="1"/>
      <c r="MOR23" s="1"/>
      <c r="MOS23" s="1"/>
      <c r="MOT23" s="1"/>
      <c r="MOU23" s="1"/>
      <c r="MOV23" s="1"/>
      <c r="MOW23" s="1"/>
      <c r="MOX23" s="1"/>
      <c r="MOY23" s="1"/>
      <c r="MOZ23" s="1"/>
      <c r="MPA23" s="1"/>
      <c r="MPB23" s="1"/>
      <c r="MPC23" s="1"/>
      <c r="MPD23" s="1"/>
      <c r="MPE23" s="1"/>
      <c r="MPF23" s="1"/>
      <c r="MPG23" s="1"/>
      <c r="MPH23" s="1"/>
      <c r="MPI23" s="1"/>
      <c r="MPJ23" s="1"/>
      <c r="MPK23" s="1"/>
      <c r="MPL23" s="1"/>
      <c r="MPM23" s="1"/>
      <c r="MPN23" s="1"/>
      <c r="MPO23" s="1"/>
      <c r="MPP23" s="1"/>
      <c r="MPQ23" s="1"/>
      <c r="MPR23" s="1"/>
      <c r="MPS23" s="1"/>
      <c r="MPT23" s="1"/>
      <c r="MPU23" s="1"/>
      <c r="MPV23" s="1"/>
      <c r="MPW23" s="1"/>
      <c r="MPX23" s="1"/>
      <c r="MPY23" s="1"/>
      <c r="MPZ23" s="1"/>
      <c r="MQA23" s="1"/>
      <c r="MQB23" s="1"/>
      <c r="MQC23" s="1"/>
      <c r="MQD23" s="1"/>
      <c r="MQE23" s="1"/>
      <c r="MQF23" s="1"/>
      <c r="MQG23" s="1"/>
      <c r="MQH23" s="1"/>
      <c r="MQI23" s="1"/>
      <c r="MQJ23" s="1"/>
      <c r="MQK23" s="1"/>
      <c r="MQL23" s="1"/>
      <c r="MQM23" s="1"/>
      <c r="MQN23" s="1"/>
      <c r="MQO23" s="1"/>
      <c r="MQP23" s="1"/>
      <c r="MQQ23" s="1"/>
      <c r="MQR23" s="1"/>
      <c r="MQS23" s="1"/>
      <c r="MQT23" s="1"/>
      <c r="MQU23" s="1"/>
      <c r="MQV23" s="1"/>
      <c r="MQW23" s="1"/>
      <c r="MQX23" s="1"/>
      <c r="MQY23" s="1"/>
      <c r="MQZ23" s="1"/>
      <c r="MRA23" s="1"/>
      <c r="MRB23" s="1"/>
      <c r="MRC23" s="1"/>
      <c r="MRD23" s="1"/>
      <c r="MRE23" s="1"/>
      <c r="MRF23" s="1"/>
      <c r="MRG23" s="1"/>
      <c r="MRH23" s="1"/>
      <c r="MRI23" s="1"/>
      <c r="MRJ23" s="1"/>
      <c r="MRK23" s="1"/>
      <c r="MRL23" s="1"/>
      <c r="MRM23" s="1"/>
      <c r="MRN23" s="1"/>
      <c r="MRO23" s="1"/>
      <c r="MRP23" s="1"/>
      <c r="MRQ23" s="1"/>
      <c r="MRR23" s="1"/>
      <c r="MRS23" s="1"/>
      <c r="MRT23" s="1"/>
      <c r="MRU23" s="1"/>
      <c r="MRV23" s="1"/>
      <c r="MRW23" s="1"/>
      <c r="MRX23" s="1"/>
      <c r="MRY23" s="1"/>
      <c r="MRZ23" s="1"/>
      <c r="MSA23" s="1"/>
      <c r="MSB23" s="1"/>
      <c r="MSC23" s="1"/>
      <c r="MSD23" s="1"/>
      <c r="MSE23" s="1"/>
      <c r="MSF23" s="1"/>
      <c r="MSG23" s="1"/>
      <c r="MSH23" s="1"/>
      <c r="MSI23" s="1"/>
      <c r="MSJ23" s="1"/>
      <c r="MSK23" s="1"/>
      <c r="MSL23" s="1"/>
      <c r="MSM23" s="1"/>
      <c r="MSN23" s="1"/>
      <c r="MSO23" s="1"/>
      <c r="MSP23" s="1"/>
      <c r="MSQ23" s="1"/>
      <c r="MSR23" s="1"/>
      <c r="MSS23" s="1"/>
      <c r="MST23" s="1"/>
      <c r="MSU23" s="1"/>
      <c r="MSV23" s="1"/>
      <c r="MSW23" s="1"/>
      <c r="MSX23" s="1"/>
      <c r="MSY23" s="1"/>
      <c r="MSZ23" s="1"/>
      <c r="MTA23" s="1"/>
      <c r="MTB23" s="1"/>
      <c r="MTC23" s="1"/>
      <c r="MTD23" s="1"/>
      <c r="MTE23" s="1"/>
      <c r="MTF23" s="1"/>
      <c r="MTG23" s="1"/>
      <c r="MTH23" s="1"/>
      <c r="MTI23" s="1"/>
      <c r="MTJ23" s="1"/>
      <c r="MTK23" s="1"/>
      <c r="MTL23" s="1"/>
      <c r="MTM23" s="1"/>
      <c r="MTN23" s="1"/>
      <c r="MTO23" s="1"/>
      <c r="MTP23" s="1"/>
      <c r="MTQ23" s="1"/>
      <c r="MTR23" s="1"/>
      <c r="MTS23" s="1"/>
      <c r="MTT23" s="1"/>
      <c r="MTU23" s="1"/>
      <c r="MTV23" s="1"/>
      <c r="MTW23" s="1"/>
      <c r="MTX23" s="1"/>
      <c r="MTY23" s="1"/>
      <c r="MTZ23" s="1"/>
      <c r="MUA23" s="1"/>
      <c r="MUB23" s="1"/>
      <c r="MUC23" s="1"/>
      <c r="MUD23" s="1"/>
      <c r="MUE23" s="1"/>
      <c r="MUF23" s="1"/>
      <c r="MUG23" s="1"/>
      <c r="MUH23" s="1"/>
      <c r="MUI23" s="1"/>
      <c r="MUJ23" s="1"/>
      <c r="MUK23" s="1"/>
      <c r="MUL23" s="1"/>
      <c r="MUM23" s="1"/>
      <c r="MUN23" s="1"/>
      <c r="MUO23" s="1"/>
      <c r="MUP23" s="1"/>
      <c r="MUQ23" s="1"/>
      <c r="MUR23" s="1"/>
      <c r="MUS23" s="1"/>
      <c r="MUT23" s="1"/>
      <c r="MUU23" s="1"/>
      <c r="MUV23" s="1"/>
      <c r="MUW23" s="1"/>
      <c r="MUX23" s="1"/>
      <c r="MUY23" s="1"/>
      <c r="MUZ23" s="1"/>
      <c r="MVA23" s="1"/>
      <c r="MVB23" s="1"/>
      <c r="MVC23" s="1"/>
      <c r="MVD23" s="1"/>
      <c r="MVE23" s="1"/>
      <c r="MVF23" s="1"/>
      <c r="MVG23" s="1"/>
      <c r="MVH23" s="1"/>
      <c r="MVI23" s="1"/>
      <c r="MVJ23" s="1"/>
      <c r="MVK23" s="1"/>
      <c r="MVL23" s="1"/>
      <c r="MVM23" s="1"/>
      <c r="MVN23" s="1"/>
      <c r="MVO23" s="1"/>
      <c r="MVP23" s="1"/>
      <c r="MVQ23" s="1"/>
      <c r="MVR23" s="1"/>
      <c r="MVS23" s="1"/>
      <c r="MVT23" s="1"/>
      <c r="MVU23" s="1"/>
      <c r="MVV23" s="1"/>
      <c r="MVW23" s="1"/>
      <c r="MVX23" s="1"/>
      <c r="MVY23" s="1"/>
      <c r="MVZ23" s="1"/>
      <c r="MWA23" s="1"/>
      <c r="MWB23" s="1"/>
      <c r="MWC23" s="1"/>
      <c r="MWD23" s="1"/>
      <c r="MWE23" s="1"/>
      <c r="MWF23" s="1"/>
      <c r="MWG23" s="1"/>
      <c r="MWH23" s="1"/>
      <c r="MWI23" s="1"/>
      <c r="MWJ23" s="1"/>
      <c r="MWK23" s="1"/>
      <c r="MWL23" s="1"/>
      <c r="MWM23" s="1"/>
      <c r="MWN23" s="1"/>
      <c r="MWO23" s="1"/>
      <c r="MWP23" s="1"/>
      <c r="MWQ23" s="1"/>
      <c r="MWR23" s="1"/>
      <c r="MWS23" s="1"/>
      <c r="MWT23" s="1"/>
      <c r="MWU23" s="1"/>
      <c r="MWV23" s="1"/>
      <c r="MWW23" s="1"/>
      <c r="MWX23" s="1"/>
      <c r="MWY23" s="1"/>
      <c r="MWZ23" s="1"/>
      <c r="MXA23" s="1"/>
      <c r="MXB23" s="1"/>
      <c r="MXC23" s="1"/>
      <c r="MXD23" s="1"/>
      <c r="MXE23" s="1"/>
      <c r="MXF23" s="1"/>
      <c r="MXG23" s="1"/>
      <c r="MXH23" s="1"/>
      <c r="MXI23" s="1"/>
      <c r="MXJ23" s="1"/>
      <c r="MXK23" s="1"/>
      <c r="MXL23" s="1"/>
      <c r="MXM23" s="1"/>
      <c r="MXN23" s="1"/>
      <c r="MXO23" s="1"/>
      <c r="MXP23" s="1"/>
      <c r="MXQ23" s="1"/>
      <c r="MXR23" s="1"/>
      <c r="MXS23" s="1"/>
      <c r="MXT23" s="1"/>
      <c r="MXU23" s="1"/>
      <c r="MXV23" s="1"/>
      <c r="MXW23" s="1"/>
      <c r="MXX23" s="1"/>
      <c r="MXY23" s="1"/>
      <c r="MXZ23" s="1"/>
      <c r="MYA23" s="1"/>
      <c r="MYB23" s="1"/>
      <c r="MYC23" s="1"/>
      <c r="MYD23" s="1"/>
      <c r="MYE23" s="1"/>
      <c r="MYF23" s="1"/>
      <c r="MYG23" s="1"/>
      <c r="MYH23" s="1"/>
      <c r="MYI23" s="1"/>
      <c r="MYJ23" s="1"/>
      <c r="MYK23" s="1"/>
      <c r="MYL23" s="1"/>
      <c r="MYM23" s="1"/>
      <c r="MYN23" s="1"/>
      <c r="MYO23" s="1"/>
      <c r="MYP23" s="1"/>
      <c r="MYQ23" s="1"/>
      <c r="MYR23" s="1"/>
      <c r="MYS23" s="1"/>
      <c r="MYT23" s="1"/>
      <c r="MYU23" s="1"/>
      <c r="MYV23" s="1"/>
      <c r="MYW23" s="1"/>
      <c r="MYX23" s="1"/>
      <c r="MYY23" s="1"/>
      <c r="MYZ23" s="1"/>
      <c r="MZA23" s="1"/>
      <c r="MZB23" s="1"/>
      <c r="MZC23" s="1"/>
      <c r="MZD23" s="1"/>
      <c r="MZE23" s="1"/>
      <c r="MZF23" s="1"/>
      <c r="MZG23" s="1"/>
      <c r="MZH23" s="1"/>
      <c r="MZI23" s="1"/>
      <c r="MZJ23" s="1"/>
      <c r="MZK23" s="1"/>
      <c r="MZL23" s="1"/>
      <c r="MZM23" s="1"/>
      <c r="MZN23" s="1"/>
      <c r="MZO23" s="1"/>
      <c r="MZP23" s="1"/>
      <c r="MZQ23" s="1"/>
      <c r="MZR23" s="1"/>
      <c r="MZS23" s="1"/>
      <c r="MZT23" s="1"/>
      <c r="MZU23" s="1"/>
      <c r="MZV23" s="1"/>
      <c r="MZW23" s="1"/>
      <c r="MZX23" s="1"/>
      <c r="MZY23" s="1"/>
      <c r="MZZ23" s="1"/>
      <c r="NAA23" s="1"/>
      <c r="NAB23" s="1"/>
      <c r="NAC23" s="1"/>
      <c r="NAD23" s="1"/>
      <c r="NAE23" s="1"/>
      <c r="NAF23" s="1"/>
      <c r="NAG23" s="1"/>
      <c r="NAH23" s="1"/>
      <c r="NAI23" s="1"/>
      <c r="NAJ23" s="1"/>
      <c r="NAK23" s="1"/>
      <c r="NAL23" s="1"/>
      <c r="NAM23" s="1"/>
      <c r="NAN23" s="1"/>
      <c r="NAO23" s="1"/>
      <c r="NAP23" s="1"/>
      <c r="NAQ23" s="1"/>
      <c r="NAR23" s="1"/>
      <c r="NAS23" s="1"/>
      <c r="NAT23" s="1"/>
      <c r="NAU23" s="1"/>
      <c r="NAV23" s="1"/>
      <c r="NAW23" s="1"/>
      <c r="NAX23" s="1"/>
      <c r="NAY23" s="1"/>
      <c r="NAZ23" s="1"/>
      <c r="NBA23" s="1"/>
      <c r="NBB23" s="1"/>
      <c r="NBC23" s="1"/>
      <c r="NBD23" s="1"/>
      <c r="NBE23" s="1"/>
      <c r="NBF23" s="1"/>
      <c r="NBG23" s="1"/>
      <c r="NBH23" s="1"/>
      <c r="NBI23" s="1"/>
      <c r="NBJ23" s="1"/>
      <c r="NBK23" s="1"/>
      <c r="NBL23" s="1"/>
      <c r="NBM23" s="1"/>
      <c r="NBN23" s="1"/>
      <c r="NBO23" s="1"/>
      <c r="NBP23" s="1"/>
      <c r="NBQ23" s="1"/>
      <c r="NBR23" s="1"/>
      <c r="NBS23" s="1"/>
      <c r="NBT23" s="1"/>
      <c r="NBU23" s="1"/>
      <c r="NBV23" s="1"/>
      <c r="NBW23" s="1"/>
      <c r="NBX23" s="1"/>
      <c r="NBY23" s="1"/>
      <c r="NBZ23" s="1"/>
      <c r="NCA23" s="1"/>
      <c r="NCB23" s="1"/>
      <c r="NCC23" s="1"/>
      <c r="NCD23" s="1"/>
      <c r="NCE23" s="1"/>
      <c r="NCF23" s="1"/>
      <c r="NCG23" s="1"/>
      <c r="NCH23" s="1"/>
      <c r="NCI23" s="1"/>
      <c r="NCJ23" s="1"/>
      <c r="NCK23" s="1"/>
      <c r="NCL23" s="1"/>
      <c r="NCM23" s="1"/>
      <c r="NCN23" s="1"/>
      <c r="NCO23" s="1"/>
      <c r="NCP23" s="1"/>
      <c r="NCQ23" s="1"/>
      <c r="NCR23" s="1"/>
      <c r="NCS23" s="1"/>
      <c r="NCT23" s="1"/>
      <c r="NCU23" s="1"/>
      <c r="NCV23" s="1"/>
      <c r="NCW23" s="1"/>
      <c r="NCX23" s="1"/>
      <c r="NCY23" s="1"/>
      <c r="NCZ23" s="1"/>
      <c r="NDA23" s="1"/>
      <c r="NDB23" s="1"/>
      <c r="NDC23" s="1"/>
      <c r="NDD23" s="1"/>
      <c r="NDE23" s="1"/>
      <c r="NDF23" s="1"/>
      <c r="NDG23" s="1"/>
      <c r="NDH23" s="1"/>
      <c r="NDI23" s="1"/>
      <c r="NDJ23" s="1"/>
      <c r="NDK23" s="1"/>
      <c r="NDL23" s="1"/>
      <c r="NDM23" s="1"/>
      <c r="NDN23" s="1"/>
      <c r="NDO23" s="1"/>
      <c r="NDP23" s="1"/>
      <c r="NDQ23" s="1"/>
      <c r="NDR23" s="1"/>
      <c r="NDS23" s="1"/>
      <c r="NDT23" s="1"/>
      <c r="NDU23" s="1"/>
      <c r="NDV23" s="1"/>
      <c r="NDW23" s="1"/>
      <c r="NDX23" s="1"/>
      <c r="NDY23" s="1"/>
      <c r="NDZ23" s="1"/>
      <c r="NEA23" s="1"/>
      <c r="NEB23" s="1"/>
      <c r="NEC23" s="1"/>
      <c r="NED23" s="1"/>
      <c r="NEE23" s="1"/>
      <c r="NEF23" s="1"/>
      <c r="NEG23" s="1"/>
      <c r="NEH23" s="1"/>
      <c r="NEI23" s="1"/>
      <c r="NEJ23" s="1"/>
      <c r="NEK23" s="1"/>
      <c r="NEL23" s="1"/>
      <c r="NEM23" s="1"/>
      <c r="NEN23" s="1"/>
      <c r="NEO23" s="1"/>
      <c r="NEP23" s="1"/>
      <c r="NEQ23" s="1"/>
      <c r="NER23" s="1"/>
      <c r="NES23" s="1"/>
      <c r="NET23" s="1"/>
      <c r="NEU23" s="1"/>
      <c r="NEV23" s="1"/>
      <c r="NEW23" s="1"/>
      <c r="NEX23" s="1"/>
      <c r="NEY23" s="1"/>
      <c r="NEZ23" s="1"/>
      <c r="NFA23" s="1"/>
      <c r="NFB23" s="1"/>
      <c r="NFC23" s="1"/>
      <c r="NFD23" s="1"/>
      <c r="NFE23" s="1"/>
      <c r="NFF23" s="1"/>
      <c r="NFG23" s="1"/>
      <c r="NFH23" s="1"/>
      <c r="NFI23" s="1"/>
      <c r="NFJ23" s="1"/>
      <c r="NFK23" s="1"/>
      <c r="NFL23" s="1"/>
      <c r="NFM23" s="1"/>
      <c r="NFN23" s="1"/>
      <c r="NFO23" s="1"/>
      <c r="NFP23" s="1"/>
      <c r="NFQ23" s="1"/>
      <c r="NFR23" s="1"/>
      <c r="NFS23" s="1"/>
      <c r="NFT23" s="1"/>
      <c r="NFU23" s="1"/>
      <c r="NFV23" s="1"/>
      <c r="NFW23" s="1"/>
      <c r="NFX23" s="1"/>
      <c r="NFY23" s="1"/>
      <c r="NFZ23" s="1"/>
      <c r="NGA23" s="1"/>
      <c r="NGB23" s="1"/>
      <c r="NGC23" s="1"/>
      <c r="NGD23" s="1"/>
      <c r="NGE23" s="1"/>
      <c r="NGF23" s="1"/>
      <c r="NGG23" s="1"/>
      <c r="NGH23" s="1"/>
      <c r="NGI23" s="1"/>
      <c r="NGJ23" s="1"/>
      <c r="NGK23" s="1"/>
      <c r="NGL23" s="1"/>
      <c r="NGM23" s="1"/>
      <c r="NGN23" s="1"/>
      <c r="NGO23" s="1"/>
      <c r="NGP23" s="1"/>
      <c r="NGQ23" s="1"/>
      <c r="NGR23" s="1"/>
      <c r="NGS23" s="1"/>
      <c r="NGT23" s="1"/>
      <c r="NGU23" s="1"/>
      <c r="NGV23" s="1"/>
      <c r="NGW23" s="1"/>
      <c r="NGX23" s="1"/>
      <c r="NGY23" s="1"/>
      <c r="NGZ23" s="1"/>
      <c r="NHA23" s="1"/>
      <c r="NHB23" s="1"/>
      <c r="NHC23" s="1"/>
      <c r="NHD23" s="1"/>
      <c r="NHE23" s="1"/>
      <c r="NHF23" s="1"/>
      <c r="NHG23" s="1"/>
      <c r="NHH23" s="1"/>
      <c r="NHI23" s="1"/>
      <c r="NHJ23" s="1"/>
      <c r="NHK23" s="1"/>
      <c r="NHL23" s="1"/>
      <c r="NHM23" s="1"/>
      <c r="NHN23" s="1"/>
      <c r="NHO23" s="1"/>
      <c r="NHP23" s="1"/>
      <c r="NHQ23" s="1"/>
      <c r="NHR23" s="1"/>
      <c r="NHS23" s="1"/>
      <c r="NHT23" s="1"/>
      <c r="NHU23" s="1"/>
      <c r="NHV23" s="1"/>
      <c r="NHW23" s="1"/>
      <c r="NHX23" s="1"/>
      <c r="NHY23" s="1"/>
      <c r="NHZ23" s="1"/>
      <c r="NIA23" s="1"/>
      <c r="NIB23" s="1"/>
      <c r="NIC23" s="1"/>
      <c r="NID23" s="1"/>
      <c r="NIE23" s="1"/>
      <c r="NIF23" s="1"/>
      <c r="NIG23" s="1"/>
      <c r="NIH23" s="1"/>
      <c r="NII23" s="1"/>
      <c r="NIJ23" s="1"/>
      <c r="NIK23" s="1"/>
      <c r="NIL23" s="1"/>
      <c r="NIM23" s="1"/>
      <c r="NIN23" s="1"/>
      <c r="NIO23" s="1"/>
      <c r="NIP23" s="1"/>
      <c r="NIQ23" s="1"/>
      <c r="NIR23" s="1"/>
      <c r="NIS23" s="1"/>
      <c r="NIT23" s="1"/>
      <c r="NIU23" s="1"/>
      <c r="NIV23" s="1"/>
      <c r="NIW23" s="1"/>
      <c r="NIX23" s="1"/>
      <c r="NIY23" s="1"/>
      <c r="NIZ23" s="1"/>
      <c r="NJA23" s="1"/>
      <c r="NJB23" s="1"/>
      <c r="NJC23" s="1"/>
      <c r="NJD23" s="1"/>
      <c r="NJE23" s="1"/>
      <c r="NJF23" s="1"/>
      <c r="NJG23" s="1"/>
      <c r="NJH23" s="1"/>
      <c r="NJI23" s="1"/>
      <c r="NJJ23" s="1"/>
      <c r="NJK23" s="1"/>
      <c r="NJL23" s="1"/>
      <c r="NJM23" s="1"/>
      <c r="NJN23" s="1"/>
      <c r="NJO23" s="1"/>
      <c r="NJP23" s="1"/>
      <c r="NJQ23" s="1"/>
      <c r="NJR23" s="1"/>
      <c r="NJS23" s="1"/>
      <c r="NJT23" s="1"/>
      <c r="NJU23" s="1"/>
      <c r="NJV23" s="1"/>
      <c r="NJW23" s="1"/>
      <c r="NJX23" s="1"/>
      <c r="NJY23" s="1"/>
      <c r="NJZ23" s="1"/>
      <c r="NKA23" s="1"/>
      <c r="NKB23" s="1"/>
      <c r="NKC23" s="1"/>
      <c r="NKD23" s="1"/>
      <c r="NKE23" s="1"/>
      <c r="NKF23" s="1"/>
      <c r="NKG23" s="1"/>
      <c r="NKH23" s="1"/>
      <c r="NKI23" s="1"/>
      <c r="NKJ23" s="1"/>
      <c r="NKK23" s="1"/>
      <c r="NKL23" s="1"/>
      <c r="NKM23" s="1"/>
      <c r="NKN23" s="1"/>
      <c r="NKO23" s="1"/>
      <c r="NKP23" s="1"/>
      <c r="NKQ23" s="1"/>
      <c r="NKR23" s="1"/>
      <c r="NKS23" s="1"/>
      <c r="NKT23" s="1"/>
      <c r="NKU23" s="1"/>
      <c r="NKV23" s="1"/>
      <c r="NKW23" s="1"/>
      <c r="NKX23" s="1"/>
      <c r="NKY23" s="1"/>
      <c r="NKZ23" s="1"/>
      <c r="NLA23" s="1"/>
      <c r="NLB23" s="1"/>
      <c r="NLC23" s="1"/>
      <c r="NLD23" s="1"/>
      <c r="NLE23" s="1"/>
      <c r="NLF23" s="1"/>
      <c r="NLG23" s="1"/>
      <c r="NLH23" s="1"/>
      <c r="NLI23" s="1"/>
      <c r="NLJ23" s="1"/>
      <c r="NLK23" s="1"/>
      <c r="NLL23" s="1"/>
      <c r="NLM23" s="1"/>
      <c r="NLN23" s="1"/>
      <c r="NLO23" s="1"/>
      <c r="NLP23" s="1"/>
      <c r="NLQ23" s="1"/>
      <c r="NLR23" s="1"/>
      <c r="NLS23" s="1"/>
      <c r="NLT23" s="1"/>
      <c r="NLU23" s="1"/>
      <c r="NLV23" s="1"/>
      <c r="NLW23" s="1"/>
      <c r="NLX23" s="1"/>
      <c r="NLY23" s="1"/>
      <c r="NLZ23" s="1"/>
      <c r="NMA23" s="1"/>
      <c r="NMB23" s="1"/>
      <c r="NMC23" s="1"/>
      <c r="NMD23" s="1"/>
      <c r="NME23" s="1"/>
      <c r="NMF23" s="1"/>
      <c r="NMG23" s="1"/>
      <c r="NMH23" s="1"/>
      <c r="NMI23" s="1"/>
      <c r="NMJ23" s="1"/>
      <c r="NMK23" s="1"/>
      <c r="NML23" s="1"/>
      <c r="NMM23" s="1"/>
      <c r="NMN23" s="1"/>
      <c r="NMO23" s="1"/>
      <c r="NMP23" s="1"/>
      <c r="NMQ23" s="1"/>
      <c r="NMR23" s="1"/>
      <c r="NMS23" s="1"/>
      <c r="NMT23" s="1"/>
      <c r="NMU23" s="1"/>
      <c r="NMV23" s="1"/>
      <c r="NMW23" s="1"/>
      <c r="NMX23" s="1"/>
      <c r="NMY23" s="1"/>
      <c r="NMZ23" s="1"/>
      <c r="NNA23" s="1"/>
      <c r="NNB23" s="1"/>
      <c r="NNC23" s="1"/>
      <c r="NND23" s="1"/>
      <c r="NNE23" s="1"/>
      <c r="NNF23" s="1"/>
      <c r="NNG23" s="1"/>
      <c r="NNH23" s="1"/>
      <c r="NNI23" s="1"/>
      <c r="NNJ23" s="1"/>
      <c r="NNK23" s="1"/>
      <c r="NNL23" s="1"/>
      <c r="NNM23" s="1"/>
      <c r="NNN23" s="1"/>
      <c r="NNO23" s="1"/>
      <c r="NNP23" s="1"/>
      <c r="NNQ23" s="1"/>
      <c r="NNR23" s="1"/>
      <c r="NNS23" s="1"/>
      <c r="NNT23" s="1"/>
      <c r="NNU23" s="1"/>
      <c r="NNV23" s="1"/>
      <c r="NNW23" s="1"/>
      <c r="NNX23" s="1"/>
      <c r="NNY23" s="1"/>
      <c r="NNZ23" s="1"/>
      <c r="NOA23" s="1"/>
      <c r="NOB23" s="1"/>
      <c r="NOC23" s="1"/>
      <c r="NOD23" s="1"/>
      <c r="NOE23" s="1"/>
      <c r="NOF23" s="1"/>
      <c r="NOG23" s="1"/>
      <c r="NOH23" s="1"/>
      <c r="NOI23" s="1"/>
      <c r="NOJ23" s="1"/>
      <c r="NOK23" s="1"/>
      <c r="NOL23" s="1"/>
      <c r="NOM23" s="1"/>
      <c r="NON23" s="1"/>
      <c r="NOO23" s="1"/>
      <c r="NOP23" s="1"/>
      <c r="NOQ23" s="1"/>
      <c r="NOR23" s="1"/>
      <c r="NOS23" s="1"/>
      <c r="NOT23" s="1"/>
      <c r="NOU23" s="1"/>
      <c r="NOV23" s="1"/>
      <c r="NOW23" s="1"/>
      <c r="NOX23" s="1"/>
      <c r="NOY23" s="1"/>
      <c r="NOZ23" s="1"/>
      <c r="NPA23" s="1"/>
      <c r="NPB23" s="1"/>
      <c r="NPC23" s="1"/>
      <c r="NPD23" s="1"/>
      <c r="NPE23" s="1"/>
      <c r="NPF23" s="1"/>
      <c r="NPG23" s="1"/>
      <c r="NPH23" s="1"/>
      <c r="NPI23" s="1"/>
      <c r="NPJ23" s="1"/>
      <c r="NPK23" s="1"/>
      <c r="NPL23" s="1"/>
      <c r="NPM23" s="1"/>
      <c r="NPN23" s="1"/>
      <c r="NPO23" s="1"/>
      <c r="NPP23" s="1"/>
      <c r="NPQ23" s="1"/>
      <c r="NPR23" s="1"/>
      <c r="NPS23" s="1"/>
      <c r="NPT23" s="1"/>
      <c r="NPU23" s="1"/>
      <c r="NPV23" s="1"/>
      <c r="NPW23" s="1"/>
      <c r="NPX23" s="1"/>
      <c r="NPY23" s="1"/>
      <c r="NPZ23" s="1"/>
      <c r="NQA23" s="1"/>
      <c r="NQB23" s="1"/>
      <c r="NQC23" s="1"/>
      <c r="NQD23" s="1"/>
      <c r="NQE23" s="1"/>
      <c r="NQF23" s="1"/>
      <c r="NQG23" s="1"/>
      <c r="NQH23" s="1"/>
      <c r="NQI23" s="1"/>
      <c r="NQJ23" s="1"/>
      <c r="NQK23" s="1"/>
      <c r="NQL23" s="1"/>
      <c r="NQM23" s="1"/>
      <c r="NQN23" s="1"/>
      <c r="NQO23" s="1"/>
      <c r="NQP23" s="1"/>
      <c r="NQQ23" s="1"/>
      <c r="NQR23" s="1"/>
      <c r="NQS23" s="1"/>
      <c r="NQT23" s="1"/>
      <c r="NQU23" s="1"/>
      <c r="NQV23" s="1"/>
      <c r="NQW23" s="1"/>
      <c r="NQX23" s="1"/>
      <c r="NQY23" s="1"/>
      <c r="NQZ23" s="1"/>
      <c r="NRA23" s="1"/>
      <c r="NRB23" s="1"/>
      <c r="NRC23" s="1"/>
      <c r="NRD23" s="1"/>
      <c r="NRE23" s="1"/>
      <c r="NRF23" s="1"/>
      <c r="NRG23" s="1"/>
      <c r="NRH23" s="1"/>
      <c r="NRI23" s="1"/>
      <c r="NRJ23" s="1"/>
      <c r="NRK23" s="1"/>
      <c r="NRL23" s="1"/>
      <c r="NRM23" s="1"/>
      <c r="NRN23" s="1"/>
      <c r="NRO23" s="1"/>
      <c r="NRP23" s="1"/>
      <c r="NRQ23" s="1"/>
      <c r="NRR23" s="1"/>
      <c r="NRS23" s="1"/>
      <c r="NRT23" s="1"/>
      <c r="NRU23" s="1"/>
      <c r="NRV23" s="1"/>
      <c r="NRW23" s="1"/>
      <c r="NRX23" s="1"/>
      <c r="NRY23" s="1"/>
      <c r="NRZ23" s="1"/>
      <c r="NSA23" s="1"/>
      <c r="NSB23" s="1"/>
      <c r="NSC23" s="1"/>
      <c r="NSD23" s="1"/>
      <c r="NSE23" s="1"/>
      <c r="NSF23" s="1"/>
      <c r="NSG23" s="1"/>
      <c r="NSH23" s="1"/>
      <c r="NSI23" s="1"/>
      <c r="NSJ23" s="1"/>
      <c r="NSK23" s="1"/>
      <c r="NSL23" s="1"/>
      <c r="NSM23" s="1"/>
      <c r="NSN23" s="1"/>
      <c r="NSO23" s="1"/>
      <c r="NSP23" s="1"/>
      <c r="NSQ23" s="1"/>
      <c r="NSR23" s="1"/>
      <c r="NSS23" s="1"/>
      <c r="NST23" s="1"/>
      <c r="NSU23" s="1"/>
      <c r="NSV23" s="1"/>
      <c r="NSW23" s="1"/>
      <c r="NSX23" s="1"/>
      <c r="NSY23" s="1"/>
      <c r="NSZ23" s="1"/>
      <c r="NTA23" s="1"/>
      <c r="NTB23" s="1"/>
      <c r="NTC23" s="1"/>
      <c r="NTD23" s="1"/>
      <c r="NTE23" s="1"/>
      <c r="NTF23" s="1"/>
      <c r="NTG23" s="1"/>
      <c r="NTH23" s="1"/>
      <c r="NTI23" s="1"/>
      <c r="NTJ23" s="1"/>
      <c r="NTK23" s="1"/>
      <c r="NTL23" s="1"/>
      <c r="NTM23" s="1"/>
      <c r="NTN23" s="1"/>
      <c r="NTO23" s="1"/>
      <c r="NTP23" s="1"/>
      <c r="NTQ23" s="1"/>
      <c r="NTR23" s="1"/>
      <c r="NTS23" s="1"/>
      <c r="NTT23" s="1"/>
      <c r="NTU23" s="1"/>
      <c r="NTV23" s="1"/>
      <c r="NTW23" s="1"/>
      <c r="NTX23" s="1"/>
      <c r="NTY23" s="1"/>
      <c r="NTZ23" s="1"/>
      <c r="NUA23" s="1"/>
      <c r="NUB23" s="1"/>
      <c r="NUC23" s="1"/>
      <c r="NUD23" s="1"/>
      <c r="NUE23" s="1"/>
      <c r="NUF23" s="1"/>
      <c r="NUG23" s="1"/>
      <c r="NUH23" s="1"/>
      <c r="NUI23" s="1"/>
      <c r="NUJ23" s="1"/>
      <c r="NUK23" s="1"/>
      <c r="NUL23" s="1"/>
      <c r="NUM23" s="1"/>
      <c r="NUN23" s="1"/>
      <c r="NUO23" s="1"/>
      <c r="NUP23" s="1"/>
      <c r="NUQ23" s="1"/>
      <c r="NUR23" s="1"/>
      <c r="NUS23" s="1"/>
      <c r="NUT23" s="1"/>
      <c r="NUU23" s="1"/>
      <c r="NUV23" s="1"/>
      <c r="NUW23" s="1"/>
      <c r="NUX23" s="1"/>
      <c r="NUY23" s="1"/>
      <c r="NUZ23" s="1"/>
      <c r="NVA23" s="1"/>
      <c r="NVB23" s="1"/>
      <c r="NVC23" s="1"/>
      <c r="NVD23" s="1"/>
      <c r="NVE23" s="1"/>
      <c r="NVF23" s="1"/>
      <c r="NVG23" s="1"/>
      <c r="NVH23" s="1"/>
      <c r="NVI23" s="1"/>
      <c r="NVJ23" s="1"/>
      <c r="NVK23" s="1"/>
      <c r="NVL23" s="1"/>
      <c r="NVM23" s="1"/>
      <c r="NVN23" s="1"/>
      <c r="NVO23" s="1"/>
      <c r="NVP23" s="1"/>
      <c r="NVQ23" s="1"/>
      <c r="NVR23" s="1"/>
      <c r="NVS23" s="1"/>
      <c r="NVT23" s="1"/>
      <c r="NVU23" s="1"/>
      <c r="NVV23" s="1"/>
      <c r="NVW23" s="1"/>
      <c r="NVX23" s="1"/>
      <c r="NVY23" s="1"/>
      <c r="NVZ23" s="1"/>
      <c r="NWA23" s="1"/>
      <c r="NWB23" s="1"/>
      <c r="NWC23" s="1"/>
      <c r="NWD23" s="1"/>
      <c r="NWE23" s="1"/>
      <c r="NWF23" s="1"/>
      <c r="NWG23" s="1"/>
      <c r="NWH23" s="1"/>
      <c r="NWI23" s="1"/>
      <c r="NWJ23" s="1"/>
      <c r="NWK23" s="1"/>
      <c r="NWL23" s="1"/>
      <c r="NWM23" s="1"/>
      <c r="NWN23" s="1"/>
      <c r="NWO23" s="1"/>
      <c r="NWP23" s="1"/>
      <c r="NWQ23" s="1"/>
      <c r="NWR23" s="1"/>
      <c r="NWS23" s="1"/>
      <c r="NWT23" s="1"/>
      <c r="NWU23" s="1"/>
      <c r="NWV23" s="1"/>
      <c r="NWW23" s="1"/>
      <c r="NWX23" s="1"/>
      <c r="NWY23" s="1"/>
      <c r="NWZ23" s="1"/>
      <c r="NXA23" s="1"/>
      <c r="NXB23" s="1"/>
      <c r="NXC23" s="1"/>
      <c r="NXD23" s="1"/>
      <c r="NXE23" s="1"/>
      <c r="NXF23" s="1"/>
      <c r="NXG23" s="1"/>
      <c r="NXH23" s="1"/>
      <c r="NXI23" s="1"/>
      <c r="NXJ23" s="1"/>
      <c r="NXK23" s="1"/>
      <c r="NXL23" s="1"/>
      <c r="NXM23" s="1"/>
      <c r="NXN23" s="1"/>
      <c r="NXO23" s="1"/>
      <c r="NXP23" s="1"/>
      <c r="NXQ23" s="1"/>
      <c r="NXR23" s="1"/>
      <c r="NXS23" s="1"/>
      <c r="NXT23" s="1"/>
      <c r="NXU23" s="1"/>
      <c r="NXV23" s="1"/>
      <c r="NXW23" s="1"/>
      <c r="NXX23" s="1"/>
      <c r="NXY23" s="1"/>
      <c r="NXZ23" s="1"/>
      <c r="NYA23" s="1"/>
      <c r="NYB23" s="1"/>
      <c r="NYC23" s="1"/>
      <c r="NYD23" s="1"/>
      <c r="NYE23" s="1"/>
      <c r="NYF23" s="1"/>
      <c r="NYG23" s="1"/>
      <c r="NYH23" s="1"/>
      <c r="NYI23" s="1"/>
      <c r="NYJ23" s="1"/>
      <c r="NYK23" s="1"/>
      <c r="NYL23" s="1"/>
      <c r="NYM23" s="1"/>
      <c r="NYN23" s="1"/>
      <c r="NYO23" s="1"/>
      <c r="NYP23" s="1"/>
      <c r="NYQ23" s="1"/>
      <c r="NYR23" s="1"/>
      <c r="NYS23" s="1"/>
      <c r="NYT23" s="1"/>
      <c r="NYU23" s="1"/>
      <c r="NYV23" s="1"/>
      <c r="NYW23" s="1"/>
      <c r="NYX23" s="1"/>
      <c r="NYY23" s="1"/>
      <c r="NYZ23" s="1"/>
      <c r="NZA23" s="1"/>
      <c r="NZB23" s="1"/>
      <c r="NZC23" s="1"/>
      <c r="NZD23" s="1"/>
      <c r="NZE23" s="1"/>
      <c r="NZF23" s="1"/>
      <c r="NZG23" s="1"/>
      <c r="NZH23" s="1"/>
      <c r="NZI23" s="1"/>
      <c r="NZJ23" s="1"/>
      <c r="NZK23" s="1"/>
      <c r="NZL23" s="1"/>
      <c r="NZM23" s="1"/>
      <c r="NZN23" s="1"/>
      <c r="NZO23" s="1"/>
      <c r="NZP23" s="1"/>
      <c r="NZQ23" s="1"/>
      <c r="NZR23" s="1"/>
      <c r="NZS23" s="1"/>
      <c r="NZT23" s="1"/>
      <c r="NZU23" s="1"/>
      <c r="NZV23" s="1"/>
      <c r="NZW23" s="1"/>
      <c r="NZX23" s="1"/>
      <c r="NZY23" s="1"/>
      <c r="NZZ23" s="1"/>
      <c r="OAA23" s="1"/>
      <c r="OAB23" s="1"/>
      <c r="OAC23" s="1"/>
      <c r="OAD23" s="1"/>
      <c r="OAE23" s="1"/>
      <c r="OAF23" s="1"/>
      <c r="OAG23" s="1"/>
      <c r="OAH23" s="1"/>
      <c r="OAI23" s="1"/>
      <c r="OAJ23" s="1"/>
      <c r="OAK23" s="1"/>
      <c r="OAL23" s="1"/>
      <c r="OAM23" s="1"/>
      <c r="OAN23" s="1"/>
      <c r="OAO23" s="1"/>
      <c r="OAP23" s="1"/>
      <c r="OAQ23" s="1"/>
      <c r="OAR23" s="1"/>
      <c r="OAS23" s="1"/>
      <c r="OAT23" s="1"/>
      <c r="OAU23" s="1"/>
      <c r="OAV23" s="1"/>
      <c r="OAW23" s="1"/>
      <c r="OAX23" s="1"/>
      <c r="OAY23" s="1"/>
      <c r="OAZ23" s="1"/>
      <c r="OBA23" s="1"/>
      <c r="OBB23" s="1"/>
      <c r="OBC23" s="1"/>
      <c r="OBD23" s="1"/>
      <c r="OBE23" s="1"/>
      <c r="OBF23" s="1"/>
      <c r="OBG23" s="1"/>
      <c r="OBH23" s="1"/>
      <c r="OBI23" s="1"/>
      <c r="OBJ23" s="1"/>
      <c r="OBK23" s="1"/>
      <c r="OBL23" s="1"/>
      <c r="OBM23" s="1"/>
      <c r="OBN23" s="1"/>
      <c r="OBO23" s="1"/>
      <c r="OBP23" s="1"/>
      <c r="OBQ23" s="1"/>
      <c r="OBR23" s="1"/>
      <c r="OBS23" s="1"/>
      <c r="OBT23" s="1"/>
      <c r="OBU23" s="1"/>
      <c r="OBV23" s="1"/>
      <c r="OBW23" s="1"/>
      <c r="OBX23" s="1"/>
      <c r="OBY23" s="1"/>
      <c r="OBZ23" s="1"/>
      <c r="OCA23" s="1"/>
      <c r="OCB23" s="1"/>
      <c r="OCC23" s="1"/>
      <c r="OCD23" s="1"/>
      <c r="OCE23" s="1"/>
      <c r="OCF23" s="1"/>
      <c r="OCG23" s="1"/>
      <c r="OCH23" s="1"/>
      <c r="OCI23" s="1"/>
      <c r="OCJ23" s="1"/>
      <c r="OCK23" s="1"/>
      <c r="OCL23" s="1"/>
      <c r="OCM23" s="1"/>
      <c r="OCN23" s="1"/>
      <c r="OCO23" s="1"/>
      <c r="OCP23" s="1"/>
      <c r="OCQ23" s="1"/>
      <c r="OCR23" s="1"/>
      <c r="OCS23" s="1"/>
      <c r="OCT23" s="1"/>
      <c r="OCU23" s="1"/>
      <c r="OCV23" s="1"/>
      <c r="OCW23" s="1"/>
      <c r="OCX23" s="1"/>
      <c r="OCY23" s="1"/>
      <c r="OCZ23" s="1"/>
      <c r="ODA23" s="1"/>
      <c r="ODB23" s="1"/>
      <c r="ODC23" s="1"/>
      <c r="ODD23" s="1"/>
      <c r="ODE23" s="1"/>
      <c r="ODF23" s="1"/>
      <c r="ODG23" s="1"/>
      <c r="ODH23" s="1"/>
      <c r="ODI23" s="1"/>
      <c r="ODJ23" s="1"/>
      <c r="ODK23" s="1"/>
      <c r="ODL23" s="1"/>
      <c r="ODM23" s="1"/>
      <c r="ODN23" s="1"/>
      <c r="ODO23" s="1"/>
      <c r="ODP23" s="1"/>
      <c r="ODQ23" s="1"/>
      <c r="ODR23" s="1"/>
      <c r="ODS23" s="1"/>
      <c r="ODT23" s="1"/>
      <c r="ODU23" s="1"/>
      <c r="ODV23" s="1"/>
      <c r="ODW23" s="1"/>
      <c r="ODX23" s="1"/>
      <c r="ODY23" s="1"/>
      <c r="ODZ23" s="1"/>
      <c r="OEA23" s="1"/>
      <c r="OEB23" s="1"/>
      <c r="OEC23" s="1"/>
      <c r="OED23" s="1"/>
      <c r="OEE23" s="1"/>
      <c r="OEF23" s="1"/>
      <c r="OEG23" s="1"/>
      <c r="OEH23" s="1"/>
      <c r="OEI23" s="1"/>
      <c r="OEJ23" s="1"/>
      <c r="OEK23" s="1"/>
      <c r="OEL23" s="1"/>
      <c r="OEM23" s="1"/>
      <c r="OEN23" s="1"/>
      <c r="OEO23" s="1"/>
      <c r="OEP23" s="1"/>
      <c r="OEQ23" s="1"/>
      <c r="OER23" s="1"/>
      <c r="OES23" s="1"/>
      <c r="OET23" s="1"/>
      <c r="OEU23" s="1"/>
      <c r="OEV23" s="1"/>
      <c r="OEW23" s="1"/>
      <c r="OEX23" s="1"/>
      <c r="OEY23" s="1"/>
      <c r="OEZ23" s="1"/>
      <c r="OFA23" s="1"/>
      <c r="OFB23" s="1"/>
      <c r="OFC23" s="1"/>
      <c r="OFD23" s="1"/>
      <c r="OFE23" s="1"/>
      <c r="OFF23" s="1"/>
      <c r="OFG23" s="1"/>
      <c r="OFH23" s="1"/>
      <c r="OFI23" s="1"/>
      <c r="OFJ23" s="1"/>
      <c r="OFK23" s="1"/>
      <c r="OFL23" s="1"/>
      <c r="OFM23" s="1"/>
      <c r="OFN23" s="1"/>
      <c r="OFO23" s="1"/>
      <c r="OFP23" s="1"/>
      <c r="OFQ23" s="1"/>
      <c r="OFR23" s="1"/>
      <c r="OFS23" s="1"/>
      <c r="OFT23" s="1"/>
      <c r="OFU23" s="1"/>
      <c r="OFV23" s="1"/>
      <c r="OFW23" s="1"/>
      <c r="OFX23" s="1"/>
      <c r="OFY23" s="1"/>
      <c r="OFZ23" s="1"/>
      <c r="OGA23" s="1"/>
      <c r="OGB23" s="1"/>
      <c r="OGC23" s="1"/>
      <c r="OGD23" s="1"/>
      <c r="OGE23" s="1"/>
      <c r="OGF23" s="1"/>
      <c r="OGG23" s="1"/>
      <c r="OGH23" s="1"/>
      <c r="OGI23" s="1"/>
      <c r="OGJ23" s="1"/>
      <c r="OGK23" s="1"/>
      <c r="OGL23" s="1"/>
      <c r="OGM23" s="1"/>
      <c r="OGN23" s="1"/>
      <c r="OGO23" s="1"/>
      <c r="OGP23" s="1"/>
      <c r="OGQ23" s="1"/>
      <c r="OGR23" s="1"/>
      <c r="OGS23" s="1"/>
      <c r="OGT23" s="1"/>
      <c r="OGU23" s="1"/>
      <c r="OGV23" s="1"/>
      <c r="OGW23" s="1"/>
      <c r="OGX23" s="1"/>
      <c r="OGY23" s="1"/>
      <c r="OGZ23" s="1"/>
      <c r="OHA23" s="1"/>
      <c r="OHB23" s="1"/>
      <c r="OHC23" s="1"/>
      <c r="OHD23" s="1"/>
      <c r="OHE23" s="1"/>
      <c r="OHF23" s="1"/>
      <c r="OHG23" s="1"/>
      <c r="OHH23" s="1"/>
      <c r="OHI23" s="1"/>
      <c r="OHJ23" s="1"/>
      <c r="OHK23" s="1"/>
      <c r="OHL23" s="1"/>
      <c r="OHM23" s="1"/>
      <c r="OHN23" s="1"/>
      <c r="OHO23" s="1"/>
      <c r="OHP23" s="1"/>
      <c r="OHQ23" s="1"/>
      <c r="OHR23" s="1"/>
      <c r="OHS23" s="1"/>
      <c r="OHT23" s="1"/>
      <c r="OHU23" s="1"/>
      <c r="OHV23" s="1"/>
      <c r="OHW23" s="1"/>
      <c r="OHX23" s="1"/>
      <c r="OHY23" s="1"/>
      <c r="OHZ23" s="1"/>
      <c r="OIA23" s="1"/>
      <c r="OIB23" s="1"/>
      <c r="OIC23" s="1"/>
      <c r="OID23" s="1"/>
      <c r="OIE23" s="1"/>
      <c r="OIF23" s="1"/>
      <c r="OIG23" s="1"/>
      <c r="OIH23" s="1"/>
      <c r="OII23" s="1"/>
      <c r="OIJ23" s="1"/>
      <c r="OIK23" s="1"/>
      <c r="OIL23" s="1"/>
      <c r="OIM23" s="1"/>
      <c r="OIN23" s="1"/>
      <c r="OIO23" s="1"/>
      <c r="OIP23" s="1"/>
      <c r="OIQ23" s="1"/>
      <c r="OIR23" s="1"/>
      <c r="OIS23" s="1"/>
      <c r="OIT23" s="1"/>
      <c r="OIU23" s="1"/>
      <c r="OIV23" s="1"/>
      <c r="OIW23" s="1"/>
      <c r="OIX23" s="1"/>
      <c r="OIY23" s="1"/>
      <c r="OIZ23" s="1"/>
      <c r="OJA23" s="1"/>
      <c r="OJB23" s="1"/>
      <c r="OJC23" s="1"/>
      <c r="OJD23" s="1"/>
      <c r="OJE23" s="1"/>
      <c r="OJF23" s="1"/>
      <c r="OJG23" s="1"/>
      <c r="OJH23" s="1"/>
      <c r="OJI23" s="1"/>
      <c r="OJJ23" s="1"/>
      <c r="OJK23" s="1"/>
      <c r="OJL23" s="1"/>
      <c r="OJM23" s="1"/>
      <c r="OJN23" s="1"/>
      <c r="OJO23" s="1"/>
      <c r="OJP23" s="1"/>
      <c r="OJQ23" s="1"/>
      <c r="OJR23" s="1"/>
      <c r="OJS23" s="1"/>
      <c r="OJT23" s="1"/>
      <c r="OJU23" s="1"/>
      <c r="OJV23" s="1"/>
      <c r="OJW23" s="1"/>
      <c r="OJX23" s="1"/>
      <c r="OJY23" s="1"/>
      <c r="OJZ23" s="1"/>
      <c r="OKA23" s="1"/>
      <c r="OKB23" s="1"/>
      <c r="OKC23" s="1"/>
      <c r="OKD23" s="1"/>
      <c r="OKE23" s="1"/>
      <c r="OKF23" s="1"/>
      <c r="OKG23" s="1"/>
      <c r="OKH23" s="1"/>
      <c r="OKI23" s="1"/>
      <c r="OKJ23" s="1"/>
      <c r="OKK23" s="1"/>
      <c r="OKL23" s="1"/>
      <c r="OKM23" s="1"/>
      <c r="OKN23" s="1"/>
      <c r="OKO23" s="1"/>
      <c r="OKP23" s="1"/>
      <c r="OKQ23" s="1"/>
      <c r="OKR23" s="1"/>
      <c r="OKS23" s="1"/>
      <c r="OKT23" s="1"/>
      <c r="OKU23" s="1"/>
      <c r="OKV23" s="1"/>
      <c r="OKW23" s="1"/>
      <c r="OKX23" s="1"/>
      <c r="OKY23" s="1"/>
      <c r="OKZ23" s="1"/>
      <c r="OLA23" s="1"/>
      <c r="OLB23" s="1"/>
      <c r="OLC23" s="1"/>
      <c r="OLD23" s="1"/>
      <c r="OLE23" s="1"/>
      <c r="OLF23" s="1"/>
      <c r="OLG23" s="1"/>
      <c r="OLH23" s="1"/>
      <c r="OLI23" s="1"/>
      <c r="OLJ23" s="1"/>
      <c r="OLK23" s="1"/>
      <c r="OLL23" s="1"/>
      <c r="OLM23" s="1"/>
      <c r="OLN23" s="1"/>
      <c r="OLO23" s="1"/>
      <c r="OLP23" s="1"/>
      <c r="OLQ23" s="1"/>
      <c r="OLR23" s="1"/>
      <c r="OLS23" s="1"/>
      <c r="OLT23" s="1"/>
      <c r="OLU23" s="1"/>
      <c r="OLV23" s="1"/>
      <c r="OLW23" s="1"/>
      <c r="OLX23" s="1"/>
      <c r="OLY23" s="1"/>
      <c r="OLZ23" s="1"/>
      <c r="OMA23" s="1"/>
      <c r="OMB23" s="1"/>
      <c r="OMC23" s="1"/>
      <c r="OMD23" s="1"/>
      <c r="OME23" s="1"/>
      <c r="OMF23" s="1"/>
      <c r="OMG23" s="1"/>
      <c r="OMH23" s="1"/>
      <c r="OMI23" s="1"/>
      <c r="OMJ23" s="1"/>
      <c r="OMK23" s="1"/>
      <c r="OML23" s="1"/>
      <c r="OMM23" s="1"/>
      <c r="OMN23" s="1"/>
      <c r="OMO23" s="1"/>
      <c r="OMP23" s="1"/>
      <c r="OMQ23" s="1"/>
      <c r="OMR23" s="1"/>
      <c r="OMS23" s="1"/>
      <c r="OMT23" s="1"/>
      <c r="OMU23" s="1"/>
      <c r="OMV23" s="1"/>
      <c r="OMW23" s="1"/>
      <c r="OMX23" s="1"/>
      <c r="OMY23" s="1"/>
      <c r="OMZ23" s="1"/>
      <c r="ONA23" s="1"/>
      <c r="ONB23" s="1"/>
      <c r="ONC23" s="1"/>
      <c r="OND23" s="1"/>
      <c r="ONE23" s="1"/>
      <c r="ONF23" s="1"/>
      <c r="ONG23" s="1"/>
      <c r="ONH23" s="1"/>
      <c r="ONI23" s="1"/>
      <c r="ONJ23" s="1"/>
      <c r="ONK23" s="1"/>
      <c r="ONL23" s="1"/>
      <c r="ONM23" s="1"/>
      <c r="ONN23" s="1"/>
      <c r="ONO23" s="1"/>
      <c r="ONP23" s="1"/>
      <c r="ONQ23" s="1"/>
      <c r="ONR23" s="1"/>
      <c r="ONS23" s="1"/>
      <c r="ONT23" s="1"/>
      <c r="ONU23" s="1"/>
      <c r="ONV23" s="1"/>
      <c r="ONW23" s="1"/>
      <c r="ONX23" s="1"/>
      <c r="ONY23" s="1"/>
      <c r="ONZ23" s="1"/>
      <c r="OOA23" s="1"/>
      <c r="OOB23" s="1"/>
      <c r="OOC23" s="1"/>
      <c r="OOD23" s="1"/>
      <c r="OOE23" s="1"/>
      <c r="OOF23" s="1"/>
      <c r="OOG23" s="1"/>
      <c r="OOH23" s="1"/>
      <c r="OOI23" s="1"/>
      <c r="OOJ23" s="1"/>
      <c r="OOK23" s="1"/>
      <c r="OOL23" s="1"/>
      <c r="OOM23" s="1"/>
      <c r="OON23" s="1"/>
      <c r="OOO23" s="1"/>
      <c r="OOP23" s="1"/>
      <c r="OOQ23" s="1"/>
      <c r="OOR23" s="1"/>
      <c r="OOS23" s="1"/>
      <c r="OOT23" s="1"/>
      <c r="OOU23" s="1"/>
      <c r="OOV23" s="1"/>
      <c r="OOW23" s="1"/>
      <c r="OOX23" s="1"/>
      <c r="OOY23" s="1"/>
      <c r="OOZ23" s="1"/>
      <c r="OPA23" s="1"/>
      <c r="OPB23" s="1"/>
      <c r="OPC23" s="1"/>
      <c r="OPD23" s="1"/>
      <c r="OPE23" s="1"/>
      <c r="OPF23" s="1"/>
      <c r="OPG23" s="1"/>
      <c r="OPH23" s="1"/>
      <c r="OPI23" s="1"/>
      <c r="OPJ23" s="1"/>
      <c r="OPK23" s="1"/>
      <c r="OPL23" s="1"/>
      <c r="OPM23" s="1"/>
      <c r="OPN23" s="1"/>
      <c r="OPO23" s="1"/>
      <c r="OPP23" s="1"/>
      <c r="OPQ23" s="1"/>
      <c r="OPR23" s="1"/>
      <c r="OPS23" s="1"/>
      <c r="OPT23" s="1"/>
      <c r="OPU23" s="1"/>
      <c r="OPV23" s="1"/>
      <c r="OPW23" s="1"/>
      <c r="OPX23" s="1"/>
      <c r="OPY23" s="1"/>
      <c r="OPZ23" s="1"/>
      <c r="OQA23" s="1"/>
      <c r="OQB23" s="1"/>
      <c r="OQC23" s="1"/>
      <c r="OQD23" s="1"/>
      <c r="OQE23" s="1"/>
      <c r="OQF23" s="1"/>
      <c r="OQG23" s="1"/>
      <c r="OQH23" s="1"/>
      <c r="OQI23" s="1"/>
      <c r="OQJ23" s="1"/>
      <c r="OQK23" s="1"/>
      <c r="OQL23" s="1"/>
      <c r="OQM23" s="1"/>
      <c r="OQN23" s="1"/>
      <c r="OQO23" s="1"/>
      <c r="OQP23" s="1"/>
      <c r="OQQ23" s="1"/>
      <c r="OQR23" s="1"/>
      <c r="OQS23" s="1"/>
      <c r="OQT23" s="1"/>
      <c r="OQU23" s="1"/>
      <c r="OQV23" s="1"/>
      <c r="OQW23" s="1"/>
      <c r="OQX23" s="1"/>
      <c r="OQY23" s="1"/>
      <c r="OQZ23" s="1"/>
      <c r="ORA23" s="1"/>
      <c r="ORB23" s="1"/>
      <c r="ORC23" s="1"/>
      <c r="ORD23" s="1"/>
      <c r="ORE23" s="1"/>
      <c r="ORF23" s="1"/>
      <c r="ORG23" s="1"/>
      <c r="ORH23" s="1"/>
      <c r="ORI23" s="1"/>
      <c r="ORJ23" s="1"/>
      <c r="ORK23" s="1"/>
      <c r="ORL23" s="1"/>
      <c r="ORM23" s="1"/>
      <c r="ORN23" s="1"/>
      <c r="ORO23" s="1"/>
      <c r="ORP23" s="1"/>
      <c r="ORQ23" s="1"/>
      <c r="ORR23" s="1"/>
      <c r="ORS23" s="1"/>
      <c r="ORT23" s="1"/>
      <c r="ORU23" s="1"/>
      <c r="ORV23" s="1"/>
      <c r="ORW23" s="1"/>
      <c r="ORX23" s="1"/>
      <c r="ORY23" s="1"/>
      <c r="ORZ23" s="1"/>
      <c r="OSA23" s="1"/>
      <c r="OSB23" s="1"/>
      <c r="OSC23" s="1"/>
      <c r="OSD23" s="1"/>
      <c r="OSE23" s="1"/>
      <c r="OSF23" s="1"/>
      <c r="OSG23" s="1"/>
      <c r="OSH23" s="1"/>
      <c r="OSI23" s="1"/>
      <c r="OSJ23" s="1"/>
      <c r="OSK23" s="1"/>
      <c r="OSL23" s="1"/>
      <c r="OSM23" s="1"/>
      <c r="OSN23" s="1"/>
      <c r="OSO23" s="1"/>
      <c r="OSP23" s="1"/>
      <c r="OSQ23" s="1"/>
      <c r="OSR23" s="1"/>
      <c r="OSS23" s="1"/>
      <c r="OST23" s="1"/>
      <c r="OSU23" s="1"/>
      <c r="OSV23" s="1"/>
      <c r="OSW23" s="1"/>
      <c r="OSX23" s="1"/>
      <c r="OSY23" s="1"/>
      <c r="OSZ23" s="1"/>
      <c r="OTA23" s="1"/>
      <c r="OTB23" s="1"/>
      <c r="OTC23" s="1"/>
      <c r="OTD23" s="1"/>
      <c r="OTE23" s="1"/>
      <c r="OTF23" s="1"/>
      <c r="OTG23" s="1"/>
      <c r="OTH23" s="1"/>
      <c r="OTI23" s="1"/>
      <c r="OTJ23" s="1"/>
      <c r="OTK23" s="1"/>
      <c r="OTL23" s="1"/>
      <c r="OTM23" s="1"/>
      <c r="OTN23" s="1"/>
      <c r="OTO23" s="1"/>
      <c r="OTP23" s="1"/>
      <c r="OTQ23" s="1"/>
      <c r="OTR23" s="1"/>
      <c r="OTS23" s="1"/>
      <c r="OTT23" s="1"/>
      <c r="OTU23" s="1"/>
      <c r="OTV23" s="1"/>
      <c r="OTW23" s="1"/>
      <c r="OTX23" s="1"/>
      <c r="OTY23" s="1"/>
      <c r="OTZ23" s="1"/>
      <c r="OUA23" s="1"/>
      <c r="OUB23" s="1"/>
      <c r="OUC23" s="1"/>
      <c r="OUD23" s="1"/>
      <c r="OUE23" s="1"/>
      <c r="OUF23" s="1"/>
      <c r="OUG23" s="1"/>
      <c r="OUH23" s="1"/>
      <c r="OUI23" s="1"/>
      <c r="OUJ23" s="1"/>
      <c r="OUK23" s="1"/>
      <c r="OUL23" s="1"/>
      <c r="OUM23" s="1"/>
      <c r="OUN23" s="1"/>
      <c r="OUO23" s="1"/>
      <c r="OUP23" s="1"/>
      <c r="OUQ23" s="1"/>
      <c r="OUR23" s="1"/>
      <c r="OUS23" s="1"/>
      <c r="OUT23" s="1"/>
      <c r="OUU23" s="1"/>
      <c r="OUV23" s="1"/>
      <c r="OUW23" s="1"/>
      <c r="OUX23" s="1"/>
      <c r="OUY23" s="1"/>
      <c r="OUZ23" s="1"/>
      <c r="OVA23" s="1"/>
      <c r="OVB23" s="1"/>
      <c r="OVC23" s="1"/>
      <c r="OVD23" s="1"/>
      <c r="OVE23" s="1"/>
      <c r="OVF23" s="1"/>
      <c r="OVG23" s="1"/>
      <c r="OVH23" s="1"/>
      <c r="OVI23" s="1"/>
      <c r="OVJ23" s="1"/>
      <c r="OVK23" s="1"/>
      <c r="OVL23" s="1"/>
      <c r="OVM23" s="1"/>
      <c r="OVN23" s="1"/>
      <c r="OVO23" s="1"/>
      <c r="OVP23" s="1"/>
      <c r="OVQ23" s="1"/>
      <c r="OVR23" s="1"/>
      <c r="OVS23" s="1"/>
      <c r="OVT23" s="1"/>
      <c r="OVU23" s="1"/>
      <c r="OVV23" s="1"/>
      <c r="OVW23" s="1"/>
      <c r="OVX23" s="1"/>
      <c r="OVY23" s="1"/>
      <c r="OVZ23" s="1"/>
      <c r="OWA23" s="1"/>
      <c r="OWB23" s="1"/>
      <c r="OWC23" s="1"/>
      <c r="OWD23" s="1"/>
      <c r="OWE23" s="1"/>
      <c r="OWF23" s="1"/>
      <c r="OWG23" s="1"/>
      <c r="OWH23" s="1"/>
      <c r="OWI23" s="1"/>
      <c r="OWJ23" s="1"/>
      <c r="OWK23" s="1"/>
      <c r="OWL23" s="1"/>
      <c r="OWM23" s="1"/>
      <c r="OWN23" s="1"/>
      <c r="OWO23" s="1"/>
      <c r="OWP23" s="1"/>
      <c r="OWQ23" s="1"/>
      <c r="OWR23" s="1"/>
      <c r="OWS23" s="1"/>
      <c r="OWT23" s="1"/>
      <c r="OWU23" s="1"/>
      <c r="OWV23" s="1"/>
      <c r="OWW23" s="1"/>
      <c r="OWX23" s="1"/>
      <c r="OWY23" s="1"/>
      <c r="OWZ23" s="1"/>
      <c r="OXA23" s="1"/>
      <c r="OXB23" s="1"/>
      <c r="OXC23" s="1"/>
      <c r="OXD23" s="1"/>
      <c r="OXE23" s="1"/>
      <c r="OXF23" s="1"/>
      <c r="OXG23" s="1"/>
      <c r="OXH23" s="1"/>
      <c r="OXI23" s="1"/>
      <c r="OXJ23" s="1"/>
      <c r="OXK23" s="1"/>
      <c r="OXL23" s="1"/>
      <c r="OXM23" s="1"/>
      <c r="OXN23" s="1"/>
      <c r="OXO23" s="1"/>
      <c r="OXP23" s="1"/>
      <c r="OXQ23" s="1"/>
      <c r="OXR23" s="1"/>
      <c r="OXS23" s="1"/>
      <c r="OXT23" s="1"/>
      <c r="OXU23" s="1"/>
      <c r="OXV23" s="1"/>
      <c r="OXW23" s="1"/>
      <c r="OXX23" s="1"/>
      <c r="OXY23" s="1"/>
      <c r="OXZ23" s="1"/>
      <c r="OYA23" s="1"/>
      <c r="OYB23" s="1"/>
      <c r="OYC23" s="1"/>
      <c r="OYD23" s="1"/>
      <c r="OYE23" s="1"/>
      <c r="OYF23" s="1"/>
      <c r="OYG23" s="1"/>
      <c r="OYH23" s="1"/>
      <c r="OYI23" s="1"/>
      <c r="OYJ23" s="1"/>
      <c r="OYK23" s="1"/>
      <c r="OYL23" s="1"/>
      <c r="OYM23" s="1"/>
      <c r="OYN23" s="1"/>
      <c r="OYO23" s="1"/>
      <c r="OYP23" s="1"/>
      <c r="OYQ23" s="1"/>
      <c r="OYR23" s="1"/>
      <c r="OYS23" s="1"/>
      <c r="OYT23" s="1"/>
      <c r="OYU23" s="1"/>
      <c r="OYV23" s="1"/>
      <c r="OYW23" s="1"/>
      <c r="OYX23" s="1"/>
      <c r="OYY23" s="1"/>
      <c r="OYZ23" s="1"/>
      <c r="OZA23" s="1"/>
      <c r="OZB23" s="1"/>
      <c r="OZC23" s="1"/>
      <c r="OZD23" s="1"/>
      <c r="OZE23" s="1"/>
      <c r="OZF23" s="1"/>
      <c r="OZG23" s="1"/>
      <c r="OZH23" s="1"/>
      <c r="OZI23" s="1"/>
      <c r="OZJ23" s="1"/>
      <c r="OZK23" s="1"/>
      <c r="OZL23" s="1"/>
      <c r="OZM23" s="1"/>
      <c r="OZN23" s="1"/>
      <c r="OZO23" s="1"/>
      <c r="OZP23" s="1"/>
      <c r="OZQ23" s="1"/>
      <c r="OZR23" s="1"/>
      <c r="OZS23" s="1"/>
      <c r="OZT23" s="1"/>
      <c r="OZU23" s="1"/>
      <c r="OZV23" s="1"/>
      <c r="OZW23" s="1"/>
      <c r="OZX23" s="1"/>
      <c r="OZY23" s="1"/>
      <c r="OZZ23" s="1"/>
      <c r="PAA23" s="1"/>
      <c r="PAB23" s="1"/>
      <c r="PAC23" s="1"/>
      <c r="PAD23" s="1"/>
      <c r="PAE23" s="1"/>
      <c r="PAF23" s="1"/>
      <c r="PAG23" s="1"/>
      <c r="PAH23" s="1"/>
      <c r="PAI23" s="1"/>
      <c r="PAJ23" s="1"/>
      <c r="PAK23" s="1"/>
      <c r="PAL23" s="1"/>
      <c r="PAM23" s="1"/>
      <c r="PAN23" s="1"/>
      <c r="PAO23" s="1"/>
      <c r="PAP23" s="1"/>
      <c r="PAQ23" s="1"/>
      <c r="PAR23" s="1"/>
      <c r="PAS23" s="1"/>
      <c r="PAT23" s="1"/>
      <c r="PAU23" s="1"/>
      <c r="PAV23" s="1"/>
      <c r="PAW23" s="1"/>
      <c r="PAX23" s="1"/>
      <c r="PAY23" s="1"/>
      <c r="PAZ23" s="1"/>
      <c r="PBA23" s="1"/>
      <c r="PBB23" s="1"/>
      <c r="PBC23" s="1"/>
      <c r="PBD23" s="1"/>
      <c r="PBE23" s="1"/>
      <c r="PBF23" s="1"/>
      <c r="PBG23" s="1"/>
      <c r="PBH23" s="1"/>
      <c r="PBI23" s="1"/>
      <c r="PBJ23" s="1"/>
      <c r="PBK23" s="1"/>
      <c r="PBL23" s="1"/>
      <c r="PBM23" s="1"/>
      <c r="PBN23" s="1"/>
      <c r="PBO23" s="1"/>
      <c r="PBP23" s="1"/>
      <c r="PBQ23" s="1"/>
      <c r="PBR23" s="1"/>
      <c r="PBS23" s="1"/>
      <c r="PBT23" s="1"/>
      <c r="PBU23" s="1"/>
      <c r="PBV23" s="1"/>
      <c r="PBW23" s="1"/>
      <c r="PBX23" s="1"/>
      <c r="PBY23" s="1"/>
      <c r="PBZ23" s="1"/>
      <c r="PCA23" s="1"/>
      <c r="PCB23" s="1"/>
      <c r="PCC23" s="1"/>
      <c r="PCD23" s="1"/>
      <c r="PCE23" s="1"/>
      <c r="PCF23" s="1"/>
      <c r="PCG23" s="1"/>
      <c r="PCH23" s="1"/>
      <c r="PCI23" s="1"/>
      <c r="PCJ23" s="1"/>
      <c r="PCK23" s="1"/>
      <c r="PCL23" s="1"/>
      <c r="PCM23" s="1"/>
      <c r="PCN23" s="1"/>
      <c r="PCO23" s="1"/>
      <c r="PCP23" s="1"/>
      <c r="PCQ23" s="1"/>
      <c r="PCR23" s="1"/>
      <c r="PCS23" s="1"/>
      <c r="PCT23" s="1"/>
      <c r="PCU23" s="1"/>
      <c r="PCV23" s="1"/>
      <c r="PCW23" s="1"/>
      <c r="PCX23" s="1"/>
      <c r="PCY23" s="1"/>
      <c r="PCZ23" s="1"/>
      <c r="PDA23" s="1"/>
      <c r="PDB23" s="1"/>
      <c r="PDC23" s="1"/>
      <c r="PDD23" s="1"/>
      <c r="PDE23" s="1"/>
      <c r="PDF23" s="1"/>
      <c r="PDG23" s="1"/>
      <c r="PDH23" s="1"/>
      <c r="PDI23" s="1"/>
      <c r="PDJ23" s="1"/>
      <c r="PDK23" s="1"/>
      <c r="PDL23" s="1"/>
      <c r="PDM23" s="1"/>
      <c r="PDN23" s="1"/>
      <c r="PDO23" s="1"/>
      <c r="PDP23" s="1"/>
      <c r="PDQ23" s="1"/>
      <c r="PDR23" s="1"/>
      <c r="PDS23" s="1"/>
      <c r="PDT23" s="1"/>
      <c r="PDU23" s="1"/>
      <c r="PDV23" s="1"/>
      <c r="PDW23" s="1"/>
      <c r="PDX23" s="1"/>
      <c r="PDY23" s="1"/>
      <c r="PDZ23" s="1"/>
      <c r="PEA23" s="1"/>
      <c r="PEB23" s="1"/>
      <c r="PEC23" s="1"/>
      <c r="PED23" s="1"/>
      <c r="PEE23" s="1"/>
      <c r="PEF23" s="1"/>
      <c r="PEG23" s="1"/>
      <c r="PEH23" s="1"/>
      <c r="PEI23" s="1"/>
      <c r="PEJ23" s="1"/>
      <c r="PEK23" s="1"/>
      <c r="PEL23" s="1"/>
      <c r="PEM23" s="1"/>
      <c r="PEN23" s="1"/>
      <c r="PEO23" s="1"/>
      <c r="PEP23" s="1"/>
      <c r="PEQ23" s="1"/>
      <c r="PER23" s="1"/>
      <c r="PES23" s="1"/>
      <c r="PET23" s="1"/>
      <c r="PEU23" s="1"/>
      <c r="PEV23" s="1"/>
      <c r="PEW23" s="1"/>
      <c r="PEX23" s="1"/>
      <c r="PEY23" s="1"/>
      <c r="PEZ23" s="1"/>
      <c r="PFA23" s="1"/>
      <c r="PFB23" s="1"/>
      <c r="PFC23" s="1"/>
      <c r="PFD23" s="1"/>
      <c r="PFE23" s="1"/>
      <c r="PFF23" s="1"/>
      <c r="PFG23" s="1"/>
      <c r="PFH23" s="1"/>
      <c r="PFI23" s="1"/>
      <c r="PFJ23" s="1"/>
      <c r="PFK23" s="1"/>
      <c r="PFL23" s="1"/>
      <c r="PFM23" s="1"/>
      <c r="PFN23" s="1"/>
      <c r="PFO23" s="1"/>
      <c r="PFP23" s="1"/>
      <c r="PFQ23" s="1"/>
      <c r="PFR23" s="1"/>
      <c r="PFS23" s="1"/>
      <c r="PFT23" s="1"/>
      <c r="PFU23" s="1"/>
      <c r="PFV23" s="1"/>
      <c r="PFW23" s="1"/>
      <c r="PFX23" s="1"/>
      <c r="PFY23" s="1"/>
      <c r="PFZ23" s="1"/>
      <c r="PGA23" s="1"/>
      <c r="PGB23" s="1"/>
      <c r="PGC23" s="1"/>
      <c r="PGD23" s="1"/>
      <c r="PGE23" s="1"/>
      <c r="PGF23" s="1"/>
      <c r="PGG23" s="1"/>
      <c r="PGH23" s="1"/>
      <c r="PGI23" s="1"/>
      <c r="PGJ23" s="1"/>
      <c r="PGK23" s="1"/>
      <c r="PGL23" s="1"/>
      <c r="PGM23" s="1"/>
      <c r="PGN23" s="1"/>
      <c r="PGO23" s="1"/>
      <c r="PGP23" s="1"/>
      <c r="PGQ23" s="1"/>
      <c r="PGR23" s="1"/>
      <c r="PGS23" s="1"/>
      <c r="PGT23" s="1"/>
      <c r="PGU23" s="1"/>
      <c r="PGV23" s="1"/>
      <c r="PGW23" s="1"/>
      <c r="PGX23" s="1"/>
      <c r="PGY23" s="1"/>
      <c r="PGZ23" s="1"/>
      <c r="PHA23" s="1"/>
      <c r="PHB23" s="1"/>
      <c r="PHC23" s="1"/>
      <c r="PHD23" s="1"/>
      <c r="PHE23" s="1"/>
      <c r="PHF23" s="1"/>
      <c r="PHG23" s="1"/>
      <c r="PHH23" s="1"/>
      <c r="PHI23" s="1"/>
      <c r="PHJ23" s="1"/>
      <c r="PHK23" s="1"/>
      <c r="PHL23" s="1"/>
      <c r="PHM23" s="1"/>
      <c r="PHN23" s="1"/>
      <c r="PHO23" s="1"/>
      <c r="PHP23" s="1"/>
      <c r="PHQ23" s="1"/>
      <c r="PHR23" s="1"/>
      <c r="PHS23" s="1"/>
      <c r="PHT23" s="1"/>
      <c r="PHU23" s="1"/>
      <c r="PHV23" s="1"/>
      <c r="PHW23" s="1"/>
      <c r="PHX23" s="1"/>
      <c r="PHY23" s="1"/>
      <c r="PHZ23" s="1"/>
      <c r="PIA23" s="1"/>
      <c r="PIB23" s="1"/>
      <c r="PIC23" s="1"/>
      <c r="PID23" s="1"/>
      <c r="PIE23" s="1"/>
      <c r="PIF23" s="1"/>
      <c r="PIG23" s="1"/>
      <c r="PIH23" s="1"/>
      <c r="PII23" s="1"/>
      <c r="PIJ23" s="1"/>
      <c r="PIK23" s="1"/>
      <c r="PIL23" s="1"/>
      <c r="PIM23" s="1"/>
      <c r="PIN23" s="1"/>
      <c r="PIO23" s="1"/>
      <c r="PIP23" s="1"/>
      <c r="PIQ23" s="1"/>
      <c r="PIR23" s="1"/>
      <c r="PIS23" s="1"/>
      <c r="PIT23" s="1"/>
      <c r="PIU23" s="1"/>
      <c r="PIV23" s="1"/>
      <c r="PIW23" s="1"/>
      <c r="PIX23" s="1"/>
      <c r="PIY23" s="1"/>
      <c r="PIZ23" s="1"/>
      <c r="PJA23" s="1"/>
      <c r="PJB23" s="1"/>
      <c r="PJC23" s="1"/>
      <c r="PJD23" s="1"/>
      <c r="PJE23" s="1"/>
      <c r="PJF23" s="1"/>
      <c r="PJG23" s="1"/>
      <c r="PJH23" s="1"/>
      <c r="PJI23" s="1"/>
      <c r="PJJ23" s="1"/>
      <c r="PJK23" s="1"/>
      <c r="PJL23" s="1"/>
      <c r="PJM23" s="1"/>
      <c r="PJN23" s="1"/>
      <c r="PJO23" s="1"/>
      <c r="PJP23" s="1"/>
      <c r="PJQ23" s="1"/>
      <c r="PJR23" s="1"/>
      <c r="PJS23" s="1"/>
      <c r="PJT23" s="1"/>
      <c r="PJU23" s="1"/>
      <c r="PJV23" s="1"/>
      <c r="PJW23" s="1"/>
      <c r="PJX23" s="1"/>
      <c r="PJY23" s="1"/>
      <c r="PJZ23" s="1"/>
      <c r="PKA23" s="1"/>
      <c r="PKB23" s="1"/>
      <c r="PKC23" s="1"/>
      <c r="PKD23" s="1"/>
      <c r="PKE23" s="1"/>
      <c r="PKF23" s="1"/>
      <c r="PKG23" s="1"/>
      <c r="PKH23" s="1"/>
      <c r="PKI23" s="1"/>
      <c r="PKJ23" s="1"/>
      <c r="PKK23" s="1"/>
      <c r="PKL23" s="1"/>
      <c r="PKM23" s="1"/>
      <c r="PKN23" s="1"/>
      <c r="PKO23" s="1"/>
      <c r="PKP23" s="1"/>
      <c r="PKQ23" s="1"/>
      <c r="PKR23" s="1"/>
      <c r="PKS23" s="1"/>
      <c r="PKT23" s="1"/>
      <c r="PKU23" s="1"/>
      <c r="PKV23" s="1"/>
      <c r="PKW23" s="1"/>
      <c r="PKX23" s="1"/>
      <c r="PKY23" s="1"/>
      <c r="PKZ23" s="1"/>
      <c r="PLA23" s="1"/>
      <c r="PLB23" s="1"/>
      <c r="PLC23" s="1"/>
      <c r="PLD23" s="1"/>
      <c r="PLE23" s="1"/>
      <c r="PLF23" s="1"/>
      <c r="PLG23" s="1"/>
      <c r="PLH23" s="1"/>
      <c r="PLI23" s="1"/>
      <c r="PLJ23" s="1"/>
      <c r="PLK23" s="1"/>
      <c r="PLL23" s="1"/>
      <c r="PLM23" s="1"/>
      <c r="PLN23" s="1"/>
      <c r="PLO23" s="1"/>
      <c r="PLP23" s="1"/>
      <c r="PLQ23" s="1"/>
      <c r="PLR23" s="1"/>
      <c r="PLS23" s="1"/>
      <c r="PLT23" s="1"/>
      <c r="PLU23" s="1"/>
      <c r="PLV23" s="1"/>
      <c r="PLW23" s="1"/>
      <c r="PLX23" s="1"/>
      <c r="PLY23" s="1"/>
      <c r="PLZ23" s="1"/>
      <c r="PMA23" s="1"/>
      <c r="PMB23" s="1"/>
      <c r="PMC23" s="1"/>
      <c r="PMD23" s="1"/>
      <c r="PME23" s="1"/>
      <c r="PMF23" s="1"/>
      <c r="PMG23" s="1"/>
      <c r="PMH23" s="1"/>
      <c r="PMI23" s="1"/>
      <c r="PMJ23" s="1"/>
      <c r="PMK23" s="1"/>
      <c r="PML23" s="1"/>
      <c r="PMM23" s="1"/>
      <c r="PMN23" s="1"/>
      <c r="PMO23" s="1"/>
      <c r="PMP23" s="1"/>
      <c r="PMQ23" s="1"/>
      <c r="PMR23" s="1"/>
      <c r="PMS23" s="1"/>
      <c r="PMT23" s="1"/>
      <c r="PMU23" s="1"/>
      <c r="PMV23" s="1"/>
      <c r="PMW23" s="1"/>
      <c r="PMX23" s="1"/>
      <c r="PMY23" s="1"/>
      <c r="PMZ23" s="1"/>
      <c r="PNA23" s="1"/>
      <c r="PNB23" s="1"/>
      <c r="PNC23" s="1"/>
      <c r="PND23" s="1"/>
      <c r="PNE23" s="1"/>
      <c r="PNF23" s="1"/>
      <c r="PNG23" s="1"/>
      <c r="PNH23" s="1"/>
      <c r="PNI23" s="1"/>
      <c r="PNJ23" s="1"/>
      <c r="PNK23" s="1"/>
      <c r="PNL23" s="1"/>
      <c r="PNM23" s="1"/>
      <c r="PNN23" s="1"/>
      <c r="PNO23" s="1"/>
      <c r="PNP23" s="1"/>
      <c r="PNQ23" s="1"/>
      <c r="PNR23" s="1"/>
      <c r="PNS23" s="1"/>
      <c r="PNT23" s="1"/>
      <c r="PNU23" s="1"/>
      <c r="PNV23" s="1"/>
      <c r="PNW23" s="1"/>
      <c r="PNX23" s="1"/>
      <c r="PNY23" s="1"/>
      <c r="PNZ23" s="1"/>
      <c r="POA23" s="1"/>
      <c r="POB23" s="1"/>
      <c r="POC23" s="1"/>
      <c r="POD23" s="1"/>
      <c r="POE23" s="1"/>
      <c r="POF23" s="1"/>
      <c r="POG23" s="1"/>
      <c r="POH23" s="1"/>
      <c r="POI23" s="1"/>
      <c r="POJ23" s="1"/>
      <c r="POK23" s="1"/>
      <c r="POL23" s="1"/>
      <c r="POM23" s="1"/>
      <c r="PON23" s="1"/>
      <c r="POO23" s="1"/>
      <c r="POP23" s="1"/>
      <c r="POQ23" s="1"/>
      <c r="POR23" s="1"/>
      <c r="POS23" s="1"/>
      <c r="POT23" s="1"/>
      <c r="POU23" s="1"/>
      <c r="POV23" s="1"/>
      <c r="POW23" s="1"/>
      <c r="POX23" s="1"/>
      <c r="POY23" s="1"/>
      <c r="POZ23" s="1"/>
      <c r="PPA23" s="1"/>
      <c r="PPB23" s="1"/>
      <c r="PPC23" s="1"/>
      <c r="PPD23" s="1"/>
      <c r="PPE23" s="1"/>
      <c r="PPF23" s="1"/>
      <c r="PPG23" s="1"/>
      <c r="PPH23" s="1"/>
      <c r="PPI23" s="1"/>
      <c r="PPJ23" s="1"/>
      <c r="PPK23" s="1"/>
      <c r="PPL23" s="1"/>
      <c r="PPM23" s="1"/>
      <c r="PPN23" s="1"/>
      <c r="PPO23" s="1"/>
      <c r="PPP23" s="1"/>
      <c r="PPQ23" s="1"/>
      <c r="PPR23" s="1"/>
      <c r="PPS23" s="1"/>
      <c r="PPT23" s="1"/>
      <c r="PPU23" s="1"/>
      <c r="PPV23" s="1"/>
      <c r="PPW23" s="1"/>
      <c r="PPX23" s="1"/>
      <c r="PPY23" s="1"/>
      <c r="PPZ23" s="1"/>
      <c r="PQA23" s="1"/>
      <c r="PQB23" s="1"/>
      <c r="PQC23" s="1"/>
      <c r="PQD23" s="1"/>
      <c r="PQE23" s="1"/>
      <c r="PQF23" s="1"/>
      <c r="PQG23" s="1"/>
      <c r="PQH23" s="1"/>
      <c r="PQI23" s="1"/>
      <c r="PQJ23" s="1"/>
      <c r="PQK23" s="1"/>
      <c r="PQL23" s="1"/>
      <c r="PQM23" s="1"/>
      <c r="PQN23" s="1"/>
      <c r="PQO23" s="1"/>
      <c r="PQP23" s="1"/>
      <c r="PQQ23" s="1"/>
      <c r="PQR23" s="1"/>
      <c r="PQS23" s="1"/>
      <c r="PQT23" s="1"/>
      <c r="PQU23" s="1"/>
      <c r="PQV23" s="1"/>
      <c r="PQW23" s="1"/>
      <c r="PQX23" s="1"/>
      <c r="PQY23" s="1"/>
      <c r="PQZ23" s="1"/>
      <c r="PRA23" s="1"/>
      <c r="PRB23" s="1"/>
      <c r="PRC23" s="1"/>
      <c r="PRD23" s="1"/>
      <c r="PRE23" s="1"/>
      <c r="PRF23" s="1"/>
      <c r="PRG23" s="1"/>
      <c r="PRH23" s="1"/>
      <c r="PRI23" s="1"/>
      <c r="PRJ23" s="1"/>
      <c r="PRK23" s="1"/>
      <c r="PRL23" s="1"/>
      <c r="PRM23" s="1"/>
      <c r="PRN23" s="1"/>
      <c r="PRO23" s="1"/>
      <c r="PRP23" s="1"/>
      <c r="PRQ23" s="1"/>
      <c r="PRR23" s="1"/>
      <c r="PRS23" s="1"/>
      <c r="PRT23" s="1"/>
      <c r="PRU23" s="1"/>
      <c r="PRV23" s="1"/>
      <c r="PRW23" s="1"/>
      <c r="PRX23" s="1"/>
      <c r="PRY23" s="1"/>
      <c r="PRZ23" s="1"/>
      <c r="PSA23" s="1"/>
      <c r="PSB23" s="1"/>
      <c r="PSC23" s="1"/>
      <c r="PSD23" s="1"/>
      <c r="PSE23" s="1"/>
      <c r="PSF23" s="1"/>
      <c r="PSG23" s="1"/>
      <c r="PSH23" s="1"/>
      <c r="PSI23" s="1"/>
      <c r="PSJ23" s="1"/>
      <c r="PSK23" s="1"/>
      <c r="PSL23" s="1"/>
      <c r="PSM23" s="1"/>
      <c r="PSN23" s="1"/>
      <c r="PSO23" s="1"/>
      <c r="PSP23" s="1"/>
      <c r="PSQ23" s="1"/>
      <c r="PSR23" s="1"/>
      <c r="PSS23" s="1"/>
      <c r="PST23" s="1"/>
      <c r="PSU23" s="1"/>
      <c r="PSV23" s="1"/>
      <c r="PSW23" s="1"/>
      <c r="PSX23" s="1"/>
      <c r="PSY23" s="1"/>
      <c r="PSZ23" s="1"/>
      <c r="PTA23" s="1"/>
      <c r="PTB23" s="1"/>
      <c r="PTC23" s="1"/>
      <c r="PTD23" s="1"/>
      <c r="PTE23" s="1"/>
      <c r="PTF23" s="1"/>
      <c r="PTG23" s="1"/>
      <c r="PTH23" s="1"/>
      <c r="PTI23" s="1"/>
      <c r="PTJ23" s="1"/>
      <c r="PTK23" s="1"/>
      <c r="PTL23" s="1"/>
      <c r="PTM23" s="1"/>
      <c r="PTN23" s="1"/>
      <c r="PTO23" s="1"/>
      <c r="PTP23" s="1"/>
      <c r="PTQ23" s="1"/>
      <c r="PTR23" s="1"/>
      <c r="PTS23" s="1"/>
      <c r="PTT23" s="1"/>
      <c r="PTU23" s="1"/>
      <c r="PTV23" s="1"/>
      <c r="PTW23" s="1"/>
      <c r="PTX23" s="1"/>
      <c r="PTY23" s="1"/>
      <c r="PTZ23" s="1"/>
      <c r="PUA23" s="1"/>
      <c r="PUB23" s="1"/>
      <c r="PUC23" s="1"/>
      <c r="PUD23" s="1"/>
      <c r="PUE23" s="1"/>
      <c r="PUF23" s="1"/>
      <c r="PUG23" s="1"/>
      <c r="PUH23" s="1"/>
      <c r="PUI23" s="1"/>
      <c r="PUJ23" s="1"/>
      <c r="PUK23" s="1"/>
      <c r="PUL23" s="1"/>
      <c r="PUM23" s="1"/>
      <c r="PUN23" s="1"/>
      <c r="PUO23" s="1"/>
      <c r="PUP23" s="1"/>
      <c r="PUQ23" s="1"/>
      <c r="PUR23" s="1"/>
      <c r="PUS23" s="1"/>
      <c r="PUT23" s="1"/>
      <c r="PUU23" s="1"/>
      <c r="PUV23" s="1"/>
      <c r="PUW23" s="1"/>
      <c r="PUX23" s="1"/>
      <c r="PUY23" s="1"/>
      <c r="PUZ23" s="1"/>
      <c r="PVA23" s="1"/>
      <c r="PVB23" s="1"/>
      <c r="PVC23" s="1"/>
      <c r="PVD23" s="1"/>
      <c r="PVE23" s="1"/>
      <c r="PVF23" s="1"/>
      <c r="PVG23" s="1"/>
      <c r="PVH23" s="1"/>
      <c r="PVI23" s="1"/>
      <c r="PVJ23" s="1"/>
      <c r="PVK23" s="1"/>
      <c r="PVL23" s="1"/>
      <c r="PVM23" s="1"/>
      <c r="PVN23" s="1"/>
      <c r="PVO23" s="1"/>
      <c r="PVP23" s="1"/>
      <c r="PVQ23" s="1"/>
      <c r="PVR23" s="1"/>
      <c r="PVS23" s="1"/>
      <c r="PVT23" s="1"/>
      <c r="PVU23" s="1"/>
      <c r="PVV23" s="1"/>
      <c r="PVW23" s="1"/>
      <c r="PVX23" s="1"/>
      <c r="PVY23" s="1"/>
      <c r="PVZ23" s="1"/>
      <c r="PWA23" s="1"/>
      <c r="PWB23" s="1"/>
      <c r="PWC23" s="1"/>
      <c r="PWD23" s="1"/>
      <c r="PWE23" s="1"/>
      <c r="PWF23" s="1"/>
      <c r="PWG23" s="1"/>
      <c r="PWH23" s="1"/>
      <c r="PWI23" s="1"/>
      <c r="PWJ23" s="1"/>
      <c r="PWK23" s="1"/>
      <c r="PWL23" s="1"/>
      <c r="PWM23" s="1"/>
      <c r="PWN23" s="1"/>
      <c r="PWO23" s="1"/>
      <c r="PWP23" s="1"/>
      <c r="PWQ23" s="1"/>
      <c r="PWR23" s="1"/>
      <c r="PWS23" s="1"/>
      <c r="PWT23" s="1"/>
      <c r="PWU23" s="1"/>
      <c r="PWV23" s="1"/>
      <c r="PWW23" s="1"/>
      <c r="PWX23" s="1"/>
      <c r="PWY23" s="1"/>
      <c r="PWZ23" s="1"/>
      <c r="PXA23" s="1"/>
      <c r="PXB23" s="1"/>
      <c r="PXC23" s="1"/>
      <c r="PXD23" s="1"/>
      <c r="PXE23" s="1"/>
      <c r="PXF23" s="1"/>
      <c r="PXG23" s="1"/>
      <c r="PXH23" s="1"/>
      <c r="PXI23" s="1"/>
      <c r="PXJ23" s="1"/>
      <c r="PXK23" s="1"/>
      <c r="PXL23" s="1"/>
      <c r="PXM23" s="1"/>
      <c r="PXN23" s="1"/>
      <c r="PXO23" s="1"/>
      <c r="PXP23" s="1"/>
      <c r="PXQ23" s="1"/>
      <c r="PXR23" s="1"/>
      <c r="PXS23" s="1"/>
      <c r="PXT23" s="1"/>
      <c r="PXU23" s="1"/>
      <c r="PXV23" s="1"/>
      <c r="PXW23" s="1"/>
      <c r="PXX23" s="1"/>
      <c r="PXY23" s="1"/>
      <c r="PXZ23" s="1"/>
      <c r="PYA23" s="1"/>
      <c r="PYB23" s="1"/>
      <c r="PYC23" s="1"/>
      <c r="PYD23" s="1"/>
      <c r="PYE23" s="1"/>
      <c r="PYF23" s="1"/>
      <c r="PYG23" s="1"/>
      <c r="PYH23" s="1"/>
      <c r="PYI23" s="1"/>
      <c r="PYJ23" s="1"/>
      <c r="PYK23" s="1"/>
      <c r="PYL23" s="1"/>
      <c r="PYM23" s="1"/>
      <c r="PYN23" s="1"/>
      <c r="PYO23" s="1"/>
      <c r="PYP23" s="1"/>
      <c r="PYQ23" s="1"/>
      <c r="PYR23" s="1"/>
      <c r="PYS23" s="1"/>
      <c r="PYT23" s="1"/>
      <c r="PYU23" s="1"/>
      <c r="PYV23" s="1"/>
      <c r="PYW23" s="1"/>
      <c r="PYX23" s="1"/>
      <c r="PYY23" s="1"/>
      <c r="PYZ23" s="1"/>
      <c r="PZA23" s="1"/>
      <c r="PZB23" s="1"/>
      <c r="PZC23" s="1"/>
      <c r="PZD23" s="1"/>
      <c r="PZE23" s="1"/>
      <c r="PZF23" s="1"/>
      <c r="PZG23" s="1"/>
      <c r="PZH23" s="1"/>
      <c r="PZI23" s="1"/>
      <c r="PZJ23" s="1"/>
      <c r="PZK23" s="1"/>
      <c r="PZL23" s="1"/>
      <c r="PZM23" s="1"/>
      <c r="PZN23" s="1"/>
      <c r="PZO23" s="1"/>
      <c r="PZP23" s="1"/>
      <c r="PZQ23" s="1"/>
      <c r="PZR23" s="1"/>
      <c r="PZS23" s="1"/>
      <c r="PZT23" s="1"/>
      <c r="PZU23" s="1"/>
      <c r="PZV23" s="1"/>
      <c r="PZW23" s="1"/>
      <c r="PZX23" s="1"/>
      <c r="PZY23" s="1"/>
      <c r="PZZ23" s="1"/>
      <c r="QAA23" s="1"/>
      <c r="QAB23" s="1"/>
      <c r="QAC23" s="1"/>
      <c r="QAD23" s="1"/>
      <c r="QAE23" s="1"/>
      <c r="QAF23" s="1"/>
      <c r="QAG23" s="1"/>
      <c r="QAH23" s="1"/>
      <c r="QAI23" s="1"/>
      <c r="QAJ23" s="1"/>
      <c r="QAK23" s="1"/>
      <c r="QAL23" s="1"/>
      <c r="QAM23" s="1"/>
      <c r="QAN23" s="1"/>
      <c r="QAO23" s="1"/>
      <c r="QAP23" s="1"/>
      <c r="QAQ23" s="1"/>
      <c r="QAR23" s="1"/>
      <c r="QAS23" s="1"/>
      <c r="QAT23" s="1"/>
      <c r="QAU23" s="1"/>
      <c r="QAV23" s="1"/>
      <c r="QAW23" s="1"/>
      <c r="QAX23" s="1"/>
      <c r="QAY23" s="1"/>
      <c r="QAZ23" s="1"/>
      <c r="QBA23" s="1"/>
      <c r="QBB23" s="1"/>
      <c r="QBC23" s="1"/>
      <c r="QBD23" s="1"/>
      <c r="QBE23" s="1"/>
      <c r="QBF23" s="1"/>
      <c r="QBG23" s="1"/>
      <c r="QBH23" s="1"/>
      <c r="QBI23" s="1"/>
      <c r="QBJ23" s="1"/>
      <c r="QBK23" s="1"/>
      <c r="QBL23" s="1"/>
      <c r="QBM23" s="1"/>
      <c r="QBN23" s="1"/>
      <c r="QBO23" s="1"/>
      <c r="QBP23" s="1"/>
      <c r="QBQ23" s="1"/>
      <c r="QBR23" s="1"/>
      <c r="QBS23" s="1"/>
      <c r="QBT23" s="1"/>
      <c r="QBU23" s="1"/>
      <c r="QBV23" s="1"/>
      <c r="QBW23" s="1"/>
      <c r="QBX23" s="1"/>
      <c r="QBY23" s="1"/>
      <c r="QBZ23" s="1"/>
      <c r="QCA23" s="1"/>
      <c r="QCB23" s="1"/>
      <c r="QCC23" s="1"/>
      <c r="QCD23" s="1"/>
      <c r="QCE23" s="1"/>
      <c r="QCF23" s="1"/>
      <c r="QCG23" s="1"/>
      <c r="QCH23" s="1"/>
      <c r="QCI23" s="1"/>
      <c r="QCJ23" s="1"/>
      <c r="QCK23" s="1"/>
      <c r="QCL23" s="1"/>
      <c r="QCM23" s="1"/>
      <c r="QCN23" s="1"/>
      <c r="QCO23" s="1"/>
      <c r="QCP23" s="1"/>
      <c r="QCQ23" s="1"/>
      <c r="QCR23" s="1"/>
      <c r="QCS23" s="1"/>
      <c r="QCT23" s="1"/>
      <c r="QCU23" s="1"/>
      <c r="QCV23" s="1"/>
      <c r="QCW23" s="1"/>
      <c r="QCX23" s="1"/>
      <c r="QCY23" s="1"/>
      <c r="QCZ23" s="1"/>
      <c r="QDA23" s="1"/>
      <c r="QDB23" s="1"/>
      <c r="QDC23" s="1"/>
      <c r="QDD23" s="1"/>
      <c r="QDE23" s="1"/>
      <c r="QDF23" s="1"/>
      <c r="QDG23" s="1"/>
      <c r="QDH23" s="1"/>
      <c r="QDI23" s="1"/>
      <c r="QDJ23" s="1"/>
      <c r="QDK23" s="1"/>
      <c r="QDL23" s="1"/>
      <c r="QDM23" s="1"/>
      <c r="QDN23" s="1"/>
      <c r="QDO23" s="1"/>
      <c r="QDP23" s="1"/>
      <c r="QDQ23" s="1"/>
      <c r="QDR23" s="1"/>
      <c r="QDS23" s="1"/>
      <c r="QDT23" s="1"/>
      <c r="QDU23" s="1"/>
      <c r="QDV23" s="1"/>
      <c r="QDW23" s="1"/>
      <c r="QDX23" s="1"/>
      <c r="QDY23" s="1"/>
      <c r="QDZ23" s="1"/>
      <c r="QEA23" s="1"/>
      <c r="QEB23" s="1"/>
      <c r="QEC23" s="1"/>
      <c r="QED23" s="1"/>
      <c r="QEE23" s="1"/>
      <c r="QEF23" s="1"/>
      <c r="QEG23" s="1"/>
      <c r="QEH23" s="1"/>
      <c r="QEI23" s="1"/>
      <c r="QEJ23" s="1"/>
      <c r="QEK23" s="1"/>
      <c r="QEL23" s="1"/>
      <c r="QEM23" s="1"/>
      <c r="QEN23" s="1"/>
      <c r="QEO23" s="1"/>
      <c r="QEP23" s="1"/>
      <c r="QEQ23" s="1"/>
      <c r="QER23" s="1"/>
      <c r="QES23" s="1"/>
      <c r="QET23" s="1"/>
      <c r="QEU23" s="1"/>
      <c r="QEV23" s="1"/>
      <c r="QEW23" s="1"/>
      <c r="QEX23" s="1"/>
      <c r="QEY23" s="1"/>
      <c r="QEZ23" s="1"/>
      <c r="QFA23" s="1"/>
      <c r="QFB23" s="1"/>
      <c r="QFC23" s="1"/>
      <c r="QFD23" s="1"/>
      <c r="QFE23" s="1"/>
      <c r="QFF23" s="1"/>
      <c r="QFG23" s="1"/>
      <c r="QFH23" s="1"/>
      <c r="QFI23" s="1"/>
      <c r="QFJ23" s="1"/>
      <c r="QFK23" s="1"/>
      <c r="QFL23" s="1"/>
      <c r="QFM23" s="1"/>
      <c r="QFN23" s="1"/>
      <c r="QFO23" s="1"/>
      <c r="QFP23" s="1"/>
      <c r="QFQ23" s="1"/>
      <c r="QFR23" s="1"/>
      <c r="QFS23" s="1"/>
      <c r="QFT23" s="1"/>
      <c r="QFU23" s="1"/>
      <c r="QFV23" s="1"/>
      <c r="QFW23" s="1"/>
      <c r="QFX23" s="1"/>
      <c r="QFY23" s="1"/>
      <c r="QFZ23" s="1"/>
      <c r="QGA23" s="1"/>
      <c r="QGB23" s="1"/>
      <c r="QGC23" s="1"/>
      <c r="QGD23" s="1"/>
      <c r="QGE23" s="1"/>
      <c r="QGF23" s="1"/>
      <c r="QGG23" s="1"/>
      <c r="QGH23" s="1"/>
      <c r="QGI23" s="1"/>
      <c r="QGJ23" s="1"/>
      <c r="QGK23" s="1"/>
      <c r="QGL23" s="1"/>
      <c r="QGM23" s="1"/>
      <c r="QGN23" s="1"/>
      <c r="QGO23" s="1"/>
      <c r="QGP23" s="1"/>
      <c r="QGQ23" s="1"/>
      <c r="QGR23" s="1"/>
      <c r="QGS23" s="1"/>
      <c r="QGT23" s="1"/>
      <c r="QGU23" s="1"/>
      <c r="QGV23" s="1"/>
      <c r="QGW23" s="1"/>
      <c r="QGX23" s="1"/>
      <c r="QGY23" s="1"/>
      <c r="QGZ23" s="1"/>
      <c r="QHA23" s="1"/>
      <c r="QHB23" s="1"/>
      <c r="QHC23" s="1"/>
      <c r="QHD23" s="1"/>
      <c r="QHE23" s="1"/>
      <c r="QHF23" s="1"/>
      <c r="QHG23" s="1"/>
      <c r="QHH23" s="1"/>
      <c r="QHI23" s="1"/>
      <c r="QHJ23" s="1"/>
      <c r="QHK23" s="1"/>
      <c r="QHL23" s="1"/>
      <c r="QHM23" s="1"/>
      <c r="QHN23" s="1"/>
      <c r="QHO23" s="1"/>
      <c r="QHP23" s="1"/>
      <c r="QHQ23" s="1"/>
      <c r="QHR23" s="1"/>
      <c r="QHS23" s="1"/>
      <c r="QHT23" s="1"/>
      <c r="QHU23" s="1"/>
      <c r="QHV23" s="1"/>
      <c r="QHW23" s="1"/>
      <c r="QHX23" s="1"/>
      <c r="QHY23" s="1"/>
      <c r="QHZ23" s="1"/>
      <c r="QIA23" s="1"/>
      <c r="QIB23" s="1"/>
      <c r="QIC23" s="1"/>
      <c r="QID23" s="1"/>
      <c r="QIE23" s="1"/>
      <c r="QIF23" s="1"/>
      <c r="QIG23" s="1"/>
      <c r="QIH23" s="1"/>
      <c r="QII23" s="1"/>
      <c r="QIJ23" s="1"/>
      <c r="QIK23" s="1"/>
      <c r="QIL23" s="1"/>
      <c r="QIM23" s="1"/>
      <c r="QIN23" s="1"/>
      <c r="QIO23" s="1"/>
      <c r="QIP23" s="1"/>
      <c r="QIQ23" s="1"/>
      <c r="QIR23" s="1"/>
      <c r="QIS23" s="1"/>
      <c r="QIT23" s="1"/>
      <c r="QIU23" s="1"/>
      <c r="QIV23" s="1"/>
      <c r="QIW23" s="1"/>
      <c r="QIX23" s="1"/>
      <c r="QIY23" s="1"/>
      <c r="QIZ23" s="1"/>
      <c r="QJA23" s="1"/>
      <c r="QJB23" s="1"/>
      <c r="QJC23" s="1"/>
      <c r="QJD23" s="1"/>
      <c r="QJE23" s="1"/>
      <c r="QJF23" s="1"/>
      <c r="QJG23" s="1"/>
      <c r="QJH23" s="1"/>
      <c r="QJI23" s="1"/>
      <c r="QJJ23" s="1"/>
      <c r="QJK23" s="1"/>
      <c r="QJL23" s="1"/>
      <c r="QJM23" s="1"/>
      <c r="QJN23" s="1"/>
      <c r="QJO23" s="1"/>
      <c r="QJP23" s="1"/>
      <c r="QJQ23" s="1"/>
      <c r="QJR23" s="1"/>
      <c r="QJS23" s="1"/>
      <c r="QJT23" s="1"/>
      <c r="QJU23" s="1"/>
      <c r="QJV23" s="1"/>
      <c r="QJW23" s="1"/>
      <c r="QJX23" s="1"/>
      <c r="QJY23" s="1"/>
      <c r="QJZ23" s="1"/>
      <c r="QKA23" s="1"/>
      <c r="QKB23" s="1"/>
      <c r="QKC23" s="1"/>
      <c r="QKD23" s="1"/>
      <c r="QKE23" s="1"/>
      <c r="QKF23" s="1"/>
      <c r="QKG23" s="1"/>
      <c r="QKH23" s="1"/>
      <c r="QKI23" s="1"/>
      <c r="QKJ23" s="1"/>
      <c r="QKK23" s="1"/>
      <c r="QKL23" s="1"/>
      <c r="QKM23" s="1"/>
      <c r="QKN23" s="1"/>
      <c r="QKO23" s="1"/>
      <c r="QKP23" s="1"/>
      <c r="QKQ23" s="1"/>
      <c r="QKR23" s="1"/>
      <c r="QKS23" s="1"/>
      <c r="QKT23" s="1"/>
      <c r="QKU23" s="1"/>
      <c r="QKV23" s="1"/>
      <c r="QKW23" s="1"/>
      <c r="QKX23" s="1"/>
      <c r="QKY23" s="1"/>
      <c r="QKZ23" s="1"/>
      <c r="QLA23" s="1"/>
      <c r="QLB23" s="1"/>
      <c r="QLC23" s="1"/>
      <c r="QLD23" s="1"/>
      <c r="QLE23" s="1"/>
      <c r="QLF23" s="1"/>
      <c r="QLG23" s="1"/>
      <c r="QLH23" s="1"/>
      <c r="QLI23" s="1"/>
      <c r="QLJ23" s="1"/>
      <c r="QLK23" s="1"/>
      <c r="QLL23" s="1"/>
      <c r="QLM23" s="1"/>
      <c r="QLN23" s="1"/>
      <c r="QLO23" s="1"/>
      <c r="QLP23" s="1"/>
      <c r="QLQ23" s="1"/>
      <c r="QLR23" s="1"/>
      <c r="QLS23" s="1"/>
      <c r="QLT23" s="1"/>
      <c r="QLU23" s="1"/>
      <c r="QLV23" s="1"/>
      <c r="QLW23" s="1"/>
      <c r="QLX23" s="1"/>
      <c r="QLY23" s="1"/>
      <c r="QLZ23" s="1"/>
      <c r="QMA23" s="1"/>
      <c r="QMB23" s="1"/>
      <c r="QMC23" s="1"/>
      <c r="QMD23" s="1"/>
      <c r="QME23" s="1"/>
      <c r="QMF23" s="1"/>
      <c r="QMG23" s="1"/>
      <c r="QMH23" s="1"/>
      <c r="QMI23" s="1"/>
      <c r="QMJ23" s="1"/>
      <c r="QMK23" s="1"/>
      <c r="QML23" s="1"/>
      <c r="QMM23" s="1"/>
      <c r="QMN23" s="1"/>
      <c r="QMO23" s="1"/>
      <c r="QMP23" s="1"/>
      <c r="QMQ23" s="1"/>
      <c r="QMR23" s="1"/>
      <c r="QMS23" s="1"/>
      <c r="QMT23" s="1"/>
      <c r="QMU23" s="1"/>
      <c r="QMV23" s="1"/>
      <c r="QMW23" s="1"/>
      <c r="QMX23" s="1"/>
      <c r="QMY23" s="1"/>
      <c r="QMZ23" s="1"/>
      <c r="QNA23" s="1"/>
      <c r="QNB23" s="1"/>
      <c r="QNC23" s="1"/>
      <c r="QND23" s="1"/>
      <c r="QNE23" s="1"/>
      <c r="QNF23" s="1"/>
      <c r="QNG23" s="1"/>
      <c r="QNH23" s="1"/>
      <c r="QNI23" s="1"/>
      <c r="QNJ23" s="1"/>
      <c r="QNK23" s="1"/>
      <c r="QNL23" s="1"/>
      <c r="QNM23" s="1"/>
      <c r="QNN23" s="1"/>
      <c r="QNO23" s="1"/>
      <c r="QNP23" s="1"/>
      <c r="QNQ23" s="1"/>
      <c r="QNR23" s="1"/>
      <c r="QNS23" s="1"/>
      <c r="QNT23" s="1"/>
      <c r="QNU23" s="1"/>
      <c r="QNV23" s="1"/>
      <c r="QNW23" s="1"/>
      <c r="QNX23" s="1"/>
      <c r="QNY23" s="1"/>
      <c r="QNZ23" s="1"/>
      <c r="QOA23" s="1"/>
      <c r="QOB23" s="1"/>
      <c r="QOC23" s="1"/>
      <c r="QOD23" s="1"/>
      <c r="QOE23" s="1"/>
      <c r="QOF23" s="1"/>
      <c r="QOG23" s="1"/>
      <c r="QOH23" s="1"/>
      <c r="QOI23" s="1"/>
      <c r="QOJ23" s="1"/>
      <c r="QOK23" s="1"/>
      <c r="QOL23" s="1"/>
      <c r="QOM23" s="1"/>
      <c r="QON23" s="1"/>
      <c r="QOO23" s="1"/>
      <c r="QOP23" s="1"/>
      <c r="QOQ23" s="1"/>
      <c r="QOR23" s="1"/>
      <c r="QOS23" s="1"/>
      <c r="QOT23" s="1"/>
      <c r="QOU23" s="1"/>
      <c r="QOV23" s="1"/>
      <c r="QOW23" s="1"/>
      <c r="QOX23" s="1"/>
      <c r="QOY23" s="1"/>
      <c r="QOZ23" s="1"/>
      <c r="QPA23" s="1"/>
      <c r="QPB23" s="1"/>
      <c r="QPC23" s="1"/>
      <c r="QPD23" s="1"/>
      <c r="QPE23" s="1"/>
      <c r="QPF23" s="1"/>
      <c r="QPG23" s="1"/>
      <c r="QPH23" s="1"/>
      <c r="QPI23" s="1"/>
      <c r="QPJ23" s="1"/>
      <c r="QPK23" s="1"/>
      <c r="QPL23" s="1"/>
      <c r="QPM23" s="1"/>
      <c r="QPN23" s="1"/>
      <c r="QPO23" s="1"/>
      <c r="QPP23" s="1"/>
      <c r="QPQ23" s="1"/>
      <c r="QPR23" s="1"/>
      <c r="QPS23" s="1"/>
      <c r="QPT23" s="1"/>
      <c r="QPU23" s="1"/>
      <c r="QPV23" s="1"/>
      <c r="QPW23" s="1"/>
      <c r="QPX23" s="1"/>
      <c r="QPY23" s="1"/>
      <c r="QPZ23" s="1"/>
      <c r="QQA23" s="1"/>
      <c r="QQB23" s="1"/>
      <c r="QQC23" s="1"/>
      <c r="QQD23" s="1"/>
      <c r="QQE23" s="1"/>
      <c r="QQF23" s="1"/>
      <c r="QQG23" s="1"/>
      <c r="QQH23" s="1"/>
      <c r="QQI23" s="1"/>
      <c r="QQJ23" s="1"/>
      <c r="QQK23" s="1"/>
      <c r="QQL23" s="1"/>
      <c r="QQM23" s="1"/>
      <c r="QQN23" s="1"/>
      <c r="QQO23" s="1"/>
      <c r="QQP23" s="1"/>
      <c r="QQQ23" s="1"/>
      <c r="QQR23" s="1"/>
      <c r="QQS23" s="1"/>
      <c r="QQT23" s="1"/>
      <c r="QQU23" s="1"/>
      <c r="QQV23" s="1"/>
      <c r="QQW23" s="1"/>
      <c r="QQX23" s="1"/>
      <c r="QQY23" s="1"/>
      <c r="QQZ23" s="1"/>
      <c r="QRA23" s="1"/>
      <c r="QRB23" s="1"/>
      <c r="QRC23" s="1"/>
      <c r="QRD23" s="1"/>
      <c r="QRE23" s="1"/>
      <c r="QRF23" s="1"/>
      <c r="QRG23" s="1"/>
      <c r="QRH23" s="1"/>
      <c r="QRI23" s="1"/>
      <c r="QRJ23" s="1"/>
      <c r="QRK23" s="1"/>
      <c r="QRL23" s="1"/>
      <c r="QRM23" s="1"/>
      <c r="QRN23" s="1"/>
      <c r="QRO23" s="1"/>
      <c r="QRP23" s="1"/>
      <c r="QRQ23" s="1"/>
      <c r="QRR23" s="1"/>
      <c r="QRS23" s="1"/>
      <c r="QRT23" s="1"/>
      <c r="QRU23" s="1"/>
      <c r="QRV23" s="1"/>
      <c r="QRW23" s="1"/>
      <c r="QRX23" s="1"/>
      <c r="QRY23" s="1"/>
      <c r="QRZ23" s="1"/>
      <c r="QSA23" s="1"/>
      <c r="QSB23" s="1"/>
      <c r="QSC23" s="1"/>
      <c r="QSD23" s="1"/>
      <c r="QSE23" s="1"/>
      <c r="QSF23" s="1"/>
      <c r="QSG23" s="1"/>
      <c r="QSH23" s="1"/>
      <c r="QSI23" s="1"/>
      <c r="QSJ23" s="1"/>
      <c r="QSK23" s="1"/>
      <c r="QSL23" s="1"/>
      <c r="QSM23" s="1"/>
      <c r="QSN23" s="1"/>
      <c r="QSO23" s="1"/>
      <c r="QSP23" s="1"/>
      <c r="QSQ23" s="1"/>
      <c r="QSR23" s="1"/>
      <c r="QSS23" s="1"/>
      <c r="QST23" s="1"/>
      <c r="QSU23" s="1"/>
      <c r="QSV23" s="1"/>
      <c r="QSW23" s="1"/>
      <c r="QSX23" s="1"/>
      <c r="QSY23" s="1"/>
      <c r="QSZ23" s="1"/>
      <c r="QTA23" s="1"/>
      <c r="QTB23" s="1"/>
      <c r="QTC23" s="1"/>
      <c r="QTD23" s="1"/>
      <c r="QTE23" s="1"/>
      <c r="QTF23" s="1"/>
      <c r="QTG23" s="1"/>
      <c r="QTH23" s="1"/>
      <c r="QTI23" s="1"/>
      <c r="QTJ23" s="1"/>
      <c r="QTK23" s="1"/>
      <c r="QTL23" s="1"/>
      <c r="QTM23" s="1"/>
      <c r="QTN23" s="1"/>
      <c r="QTO23" s="1"/>
      <c r="QTP23" s="1"/>
      <c r="QTQ23" s="1"/>
      <c r="QTR23" s="1"/>
      <c r="QTS23" s="1"/>
      <c r="QTT23" s="1"/>
      <c r="QTU23" s="1"/>
      <c r="QTV23" s="1"/>
      <c r="QTW23" s="1"/>
      <c r="QTX23" s="1"/>
      <c r="QTY23" s="1"/>
      <c r="QTZ23" s="1"/>
      <c r="QUA23" s="1"/>
      <c r="QUB23" s="1"/>
      <c r="QUC23" s="1"/>
      <c r="QUD23" s="1"/>
      <c r="QUE23" s="1"/>
      <c r="QUF23" s="1"/>
      <c r="QUG23" s="1"/>
      <c r="QUH23" s="1"/>
      <c r="QUI23" s="1"/>
      <c r="QUJ23" s="1"/>
      <c r="QUK23" s="1"/>
      <c r="QUL23" s="1"/>
      <c r="QUM23" s="1"/>
      <c r="QUN23" s="1"/>
      <c r="QUO23" s="1"/>
      <c r="QUP23" s="1"/>
      <c r="QUQ23" s="1"/>
      <c r="QUR23" s="1"/>
      <c r="QUS23" s="1"/>
      <c r="QUT23" s="1"/>
      <c r="QUU23" s="1"/>
      <c r="QUV23" s="1"/>
      <c r="QUW23" s="1"/>
      <c r="QUX23" s="1"/>
      <c r="QUY23" s="1"/>
      <c r="QUZ23" s="1"/>
      <c r="QVA23" s="1"/>
      <c r="QVB23" s="1"/>
      <c r="QVC23" s="1"/>
      <c r="QVD23" s="1"/>
      <c r="QVE23" s="1"/>
      <c r="QVF23" s="1"/>
      <c r="QVG23" s="1"/>
      <c r="QVH23" s="1"/>
      <c r="QVI23" s="1"/>
      <c r="QVJ23" s="1"/>
      <c r="QVK23" s="1"/>
      <c r="QVL23" s="1"/>
      <c r="QVM23" s="1"/>
      <c r="QVN23" s="1"/>
      <c r="QVO23" s="1"/>
      <c r="QVP23" s="1"/>
      <c r="QVQ23" s="1"/>
      <c r="QVR23" s="1"/>
      <c r="QVS23" s="1"/>
      <c r="QVT23" s="1"/>
      <c r="QVU23" s="1"/>
      <c r="QVV23" s="1"/>
      <c r="QVW23" s="1"/>
      <c r="QVX23" s="1"/>
      <c r="QVY23" s="1"/>
      <c r="QVZ23" s="1"/>
      <c r="QWA23" s="1"/>
      <c r="QWB23" s="1"/>
      <c r="QWC23" s="1"/>
      <c r="QWD23" s="1"/>
      <c r="QWE23" s="1"/>
      <c r="QWF23" s="1"/>
      <c r="QWG23" s="1"/>
      <c r="QWH23" s="1"/>
      <c r="QWI23" s="1"/>
      <c r="QWJ23" s="1"/>
      <c r="QWK23" s="1"/>
      <c r="QWL23" s="1"/>
      <c r="QWM23" s="1"/>
      <c r="QWN23" s="1"/>
      <c r="QWO23" s="1"/>
      <c r="QWP23" s="1"/>
      <c r="QWQ23" s="1"/>
      <c r="QWR23" s="1"/>
      <c r="QWS23" s="1"/>
      <c r="QWT23" s="1"/>
      <c r="QWU23" s="1"/>
      <c r="QWV23" s="1"/>
      <c r="QWW23" s="1"/>
      <c r="QWX23" s="1"/>
      <c r="QWY23" s="1"/>
      <c r="QWZ23" s="1"/>
      <c r="QXA23" s="1"/>
      <c r="QXB23" s="1"/>
      <c r="QXC23" s="1"/>
      <c r="QXD23" s="1"/>
      <c r="QXE23" s="1"/>
      <c r="QXF23" s="1"/>
      <c r="QXG23" s="1"/>
      <c r="QXH23" s="1"/>
      <c r="QXI23" s="1"/>
      <c r="QXJ23" s="1"/>
      <c r="QXK23" s="1"/>
      <c r="QXL23" s="1"/>
      <c r="QXM23" s="1"/>
      <c r="QXN23" s="1"/>
      <c r="QXO23" s="1"/>
      <c r="QXP23" s="1"/>
      <c r="QXQ23" s="1"/>
      <c r="QXR23" s="1"/>
      <c r="QXS23" s="1"/>
      <c r="QXT23" s="1"/>
      <c r="QXU23" s="1"/>
      <c r="QXV23" s="1"/>
      <c r="QXW23" s="1"/>
      <c r="QXX23" s="1"/>
      <c r="QXY23" s="1"/>
      <c r="QXZ23" s="1"/>
      <c r="QYA23" s="1"/>
      <c r="QYB23" s="1"/>
      <c r="QYC23" s="1"/>
      <c r="QYD23" s="1"/>
      <c r="QYE23" s="1"/>
      <c r="QYF23" s="1"/>
      <c r="QYG23" s="1"/>
      <c r="QYH23" s="1"/>
      <c r="QYI23" s="1"/>
      <c r="QYJ23" s="1"/>
      <c r="QYK23" s="1"/>
      <c r="QYL23" s="1"/>
      <c r="QYM23" s="1"/>
      <c r="QYN23" s="1"/>
      <c r="QYO23" s="1"/>
      <c r="QYP23" s="1"/>
      <c r="QYQ23" s="1"/>
      <c r="QYR23" s="1"/>
      <c r="QYS23" s="1"/>
      <c r="QYT23" s="1"/>
      <c r="QYU23" s="1"/>
      <c r="QYV23" s="1"/>
      <c r="QYW23" s="1"/>
      <c r="QYX23" s="1"/>
      <c r="QYY23" s="1"/>
      <c r="QYZ23" s="1"/>
      <c r="QZA23" s="1"/>
      <c r="QZB23" s="1"/>
      <c r="QZC23" s="1"/>
      <c r="QZD23" s="1"/>
      <c r="QZE23" s="1"/>
      <c r="QZF23" s="1"/>
      <c r="QZG23" s="1"/>
      <c r="QZH23" s="1"/>
      <c r="QZI23" s="1"/>
      <c r="QZJ23" s="1"/>
      <c r="QZK23" s="1"/>
      <c r="QZL23" s="1"/>
      <c r="QZM23" s="1"/>
      <c r="QZN23" s="1"/>
      <c r="QZO23" s="1"/>
      <c r="QZP23" s="1"/>
      <c r="QZQ23" s="1"/>
      <c r="QZR23" s="1"/>
      <c r="QZS23" s="1"/>
      <c r="QZT23" s="1"/>
      <c r="QZU23" s="1"/>
      <c r="QZV23" s="1"/>
      <c r="QZW23" s="1"/>
      <c r="QZX23" s="1"/>
      <c r="QZY23" s="1"/>
      <c r="QZZ23" s="1"/>
      <c r="RAA23" s="1"/>
      <c r="RAB23" s="1"/>
      <c r="RAC23" s="1"/>
      <c r="RAD23" s="1"/>
      <c r="RAE23" s="1"/>
      <c r="RAF23" s="1"/>
      <c r="RAG23" s="1"/>
      <c r="RAH23" s="1"/>
      <c r="RAI23" s="1"/>
      <c r="RAJ23" s="1"/>
      <c r="RAK23" s="1"/>
      <c r="RAL23" s="1"/>
      <c r="RAM23" s="1"/>
      <c r="RAN23" s="1"/>
      <c r="RAO23" s="1"/>
      <c r="RAP23" s="1"/>
      <c r="RAQ23" s="1"/>
      <c r="RAR23" s="1"/>
      <c r="RAS23" s="1"/>
      <c r="RAT23" s="1"/>
      <c r="RAU23" s="1"/>
      <c r="RAV23" s="1"/>
      <c r="RAW23" s="1"/>
      <c r="RAX23" s="1"/>
      <c r="RAY23" s="1"/>
      <c r="RAZ23" s="1"/>
      <c r="RBA23" s="1"/>
      <c r="RBB23" s="1"/>
      <c r="RBC23" s="1"/>
      <c r="RBD23" s="1"/>
      <c r="RBE23" s="1"/>
      <c r="RBF23" s="1"/>
      <c r="RBG23" s="1"/>
      <c r="RBH23" s="1"/>
      <c r="RBI23" s="1"/>
      <c r="RBJ23" s="1"/>
      <c r="RBK23" s="1"/>
      <c r="RBL23" s="1"/>
      <c r="RBM23" s="1"/>
      <c r="RBN23" s="1"/>
      <c r="RBO23" s="1"/>
      <c r="RBP23" s="1"/>
      <c r="RBQ23" s="1"/>
      <c r="RBR23" s="1"/>
      <c r="RBS23" s="1"/>
      <c r="RBT23" s="1"/>
      <c r="RBU23" s="1"/>
      <c r="RBV23" s="1"/>
      <c r="RBW23" s="1"/>
      <c r="RBX23" s="1"/>
      <c r="RBY23" s="1"/>
      <c r="RBZ23" s="1"/>
      <c r="RCA23" s="1"/>
      <c r="RCB23" s="1"/>
      <c r="RCC23" s="1"/>
      <c r="RCD23" s="1"/>
      <c r="RCE23" s="1"/>
      <c r="RCF23" s="1"/>
      <c r="RCG23" s="1"/>
      <c r="RCH23" s="1"/>
      <c r="RCI23" s="1"/>
      <c r="RCJ23" s="1"/>
      <c r="RCK23" s="1"/>
      <c r="RCL23" s="1"/>
      <c r="RCM23" s="1"/>
      <c r="RCN23" s="1"/>
      <c r="RCO23" s="1"/>
      <c r="RCP23" s="1"/>
      <c r="RCQ23" s="1"/>
      <c r="RCR23" s="1"/>
      <c r="RCS23" s="1"/>
      <c r="RCT23" s="1"/>
      <c r="RCU23" s="1"/>
      <c r="RCV23" s="1"/>
      <c r="RCW23" s="1"/>
      <c r="RCX23" s="1"/>
      <c r="RCY23" s="1"/>
      <c r="RCZ23" s="1"/>
      <c r="RDA23" s="1"/>
      <c r="RDB23" s="1"/>
      <c r="RDC23" s="1"/>
      <c r="RDD23" s="1"/>
      <c r="RDE23" s="1"/>
      <c r="RDF23" s="1"/>
      <c r="RDG23" s="1"/>
      <c r="RDH23" s="1"/>
      <c r="RDI23" s="1"/>
      <c r="RDJ23" s="1"/>
      <c r="RDK23" s="1"/>
      <c r="RDL23" s="1"/>
      <c r="RDM23" s="1"/>
      <c r="RDN23" s="1"/>
      <c r="RDO23" s="1"/>
      <c r="RDP23" s="1"/>
      <c r="RDQ23" s="1"/>
      <c r="RDR23" s="1"/>
      <c r="RDS23" s="1"/>
      <c r="RDT23" s="1"/>
      <c r="RDU23" s="1"/>
      <c r="RDV23" s="1"/>
      <c r="RDW23" s="1"/>
      <c r="RDX23" s="1"/>
      <c r="RDY23" s="1"/>
      <c r="RDZ23" s="1"/>
      <c r="REA23" s="1"/>
      <c r="REB23" s="1"/>
      <c r="REC23" s="1"/>
      <c r="RED23" s="1"/>
      <c r="REE23" s="1"/>
      <c r="REF23" s="1"/>
      <c r="REG23" s="1"/>
      <c r="REH23" s="1"/>
      <c r="REI23" s="1"/>
      <c r="REJ23" s="1"/>
      <c r="REK23" s="1"/>
      <c r="REL23" s="1"/>
      <c r="REM23" s="1"/>
      <c r="REN23" s="1"/>
      <c r="REO23" s="1"/>
      <c r="REP23" s="1"/>
      <c r="REQ23" s="1"/>
      <c r="RER23" s="1"/>
      <c r="RES23" s="1"/>
      <c r="RET23" s="1"/>
      <c r="REU23" s="1"/>
      <c r="REV23" s="1"/>
      <c r="REW23" s="1"/>
      <c r="REX23" s="1"/>
      <c r="REY23" s="1"/>
      <c r="REZ23" s="1"/>
      <c r="RFA23" s="1"/>
      <c r="RFB23" s="1"/>
      <c r="RFC23" s="1"/>
      <c r="RFD23" s="1"/>
      <c r="RFE23" s="1"/>
      <c r="RFF23" s="1"/>
      <c r="RFG23" s="1"/>
      <c r="RFH23" s="1"/>
      <c r="RFI23" s="1"/>
      <c r="RFJ23" s="1"/>
      <c r="RFK23" s="1"/>
      <c r="RFL23" s="1"/>
      <c r="RFM23" s="1"/>
      <c r="RFN23" s="1"/>
      <c r="RFO23" s="1"/>
      <c r="RFP23" s="1"/>
      <c r="RFQ23" s="1"/>
      <c r="RFR23" s="1"/>
      <c r="RFS23" s="1"/>
      <c r="RFT23" s="1"/>
      <c r="RFU23" s="1"/>
      <c r="RFV23" s="1"/>
      <c r="RFW23" s="1"/>
      <c r="RFX23" s="1"/>
      <c r="RFY23" s="1"/>
      <c r="RFZ23" s="1"/>
      <c r="RGA23" s="1"/>
      <c r="RGB23" s="1"/>
      <c r="RGC23" s="1"/>
      <c r="RGD23" s="1"/>
      <c r="RGE23" s="1"/>
      <c r="RGF23" s="1"/>
      <c r="RGG23" s="1"/>
      <c r="RGH23" s="1"/>
      <c r="RGI23" s="1"/>
      <c r="RGJ23" s="1"/>
      <c r="RGK23" s="1"/>
      <c r="RGL23" s="1"/>
      <c r="RGM23" s="1"/>
      <c r="RGN23" s="1"/>
      <c r="RGO23" s="1"/>
      <c r="RGP23" s="1"/>
      <c r="RGQ23" s="1"/>
      <c r="RGR23" s="1"/>
      <c r="RGS23" s="1"/>
      <c r="RGT23" s="1"/>
      <c r="RGU23" s="1"/>
      <c r="RGV23" s="1"/>
      <c r="RGW23" s="1"/>
      <c r="RGX23" s="1"/>
      <c r="RGY23" s="1"/>
      <c r="RGZ23" s="1"/>
      <c r="RHA23" s="1"/>
      <c r="RHB23" s="1"/>
      <c r="RHC23" s="1"/>
      <c r="RHD23" s="1"/>
      <c r="RHE23" s="1"/>
      <c r="RHF23" s="1"/>
      <c r="RHG23" s="1"/>
      <c r="RHH23" s="1"/>
      <c r="RHI23" s="1"/>
      <c r="RHJ23" s="1"/>
      <c r="RHK23" s="1"/>
      <c r="RHL23" s="1"/>
      <c r="RHM23" s="1"/>
      <c r="RHN23" s="1"/>
      <c r="RHO23" s="1"/>
      <c r="RHP23" s="1"/>
      <c r="RHQ23" s="1"/>
      <c r="RHR23" s="1"/>
      <c r="RHS23" s="1"/>
      <c r="RHT23" s="1"/>
      <c r="RHU23" s="1"/>
      <c r="RHV23" s="1"/>
      <c r="RHW23" s="1"/>
      <c r="RHX23" s="1"/>
      <c r="RHY23" s="1"/>
      <c r="RHZ23" s="1"/>
      <c r="RIA23" s="1"/>
      <c r="RIB23" s="1"/>
      <c r="RIC23" s="1"/>
      <c r="RID23" s="1"/>
      <c r="RIE23" s="1"/>
      <c r="RIF23" s="1"/>
      <c r="RIG23" s="1"/>
      <c r="RIH23" s="1"/>
      <c r="RII23" s="1"/>
      <c r="RIJ23" s="1"/>
      <c r="RIK23" s="1"/>
      <c r="RIL23" s="1"/>
      <c r="RIM23" s="1"/>
      <c r="RIN23" s="1"/>
      <c r="RIO23" s="1"/>
      <c r="RIP23" s="1"/>
      <c r="RIQ23" s="1"/>
      <c r="RIR23" s="1"/>
      <c r="RIS23" s="1"/>
      <c r="RIT23" s="1"/>
      <c r="RIU23" s="1"/>
      <c r="RIV23" s="1"/>
      <c r="RIW23" s="1"/>
      <c r="RIX23" s="1"/>
      <c r="RIY23" s="1"/>
      <c r="RIZ23" s="1"/>
      <c r="RJA23" s="1"/>
      <c r="RJB23" s="1"/>
      <c r="RJC23" s="1"/>
      <c r="RJD23" s="1"/>
      <c r="RJE23" s="1"/>
      <c r="RJF23" s="1"/>
      <c r="RJG23" s="1"/>
      <c r="RJH23" s="1"/>
      <c r="RJI23" s="1"/>
      <c r="RJJ23" s="1"/>
      <c r="RJK23" s="1"/>
      <c r="RJL23" s="1"/>
      <c r="RJM23" s="1"/>
      <c r="RJN23" s="1"/>
      <c r="RJO23" s="1"/>
      <c r="RJP23" s="1"/>
      <c r="RJQ23" s="1"/>
      <c r="RJR23" s="1"/>
      <c r="RJS23" s="1"/>
      <c r="RJT23" s="1"/>
      <c r="RJU23" s="1"/>
      <c r="RJV23" s="1"/>
      <c r="RJW23" s="1"/>
      <c r="RJX23" s="1"/>
      <c r="RJY23" s="1"/>
      <c r="RJZ23" s="1"/>
      <c r="RKA23" s="1"/>
      <c r="RKB23" s="1"/>
      <c r="RKC23" s="1"/>
      <c r="RKD23" s="1"/>
      <c r="RKE23" s="1"/>
      <c r="RKF23" s="1"/>
      <c r="RKG23" s="1"/>
      <c r="RKH23" s="1"/>
      <c r="RKI23" s="1"/>
      <c r="RKJ23" s="1"/>
      <c r="RKK23" s="1"/>
      <c r="RKL23" s="1"/>
      <c r="RKM23" s="1"/>
      <c r="RKN23" s="1"/>
      <c r="RKO23" s="1"/>
      <c r="RKP23" s="1"/>
      <c r="RKQ23" s="1"/>
      <c r="RKR23" s="1"/>
      <c r="RKS23" s="1"/>
      <c r="RKT23" s="1"/>
      <c r="RKU23" s="1"/>
      <c r="RKV23" s="1"/>
      <c r="RKW23" s="1"/>
      <c r="RKX23" s="1"/>
      <c r="RKY23" s="1"/>
      <c r="RKZ23" s="1"/>
      <c r="RLA23" s="1"/>
      <c r="RLB23" s="1"/>
      <c r="RLC23" s="1"/>
      <c r="RLD23" s="1"/>
      <c r="RLE23" s="1"/>
      <c r="RLF23" s="1"/>
      <c r="RLG23" s="1"/>
      <c r="RLH23" s="1"/>
      <c r="RLI23" s="1"/>
      <c r="RLJ23" s="1"/>
      <c r="RLK23" s="1"/>
      <c r="RLL23" s="1"/>
      <c r="RLM23" s="1"/>
      <c r="RLN23" s="1"/>
      <c r="RLO23" s="1"/>
      <c r="RLP23" s="1"/>
      <c r="RLQ23" s="1"/>
      <c r="RLR23" s="1"/>
      <c r="RLS23" s="1"/>
      <c r="RLT23" s="1"/>
      <c r="RLU23" s="1"/>
      <c r="RLV23" s="1"/>
      <c r="RLW23" s="1"/>
      <c r="RLX23" s="1"/>
      <c r="RLY23" s="1"/>
      <c r="RLZ23" s="1"/>
      <c r="RMA23" s="1"/>
      <c r="RMB23" s="1"/>
      <c r="RMC23" s="1"/>
      <c r="RMD23" s="1"/>
      <c r="RME23" s="1"/>
      <c r="RMF23" s="1"/>
      <c r="RMG23" s="1"/>
      <c r="RMH23" s="1"/>
      <c r="RMI23" s="1"/>
      <c r="RMJ23" s="1"/>
      <c r="RMK23" s="1"/>
      <c r="RML23" s="1"/>
      <c r="RMM23" s="1"/>
      <c r="RMN23" s="1"/>
      <c r="RMO23" s="1"/>
      <c r="RMP23" s="1"/>
      <c r="RMQ23" s="1"/>
      <c r="RMR23" s="1"/>
      <c r="RMS23" s="1"/>
      <c r="RMT23" s="1"/>
      <c r="RMU23" s="1"/>
      <c r="RMV23" s="1"/>
      <c r="RMW23" s="1"/>
      <c r="RMX23" s="1"/>
      <c r="RMY23" s="1"/>
      <c r="RMZ23" s="1"/>
      <c r="RNA23" s="1"/>
      <c r="RNB23" s="1"/>
      <c r="RNC23" s="1"/>
      <c r="RND23" s="1"/>
      <c r="RNE23" s="1"/>
      <c r="RNF23" s="1"/>
      <c r="RNG23" s="1"/>
      <c r="RNH23" s="1"/>
      <c r="RNI23" s="1"/>
      <c r="RNJ23" s="1"/>
      <c r="RNK23" s="1"/>
      <c r="RNL23" s="1"/>
      <c r="RNM23" s="1"/>
      <c r="RNN23" s="1"/>
      <c r="RNO23" s="1"/>
      <c r="RNP23" s="1"/>
      <c r="RNQ23" s="1"/>
      <c r="RNR23" s="1"/>
      <c r="RNS23" s="1"/>
      <c r="RNT23" s="1"/>
      <c r="RNU23" s="1"/>
      <c r="RNV23" s="1"/>
      <c r="RNW23" s="1"/>
      <c r="RNX23" s="1"/>
      <c r="RNY23" s="1"/>
      <c r="RNZ23" s="1"/>
      <c r="ROA23" s="1"/>
      <c r="ROB23" s="1"/>
      <c r="ROC23" s="1"/>
      <c r="ROD23" s="1"/>
      <c r="ROE23" s="1"/>
      <c r="ROF23" s="1"/>
      <c r="ROG23" s="1"/>
      <c r="ROH23" s="1"/>
      <c r="ROI23" s="1"/>
      <c r="ROJ23" s="1"/>
      <c r="ROK23" s="1"/>
      <c r="ROL23" s="1"/>
      <c r="ROM23" s="1"/>
      <c r="RON23" s="1"/>
      <c r="ROO23" s="1"/>
      <c r="ROP23" s="1"/>
      <c r="ROQ23" s="1"/>
      <c r="ROR23" s="1"/>
      <c r="ROS23" s="1"/>
      <c r="ROT23" s="1"/>
      <c r="ROU23" s="1"/>
      <c r="ROV23" s="1"/>
      <c r="ROW23" s="1"/>
      <c r="ROX23" s="1"/>
      <c r="ROY23" s="1"/>
      <c r="ROZ23" s="1"/>
      <c r="RPA23" s="1"/>
      <c r="RPB23" s="1"/>
      <c r="RPC23" s="1"/>
      <c r="RPD23" s="1"/>
      <c r="RPE23" s="1"/>
      <c r="RPF23" s="1"/>
      <c r="RPG23" s="1"/>
      <c r="RPH23" s="1"/>
      <c r="RPI23" s="1"/>
      <c r="RPJ23" s="1"/>
      <c r="RPK23" s="1"/>
      <c r="RPL23" s="1"/>
      <c r="RPM23" s="1"/>
      <c r="RPN23" s="1"/>
      <c r="RPO23" s="1"/>
      <c r="RPP23" s="1"/>
      <c r="RPQ23" s="1"/>
      <c r="RPR23" s="1"/>
      <c r="RPS23" s="1"/>
      <c r="RPT23" s="1"/>
      <c r="RPU23" s="1"/>
      <c r="RPV23" s="1"/>
      <c r="RPW23" s="1"/>
      <c r="RPX23" s="1"/>
      <c r="RPY23" s="1"/>
      <c r="RPZ23" s="1"/>
      <c r="RQA23" s="1"/>
      <c r="RQB23" s="1"/>
      <c r="RQC23" s="1"/>
      <c r="RQD23" s="1"/>
      <c r="RQE23" s="1"/>
      <c r="RQF23" s="1"/>
      <c r="RQG23" s="1"/>
      <c r="RQH23" s="1"/>
      <c r="RQI23" s="1"/>
      <c r="RQJ23" s="1"/>
      <c r="RQK23" s="1"/>
      <c r="RQL23" s="1"/>
      <c r="RQM23" s="1"/>
      <c r="RQN23" s="1"/>
      <c r="RQO23" s="1"/>
      <c r="RQP23" s="1"/>
      <c r="RQQ23" s="1"/>
      <c r="RQR23" s="1"/>
      <c r="RQS23" s="1"/>
      <c r="RQT23" s="1"/>
      <c r="RQU23" s="1"/>
      <c r="RQV23" s="1"/>
      <c r="RQW23" s="1"/>
      <c r="RQX23" s="1"/>
      <c r="RQY23" s="1"/>
      <c r="RQZ23" s="1"/>
      <c r="RRA23" s="1"/>
      <c r="RRB23" s="1"/>
      <c r="RRC23" s="1"/>
      <c r="RRD23" s="1"/>
      <c r="RRE23" s="1"/>
      <c r="RRF23" s="1"/>
      <c r="RRG23" s="1"/>
      <c r="RRH23" s="1"/>
      <c r="RRI23" s="1"/>
      <c r="RRJ23" s="1"/>
      <c r="RRK23" s="1"/>
      <c r="RRL23" s="1"/>
      <c r="RRM23" s="1"/>
      <c r="RRN23" s="1"/>
      <c r="RRO23" s="1"/>
      <c r="RRP23" s="1"/>
      <c r="RRQ23" s="1"/>
      <c r="RRR23" s="1"/>
      <c r="RRS23" s="1"/>
      <c r="RRT23" s="1"/>
      <c r="RRU23" s="1"/>
      <c r="RRV23" s="1"/>
      <c r="RRW23" s="1"/>
      <c r="RRX23" s="1"/>
      <c r="RRY23" s="1"/>
      <c r="RRZ23" s="1"/>
      <c r="RSA23" s="1"/>
      <c r="RSB23" s="1"/>
      <c r="RSC23" s="1"/>
      <c r="RSD23" s="1"/>
      <c r="RSE23" s="1"/>
      <c r="RSF23" s="1"/>
      <c r="RSG23" s="1"/>
      <c r="RSH23" s="1"/>
      <c r="RSI23" s="1"/>
      <c r="RSJ23" s="1"/>
      <c r="RSK23" s="1"/>
      <c r="RSL23" s="1"/>
      <c r="RSM23" s="1"/>
      <c r="RSN23" s="1"/>
      <c r="RSO23" s="1"/>
      <c r="RSP23" s="1"/>
      <c r="RSQ23" s="1"/>
      <c r="RSR23" s="1"/>
      <c r="RSS23" s="1"/>
      <c r="RST23" s="1"/>
      <c r="RSU23" s="1"/>
      <c r="RSV23" s="1"/>
      <c r="RSW23" s="1"/>
      <c r="RSX23" s="1"/>
      <c r="RSY23" s="1"/>
      <c r="RSZ23" s="1"/>
      <c r="RTA23" s="1"/>
      <c r="RTB23" s="1"/>
      <c r="RTC23" s="1"/>
      <c r="RTD23" s="1"/>
      <c r="RTE23" s="1"/>
      <c r="RTF23" s="1"/>
      <c r="RTG23" s="1"/>
      <c r="RTH23" s="1"/>
      <c r="RTI23" s="1"/>
      <c r="RTJ23" s="1"/>
      <c r="RTK23" s="1"/>
      <c r="RTL23" s="1"/>
      <c r="RTM23" s="1"/>
      <c r="RTN23" s="1"/>
      <c r="RTO23" s="1"/>
      <c r="RTP23" s="1"/>
      <c r="RTQ23" s="1"/>
      <c r="RTR23" s="1"/>
      <c r="RTS23" s="1"/>
      <c r="RTT23" s="1"/>
      <c r="RTU23" s="1"/>
      <c r="RTV23" s="1"/>
      <c r="RTW23" s="1"/>
      <c r="RTX23" s="1"/>
      <c r="RTY23" s="1"/>
      <c r="RTZ23" s="1"/>
      <c r="RUA23" s="1"/>
      <c r="RUB23" s="1"/>
      <c r="RUC23" s="1"/>
      <c r="RUD23" s="1"/>
      <c r="RUE23" s="1"/>
      <c r="RUF23" s="1"/>
      <c r="RUG23" s="1"/>
      <c r="RUH23" s="1"/>
      <c r="RUI23" s="1"/>
      <c r="RUJ23" s="1"/>
      <c r="RUK23" s="1"/>
      <c r="RUL23" s="1"/>
      <c r="RUM23" s="1"/>
      <c r="RUN23" s="1"/>
      <c r="RUO23" s="1"/>
      <c r="RUP23" s="1"/>
      <c r="RUQ23" s="1"/>
      <c r="RUR23" s="1"/>
      <c r="RUS23" s="1"/>
      <c r="RUT23" s="1"/>
      <c r="RUU23" s="1"/>
      <c r="RUV23" s="1"/>
      <c r="RUW23" s="1"/>
      <c r="RUX23" s="1"/>
      <c r="RUY23" s="1"/>
      <c r="RUZ23" s="1"/>
      <c r="RVA23" s="1"/>
      <c r="RVB23" s="1"/>
      <c r="RVC23" s="1"/>
      <c r="RVD23" s="1"/>
      <c r="RVE23" s="1"/>
      <c r="RVF23" s="1"/>
      <c r="RVG23" s="1"/>
      <c r="RVH23" s="1"/>
      <c r="RVI23" s="1"/>
      <c r="RVJ23" s="1"/>
      <c r="RVK23" s="1"/>
      <c r="RVL23" s="1"/>
      <c r="RVM23" s="1"/>
      <c r="RVN23" s="1"/>
      <c r="RVO23" s="1"/>
      <c r="RVP23" s="1"/>
      <c r="RVQ23" s="1"/>
      <c r="RVR23" s="1"/>
      <c r="RVS23" s="1"/>
      <c r="RVT23" s="1"/>
      <c r="RVU23" s="1"/>
      <c r="RVV23" s="1"/>
      <c r="RVW23" s="1"/>
      <c r="RVX23" s="1"/>
      <c r="RVY23" s="1"/>
      <c r="RVZ23" s="1"/>
      <c r="RWA23" s="1"/>
      <c r="RWB23" s="1"/>
      <c r="RWC23" s="1"/>
      <c r="RWD23" s="1"/>
      <c r="RWE23" s="1"/>
      <c r="RWF23" s="1"/>
      <c r="RWG23" s="1"/>
      <c r="RWH23" s="1"/>
      <c r="RWI23" s="1"/>
      <c r="RWJ23" s="1"/>
      <c r="RWK23" s="1"/>
      <c r="RWL23" s="1"/>
      <c r="RWM23" s="1"/>
      <c r="RWN23" s="1"/>
      <c r="RWO23" s="1"/>
      <c r="RWP23" s="1"/>
      <c r="RWQ23" s="1"/>
      <c r="RWR23" s="1"/>
      <c r="RWS23" s="1"/>
      <c r="RWT23" s="1"/>
      <c r="RWU23" s="1"/>
      <c r="RWV23" s="1"/>
      <c r="RWW23" s="1"/>
      <c r="RWX23" s="1"/>
      <c r="RWY23" s="1"/>
      <c r="RWZ23" s="1"/>
      <c r="RXA23" s="1"/>
      <c r="RXB23" s="1"/>
      <c r="RXC23" s="1"/>
      <c r="RXD23" s="1"/>
      <c r="RXE23" s="1"/>
      <c r="RXF23" s="1"/>
      <c r="RXG23" s="1"/>
      <c r="RXH23" s="1"/>
      <c r="RXI23" s="1"/>
      <c r="RXJ23" s="1"/>
      <c r="RXK23" s="1"/>
      <c r="RXL23" s="1"/>
      <c r="RXM23" s="1"/>
      <c r="RXN23" s="1"/>
      <c r="RXO23" s="1"/>
      <c r="RXP23" s="1"/>
      <c r="RXQ23" s="1"/>
      <c r="RXR23" s="1"/>
      <c r="RXS23" s="1"/>
      <c r="RXT23" s="1"/>
      <c r="RXU23" s="1"/>
      <c r="RXV23" s="1"/>
      <c r="RXW23" s="1"/>
      <c r="RXX23" s="1"/>
      <c r="RXY23" s="1"/>
      <c r="RXZ23" s="1"/>
      <c r="RYA23" s="1"/>
      <c r="RYB23" s="1"/>
      <c r="RYC23" s="1"/>
      <c r="RYD23" s="1"/>
      <c r="RYE23" s="1"/>
      <c r="RYF23" s="1"/>
      <c r="RYG23" s="1"/>
      <c r="RYH23" s="1"/>
      <c r="RYI23" s="1"/>
      <c r="RYJ23" s="1"/>
      <c r="RYK23" s="1"/>
      <c r="RYL23" s="1"/>
      <c r="RYM23" s="1"/>
      <c r="RYN23" s="1"/>
      <c r="RYO23" s="1"/>
      <c r="RYP23" s="1"/>
      <c r="RYQ23" s="1"/>
      <c r="RYR23" s="1"/>
      <c r="RYS23" s="1"/>
      <c r="RYT23" s="1"/>
      <c r="RYU23" s="1"/>
      <c r="RYV23" s="1"/>
      <c r="RYW23" s="1"/>
      <c r="RYX23" s="1"/>
      <c r="RYY23" s="1"/>
      <c r="RYZ23" s="1"/>
      <c r="RZA23" s="1"/>
      <c r="RZB23" s="1"/>
      <c r="RZC23" s="1"/>
      <c r="RZD23" s="1"/>
      <c r="RZE23" s="1"/>
      <c r="RZF23" s="1"/>
      <c r="RZG23" s="1"/>
      <c r="RZH23" s="1"/>
      <c r="RZI23" s="1"/>
      <c r="RZJ23" s="1"/>
      <c r="RZK23" s="1"/>
      <c r="RZL23" s="1"/>
      <c r="RZM23" s="1"/>
      <c r="RZN23" s="1"/>
      <c r="RZO23" s="1"/>
      <c r="RZP23" s="1"/>
      <c r="RZQ23" s="1"/>
      <c r="RZR23" s="1"/>
      <c r="RZS23" s="1"/>
      <c r="RZT23" s="1"/>
      <c r="RZU23" s="1"/>
      <c r="RZV23" s="1"/>
      <c r="RZW23" s="1"/>
      <c r="RZX23" s="1"/>
      <c r="RZY23" s="1"/>
      <c r="RZZ23" s="1"/>
      <c r="SAA23" s="1"/>
      <c r="SAB23" s="1"/>
      <c r="SAC23" s="1"/>
      <c r="SAD23" s="1"/>
      <c r="SAE23" s="1"/>
      <c r="SAF23" s="1"/>
      <c r="SAG23" s="1"/>
      <c r="SAH23" s="1"/>
      <c r="SAI23" s="1"/>
      <c r="SAJ23" s="1"/>
      <c r="SAK23" s="1"/>
      <c r="SAL23" s="1"/>
      <c r="SAM23" s="1"/>
      <c r="SAN23" s="1"/>
      <c r="SAO23" s="1"/>
      <c r="SAP23" s="1"/>
      <c r="SAQ23" s="1"/>
      <c r="SAR23" s="1"/>
      <c r="SAS23" s="1"/>
      <c r="SAT23" s="1"/>
      <c r="SAU23" s="1"/>
      <c r="SAV23" s="1"/>
      <c r="SAW23" s="1"/>
      <c r="SAX23" s="1"/>
      <c r="SAY23" s="1"/>
      <c r="SAZ23" s="1"/>
      <c r="SBA23" s="1"/>
      <c r="SBB23" s="1"/>
      <c r="SBC23" s="1"/>
      <c r="SBD23" s="1"/>
      <c r="SBE23" s="1"/>
      <c r="SBF23" s="1"/>
      <c r="SBG23" s="1"/>
      <c r="SBH23" s="1"/>
      <c r="SBI23" s="1"/>
      <c r="SBJ23" s="1"/>
      <c r="SBK23" s="1"/>
      <c r="SBL23" s="1"/>
      <c r="SBM23" s="1"/>
      <c r="SBN23" s="1"/>
      <c r="SBO23" s="1"/>
      <c r="SBP23" s="1"/>
      <c r="SBQ23" s="1"/>
      <c r="SBR23" s="1"/>
      <c r="SBS23" s="1"/>
      <c r="SBT23" s="1"/>
      <c r="SBU23" s="1"/>
      <c r="SBV23" s="1"/>
      <c r="SBW23" s="1"/>
      <c r="SBX23" s="1"/>
      <c r="SBY23" s="1"/>
      <c r="SBZ23" s="1"/>
      <c r="SCA23" s="1"/>
      <c r="SCB23" s="1"/>
      <c r="SCC23" s="1"/>
      <c r="SCD23" s="1"/>
      <c r="SCE23" s="1"/>
      <c r="SCF23" s="1"/>
      <c r="SCG23" s="1"/>
      <c r="SCH23" s="1"/>
      <c r="SCI23" s="1"/>
      <c r="SCJ23" s="1"/>
      <c r="SCK23" s="1"/>
      <c r="SCL23" s="1"/>
      <c r="SCM23" s="1"/>
      <c r="SCN23" s="1"/>
      <c r="SCO23" s="1"/>
      <c r="SCP23" s="1"/>
      <c r="SCQ23" s="1"/>
      <c r="SCR23" s="1"/>
      <c r="SCS23" s="1"/>
      <c r="SCT23" s="1"/>
      <c r="SCU23" s="1"/>
      <c r="SCV23" s="1"/>
      <c r="SCW23" s="1"/>
      <c r="SCX23" s="1"/>
      <c r="SCY23" s="1"/>
      <c r="SCZ23" s="1"/>
      <c r="SDA23" s="1"/>
      <c r="SDB23" s="1"/>
      <c r="SDC23" s="1"/>
      <c r="SDD23" s="1"/>
      <c r="SDE23" s="1"/>
      <c r="SDF23" s="1"/>
      <c r="SDG23" s="1"/>
      <c r="SDH23" s="1"/>
      <c r="SDI23" s="1"/>
      <c r="SDJ23" s="1"/>
      <c r="SDK23" s="1"/>
      <c r="SDL23" s="1"/>
      <c r="SDM23" s="1"/>
      <c r="SDN23" s="1"/>
      <c r="SDO23" s="1"/>
      <c r="SDP23" s="1"/>
      <c r="SDQ23" s="1"/>
      <c r="SDR23" s="1"/>
      <c r="SDS23" s="1"/>
      <c r="SDT23" s="1"/>
      <c r="SDU23" s="1"/>
      <c r="SDV23" s="1"/>
      <c r="SDW23" s="1"/>
      <c r="SDX23" s="1"/>
      <c r="SDY23" s="1"/>
      <c r="SDZ23" s="1"/>
      <c r="SEA23" s="1"/>
      <c r="SEB23" s="1"/>
      <c r="SEC23" s="1"/>
      <c r="SED23" s="1"/>
      <c r="SEE23" s="1"/>
      <c r="SEF23" s="1"/>
      <c r="SEG23" s="1"/>
      <c r="SEH23" s="1"/>
      <c r="SEI23" s="1"/>
      <c r="SEJ23" s="1"/>
      <c r="SEK23" s="1"/>
      <c r="SEL23" s="1"/>
      <c r="SEM23" s="1"/>
      <c r="SEN23" s="1"/>
      <c r="SEO23" s="1"/>
      <c r="SEP23" s="1"/>
      <c r="SEQ23" s="1"/>
      <c r="SER23" s="1"/>
      <c r="SES23" s="1"/>
      <c r="SET23" s="1"/>
      <c r="SEU23" s="1"/>
      <c r="SEV23" s="1"/>
      <c r="SEW23" s="1"/>
      <c r="SEX23" s="1"/>
      <c r="SEY23" s="1"/>
      <c r="SEZ23" s="1"/>
      <c r="SFA23" s="1"/>
      <c r="SFB23" s="1"/>
      <c r="SFC23" s="1"/>
      <c r="SFD23" s="1"/>
      <c r="SFE23" s="1"/>
      <c r="SFF23" s="1"/>
      <c r="SFG23" s="1"/>
      <c r="SFH23" s="1"/>
      <c r="SFI23" s="1"/>
      <c r="SFJ23" s="1"/>
      <c r="SFK23" s="1"/>
      <c r="SFL23" s="1"/>
      <c r="SFM23" s="1"/>
      <c r="SFN23" s="1"/>
      <c r="SFO23" s="1"/>
      <c r="SFP23" s="1"/>
      <c r="SFQ23" s="1"/>
      <c r="SFR23" s="1"/>
      <c r="SFS23" s="1"/>
      <c r="SFT23" s="1"/>
      <c r="SFU23" s="1"/>
      <c r="SFV23" s="1"/>
      <c r="SFW23" s="1"/>
      <c r="SFX23" s="1"/>
      <c r="SFY23" s="1"/>
      <c r="SFZ23" s="1"/>
      <c r="SGA23" s="1"/>
      <c r="SGB23" s="1"/>
      <c r="SGC23" s="1"/>
      <c r="SGD23" s="1"/>
      <c r="SGE23" s="1"/>
      <c r="SGF23" s="1"/>
      <c r="SGG23" s="1"/>
      <c r="SGH23" s="1"/>
      <c r="SGI23" s="1"/>
      <c r="SGJ23" s="1"/>
      <c r="SGK23" s="1"/>
      <c r="SGL23" s="1"/>
      <c r="SGM23" s="1"/>
      <c r="SGN23" s="1"/>
      <c r="SGO23" s="1"/>
      <c r="SGP23" s="1"/>
      <c r="SGQ23" s="1"/>
      <c r="SGR23" s="1"/>
      <c r="SGS23" s="1"/>
      <c r="SGT23" s="1"/>
      <c r="SGU23" s="1"/>
      <c r="SGV23" s="1"/>
      <c r="SGW23" s="1"/>
      <c r="SGX23" s="1"/>
      <c r="SGY23" s="1"/>
      <c r="SGZ23" s="1"/>
      <c r="SHA23" s="1"/>
      <c r="SHB23" s="1"/>
      <c r="SHC23" s="1"/>
      <c r="SHD23" s="1"/>
      <c r="SHE23" s="1"/>
      <c r="SHF23" s="1"/>
      <c r="SHG23" s="1"/>
      <c r="SHH23" s="1"/>
      <c r="SHI23" s="1"/>
      <c r="SHJ23" s="1"/>
      <c r="SHK23" s="1"/>
      <c r="SHL23" s="1"/>
      <c r="SHM23" s="1"/>
      <c r="SHN23" s="1"/>
      <c r="SHO23" s="1"/>
      <c r="SHP23" s="1"/>
      <c r="SHQ23" s="1"/>
      <c r="SHR23" s="1"/>
      <c r="SHS23" s="1"/>
      <c r="SHT23" s="1"/>
      <c r="SHU23" s="1"/>
      <c r="SHV23" s="1"/>
      <c r="SHW23" s="1"/>
      <c r="SHX23" s="1"/>
      <c r="SHY23" s="1"/>
      <c r="SHZ23" s="1"/>
      <c r="SIA23" s="1"/>
      <c r="SIB23" s="1"/>
      <c r="SIC23" s="1"/>
      <c r="SID23" s="1"/>
      <c r="SIE23" s="1"/>
      <c r="SIF23" s="1"/>
      <c r="SIG23" s="1"/>
      <c r="SIH23" s="1"/>
      <c r="SII23" s="1"/>
      <c r="SIJ23" s="1"/>
      <c r="SIK23" s="1"/>
      <c r="SIL23" s="1"/>
      <c r="SIM23" s="1"/>
      <c r="SIN23" s="1"/>
      <c r="SIO23" s="1"/>
      <c r="SIP23" s="1"/>
      <c r="SIQ23" s="1"/>
      <c r="SIR23" s="1"/>
      <c r="SIS23" s="1"/>
      <c r="SIT23" s="1"/>
      <c r="SIU23" s="1"/>
      <c r="SIV23" s="1"/>
      <c r="SIW23" s="1"/>
      <c r="SIX23" s="1"/>
      <c r="SIY23" s="1"/>
      <c r="SIZ23" s="1"/>
      <c r="SJA23" s="1"/>
      <c r="SJB23" s="1"/>
      <c r="SJC23" s="1"/>
      <c r="SJD23" s="1"/>
      <c r="SJE23" s="1"/>
      <c r="SJF23" s="1"/>
      <c r="SJG23" s="1"/>
      <c r="SJH23" s="1"/>
      <c r="SJI23" s="1"/>
      <c r="SJJ23" s="1"/>
      <c r="SJK23" s="1"/>
      <c r="SJL23" s="1"/>
      <c r="SJM23" s="1"/>
      <c r="SJN23" s="1"/>
      <c r="SJO23" s="1"/>
      <c r="SJP23" s="1"/>
      <c r="SJQ23" s="1"/>
      <c r="SJR23" s="1"/>
      <c r="SJS23" s="1"/>
      <c r="SJT23" s="1"/>
      <c r="SJU23" s="1"/>
      <c r="SJV23" s="1"/>
      <c r="SJW23" s="1"/>
      <c r="SJX23" s="1"/>
      <c r="SJY23" s="1"/>
      <c r="SJZ23" s="1"/>
      <c r="SKA23" s="1"/>
      <c r="SKB23" s="1"/>
      <c r="SKC23" s="1"/>
      <c r="SKD23" s="1"/>
      <c r="SKE23" s="1"/>
      <c r="SKF23" s="1"/>
      <c r="SKG23" s="1"/>
      <c r="SKH23" s="1"/>
      <c r="SKI23" s="1"/>
      <c r="SKJ23" s="1"/>
      <c r="SKK23" s="1"/>
      <c r="SKL23" s="1"/>
      <c r="SKM23" s="1"/>
      <c r="SKN23" s="1"/>
      <c r="SKO23" s="1"/>
      <c r="SKP23" s="1"/>
      <c r="SKQ23" s="1"/>
      <c r="SKR23" s="1"/>
      <c r="SKS23" s="1"/>
      <c r="SKT23" s="1"/>
      <c r="SKU23" s="1"/>
      <c r="SKV23" s="1"/>
      <c r="SKW23" s="1"/>
      <c r="SKX23" s="1"/>
      <c r="SKY23" s="1"/>
      <c r="SKZ23" s="1"/>
      <c r="SLA23" s="1"/>
      <c r="SLB23" s="1"/>
      <c r="SLC23" s="1"/>
      <c r="SLD23" s="1"/>
      <c r="SLE23" s="1"/>
      <c r="SLF23" s="1"/>
      <c r="SLG23" s="1"/>
      <c r="SLH23" s="1"/>
      <c r="SLI23" s="1"/>
      <c r="SLJ23" s="1"/>
      <c r="SLK23" s="1"/>
      <c r="SLL23" s="1"/>
      <c r="SLM23" s="1"/>
      <c r="SLN23" s="1"/>
      <c r="SLO23" s="1"/>
      <c r="SLP23" s="1"/>
      <c r="SLQ23" s="1"/>
      <c r="SLR23" s="1"/>
      <c r="SLS23" s="1"/>
      <c r="SLT23" s="1"/>
      <c r="SLU23" s="1"/>
      <c r="SLV23" s="1"/>
      <c r="SLW23" s="1"/>
      <c r="SLX23" s="1"/>
      <c r="SLY23" s="1"/>
      <c r="SLZ23" s="1"/>
      <c r="SMA23" s="1"/>
      <c r="SMB23" s="1"/>
      <c r="SMC23" s="1"/>
      <c r="SMD23" s="1"/>
      <c r="SME23" s="1"/>
      <c r="SMF23" s="1"/>
      <c r="SMG23" s="1"/>
      <c r="SMH23" s="1"/>
      <c r="SMI23" s="1"/>
      <c r="SMJ23" s="1"/>
      <c r="SMK23" s="1"/>
      <c r="SML23" s="1"/>
      <c r="SMM23" s="1"/>
      <c r="SMN23" s="1"/>
      <c r="SMO23" s="1"/>
      <c r="SMP23" s="1"/>
      <c r="SMQ23" s="1"/>
      <c r="SMR23" s="1"/>
      <c r="SMS23" s="1"/>
      <c r="SMT23" s="1"/>
      <c r="SMU23" s="1"/>
      <c r="SMV23" s="1"/>
      <c r="SMW23" s="1"/>
      <c r="SMX23" s="1"/>
      <c r="SMY23" s="1"/>
      <c r="SMZ23" s="1"/>
      <c r="SNA23" s="1"/>
      <c r="SNB23" s="1"/>
      <c r="SNC23" s="1"/>
      <c r="SND23" s="1"/>
      <c r="SNE23" s="1"/>
      <c r="SNF23" s="1"/>
      <c r="SNG23" s="1"/>
      <c r="SNH23" s="1"/>
      <c r="SNI23" s="1"/>
      <c r="SNJ23" s="1"/>
      <c r="SNK23" s="1"/>
      <c r="SNL23" s="1"/>
      <c r="SNM23" s="1"/>
      <c r="SNN23" s="1"/>
      <c r="SNO23" s="1"/>
      <c r="SNP23" s="1"/>
      <c r="SNQ23" s="1"/>
      <c r="SNR23" s="1"/>
      <c r="SNS23" s="1"/>
      <c r="SNT23" s="1"/>
      <c r="SNU23" s="1"/>
      <c r="SNV23" s="1"/>
      <c r="SNW23" s="1"/>
      <c r="SNX23" s="1"/>
      <c r="SNY23" s="1"/>
      <c r="SNZ23" s="1"/>
      <c r="SOA23" s="1"/>
      <c r="SOB23" s="1"/>
      <c r="SOC23" s="1"/>
      <c r="SOD23" s="1"/>
      <c r="SOE23" s="1"/>
      <c r="SOF23" s="1"/>
      <c r="SOG23" s="1"/>
      <c r="SOH23" s="1"/>
      <c r="SOI23" s="1"/>
      <c r="SOJ23" s="1"/>
      <c r="SOK23" s="1"/>
      <c r="SOL23" s="1"/>
      <c r="SOM23" s="1"/>
      <c r="SON23" s="1"/>
      <c r="SOO23" s="1"/>
      <c r="SOP23" s="1"/>
      <c r="SOQ23" s="1"/>
      <c r="SOR23" s="1"/>
      <c r="SOS23" s="1"/>
      <c r="SOT23" s="1"/>
      <c r="SOU23" s="1"/>
      <c r="SOV23" s="1"/>
      <c r="SOW23" s="1"/>
      <c r="SOX23" s="1"/>
      <c r="SOY23" s="1"/>
      <c r="SOZ23" s="1"/>
      <c r="SPA23" s="1"/>
      <c r="SPB23" s="1"/>
      <c r="SPC23" s="1"/>
      <c r="SPD23" s="1"/>
      <c r="SPE23" s="1"/>
      <c r="SPF23" s="1"/>
      <c r="SPG23" s="1"/>
      <c r="SPH23" s="1"/>
      <c r="SPI23" s="1"/>
      <c r="SPJ23" s="1"/>
      <c r="SPK23" s="1"/>
      <c r="SPL23" s="1"/>
      <c r="SPM23" s="1"/>
      <c r="SPN23" s="1"/>
      <c r="SPO23" s="1"/>
      <c r="SPP23" s="1"/>
      <c r="SPQ23" s="1"/>
      <c r="SPR23" s="1"/>
      <c r="SPS23" s="1"/>
      <c r="SPT23" s="1"/>
      <c r="SPU23" s="1"/>
      <c r="SPV23" s="1"/>
      <c r="SPW23" s="1"/>
      <c r="SPX23" s="1"/>
      <c r="SPY23" s="1"/>
      <c r="SPZ23" s="1"/>
      <c r="SQA23" s="1"/>
      <c r="SQB23" s="1"/>
      <c r="SQC23" s="1"/>
      <c r="SQD23" s="1"/>
      <c r="SQE23" s="1"/>
      <c r="SQF23" s="1"/>
      <c r="SQG23" s="1"/>
      <c r="SQH23" s="1"/>
      <c r="SQI23" s="1"/>
      <c r="SQJ23" s="1"/>
      <c r="SQK23" s="1"/>
      <c r="SQL23" s="1"/>
      <c r="SQM23" s="1"/>
      <c r="SQN23" s="1"/>
      <c r="SQO23" s="1"/>
      <c r="SQP23" s="1"/>
      <c r="SQQ23" s="1"/>
      <c r="SQR23" s="1"/>
      <c r="SQS23" s="1"/>
      <c r="SQT23" s="1"/>
      <c r="SQU23" s="1"/>
      <c r="SQV23" s="1"/>
      <c r="SQW23" s="1"/>
      <c r="SQX23" s="1"/>
      <c r="SQY23" s="1"/>
      <c r="SQZ23" s="1"/>
      <c r="SRA23" s="1"/>
      <c r="SRB23" s="1"/>
      <c r="SRC23" s="1"/>
      <c r="SRD23" s="1"/>
      <c r="SRE23" s="1"/>
      <c r="SRF23" s="1"/>
      <c r="SRG23" s="1"/>
      <c r="SRH23" s="1"/>
      <c r="SRI23" s="1"/>
      <c r="SRJ23" s="1"/>
      <c r="SRK23" s="1"/>
      <c r="SRL23" s="1"/>
      <c r="SRM23" s="1"/>
      <c r="SRN23" s="1"/>
      <c r="SRO23" s="1"/>
      <c r="SRP23" s="1"/>
      <c r="SRQ23" s="1"/>
      <c r="SRR23" s="1"/>
      <c r="SRS23" s="1"/>
      <c r="SRT23" s="1"/>
      <c r="SRU23" s="1"/>
      <c r="SRV23" s="1"/>
      <c r="SRW23" s="1"/>
      <c r="SRX23" s="1"/>
      <c r="SRY23" s="1"/>
      <c r="SRZ23" s="1"/>
      <c r="SSA23" s="1"/>
      <c r="SSB23" s="1"/>
      <c r="SSC23" s="1"/>
      <c r="SSD23" s="1"/>
      <c r="SSE23" s="1"/>
      <c r="SSF23" s="1"/>
      <c r="SSG23" s="1"/>
      <c r="SSH23" s="1"/>
      <c r="SSI23" s="1"/>
      <c r="SSJ23" s="1"/>
      <c r="SSK23" s="1"/>
      <c r="SSL23" s="1"/>
      <c r="SSM23" s="1"/>
      <c r="SSN23" s="1"/>
      <c r="SSO23" s="1"/>
      <c r="SSP23" s="1"/>
      <c r="SSQ23" s="1"/>
      <c r="SSR23" s="1"/>
      <c r="SSS23" s="1"/>
      <c r="SST23" s="1"/>
      <c r="SSU23" s="1"/>
      <c r="SSV23" s="1"/>
      <c r="SSW23" s="1"/>
      <c r="SSX23" s="1"/>
      <c r="SSY23" s="1"/>
      <c r="SSZ23" s="1"/>
      <c r="STA23" s="1"/>
      <c r="STB23" s="1"/>
      <c r="STC23" s="1"/>
      <c r="STD23" s="1"/>
      <c r="STE23" s="1"/>
      <c r="STF23" s="1"/>
      <c r="STG23" s="1"/>
      <c r="STH23" s="1"/>
      <c r="STI23" s="1"/>
      <c r="STJ23" s="1"/>
      <c r="STK23" s="1"/>
      <c r="STL23" s="1"/>
      <c r="STM23" s="1"/>
      <c r="STN23" s="1"/>
      <c r="STO23" s="1"/>
      <c r="STP23" s="1"/>
      <c r="STQ23" s="1"/>
      <c r="STR23" s="1"/>
      <c r="STS23" s="1"/>
      <c r="STT23" s="1"/>
      <c r="STU23" s="1"/>
      <c r="STV23" s="1"/>
      <c r="STW23" s="1"/>
      <c r="STX23" s="1"/>
      <c r="STY23" s="1"/>
      <c r="STZ23" s="1"/>
      <c r="SUA23" s="1"/>
      <c r="SUB23" s="1"/>
      <c r="SUC23" s="1"/>
      <c r="SUD23" s="1"/>
      <c r="SUE23" s="1"/>
      <c r="SUF23" s="1"/>
      <c r="SUG23" s="1"/>
      <c r="SUH23" s="1"/>
      <c r="SUI23" s="1"/>
      <c r="SUJ23" s="1"/>
      <c r="SUK23" s="1"/>
      <c r="SUL23" s="1"/>
      <c r="SUM23" s="1"/>
      <c r="SUN23" s="1"/>
      <c r="SUO23" s="1"/>
      <c r="SUP23" s="1"/>
      <c r="SUQ23" s="1"/>
      <c r="SUR23" s="1"/>
      <c r="SUS23" s="1"/>
      <c r="SUT23" s="1"/>
      <c r="SUU23" s="1"/>
      <c r="SUV23" s="1"/>
      <c r="SUW23" s="1"/>
      <c r="SUX23" s="1"/>
      <c r="SUY23" s="1"/>
      <c r="SUZ23" s="1"/>
      <c r="SVA23" s="1"/>
      <c r="SVB23" s="1"/>
      <c r="SVC23" s="1"/>
      <c r="SVD23" s="1"/>
      <c r="SVE23" s="1"/>
      <c r="SVF23" s="1"/>
      <c r="SVG23" s="1"/>
      <c r="SVH23" s="1"/>
      <c r="SVI23" s="1"/>
      <c r="SVJ23" s="1"/>
      <c r="SVK23" s="1"/>
      <c r="SVL23" s="1"/>
      <c r="SVM23" s="1"/>
      <c r="SVN23" s="1"/>
      <c r="SVO23" s="1"/>
      <c r="SVP23" s="1"/>
      <c r="SVQ23" s="1"/>
      <c r="SVR23" s="1"/>
      <c r="SVS23" s="1"/>
      <c r="SVT23" s="1"/>
      <c r="SVU23" s="1"/>
      <c r="SVV23" s="1"/>
      <c r="SVW23" s="1"/>
      <c r="SVX23" s="1"/>
      <c r="SVY23" s="1"/>
      <c r="SVZ23" s="1"/>
      <c r="SWA23" s="1"/>
      <c r="SWB23" s="1"/>
      <c r="SWC23" s="1"/>
      <c r="SWD23" s="1"/>
      <c r="SWE23" s="1"/>
      <c r="SWF23" s="1"/>
      <c r="SWG23" s="1"/>
      <c r="SWH23" s="1"/>
      <c r="SWI23" s="1"/>
      <c r="SWJ23" s="1"/>
      <c r="SWK23" s="1"/>
      <c r="SWL23" s="1"/>
      <c r="SWM23" s="1"/>
      <c r="SWN23" s="1"/>
      <c r="SWO23" s="1"/>
      <c r="SWP23" s="1"/>
      <c r="SWQ23" s="1"/>
      <c r="SWR23" s="1"/>
      <c r="SWS23" s="1"/>
      <c r="SWT23" s="1"/>
      <c r="SWU23" s="1"/>
      <c r="SWV23" s="1"/>
      <c r="SWW23" s="1"/>
      <c r="SWX23" s="1"/>
      <c r="SWY23" s="1"/>
      <c r="SWZ23" s="1"/>
      <c r="SXA23" s="1"/>
      <c r="SXB23" s="1"/>
      <c r="SXC23" s="1"/>
      <c r="SXD23" s="1"/>
      <c r="SXE23" s="1"/>
      <c r="SXF23" s="1"/>
      <c r="SXG23" s="1"/>
      <c r="SXH23" s="1"/>
      <c r="SXI23" s="1"/>
      <c r="SXJ23" s="1"/>
      <c r="SXK23" s="1"/>
      <c r="SXL23" s="1"/>
      <c r="SXM23" s="1"/>
      <c r="SXN23" s="1"/>
      <c r="SXO23" s="1"/>
      <c r="SXP23" s="1"/>
      <c r="SXQ23" s="1"/>
      <c r="SXR23" s="1"/>
      <c r="SXS23" s="1"/>
      <c r="SXT23" s="1"/>
      <c r="SXU23" s="1"/>
      <c r="SXV23" s="1"/>
      <c r="SXW23" s="1"/>
      <c r="SXX23" s="1"/>
      <c r="SXY23" s="1"/>
      <c r="SXZ23" s="1"/>
      <c r="SYA23" s="1"/>
      <c r="SYB23" s="1"/>
      <c r="SYC23" s="1"/>
      <c r="SYD23" s="1"/>
      <c r="SYE23" s="1"/>
      <c r="SYF23" s="1"/>
      <c r="SYG23" s="1"/>
      <c r="SYH23" s="1"/>
      <c r="SYI23" s="1"/>
      <c r="SYJ23" s="1"/>
      <c r="SYK23" s="1"/>
      <c r="SYL23" s="1"/>
      <c r="SYM23" s="1"/>
      <c r="SYN23" s="1"/>
      <c r="SYO23" s="1"/>
      <c r="SYP23" s="1"/>
      <c r="SYQ23" s="1"/>
      <c r="SYR23" s="1"/>
      <c r="SYS23" s="1"/>
      <c r="SYT23" s="1"/>
      <c r="SYU23" s="1"/>
      <c r="SYV23" s="1"/>
      <c r="SYW23" s="1"/>
      <c r="SYX23" s="1"/>
      <c r="SYY23" s="1"/>
      <c r="SYZ23" s="1"/>
      <c r="SZA23" s="1"/>
      <c r="SZB23" s="1"/>
      <c r="SZC23" s="1"/>
      <c r="SZD23" s="1"/>
      <c r="SZE23" s="1"/>
      <c r="SZF23" s="1"/>
      <c r="SZG23" s="1"/>
      <c r="SZH23" s="1"/>
      <c r="SZI23" s="1"/>
      <c r="SZJ23" s="1"/>
      <c r="SZK23" s="1"/>
      <c r="SZL23" s="1"/>
      <c r="SZM23" s="1"/>
      <c r="SZN23" s="1"/>
      <c r="SZO23" s="1"/>
      <c r="SZP23" s="1"/>
      <c r="SZQ23" s="1"/>
      <c r="SZR23" s="1"/>
      <c r="SZS23" s="1"/>
      <c r="SZT23" s="1"/>
      <c r="SZU23" s="1"/>
      <c r="SZV23" s="1"/>
      <c r="SZW23" s="1"/>
      <c r="SZX23" s="1"/>
      <c r="SZY23" s="1"/>
      <c r="SZZ23" s="1"/>
      <c r="TAA23" s="1"/>
      <c r="TAB23" s="1"/>
      <c r="TAC23" s="1"/>
      <c r="TAD23" s="1"/>
      <c r="TAE23" s="1"/>
      <c r="TAF23" s="1"/>
      <c r="TAG23" s="1"/>
      <c r="TAH23" s="1"/>
      <c r="TAI23" s="1"/>
      <c r="TAJ23" s="1"/>
      <c r="TAK23" s="1"/>
      <c r="TAL23" s="1"/>
      <c r="TAM23" s="1"/>
      <c r="TAN23" s="1"/>
      <c r="TAO23" s="1"/>
      <c r="TAP23" s="1"/>
      <c r="TAQ23" s="1"/>
      <c r="TAR23" s="1"/>
      <c r="TAS23" s="1"/>
      <c r="TAT23" s="1"/>
      <c r="TAU23" s="1"/>
      <c r="TAV23" s="1"/>
      <c r="TAW23" s="1"/>
      <c r="TAX23" s="1"/>
      <c r="TAY23" s="1"/>
      <c r="TAZ23" s="1"/>
      <c r="TBA23" s="1"/>
      <c r="TBB23" s="1"/>
      <c r="TBC23" s="1"/>
      <c r="TBD23" s="1"/>
      <c r="TBE23" s="1"/>
      <c r="TBF23" s="1"/>
      <c r="TBG23" s="1"/>
      <c r="TBH23" s="1"/>
      <c r="TBI23" s="1"/>
      <c r="TBJ23" s="1"/>
      <c r="TBK23" s="1"/>
      <c r="TBL23" s="1"/>
      <c r="TBM23" s="1"/>
      <c r="TBN23" s="1"/>
      <c r="TBO23" s="1"/>
      <c r="TBP23" s="1"/>
      <c r="TBQ23" s="1"/>
      <c r="TBR23" s="1"/>
      <c r="TBS23" s="1"/>
      <c r="TBT23" s="1"/>
      <c r="TBU23" s="1"/>
      <c r="TBV23" s="1"/>
      <c r="TBW23" s="1"/>
      <c r="TBX23" s="1"/>
      <c r="TBY23" s="1"/>
      <c r="TBZ23" s="1"/>
      <c r="TCA23" s="1"/>
      <c r="TCB23" s="1"/>
      <c r="TCC23" s="1"/>
      <c r="TCD23" s="1"/>
      <c r="TCE23" s="1"/>
      <c r="TCF23" s="1"/>
      <c r="TCG23" s="1"/>
      <c r="TCH23" s="1"/>
      <c r="TCI23" s="1"/>
      <c r="TCJ23" s="1"/>
      <c r="TCK23" s="1"/>
      <c r="TCL23" s="1"/>
      <c r="TCM23" s="1"/>
      <c r="TCN23" s="1"/>
      <c r="TCO23" s="1"/>
      <c r="TCP23" s="1"/>
      <c r="TCQ23" s="1"/>
      <c r="TCR23" s="1"/>
      <c r="TCS23" s="1"/>
      <c r="TCT23" s="1"/>
      <c r="TCU23" s="1"/>
      <c r="TCV23" s="1"/>
      <c r="TCW23" s="1"/>
      <c r="TCX23" s="1"/>
      <c r="TCY23" s="1"/>
      <c r="TCZ23" s="1"/>
      <c r="TDA23" s="1"/>
      <c r="TDB23" s="1"/>
      <c r="TDC23" s="1"/>
      <c r="TDD23" s="1"/>
      <c r="TDE23" s="1"/>
      <c r="TDF23" s="1"/>
      <c r="TDG23" s="1"/>
      <c r="TDH23" s="1"/>
      <c r="TDI23" s="1"/>
      <c r="TDJ23" s="1"/>
      <c r="TDK23" s="1"/>
      <c r="TDL23" s="1"/>
      <c r="TDM23" s="1"/>
      <c r="TDN23" s="1"/>
      <c r="TDO23" s="1"/>
      <c r="TDP23" s="1"/>
      <c r="TDQ23" s="1"/>
      <c r="TDR23" s="1"/>
      <c r="TDS23" s="1"/>
      <c r="TDT23" s="1"/>
      <c r="TDU23" s="1"/>
      <c r="TDV23" s="1"/>
      <c r="TDW23" s="1"/>
      <c r="TDX23" s="1"/>
      <c r="TDY23" s="1"/>
      <c r="TDZ23" s="1"/>
      <c r="TEA23" s="1"/>
      <c r="TEB23" s="1"/>
      <c r="TEC23" s="1"/>
      <c r="TED23" s="1"/>
      <c r="TEE23" s="1"/>
      <c r="TEF23" s="1"/>
      <c r="TEG23" s="1"/>
      <c r="TEH23" s="1"/>
      <c r="TEI23" s="1"/>
      <c r="TEJ23" s="1"/>
      <c r="TEK23" s="1"/>
      <c r="TEL23" s="1"/>
      <c r="TEM23" s="1"/>
      <c r="TEN23" s="1"/>
      <c r="TEO23" s="1"/>
      <c r="TEP23" s="1"/>
      <c r="TEQ23" s="1"/>
      <c r="TER23" s="1"/>
      <c r="TES23" s="1"/>
      <c r="TET23" s="1"/>
      <c r="TEU23" s="1"/>
      <c r="TEV23" s="1"/>
      <c r="TEW23" s="1"/>
      <c r="TEX23" s="1"/>
      <c r="TEY23" s="1"/>
      <c r="TEZ23" s="1"/>
      <c r="TFA23" s="1"/>
      <c r="TFB23" s="1"/>
      <c r="TFC23" s="1"/>
      <c r="TFD23" s="1"/>
      <c r="TFE23" s="1"/>
      <c r="TFF23" s="1"/>
      <c r="TFG23" s="1"/>
      <c r="TFH23" s="1"/>
      <c r="TFI23" s="1"/>
      <c r="TFJ23" s="1"/>
      <c r="TFK23" s="1"/>
      <c r="TFL23" s="1"/>
      <c r="TFM23" s="1"/>
      <c r="TFN23" s="1"/>
      <c r="TFO23" s="1"/>
      <c r="TFP23" s="1"/>
      <c r="TFQ23" s="1"/>
      <c r="TFR23" s="1"/>
      <c r="TFS23" s="1"/>
      <c r="TFT23" s="1"/>
      <c r="TFU23" s="1"/>
      <c r="TFV23" s="1"/>
      <c r="TFW23" s="1"/>
      <c r="TFX23" s="1"/>
      <c r="TFY23" s="1"/>
      <c r="TFZ23" s="1"/>
      <c r="TGA23" s="1"/>
      <c r="TGB23" s="1"/>
      <c r="TGC23" s="1"/>
      <c r="TGD23" s="1"/>
      <c r="TGE23" s="1"/>
      <c r="TGF23" s="1"/>
      <c r="TGG23" s="1"/>
      <c r="TGH23" s="1"/>
      <c r="TGI23" s="1"/>
      <c r="TGJ23" s="1"/>
      <c r="TGK23" s="1"/>
      <c r="TGL23" s="1"/>
      <c r="TGM23" s="1"/>
      <c r="TGN23" s="1"/>
      <c r="TGO23" s="1"/>
      <c r="TGP23" s="1"/>
      <c r="TGQ23" s="1"/>
      <c r="TGR23" s="1"/>
      <c r="TGS23" s="1"/>
      <c r="TGT23" s="1"/>
      <c r="TGU23" s="1"/>
      <c r="TGV23" s="1"/>
      <c r="TGW23" s="1"/>
      <c r="TGX23" s="1"/>
      <c r="TGY23" s="1"/>
      <c r="TGZ23" s="1"/>
      <c r="THA23" s="1"/>
      <c r="THB23" s="1"/>
      <c r="THC23" s="1"/>
      <c r="THD23" s="1"/>
      <c r="THE23" s="1"/>
      <c r="THF23" s="1"/>
      <c r="THG23" s="1"/>
      <c r="THH23" s="1"/>
      <c r="THI23" s="1"/>
      <c r="THJ23" s="1"/>
      <c r="THK23" s="1"/>
      <c r="THL23" s="1"/>
      <c r="THM23" s="1"/>
      <c r="THN23" s="1"/>
      <c r="THO23" s="1"/>
      <c r="THP23" s="1"/>
      <c r="THQ23" s="1"/>
      <c r="THR23" s="1"/>
      <c r="THS23" s="1"/>
      <c r="THT23" s="1"/>
      <c r="THU23" s="1"/>
      <c r="THV23" s="1"/>
      <c r="THW23" s="1"/>
      <c r="THX23" s="1"/>
      <c r="THY23" s="1"/>
      <c r="THZ23" s="1"/>
      <c r="TIA23" s="1"/>
      <c r="TIB23" s="1"/>
      <c r="TIC23" s="1"/>
      <c r="TID23" s="1"/>
      <c r="TIE23" s="1"/>
      <c r="TIF23" s="1"/>
      <c r="TIG23" s="1"/>
      <c r="TIH23" s="1"/>
      <c r="TII23" s="1"/>
      <c r="TIJ23" s="1"/>
      <c r="TIK23" s="1"/>
      <c r="TIL23" s="1"/>
      <c r="TIM23" s="1"/>
      <c r="TIN23" s="1"/>
      <c r="TIO23" s="1"/>
      <c r="TIP23" s="1"/>
      <c r="TIQ23" s="1"/>
      <c r="TIR23" s="1"/>
      <c r="TIS23" s="1"/>
      <c r="TIT23" s="1"/>
      <c r="TIU23" s="1"/>
      <c r="TIV23" s="1"/>
      <c r="TIW23" s="1"/>
      <c r="TIX23" s="1"/>
      <c r="TIY23" s="1"/>
      <c r="TIZ23" s="1"/>
      <c r="TJA23" s="1"/>
      <c r="TJB23" s="1"/>
      <c r="TJC23" s="1"/>
      <c r="TJD23" s="1"/>
      <c r="TJE23" s="1"/>
      <c r="TJF23" s="1"/>
      <c r="TJG23" s="1"/>
      <c r="TJH23" s="1"/>
      <c r="TJI23" s="1"/>
      <c r="TJJ23" s="1"/>
      <c r="TJK23" s="1"/>
      <c r="TJL23" s="1"/>
      <c r="TJM23" s="1"/>
      <c r="TJN23" s="1"/>
      <c r="TJO23" s="1"/>
      <c r="TJP23" s="1"/>
      <c r="TJQ23" s="1"/>
      <c r="TJR23" s="1"/>
      <c r="TJS23" s="1"/>
      <c r="TJT23" s="1"/>
      <c r="TJU23" s="1"/>
      <c r="TJV23" s="1"/>
      <c r="TJW23" s="1"/>
      <c r="TJX23" s="1"/>
      <c r="TJY23" s="1"/>
      <c r="TJZ23" s="1"/>
      <c r="TKA23" s="1"/>
      <c r="TKB23" s="1"/>
      <c r="TKC23" s="1"/>
      <c r="TKD23" s="1"/>
      <c r="TKE23" s="1"/>
      <c r="TKF23" s="1"/>
      <c r="TKG23" s="1"/>
      <c r="TKH23" s="1"/>
      <c r="TKI23" s="1"/>
      <c r="TKJ23" s="1"/>
      <c r="TKK23" s="1"/>
      <c r="TKL23" s="1"/>
      <c r="TKM23" s="1"/>
      <c r="TKN23" s="1"/>
      <c r="TKO23" s="1"/>
      <c r="TKP23" s="1"/>
      <c r="TKQ23" s="1"/>
      <c r="TKR23" s="1"/>
      <c r="TKS23" s="1"/>
      <c r="TKT23" s="1"/>
      <c r="TKU23" s="1"/>
      <c r="TKV23" s="1"/>
      <c r="TKW23" s="1"/>
      <c r="TKX23" s="1"/>
      <c r="TKY23" s="1"/>
      <c r="TKZ23" s="1"/>
      <c r="TLA23" s="1"/>
      <c r="TLB23" s="1"/>
      <c r="TLC23" s="1"/>
      <c r="TLD23" s="1"/>
      <c r="TLE23" s="1"/>
      <c r="TLF23" s="1"/>
      <c r="TLG23" s="1"/>
      <c r="TLH23" s="1"/>
      <c r="TLI23" s="1"/>
      <c r="TLJ23" s="1"/>
      <c r="TLK23" s="1"/>
      <c r="TLL23" s="1"/>
      <c r="TLM23" s="1"/>
      <c r="TLN23" s="1"/>
      <c r="TLO23" s="1"/>
      <c r="TLP23" s="1"/>
      <c r="TLQ23" s="1"/>
      <c r="TLR23" s="1"/>
      <c r="TLS23" s="1"/>
      <c r="TLT23" s="1"/>
      <c r="TLU23" s="1"/>
      <c r="TLV23" s="1"/>
      <c r="TLW23" s="1"/>
      <c r="TLX23" s="1"/>
      <c r="TLY23" s="1"/>
      <c r="TLZ23" s="1"/>
      <c r="TMA23" s="1"/>
      <c r="TMB23" s="1"/>
      <c r="TMC23" s="1"/>
      <c r="TMD23" s="1"/>
      <c r="TME23" s="1"/>
      <c r="TMF23" s="1"/>
      <c r="TMG23" s="1"/>
      <c r="TMH23" s="1"/>
      <c r="TMI23" s="1"/>
      <c r="TMJ23" s="1"/>
      <c r="TMK23" s="1"/>
      <c r="TML23" s="1"/>
      <c r="TMM23" s="1"/>
      <c r="TMN23" s="1"/>
      <c r="TMO23" s="1"/>
      <c r="TMP23" s="1"/>
      <c r="TMQ23" s="1"/>
      <c r="TMR23" s="1"/>
      <c r="TMS23" s="1"/>
      <c r="TMT23" s="1"/>
      <c r="TMU23" s="1"/>
      <c r="TMV23" s="1"/>
      <c r="TMW23" s="1"/>
      <c r="TMX23" s="1"/>
      <c r="TMY23" s="1"/>
      <c r="TMZ23" s="1"/>
      <c r="TNA23" s="1"/>
      <c r="TNB23" s="1"/>
      <c r="TNC23" s="1"/>
      <c r="TND23" s="1"/>
      <c r="TNE23" s="1"/>
      <c r="TNF23" s="1"/>
      <c r="TNG23" s="1"/>
      <c r="TNH23" s="1"/>
      <c r="TNI23" s="1"/>
      <c r="TNJ23" s="1"/>
      <c r="TNK23" s="1"/>
      <c r="TNL23" s="1"/>
      <c r="TNM23" s="1"/>
      <c r="TNN23" s="1"/>
      <c r="TNO23" s="1"/>
      <c r="TNP23" s="1"/>
      <c r="TNQ23" s="1"/>
      <c r="TNR23" s="1"/>
      <c r="TNS23" s="1"/>
      <c r="TNT23" s="1"/>
      <c r="TNU23" s="1"/>
      <c r="TNV23" s="1"/>
      <c r="TNW23" s="1"/>
      <c r="TNX23" s="1"/>
      <c r="TNY23" s="1"/>
      <c r="TNZ23" s="1"/>
      <c r="TOA23" s="1"/>
      <c r="TOB23" s="1"/>
      <c r="TOC23" s="1"/>
      <c r="TOD23" s="1"/>
      <c r="TOE23" s="1"/>
      <c r="TOF23" s="1"/>
      <c r="TOG23" s="1"/>
      <c r="TOH23" s="1"/>
      <c r="TOI23" s="1"/>
      <c r="TOJ23" s="1"/>
      <c r="TOK23" s="1"/>
      <c r="TOL23" s="1"/>
      <c r="TOM23" s="1"/>
      <c r="TON23" s="1"/>
      <c r="TOO23" s="1"/>
      <c r="TOP23" s="1"/>
      <c r="TOQ23" s="1"/>
      <c r="TOR23" s="1"/>
      <c r="TOS23" s="1"/>
      <c r="TOT23" s="1"/>
      <c r="TOU23" s="1"/>
      <c r="TOV23" s="1"/>
      <c r="TOW23" s="1"/>
      <c r="TOX23" s="1"/>
      <c r="TOY23" s="1"/>
      <c r="TOZ23" s="1"/>
      <c r="TPA23" s="1"/>
      <c r="TPB23" s="1"/>
      <c r="TPC23" s="1"/>
      <c r="TPD23" s="1"/>
      <c r="TPE23" s="1"/>
      <c r="TPF23" s="1"/>
      <c r="TPG23" s="1"/>
      <c r="TPH23" s="1"/>
      <c r="TPI23" s="1"/>
      <c r="TPJ23" s="1"/>
      <c r="TPK23" s="1"/>
      <c r="TPL23" s="1"/>
      <c r="TPM23" s="1"/>
      <c r="TPN23" s="1"/>
      <c r="TPO23" s="1"/>
      <c r="TPP23" s="1"/>
      <c r="TPQ23" s="1"/>
      <c r="TPR23" s="1"/>
      <c r="TPS23" s="1"/>
      <c r="TPT23" s="1"/>
      <c r="TPU23" s="1"/>
      <c r="TPV23" s="1"/>
      <c r="TPW23" s="1"/>
      <c r="TPX23" s="1"/>
      <c r="TPY23" s="1"/>
      <c r="TPZ23" s="1"/>
      <c r="TQA23" s="1"/>
      <c r="TQB23" s="1"/>
      <c r="TQC23" s="1"/>
      <c r="TQD23" s="1"/>
      <c r="TQE23" s="1"/>
      <c r="TQF23" s="1"/>
      <c r="TQG23" s="1"/>
      <c r="TQH23" s="1"/>
      <c r="TQI23" s="1"/>
      <c r="TQJ23" s="1"/>
      <c r="TQK23" s="1"/>
      <c r="TQL23" s="1"/>
      <c r="TQM23" s="1"/>
      <c r="TQN23" s="1"/>
      <c r="TQO23" s="1"/>
      <c r="TQP23" s="1"/>
      <c r="TQQ23" s="1"/>
      <c r="TQR23" s="1"/>
      <c r="TQS23" s="1"/>
      <c r="TQT23" s="1"/>
      <c r="TQU23" s="1"/>
      <c r="TQV23" s="1"/>
      <c r="TQW23" s="1"/>
      <c r="TQX23" s="1"/>
      <c r="TQY23" s="1"/>
      <c r="TQZ23" s="1"/>
      <c r="TRA23" s="1"/>
      <c r="TRB23" s="1"/>
      <c r="TRC23" s="1"/>
      <c r="TRD23" s="1"/>
      <c r="TRE23" s="1"/>
      <c r="TRF23" s="1"/>
      <c r="TRG23" s="1"/>
      <c r="TRH23" s="1"/>
      <c r="TRI23" s="1"/>
      <c r="TRJ23" s="1"/>
      <c r="TRK23" s="1"/>
      <c r="TRL23" s="1"/>
      <c r="TRM23" s="1"/>
      <c r="TRN23" s="1"/>
      <c r="TRO23" s="1"/>
      <c r="TRP23" s="1"/>
      <c r="TRQ23" s="1"/>
      <c r="TRR23" s="1"/>
      <c r="TRS23" s="1"/>
      <c r="TRT23" s="1"/>
      <c r="TRU23" s="1"/>
      <c r="TRV23" s="1"/>
      <c r="TRW23" s="1"/>
      <c r="TRX23" s="1"/>
      <c r="TRY23" s="1"/>
      <c r="TRZ23" s="1"/>
      <c r="TSA23" s="1"/>
      <c r="TSB23" s="1"/>
      <c r="TSC23" s="1"/>
      <c r="TSD23" s="1"/>
      <c r="TSE23" s="1"/>
      <c r="TSF23" s="1"/>
      <c r="TSG23" s="1"/>
      <c r="TSH23" s="1"/>
      <c r="TSI23" s="1"/>
      <c r="TSJ23" s="1"/>
      <c r="TSK23" s="1"/>
      <c r="TSL23" s="1"/>
      <c r="TSM23" s="1"/>
      <c r="TSN23" s="1"/>
      <c r="TSO23" s="1"/>
      <c r="TSP23" s="1"/>
      <c r="TSQ23" s="1"/>
      <c r="TSR23" s="1"/>
      <c r="TSS23" s="1"/>
      <c r="TST23" s="1"/>
      <c r="TSU23" s="1"/>
      <c r="TSV23" s="1"/>
      <c r="TSW23" s="1"/>
      <c r="TSX23" s="1"/>
      <c r="TSY23" s="1"/>
      <c r="TSZ23" s="1"/>
      <c r="TTA23" s="1"/>
      <c r="TTB23" s="1"/>
      <c r="TTC23" s="1"/>
      <c r="TTD23" s="1"/>
      <c r="TTE23" s="1"/>
      <c r="TTF23" s="1"/>
      <c r="TTG23" s="1"/>
      <c r="TTH23" s="1"/>
      <c r="TTI23" s="1"/>
      <c r="TTJ23" s="1"/>
      <c r="TTK23" s="1"/>
      <c r="TTL23" s="1"/>
      <c r="TTM23" s="1"/>
      <c r="TTN23" s="1"/>
      <c r="TTO23" s="1"/>
      <c r="TTP23" s="1"/>
      <c r="TTQ23" s="1"/>
      <c r="TTR23" s="1"/>
      <c r="TTS23" s="1"/>
      <c r="TTT23" s="1"/>
      <c r="TTU23" s="1"/>
      <c r="TTV23" s="1"/>
      <c r="TTW23" s="1"/>
      <c r="TTX23" s="1"/>
      <c r="TTY23" s="1"/>
      <c r="TTZ23" s="1"/>
      <c r="TUA23" s="1"/>
      <c r="TUB23" s="1"/>
      <c r="TUC23" s="1"/>
      <c r="TUD23" s="1"/>
      <c r="TUE23" s="1"/>
      <c r="TUF23" s="1"/>
      <c r="TUG23" s="1"/>
      <c r="TUH23" s="1"/>
      <c r="TUI23" s="1"/>
      <c r="TUJ23" s="1"/>
      <c r="TUK23" s="1"/>
      <c r="TUL23" s="1"/>
      <c r="TUM23" s="1"/>
      <c r="TUN23" s="1"/>
      <c r="TUO23" s="1"/>
      <c r="TUP23" s="1"/>
      <c r="TUQ23" s="1"/>
      <c r="TUR23" s="1"/>
      <c r="TUS23" s="1"/>
      <c r="TUT23" s="1"/>
      <c r="TUU23" s="1"/>
      <c r="TUV23" s="1"/>
      <c r="TUW23" s="1"/>
      <c r="TUX23" s="1"/>
      <c r="TUY23" s="1"/>
      <c r="TUZ23" s="1"/>
      <c r="TVA23" s="1"/>
      <c r="TVB23" s="1"/>
      <c r="TVC23" s="1"/>
      <c r="TVD23" s="1"/>
      <c r="TVE23" s="1"/>
      <c r="TVF23" s="1"/>
      <c r="TVG23" s="1"/>
      <c r="TVH23" s="1"/>
      <c r="TVI23" s="1"/>
      <c r="TVJ23" s="1"/>
      <c r="TVK23" s="1"/>
      <c r="TVL23" s="1"/>
      <c r="TVM23" s="1"/>
      <c r="TVN23" s="1"/>
      <c r="TVO23" s="1"/>
      <c r="TVP23" s="1"/>
      <c r="TVQ23" s="1"/>
      <c r="TVR23" s="1"/>
      <c r="TVS23" s="1"/>
      <c r="TVT23" s="1"/>
      <c r="TVU23" s="1"/>
      <c r="TVV23" s="1"/>
      <c r="TVW23" s="1"/>
      <c r="TVX23" s="1"/>
      <c r="TVY23" s="1"/>
      <c r="TVZ23" s="1"/>
      <c r="TWA23" s="1"/>
      <c r="TWB23" s="1"/>
      <c r="TWC23" s="1"/>
      <c r="TWD23" s="1"/>
      <c r="TWE23" s="1"/>
      <c r="TWF23" s="1"/>
      <c r="TWG23" s="1"/>
      <c r="TWH23" s="1"/>
      <c r="TWI23" s="1"/>
      <c r="TWJ23" s="1"/>
      <c r="TWK23" s="1"/>
      <c r="TWL23" s="1"/>
      <c r="TWM23" s="1"/>
      <c r="TWN23" s="1"/>
      <c r="TWO23" s="1"/>
      <c r="TWP23" s="1"/>
      <c r="TWQ23" s="1"/>
      <c r="TWR23" s="1"/>
      <c r="TWS23" s="1"/>
      <c r="TWT23" s="1"/>
      <c r="TWU23" s="1"/>
      <c r="TWV23" s="1"/>
      <c r="TWW23" s="1"/>
      <c r="TWX23" s="1"/>
      <c r="TWY23" s="1"/>
      <c r="TWZ23" s="1"/>
      <c r="TXA23" s="1"/>
      <c r="TXB23" s="1"/>
      <c r="TXC23" s="1"/>
      <c r="TXD23" s="1"/>
      <c r="TXE23" s="1"/>
      <c r="TXF23" s="1"/>
      <c r="TXG23" s="1"/>
      <c r="TXH23" s="1"/>
      <c r="TXI23" s="1"/>
      <c r="TXJ23" s="1"/>
      <c r="TXK23" s="1"/>
      <c r="TXL23" s="1"/>
      <c r="TXM23" s="1"/>
      <c r="TXN23" s="1"/>
      <c r="TXO23" s="1"/>
      <c r="TXP23" s="1"/>
      <c r="TXQ23" s="1"/>
      <c r="TXR23" s="1"/>
      <c r="TXS23" s="1"/>
      <c r="TXT23" s="1"/>
      <c r="TXU23" s="1"/>
      <c r="TXV23" s="1"/>
      <c r="TXW23" s="1"/>
      <c r="TXX23" s="1"/>
      <c r="TXY23" s="1"/>
      <c r="TXZ23" s="1"/>
      <c r="TYA23" s="1"/>
      <c r="TYB23" s="1"/>
      <c r="TYC23" s="1"/>
      <c r="TYD23" s="1"/>
      <c r="TYE23" s="1"/>
      <c r="TYF23" s="1"/>
      <c r="TYG23" s="1"/>
      <c r="TYH23" s="1"/>
      <c r="TYI23" s="1"/>
      <c r="TYJ23" s="1"/>
      <c r="TYK23" s="1"/>
      <c r="TYL23" s="1"/>
      <c r="TYM23" s="1"/>
      <c r="TYN23" s="1"/>
      <c r="TYO23" s="1"/>
      <c r="TYP23" s="1"/>
      <c r="TYQ23" s="1"/>
      <c r="TYR23" s="1"/>
      <c r="TYS23" s="1"/>
      <c r="TYT23" s="1"/>
      <c r="TYU23" s="1"/>
      <c r="TYV23" s="1"/>
      <c r="TYW23" s="1"/>
      <c r="TYX23" s="1"/>
      <c r="TYY23" s="1"/>
      <c r="TYZ23" s="1"/>
      <c r="TZA23" s="1"/>
      <c r="TZB23" s="1"/>
      <c r="TZC23" s="1"/>
      <c r="TZD23" s="1"/>
      <c r="TZE23" s="1"/>
      <c r="TZF23" s="1"/>
      <c r="TZG23" s="1"/>
      <c r="TZH23" s="1"/>
      <c r="TZI23" s="1"/>
      <c r="TZJ23" s="1"/>
      <c r="TZK23" s="1"/>
      <c r="TZL23" s="1"/>
      <c r="TZM23" s="1"/>
      <c r="TZN23" s="1"/>
      <c r="TZO23" s="1"/>
      <c r="TZP23" s="1"/>
      <c r="TZQ23" s="1"/>
      <c r="TZR23" s="1"/>
      <c r="TZS23" s="1"/>
      <c r="TZT23" s="1"/>
      <c r="TZU23" s="1"/>
      <c r="TZV23" s="1"/>
      <c r="TZW23" s="1"/>
      <c r="TZX23" s="1"/>
      <c r="TZY23" s="1"/>
      <c r="TZZ23" s="1"/>
      <c r="UAA23" s="1"/>
      <c r="UAB23" s="1"/>
      <c r="UAC23" s="1"/>
      <c r="UAD23" s="1"/>
      <c r="UAE23" s="1"/>
      <c r="UAF23" s="1"/>
      <c r="UAG23" s="1"/>
      <c r="UAH23" s="1"/>
      <c r="UAI23" s="1"/>
      <c r="UAJ23" s="1"/>
      <c r="UAK23" s="1"/>
      <c r="UAL23" s="1"/>
      <c r="UAM23" s="1"/>
      <c r="UAN23" s="1"/>
      <c r="UAO23" s="1"/>
      <c r="UAP23" s="1"/>
      <c r="UAQ23" s="1"/>
      <c r="UAR23" s="1"/>
      <c r="UAS23" s="1"/>
      <c r="UAT23" s="1"/>
      <c r="UAU23" s="1"/>
      <c r="UAV23" s="1"/>
      <c r="UAW23" s="1"/>
      <c r="UAX23" s="1"/>
      <c r="UAY23" s="1"/>
      <c r="UAZ23" s="1"/>
      <c r="UBA23" s="1"/>
      <c r="UBB23" s="1"/>
      <c r="UBC23" s="1"/>
      <c r="UBD23" s="1"/>
      <c r="UBE23" s="1"/>
      <c r="UBF23" s="1"/>
      <c r="UBG23" s="1"/>
      <c r="UBH23" s="1"/>
      <c r="UBI23" s="1"/>
      <c r="UBJ23" s="1"/>
      <c r="UBK23" s="1"/>
      <c r="UBL23" s="1"/>
      <c r="UBM23" s="1"/>
      <c r="UBN23" s="1"/>
      <c r="UBO23" s="1"/>
      <c r="UBP23" s="1"/>
      <c r="UBQ23" s="1"/>
      <c r="UBR23" s="1"/>
      <c r="UBS23" s="1"/>
      <c r="UBT23" s="1"/>
      <c r="UBU23" s="1"/>
      <c r="UBV23" s="1"/>
      <c r="UBW23" s="1"/>
      <c r="UBX23" s="1"/>
      <c r="UBY23" s="1"/>
      <c r="UBZ23" s="1"/>
      <c r="UCA23" s="1"/>
      <c r="UCB23" s="1"/>
      <c r="UCC23" s="1"/>
      <c r="UCD23" s="1"/>
      <c r="UCE23" s="1"/>
      <c r="UCF23" s="1"/>
      <c r="UCG23" s="1"/>
      <c r="UCH23" s="1"/>
      <c r="UCI23" s="1"/>
      <c r="UCJ23" s="1"/>
      <c r="UCK23" s="1"/>
      <c r="UCL23" s="1"/>
      <c r="UCM23" s="1"/>
      <c r="UCN23" s="1"/>
      <c r="UCO23" s="1"/>
      <c r="UCP23" s="1"/>
      <c r="UCQ23" s="1"/>
      <c r="UCR23" s="1"/>
      <c r="UCS23" s="1"/>
      <c r="UCT23" s="1"/>
      <c r="UCU23" s="1"/>
      <c r="UCV23" s="1"/>
      <c r="UCW23" s="1"/>
      <c r="UCX23" s="1"/>
      <c r="UCY23" s="1"/>
      <c r="UCZ23" s="1"/>
      <c r="UDA23" s="1"/>
      <c r="UDB23" s="1"/>
      <c r="UDC23" s="1"/>
      <c r="UDD23" s="1"/>
      <c r="UDE23" s="1"/>
      <c r="UDF23" s="1"/>
      <c r="UDG23" s="1"/>
      <c r="UDH23" s="1"/>
      <c r="UDI23" s="1"/>
      <c r="UDJ23" s="1"/>
      <c r="UDK23" s="1"/>
      <c r="UDL23" s="1"/>
      <c r="UDM23" s="1"/>
      <c r="UDN23" s="1"/>
      <c r="UDO23" s="1"/>
      <c r="UDP23" s="1"/>
      <c r="UDQ23" s="1"/>
      <c r="UDR23" s="1"/>
      <c r="UDS23" s="1"/>
      <c r="UDT23" s="1"/>
      <c r="UDU23" s="1"/>
      <c r="UDV23" s="1"/>
      <c r="UDW23" s="1"/>
      <c r="UDX23" s="1"/>
      <c r="UDY23" s="1"/>
      <c r="UDZ23" s="1"/>
      <c r="UEA23" s="1"/>
      <c r="UEB23" s="1"/>
      <c r="UEC23" s="1"/>
      <c r="UED23" s="1"/>
      <c r="UEE23" s="1"/>
      <c r="UEF23" s="1"/>
      <c r="UEG23" s="1"/>
      <c r="UEH23" s="1"/>
      <c r="UEI23" s="1"/>
      <c r="UEJ23" s="1"/>
      <c r="UEK23" s="1"/>
      <c r="UEL23" s="1"/>
      <c r="UEM23" s="1"/>
      <c r="UEN23" s="1"/>
      <c r="UEO23" s="1"/>
      <c r="UEP23" s="1"/>
      <c r="UEQ23" s="1"/>
      <c r="UER23" s="1"/>
      <c r="UES23" s="1"/>
      <c r="UET23" s="1"/>
      <c r="UEU23" s="1"/>
      <c r="UEV23" s="1"/>
      <c r="UEW23" s="1"/>
      <c r="UEX23" s="1"/>
      <c r="UEY23" s="1"/>
      <c r="UEZ23" s="1"/>
      <c r="UFA23" s="1"/>
      <c r="UFB23" s="1"/>
      <c r="UFC23" s="1"/>
      <c r="UFD23" s="1"/>
      <c r="UFE23" s="1"/>
      <c r="UFF23" s="1"/>
      <c r="UFG23" s="1"/>
      <c r="UFH23" s="1"/>
      <c r="UFI23" s="1"/>
      <c r="UFJ23" s="1"/>
      <c r="UFK23" s="1"/>
      <c r="UFL23" s="1"/>
      <c r="UFM23" s="1"/>
      <c r="UFN23" s="1"/>
      <c r="UFO23" s="1"/>
      <c r="UFP23" s="1"/>
      <c r="UFQ23" s="1"/>
      <c r="UFR23" s="1"/>
      <c r="UFS23" s="1"/>
      <c r="UFT23" s="1"/>
      <c r="UFU23" s="1"/>
      <c r="UFV23" s="1"/>
      <c r="UFW23" s="1"/>
      <c r="UFX23" s="1"/>
      <c r="UFY23" s="1"/>
      <c r="UFZ23" s="1"/>
      <c r="UGA23" s="1"/>
      <c r="UGB23" s="1"/>
      <c r="UGC23" s="1"/>
      <c r="UGD23" s="1"/>
      <c r="UGE23" s="1"/>
      <c r="UGF23" s="1"/>
      <c r="UGG23" s="1"/>
      <c r="UGH23" s="1"/>
      <c r="UGI23" s="1"/>
      <c r="UGJ23" s="1"/>
      <c r="UGK23" s="1"/>
      <c r="UGL23" s="1"/>
      <c r="UGM23" s="1"/>
      <c r="UGN23" s="1"/>
      <c r="UGO23" s="1"/>
      <c r="UGP23" s="1"/>
      <c r="UGQ23" s="1"/>
      <c r="UGR23" s="1"/>
      <c r="UGS23" s="1"/>
      <c r="UGT23" s="1"/>
      <c r="UGU23" s="1"/>
      <c r="UGV23" s="1"/>
      <c r="UGW23" s="1"/>
      <c r="UGX23" s="1"/>
      <c r="UGY23" s="1"/>
      <c r="UGZ23" s="1"/>
      <c r="UHA23" s="1"/>
      <c r="UHB23" s="1"/>
      <c r="UHC23" s="1"/>
      <c r="UHD23" s="1"/>
      <c r="UHE23" s="1"/>
      <c r="UHF23" s="1"/>
      <c r="UHG23" s="1"/>
      <c r="UHH23" s="1"/>
      <c r="UHI23" s="1"/>
      <c r="UHJ23" s="1"/>
      <c r="UHK23" s="1"/>
      <c r="UHL23" s="1"/>
      <c r="UHM23" s="1"/>
      <c r="UHN23" s="1"/>
      <c r="UHO23" s="1"/>
      <c r="UHP23" s="1"/>
      <c r="UHQ23" s="1"/>
      <c r="UHR23" s="1"/>
      <c r="UHS23" s="1"/>
      <c r="UHT23" s="1"/>
      <c r="UHU23" s="1"/>
      <c r="UHV23" s="1"/>
      <c r="UHW23" s="1"/>
      <c r="UHX23" s="1"/>
      <c r="UHY23" s="1"/>
      <c r="UHZ23" s="1"/>
      <c r="UIA23" s="1"/>
      <c r="UIB23" s="1"/>
      <c r="UIC23" s="1"/>
      <c r="UID23" s="1"/>
      <c r="UIE23" s="1"/>
      <c r="UIF23" s="1"/>
      <c r="UIG23" s="1"/>
      <c r="UIH23" s="1"/>
      <c r="UII23" s="1"/>
      <c r="UIJ23" s="1"/>
      <c r="UIK23" s="1"/>
      <c r="UIL23" s="1"/>
      <c r="UIM23" s="1"/>
      <c r="UIN23" s="1"/>
      <c r="UIO23" s="1"/>
      <c r="UIP23" s="1"/>
      <c r="UIQ23" s="1"/>
      <c r="UIR23" s="1"/>
      <c r="UIS23" s="1"/>
      <c r="UIT23" s="1"/>
      <c r="UIU23" s="1"/>
      <c r="UIV23" s="1"/>
      <c r="UIW23" s="1"/>
      <c r="UIX23" s="1"/>
      <c r="UIY23" s="1"/>
      <c r="UIZ23" s="1"/>
      <c r="UJA23" s="1"/>
      <c r="UJB23" s="1"/>
      <c r="UJC23" s="1"/>
      <c r="UJD23" s="1"/>
      <c r="UJE23" s="1"/>
      <c r="UJF23" s="1"/>
      <c r="UJG23" s="1"/>
      <c r="UJH23" s="1"/>
      <c r="UJI23" s="1"/>
      <c r="UJJ23" s="1"/>
      <c r="UJK23" s="1"/>
      <c r="UJL23" s="1"/>
      <c r="UJM23" s="1"/>
      <c r="UJN23" s="1"/>
      <c r="UJO23" s="1"/>
      <c r="UJP23" s="1"/>
      <c r="UJQ23" s="1"/>
      <c r="UJR23" s="1"/>
      <c r="UJS23" s="1"/>
      <c r="UJT23" s="1"/>
      <c r="UJU23" s="1"/>
      <c r="UJV23" s="1"/>
      <c r="UJW23" s="1"/>
      <c r="UJX23" s="1"/>
      <c r="UJY23" s="1"/>
      <c r="UJZ23" s="1"/>
      <c r="UKA23" s="1"/>
      <c r="UKB23" s="1"/>
      <c r="UKC23" s="1"/>
      <c r="UKD23" s="1"/>
      <c r="UKE23" s="1"/>
      <c r="UKF23" s="1"/>
      <c r="UKG23" s="1"/>
      <c r="UKH23" s="1"/>
      <c r="UKI23" s="1"/>
      <c r="UKJ23" s="1"/>
      <c r="UKK23" s="1"/>
      <c r="UKL23" s="1"/>
      <c r="UKM23" s="1"/>
      <c r="UKN23" s="1"/>
      <c r="UKO23" s="1"/>
      <c r="UKP23" s="1"/>
      <c r="UKQ23" s="1"/>
      <c r="UKR23" s="1"/>
      <c r="UKS23" s="1"/>
      <c r="UKT23" s="1"/>
      <c r="UKU23" s="1"/>
      <c r="UKV23" s="1"/>
      <c r="UKW23" s="1"/>
      <c r="UKX23" s="1"/>
      <c r="UKY23" s="1"/>
      <c r="UKZ23" s="1"/>
      <c r="ULA23" s="1"/>
      <c r="ULB23" s="1"/>
      <c r="ULC23" s="1"/>
      <c r="ULD23" s="1"/>
      <c r="ULE23" s="1"/>
      <c r="ULF23" s="1"/>
      <c r="ULG23" s="1"/>
      <c r="ULH23" s="1"/>
      <c r="ULI23" s="1"/>
      <c r="ULJ23" s="1"/>
      <c r="ULK23" s="1"/>
      <c r="ULL23" s="1"/>
      <c r="ULM23" s="1"/>
      <c r="ULN23" s="1"/>
      <c r="ULO23" s="1"/>
      <c r="ULP23" s="1"/>
      <c r="ULQ23" s="1"/>
      <c r="ULR23" s="1"/>
      <c r="ULS23" s="1"/>
      <c r="ULT23" s="1"/>
      <c r="ULU23" s="1"/>
      <c r="ULV23" s="1"/>
      <c r="ULW23" s="1"/>
      <c r="ULX23" s="1"/>
      <c r="ULY23" s="1"/>
      <c r="ULZ23" s="1"/>
      <c r="UMA23" s="1"/>
      <c r="UMB23" s="1"/>
      <c r="UMC23" s="1"/>
      <c r="UMD23" s="1"/>
      <c r="UME23" s="1"/>
      <c r="UMF23" s="1"/>
      <c r="UMG23" s="1"/>
      <c r="UMH23" s="1"/>
      <c r="UMI23" s="1"/>
      <c r="UMJ23" s="1"/>
      <c r="UMK23" s="1"/>
      <c r="UML23" s="1"/>
      <c r="UMM23" s="1"/>
      <c r="UMN23" s="1"/>
      <c r="UMO23" s="1"/>
      <c r="UMP23" s="1"/>
      <c r="UMQ23" s="1"/>
      <c r="UMR23" s="1"/>
      <c r="UMS23" s="1"/>
      <c r="UMT23" s="1"/>
      <c r="UMU23" s="1"/>
      <c r="UMV23" s="1"/>
      <c r="UMW23" s="1"/>
      <c r="UMX23" s="1"/>
      <c r="UMY23" s="1"/>
      <c r="UMZ23" s="1"/>
      <c r="UNA23" s="1"/>
      <c r="UNB23" s="1"/>
      <c r="UNC23" s="1"/>
      <c r="UND23" s="1"/>
      <c r="UNE23" s="1"/>
      <c r="UNF23" s="1"/>
      <c r="UNG23" s="1"/>
      <c r="UNH23" s="1"/>
      <c r="UNI23" s="1"/>
      <c r="UNJ23" s="1"/>
      <c r="UNK23" s="1"/>
      <c r="UNL23" s="1"/>
      <c r="UNM23" s="1"/>
      <c r="UNN23" s="1"/>
      <c r="UNO23" s="1"/>
      <c r="UNP23" s="1"/>
      <c r="UNQ23" s="1"/>
      <c r="UNR23" s="1"/>
      <c r="UNS23" s="1"/>
      <c r="UNT23" s="1"/>
      <c r="UNU23" s="1"/>
      <c r="UNV23" s="1"/>
      <c r="UNW23" s="1"/>
      <c r="UNX23" s="1"/>
      <c r="UNY23" s="1"/>
      <c r="UNZ23" s="1"/>
      <c r="UOA23" s="1"/>
      <c r="UOB23" s="1"/>
      <c r="UOC23" s="1"/>
      <c r="UOD23" s="1"/>
      <c r="UOE23" s="1"/>
      <c r="UOF23" s="1"/>
      <c r="UOG23" s="1"/>
      <c r="UOH23" s="1"/>
      <c r="UOI23" s="1"/>
      <c r="UOJ23" s="1"/>
      <c r="UOK23" s="1"/>
      <c r="UOL23" s="1"/>
      <c r="UOM23" s="1"/>
      <c r="UON23" s="1"/>
      <c r="UOO23" s="1"/>
      <c r="UOP23" s="1"/>
      <c r="UOQ23" s="1"/>
      <c r="UOR23" s="1"/>
      <c r="UOS23" s="1"/>
      <c r="UOT23" s="1"/>
      <c r="UOU23" s="1"/>
      <c r="UOV23" s="1"/>
      <c r="UOW23" s="1"/>
      <c r="UOX23" s="1"/>
      <c r="UOY23" s="1"/>
      <c r="UOZ23" s="1"/>
      <c r="UPA23" s="1"/>
      <c r="UPB23" s="1"/>
      <c r="UPC23" s="1"/>
      <c r="UPD23" s="1"/>
      <c r="UPE23" s="1"/>
      <c r="UPF23" s="1"/>
      <c r="UPG23" s="1"/>
      <c r="UPH23" s="1"/>
      <c r="UPI23" s="1"/>
      <c r="UPJ23" s="1"/>
      <c r="UPK23" s="1"/>
      <c r="UPL23" s="1"/>
      <c r="UPM23" s="1"/>
      <c r="UPN23" s="1"/>
      <c r="UPO23" s="1"/>
      <c r="UPP23" s="1"/>
      <c r="UPQ23" s="1"/>
      <c r="UPR23" s="1"/>
      <c r="UPS23" s="1"/>
      <c r="UPT23" s="1"/>
      <c r="UPU23" s="1"/>
      <c r="UPV23" s="1"/>
      <c r="UPW23" s="1"/>
      <c r="UPX23" s="1"/>
      <c r="UPY23" s="1"/>
      <c r="UPZ23" s="1"/>
      <c r="UQA23" s="1"/>
      <c r="UQB23" s="1"/>
      <c r="UQC23" s="1"/>
      <c r="UQD23" s="1"/>
      <c r="UQE23" s="1"/>
      <c r="UQF23" s="1"/>
      <c r="UQG23" s="1"/>
      <c r="UQH23" s="1"/>
      <c r="UQI23" s="1"/>
      <c r="UQJ23" s="1"/>
      <c r="UQK23" s="1"/>
      <c r="UQL23" s="1"/>
      <c r="UQM23" s="1"/>
      <c r="UQN23" s="1"/>
      <c r="UQO23" s="1"/>
      <c r="UQP23" s="1"/>
      <c r="UQQ23" s="1"/>
      <c r="UQR23" s="1"/>
      <c r="UQS23" s="1"/>
      <c r="UQT23" s="1"/>
      <c r="UQU23" s="1"/>
      <c r="UQV23" s="1"/>
      <c r="UQW23" s="1"/>
      <c r="UQX23" s="1"/>
      <c r="UQY23" s="1"/>
      <c r="UQZ23" s="1"/>
      <c r="URA23" s="1"/>
      <c r="URB23" s="1"/>
      <c r="URC23" s="1"/>
      <c r="URD23" s="1"/>
      <c r="URE23" s="1"/>
      <c r="URF23" s="1"/>
      <c r="URG23" s="1"/>
      <c r="URH23" s="1"/>
      <c r="URI23" s="1"/>
      <c r="URJ23" s="1"/>
      <c r="URK23" s="1"/>
      <c r="URL23" s="1"/>
      <c r="URM23" s="1"/>
      <c r="URN23" s="1"/>
      <c r="URO23" s="1"/>
      <c r="URP23" s="1"/>
      <c r="URQ23" s="1"/>
      <c r="URR23" s="1"/>
      <c r="URS23" s="1"/>
      <c r="URT23" s="1"/>
      <c r="URU23" s="1"/>
      <c r="URV23" s="1"/>
      <c r="URW23" s="1"/>
      <c r="URX23" s="1"/>
      <c r="URY23" s="1"/>
      <c r="URZ23" s="1"/>
      <c r="USA23" s="1"/>
      <c r="USB23" s="1"/>
      <c r="USC23" s="1"/>
      <c r="USD23" s="1"/>
      <c r="USE23" s="1"/>
      <c r="USF23" s="1"/>
      <c r="USG23" s="1"/>
      <c r="USH23" s="1"/>
      <c r="USI23" s="1"/>
      <c r="USJ23" s="1"/>
      <c r="USK23" s="1"/>
      <c r="USL23" s="1"/>
      <c r="USM23" s="1"/>
      <c r="USN23" s="1"/>
      <c r="USO23" s="1"/>
      <c r="USP23" s="1"/>
      <c r="USQ23" s="1"/>
      <c r="USR23" s="1"/>
      <c r="USS23" s="1"/>
      <c r="UST23" s="1"/>
      <c r="USU23" s="1"/>
      <c r="USV23" s="1"/>
      <c r="USW23" s="1"/>
      <c r="USX23" s="1"/>
      <c r="USY23" s="1"/>
      <c r="USZ23" s="1"/>
      <c r="UTA23" s="1"/>
      <c r="UTB23" s="1"/>
      <c r="UTC23" s="1"/>
      <c r="UTD23" s="1"/>
      <c r="UTE23" s="1"/>
      <c r="UTF23" s="1"/>
      <c r="UTG23" s="1"/>
      <c r="UTH23" s="1"/>
      <c r="UTI23" s="1"/>
      <c r="UTJ23" s="1"/>
      <c r="UTK23" s="1"/>
      <c r="UTL23" s="1"/>
      <c r="UTM23" s="1"/>
      <c r="UTN23" s="1"/>
      <c r="UTO23" s="1"/>
      <c r="UTP23" s="1"/>
      <c r="UTQ23" s="1"/>
      <c r="UTR23" s="1"/>
      <c r="UTS23" s="1"/>
      <c r="UTT23" s="1"/>
      <c r="UTU23" s="1"/>
      <c r="UTV23" s="1"/>
      <c r="UTW23" s="1"/>
      <c r="UTX23" s="1"/>
      <c r="UTY23" s="1"/>
      <c r="UTZ23" s="1"/>
      <c r="UUA23" s="1"/>
      <c r="UUB23" s="1"/>
      <c r="UUC23" s="1"/>
      <c r="UUD23" s="1"/>
      <c r="UUE23" s="1"/>
      <c r="UUF23" s="1"/>
      <c r="UUG23" s="1"/>
      <c r="UUH23" s="1"/>
      <c r="UUI23" s="1"/>
      <c r="UUJ23" s="1"/>
      <c r="UUK23" s="1"/>
      <c r="UUL23" s="1"/>
      <c r="UUM23" s="1"/>
      <c r="UUN23" s="1"/>
      <c r="UUO23" s="1"/>
      <c r="UUP23" s="1"/>
      <c r="UUQ23" s="1"/>
      <c r="UUR23" s="1"/>
      <c r="UUS23" s="1"/>
      <c r="UUT23" s="1"/>
      <c r="UUU23" s="1"/>
      <c r="UUV23" s="1"/>
      <c r="UUW23" s="1"/>
      <c r="UUX23" s="1"/>
      <c r="UUY23" s="1"/>
      <c r="UUZ23" s="1"/>
      <c r="UVA23" s="1"/>
      <c r="UVB23" s="1"/>
      <c r="UVC23" s="1"/>
      <c r="UVD23" s="1"/>
      <c r="UVE23" s="1"/>
      <c r="UVF23" s="1"/>
      <c r="UVG23" s="1"/>
      <c r="UVH23" s="1"/>
      <c r="UVI23" s="1"/>
      <c r="UVJ23" s="1"/>
      <c r="UVK23" s="1"/>
      <c r="UVL23" s="1"/>
      <c r="UVM23" s="1"/>
      <c r="UVN23" s="1"/>
      <c r="UVO23" s="1"/>
      <c r="UVP23" s="1"/>
      <c r="UVQ23" s="1"/>
      <c r="UVR23" s="1"/>
      <c r="UVS23" s="1"/>
      <c r="UVT23" s="1"/>
      <c r="UVU23" s="1"/>
      <c r="UVV23" s="1"/>
      <c r="UVW23" s="1"/>
      <c r="UVX23" s="1"/>
      <c r="UVY23" s="1"/>
      <c r="UVZ23" s="1"/>
      <c r="UWA23" s="1"/>
      <c r="UWB23" s="1"/>
      <c r="UWC23" s="1"/>
      <c r="UWD23" s="1"/>
      <c r="UWE23" s="1"/>
      <c r="UWF23" s="1"/>
      <c r="UWG23" s="1"/>
      <c r="UWH23" s="1"/>
      <c r="UWI23" s="1"/>
      <c r="UWJ23" s="1"/>
      <c r="UWK23" s="1"/>
      <c r="UWL23" s="1"/>
      <c r="UWM23" s="1"/>
      <c r="UWN23" s="1"/>
      <c r="UWO23" s="1"/>
      <c r="UWP23" s="1"/>
      <c r="UWQ23" s="1"/>
      <c r="UWR23" s="1"/>
      <c r="UWS23" s="1"/>
      <c r="UWT23" s="1"/>
      <c r="UWU23" s="1"/>
      <c r="UWV23" s="1"/>
      <c r="UWW23" s="1"/>
      <c r="UWX23" s="1"/>
      <c r="UWY23" s="1"/>
      <c r="UWZ23" s="1"/>
      <c r="UXA23" s="1"/>
      <c r="UXB23" s="1"/>
      <c r="UXC23" s="1"/>
      <c r="UXD23" s="1"/>
      <c r="UXE23" s="1"/>
      <c r="UXF23" s="1"/>
      <c r="UXG23" s="1"/>
      <c r="UXH23" s="1"/>
      <c r="UXI23" s="1"/>
      <c r="UXJ23" s="1"/>
      <c r="UXK23" s="1"/>
      <c r="UXL23" s="1"/>
      <c r="UXM23" s="1"/>
      <c r="UXN23" s="1"/>
      <c r="UXO23" s="1"/>
      <c r="UXP23" s="1"/>
      <c r="UXQ23" s="1"/>
      <c r="UXR23" s="1"/>
      <c r="UXS23" s="1"/>
      <c r="UXT23" s="1"/>
      <c r="UXU23" s="1"/>
      <c r="UXV23" s="1"/>
      <c r="UXW23" s="1"/>
      <c r="UXX23" s="1"/>
      <c r="UXY23" s="1"/>
      <c r="UXZ23" s="1"/>
      <c r="UYA23" s="1"/>
      <c r="UYB23" s="1"/>
      <c r="UYC23" s="1"/>
      <c r="UYD23" s="1"/>
      <c r="UYE23" s="1"/>
      <c r="UYF23" s="1"/>
      <c r="UYG23" s="1"/>
      <c r="UYH23" s="1"/>
      <c r="UYI23" s="1"/>
      <c r="UYJ23" s="1"/>
      <c r="UYK23" s="1"/>
      <c r="UYL23" s="1"/>
      <c r="UYM23" s="1"/>
      <c r="UYN23" s="1"/>
      <c r="UYO23" s="1"/>
      <c r="UYP23" s="1"/>
      <c r="UYQ23" s="1"/>
      <c r="UYR23" s="1"/>
      <c r="UYS23" s="1"/>
      <c r="UYT23" s="1"/>
      <c r="UYU23" s="1"/>
      <c r="UYV23" s="1"/>
      <c r="UYW23" s="1"/>
      <c r="UYX23" s="1"/>
      <c r="UYY23" s="1"/>
      <c r="UYZ23" s="1"/>
      <c r="UZA23" s="1"/>
      <c r="UZB23" s="1"/>
      <c r="UZC23" s="1"/>
      <c r="UZD23" s="1"/>
      <c r="UZE23" s="1"/>
      <c r="UZF23" s="1"/>
      <c r="UZG23" s="1"/>
      <c r="UZH23" s="1"/>
      <c r="UZI23" s="1"/>
      <c r="UZJ23" s="1"/>
      <c r="UZK23" s="1"/>
      <c r="UZL23" s="1"/>
      <c r="UZM23" s="1"/>
      <c r="UZN23" s="1"/>
      <c r="UZO23" s="1"/>
      <c r="UZP23" s="1"/>
      <c r="UZQ23" s="1"/>
      <c r="UZR23" s="1"/>
      <c r="UZS23" s="1"/>
      <c r="UZT23" s="1"/>
      <c r="UZU23" s="1"/>
      <c r="UZV23" s="1"/>
      <c r="UZW23" s="1"/>
      <c r="UZX23" s="1"/>
      <c r="UZY23" s="1"/>
      <c r="UZZ23" s="1"/>
      <c r="VAA23" s="1"/>
      <c r="VAB23" s="1"/>
      <c r="VAC23" s="1"/>
      <c r="VAD23" s="1"/>
      <c r="VAE23" s="1"/>
      <c r="VAF23" s="1"/>
      <c r="VAG23" s="1"/>
      <c r="VAH23" s="1"/>
      <c r="VAI23" s="1"/>
      <c r="VAJ23" s="1"/>
      <c r="VAK23" s="1"/>
      <c r="VAL23" s="1"/>
      <c r="VAM23" s="1"/>
      <c r="VAN23" s="1"/>
      <c r="VAO23" s="1"/>
      <c r="VAP23" s="1"/>
      <c r="VAQ23" s="1"/>
      <c r="VAR23" s="1"/>
      <c r="VAS23" s="1"/>
      <c r="VAT23" s="1"/>
      <c r="VAU23" s="1"/>
      <c r="VAV23" s="1"/>
      <c r="VAW23" s="1"/>
      <c r="VAX23" s="1"/>
      <c r="VAY23" s="1"/>
      <c r="VAZ23" s="1"/>
      <c r="VBA23" s="1"/>
      <c r="VBB23" s="1"/>
      <c r="VBC23" s="1"/>
      <c r="VBD23" s="1"/>
      <c r="VBE23" s="1"/>
      <c r="VBF23" s="1"/>
      <c r="VBG23" s="1"/>
      <c r="VBH23" s="1"/>
      <c r="VBI23" s="1"/>
      <c r="VBJ23" s="1"/>
      <c r="VBK23" s="1"/>
      <c r="VBL23" s="1"/>
      <c r="VBM23" s="1"/>
      <c r="VBN23" s="1"/>
      <c r="VBO23" s="1"/>
      <c r="VBP23" s="1"/>
      <c r="VBQ23" s="1"/>
      <c r="VBR23" s="1"/>
      <c r="VBS23" s="1"/>
      <c r="VBT23" s="1"/>
      <c r="VBU23" s="1"/>
      <c r="VBV23" s="1"/>
      <c r="VBW23" s="1"/>
      <c r="VBX23" s="1"/>
      <c r="VBY23" s="1"/>
      <c r="VBZ23" s="1"/>
      <c r="VCA23" s="1"/>
      <c r="VCB23" s="1"/>
      <c r="VCC23" s="1"/>
      <c r="VCD23" s="1"/>
      <c r="VCE23" s="1"/>
      <c r="VCF23" s="1"/>
      <c r="VCG23" s="1"/>
      <c r="VCH23" s="1"/>
      <c r="VCI23" s="1"/>
      <c r="VCJ23" s="1"/>
      <c r="VCK23" s="1"/>
      <c r="VCL23" s="1"/>
      <c r="VCM23" s="1"/>
      <c r="VCN23" s="1"/>
      <c r="VCO23" s="1"/>
      <c r="VCP23" s="1"/>
      <c r="VCQ23" s="1"/>
      <c r="VCR23" s="1"/>
      <c r="VCS23" s="1"/>
      <c r="VCT23" s="1"/>
      <c r="VCU23" s="1"/>
      <c r="VCV23" s="1"/>
      <c r="VCW23" s="1"/>
      <c r="VCX23" s="1"/>
      <c r="VCY23" s="1"/>
      <c r="VCZ23" s="1"/>
      <c r="VDA23" s="1"/>
      <c r="VDB23" s="1"/>
      <c r="VDC23" s="1"/>
      <c r="VDD23" s="1"/>
      <c r="VDE23" s="1"/>
      <c r="VDF23" s="1"/>
      <c r="VDG23" s="1"/>
      <c r="VDH23" s="1"/>
      <c r="VDI23" s="1"/>
      <c r="VDJ23" s="1"/>
      <c r="VDK23" s="1"/>
      <c r="VDL23" s="1"/>
      <c r="VDM23" s="1"/>
      <c r="VDN23" s="1"/>
      <c r="VDO23" s="1"/>
      <c r="VDP23" s="1"/>
      <c r="VDQ23" s="1"/>
      <c r="VDR23" s="1"/>
      <c r="VDS23" s="1"/>
      <c r="VDT23" s="1"/>
      <c r="VDU23" s="1"/>
      <c r="VDV23" s="1"/>
      <c r="VDW23" s="1"/>
      <c r="VDX23" s="1"/>
      <c r="VDY23" s="1"/>
      <c r="VDZ23" s="1"/>
      <c r="VEA23" s="1"/>
      <c r="VEB23" s="1"/>
      <c r="VEC23" s="1"/>
      <c r="VED23" s="1"/>
      <c r="VEE23" s="1"/>
      <c r="VEF23" s="1"/>
      <c r="VEG23" s="1"/>
      <c r="VEH23" s="1"/>
      <c r="VEI23" s="1"/>
      <c r="VEJ23" s="1"/>
      <c r="VEK23" s="1"/>
      <c r="VEL23" s="1"/>
      <c r="VEM23" s="1"/>
      <c r="VEN23" s="1"/>
      <c r="VEO23" s="1"/>
      <c r="VEP23" s="1"/>
      <c r="VEQ23" s="1"/>
      <c r="VER23" s="1"/>
      <c r="VES23" s="1"/>
      <c r="VET23" s="1"/>
      <c r="VEU23" s="1"/>
      <c r="VEV23" s="1"/>
      <c r="VEW23" s="1"/>
      <c r="VEX23" s="1"/>
      <c r="VEY23" s="1"/>
      <c r="VEZ23" s="1"/>
      <c r="VFA23" s="1"/>
      <c r="VFB23" s="1"/>
      <c r="VFC23" s="1"/>
      <c r="VFD23" s="1"/>
      <c r="VFE23" s="1"/>
      <c r="VFF23" s="1"/>
      <c r="VFG23" s="1"/>
      <c r="VFH23" s="1"/>
      <c r="VFI23" s="1"/>
      <c r="VFJ23" s="1"/>
      <c r="VFK23" s="1"/>
      <c r="VFL23" s="1"/>
      <c r="VFM23" s="1"/>
      <c r="VFN23" s="1"/>
      <c r="VFO23" s="1"/>
      <c r="VFP23" s="1"/>
      <c r="VFQ23" s="1"/>
      <c r="VFR23" s="1"/>
      <c r="VFS23" s="1"/>
      <c r="VFT23" s="1"/>
      <c r="VFU23" s="1"/>
      <c r="VFV23" s="1"/>
      <c r="VFW23" s="1"/>
      <c r="VFX23" s="1"/>
      <c r="VFY23" s="1"/>
      <c r="VFZ23" s="1"/>
      <c r="VGA23" s="1"/>
      <c r="VGB23" s="1"/>
      <c r="VGC23" s="1"/>
      <c r="VGD23" s="1"/>
      <c r="VGE23" s="1"/>
      <c r="VGF23" s="1"/>
      <c r="VGG23" s="1"/>
      <c r="VGH23" s="1"/>
      <c r="VGI23" s="1"/>
      <c r="VGJ23" s="1"/>
      <c r="VGK23" s="1"/>
      <c r="VGL23" s="1"/>
      <c r="VGM23" s="1"/>
      <c r="VGN23" s="1"/>
      <c r="VGO23" s="1"/>
      <c r="VGP23" s="1"/>
      <c r="VGQ23" s="1"/>
      <c r="VGR23" s="1"/>
      <c r="VGS23" s="1"/>
      <c r="VGT23" s="1"/>
      <c r="VGU23" s="1"/>
      <c r="VGV23" s="1"/>
      <c r="VGW23" s="1"/>
      <c r="VGX23" s="1"/>
      <c r="VGY23" s="1"/>
      <c r="VGZ23" s="1"/>
      <c r="VHA23" s="1"/>
      <c r="VHB23" s="1"/>
      <c r="VHC23" s="1"/>
      <c r="VHD23" s="1"/>
      <c r="VHE23" s="1"/>
      <c r="VHF23" s="1"/>
      <c r="VHG23" s="1"/>
      <c r="VHH23" s="1"/>
      <c r="VHI23" s="1"/>
      <c r="VHJ23" s="1"/>
      <c r="VHK23" s="1"/>
      <c r="VHL23" s="1"/>
      <c r="VHM23" s="1"/>
      <c r="VHN23" s="1"/>
      <c r="VHO23" s="1"/>
      <c r="VHP23" s="1"/>
      <c r="VHQ23" s="1"/>
      <c r="VHR23" s="1"/>
      <c r="VHS23" s="1"/>
      <c r="VHT23" s="1"/>
      <c r="VHU23" s="1"/>
      <c r="VHV23" s="1"/>
      <c r="VHW23" s="1"/>
      <c r="VHX23" s="1"/>
      <c r="VHY23" s="1"/>
      <c r="VHZ23" s="1"/>
      <c r="VIA23" s="1"/>
      <c r="VIB23" s="1"/>
      <c r="VIC23" s="1"/>
      <c r="VID23" s="1"/>
      <c r="VIE23" s="1"/>
      <c r="VIF23" s="1"/>
      <c r="VIG23" s="1"/>
      <c r="VIH23" s="1"/>
      <c r="VII23" s="1"/>
      <c r="VIJ23" s="1"/>
      <c r="VIK23" s="1"/>
      <c r="VIL23" s="1"/>
      <c r="VIM23" s="1"/>
      <c r="VIN23" s="1"/>
      <c r="VIO23" s="1"/>
      <c r="VIP23" s="1"/>
      <c r="VIQ23" s="1"/>
      <c r="VIR23" s="1"/>
      <c r="VIS23" s="1"/>
      <c r="VIT23" s="1"/>
      <c r="VIU23" s="1"/>
      <c r="VIV23" s="1"/>
      <c r="VIW23" s="1"/>
      <c r="VIX23" s="1"/>
      <c r="VIY23" s="1"/>
      <c r="VIZ23" s="1"/>
      <c r="VJA23" s="1"/>
      <c r="VJB23" s="1"/>
      <c r="VJC23" s="1"/>
      <c r="VJD23" s="1"/>
      <c r="VJE23" s="1"/>
      <c r="VJF23" s="1"/>
      <c r="VJG23" s="1"/>
      <c r="VJH23" s="1"/>
      <c r="VJI23" s="1"/>
      <c r="VJJ23" s="1"/>
      <c r="VJK23" s="1"/>
      <c r="VJL23" s="1"/>
      <c r="VJM23" s="1"/>
      <c r="VJN23" s="1"/>
      <c r="VJO23" s="1"/>
      <c r="VJP23" s="1"/>
      <c r="VJQ23" s="1"/>
      <c r="VJR23" s="1"/>
      <c r="VJS23" s="1"/>
      <c r="VJT23" s="1"/>
      <c r="VJU23" s="1"/>
      <c r="VJV23" s="1"/>
      <c r="VJW23" s="1"/>
      <c r="VJX23" s="1"/>
      <c r="VJY23" s="1"/>
      <c r="VJZ23" s="1"/>
      <c r="VKA23" s="1"/>
      <c r="VKB23" s="1"/>
      <c r="VKC23" s="1"/>
      <c r="VKD23" s="1"/>
      <c r="VKE23" s="1"/>
      <c r="VKF23" s="1"/>
      <c r="VKG23" s="1"/>
      <c r="VKH23" s="1"/>
      <c r="VKI23" s="1"/>
      <c r="VKJ23" s="1"/>
      <c r="VKK23" s="1"/>
      <c r="VKL23" s="1"/>
      <c r="VKM23" s="1"/>
      <c r="VKN23" s="1"/>
      <c r="VKO23" s="1"/>
      <c r="VKP23" s="1"/>
      <c r="VKQ23" s="1"/>
      <c r="VKR23" s="1"/>
      <c r="VKS23" s="1"/>
      <c r="VKT23" s="1"/>
      <c r="VKU23" s="1"/>
      <c r="VKV23" s="1"/>
      <c r="VKW23" s="1"/>
      <c r="VKX23" s="1"/>
      <c r="VKY23" s="1"/>
      <c r="VKZ23" s="1"/>
      <c r="VLA23" s="1"/>
      <c r="VLB23" s="1"/>
      <c r="VLC23" s="1"/>
      <c r="VLD23" s="1"/>
      <c r="VLE23" s="1"/>
      <c r="VLF23" s="1"/>
      <c r="VLG23" s="1"/>
      <c r="VLH23" s="1"/>
      <c r="VLI23" s="1"/>
      <c r="VLJ23" s="1"/>
      <c r="VLK23" s="1"/>
      <c r="VLL23" s="1"/>
      <c r="VLM23" s="1"/>
      <c r="VLN23" s="1"/>
      <c r="VLO23" s="1"/>
      <c r="VLP23" s="1"/>
      <c r="VLQ23" s="1"/>
      <c r="VLR23" s="1"/>
      <c r="VLS23" s="1"/>
      <c r="VLT23" s="1"/>
      <c r="VLU23" s="1"/>
      <c r="VLV23" s="1"/>
      <c r="VLW23" s="1"/>
      <c r="VLX23" s="1"/>
      <c r="VLY23" s="1"/>
      <c r="VLZ23" s="1"/>
      <c r="VMA23" s="1"/>
      <c r="VMB23" s="1"/>
      <c r="VMC23" s="1"/>
      <c r="VMD23" s="1"/>
      <c r="VME23" s="1"/>
      <c r="VMF23" s="1"/>
      <c r="VMG23" s="1"/>
      <c r="VMH23" s="1"/>
      <c r="VMI23" s="1"/>
      <c r="VMJ23" s="1"/>
      <c r="VMK23" s="1"/>
      <c r="VML23" s="1"/>
      <c r="VMM23" s="1"/>
      <c r="VMN23" s="1"/>
      <c r="VMO23" s="1"/>
      <c r="VMP23" s="1"/>
      <c r="VMQ23" s="1"/>
      <c r="VMR23" s="1"/>
      <c r="VMS23" s="1"/>
      <c r="VMT23" s="1"/>
      <c r="VMU23" s="1"/>
      <c r="VMV23" s="1"/>
      <c r="VMW23" s="1"/>
      <c r="VMX23" s="1"/>
      <c r="VMY23" s="1"/>
      <c r="VMZ23" s="1"/>
      <c r="VNA23" s="1"/>
      <c r="VNB23" s="1"/>
      <c r="VNC23" s="1"/>
      <c r="VND23" s="1"/>
      <c r="VNE23" s="1"/>
      <c r="VNF23" s="1"/>
      <c r="VNG23" s="1"/>
      <c r="VNH23" s="1"/>
      <c r="VNI23" s="1"/>
      <c r="VNJ23" s="1"/>
      <c r="VNK23" s="1"/>
      <c r="VNL23" s="1"/>
      <c r="VNM23" s="1"/>
      <c r="VNN23" s="1"/>
      <c r="VNO23" s="1"/>
      <c r="VNP23" s="1"/>
      <c r="VNQ23" s="1"/>
      <c r="VNR23" s="1"/>
      <c r="VNS23" s="1"/>
      <c r="VNT23" s="1"/>
      <c r="VNU23" s="1"/>
      <c r="VNV23" s="1"/>
      <c r="VNW23" s="1"/>
      <c r="VNX23" s="1"/>
      <c r="VNY23" s="1"/>
      <c r="VNZ23" s="1"/>
      <c r="VOA23" s="1"/>
      <c r="VOB23" s="1"/>
      <c r="VOC23" s="1"/>
      <c r="VOD23" s="1"/>
      <c r="VOE23" s="1"/>
      <c r="VOF23" s="1"/>
      <c r="VOG23" s="1"/>
      <c r="VOH23" s="1"/>
      <c r="VOI23" s="1"/>
      <c r="VOJ23" s="1"/>
      <c r="VOK23" s="1"/>
      <c r="VOL23" s="1"/>
      <c r="VOM23" s="1"/>
      <c r="VON23" s="1"/>
      <c r="VOO23" s="1"/>
      <c r="VOP23" s="1"/>
      <c r="VOQ23" s="1"/>
      <c r="VOR23" s="1"/>
      <c r="VOS23" s="1"/>
      <c r="VOT23" s="1"/>
      <c r="VOU23" s="1"/>
      <c r="VOV23" s="1"/>
      <c r="VOW23" s="1"/>
      <c r="VOX23" s="1"/>
      <c r="VOY23" s="1"/>
      <c r="VOZ23" s="1"/>
      <c r="VPA23" s="1"/>
      <c r="VPB23" s="1"/>
      <c r="VPC23" s="1"/>
      <c r="VPD23" s="1"/>
      <c r="VPE23" s="1"/>
      <c r="VPF23" s="1"/>
      <c r="VPG23" s="1"/>
      <c r="VPH23" s="1"/>
      <c r="VPI23" s="1"/>
      <c r="VPJ23" s="1"/>
      <c r="VPK23" s="1"/>
      <c r="VPL23" s="1"/>
      <c r="VPM23" s="1"/>
      <c r="VPN23" s="1"/>
      <c r="VPO23" s="1"/>
      <c r="VPP23" s="1"/>
      <c r="VPQ23" s="1"/>
      <c r="VPR23" s="1"/>
      <c r="VPS23" s="1"/>
      <c r="VPT23" s="1"/>
      <c r="VPU23" s="1"/>
      <c r="VPV23" s="1"/>
      <c r="VPW23" s="1"/>
      <c r="VPX23" s="1"/>
      <c r="VPY23" s="1"/>
      <c r="VPZ23" s="1"/>
      <c r="VQA23" s="1"/>
      <c r="VQB23" s="1"/>
      <c r="VQC23" s="1"/>
      <c r="VQD23" s="1"/>
      <c r="VQE23" s="1"/>
      <c r="VQF23" s="1"/>
      <c r="VQG23" s="1"/>
      <c r="VQH23" s="1"/>
      <c r="VQI23" s="1"/>
      <c r="VQJ23" s="1"/>
      <c r="VQK23" s="1"/>
      <c r="VQL23" s="1"/>
      <c r="VQM23" s="1"/>
      <c r="VQN23" s="1"/>
      <c r="VQO23" s="1"/>
      <c r="VQP23" s="1"/>
      <c r="VQQ23" s="1"/>
      <c r="VQR23" s="1"/>
      <c r="VQS23" s="1"/>
      <c r="VQT23" s="1"/>
      <c r="VQU23" s="1"/>
      <c r="VQV23" s="1"/>
      <c r="VQW23" s="1"/>
      <c r="VQX23" s="1"/>
      <c r="VQY23" s="1"/>
      <c r="VQZ23" s="1"/>
      <c r="VRA23" s="1"/>
      <c r="VRB23" s="1"/>
      <c r="VRC23" s="1"/>
      <c r="VRD23" s="1"/>
      <c r="VRE23" s="1"/>
      <c r="VRF23" s="1"/>
      <c r="VRG23" s="1"/>
      <c r="VRH23" s="1"/>
      <c r="VRI23" s="1"/>
      <c r="VRJ23" s="1"/>
      <c r="VRK23" s="1"/>
      <c r="VRL23" s="1"/>
      <c r="VRM23" s="1"/>
      <c r="VRN23" s="1"/>
      <c r="VRO23" s="1"/>
      <c r="VRP23" s="1"/>
      <c r="VRQ23" s="1"/>
      <c r="VRR23" s="1"/>
      <c r="VRS23" s="1"/>
      <c r="VRT23" s="1"/>
      <c r="VRU23" s="1"/>
      <c r="VRV23" s="1"/>
      <c r="VRW23" s="1"/>
      <c r="VRX23" s="1"/>
      <c r="VRY23" s="1"/>
      <c r="VRZ23" s="1"/>
      <c r="VSA23" s="1"/>
      <c r="VSB23" s="1"/>
      <c r="VSC23" s="1"/>
      <c r="VSD23" s="1"/>
      <c r="VSE23" s="1"/>
      <c r="VSF23" s="1"/>
      <c r="VSG23" s="1"/>
      <c r="VSH23" s="1"/>
      <c r="VSI23" s="1"/>
      <c r="VSJ23" s="1"/>
      <c r="VSK23" s="1"/>
      <c r="VSL23" s="1"/>
      <c r="VSM23" s="1"/>
      <c r="VSN23" s="1"/>
      <c r="VSO23" s="1"/>
      <c r="VSP23" s="1"/>
      <c r="VSQ23" s="1"/>
      <c r="VSR23" s="1"/>
      <c r="VSS23" s="1"/>
      <c r="VST23" s="1"/>
      <c r="VSU23" s="1"/>
      <c r="VSV23" s="1"/>
      <c r="VSW23" s="1"/>
      <c r="VSX23" s="1"/>
      <c r="VSY23" s="1"/>
      <c r="VSZ23" s="1"/>
      <c r="VTA23" s="1"/>
      <c r="VTB23" s="1"/>
      <c r="VTC23" s="1"/>
      <c r="VTD23" s="1"/>
      <c r="VTE23" s="1"/>
      <c r="VTF23" s="1"/>
      <c r="VTG23" s="1"/>
      <c r="VTH23" s="1"/>
      <c r="VTI23" s="1"/>
      <c r="VTJ23" s="1"/>
      <c r="VTK23" s="1"/>
      <c r="VTL23" s="1"/>
      <c r="VTM23" s="1"/>
      <c r="VTN23" s="1"/>
      <c r="VTO23" s="1"/>
      <c r="VTP23" s="1"/>
      <c r="VTQ23" s="1"/>
      <c r="VTR23" s="1"/>
      <c r="VTS23" s="1"/>
      <c r="VTT23" s="1"/>
      <c r="VTU23" s="1"/>
      <c r="VTV23" s="1"/>
      <c r="VTW23" s="1"/>
      <c r="VTX23" s="1"/>
      <c r="VTY23" s="1"/>
      <c r="VTZ23" s="1"/>
      <c r="VUA23" s="1"/>
      <c r="VUB23" s="1"/>
      <c r="VUC23" s="1"/>
      <c r="VUD23" s="1"/>
      <c r="VUE23" s="1"/>
      <c r="VUF23" s="1"/>
      <c r="VUG23" s="1"/>
      <c r="VUH23" s="1"/>
      <c r="VUI23" s="1"/>
      <c r="VUJ23" s="1"/>
      <c r="VUK23" s="1"/>
      <c r="VUL23" s="1"/>
      <c r="VUM23" s="1"/>
      <c r="VUN23" s="1"/>
      <c r="VUO23" s="1"/>
      <c r="VUP23" s="1"/>
      <c r="VUQ23" s="1"/>
      <c r="VUR23" s="1"/>
      <c r="VUS23" s="1"/>
      <c r="VUT23" s="1"/>
      <c r="VUU23" s="1"/>
      <c r="VUV23" s="1"/>
      <c r="VUW23" s="1"/>
      <c r="VUX23" s="1"/>
      <c r="VUY23" s="1"/>
      <c r="VUZ23" s="1"/>
      <c r="VVA23" s="1"/>
      <c r="VVB23" s="1"/>
      <c r="VVC23" s="1"/>
      <c r="VVD23" s="1"/>
      <c r="VVE23" s="1"/>
      <c r="VVF23" s="1"/>
      <c r="VVG23" s="1"/>
      <c r="VVH23" s="1"/>
      <c r="VVI23" s="1"/>
      <c r="VVJ23" s="1"/>
      <c r="VVK23" s="1"/>
      <c r="VVL23" s="1"/>
      <c r="VVM23" s="1"/>
      <c r="VVN23" s="1"/>
      <c r="VVO23" s="1"/>
      <c r="VVP23" s="1"/>
      <c r="VVQ23" s="1"/>
      <c r="VVR23" s="1"/>
      <c r="VVS23" s="1"/>
      <c r="VVT23" s="1"/>
      <c r="VVU23" s="1"/>
      <c r="VVV23" s="1"/>
      <c r="VVW23" s="1"/>
      <c r="VVX23" s="1"/>
      <c r="VVY23" s="1"/>
      <c r="VVZ23" s="1"/>
      <c r="VWA23" s="1"/>
      <c r="VWB23" s="1"/>
      <c r="VWC23" s="1"/>
      <c r="VWD23" s="1"/>
      <c r="VWE23" s="1"/>
      <c r="VWF23" s="1"/>
      <c r="VWG23" s="1"/>
      <c r="VWH23" s="1"/>
      <c r="VWI23" s="1"/>
      <c r="VWJ23" s="1"/>
      <c r="VWK23" s="1"/>
      <c r="VWL23" s="1"/>
      <c r="VWM23" s="1"/>
      <c r="VWN23" s="1"/>
      <c r="VWO23" s="1"/>
      <c r="VWP23" s="1"/>
      <c r="VWQ23" s="1"/>
      <c r="VWR23" s="1"/>
      <c r="VWS23" s="1"/>
      <c r="VWT23" s="1"/>
      <c r="VWU23" s="1"/>
      <c r="VWV23" s="1"/>
      <c r="VWW23" s="1"/>
      <c r="VWX23" s="1"/>
      <c r="VWY23" s="1"/>
      <c r="VWZ23" s="1"/>
      <c r="VXA23" s="1"/>
      <c r="VXB23" s="1"/>
      <c r="VXC23" s="1"/>
      <c r="VXD23" s="1"/>
      <c r="VXE23" s="1"/>
      <c r="VXF23" s="1"/>
      <c r="VXG23" s="1"/>
      <c r="VXH23" s="1"/>
      <c r="VXI23" s="1"/>
      <c r="VXJ23" s="1"/>
      <c r="VXK23" s="1"/>
      <c r="VXL23" s="1"/>
      <c r="VXM23" s="1"/>
      <c r="VXN23" s="1"/>
      <c r="VXO23" s="1"/>
      <c r="VXP23" s="1"/>
      <c r="VXQ23" s="1"/>
      <c r="VXR23" s="1"/>
      <c r="VXS23" s="1"/>
      <c r="VXT23" s="1"/>
      <c r="VXU23" s="1"/>
      <c r="VXV23" s="1"/>
      <c r="VXW23" s="1"/>
      <c r="VXX23" s="1"/>
      <c r="VXY23" s="1"/>
      <c r="VXZ23" s="1"/>
      <c r="VYA23" s="1"/>
      <c r="VYB23" s="1"/>
      <c r="VYC23" s="1"/>
      <c r="VYD23" s="1"/>
      <c r="VYE23" s="1"/>
      <c r="VYF23" s="1"/>
      <c r="VYG23" s="1"/>
      <c r="VYH23" s="1"/>
      <c r="VYI23" s="1"/>
      <c r="VYJ23" s="1"/>
      <c r="VYK23" s="1"/>
      <c r="VYL23" s="1"/>
      <c r="VYM23" s="1"/>
      <c r="VYN23" s="1"/>
      <c r="VYO23" s="1"/>
      <c r="VYP23" s="1"/>
      <c r="VYQ23" s="1"/>
      <c r="VYR23" s="1"/>
      <c r="VYS23" s="1"/>
      <c r="VYT23" s="1"/>
      <c r="VYU23" s="1"/>
      <c r="VYV23" s="1"/>
      <c r="VYW23" s="1"/>
      <c r="VYX23" s="1"/>
      <c r="VYY23" s="1"/>
      <c r="VYZ23" s="1"/>
      <c r="VZA23" s="1"/>
      <c r="VZB23" s="1"/>
      <c r="VZC23" s="1"/>
      <c r="VZD23" s="1"/>
      <c r="VZE23" s="1"/>
      <c r="VZF23" s="1"/>
      <c r="VZG23" s="1"/>
      <c r="VZH23" s="1"/>
      <c r="VZI23" s="1"/>
      <c r="VZJ23" s="1"/>
      <c r="VZK23" s="1"/>
      <c r="VZL23" s="1"/>
      <c r="VZM23" s="1"/>
      <c r="VZN23" s="1"/>
      <c r="VZO23" s="1"/>
      <c r="VZP23" s="1"/>
      <c r="VZQ23" s="1"/>
      <c r="VZR23" s="1"/>
      <c r="VZS23" s="1"/>
      <c r="VZT23" s="1"/>
      <c r="VZU23" s="1"/>
      <c r="VZV23" s="1"/>
      <c r="VZW23" s="1"/>
      <c r="VZX23" s="1"/>
      <c r="VZY23" s="1"/>
      <c r="VZZ23" s="1"/>
      <c r="WAA23" s="1"/>
      <c r="WAB23" s="1"/>
      <c r="WAC23" s="1"/>
      <c r="WAD23" s="1"/>
      <c r="WAE23" s="1"/>
      <c r="WAF23" s="1"/>
      <c r="WAG23" s="1"/>
      <c r="WAH23" s="1"/>
      <c r="WAI23" s="1"/>
      <c r="WAJ23" s="1"/>
      <c r="WAK23" s="1"/>
      <c r="WAL23" s="1"/>
      <c r="WAM23" s="1"/>
      <c r="WAN23" s="1"/>
      <c r="WAO23" s="1"/>
      <c r="WAP23" s="1"/>
      <c r="WAQ23" s="1"/>
      <c r="WAR23" s="1"/>
      <c r="WAS23" s="1"/>
      <c r="WAT23" s="1"/>
      <c r="WAU23" s="1"/>
      <c r="WAV23" s="1"/>
      <c r="WAW23" s="1"/>
      <c r="WAX23" s="1"/>
      <c r="WAY23" s="1"/>
      <c r="WAZ23" s="1"/>
      <c r="WBA23" s="1"/>
      <c r="WBB23" s="1"/>
      <c r="WBC23" s="1"/>
      <c r="WBD23" s="1"/>
      <c r="WBE23" s="1"/>
      <c r="WBF23" s="1"/>
      <c r="WBG23" s="1"/>
      <c r="WBH23" s="1"/>
      <c r="WBI23" s="1"/>
      <c r="WBJ23" s="1"/>
      <c r="WBK23" s="1"/>
      <c r="WBL23" s="1"/>
      <c r="WBM23" s="1"/>
      <c r="WBN23" s="1"/>
      <c r="WBO23" s="1"/>
      <c r="WBP23" s="1"/>
      <c r="WBQ23" s="1"/>
      <c r="WBR23" s="1"/>
      <c r="WBS23" s="1"/>
      <c r="WBT23" s="1"/>
      <c r="WBU23" s="1"/>
      <c r="WBV23" s="1"/>
      <c r="WBW23" s="1"/>
      <c r="WBX23" s="1"/>
      <c r="WBY23" s="1"/>
      <c r="WBZ23" s="1"/>
      <c r="WCA23" s="1"/>
      <c r="WCB23" s="1"/>
      <c r="WCC23" s="1"/>
      <c r="WCD23" s="1"/>
      <c r="WCE23" s="1"/>
      <c r="WCF23" s="1"/>
      <c r="WCG23" s="1"/>
      <c r="WCH23" s="1"/>
      <c r="WCI23" s="1"/>
      <c r="WCJ23" s="1"/>
      <c r="WCK23" s="1"/>
      <c r="WCL23" s="1"/>
      <c r="WCM23" s="1"/>
      <c r="WCN23" s="1"/>
      <c r="WCO23" s="1"/>
      <c r="WCP23" s="1"/>
      <c r="WCQ23" s="1"/>
      <c r="WCR23" s="1"/>
      <c r="WCS23" s="1"/>
      <c r="WCT23" s="1"/>
      <c r="WCU23" s="1"/>
      <c r="WCV23" s="1"/>
      <c r="WCW23" s="1"/>
      <c r="WCX23" s="1"/>
      <c r="WCY23" s="1"/>
      <c r="WCZ23" s="1"/>
      <c r="WDA23" s="1"/>
      <c r="WDB23" s="1"/>
      <c r="WDC23" s="1"/>
      <c r="WDD23" s="1"/>
      <c r="WDE23" s="1"/>
      <c r="WDF23" s="1"/>
      <c r="WDG23" s="1"/>
      <c r="WDH23" s="1"/>
      <c r="WDI23" s="1"/>
      <c r="WDJ23" s="1"/>
      <c r="WDK23" s="1"/>
      <c r="WDL23" s="1"/>
      <c r="WDM23" s="1"/>
      <c r="WDN23" s="1"/>
      <c r="WDO23" s="1"/>
      <c r="WDP23" s="1"/>
      <c r="WDQ23" s="1"/>
      <c r="WDR23" s="1"/>
      <c r="WDS23" s="1"/>
      <c r="WDT23" s="1"/>
      <c r="WDU23" s="1"/>
      <c r="WDV23" s="1"/>
      <c r="WDW23" s="1"/>
      <c r="WDX23" s="1"/>
      <c r="WDY23" s="1"/>
      <c r="WDZ23" s="1"/>
      <c r="WEA23" s="1"/>
      <c r="WEB23" s="1"/>
      <c r="WEC23" s="1"/>
      <c r="WED23" s="1"/>
      <c r="WEE23" s="1"/>
      <c r="WEF23" s="1"/>
      <c r="WEG23" s="1"/>
      <c r="WEH23" s="1"/>
      <c r="WEI23" s="1"/>
      <c r="WEJ23" s="1"/>
      <c r="WEK23" s="1"/>
      <c r="WEL23" s="1"/>
      <c r="WEM23" s="1"/>
      <c r="WEN23" s="1"/>
      <c r="WEO23" s="1"/>
      <c r="WEP23" s="1"/>
      <c r="WEQ23" s="1"/>
      <c r="WER23" s="1"/>
      <c r="WES23" s="1"/>
      <c r="WET23" s="1"/>
      <c r="WEU23" s="1"/>
      <c r="WEV23" s="1"/>
      <c r="WEW23" s="1"/>
      <c r="WEX23" s="1"/>
      <c r="WEY23" s="1"/>
      <c r="WEZ23" s="1"/>
      <c r="WFA23" s="1"/>
      <c r="WFB23" s="1"/>
      <c r="WFC23" s="1"/>
      <c r="WFD23" s="1"/>
      <c r="WFE23" s="1"/>
      <c r="WFF23" s="1"/>
      <c r="WFG23" s="1"/>
      <c r="WFH23" s="1"/>
      <c r="WFI23" s="1"/>
      <c r="WFJ23" s="1"/>
      <c r="WFK23" s="1"/>
      <c r="WFL23" s="1"/>
      <c r="WFM23" s="1"/>
      <c r="WFN23" s="1"/>
      <c r="WFO23" s="1"/>
      <c r="WFP23" s="1"/>
      <c r="WFQ23" s="1"/>
      <c r="WFR23" s="1"/>
      <c r="WFS23" s="1"/>
      <c r="WFT23" s="1"/>
      <c r="WFU23" s="1"/>
      <c r="WFV23" s="1"/>
      <c r="WFW23" s="1"/>
      <c r="WFX23" s="1"/>
      <c r="WFY23" s="1"/>
      <c r="WFZ23" s="1"/>
      <c r="WGA23" s="1"/>
      <c r="WGB23" s="1"/>
      <c r="WGC23" s="1"/>
      <c r="WGD23" s="1"/>
      <c r="WGE23" s="1"/>
      <c r="WGF23" s="1"/>
      <c r="WGG23" s="1"/>
      <c r="WGH23" s="1"/>
      <c r="WGI23" s="1"/>
      <c r="WGJ23" s="1"/>
      <c r="WGK23" s="1"/>
      <c r="WGL23" s="1"/>
      <c r="WGM23" s="1"/>
      <c r="WGN23" s="1"/>
      <c r="WGO23" s="1"/>
      <c r="WGP23" s="1"/>
      <c r="WGQ23" s="1"/>
      <c r="WGR23" s="1"/>
      <c r="WGS23" s="1"/>
      <c r="WGT23" s="1"/>
      <c r="WGU23" s="1"/>
      <c r="WGV23" s="1"/>
      <c r="WGW23" s="1"/>
      <c r="WGX23" s="1"/>
      <c r="WGY23" s="1"/>
      <c r="WGZ23" s="1"/>
      <c r="WHA23" s="1"/>
      <c r="WHB23" s="1"/>
      <c r="WHC23" s="1"/>
      <c r="WHD23" s="1"/>
      <c r="WHE23" s="1"/>
      <c r="WHF23" s="1"/>
      <c r="WHG23" s="1"/>
      <c r="WHH23" s="1"/>
      <c r="WHI23" s="1"/>
      <c r="WHJ23" s="1"/>
      <c r="WHK23" s="1"/>
      <c r="WHL23" s="1"/>
      <c r="WHM23" s="1"/>
      <c r="WHN23" s="1"/>
      <c r="WHO23" s="1"/>
      <c r="WHP23" s="1"/>
      <c r="WHQ23" s="1"/>
      <c r="WHR23" s="1"/>
      <c r="WHS23" s="1"/>
      <c r="WHT23" s="1"/>
      <c r="WHU23" s="1"/>
      <c r="WHV23" s="1"/>
      <c r="WHW23" s="1"/>
      <c r="WHX23" s="1"/>
      <c r="WHY23" s="1"/>
      <c r="WHZ23" s="1"/>
      <c r="WIA23" s="1"/>
      <c r="WIB23" s="1"/>
      <c r="WIC23" s="1"/>
      <c r="WID23" s="1"/>
      <c r="WIE23" s="1"/>
      <c r="WIF23" s="1"/>
      <c r="WIG23" s="1"/>
      <c r="WIH23" s="1"/>
      <c r="WII23" s="1"/>
      <c r="WIJ23" s="1"/>
      <c r="WIK23" s="1"/>
      <c r="WIL23" s="1"/>
      <c r="WIM23" s="1"/>
      <c r="WIN23" s="1"/>
      <c r="WIO23" s="1"/>
      <c r="WIP23" s="1"/>
      <c r="WIQ23" s="1"/>
      <c r="WIR23" s="1"/>
      <c r="WIS23" s="1"/>
      <c r="WIT23" s="1"/>
      <c r="WIU23" s="1"/>
      <c r="WIV23" s="1"/>
      <c r="WIW23" s="1"/>
      <c r="WIX23" s="1"/>
      <c r="WIY23" s="1"/>
      <c r="WIZ23" s="1"/>
      <c r="WJA23" s="1"/>
      <c r="WJB23" s="1"/>
      <c r="WJC23" s="1"/>
      <c r="WJD23" s="1"/>
      <c r="WJE23" s="1"/>
      <c r="WJF23" s="1"/>
      <c r="WJG23" s="1"/>
      <c r="WJH23" s="1"/>
      <c r="WJI23" s="1"/>
      <c r="WJJ23" s="1"/>
      <c r="WJK23" s="1"/>
      <c r="WJL23" s="1"/>
      <c r="WJM23" s="1"/>
      <c r="WJN23" s="1"/>
      <c r="WJO23" s="1"/>
      <c r="WJP23" s="1"/>
      <c r="WJQ23" s="1"/>
      <c r="WJR23" s="1"/>
      <c r="WJS23" s="1"/>
      <c r="WJT23" s="1"/>
      <c r="WJU23" s="1"/>
      <c r="WJV23" s="1"/>
      <c r="WJW23" s="1"/>
      <c r="WJX23" s="1"/>
      <c r="WJY23" s="1"/>
      <c r="WJZ23" s="1"/>
      <c r="WKA23" s="1"/>
      <c r="WKB23" s="1"/>
      <c r="WKC23" s="1"/>
      <c r="WKD23" s="1"/>
      <c r="WKE23" s="1"/>
      <c r="WKF23" s="1"/>
      <c r="WKG23" s="1"/>
      <c r="WKH23" s="1"/>
      <c r="WKI23" s="1"/>
      <c r="WKJ23" s="1"/>
      <c r="WKK23" s="1"/>
      <c r="WKL23" s="1"/>
      <c r="WKM23" s="1"/>
      <c r="WKN23" s="1"/>
      <c r="WKO23" s="1"/>
      <c r="WKP23" s="1"/>
      <c r="WKQ23" s="1"/>
      <c r="WKR23" s="1"/>
      <c r="WKS23" s="1"/>
      <c r="WKT23" s="1"/>
      <c r="WKU23" s="1"/>
      <c r="WKV23" s="1"/>
      <c r="WKW23" s="1"/>
      <c r="WKX23" s="1"/>
      <c r="WKY23" s="1"/>
      <c r="WKZ23" s="1"/>
      <c r="WLA23" s="1"/>
      <c r="WLB23" s="1"/>
      <c r="WLC23" s="1"/>
      <c r="WLD23" s="1"/>
      <c r="WLE23" s="1"/>
      <c r="WLF23" s="1"/>
      <c r="WLG23" s="1"/>
      <c r="WLH23" s="1"/>
      <c r="WLI23" s="1"/>
      <c r="WLJ23" s="1"/>
      <c r="WLK23" s="1"/>
      <c r="WLL23" s="1"/>
      <c r="WLM23" s="1"/>
      <c r="WLN23" s="1"/>
      <c r="WLO23" s="1"/>
      <c r="WLP23" s="1"/>
      <c r="WLQ23" s="1"/>
      <c r="WLR23" s="1"/>
      <c r="WLS23" s="1"/>
      <c r="WLT23" s="1"/>
      <c r="WLU23" s="1"/>
      <c r="WLV23" s="1"/>
      <c r="WLW23" s="1"/>
      <c r="WLX23" s="1"/>
      <c r="WLY23" s="1"/>
      <c r="WLZ23" s="1"/>
      <c r="WMA23" s="1"/>
      <c r="WMB23" s="1"/>
      <c r="WMC23" s="1"/>
      <c r="WMD23" s="1"/>
      <c r="WME23" s="1"/>
      <c r="WMF23" s="1"/>
      <c r="WMG23" s="1"/>
      <c r="WMH23" s="1"/>
      <c r="WMI23" s="1"/>
      <c r="WMJ23" s="1"/>
      <c r="WMK23" s="1"/>
      <c r="WML23" s="1"/>
      <c r="WMM23" s="1"/>
      <c r="WMN23" s="1"/>
      <c r="WMO23" s="1"/>
      <c r="WMP23" s="1"/>
      <c r="WMQ23" s="1"/>
      <c r="WMR23" s="1"/>
      <c r="WMS23" s="1"/>
      <c r="WMT23" s="1"/>
      <c r="WMU23" s="1"/>
      <c r="WMV23" s="1"/>
      <c r="WMW23" s="1"/>
      <c r="WMX23" s="1"/>
      <c r="WMY23" s="1"/>
      <c r="WMZ23" s="1"/>
      <c r="WNA23" s="1"/>
      <c r="WNB23" s="1"/>
      <c r="WNC23" s="1"/>
      <c r="WND23" s="1"/>
      <c r="WNE23" s="1"/>
      <c r="WNF23" s="1"/>
      <c r="WNG23" s="1"/>
      <c r="WNH23" s="1"/>
      <c r="WNI23" s="1"/>
      <c r="WNJ23" s="1"/>
      <c r="WNK23" s="1"/>
      <c r="WNL23" s="1"/>
      <c r="WNM23" s="1"/>
      <c r="WNN23" s="1"/>
      <c r="WNO23" s="1"/>
      <c r="WNP23" s="1"/>
      <c r="WNQ23" s="1"/>
      <c r="WNR23" s="1"/>
      <c r="WNS23" s="1"/>
      <c r="WNT23" s="1"/>
      <c r="WNU23" s="1"/>
      <c r="WNV23" s="1"/>
      <c r="WNW23" s="1"/>
      <c r="WNX23" s="1"/>
      <c r="WNY23" s="1"/>
      <c r="WNZ23" s="1"/>
      <c r="WOA23" s="1"/>
      <c r="WOB23" s="1"/>
      <c r="WOC23" s="1"/>
      <c r="WOD23" s="1"/>
      <c r="WOE23" s="1"/>
      <c r="WOF23" s="1"/>
      <c r="WOG23" s="1"/>
      <c r="WOH23" s="1"/>
      <c r="WOI23" s="1"/>
      <c r="WOJ23" s="1"/>
      <c r="WOK23" s="1"/>
      <c r="WOL23" s="1"/>
      <c r="WOM23" s="1"/>
      <c r="WON23" s="1"/>
      <c r="WOO23" s="1"/>
      <c r="WOP23" s="1"/>
      <c r="WOQ23" s="1"/>
      <c r="WOR23" s="1"/>
      <c r="WOS23" s="1"/>
      <c r="WOT23" s="1"/>
      <c r="WOU23" s="1"/>
      <c r="WOV23" s="1"/>
      <c r="WOW23" s="1"/>
      <c r="WOX23" s="1"/>
      <c r="WOY23" s="1"/>
      <c r="WOZ23" s="1"/>
      <c r="WPA23" s="1"/>
      <c r="WPB23" s="1"/>
      <c r="WPC23" s="1"/>
      <c r="WPD23" s="1"/>
      <c r="WPE23" s="1"/>
      <c r="WPF23" s="1"/>
      <c r="WPG23" s="1"/>
      <c r="WPH23" s="1"/>
      <c r="WPI23" s="1"/>
      <c r="WPJ23" s="1"/>
      <c r="WPK23" s="1"/>
      <c r="WPL23" s="1"/>
      <c r="WPM23" s="1"/>
      <c r="WPN23" s="1"/>
      <c r="WPO23" s="1"/>
      <c r="WPP23" s="1"/>
      <c r="WPQ23" s="1"/>
      <c r="WPR23" s="1"/>
      <c r="WPS23" s="1"/>
      <c r="WPT23" s="1"/>
      <c r="WPU23" s="1"/>
      <c r="WPV23" s="1"/>
      <c r="WPW23" s="1"/>
      <c r="WPX23" s="1"/>
      <c r="WPY23" s="1"/>
      <c r="WPZ23" s="1"/>
      <c r="WQA23" s="1"/>
      <c r="WQB23" s="1"/>
      <c r="WQC23" s="1"/>
      <c r="WQD23" s="1"/>
      <c r="WQE23" s="1"/>
      <c r="WQF23" s="1"/>
      <c r="WQG23" s="1"/>
      <c r="WQH23" s="1"/>
      <c r="WQI23" s="1"/>
      <c r="WQJ23" s="1"/>
      <c r="WQK23" s="1"/>
      <c r="WQL23" s="1"/>
      <c r="WQM23" s="1"/>
      <c r="WQN23" s="1"/>
      <c r="WQO23" s="1"/>
      <c r="WQP23" s="1"/>
      <c r="WQQ23" s="1"/>
      <c r="WQR23" s="1"/>
      <c r="WQS23" s="1"/>
      <c r="WQT23" s="1"/>
      <c r="WQU23" s="1"/>
      <c r="WQV23" s="1"/>
      <c r="WQW23" s="1"/>
      <c r="WQX23" s="1"/>
      <c r="WQY23" s="1"/>
      <c r="WQZ23" s="1"/>
      <c r="WRA23" s="1"/>
      <c r="WRB23" s="1"/>
      <c r="WRC23" s="1"/>
      <c r="WRD23" s="1"/>
      <c r="WRE23" s="1"/>
      <c r="WRF23" s="1"/>
      <c r="WRG23" s="1"/>
      <c r="WRH23" s="1"/>
      <c r="WRI23" s="1"/>
      <c r="WRJ23" s="1"/>
      <c r="WRK23" s="1"/>
      <c r="WRL23" s="1"/>
      <c r="WRM23" s="1"/>
      <c r="WRN23" s="1"/>
      <c r="WRO23" s="1"/>
      <c r="WRP23" s="1"/>
      <c r="WRQ23" s="1"/>
      <c r="WRR23" s="1"/>
      <c r="WRS23" s="1"/>
      <c r="WRT23" s="1"/>
      <c r="WRU23" s="1"/>
      <c r="WRV23" s="1"/>
      <c r="WRW23" s="1"/>
      <c r="WRX23" s="1"/>
      <c r="WRY23" s="1"/>
      <c r="WRZ23" s="1"/>
      <c r="WSA23" s="1"/>
      <c r="WSB23" s="1"/>
      <c r="WSC23" s="1"/>
      <c r="WSD23" s="1"/>
      <c r="WSE23" s="1"/>
      <c r="WSF23" s="1"/>
      <c r="WSG23" s="1"/>
      <c r="WSH23" s="1"/>
      <c r="WSI23" s="1"/>
      <c r="WSJ23" s="1"/>
      <c r="WSK23" s="1"/>
      <c r="WSL23" s="1"/>
      <c r="WSM23" s="1"/>
      <c r="WSN23" s="1"/>
      <c r="WSO23" s="1"/>
      <c r="WSP23" s="1"/>
      <c r="WSQ23" s="1"/>
      <c r="WSR23" s="1"/>
      <c r="WSS23" s="1"/>
      <c r="WST23" s="1"/>
      <c r="WSU23" s="1"/>
      <c r="WSV23" s="1"/>
      <c r="WSW23" s="1"/>
      <c r="WSX23" s="1"/>
      <c r="WSY23" s="1"/>
      <c r="WSZ23" s="1"/>
      <c r="WTA23" s="1"/>
      <c r="WTB23" s="1"/>
      <c r="WTC23" s="1"/>
      <c r="WTD23" s="1"/>
      <c r="WTE23" s="1"/>
      <c r="WTF23" s="1"/>
      <c r="WTG23" s="1"/>
      <c r="WTH23" s="1"/>
      <c r="WTI23" s="1"/>
      <c r="WTJ23" s="1"/>
      <c r="WTK23" s="1"/>
      <c r="WTL23" s="1"/>
      <c r="WTM23" s="1"/>
      <c r="WTN23" s="1"/>
      <c r="WTO23" s="1"/>
      <c r="WTP23" s="1"/>
      <c r="WTQ23" s="1"/>
      <c r="WTR23" s="1"/>
      <c r="WTS23" s="1"/>
      <c r="WTT23" s="1"/>
      <c r="WTU23" s="1"/>
      <c r="WTV23" s="1"/>
      <c r="WTW23" s="1"/>
      <c r="WTX23" s="1"/>
      <c r="WTY23" s="1"/>
      <c r="WTZ23" s="1"/>
      <c r="WUA23" s="1"/>
      <c r="WUB23" s="1"/>
      <c r="WUC23" s="1"/>
      <c r="WUD23" s="1"/>
      <c r="WUE23" s="1"/>
      <c r="WUF23" s="1"/>
      <c r="WUG23" s="1"/>
      <c r="WUH23" s="1"/>
      <c r="WUI23" s="1"/>
      <c r="WUJ23" s="1"/>
      <c r="WUK23" s="1"/>
      <c r="WUL23" s="1"/>
      <c r="WUM23" s="1"/>
      <c r="WUN23" s="1"/>
      <c r="WUO23" s="1"/>
      <c r="WUP23" s="1"/>
      <c r="WUQ23" s="1"/>
      <c r="WUR23" s="1"/>
      <c r="WUS23" s="1"/>
      <c r="WUT23" s="1"/>
      <c r="WUU23" s="1"/>
      <c r="WUV23" s="1"/>
      <c r="WUW23" s="1"/>
      <c r="WUX23" s="1"/>
      <c r="WUY23" s="1"/>
      <c r="WUZ23" s="1"/>
      <c r="WVA23" s="1"/>
      <c r="WVB23" s="1"/>
      <c r="WVC23" s="1"/>
      <c r="WVD23" s="1"/>
      <c r="WVE23" s="1"/>
      <c r="WVF23" s="1"/>
      <c r="WVG23" s="1"/>
      <c r="WVH23" s="1"/>
      <c r="WVI23" s="1"/>
      <c r="WVJ23" s="1"/>
      <c r="WVK23" s="1"/>
      <c r="WVL23" s="1"/>
      <c r="WVM23" s="1"/>
      <c r="WVN23" s="1"/>
      <c r="WVO23" s="1"/>
      <c r="WVP23" s="1"/>
      <c r="WVQ23" s="1"/>
      <c r="WVR23" s="1"/>
      <c r="WVS23" s="1"/>
      <c r="WVT23" s="1"/>
      <c r="WVU23" s="1"/>
      <c r="WVV23" s="1"/>
      <c r="WVW23" s="1"/>
      <c r="WVX23" s="1"/>
      <c r="WVY23" s="1"/>
      <c r="WVZ23" s="1"/>
      <c r="WWA23" s="1"/>
      <c r="WWB23" s="1"/>
      <c r="WWC23" s="1"/>
      <c r="WWD23" s="1"/>
      <c r="WWE23" s="1"/>
      <c r="WWF23" s="1"/>
      <c r="WWG23" s="1"/>
      <c r="WWH23" s="1"/>
      <c r="WWI23" s="1"/>
      <c r="WWJ23" s="1"/>
      <c r="WWK23" s="1"/>
      <c r="WWL23" s="1"/>
      <c r="WWM23" s="1"/>
      <c r="WWN23" s="1"/>
      <c r="WWO23" s="1"/>
      <c r="WWP23" s="1"/>
      <c r="WWQ23" s="1"/>
      <c r="WWR23" s="1"/>
      <c r="WWS23" s="1"/>
      <c r="WWT23" s="1"/>
      <c r="WWU23" s="1"/>
      <c r="WWV23" s="1"/>
      <c r="WWW23" s="1"/>
      <c r="WWX23" s="1"/>
      <c r="WWY23" s="1"/>
      <c r="WWZ23" s="1"/>
      <c r="WXA23" s="1"/>
      <c r="WXB23" s="1"/>
      <c r="WXC23" s="1"/>
      <c r="WXD23" s="1"/>
      <c r="WXE23" s="1"/>
      <c r="WXF23" s="1"/>
      <c r="WXG23" s="1"/>
      <c r="WXH23" s="1"/>
      <c r="WXI23" s="1"/>
      <c r="WXJ23" s="1"/>
      <c r="WXK23" s="1"/>
      <c r="WXL23" s="1"/>
      <c r="WXM23" s="1"/>
      <c r="WXN23" s="1"/>
      <c r="WXO23" s="1"/>
      <c r="WXP23" s="1"/>
      <c r="WXQ23" s="1"/>
      <c r="WXR23" s="1"/>
      <c r="WXS23" s="1"/>
      <c r="WXT23" s="1"/>
      <c r="WXU23" s="1"/>
      <c r="WXV23" s="1"/>
      <c r="WXW23" s="1"/>
      <c r="WXX23" s="1"/>
      <c r="WXY23" s="1"/>
      <c r="WXZ23" s="1"/>
      <c r="WYA23" s="1"/>
      <c r="WYB23" s="1"/>
      <c r="WYC23" s="1"/>
      <c r="WYD23" s="1"/>
      <c r="WYE23" s="1"/>
      <c r="WYF23" s="1"/>
      <c r="WYG23" s="1"/>
      <c r="WYH23" s="1"/>
      <c r="WYI23" s="1"/>
      <c r="WYJ23" s="1"/>
      <c r="WYK23" s="1"/>
      <c r="WYL23" s="1"/>
      <c r="WYM23" s="1"/>
      <c r="WYN23" s="1"/>
      <c r="WYO23" s="1"/>
      <c r="WYP23" s="1"/>
      <c r="WYQ23" s="1"/>
      <c r="WYR23" s="1"/>
      <c r="WYS23" s="1"/>
      <c r="WYT23" s="1"/>
      <c r="WYU23" s="1"/>
      <c r="WYV23" s="1"/>
      <c r="WYW23" s="1"/>
      <c r="WYX23" s="1"/>
      <c r="WYY23" s="1"/>
      <c r="WYZ23" s="1"/>
      <c r="WZA23" s="1"/>
      <c r="WZB23" s="1"/>
      <c r="WZC23" s="1"/>
      <c r="WZD23" s="1"/>
      <c r="WZE23" s="1"/>
      <c r="WZF23" s="1"/>
      <c r="WZG23" s="1"/>
      <c r="WZH23" s="1"/>
      <c r="WZI23" s="1"/>
      <c r="WZJ23" s="1"/>
      <c r="WZK23" s="1"/>
      <c r="WZL23" s="1"/>
      <c r="WZM23" s="1"/>
      <c r="WZN23" s="1"/>
      <c r="WZO23" s="1"/>
      <c r="WZP23" s="1"/>
      <c r="WZQ23" s="1"/>
      <c r="WZR23" s="1"/>
      <c r="WZS23" s="1"/>
      <c r="WZT23" s="1"/>
      <c r="WZU23" s="1"/>
      <c r="WZV23" s="1"/>
      <c r="WZW23" s="1"/>
      <c r="WZX23" s="1"/>
      <c r="WZY23" s="1"/>
      <c r="WZZ23" s="1"/>
      <c r="XAA23" s="1"/>
      <c r="XAB23" s="1"/>
      <c r="XAC23" s="1"/>
      <c r="XAD23" s="1"/>
      <c r="XAE23" s="1"/>
      <c r="XAF23" s="1"/>
      <c r="XAG23" s="1"/>
      <c r="XAH23" s="1"/>
      <c r="XAI23" s="1"/>
      <c r="XAJ23" s="1"/>
      <c r="XAK23" s="1"/>
      <c r="XAL23" s="1"/>
      <c r="XAM23" s="1"/>
      <c r="XAN23" s="1"/>
      <c r="XAO23" s="1"/>
      <c r="XAP23" s="1"/>
      <c r="XAQ23" s="1"/>
      <c r="XAR23" s="1"/>
      <c r="XAS23" s="1"/>
      <c r="XAT23" s="1"/>
      <c r="XAU23" s="1"/>
      <c r="XAV23" s="1"/>
      <c r="XAW23" s="1"/>
      <c r="XAX23" s="1"/>
      <c r="XAY23" s="1"/>
      <c r="XAZ23" s="1"/>
      <c r="XBA23" s="1"/>
      <c r="XBB23" s="1"/>
      <c r="XBC23" s="1"/>
      <c r="XBD23" s="1"/>
      <c r="XBE23" s="1"/>
      <c r="XBF23" s="1"/>
      <c r="XBG23" s="1"/>
      <c r="XBH23" s="1"/>
      <c r="XBI23" s="1"/>
      <c r="XBJ23" s="1"/>
      <c r="XBK23" s="1"/>
      <c r="XBL23" s="1"/>
      <c r="XBM23" s="1"/>
      <c r="XBN23" s="1"/>
      <c r="XBO23" s="1"/>
      <c r="XBP23" s="1"/>
      <c r="XBQ23" s="1"/>
      <c r="XBR23" s="1"/>
      <c r="XBS23" s="1"/>
      <c r="XBT23" s="1"/>
      <c r="XBU23" s="1"/>
      <c r="XBV23" s="1"/>
      <c r="XBW23" s="1"/>
      <c r="XBX23" s="1"/>
      <c r="XBY23" s="1"/>
      <c r="XBZ23" s="1"/>
      <c r="XCA23" s="1"/>
      <c r="XCB23" s="1"/>
      <c r="XCC23" s="1"/>
      <c r="XCD23" s="1"/>
      <c r="XCE23" s="1"/>
      <c r="XCF23" s="1"/>
      <c r="XCG23" s="1"/>
      <c r="XCH23" s="1"/>
      <c r="XCI23" s="1"/>
      <c r="XCJ23" s="1"/>
      <c r="XCK23" s="1"/>
      <c r="XCL23" s="1"/>
      <c r="XCM23" s="1"/>
      <c r="XCN23" s="1"/>
      <c r="XCO23" s="1"/>
      <c r="XCP23" s="1"/>
      <c r="XCQ23" s="1"/>
      <c r="XCR23" s="1"/>
      <c r="XCS23" s="1"/>
      <c r="XCT23" s="1"/>
      <c r="XCU23" s="1"/>
      <c r="XCV23" s="1"/>
      <c r="XCW23" s="1"/>
      <c r="XCX23" s="1"/>
      <c r="XCY23" s="1"/>
      <c r="XCZ23" s="1"/>
      <c r="XDA23" s="1"/>
      <c r="XDB23" s="1"/>
      <c r="XDC23" s="1"/>
      <c r="XDD23" s="1"/>
      <c r="XDE23" s="1"/>
      <c r="XDF23" s="1"/>
      <c r="XDG23" s="1"/>
      <c r="XDH23" s="1"/>
      <c r="XDI23" s="1"/>
      <c r="XDJ23" s="1"/>
      <c r="XDK23" s="1"/>
      <c r="XDL23" s="1"/>
      <c r="XDM23" s="1"/>
      <c r="XDN23" s="1"/>
      <c r="XDO23" s="1"/>
      <c r="XDP23" s="1"/>
      <c r="XDQ23" s="1"/>
      <c r="XDR23" s="1"/>
      <c r="XDS23" s="1"/>
      <c r="XDT23" s="1"/>
      <c r="XDU23" s="1"/>
      <c r="XDV23" s="1"/>
      <c r="XDW23" s="1"/>
      <c r="XDX23" s="1"/>
      <c r="XDY23" s="1"/>
      <c r="XDZ23" s="1"/>
      <c r="XEA23" s="1"/>
      <c r="XEB23" s="1"/>
      <c r="XEC23" s="1"/>
      <c r="XED23" s="1"/>
      <c r="XEE23" s="1"/>
      <c r="XEF23" s="1"/>
      <c r="XEG23" s="1"/>
      <c r="XEH23" s="1"/>
      <c r="XEI23" s="1"/>
      <c r="XEJ23" s="1"/>
      <c r="XEK23" s="1"/>
      <c r="XEL23" s="1"/>
      <c r="XEM23" s="1"/>
      <c r="XEN23" s="1"/>
      <c r="XEO23" s="1"/>
      <c r="XEP23" s="1"/>
      <c r="XEQ23" s="1"/>
      <c r="XER23" s="1"/>
      <c r="XES23" s="1"/>
      <c r="XET23" s="1"/>
      <c r="XEU23" s="1"/>
      <c r="XEV23" s="1"/>
      <c r="XEW23" s="1"/>
      <c r="XEX23" s="1"/>
      <c r="XEY23" s="1"/>
      <c r="XEZ23" s="1"/>
      <c r="XFA23" s="1"/>
      <c r="XFB23" s="1"/>
      <c r="XFC23" s="1"/>
      <c r="XFD23" s="1"/>
    </row>
  </sheetData>
  <conditionalFormatting sqref="F3">
    <cfRule type="cellIs" dxfId="115" priority="8" stopIfTrue="1" operator="notEqual">
      <formula>0</formula>
    </cfRule>
    <cfRule type="cellIs" dxfId="114" priority="9" stopIfTrue="1" operator="equal">
      <formula>""</formula>
    </cfRule>
  </conditionalFormatting>
  <conditionalFormatting sqref="J3:BQ3">
    <cfRule type="cellIs" dxfId="113" priority="6" stopIfTrue="1" operator="equal">
      <formula>"Construction"</formula>
    </cfRule>
    <cfRule type="cellIs" dxfId="112" priority="7" stopIfTrue="1" operator="equal">
      <formula>"Operations"</formula>
    </cfRule>
  </conditionalFormatting>
  <conditionalFormatting sqref="J3:BQ3">
    <cfRule type="cellIs" dxfId="111" priority="5" operator="equal">
      <formula>"Fin Close"</formula>
    </cfRule>
  </conditionalFormatting>
  <conditionalFormatting sqref="J3:BQ3">
    <cfRule type="cellIs" dxfId="110" priority="3" operator="equal">
      <formula>"PPA ext."</formula>
    </cfRule>
    <cfRule type="cellIs" dxfId="109" priority="4" operator="equal">
      <formula>"Delay"</formula>
    </cfRule>
  </conditionalFormatting>
  <conditionalFormatting sqref="F2">
    <cfRule type="cellIs" dxfId="108" priority="1" stopIfTrue="1" operator="notEqual">
      <formula>0</formula>
    </cfRule>
    <cfRule type="cellIs" dxfId="107" priority="2" stopIfTrue="1" operator="equal">
      <formula>""</formula>
    </cfRule>
  </conditionalFormatting>
  <pageMargins left="0.7" right="0.7" top="0.75" bottom="0.75" header="0.3" footer="0.3"/>
  <customProperties>
    <customPr name="MMGroup" r:id="rId1"/>
    <customPr name="MMSheetType" r:id="rId2"/>
  </customPropertie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4F81BD"/>
    <outlinePr summaryBelow="0" summaryRight="0"/>
  </sheetPr>
  <dimension ref="A1:XFD23"/>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15.109375" defaultRowHeight="13"/>
  <cols>
    <col min="1" max="2" width="1.44140625" style="22" customWidth="1"/>
    <col min="3" max="3" width="1.44140625" style="44" customWidth="1"/>
    <col min="4" max="4" width="1.44140625" style="72" customWidth="1"/>
    <col min="5" max="5" width="31.77734375" bestFit="1" customWidth="1"/>
    <col min="6" max="6" width="20.5546875" bestFit="1" customWidth="1"/>
    <col min="7" max="7" width="13.21875" bestFit="1" customWidth="1"/>
    <col min="8" max="8" width="7.6640625" style="39" bestFit="1" customWidth="1"/>
    <col min="9" max="9" width="3.44140625" customWidth="1"/>
    <col min="10" max="10" width="11.21875" bestFit="1" customWidth="1"/>
    <col min="11" max="11" width="11.77734375" bestFit="1" customWidth="1"/>
    <col min="12" max="12" width="11.88671875" bestFit="1" customWidth="1"/>
    <col min="13" max="15" width="11.77734375" bestFit="1" customWidth="1"/>
    <col min="16" max="16" width="11.88671875" bestFit="1" customWidth="1"/>
    <col min="17" max="19" width="13.21875" bestFit="1" customWidth="1"/>
    <col min="20" max="23" width="14.44140625" bestFit="1" customWidth="1"/>
    <col min="24" max="27" width="16.21875" bestFit="1" customWidth="1"/>
    <col min="28" max="29" width="17.6640625" bestFit="1" customWidth="1"/>
  </cols>
  <sheetData>
    <row r="1" spans="1:29" s="68" customFormat="1" ht="25">
      <c r="A1" s="48" t="str">
        <f ca="1" xml:space="preserve"> RIGHT(CELL("filename", A1), LEN(CELL("filename", A1)) - SEARCH("]", CELL("filename", A1)))</f>
        <v>Balance Sheet Qly</v>
      </c>
      <c r="B1" s="71"/>
      <c r="C1" s="75"/>
      <c r="D1" s="74"/>
      <c r="F1" s="50" t="str">
        <f>HYPERLINK("#Contents!A1","Go to contents")</f>
        <v>Go to contents</v>
      </c>
      <c r="H1" s="47"/>
      <c r="J1" s="47"/>
    </row>
    <row r="2" spans="1:29" s="52" customFormat="1">
      <c r="A2" s="43"/>
      <c r="B2" s="43"/>
      <c r="C2" s="67"/>
      <c r="D2" s="70"/>
      <c r="E2" s="19" t="s">
        <v>260</v>
      </c>
      <c r="F2" s="49">
        <f ca="1" xml:space="preserve"> 'Model Checks and Alerts'!F11</f>
        <v>1</v>
      </c>
      <c r="G2" s="51" t="s">
        <v>115</v>
      </c>
      <c r="H2" s="45"/>
      <c r="I2" s="45"/>
      <c r="J2" s="6">
        <f xml:space="preserve"> Time!J$75</f>
        <v>45138</v>
      </c>
      <c r="K2" s="6">
        <f xml:space="preserve"> Time!K$75</f>
        <v>45230</v>
      </c>
      <c r="L2" s="6">
        <f xml:space="preserve"> Time!L$75</f>
        <v>45322</v>
      </c>
      <c r="M2" s="6">
        <f xml:space="preserve"> Time!M$75</f>
        <v>45412</v>
      </c>
      <c r="N2" s="6">
        <f xml:space="preserve"> Time!N$75</f>
        <v>45504</v>
      </c>
      <c r="O2" s="6">
        <f xml:space="preserve"> Time!O$75</f>
        <v>45596</v>
      </c>
      <c r="P2" s="6">
        <f xml:space="preserve"> Time!P$75</f>
        <v>45688</v>
      </c>
      <c r="Q2" s="6">
        <f xml:space="preserve"> Time!Q$75</f>
        <v>45777</v>
      </c>
      <c r="R2" s="6">
        <f xml:space="preserve"> Time!R$75</f>
        <v>45869</v>
      </c>
      <c r="S2" s="6">
        <f xml:space="preserve"> Time!S$75</f>
        <v>45961</v>
      </c>
      <c r="T2" s="6">
        <f xml:space="preserve"> Time!T$75</f>
        <v>46053</v>
      </c>
      <c r="U2" s="6">
        <f xml:space="preserve"> Time!U$75</f>
        <v>46142</v>
      </c>
      <c r="V2" s="6">
        <f xml:space="preserve"> Time!V$75</f>
        <v>46234</v>
      </c>
      <c r="W2" s="6">
        <f xml:space="preserve"> Time!W$75</f>
        <v>46326</v>
      </c>
      <c r="X2" s="6">
        <f xml:space="preserve"> Time!X$75</f>
        <v>46418</v>
      </c>
      <c r="Y2" s="6">
        <f xml:space="preserve"> Time!Y$75</f>
        <v>46507</v>
      </c>
      <c r="Z2" s="6">
        <f xml:space="preserve"> Time!Z$75</f>
        <v>46599</v>
      </c>
      <c r="AA2" s="6">
        <f xml:space="preserve"> Time!AA$75</f>
        <v>46691</v>
      </c>
      <c r="AB2" s="6">
        <f xml:space="preserve"> Time!AB$75</f>
        <v>46783</v>
      </c>
      <c r="AC2" s="6">
        <f xml:space="preserve"> Time!AC$75</f>
        <v>46873</v>
      </c>
    </row>
    <row r="3" spans="1:29" s="29" customFormat="1">
      <c r="A3" s="43"/>
      <c r="B3" s="43"/>
      <c r="C3" s="67"/>
      <c r="D3" s="70"/>
      <c r="E3" s="37" t="s">
        <v>167</v>
      </c>
      <c r="F3" s="49"/>
      <c r="G3" s="51" t="s">
        <v>76</v>
      </c>
      <c r="H3" s="45"/>
      <c r="I3" s="45"/>
      <c r="J3" s="7" t="str">
        <f xml:space="preserve"> Time!J$82</f>
        <v>Month3</v>
      </c>
      <c r="K3" s="7" t="str">
        <f xml:space="preserve"> Time!K$82</f>
        <v>Month6</v>
      </c>
      <c r="L3" s="7" t="str">
        <f xml:space="preserve"> Time!L$82</f>
        <v>Month9</v>
      </c>
      <c r="M3" s="7" t="str">
        <f xml:space="preserve"> Time!M$82</f>
        <v>Month12</v>
      </c>
      <c r="N3" s="7" t="str">
        <f xml:space="preserve"> Time!N$82</f>
        <v>Month15</v>
      </c>
      <c r="O3" s="7" t="str">
        <f xml:space="preserve"> Time!O$82</f>
        <v>Month18</v>
      </c>
      <c r="P3" s="7" t="str">
        <f xml:space="preserve"> Time!P$82</f>
        <v>Month21</v>
      </c>
      <c r="Q3" s="7" t="str">
        <f xml:space="preserve"> Time!Q$82</f>
        <v>Month24</v>
      </c>
      <c r="R3" s="7" t="str">
        <f xml:space="preserve"> Time!R$82</f>
        <v>Month27</v>
      </c>
      <c r="S3" s="7" t="str">
        <f xml:space="preserve"> Time!S$82</f>
        <v>Month30</v>
      </c>
      <c r="T3" s="7" t="str">
        <f xml:space="preserve"> Time!T$82</f>
        <v>Month33</v>
      </c>
      <c r="U3" s="7" t="str">
        <f xml:space="preserve"> Time!U$82</f>
        <v>Month36</v>
      </c>
      <c r="V3" s="7" t="str">
        <f xml:space="preserve"> Time!V$82</f>
        <v>Month39</v>
      </c>
      <c r="W3" s="7" t="str">
        <f xml:space="preserve"> Time!W$82</f>
        <v>Month42</v>
      </c>
      <c r="X3" s="7" t="str">
        <f xml:space="preserve"> Time!X$82</f>
        <v>Month45</v>
      </c>
      <c r="Y3" s="7" t="str">
        <f xml:space="preserve"> Time!Y$82</f>
        <v>Month48</v>
      </c>
      <c r="Z3" s="7" t="str">
        <f xml:space="preserve"> Time!Z$82</f>
        <v>Month51</v>
      </c>
      <c r="AA3" s="7" t="str">
        <f xml:space="preserve"> Time!AA$82</f>
        <v>Month54</v>
      </c>
      <c r="AB3" s="7" t="str">
        <f xml:space="preserve"> Time!AB$82</f>
        <v>Month57</v>
      </c>
      <c r="AC3" s="7" t="str">
        <f xml:space="preserve"> Time!AC$82</f>
        <v>Month60</v>
      </c>
    </row>
    <row r="4" spans="1:29" s="26" customFormat="1">
      <c r="A4" s="43"/>
      <c r="B4" s="43"/>
      <c r="C4" s="67"/>
      <c r="D4" s="70"/>
      <c r="E4" s="19" t="s">
        <v>261</v>
      </c>
      <c r="F4"/>
      <c r="G4"/>
      <c r="H4" s="45"/>
      <c r="I4" s="45"/>
      <c r="J4" s="26">
        <f xml:space="preserve"> Time!J$88</f>
        <v>3</v>
      </c>
      <c r="K4" s="26">
        <f xml:space="preserve"> Time!K$88</f>
        <v>6</v>
      </c>
      <c r="L4" s="26">
        <f xml:space="preserve"> Time!L$88</f>
        <v>9</v>
      </c>
      <c r="M4" s="26">
        <f xml:space="preserve"> Time!M$88</f>
        <v>12</v>
      </c>
      <c r="N4" s="26">
        <f xml:space="preserve"> Time!N$88</f>
        <v>15</v>
      </c>
      <c r="O4" s="26">
        <f xml:space="preserve"> Time!O$88</f>
        <v>18</v>
      </c>
      <c r="P4" s="26">
        <f xml:space="preserve"> Time!P$88</f>
        <v>21</v>
      </c>
      <c r="Q4" s="26">
        <f xml:space="preserve"> Time!Q$88</f>
        <v>24</v>
      </c>
      <c r="R4" s="26">
        <f xml:space="preserve"> Time!R$88</f>
        <v>27</v>
      </c>
      <c r="S4" s="26">
        <f xml:space="preserve"> Time!S$88</f>
        <v>30</v>
      </c>
      <c r="T4" s="26">
        <f xml:space="preserve"> Time!T$88</f>
        <v>33</v>
      </c>
      <c r="U4" s="26">
        <f xml:space="preserve"> Time!U$88</f>
        <v>36</v>
      </c>
      <c r="V4" s="26">
        <f xml:space="preserve"> Time!V$88</f>
        <v>39</v>
      </c>
      <c r="W4" s="26">
        <f xml:space="preserve"> Time!W$88</f>
        <v>42</v>
      </c>
      <c r="X4" s="26">
        <f xml:space="preserve"> Time!X$88</f>
        <v>45</v>
      </c>
      <c r="Y4" s="26">
        <f xml:space="preserve"> Time!Y$88</f>
        <v>48</v>
      </c>
      <c r="Z4" s="26">
        <f xml:space="preserve"> Time!Z$88</f>
        <v>51</v>
      </c>
      <c r="AA4" s="26">
        <f xml:space="preserve"> Time!AA$88</f>
        <v>54</v>
      </c>
      <c r="AB4" s="26">
        <f xml:space="preserve"> Time!AB$88</f>
        <v>57</v>
      </c>
      <c r="AC4" s="26">
        <f xml:space="preserve"> Time!AC$88</f>
        <v>60</v>
      </c>
    </row>
    <row r="5" spans="1:29" s="29" customFormat="1">
      <c r="A5" s="43"/>
      <c r="B5" s="43"/>
      <c r="C5" s="67"/>
      <c r="D5" s="70"/>
      <c r="E5" s="19" t="s">
        <v>247</v>
      </c>
      <c r="F5" s="22" t="s">
        <v>201</v>
      </c>
      <c r="G5" s="22" t="s">
        <v>185</v>
      </c>
      <c r="H5" s="22" t="s">
        <v>166</v>
      </c>
      <c r="I5" s="45"/>
      <c r="J5" s="15"/>
      <c r="K5" s="15"/>
      <c r="L5" s="15"/>
      <c r="M5" s="15"/>
      <c r="N5" s="15"/>
      <c r="O5" s="15"/>
      <c r="P5" s="15"/>
    </row>
    <row r="6" spans="1:29" s="39" customFormat="1">
      <c r="A6" s="22"/>
      <c r="B6" s="22"/>
      <c r="C6" s="44"/>
      <c r="D6" s="69"/>
      <c r="F6" s="22"/>
      <c r="G6" s="22"/>
      <c r="H6" s="22"/>
    </row>
    <row r="8" spans="1:29">
      <c r="E8" s="16" t="str">
        <f xml:space="preserve"> Assets!E$21</f>
        <v>Inventory</v>
      </c>
      <c r="F8" s="16">
        <f xml:space="preserve"> Assets!F$21</f>
        <v>0</v>
      </c>
      <c r="G8" s="16" t="str">
        <f xml:space="preserve"> Assets!G$21</f>
        <v>GBP</v>
      </c>
      <c r="H8" s="41">
        <f xml:space="preserve"> Assets!H$21</f>
        <v>0</v>
      </c>
      <c r="I8" s="16">
        <f xml:space="preserve"> Assets!I$21</f>
        <v>0</v>
      </c>
      <c r="J8" s="9">
        <f ca="1" xml:space="preserve"> SUMIF( Time!$J284:$BQ284, Time!J$28, Assets!$J21:$BQ21)</f>
        <v>197178.81944444444</v>
      </c>
      <c r="K8" s="9">
        <f ca="1" xml:space="preserve"> SUMIF( Time!$J284:$BQ284, Time!K$28, Assets!$J21:$BQ21)</f>
        <v>295367.90573057323</v>
      </c>
      <c r="L8" s="9">
        <f ca="1" xml:space="preserve"> SUMIF( Time!$J284:$BQ284, Time!L$28, Assets!$J21:$BQ21)</f>
        <v>704596.89144076337</v>
      </c>
      <c r="M8" s="9">
        <f ca="1" xml:space="preserve"> SUMIF( Time!$J284:$BQ284, Time!M$28, Assets!$J21:$BQ21)</f>
        <v>1210440.2314975846</v>
      </c>
      <c r="N8" s="9">
        <f ca="1" xml:space="preserve"> SUMIF( Time!$J284:$BQ284, Time!N$28, Assets!$J21:$BQ21)</f>
        <v>2380073.7910025129</v>
      </c>
      <c r="O8" s="9">
        <f ca="1" xml:space="preserve"> SUMIF( Time!$J284:$BQ284, Time!O$28, Assets!$J21:$BQ21)</f>
        <v>4474491.2938127359</v>
      </c>
      <c r="P8" s="9">
        <f ca="1" xml:space="preserve"> SUMIF( Time!$J284:$BQ284, Time!P$28, Assets!$J21:$BQ21)</f>
        <v>8293775.9916987745</v>
      </c>
      <c r="Q8" s="9">
        <f ca="1" xml:space="preserve"> SUMIF( Time!$J284:$BQ284, Time!Q$28, Assets!$J21:$BQ21)</f>
        <v>15310220.141245894</v>
      </c>
      <c r="R8" s="9">
        <f ca="1" xml:space="preserve"> SUMIF( Time!$J284:$BQ284, Time!R$28, Assets!$J21:$BQ21)</f>
        <v>28228585.813702397</v>
      </c>
      <c r="S8" s="9">
        <f ca="1" xml:space="preserve"> SUMIF( Time!$J284:$BQ284, Time!S$28, Assets!$J21:$BQ21)</f>
        <v>52218648.086362898</v>
      </c>
      <c r="T8" s="9">
        <f ca="1" xml:space="preserve"> SUMIF( Time!$J284:$BQ284, Time!T$28, Assets!$J21:$BQ21)</f>
        <v>96323537.880162567</v>
      </c>
      <c r="U8" s="9">
        <f ca="1" xml:space="preserve"> SUMIF( Time!$J284:$BQ284, Time!U$28, Assets!$J21:$BQ21)</f>
        <v>177537913.59434608</v>
      </c>
      <c r="V8" s="9">
        <f ca="1" xml:space="preserve"> SUMIF( Time!$J284:$BQ284, Time!V$28, Assets!$J21:$BQ21)</f>
        <v>327183911.23736858</v>
      </c>
      <c r="W8" s="9">
        <f ca="1" xml:space="preserve"> SUMIF( Time!$J284:$BQ284, Time!W$28, Assets!$J21:$BQ21)</f>
        <v>603138000.82078004</v>
      </c>
      <c r="X8" s="9">
        <f ca="1" xml:space="preserve"> SUMIF( Time!$J284:$BQ284, Time!X$28, Assets!$J21:$BQ21)</f>
        <v>1111595157.9948988</v>
      </c>
      <c r="Y8" s="9">
        <f ca="1" xml:space="preserve"> SUMIF( Time!$J284:$BQ284, Time!Y$28, Assets!$J21:$BQ21)</f>
        <v>2048560026.1755867</v>
      </c>
      <c r="Z8" s="9">
        <f ca="1" xml:space="preserve"> SUMIF( Time!$J284:$BQ284, Time!Z$28, Assets!$J21:$BQ21)</f>
        <v>3775222259.7707491</v>
      </c>
      <c r="AA8" s="9">
        <f ca="1" xml:space="preserve"> SUMIF( Time!$J284:$BQ284, Time!AA$28, Assets!$J21:$BQ21)</f>
        <v>6957191164.5405588</v>
      </c>
      <c r="AB8" s="9">
        <f ca="1" xml:space="preserve"> SUMIF( Time!$J284:$BQ284, Time!AB$28, Assets!$J21:$BQ21)</f>
        <v>12821080766.34716</v>
      </c>
      <c r="AC8" s="9">
        <f ca="1" xml:space="preserve"> SUMIF( Time!$J284:$BQ284, Time!AC$28, Assets!$J21:$BQ21)</f>
        <v>23627356031.049019</v>
      </c>
    </row>
    <row r="9" spans="1:29">
      <c r="E9" s="16" t="str">
        <f xml:space="preserve"> 'Working Capital'!E$39</f>
        <v>Debtors</v>
      </c>
      <c r="F9" s="16">
        <f xml:space="preserve"> 'Working Capital'!F$39</f>
        <v>0</v>
      </c>
      <c r="G9" s="16" t="str">
        <f xml:space="preserve"> 'Working Capital'!G$39</f>
        <v>GBP</v>
      </c>
      <c r="H9" s="41">
        <f xml:space="preserve"> 'Working Capital'!H$39</f>
        <v>0</v>
      </c>
      <c r="I9" s="16">
        <f xml:space="preserve"> 'Working Capital'!I$39</f>
        <v>0</v>
      </c>
      <c r="J9" s="9">
        <f ca="1" xml:space="preserve"> SUMIF( Time!$J284:$BQ284, Time!J$28, 'Working Capital'!$J39:$BQ39)</f>
        <v>0</v>
      </c>
      <c r="K9" s="9">
        <f ca="1" xml:space="preserve"> SUMIF( Time!$J284:$BQ284, Time!K$28, 'Working Capital'!$J39:$BQ39)</f>
        <v>0</v>
      </c>
      <c r="L9" s="9">
        <f ca="1" xml:space="preserve"> SUMIF( Time!$J284:$BQ284, Time!L$28, 'Working Capital'!$J39:$BQ39)</f>
        <v>712388.02352588868</v>
      </c>
      <c r="M9" s="9">
        <f ca="1" xml:space="preserve"> SUMIF( Time!$J284:$BQ284, Time!M$28, 'Working Capital'!$J39:$BQ39)</f>
        <v>-7.2759576141834259E-11</v>
      </c>
      <c r="N9" s="9">
        <f ca="1" xml:space="preserve"> SUMIF( Time!$J284:$BQ284, Time!N$28, 'Working Capital'!$J39:$BQ39)</f>
        <v>868365.89175802539</v>
      </c>
      <c r="O9" s="9">
        <f ca="1" xml:space="preserve"> SUMIF( Time!$J284:$BQ284, Time!O$28, 'Working Capital'!$J39:$BQ39)</f>
        <v>176689.24906035443</v>
      </c>
      <c r="P9" s="9">
        <f ca="1" xml:space="preserve"> SUMIF( Time!$J284:$BQ284, Time!P$28, 'Working Capital'!$J39:$BQ39)</f>
        <v>930214.11310355843</v>
      </c>
      <c r="Q9" s="9">
        <f ca="1" xml:space="preserve"> SUMIF( Time!$J284:$BQ284, Time!Q$28, 'Working Capital'!$J39:$BQ39)</f>
        <v>969896.99862338509</v>
      </c>
      <c r="R9" s="9">
        <f ca="1" xml:space="preserve"> SUMIF( Time!$J284:$BQ284, Time!R$28, 'Working Capital'!$J39:$BQ39)</f>
        <v>1165230.2557392726</v>
      </c>
      <c r="S9" s="9">
        <f ca="1" xml:space="preserve"> SUMIF( Time!$J284:$BQ284, Time!S$28, 'Working Capital'!$J39:$BQ39)</f>
        <v>1250303.7994403746</v>
      </c>
      <c r="T9" s="9">
        <f ca="1" xml:space="preserve"> SUMIF( Time!$J284:$BQ284, Time!T$28, 'Working Capital'!$J39:$BQ39)</f>
        <v>1350823.2192222101</v>
      </c>
      <c r="U9" s="9">
        <f ca="1" xml:space="preserve"> SUMIF( Time!$J284:$BQ284, Time!U$28, 'Working Capital'!$J39:$BQ39)</f>
        <v>1469990.5969275972</v>
      </c>
      <c r="V9" s="9">
        <f ca="1" xml:space="preserve"> SUMIF( Time!$J284:$BQ284, Time!V$28, 'Working Capital'!$J39:$BQ39)</f>
        <v>1744216.2611137698</v>
      </c>
      <c r="W9" s="9">
        <f ca="1" xml:space="preserve"> SUMIF( Time!$J284:$BQ284, Time!W$28, 'Working Capital'!$J39:$BQ39)</f>
        <v>1939706.7155648139</v>
      </c>
      <c r="X9" s="9">
        <f ca="1" xml:space="preserve"> SUMIF( Time!$J284:$BQ284, Time!X$28, 'Working Capital'!$J39:$BQ39)</f>
        <v>2170899.526141976</v>
      </c>
      <c r="Y9" s="9">
        <f ca="1" xml:space="preserve"> SUMIF( Time!$J284:$BQ284, Time!Y$28, 'Working Capital'!$J39:$BQ39)</f>
        <v>3164997.7711555362</v>
      </c>
      <c r="Z9" s="9">
        <f ca="1" xml:space="preserve"> SUMIF( Time!$J284:$BQ284, Time!Z$28, 'Working Capital'!$J39:$BQ39)</f>
        <v>3488466.279568898</v>
      </c>
      <c r="AA9" s="9">
        <f ca="1" xml:space="preserve"> SUMIF( Time!$J284:$BQ284, Time!AA$28, 'Working Capital'!$J39:$BQ39)</f>
        <v>3879311.2774119736</v>
      </c>
      <c r="AB9" s="9">
        <f ca="1" xml:space="preserve"> SUMIF( Time!$J284:$BQ284, Time!AB$28, 'Working Capital'!$J39:$BQ39)</f>
        <v>4341720.7867791299</v>
      </c>
      <c r="AC9" s="9">
        <f ca="1" xml:space="preserve"> SUMIF( Time!$J284:$BQ284, Time!AC$28, 'Working Capital'!$J39:$BQ39)</f>
        <v>4889846.4251603186</v>
      </c>
    </row>
    <row r="10" spans="1:29">
      <c r="E10" s="16" t="str">
        <f xml:space="preserve"> Financials!E$13</f>
        <v>Cash</v>
      </c>
      <c r="F10" s="16">
        <f xml:space="preserve"> Financials!F$13</f>
        <v>0</v>
      </c>
      <c r="G10" s="16" t="str">
        <f xml:space="preserve"> Financials!G$13</f>
        <v>GBP</v>
      </c>
      <c r="H10" s="41">
        <f xml:space="preserve"> Financials!H$13</f>
        <v>0</v>
      </c>
      <c r="I10" s="16">
        <f xml:space="preserve"> Financials!I$13</f>
        <v>0</v>
      </c>
      <c r="J10" s="9">
        <f ca="1" xml:space="preserve"> SUMIF( Time!$J284:$BQ284, Time!J$28, Financials!$J13:$BQ13)</f>
        <v>-150420.87423993478</v>
      </c>
      <c r="K10" s="9">
        <f ca="1" xml:space="preserve"> SUMIF( Time!$J284:$BQ284, Time!K$28, Financials!$J13:$BQ13)</f>
        <v>-254540.96159626957</v>
      </c>
      <c r="L10" s="9">
        <f ca="1" xml:space="preserve"> SUMIF( Time!$J284:$BQ284, Time!L$28, Financials!$J13:$BQ13)</f>
        <v>-540719.37202126358</v>
      </c>
      <c r="M10" s="9">
        <f ca="1" xml:space="preserve"> SUMIF( Time!$J284:$BQ284, Time!M$28, Financials!$J13:$BQ13)</f>
        <v>60081.455437708959</v>
      </c>
      <c r="N10" s="9">
        <f ca="1" xml:space="preserve"> SUMIF( Time!$J284:$BQ284, Time!N$28, Financials!$J13:$BQ13)</f>
        <v>-266207.19947594864</v>
      </c>
      <c r="O10" s="9">
        <f ca="1" xml:space="preserve"> SUMIF( Time!$J284:$BQ284, Time!O$28, Financials!$J13:$BQ13)</f>
        <v>464063.61066952778</v>
      </c>
      <c r="P10" s="9">
        <f ca="1" xml:space="preserve"> SUMIF( Time!$J284:$BQ284, Time!P$28, Financials!$J13:$BQ13)</f>
        <v>377964.39605536649</v>
      </c>
      <c r="Q10" s="9">
        <f ca="1" xml:space="preserve"> SUMIF( Time!$J284:$BQ284, Time!Q$28, Financials!$J13:$BQ13)</f>
        <v>1043331.3731536797</v>
      </c>
      <c r="R10" s="9">
        <f ca="1" xml:space="preserve"> SUMIF( Time!$J284:$BQ284, Time!R$28, Financials!$J13:$BQ13)</f>
        <v>1725284.1404034109</v>
      </c>
      <c r="S10" s="9">
        <f ca="1" xml:space="preserve"> SUMIF( Time!$J284:$BQ284, Time!S$28, Financials!$J13:$BQ13)</f>
        <v>2624282.310899402</v>
      </c>
      <c r="T10" s="9">
        <f ca="1" xml:space="preserve"> SUMIF( Time!$J284:$BQ284, Time!T$28, Financials!$J13:$BQ13)</f>
        <v>3616548.9120416031</v>
      </c>
      <c r="U10" s="9">
        <f ca="1" xml:space="preserve"> SUMIF( Time!$J284:$BQ284, Time!U$28, Financials!$J13:$BQ13)</f>
        <v>4597584.9212814942</v>
      </c>
      <c r="V10" s="9">
        <f ca="1" xml:space="preserve"> SUMIF( Time!$J284:$BQ284, Time!V$28, Financials!$J13:$BQ13)</f>
        <v>6429564.054804611</v>
      </c>
      <c r="W10" s="9">
        <f ca="1" xml:space="preserve"> SUMIF( Time!$J284:$BQ284, Time!W$28, Financials!$J13:$BQ13)</f>
        <v>8570300.1240425445</v>
      </c>
      <c r="X10" s="9">
        <f ca="1" xml:space="preserve"> SUMIF( Time!$J284:$BQ284, Time!X$28, Financials!$J13:$BQ13)</f>
        <v>10938827.702663176</v>
      </c>
      <c r="Y10" s="9">
        <f ca="1" xml:space="preserve"> SUMIF( Time!$J284:$BQ284, Time!Y$28, Financials!$J13:$BQ13)</f>
        <v>13456248.84840277</v>
      </c>
      <c r="Z10" s="9">
        <f ca="1" xml:space="preserve"> SUMIF( Time!$J284:$BQ284, Time!Z$28, Financials!$J13:$BQ13)</f>
        <v>17012623.730978429</v>
      </c>
      <c r="AA10" s="9">
        <f ca="1" xml:space="preserve"> SUMIF( Time!$J284:$BQ284, Time!AA$28, Financials!$J13:$BQ13)</f>
        <v>20946177.574961655</v>
      </c>
      <c r="AB10" s="9">
        <f ca="1" xml:space="preserve"> SUMIF( Time!$J284:$BQ284, Time!AB$28, Financials!$J13:$BQ13)</f>
        <v>25337696.95125293</v>
      </c>
      <c r="AC10" s="9">
        <f ca="1" xml:space="preserve"> SUMIF( Time!$J284:$BQ284, Time!AC$28, Financials!$J13:$BQ13)</f>
        <v>30274258.153331954</v>
      </c>
    </row>
    <row r="11" spans="1:29">
      <c r="E11" s="11" t="s">
        <v>66</v>
      </c>
      <c r="F11" s="30"/>
      <c r="G11" s="11" t="s">
        <v>205</v>
      </c>
      <c r="H11" s="54"/>
      <c r="I11" s="30"/>
      <c r="J11" s="11">
        <f ca="1" xml:space="preserve"> SUMIF( Time!$J284:$BQ284, Time!J$28, 'Balance Sheet'!$J11:$BQ11)</f>
        <v>46757.945204509655</v>
      </c>
      <c r="K11" s="11">
        <f ca="1" xml:space="preserve"> SUMIF( Time!$J284:$BQ284, Time!K$28, 'Balance Sheet'!$J11:$BQ11)</f>
        <v>40826.94413430366</v>
      </c>
      <c r="L11" s="11">
        <f ca="1" xml:space="preserve"> SUMIF( Time!$J284:$BQ284, Time!L$28, 'Balance Sheet'!$J11:$BQ11)</f>
        <v>876265.54294538859</v>
      </c>
      <c r="M11" s="11">
        <f ca="1" xml:space="preserve"> SUMIF( Time!$J284:$BQ284, Time!M$28, 'Balance Sheet'!$J11:$BQ11)</f>
        <v>1270521.6869352935</v>
      </c>
      <c r="N11" s="11">
        <f ca="1" xml:space="preserve"> SUMIF( Time!$J284:$BQ284, Time!N$28, 'Balance Sheet'!$J11:$BQ11)</f>
        <v>2982232.4832845898</v>
      </c>
      <c r="O11" s="11">
        <f ca="1" xml:space="preserve"> SUMIF( Time!$J284:$BQ284, Time!O$28, 'Balance Sheet'!$J11:$BQ11)</f>
        <v>5115244.1535426183</v>
      </c>
      <c r="P11" s="11">
        <f ca="1" xml:space="preserve"> SUMIF( Time!$J284:$BQ284, Time!P$28, 'Balance Sheet'!$J11:$BQ11)</f>
        <v>9601954.5008576997</v>
      </c>
      <c r="Q11" s="11">
        <f ca="1" xml:space="preserve"> SUMIF( Time!$J284:$BQ284, Time!Q$28, 'Balance Sheet'!$J11:$BQ11)</f>
        <v>17323448.513022959</v>
      </c>
      <c r="R11" s="11">
        <f ca="1" xml:space="preserve"> SUMIF( Time!$J284:$BQ284, Time!R$28, 'Balance Sheet'!$J11:$BQ11)</f>
        <v>31119100.209845081</v>
      </c>
      <c r="S11" s="11">
        <f ca="1" xml:space="preserve"> SUMIF( Time!$J284:$BQ284, Time!S$28, 'Balance Sheet'!$J11:$BQ11)</f>
        <v>56093234.196702674</v>
      </c>
      <c r="T11" s="11">
        <f ca="1" xml:space="preserve"> SUMIF( Time!$J284:$BQ284, Time!T$28, 'Balance Sheet'!$J11:$BQ11)</f>
        <v>101290910.01142637</v>
      </c>
      <c r="U11" s="11">
        <f ca="1" xml:space="preserve"> SUMIF( Time!$J284:$BQ284, Time!U$28, 'Balance Sheet'!$J11:$BQ11)</f>
        <v>183605489.11255515</v>
      </c>
      <c r="V11" s="11">
        <f ca="1" xml:space="preserve"> SUMIF( Time!$J284:$BQ284, Time!V$28, 'Balance Sheet'!$J11:$BQ11)</f>
        <v>335357691.55328697</v>
      </c>
      <c r="W11" s="11">
        <f ca="1" xml:space="preserve"> SUMIF( Time!$J284:$BQ284, Time!W$28, 'Balance Sheet'!$J11:$BQ11)</f>
        <v>613648007.6603874</v>
      </c>
      <c r="X11" s="11">
        <f ca="1" xml:space="preserve"> SUMIF( Time!$J284:$BQ284, Time!X$28, 'Balance Sheet'!$J11:$BQ11)</f>
        <v>1124704885.2237039</v>
      </c>
      <c r="Y11" s="11">
        <f ca="1" xml:space="preserve"> SUMIF( Time!$J284:$BQ284, Time!Y$28, 'Balance Sheet'!$J11:$BQ11)</f>
        <v>2065181272.795145</v>
      </c>
      <c r="Z11" s="11">
        <f ca="1" xml:space="preserve"> SUMIF( Time!$J284:$BQ284, Time!Z$28, 'Balance Sheet'!$J11:$BQ11)</f>
        <v>3795723349.7812963</v>
      </c>
      <c r="AA11" s="11">
        <f ca="1" xml:space="preserve"> SUMIF( Time!$J284:$BQ284, Time!AA$28, 'Balance Sheet'!$J11:$BQ11)</f>
        <v>6982016653.3929329</v>
      </c>
      <c r="AB11" s="11">
        <f ca="1" xml:space="preserve"> SUMIF( Time!$J284:$BQ284, Time!AB$28, 'Balance Sheet'!$J11:$BQ11)</f>
        <v>12850760184.085192</v>
      </c>
      <c r="AC11" s="11">
        <f ca="1" xml:space="preserve"> SUMIF( Time!$J284:$BQ284, Time!AC$28, 'Balance Sheet'!$J11:$BQ11)</f>
        <v>23662520135.62751</v>
      </c>
    </row>
    <row r="13" spans="1:29">
      <c r="E13" s="16" t="str">
        <f xml:space="preserve"> Income!E$27</f>
        <v>Deferred Income</v>
      </c>
      <c r="F13" s="16">
        <f xml:space="preserve"> Income!F$27</f>
        <v>0</v>
      </c>
      <c r="G13" s="16" t="str">
        <f xml:space="preserve"> Income!G$27</f>
        <v>GBP</v>
      </c>
      <c r="H13" s="41">
        <f xml:space="preserve"> Income!H$27</f>
        <v>0</v>
      </c>
      <c r="I13" s="16">
        <f xml:space="preserve"> Income!I$27</f>
        <v>0</v>
      </c>
      <c r="J13" s="9">
        <f ca="1" xml:space="preserve"> SUMIF( Time!$J284:$BQ284, Time!J$28, Income!$J27:$BQ27)</f>
        <v>0</v>
      </c>
      <c r="K13" s="9">
        <f ca="1" xml:space="preserve"> SUMIF( Time!$J284:$BQ284, Time!K$28, Income!$J27:$BQ27)</f>
        <v>0</v>
      </c>
      <c r="L13" s="9">
        <f ca="1" xml:space="preserve"> SUMIF( Time!$J284:$BQ284, Time!L$28, Income!$J27:$BQ27)</f>
        <v>602665.04244871717</v>
      </c>
      <c r="M13" s="9">
        <f ca="1" xml:space="preserve"> SUMIF( Time!$J284:$BQ284, Time!M$28, Income!$J27:$BQ27)</f>
        <v>430277.01892282837</v>
      </c>
      <c r="N13" s="9">
        <f ca="1" xml:space="preserve"> SUMIF( Time!$J284:$BQ284, Time!N$28, Income!$J27:$BQ27)</f>
        <v>987196.84637131111</v>
      </c>
      <c r="O13" s="9">
        <f ca="1" xml:space="preserve"> SUMIF( Time!$J284:$BQ284, Time!O$28, Income!$J27:$BQ27)</f>
        <v>805557.24390621716</v>
      </c>
      <c r="P13" s="9">
        <f ca="1" xml:space="preserve"> SUMIF( Time!$J284:$BQ284, Time!P$28, Income!$J27:$BQ27)</f>
        <v>1200476.4690267043</v>
      </c>
      <c r="Q13" s="9">
        <f ca="1" xml:space="preserve"> SUMIF( Time!$J284:$BQ284, Time!Q$28, Income!$J27:$BQ27)</f>
        <v>1447309.14070842</v>
      </c>
      <c r="R13" s="9">
        <f ca="1" xml:space="preserve"> SUMIF( Time!$J284:$BQ284, Time!R$28, Income!$J27:$BQ27)</f>
        <v>1610236.8208306017</v>
      </c>
      <c r="S13" s="9">
        <f ca="1" xml:space="preserve"> SUMIF( Time!$J284:$BQ284, Time!S$28, Income!$J27:$BQ27)</f>
        <v>1602340.1968113575</v>
      </c>
      <c r="T13" s="9">
        <f ca="1" xml:space="preserve"> SUMIF( Time!$J284:$BQ284, Time!T$28, Income!$J27:$BQ27)</f>
        <v>1343964.4180332196</v>
      </c>
      <c r="U13" s="9">
        <f ca="1" xml:space="preserve"> SUMIF( Time!$J284:$BQ284, Time!U$28, Income!$J27:$BQ27)</f>
        <v>761423.15255480492</v>
      </c>
      <c r="V13" s="9">
        <f ca="1" xml:space="preserve"> SUMIF( Time!$J284:$BQ284, Time!V$28, Income!$J27:$BQ27)</f>
        <v>613814.99546156288</v>
      </c>
      <c r="W13" s="9">
        <f ca="1" xml:space="preserve"> SUMIF( Time!$J284:$BQ284, Time!W$28, Income!$J27:$BQ27)</f>
        <v>31741.966588783078</v>
      </c>
      <c r="X13" s="9">
        <f ca="1" xml:space="preserve"> SUMIF( Time!$J284:$BQ284, Time!X$28, Income!$J27:$BQ27)</f>
        <v>-1132438.3638754406</v>
      </c>
      <c r="Y13" s="9">
        <f ca="1" xml:space="preserve"> SUMIF( Time!$J284:$BQ284, Time!Y$28, Income!$J27:$BQ27)</f>
        <v>-2190166.2397209797</v>
      </c>
      <c r="Z13" s="9">
        <f ca="1" xml:space="preserve"> SUMIF( Time!$J284:$BQ284, Time!Z$28, Income!$J27:$BQ27)</f>
        <v>-4022811.8295271453</v>
      </c>
      <c r="AA13" s="9">
        <f ca="1" xml:space="preserve"> SUMIF( Time!$J284:$BQ284, Time!AA$28, Income!$J27:$BQ27)</f>
        <v>-6667042.4870016621</v>
      </c>
      <c r="AB13" s="9">
        <f ca="1" xml:space="preserve"> SUMIF( Time!$J284:$BQ284, Time!AB$28, Income!$J27:$BQ27)</f>
        <v>-10175420.376911314</v>
      </c>
      <c r="AC13" s="9">
        <f ca="1" xml:space="preserve"> SUMIF( Time!$J284:$BQ284, Time!AC$28, Income!$J27:$BQ27)</f>
        <v>-14610921.99087283</v>
      </c>
    </row>
    <row r="14" spans="1:29">
      <c r="E14" s="16" t="str">
        <f xml:space="preserve"> 'Working Capital'!E$31</f>
        <v>Creditors</v>
      </c>
      <c r="F14" s="16">
        <f xml:space="preserve"> 'Working Capital'!F$31</f>
        <v>0</v>
      </c>
      <c r="G14" s="16" t="str">
        <f xml:space="preserve"> 'Working Capital'!G$31</f>
        <v>GBP</v>
      </c>
      <c r="H14" s="41">
        <f xml:space="preserve"> 'Working Capital'!H$31</f>
        <v>0</v>
      </c>
      <c r="I14" s="16">
        <f xml:space="preserve"> 'Working Capital'!I$31</f>
        <v>0</v>
      </c>
      <c r="J14" s="9">
        <f ca="1" xml:space="preserve"> SUMIF( Time!$J284:$BQ284, Time!J$28, 'Working Capital'!$J31:$BQ31)</f>
        <v>122500</v>
      </c>
      <c r="K14" s="9">
        <f ca="1" xml:space="preserve"> SUMIF( Time!$J284:$BQ284, Time!K$28, 'Working Capital'!$J31:$BQ31)</f>
        <v>122500</v>
      </c>
      <c r="L14" s="9">
        <f ca="1" xml:space="preserve"> SUMIF( Time!$J284:$BQ284, Time!L$28, 'Working Capital'!$J31:$BQ31)</f>
        <v>122500</v>
      </c>
      <c r="M14" s="9">
        <f ca="1" xml:space="preserve"> SUMIF( Time!$J284:$BQ284, Time!M$28, 'Working Capital'!$J31:$BQ31)</f>
        <v>122500</v>
      </c>
      <c r="N14" s="9">
        <f ca="1" xml:space="preserve"> SUMIF( Time!$J284:$BQ284, Time!N$28, 'Working Capital'!$J31:$BQ31)</f>
        <v>122500</v>
      </c>
      <c r="O14" s="9">
        <f ca="1" xml:space="preserve"> SUMIF( Time!$J284:$BQ284, Time!O$28, 'Working Capital'!$J31:$BQ31)</f>
        <v>245000</v>
      </c>
      <c r="P14" s="9">
        <f ca="1" xml:space="preserve"> SUMIF( Time!$J284:$BQ284, Time!P$28, 'Working Capital'!$J31:$BQ31)</f>
        <v>245000</v>
      </c>
      <c r="Q14" s="9">
        <f ca="1" xml:space="preserve"> SUMIF( Time!$J284:$BQ284, Time!Q$28, 'Working Capital'!$J31:$BQ31)</f>
        <v>245000</v>
      </c>
      <c r="R14" s="9">
        <f ca="1" xml:space="preserve"> SUMIF( Time!$J284:$BQ284, Time!R$28, 'Working Capital'!$J31:$BQ31)</f>
        <v>245000</v>
      </c>
      <c r="S14" s="9">
        <f ca="1" xml:space="preserve"> SUMIF( Time!$J284:$BQ284, Time!S$28, 'Working Capital'!$J31:$BQ31)</f>
        <v>367500</v>
      </c>
      <c r="T14" s="9">
        <f ca="1" xml:space="preserve"> SUMIF( Time!$J284:$BQ284, Time!T$28, 'Working Capital'!$J31:$BQ31)</f>
        <v>490000</v>
      </c>
      <c r="U14" s="9">
        <f ca="1" xml:space="preserve"> SUMIF( Time!$J284:$BQ284, Time!U$28, 'Working Capital'!$J31:$BQ31)</f>
        <v>490000</v>
      </c>
      <c r="V14" s="9">
        <f ca="1" xml:space="preserve"> SUMIF( Time!$J284:$BQ284, Time!V$28, 'Working Capital'!$J31:$BQ31)</f>
        <v>490000</v>
      </c>
      <c r="W14" s="9">
        <f ca="1" xml:space="preserve"> SUMIF( Time!$J284:$BQ284, Time!W$28, 'Working Capital'!$J31:$BQ31)</f>
        <v>612500</v>
      </c>
      <c r="X14" s="9">
        <f ca="1" xml:space="preserve"> SUMIF( Time!$J284:$BQ284, Time!X$28, 'Working Capital'!$J31:$BQ31)</f>
        <v>735000</v>
      </c>
      <c r="Y14" s="9">
        <f ca="1" xml:space="preserve"> SUMIF( Time!$J284:$BQ284, Time!Y$28, 'Working Capital'!$J31:$BQ31)</f>
        <v>735000</v>
      </c>
      <c r="Z14" s="9">
        <f ca="1" xml:space="preserve"> SUMIF( Time!$J284:$BQ284, Time!Z$28, 'Working Capital'!$J31:$BQ31)</f>
        <v>735000</v>
      </c>
      <c r="AA14" s="9">
        <f ca="1" xml:space="preserve"> SUMIF( Time!$J284:$BQ284, Time!AA$28, 'Working Capital'!$J31:$BQ31)</f>
        <v>735000</v>
      </c>
      <c r="AB14" s="9">
        <f ca="1" xml:space="preserve"> SUMIF( Time!$J284:$BQ284, Time!AB$28, 'Working Capital'!$J31:$BQ31)</f>
        <v>735000</v>
      </c>
      <c r="AC14" s="9">
        <f ca="1" xml:space="preserve"> SUMIF( Time!$J284:$BQ284, Time!AC$28, 'Working Capital'!$J31:$BQ31)</f>
        <v>735000</v>
      </c>
    </row>
    <row r="15" spans="1:29">
      <c r="E15" s="16" t="str">
        <f xml:space="preserve"> 'Supply Chain finance'!E$15</f>
        <v>Supply Chain Finance balance</v>
      </c>
      <c r="F15" s="16">
        <f xml:space="preserve"> 'Supply Chain finance'!F$15</f>
        <v>0</v>
      </c>
      <c r="G15" s="16" t="str">
        <f xml:space="preserve"> 'Supply Chain finance'!G$15</f>
        <v>GBP</v>
      </c>
      <c r="H15" s="41">
        <f xml:space="preserve"> 'Supply Chain finance'!H$15</f>
        <v>0</v>
      </c>
      <c r="I15" s="16">
        <f xml:space="preserve"> 'Supply Chain finance'!I$15</f>
        <v>0</v>
      </c>
      <c r="J15" s="9">
        <f ca="1" xml:space="preserve"> SUMIF( Time!$J284:$BQ284, Time!J$28, 'Supply Chain finance'!$J15:$BQ15)</f>
        <v>0</v>
      </c>
      <c r="K15" s="9">
        <f ca="1" xml:space="preserve"> SUMIF( Time!$J284:$BQ284, Time!K$28, 'Supply Chain finance'!$J15:$BQ15)</f>
        <v>0</v>
      </c>
      <c r="L15" s="9">
        <f ca="1" xml:space="preserve"> SUMIF( Time!$J284:$BQ284, Time!L$28, 'Supply Chain finance'!$J15:$BQ15)</f>
        <v>0</v>
      </c>
      <c r="M15" s="9">
        <f ca="1" xml:space="preserve"> SUMIF( Time!$J284:$BQ284, Time!M$28, 'Supply Chain finance'!$J15:$BQ15)</f>
        <v>0</v>
      </c>
      <c r="N15" s="9">
        <f ca="1" xml:space="preserve"> SUMIF( Time!$J284:$BQ284, Time!N$28, 'Supply Chain finance'!$J15:$BQ15)</f>
        <v>0</v>
      </c>
      <c r="O15" s="9">
        <f ca="1" xml:space="preserve"> SUMIF( Time!$J284:$BQ284, Time!O$28, 'Supply Chain finance'!$J15:$BQ15)</f>
        <v>0</v>
      </c>
      <c r="P15" s="9">
        <f ca="1" xml:space="preserve"> SUMIF( Time!$J284:$BQ284, Time!P$28, 'Supply Chain finance'!$J15:$BQ15)</f>
        <v>0</v>
      </c>
      <c r="Q15" s="9">
        <f ca="1" xml:space="preserve"> SUMIF( Time!$J284:$BQ284, Time!Q$28, 'Supply Chain finance'!$J15:$BQ15)</f>
        <v>0</v>
      </c>
      <c r="R15" s="9">
        <f ca="1" xml:space="preserve"> SUMIF( Time!$J284:$BQ284, Time!R$28, 'Supply Chain finance'!$J15:$BQ15)</f>
        <v>0</v>
      </c>
      <c r="S15" s="9">
        <f ca="1" xml:space="preserve"> SUMIF( Time!$J284:$BQ284, Time!S$28, 'Supply Chain finance'!$J15:$BQ15)</f>
        <v>0</v>
      </c>
      <c r="T15" s="9">
        <f ca="1" xml:space="preserve"> SUMIF( Time!$J284:$BQ284, Time!T$28, 'Supply Chain finance'!$J15:$BQ15)</f>
        <v>0</v>
      </c>
      <c r="U15" s="9">
        <f ca="1" xml:space="preserve"> SUMIF( Time!$J284:$BQ284, Time!U$28, 'Supply Chain finance'!$J15:$BQ15)</f>
        <v>0</v>
      </c>
      <c r="V15" s="9">
        <f ca="1" xml:space="preserve"> SUMIF( Time!$J284:$BQ284, Time!V$28, 'Supply Chain finance'!$J15:$BQ15)</f>
        <v>0</v>
      </c>
      <c r="W15" s="9">
        <f ca="1" xml:space="preserve"> SUMIF( Time!$J284:$BQ284, Time!W$28, 'Supply Chain finance'!$J15:$BQ15)</f>
        <v>0</v>
      </c>
      <c r="X15" s="9">
        <f ca="1" xml:space="preserve"> SUMIF( Time!$J284:$BQ284, Time!X$28, 'Supply Chain finance'!$J15:$BQ15)</f>
        <v>0</v>
      </c>
      <c r="Y15" s="9">
        <f ca="1" xml:space="preserve"> SUMIF( Time!$J284:$BQ284, Time!Y$28, 'Supply Chain finance'!$J15:$BQ15)</f>
        <v>0</v>
      </c>
      <c r="Z15" s="9">
        <f ca="1" xml:space="preserve"> SUMIF( Time!$J284:$BQ284, Time!Z$28, 'Supply Chain finance'!$J15:$BQ15)</f>
        <v>0</v>
      </c>
      <c r="AA15" s="9">
        <f ca="1" xml:space="preserve"> SUMIF( Time!$J284:$BQ284, Time!AA$28, 'Supply Chain finance'!$J15:$BQ15)</f>
        <v>0</v>
      </c>
      <c r="AB15" s="9">
        <f ca="1" xml:space="preserve"> SUMIF( Time!$J284:$BQ284, Time!AB$28, 'Supply Chain finance'!$J15:$BQ15)</f>
        <v>0</v>
      </c>
      <c r="AC15" s="9">
        <f ca="1" xml:space="preserve"> SUMIF( Time!$J284:$BQ284, Time!AC$28, 'Supply Chain finance'!$J15:$BQ15)</f>
        <v>0</v>
      </c>
    </row>
    <row r="16" spans="1:29">
      <c r="E16" s="16" t="str">
        <f xml:space="preserve"> 'Invoice finance'!E$15</f>
        <v>Invoice finance balance</v>
      </c>
      <c r="F16" s="16">
        <f xml:space="preserve"> 'Invoice finance'!F$15</f>
        <v>0</v>
      </c>
      <c r="G16" s="16" t="str">
        <f xml:space="preserve"> 'Invoice finance'!G$15</f>
        <v>GBP</v>
      </c>
      <c r="H16" s="41">
        <f xml:space="preserve"> 'Invoice finance'!H$15</f>
        <v>0</v>
      </c>
      <c r="I16" s="16">
        <f xml:space="preserve"> 'Invoice finance'!I$15</f>
        <v>0</v>
      </c>
      <c r="J16" s="9">
        <f ca="1" xml:space="preserve"> SUMIF( Time!$J284:$BQ284, Time!J$28, 'Invoice finance'!$J15:$BQ15)</f>
        <v>0</v>
      </c>
      <c r="K16" s="9">
        <f ca="1" xml:space="preserve"> SUMIF( Time!$J284:$BQ284, Time!K$28, 'Invoice finance'!$J15:$BQ15)</f>
        <v>0</v>
      </c>
      <c r="L16" s="9">
        <f ca="1" xml:space="preserve"> SUMIF( Time!$J284:$BQ284, Time!L$28, 'Invoice finance'!$J15:$BQ15)</f>
        <v>0</v>
      </c>
      <c r="M16" s="9">
        <f ca="1" xml:space="preserve"> SUMIF( Time!$J284:$BQ284, Time!M$28, 'Invoice finance'!$J15:$BQ15)</f>
        <v>0</v>
      </c>
      <c r="N16" s="9">
        <f ca="1" xml:space="preserve"> SUMIF( Time!$J284:$BQ284, Time!N$28, 'Invoice finance'!$J15:$BQ15)</f>
        <v>0</v>
      </c>
      <c r="O16" s="9">
        <f ca="1" xml:space="preserve"> SUMIF( Time!$J284:$BQ284, Time!O$28, 'Invoice finance'!$J15:$BQ15)</f>
        <v>0</v>
      </c>
      <c r="P16" s="9">
        <f ca="1" xml:space="preserve"> SUMIF( Time!$J284:$BQ284, Time!P$28, 'Invoice finance'!$J15:$BQ15)</f>
        <v>0</v>
      </c>
      <c r="Q16" s="9">
        <f ca="1" xml:space="preserve"> SUMIF( Time!$J284:$BQ284, Time!Q$28, 'Invoice finance'!$J15:$BQ15)</f>
        <v>0</v>
      </c>
      <c r="R16" s="9">
        <f ca="1" xml:space="preserve"> SUMIF( Time!$J284:$BQ284, Time!R$28, 'Invoice finance'!$J15:$BQ15)</f>
        <v>0</v>
      </c>
      <c r="S16" s="9">
        <f ca="1" xml:space="preserve"> SUMIF( Time!$J284:$BQ284, Time!S$28, 'Invoice finance'!$J15:$BQ15)</f>
        <v>0</v>
      </c>
      <c r="T16" s="9">
        <f ca="1" xml:space="preserve"> SUMIF( Time!$J284:$BQ284, Time!T$28, 'Invoice finance'!$J15:$BQ15)</f>
        <v>0</v>
      </c>
      <c r="U16" s="9">
        <f ca="1" xml:space="preserve"> SUMIF( Time!$J284:$BQ284, Time!U$28, 'Invoice finance'!$J15:$BQ15)</f>
        <v>0</v>
      </c>
      <c r="V16" s="9">
        <f ca="1" xml:space="preserve"> SUMIF( Time!$J284:$BQ284, Time!V$28, 'Invoice finance'!$J15:$BQ15)</f>
        <v>0</v>
      </c>
      <c r="W16" s="9">
        <f ca="1" xml:space="preserve"> SUMIF( Time!$J284:$BQ284, Time!W$28, 'Invoice finance'!$J15:$BQ15)</f>
        <v>0</v>
      </c>
      <c r="X16" s="9">
        <f ca="1" xml:space="preserve"> SUMIF( Time!$J284:$BQ284, Time!X$28, 'Invoice finance'!$J15:$BQ15)</f>
        <v>0</v>
      </c>
      <c r="Y16" s="9">
        <f ca="1" xml:space="preserve"> SUMIF( Time!$J284:$BQ284, Time!Y$28, 'Invoice finance'!$J15:$BQ15)</f>
        <v>0</v>
      </c>
      <c r="Z16" s="9">
        <f ca="1" xml:space="preserve"> SUMIF( Time!$J284:$BQ284, Time!Z$28, 'Invoice finance'!$J15:$BQ15)</f>
        <v>0</v>
      </c>
      <c r="AA16" s="9">
        <f ca="1" xml:space="preserve"> SUMIF( Time!$J284:$BQ284, Time!AA$28, 'Invoice finance'!$J15:$BQ15)</f>
        <v>0</v>
      </c>
      <c r="AB16" s="9">
        <f ca="1" xml:space="preserve"> SUMIF( Time!$J284:$BQ284, Time!AB$28, 'Invoice finance'!$J15:$BQ15)</f>
        <v>0</v>
      </c>
      <c r="AC16" s="9">
        <f ca="1" xml:space="preserve"> SUMIF( Time!$J284:$BQ284, Time!AC$28, 'Invoice finance'!$J15:$BQ15)</f>
        <v>0</v>
      </c>
    </row>
    <row r="17" spans="5:16384">
      <c r="E17" s="11" t="s">
        <v>183</v>
      </c>
      <c r="F17" s="30"/>
      <c r="G17" s="11" t="s">
        <v>205</v>
      </c>
      <c r="H17" s="54"/>
      <c r="I17" s="30"/>
      <c r="J17" s="11">
        <f ca="1" xml:space="preserve"> SUMIF( Time!$J284:$BQ284, Time!J$28, 'Balance Sheet'!$J17:$BQ17)</f>
        <v>122500</v>
      </c>
      <c r="K17" s="11">
        <f ca="1" xml:space="preserve"> SUMIF( Time!$J284:$BQ284, Time!K$28, 'Balance Sheet'!$J17:$BQ17)</f>
        <v>122500</v>
      </c>
      <c r="L17" s="11">
        <f ca="1" xml:space="preserve"> SUMIF( Time!$J284:$BQ284, Time!L$28, 'Balance Sheet'!$J17:$BQ17)</f>
        <v>725165.04244871717</v>
      </c>
      <c r="M17" s="11">
        <f ca="1" xml:space="preserve"> SUMIF( Time!$J284:$BQ284, Time!M$28, 'Balance Sheet'!$J17:$BQ17)</f>
        <v>552777.01892282837</v>
      </c>
      <c r="N17" s="11">
        <f ca="1" xml:space="preserve"> SUMIF( Time!$J284:$BQ284, Time!N$28, 'Balance Sheet'!$J17:$BQ17)</f>
        <v>1109696.8463713112</v>
      </c>
      <c r="O17" s="11">
        <f ca="1" xml:space="preserve"> SUMIF( Time!$J284:$BQ284, Time!O$28, 'Balance Sheet'!$J17:$BQ17)</f>
        <v>1050557.2439062172</v>
      </c>
      <c r="P17" s="11">
        <f ca="1" xml:space="preserve"> SUMIF( Time!$J284:$BQ284, Time!P$28, 'Balance Sheet'!$J17:$BQ17)</f>
        <v>1445476.4690267043</v>
      </c>
      <c r="Q17" s="11">
        <f ca="1" xml:space="preserve"> SUMIF( Time!$J284:$BQ284, Time!Q$28, 'Balance Sheet'!$J17:$BQ17)</f>
        <v>1692309.14070842</v>
      </c>
      <c r="R17" s="11">
        <f ca="1" xml:space="preserve"> SUMIF( Time!$J284:$BQ284, Time!R$28, 'Balance Sheet'!$J17:$BQ17)</f>
        <v>1855236.8208306017</v>
      </c>
      <c r="S17" s="11">
        <f ca="1" xml:space="preserve"> SUMIF( Time!$J284:$BQ284, Time!S$28, 'Balance Sheet'!$J17:$BQ17)</f>
        <v>1969840.1968113575</v>
      </c>
      <c r="T17" s="11">
        <f ca="1" xml:space="preserve"> SUMIF( Time!$J284:$BQ284, Time!T$28, 'Balance Sheet'!$J17:$BQ17)</f>
        <v>1833964.4180332196</v>
      </c>
      <c r="U17" s="11">
        <f ca="1" xml:space="preserve"> SUMIF( Time!$J284:$BQ284, Time!U$28, 'Balance Sheet'!$J17:$BQ17)</f>
        <v>1251423.1525548049</v>
      </c>
      <c r="V17" s="11">
        <f ca="1" xml:space="preserve"> SUMIF( Time!$J284:$BQ284, Time!V$28, 'Balance Sheet'!$J17:$BQ17)</f>
        <v>1103814.9954615629</v>
      </c>
      <c r="W17" s="11">
        <f ca="1" xml:space="preserve"> SUMIF( Time!$J284:$BQ284, Time!W$28, 'Balance Sheet'!$J17:$BQ17)</f>
        <v>644241.96658878308</v>
      </c>
      <c r="X17" s="11">
        <f ca="1" xml:space="preserve"> SUMIF( Time!$J284:$BQ284, Time!X$28, 'Balance Sheet'!$J17:$BQ17)</f>
        <v>-397438.36387544055</v>
      </c>
      <c r="Y17" s="11">
        <f ca="1" xml:space="preserve"> SUMIF( Time!$J284:$BQ284, Time!Y$28, 'Balance Sheet'!$J17:$BQ17)</f>
        <v>-1455166.2397209797</v>
      </c>
      <c r="Z17" s="11">
        <f ca="1" xml:space="preserve"> SUMIF( Time!$J284:$BQ284, Time!Z$28, 'Balance Sheet'!$J17:$BQ17)</f>
        <v>-3287811.8295271453</v>
      </c>
      <c r="AA17" s="11">
        <f ca="1" xml:space="preserve"> SUMIF( Time!$J284:$BQ284, Time!AA$28, 'Balance Sheet'!$J17:$BQ17)</f>
        <v>-5932042.4870016621</v>
      </c>
      <c r="AB17" s="11">
        <f ca="1" xml:space="preserve"> SUMIF( Time!$J284:$BQ284, Time!AB$28, 'Balance Sheet'!$J17:$BQ17)</f>
        <v>-9440420.3769113142</v>
      </c>
      <c r="AC17" s="11">
        <f ca="1" xml:space="preserve"> SUMIF( Time!$J284:$BQ284, Time!AC$28, 'Balance Sheet'!$J17:$BQ17)</f>
        <v>-13875921.99087283</v>
      </c>
    </row>
    <row r="19" spans="5:16384">
      <c r="E19" s="59" t="str">
        <f xml:space="preserve"> Financials!E$24</f>
        <v>Net Assets</v>
      </c>
      <c r="F19" s="59"/>
      <c r="G19" s="59" t="str">
        <f xml:space="preserve"> Financials!G$24</f>
        <v>GBP</v>
      </c>
      <c r="H19" s="106">
        <f xml:space="preserve"> Financials!H$24</f>
        <v>0</v>
      </c>
      <c r="I19" s="59">
        <f xml:space="preserve"> Financials!I$24</f>
        <v>0</v>
      </c>
      <c r="J19" s="17">
        <f ca="1" xml:space="preserve"> SUMIF( Time!$J284:$BQ284, Time!J$28, Financials!$J24:$BQ24)</f>
        <v>-75742.054795490345</v>
      </c>
      <c r="K19" s="17">
        <f ca="1" xml:space="preserve"> SUMIF( Time!$J284:$BQ284, Time!K$28, Financials!$J24:$BQ24)</f>
        <v>-81673.05586569634</v>
      </c>
      <c r="L19" s="17">
        <f ca="1" xml:space="preserve"> SUMIF( Time!$J284:$BQ284, Time!L$28, Financials!$J24:$BQ24)</f>
        <v>151100.50049667142</v>
      </c>
      <c r="M19" s="17">
        <f ca="1" xml:space="preserve"> SUMIF( Time!$J284:$BQ284, Time!M$28, Financials!$J24:$BQ24)</f>
        <v>717744.66801246512</v>
      </c>
      <c r="N19" s="17">
        <f ca="1" xml:space="preserve"> SUMIF( Time!$J284:$BQ284, Time!N$28, Financials!$J24:$BQ24)</f>
        <v>1872535.6369132786</v>
      </c>
      <c r="O19" s="17">
        <f ca="1" xml:space="preserve"> SUMIF( Time!$J284:$BQ284, Time!O$28, Financials!$J24:$BQ24)</f>
        <v>4064686.9096364011</v>
      </c>
      <c r="P19" s="17">
        <f ca="1" xml:space="preserve"> SUMIF( Time!$J284:$BQ284, Time!P$28, Financials!$J24:$BQ24)</f>
        <v>8156478.0318309953</v>
      </c>
      <c r="Q19" s="17">
        <f ca="1" xml:space="preserve"> SUMIF( Time!$J284:$BQ284, Time!Q$28, Financials!$J24:$BQ24)</f>
        <v>15631139.372314539</v>
      </c>
      <c r="R19" s="17">
        <f ca="1" xml:space="preserve"> SUMIF( Time!$J284:$BQ284, Time!R$28, Financials!$J24:$BQ24)</f>
        <v>29263863.389014479</v>
      </c>
      <c r="S19" s="17">
        <f ca="1" xml:space="preserve"> SUMIF( Time!$J284:$BQ284, Time!S$28, Financials!$J24:$BQ24)</f>
        <v>54123393.999891318</v>
      </c>
      <c r="T19" s="17">
        <f ca="1" xml:space="preserve"> SUMIF( Time!$J284:$BQ284, Time!T$28, Financials!$J24:$BQ24)</f>
        <v>99456945.593393162</v>
      </c>
      <c r="U19" s="17">
        <f ca="1" xml:space="preserve"> SUMIF( Time!$J284:$BQ284, Time!U$28, Financials!$J24:$BQ24)</f>
        <v>182354065.96000034</v>
      </c>
      <c r="V19" s="17">
        <f ca="1" xml:space="preserve"> SUMIF( Time!$J284:$BQ284, Time!V$28, Financials!$J24:$BQ24)</f>
        <v>334253876.55782539</v>
      </c>
      <c r="W19" s="17">
        <f ca="1" xml:space="preserve"> SUMIF( Time!$J284:$BQ284, Time!W$28, Financials!$J24:$BQ24)</f>
        <v>613003765.69379866</v>
      </c>
      <c r="X19" s="17">
        <f ca="1" xml:space="preserve"> SUMIF( Time!$J284:$BQ284, Time!X$28, Financials!$J24:$BQ24)</f>
        <v>1125102323.5875793</v>
      </c>
      <c r="Y19" s="17">
        <f ca="1" xml:space="preserve"> SUMIF( Time!$J284:$BQ284, Time!Y$28, Financials!$J24:$BQ24)</f>
        <v>2066636439.0348661</v>
      </c>
      <c r="Z19" s="17">
        <f ca="1" xml:space="preserve"> SUMIF( Time!$J284:$BQ284, Time!Z$28, Financials!$J24:$BQ24)</f>
        <v>3799011161.6108236</v>
      </c>
      <c r="AA19" s="17">
        <f ca="1" xml:space="preserve"> SUMIF( Time!$J284:$BQ284, Time!AA$28, Financials!$J24:$BQ24)</f>
        <v>6987948695.8799343</v>
      </c>
      <c r="AB19" s="17">
        <f ca="1" xml:space="preserve"> SUMIF( Time!$J284:$BQ284, Time!AB$28, Financials!$J24:$BQ24)</f>
        <v>12860200604.462103</v>
      </c>
      <c r="AC19" s="17">
        <f ca="1" xml:space="preserve"> SUMIF( Time!$J284:$BQ284, Time!AC$28, Financials!$J24:$BQ24)</f>
        <v>23676396057.618382</v>
      </c>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1"/>
      <c r="KJ19" s="1"/>
      <c r="KK19" s="1"/>
      <c r="KL19" s="1"/>
      <c r="KM19" s="1"/>
      <c r="KN19" s="1"/>
      <c r="KO19" s="1"/>
      <c r="KP19" s="1"/>
      <c r="KQ19" s="1"/>
      <c r="KR19" s="1"/>
      <c r="KS19" s="1"/>
      <c r="KT19" s="1"/>
      <c r="KU19" s="1"/>
      <c r="KV19" s="1"/>
      <c r="KW19" s="1"/>
      <c r="KX19" s="1"/>
      <c r="KY19" s="1"/>
      <c r="KZ19" s="1"/>
      <c r="LA19" s="1"/>
      <c r="LB19" s="1"/>
      <c r="LC19" s="1"/>
      <c r="LD19" s="1"/>
      <c r="LE19" s="1"/>
      <c r="LF19" s="1"/>
      <c r="LG19" s="1"/>
      <c r="LH19" s="1"/>
      <c r="LI19" s="1"/>
      <c r="LJ19" s="1"/>
      <c r="LK19" s="1"/>
      <c r="LL19" s="1"/>
      <c r="LM19" s="1"/>
      <c r="LN19" s="1"/>
      <c r="LO19" s="1"/>
      <c r="LP19" s="1"/>
      <c r="LQ19" s="1"/>
      <c r="LR19" s="1"/>
      <c r="LS19" s="1"/>
      <c r="LT19" s="1"/>
      <c r="LU19" s="1"/>
      <c r="LV19" s="1"/>
      <c r="LW19" s="1"/>
      <c r="LX19" s="1"/>
      <c r="LY19" s="1"/>
      <c r="LZ19" s="1"/>
      <c r="MA19" s="1"/>
      <c r="MB19" s="1"/>
      <c r="MC19" s="1"/>
      <c r="MD19" s="1"/>
      <c r="ME19" s="1"/>
      <c r="MF19" s="1"/>
      <c r="MG19" s="1"/>
      <c r="MH19" s="1"/>
      <c r="MI19" s="1"/>
      <c r="MJ19" s="1"/>
      <c r="MK19" s="1"/>
      <c r="ML19" s="1"/>
      <c r="MM19" s="1"/>
      <c r="MN19" s="1"/>
      <c r="MO19" s="1"/>
      <c r="MP19" s="1"/>
      <c r="MQ19" s="1"/>
      <c r="MR19" s="1"/>
      <c r="MS19" s="1"/>
      <c r="MT19" s="1"/>
      <c r="MU19" s="1"/>
      <c r="MV19" s="1"/>
      <c r="MW19" s="1"/>
      <c r="MX19" s="1"/>
      <c r="MY19" s="1"/>
      <c r="MZ19" s="1"/>
      <c r="NA19" s="1"/>
      <c r="NB19" s="1"/>
      <c r="NC19" s="1"/>
      <c r="ND19" s="1"/>
      <c r="NE19" s="1"/>
      <c r="NF19" s="1"/>
      <c r="NG19" s="1"/>
      <c r="NH19" s="1"/>
      <c r="NI19" s="1"/>
      <c r="NJ19" s="1"/>
      <c r="NK19" s="1"/>
      <c r="NL19" s="1"/>
      <c r="NM19" s="1"/>
      <c r="NN19" s="1"/>
      <c r="NO19" s="1"/>
      <c r="NP19" s="1"/>
      <c r="NQ19" s="1"/>
      <c r="NR19" s="1"/>
      <c r="NS19" s="1"/>
      <c r="NT19" s="1"/>
      <c r="NU19" s="1"/>
      <c r="NV19" s="1"/>
      <c r="NW19" s="1"/>
      <c r="NX19" s="1"/>
      <c r="NY19" s="1"/>
      <c r="NZ19" s="1"/>
      <c r="OA19" s="1"/>
      <c r="OB19" s="1"/>
      <c r="OC19" s="1"/>
      <c r="OD19" s="1"/>
      <c r="OE19" s="1"/>
      <c r="OF19" s="1"/>
      <c r="OG19" s="1"/>
      <c r="OH19" s="1"/>
      <c r="OI19" s="1"/>
      <c r="OJ19" s="1"/>
      <c r="OK19" s="1"/>
      <c r="OL19" s="1"/>
      <c r="OM19" s="1"/>
      <c r="ON19" s="1"/>
      <c r="OO19" s="1"/>
      <c r="OP19" s="1"/>
      <c r="OQ19" s="1"/>
      <c r="OR19" s="1"/>
      <c r="OS19" s="1"/>
      <c r="OT19" s="1"/>
      <c r="OU19" s="1"/>
      <c r="OV19" s="1"/>
      <c r="OW19" s="1"/>
      <c r="OX19" s="1"/>
      <c r="OY19" s="1"/>
      <c r="OZ19" s="1"/>
      <c r="PA19" s="1"/>
      <c r="PB19" s="1"/>
      <c r="PC19" s="1"/>
      <c r="PD19" s="1"/>
      <c r="PE19" s="1"/>
      <c r="PF19" s="1"/>
      <c r="PG19" s="1"/>
      <c r="PH19" s="1"/>
      <c r="PI19" s="1"/>
      <c r="PJ19" s="1"/>
      <c r="PK19" s="1"/>
      <c r="PL19" s="1"/>
      <c r="PM19" s="1"/>
      <c r="PN19" s="1"/>
      <c r="PO19" s="1"/>
      <c r="PP19" s="1"/>
      <c r="PQ19" s="1"/>
      <c r="PR19" s="1"/>
      <c r="PS19" s="1"/>
      <c r="PT19" s="1"/>
      <c r="PU19" s="1"/>
      <c r="PV19" s="1"/>
      <c r="PW19" s="1"/>
      <c r="PX19" s="1"/>
      <c r="PY19" s="1"/>
      <c r="PZ19" s="1"/>
      <c r="QA19" s="1"/>
      <c r="QB19" s="1"/>
      <c r="QC19" s="1"/>
      <c r="QD19" s="1"/>
      <c r="QE19" s="1"/>
      <c r="QF19" s="1"/>
      <c r="QG19" s="1"/>
      <c r="QH19" s="1"/>
      <c r="QI19" s="1"/>
      <c r="QJ19" s="1"/>
      <c r="QK19" s="1"/>
      <c r="QL19" s="1"/>
      <c r="QM19" s="1"/>
      <c r="QN19" s="1"/>
      <c r="QO19" s="1"/>
      <c r="QP19" s="1"/>
      <c r="QQ19" s="1"/>
      <c r="QR19" s="1"/>
      <c r="QS19" s="1"/>
      <c r="QT19" s="1"/>
      <c r="QU19" s="1"/>
      <c r="QV19" s="1"/>
      <c r="QW19" s="1"/>
      <c r="QX19" s="1"/>
      <c r="QY19" s="1"/>
      <c r="QZ19" s="1"/>
      <c r="RA19" s="1"/>
      <c r="RB19" s="1"/>
      <c r="RC19" s="1"/>
      <c r="RD19" s="1"/>
      <c r="RE19" s="1"/>
      <c r="RF19" s="1"/>
      <c r="RG19" s="1"/>
      <c r="RH19" s="1"/>
      <c r="RI19" s="1"/>
      <c r="RJ19" s="1"/>
      <c r="RK19" s="1"/>
      <c r="RL19" s="1"/>
      <c r="RM19" s="1"/>
      <c r="RN19" s="1"/>
      <c r="RO19" s="1"/>
      <c r="RP19" s="1"/>
      <c r="RQ19" s="1"/>
      <c r="RR19" s="1"/>
      <c r="RS19" s="1"/>
      <c r="RT19" s="1"/>
      <c r="RU19" s="1"/>
      <c r="RV19" s="1"/>
      <c r="RW19" s="1"/>
      <c r="RX19" s="1"/>
      <c r="RY19" s="1"/>
      <c r="RZ19" s="1"/>
      <c r="SA19" s="1"/>
      <c r="SB19" s="1"/>
      <c r="SC19" s="1"/>
      <c r="SD19" s="1"/>
      <c r="SE19" s="1"/>
      <c r="SF19" s="1"/>
      <c r="SG19" s="1"/>
      <c r="SH19" s="1"/>
      <c r="SI19" s="1"/>
      <c r="SJ19" s="1"/>
      <c r="SK19" s="1"/>
      <c r="SL19" s="1"/>
      <c r="SM19" s="1"/>
      <c r="SN19" s="1"/>
      <c r="SO19" s="1"/>
      <c r="SP19" s="1"/>
      <c r="SQ19" s="1"/>
      <c r="SR19" s="1"/>
      <c r="SS19" s="1"/>
      <c r="ST19" s="1"/>
      <c r="SU19" s="1"/>
      <c r="SV19" s="1"/>
      <c r="SW19" s="1"/>
      <c r="SX19" s="1"/>
      <c r="SY19" s="1"/>
      <c r="SZ19" s="1"/>
      <c r="TA19" s="1"/>
      <c r="TB19" s="1"/>
      <c r="TC19" s="1"/>
      <c r="TD19" s="1"/>
      <c r="TE19" s="1"/>
      <c r="TF19" s="1"/>
      <c r="TG19" s="1"/>
      <c r="TH19" s="1"/>
      <c r="TI19" s="1"/>
      <c r="TJ19" s="1"/>
      <c r="TK19" s="1"/>
      <c r="TL19" s="1"/>
      <c r="TM19" s="1"/>
      <c r="TN19" s="1"/>
      <c r="TO19" s="1"/>
      <c r="TP19" s="1"/>
      <c r="TQ19" s="1"/>
      <c r="TR19" s="1"/>
      <c r="TS19" s="1"/>
      <c r="TT19" s="1"/>
      <c r="TU19" s="1"/>
      <c r="TV19" s="1"/>
      <c r="TW19" s="1"/>
      <c r="TX19" s="1"/>
      <c r="TY19" s="1"/>
      <c r="TZ19" s="1"/>
      <c r="UA19" s="1"/>
      <c r="UB19" s="1"/>
      <c r="UC19" s="1"/>
      <c r="UD19" s="1"/>
      <c r="UE19" s="1"/>
      <c r="UF19" s="1"/>
      <c r="UG19" s="1"/>
      <c r="UH19" s="1"/>
      <c r="UI19" s="1"/>
      <c r="UJ19" s="1"/>
      <c r="UK19" s="1"/>
      <c r="UL19" s="1"/>
      <c r="UM19" s="1"/>
      <c r="UN19" s="1"/>
      <c r="UO19" s="1"/>
      <c r="UP19" s="1"/>
      <c r="UQ19" s="1"/>
      <c r="UR19" s="1"/>
      <c r="US19" s="1"/>
      <c r="UT19" s="1"/>
      <c r="UU19" s="1"/>
      <c r="UV19" s="1"/>
      <c r="UW19" s="1"/>
      <c r="UX19" s="1"/>
      <c r="UY19" s="1"/>
      <c r="UZ19" s="1"/>
      <c r="VA19" s="1"/>
      <c r="VB19" s="1"/>
      <c r="VC19" s="1"/>
      <c r="VD19" s="1"/>
      <c r="VE19" s="1"/>
      <c r="VF19" s="1"/>
      <c r="VG19" s="1"/>
      <c r="VH19" s="1"/>
      <c r="VI19" s="1"/>
      <c r="VJ19" s="1"/>
      <c r="VK19" s="1"/>
      <c r="VL19" s="1"/>
      <c r="VM19" s="1"/>
      <c r="VN19" s="1"/>
      <c r="VO19" s="1"/>
      <c r="VP19" s="1"/>
      <c r="VQ19" s="1"/>
      <c r="VR19" s="1"/>
      <c r="VS19" s="1"/>
      <c r="VT19" s="1"/>
      <c r="VU19" s="1"/>
      <c r="VV19" s="1"/>
      <c r="VW19" s="1"/>
      <c r="VX19" s="1"/>
      <c r="VY19" s="1"/>
      <c r="VZ19" s="1"/>
      <c r="WA19" s="1"/>
      <c r="WB19" s="1"/>
      <c r="WC19" s="1"/>
      <c r="WD19" s="1"/>
      <c r="WE19" s="1"/>
      <c r="WF19" s="1"/>
      <c r="WG19" s="1"/>
      <c r="WH19" s="1"/>
      <c r="WI19" s="1"/>
      <c r="WJ19" s="1"/>
      <c r="WK19" s="1"/>
      <c r="WL19" s="1"/>
      <c r="WM19" s="1"/>
      <c r="WN19" s="1"/>
      <c r="WO19" s="1"/>
      <c r="WP19" s="1"/>
      <c r="WQ19" s="1"/>
      <c r="WR19" s="1"/>
      <c r="WS19" s="1"/>
      <c r="WT19" s="1"/>
      <c r="WU19" s="1"/>
      <c r="WV19" s="1"/>
      <c r="WW19" s="1"/>
      <c r="WX19" s="1"/>
      <c r="WY19" s="1"/>
      <c r="WZ19" s="1"/>
      <c r="XA19" s="1"/>
      <c r="XB19" s="1"/>
      <c r="XC19" s="1"/>
      <c r="XD19" s="1"/>
      <c r="XE19" s="1"/>
      <c r="XF19" s="1"/>
      <c r="XG19" s="1"/>
      <c r="XH19" s="1"/>
      <c r="XI19" s="1"/>
      <c r="XJ19" s="1"/>
      <c r="XK19" s="1"/>
      <c r="XL19" s="1"/>
      <c r="XM19" s="1"/>
      <c r="XN19" s="1"/>
      <c r="XO19" s="1"/>
      <c r="XP19" s="1"/>
      <c r="XQ19" s="1"/>
      <c r="XR19" s="1"/>
      <c r="XS19" s="1"/>
      <c r="XT19" s="1"/>
      <c r="XU19" s="1"/>
      <c r="XV19" s="1"/>
      <c r="XW19" s="1"/>
      <c r="XX19" s="1"/>
      <c r="XY19" s="1"/>
      <c r="XZ19" s="1"/>
      <c r="YA19" s="1"/>
      <c r="YB19" s="1"/>
      <c r="YC19" s="1"/>
      <c r="YD19" s="1"/>
      <c r="YE19" s="1"/>
      <c r="YF19" s="1"/>
      <c r="YG19" s="1"/>
      <c r="YH19" s="1"/>
      <c r="YI19" s="1"/>
      <c r="YJ19" s="1"/>
      <c r="YK19" s="1"/>
      <c r="YL19" s="1"/>
      <c r="YM19" s="1"/>
      <c r="YN19" s="1"/>
      <c r="YO19" s="1"/>
      <c r="YP19" s="1"/>
      <c r="YQ19" s="1"/>
      <c r="YR19" s="1"/>
      <c r="YS19" s="1"/>
      <c r="YT19" s="1"/>
      <c r="YU19" s="1"/>
      <c r="YV19" s="1"/>
      <c r="YW19" s="1"/>
      <c r="YX19" s="1"/>
      <c r="YY19" s="1"/>
      <c r="YZ19" s="1"/>
      <c r="ZA19" s="1"/>
      <c r="ZB19" s="1"/>
      <c r="ZC19" s="1"/>
      <c r="ZD19" s="1"/>
      <c r="ZE19" s="1"/>
      <c r="ZF19" s="1"/>
      <c r="ZG19" s="1"/>
      <c r="ZH19" s="1"/>
      <c r="ZI19" s="1"/>
      <c r="ZJ19" s="1"/>
      <c r="ZK19" s="1"/>
      <c r="ZL19" s="1"/>
      <c r="ZM19" s="1"/>
      <c r="ZN19" s="1"/>
      <c r="ZO19" s="1"/>
      <c r="ZP19" s="1"/>
      <c r="ZQ19" s="1"/>
      <c r="ZR19" s="1"/>
      <c r="ZS19" s="1"/>
      <c r="ZT19" s="1"/>
      <c r="ZU19" s="1"/>
      <c r="ZV19" s="1"/>
      <c r="ZW19" s="1"/>
      <c r="ZX19" s="1"/>
      <c r="ZY19" s="1"/>
      <c r="ZZ19" s="1"/>
      <c r="AAA19" s="1"/>
      <c r="AAB19" s="1"/>
      <c r="AAC19" s="1"/>
      <c r="AAD19" s="1"/>
      <c r="AAE19" s="1"/>
      <c r="AAF19" s="1"/>
      <c r="AAG19" s="1"/>
      <c r="AAH19" s="1"/>
      <c r="AAI19" s="1"/>
      <c r="AAJ19" s="1"/>
      <c r="AAK19" s="1"/>
      <c r="AAL19" s="1"/>
      <c r="AAM19" s="1"/>
      <c r="AAN19" s="1"/>
      <c r="AAO19" s="1"/>
      <c r="AAP19" s="1"/>
      <c r="AAQ19" s="1"/>
      <c r="AAR19" s="1"/>
      <c r="AAS19" s="1"/>
      <c r="AAT19" s="1"/>
      <c r="AAU19" s="1"/>
      <c r="AAV19" s="1"/>
      <c r="AAW19" s="1"/>
      <c r="AAX19" s="1"/>
      <c r="AAY19" s="1"/>
      <c r="AAZ19" s="1"/>
      <c r="ABA19" s="1"/>
      <c r="ABB19" s="1"/>
      <c r="ABC19" s="1"/>
      <c r="ABD19" s="1"/>
      <c r="ABE19" s="1"/>
      <c r="ABF19" s="1"/>
      <c r="ABG19" s="1"/>
      <c r="ABH19" s="1"/>
      <c r="ABI19" s="1"/>
      <c r="ABJ19" s="1"/>
      <c r="ABK19" s="1"/>
      <c r="ABL19" s="1"/>
      <c r="ABM19" s="1"/>
      <c r="ABN19" s="1"/>
      <c r="ABO19" s="1"/>
      <c r="ABP19" s="1"/>
      <c r="ABQ19" s="1"/>
      <c r="ABR19" s="1"/>
      <c r="ABS19" s="1"/>
      <c r="ABT19" s="1"/>
      <c r="ABU19" s="1"/>
      <c r="ABV19" s="1"/>
      <c r="ABW19" s="1"/>
      <c r="ABX19" s="1"/>
      <c r="ABY19" s="1"/>
      <c r="ABZ19" s="1"/>
      <c r="ACA19" s="1"/>
      <c r="ACB19" s="1"/>
      <c r="ACC19" s="1"/>
      <c r="ACD19" s="1"/>
      <c r="ACE19" s="1"/>
      <c r="ACF19" s="1"/>
      <c r="ACG19" s="1"/>
      <c r="ACH19" s="1"/>
      <c r="ACI19" s="1"/>
      <c r="ACJ19" s="1"/>
      <c r="ACK19" s="1"/>
      <c r="ACL19" s="1"/>
      <c r="ACM19" s="1"/>
      <c r="ACN19" s="1"/>
      <c r="ACO19" s="1"/>
      <c r="ACP19" s="1"/>
      <c r="ACQ19" s="1"/>
      <c r="ACR19" s="1"/>
      <c r="ACS19" s="1"/>
      <c r="ACT19" s="1"/>
      <c r="ACU19" s="1"/>
      <c r="ACV19" s="1"/>
      <c r="ACW19" s="1"/>
      <c r="ACX19" s="1"/>
      <c r="ACY19" s="1"/>
      <c r="ACZ19" s="1"/>
      <c r="ADA19" s="1"/>
      <c r="ADB19" s="1"/>
      <c r="ADC19" s="1"/>
      <c r="ADD19" s="1"/>
      <c r="ADE19" s="1"/>
      <c r="ADF19" s="1"/>
      <c r="ADG19" s="1"/>
      <c r="ADH19" s="1"/>
      <c r="ADI19" s="1"/>
      <c r="ADJ19" s="1"/>
      <c r="ADK19" s="1"/>
      <c r="ADL19" s="1"/>
      <c r="ADM19" s="1"/>
      <c r="ADN19" s="1"/>
      <c r="ADO19" s="1"/>
      <c r="ADP19" s="1"/>
      <c r="ADQ19" s="1"/>
      <c r="ADR19" s="1"/>
      <c r="ADS19" s="1"/>
      <c r="ADT19" s="1"/>
      <c r="ADU19" s="1"/>
      <c r="ADV19" s="1"/>
      <c r="ADW19" s="1"/>
      <c r="ADX19" s="1"/>
      <c r="ADY19" s="1"/>
      <c r="ADZ19" s="1"/>
      <c r="AEA19" s="1"/>
      <c r="AEB19" s="1"/>
      <c r="AEC19" s="1"/>
      <c r="AED19" s="1"/>
      <c r="AEE19" s="1"/>
      <c r="AEF19" s="1"/>
      <c r="AEG19" s="1"/>
      <c r="AEH19" s="1"/>
      <c r="AEI19" s="1"/>
      <c r="AEJ19" s="1"/>
      <c r="AEK19" s="1"/>
      <c r="AEL19" s="1"/>
      <c r="AEM19" s="1"/>
      <c r="AEN19" s="1"/>
      <c r="AEO19" s="1"/>
      <c r="AEP19" s="1"/>
      <c r="AEQ19" s="1"/>
      <c r="AER19" s="1"/>
      <c r="AES19" s="1"/>
      <c r="AET19" s="1"/>
      <c r="AEU19" s="1"/>
      <c r="AEV19" s="1"/>
      <c r="AEW19" s="1"/>
      <c r="AEX19" s="1"/>
      <c r="AEY19" s="1"/>
      <c r="AEZ19" s="1"/>
      <c r="AFA19" s="1"/>
      <c r="AFB19" s="1"/>
      <c r="AFC19" s="1"/>
      <c r="AFD19" s="1"/>
      <c r="AFE19" s="1"/>
      <c r="AFF19" s="1"/>
      <c r="AFG19" s="1"/>
      <c r="AFH19" s="1"/>
      <c r="AFI19" s="1"/>
      <c r="AFJ19" s="1"/>
      <c r="AFK19" s="1"/>
      <c r="AFL19" s="1"/>
      <c r="AFM19" s="1"/>
      <c r="AFN19" s="1"/>
      <c r="AFO19" s="1"/>
      <c r="AFP19" s="1"/>
      <c r="AFQ19" s="1"/>
      <c r="AFR19" s="1"/>
      <c r="AFS19" s="1"/>
      <c r="AFT19" s="1"/>
      <c r="AFU19" s="1"/>
      <c r="AFV19" s="1"/>
      <c r="AFW19" s="1"/>
      <c r="AFX19" s="1"/>
      <c r="AFY19" s="1"/>
      <c r="AFZ19" s="1"/>
      <c r="AGA19" s="1"/>
      <c r="AGB19" s="1"/>
      <c r="AGC19" s="1"/>
      <c r="AGD19" s="1"/>
      <c r="AGE19" s="1"/>
      <c r="AGF19" s="1"/>
      <c r="AGG19" s="1"/>
      <c r="AGH19" s="1"/>
      <c r="AGI19" s="1"/>
      <c r="AGJ19" s="1"/>
      <c r="AGK19" s="1"/>
      <c r="AGL19" s="1"/>
      <c r="AGM19" s="1"/>
      <c r="AGN19" s="1"/>
      <c r="AGO19" s="1"/>
      <c r="AGP19" s="1"/>
      <c r="AGQ19" s="1"/>
      <c r="AGR19" s="1"/>
      <c r="AGS19" s="1"/>
      <c r="AGT19" s="1"/>
      <c r="AGU19" s="1"/>
      <c r="AGV19" s="1"/>
      <c r="AGW19" s="1"/>
      <c r="AGX19" s="1"/>
      <c r="AGY19" s="1"/>
      <c r="AGZ19" s="1"/>
      <c r="AHA19" s="1"/>
      <c r="AHB19" s="1"/>
      <c r="AHC19" s="1"/>
      <c r="AHD19" s="1"/>
      <c r="AHE19" s="1"/>
      <c r="AHF19" s="1"/>
      <c r="AHG19" s="1"/>
      <c r="AHH19" s="1"/>
      <c r="AHI19" s="1"/>
      <c r="AHJ19" s="1"/>
      <c r="AHK19" s="1"/>
      <c r="AHL19" s="1"/>
      <c r="AHM19" s="1"/>
      <c r="AHN19" s="1"/>
      <c r="AHO19" s="1"/>
      <c r="AHP19" s="1"/>
      <c r="AHQ19" s="1"/>
      <c r="AHR19" s="1"/>
      <c r="AHS19" s="1"/>
      <c r="AHT19" s="1"/>
      <c r="AHU19" s="1"/>
      <c r="AHV19" s="1"/>
      <c r="AHW19" s="1"/>
      <c r="AHX19" s="1"/>
      <c r="AHY19" s="1"/>
      <c r="AHZ19" s="1"/>
      <c r="AIA19" s="1"/>
      <c r="AIB19" s="1"/>
      <c r="AIC19" s="1"/>
      <c r="AID19" s="1"/>
      <c r="AIE19" s="1"/>
      <c r="AIF19" s="1"/>
      <c r="AIG19" s="1"/>
      <c r="AIH19" s="1"/>
      <c r="AII19" s="1"/>
      <c r="AIJ19" s="1"/>
      <c r="AIK19" s="1"/>
      <c r="AIL19" s="1"/>
      <c r="AIM19" s="1"/>
      <c r="AIN19" s="1"/>
      <c r="AIO19" s="1"/>
      <c r="AIP19" s="1"/>
      <c r="AIQ19" s="1"/>
      <c r="AIR19" s="1"/>
      <c r="AIS19" s="1"/>
      <c r="AIT19" s="1"/>
      <c r="AIU19" s="1"/>
      <c r="AIV19" s="1"/>
      <c r="AIW19" s="1"/>
      <c r="AIX19" s="1"/>
      <c r="AIY19" s="1"/>
      <c r="AIZ19" s="1"/>
      <c r="AJA19" s="1"/>
      <c r="AJB19" s="1"/>
      <c r="AJC19" s="1"/>
      <c r="AJD19" s="1"/>
      <c r="AJE19" s="1"/>
      <c r="AJF19" s="1"/>
      <c r="AJG19" s="1"/>
      <c r="AJH19" s="1"/>
      <c r="AJI19" s="1"/>
      <c r="AJJ19" s="1"/>
      <c r="AJK19" s="1"/>
      <c r="AJL19" s="1"/>
      <c r="AJM19" s="1"/>
      <c r="AJN19" s="1"/>
      <c r="AJO19" s="1"/>
      <c r="AJP19" s="1"/>
      <c r="AJQ19" s="1"/>
      <c r="AJR19" s="1"/>
      <c r="AJS19" s="1"/>
      <c r="AJT19" s="1"/>
      <c r="AJU19" s="1"/>
      <c r="AJV19" s="1"/>
      <c r="AJW19" s="1"/>
      <c r="AJX19" s="1"/>
      <c r="AJY19" s="1"/>
      <c r="AJZ19" s="1"/>
      <c r="AKA19" s="1"/>
      <c r="AKB19" s="1"/>
      <c r="AKC19" s="1"/>
      <c r="AKD19" s="1"/>
      <c r="AKE19" s="1"/>
      <c r="AKF19" s="1"/>
      <c r="AKG19" s="1"/>
      <c r="AKH19" s="1"/>
      <c r="AKI19" s="1"/>
      <c r="AKJ19" s="1"/>
      <c r="AKK19" s="1"/>
      <c r="AKL19" s="1"/>
      <c r="AKM19" s="1"/>
      <c r="AKN19" s="1"/>
      <c r="AKO19" s="1"/>
      <c r="AKP19" s="1"/>
      <c r="AKQ19" s="1"/>
      <c r="AKR19" s="1"/>
      <c r="AKS19" s="1"/>
      <c r="AKT19" s="1"/>
      <c r="AKU19" s="1"/>
      <c r="AKV19" s="1"/>
      <c r="AKW19" s="1"/>
      <c r="AKX19" s="1"/>
      <c r="AKY19" s="1"/>
      <c r="AKZ19" s="1"/>
      <c r="ALA19" s="1"/>
      <c r="ALB19" s="1"/>
      <c r="ALC19" s="1"/>
      <c r="ALD19" s="1"/>
      <c r="ALE19" s="1"/>
      <c r="ALF19" s="1"/>
      <c r="ALG19" s="1"/>
      <c r="ALH19" s="1"/>
      <c r="ALI19" s="1"/>
      <c r="ALJ19" s="1"/>
      <c r="ALK19" s="1"/>
      <c r="ALL19" s="1"/>
      <c r="ALM19" s="1"/>
      <c r="ALN19" s="1"/>
      <c r="ALO19" s="1"/>
      <c r="ALP19" s="1"/>
      <c r="ALQ19" s="1"/>
      <c r="ALR19" s="1"/>
      <c r="ALS19" s="1"/>
      <c r="ALT19" s="1"/>
      <c r="ALU19" s="1"/>
      <c r="ALV19" s="1"/>
      <c r="ALW19" s="1"/>
      <c r="ALX19" s="1"/>
      <c r="ALY19" s="1"/>
      <c r="ALZ19" s="1"/>
      <c r="AMA19" s="1"/>
      <c r="AMB19" s="1"/>
      <c r="AMC19" s="1"/>
      <c r="AMD19" s="1"/>
      <c r="AME19" s="1"/>
      <c r="AMF19" s="1"/>
      <c r="AMG19" s="1"/>
      <c r="AMH19" s="1"/>
      <c r="AMI19" s="1"/>
      <c r="AMJ19" s="1"/>
      <c r="AMK19" s="1"/>
      <c r="AML19" s="1"/>
      <c r="AMM19" s="1"/>
      <c r="AMN19" s="1"/>
      <c r="AMO19" s="1"/>
      <c r="AMP19" s="1"/>
      <c r="AMQ19" s="1"/>
      <c r="AMR19" s="1"/>
      <c r="AMS19" s="1"/>
      <c r="AMT19" s="1"/>
      <c r="AMU19" s="1"/>
      <c r="AMV19" s="1"/>
      <c r="AMW19" s="1"/>
      <c r="AMX19" s="1"/>
      <c r="AMY19" s="1"/>
      <c r="AMZ19" s="1"/>
      <c r="ANA19" s="1"/>
      <c r="ANB19" s="1"/>
      <c r="ANC19" s="1"/>
      <c r="AND19" s="1"/>
      <c r="ANE19" s="1"/>
      <c r="ANF19" s="1"/>
      <c r="ANG19" s="1"/>
      <c r="ANH19" s="1"/>
      <c r="ANI19" s="1"/>
      <c r="ANJ19" s="1"/>
      <c r="ANK19" s="1"/>
      <c r="ANL19" s="1"/>
      <c r="ANM19" s="1"/>
      <c r="ANN19" s="1"/>
      <c r="ANO19" s="1"/>
      <c r="ANP19" s="1"/>
      <c r="ANQ19" s="1"/>
      <c r="ANR19" s="1"/>
      <c r="ANS19" s="1"/>
      <c r="ANT19" s="1"/>
      <c r="ANU19" s="1"/>
      <c r="ANV19" s="1"/>
      <c r="ANW19" s="1"/>
      <c r="ANX19" s="1"/>
      <c r="ANY19" s="1"/>
      <c r="ANZ19" s="1"/>
      <c r="AOA19" s="1"/>
      <c r="AOB19" s="1"/>
      <c r="AOC19" s="1"/>
      <c r="AOD19" s="1"/>
      <c r="AOE19" s="1"/>
      <c r="AOF19" s="1"/>
      <c r="AOG19" s="1"/>
      <c r="AOH19" s="1"/>
      <c r="AOI19" s="1"/>
      <c r="AOJ19" s="1"/>
      <c r="AOK19" s="1"/>
      <c r="AOL19" s="1"/>
      <c r="AOM19" s="1"/>
      <c r="AON19" s="1"/>
      <c r="AOO19" s="1"/>
      <c r="AOP19" s="1"/>
      <c r="AOQ19" s="1"/>
      <c r="AOR19" s="1"/>
      <c r="AOS19" s="1"/>
      <c r="AOT19" s="1"/>
      <c r="AOU19" s="1"/>
      <c r="AOV19" s="1"/>
      <c r="AOW19" s="1"/>
      <c r="AOX19" s="1"/>
      <c r="AOY19" s="1"/>
      <c r="AOZ19" s="1"/>
      <c r="APA19" s="1"/>
      <c r="APB19" s="1"/>
      <c r="APC19" s="1"/>
      <c r="APD19" s="1"/>
      <c r="APE19" s="1"/>
      <c r="APF19" s="1"/>
      <c r="APG19" s="1"/>
      <c r="APH19" s="1"/>
      <c r="API19" s="1"/>
      <c r="APJ19" s="1"/>
      <c r="APK19" s="1"/>
      <c r="APL19" s="1"/>
      <c r="APM19" s="1"/>
      <c r="APN19" s="1"/>
      <c r="APO19" s="1"/>
      <c r="APP19" s="1"/>
      <c r="APQ19" s="1"/>
      <c r="APR19" s="1"/>
      <c r="APS19" s="1"/>
      <c r="APT19" s="1"/>
      <c r="APU19" s="1"/>
      <c r="APV19" s="1"/>
      <c r="APW19" s="1"/>
      <c r="APX19" s="1"/>
      <c r="APY19" s="1"/>
      <c r="APZ19" s="1"/>
      <c r="AQA19" s="1"/>
      <c r="AQB19" s="1"/>
      <c r="AQC19" s="1"/>
      <c r="AQD19" s="1"/>
      <c r="AQE19" s="1"/>
      <c r="AQF19" s="1"/>
      <c r="AQG19" s="1"/>
      <c r="AQH19" s="1"/>
      <c r="AQI19" s="1"/>
      <c r="AQJ19" s="1"/>
      <c r="AQK19" s="1"/>
      <c r="AQL19" s="1"/>
      <c r="AQM19" s="1"/>
      <c r="AQN19" s="1"/>
      <c r="AQO19" s="1"/>
      <c r="AQP19" s="1"/>
      <c r="AQQ19" s="1"/>
      <c r="AQR19" s="1"/>
      <c r="AQS19" s="1"/>
      <c r="AQT19" s="1"/>
      <c r="AQU19" s="1"/>
      <c r="AQV19" s="1"/>
      <c r="AQW19" s="1"/>
      <c r="AQX19" s="1"/>
      <c r="AQY19" s="1"/>
      <c r="AQZ19" s="1"/>
      <c r="ARA19" s="1"/>
      <c r="ARB19" s="1"/>
      <c r="ARC19" s="1"/>
      <c r="ARD19" s="1"/>
      <c r="ARE19" s="1"/>
      <c r="ARF19" s="1"/>
      <c r="ARG19" s="1"/>
      <c r="ARH19" s="1"/>
      <c r="ARI19" s="1"/>
      <c r="ARJ19" s="1"/>
      <c r="ARK19" s="1"/>
      <c r="ARL19" s="1"/>
      <c r="ARM19" s="1"/>
      <c r="ARN19" s="1"/>
      <c r="ARO19" s="1"/>
      <c r="ARP19" s="1"/>
      <c r="ARQ19" s="1"/>
      <c r="ARR19" s="1"/>
      <c r="ARS19" s="1"/>
      <c r="ART19" s="1"/>
      <c r="ARU19" s="1"/>
      <c r="ARV19" s="1"/>
      <c r="ARW19" s="1"/>
      <c r="ARX19" s="1"/>
      <c r="ARY19" s="1"/>
      <c r="ARZ19" s="1"/>
      <c r="ASA19" s="1"/>
      <c r="ASB19" s="1"/>
      <c r="ASC19" s="1"/>
      <c r="ASD19" s="1"/>
      <c r="ASE19" s="1"/>
      <c r="ASF19" s="1"/>
      <c r="ASG19" s="1"/>
      <c r="ASH19" s="1"/>
      <c r="ASI19" s="1"/>
      <c r="ASJ19" s="1"/>
      <c r="ASK19" s="1"/>
      <c r="ASL19" s="1"/>
      <c r="ASM19" s="1"/>
      <c r="ASN19" s="1"/>
      <c r="ASO19" s="1"/>
      <c r="ASP19" s="1"/>
      <c r="ASQ19" s="1"/>
      <c r="ASR19" s="1"/>
      <c r="ASS19" s="1"/>
      <c r="AST19" s="1"/>
      <c r="ASU19" s="1"/>
      <c r="ASV19" s="1"/>
      <c r="ASW19" s="1"/>
      <c r="ASX19" s="1"/>
      <c r="ASY19" s="1"/>
      <c r="ASZ19" s="1"/>
      <c r="ATA19" s="1"/>
      <c r="ATB19" s="1"/>
      <c r="ATC19" s="1"/>
      <c r="ATD19" s="1"/>
      <c r="ATE19" s="1"/>
      <c r="ATF19" s="1"/>
      <c r="ATG19" s="1"/>
      <c r="ATH19" s="1"/>
      <c r="ATI19" s="1"/>
      <c r="ATJ19" s="1"/>
      <c r="ATK19" s="1"/>
      <c r="ATL19" s="1"/>
      <c r="ATM19" s="1"/>
      <c r="ATN19" s="1"/>
      <c r="ATO19" s="1"/>
      <c r="ATP19" s="1"/>
      <c r="ATQ19" s="1"/>
      <c r="ATR19" s="1"/>
      <c r="ATS19" s="1"/>
      <c r="ATT19" s="1"/>
      <c r="ATU19" s="1"/>
      <c r="ATV19" s="1"/>
      <c r="ATW19" s="1"/>
      <c r="ATX19" s="1"/>
      <c r="ATY19" s="1"/>
      <c r="ATZ19" s="1"/>
      <c r="AUA19" s="1"/>
      <c r="AUB19" s="1"/>
      <c r="AUC19" s="1"/>
      <c r="AUD19" s="1"/>
      <c r="AUE19" s="1"/>
      <c r="AUF19" s="1"/>
      <c r="AUG19" s="1"/>
      <c r="AUH19" s="1"/>
      <c r="AUI19" s="1"/>
      <c r="AUJ19" s="1"/>
      <c r="AUK19" s="1"/>
      <c r="AUL19" s="1"/>
      <c r="AUM19" s="1"/>
      <c r="AUN19" s="1"/>
      <c r="AUO19" s="1"/>
      <c r="AUP19" s="1"/>
      <c r="AUQ19" s="1"/>
      <c r="AUR19" s="1"/>
      <c r="AUS19" s="1"/>
      <c r="AUT19" s="1"/>
      <c r="AUU19" s="1"/>
      <c r="AUV19" s="1"/>
      <c r="AUW19" s="1"/>
      <c r="AUX19" s="1"/>
      <c r="AUY19" s="1"/>
      <c r="AUZ19" s="1"/>
      <c r="AVA19" s="1"/>
      <c r="AVB19" s="1"/>
      <c r="AVC19" s="1"/>
      <c r="AVD19" s="1"/>
      <c r="AVE19" s="1"/>
      <c r="AVF19" s="1"/>
      <c r="AVG19" s="1"/>
      <c r="AVH19" s="1"/>
      <c r="AVI19" s="1"/>
      <c r="AVJ19" s="1"/>
      <c r="AVK19" s="1"/>
      <c r="AVL19" s="1"/>
      <c r="AVM19" s="1"/>
      <c r="AVN19" s="1"/>
      <c r="AVO19" s="1"/>
      <c r="AVP19" s="1"/>
      <c r="AVQ19" s="1"/>
      <c r="AVR19" s="1"/>
      <c r="AVS19" s="1"/>
      <c r="AVT19" s="1"/>
      <c r="AVU19" s="1"/>
      <c r="AVV19" s="1"/>
      <c r="AVW19" s="1"/>
      <c r="AVX19" s="1"/>
      <c r="AVY19" s="1"/>
      <c r="AVZ19" s="1"/>
      <c r="AWA19" s="1"/>
      <c r="AWB19" s="1"/>
      <c r="AWC19" s="1"/>
      <c r="AWD19" s="1"/>
      <c r="AWE19" s="1"/>
      <c r="AWF19" s="1"/>
      <c r="AWG19" s="1"/>
      <c r="AWH19" s="1"/>
      <c r="AWI19" s="1"/>
      <c r="AWJ19" s="1"/>
      <c r="AWK19" s="1"/>
      <c r="AWL19" s="1"/>
      <c r="AWM19" s="1"/>
      <c r="AWN19" s="1"/>
      <c r="AWO19" s="1"/>
      <c r="AWP19" s="1"/>
      <c r="AWQ19" s="1"/>
      <c r="AWR19" s="1"/>
      <c r="AWS19" s="1"/>
      <c r="AWT19" s="1"/>
      <c r="AWU19" s="1"/>
      <c r="AWV19" s="1"/>
      <c r="AWW19" s="1"/>
      <c r="AWX19" s="1"/>
      <c r="AWY19" s="1"/>
      <c r="AWZ19" s="1"/>
      <c r="AXA19" s="1"/>
      <c r="AXB19" s="1"/>
      <c r="AXC19" s="1"/>
      <c r="AXD19" s="1"/>
      <c r="AXE19" s="1"/>
      <c r="AXF19" s="1"/>
      <c r="AXG19" s="1"/>
      <c r="AXH19" s="1"/>
      <c r="AXI19" s="1"/>
      <c r="AXJ19" s="1"/>
      <c r="AXK19" s="1"/>
      <c r="AXL19" s="1"/>
      <c r="AXM19" s="1"/>
      <c r="AXN19" s="1"/>
      <c r="AXO19" s="1"/>
      <c r="AXP19" s="1"/>
      <c r="AXQ19" s="1"/>
      <c r="AXR19" s="1"/>
      <c r="AXS19" s="1"/>
      <c r="AXT19" s="1"/>
      <c r="AXU19" s="1"/>
      <c r="AXV19" s="1"/>
      <c r="AXW19" s="1"/>
      <c r="AXX19" s="1"/>
      <c r="AXY19" s="1"/>
      <c r="AXZ19" s="1"/>
      <c r="AYA19" s="1"/>
      <c r="AYB19" s="1"/>
      <c r="AYC19" s="1"/>
      <c r="AYD19" s="1"/>
      <c r="AYE19" s="1"/>
      <c r="AYF19" s="1"/>
      <c r="AYG19" s="1"/>
      <c r="AYH19" s="1"/>
      <c r="AYI19" s="1"/>
      <c r="AYJ19" s="1"/>
      <c r="AYK19" s="1"/>
      <c r="AYL19" s="1"/>
      <c r="AYM19" s="1"/>
      <c r="AYN19" s="1"/>
      <c r="AYO19" s="1"/>
      <c r="AYP19" s="1"/>
      <c r="AYQ19" s="1"/>
      <c r="AYR19" s="1"/>
      <c r="AYS19" s="1"/>
      <c r="AYT19" s="1"/>
      <c r="AYU19" s="1"/>
      <c r="AYV19" s="1"/>
      <c r="AYW19" s="1"/>
      <c r="AYX19" s="1"/>
      <c r="AYY19" s="1"/>
      <c r="AYZ19" s="1"/>
      <c r="AZA19" s="1"/>
      <c r="AZB19" s="1"/>
      <c r="AZC19" s="1"/>
      <c r="AZD19" s="1"/>
      <c r="AZE19" s="1"/>
      <c r="AZF19" s="1"/>
      <c r="AZG19" s="1"/>
      <c r="AZH19" s="1"/>
      <c r="AZI19" s="1"/>
      <c r="AZJ19" s="1"/>
      <c r="AZK19" s="1"/>
      <c r="AZL19" s="1"/>
      <c r="AZM19" s="1"/>
      <c r="AZN19" s="1"/>
      <c r="AZO19" s="1"/>
      <c r="AZP19" s="1"/>
      <c r="AZQ19" s="1"/>
      <c r="AZR19" s="1"/>
      <c r="AZS19" s="1"/>
      <c r="AZT19" s="1"/>
      <c r="AZU19" s="1"/>
      <c r="AZV19" s="1"/>
      <c r="AZW19" s="1"/>
      <c r="AZX19" s="1"/>
      <c r="AZY19" s="1"/>
      <c r="AZZ19" s="1"/>
      <c r="BAA19" s="1"/>
      <c r="BAB19" s="1"/>
      <c r="BAC19" s="1"/>
      <c r="BAD19" s="1"/>
      <c r="BAE19" s="1"/>
      <c r="BAF19" s="1"/>
      <c r="BAG19" s="1"/>
      <c r="BAH19" s="1"/>
      <c r="BAI19" s="1"/>
      <c r="BAJ19" s="1"/>
      <c r="BAK19" s="1"/>
      <c r="BAL19" s="1"/>
      <c r="BAM19" s="1"/>
      <c r="BAN19" s="1"/>
      <c r="BAO19" s="1"/>
      <c r="BAP19" s="1"/>
      <c r="BAQ19" s="1"/>
      <c r="BAR19" s="1"/>
      <c r="BAS19" s="1"/>
      <c r="BAT19" s="1"/>
      <c r="BAU19" s="1"/>
      <c r="BAV19" s="1"/>
      <c r="BAW19" s="1"/>
      <c r="BAX19" s="1"/>
      <c r="BAY19" s="1"/>
      <c r="BAZ19" s="1"/>
      <c r="BBA19" s="1"/>
      <c r="BBB19" s="1"/>
      <c r="BBC19" s="1"/>
      <c r="BBD19" s="1"/>
      <c r="BBE19" s="1"/>
      <c r="BBF19" s="1"/>
      <c r="BBG19" s="1"/>
      <c r="BBH19" s="1"/>
      <c r="BBI19" s="1"/>
      <c r="BBJ19" s="1"/>
      <c r="BBK19" s="1"/>
      <c r="BBL19" s="1"/>
      <c r="BBM19" s="1"/>
      <c r="BBN19" s="1"/>
      <c r="BBO19" s="1"/>
      <c r="BBP19" s="1"/>
      <c r="BBQ19" s="1"/>
      <c r="BBR19" s="1"/>
      <c r="BBS19" s="1"/>
      <c r="BBT19" s="1"/>
      <c r="BBU19" s="1"/>
      <c r="BBV19" s="1"/>
      <c r="BBW19" s="1"/>
      <c r="BBX19" s="1"/>
      <c r="BBY19" s="1"/>
      <c r="BBZ19" s="1"/>
      <c r="BCA19" s="1"/>
      <c r="BCB19" s="1"/>
      <c r="BCC19" s="1"/>
      <c r="BCD19" s="1"/>
      <c r="BCE19" s="1"/>
      <c r="BCF19" s="1"/>
      <c r="BCG19" s="1"/>
      <c r="BCH19" s="1"/>
      <c r="BCI19" s="1"/>
      <c r="BCJ19" s="1"/>
      <c r="BCK19" s="1"/>
      <c r="BCL19" s="1"/>
      <c r="BCM19" s="1"/>
      <c r="BCN19" s="1"/>
      <c r="BCO19" s="1"/>
      <c r="BCP19" s="1"/>
      <c r="BCQ19" s="1"/>
      <c r="BCR19" s="1"/>
      <c r="BCS19" s="1"/>
      <c r="BCT19" s="1"/>
      <c r="BCU19" s="1"/>
      <c r="BCV19" s="1"/>
      <c r="BCW19" s="1"/>
      <c r="BCX19" s="1"/>
      <c r="BCY19" s="1"/>
      <c r="BCZ19" s="1"/>
      <c r="BDA19" s="1"/>
      <c r="BDB19" s="1"/>
      <c r="BDC19" s="1"/>
      <c r="BDD19" s="1"/>
      <c r="BDE19" s="1"/>
      <c r="BDF19" s="1"/>
      <c r="BDG19" s="1"/>
      <c r="BDH19" s="1"/>
      <c r="BDI19" s="1"/>
      <c r="BDJ19" s="1"/>
      <c r="BDK19" s="1"/>
      <c r="BDL19" s="1"/>
      <c r="BDM19" s="1"/>
      <c r="BDN19" s="1"/>
      <c r="BDO19" s="1"/>
      <c r="BDP19" s="1"/>
      <c r="BDQ19" s="1"/>
      <c r="BDR19" s="1"/>
      <c r="BDS19" s="1"/>
      <c r="BDT19" s="1"/>
      <c r="BDU19" s="1"/>
      <c r="BDV19" s="1"/>
      <c r="BDW19" s="1"/>
      <c r="BDX19" s="1"/>
      <c r="BDY19" s="1"/>
      <c r="BDZ19" s="1"/>
      <c r="BEA19" s="1"/>
      <c r="BEB19" s="1"/>
      <c r="BEC19" s="1"/>
      <c r="BED19" s="1"/>
      <c r="BEE19" s="1"/>
      <c r="BEF19" s="1"/>
      <c r="BEG19" s="1"/>
      <c r="BEH19" s="1"/>
      <c r="BEI19" s="1"/>
      <c r="BEJ19" s="1"/>
      <c r="BEK19" s="1"/>
      <c r="BEL19" s="1"/>
      <c r="BEM19" s="1"/>
      <c r="BEN19" s="1"/>
      <c r="BEO19" s="1"/>
      <c r="BEP19" s="1"/>
      <c r="BEQ19" s="1"/>
      <c r="BER19" s="1"/>
      <c r="BES19" s="1"/>
      <c r="BET19" s="1"/>
      <c r="BEU19" s="1"/>
      <c r="BEV19" s="1"/>
      <c r="BEW19" s="1"/>
      <c r="BEX19" s="1"/>
      <c r="BEY19" s="1"/>
      <c r="BEZ19" s="1"/>
      <c r="BFA19" s="1"/>
      <c r="BFB19" s="1"/>
      <c r="BFC19" s="1"/>
      <c r="BFD19" s="1"/>
      <c r="BFE19" s="1"/>
      <c r="BFF19" s="1"/>
      <c r="BFG19" s="1"/>
      <c r="BFH19" s="1"/>
      <c r="BFI19" s="1"/>
      <c r="BFJ19" s="1"/>
      <c r="BFK19" s="1"/>
      <c r="BFL19" s="1"/>
      <c r="BFM19" s="1"/>
      <c r="BFN19" s="1"/>
      <c r="BFO19" s="1"/>
      <c r="BFP19" s="1"/>
      <c r="BFQ19" s="1"/>
      <c r="BFR19" s="1"/>
      <c r="BFS19" s="1"/>
      <c r="BFT19" s="1"/>
      <c r="BFU19" s="1"/>
      <c r="BFV19" s="1"/>
      <c r="BFW19" s="1"/>
      <c r="BFX19" s="1"/>
      <c r="BFY19" s="1"/>
      <c r="BFZ19" s="1"/>
      <c r="BGA19" s="1"/>
      <c r="BGB19" s="1"/>
      <c r="BGC19" s="1"/>
      <c r="BGD19" s="1"/>
      <c r="BGE19" s="1"/>
      <c r="BGF19" s="1"/>
      <c r="BGG19" s="1"/>
      <c r="BGH19" s="1"/>
      <c r="BGI19" s="1"/>
      <c r="BGJ19" s="1"/>
      <c r="BGK19" s="1"/>
      <c r="BGL19" s="1"/>
      <c r="BGM19" s="1"/>
      <c r="BGN19" s="1"/>
      <c r="BGO19" s="1"/>
      <c r="BGP19" s="1"/>
      <c r="BGQ19" s="1"/>
      <c r="BGR19" s="1"/>
      <c r="BGS19" s="1"/>
      <c r="BGT19" s="1"/>
      <c r="BGU19" s="1"/>
      <c r="BGV19" s="1"/>
      <c r="BGW19" s="1"/>
      <c r="BGX19" s="1"/>
      <c r="BGY19" s="1"/>
      <c r="BGZ19" s="1"/>
      <c r="BHA19" s="1"/>
      <c r="BHB19" s="1"/>
      <c r="BHC19" s="1"/>
      <c r="BHD19" s="1"/>
      <c r="BHE19" s="1"/>
      <c r="BHF19" s="1"/>
      <c r="BHG19" s="1"/>
      <c r="BHH19" s="1"/>
      <c r="BHI19" s="1"/>
      <c r="BHJ19" s="1"/>
      <c r="BHK19" s="1"/>
      <c r="BHL19" s="1"/>
      <c r="BHM19" s="1"/>
      <c r="BHN19" s="1"/>
      <c r="BHO19" s="1"/>
      <c r="BHP19" s="1"/>
      <c r="BHQ19" s="1"/>
      <c r="BHR19" s="1"/>
      <c r="BHS19" s="1"/>
      <c r="BHT19" s="1"/>
      <c r="BHU19" s="1"/>
      <c r="BHV19" s="1"/>
      <c r="BHW19" s="1"/>
      <c r="BHX19" s="1"/>
      <c r="BHY19" s="1"/>
      <c r="BHZ19" s="1"/>
      <c r="BIA19" s="1"/>
      <c r="BIB19" s="1"/>
      <c r="BIC19" s="1"/>
      <c r="BID19" s="1"/>
      <c r="BIE19" s="1"/>
      <c r="BIF19" s="1"/>
      <c r="BIG19" s="1"/>
      <c r="BIH19" s="1"/>
      <c r="BII19" s="1"/>
      <c r="BIJ19" s="1"/>
      <c r="BIK19" s="1"/>
      <c r="BIL19" s="1"/>
      <c r="BIM19" s="1"/>
      <c r="BIN19" s="1"/>
      <c r="BIO19" s="1"/>
      <c r="BIP19" s="1"/>
      <c r="BIQ19" s="1"/>
      <c r="BIR19" s="1"/>
      <c r="BIS19" s="1"/>
      <c r="BIT19" s="1"/>
      <c r="BIU19" s="1"/>
      <c r="BIV19" s="1"/>
      <c r="BIW19" s="1"/>
      <c r="BIX19" s="1"/>
      <c r="BIY19" s="1"/>
      <c r="BIZ19" s="1"/>
      <c r="BJA19" s="1"/>
      <c r="BJB19" s="1"/>
      <c r="BJC19" s="1"/>
      <c r="BJD19" s="1"/>
      <c r="BJE19" s="1"/>
      <c r="BJF19" s="1"/>
      <c r="BJG19" s="1"/>
      <c r="BJH19" s="1"/>
      <c r="BJI19" s="1"/>
      <c r="BJJ19" s="1"/>
      <c r="BJK19" s="1"/>
      <c r="BJL19" s="1"/>
      <c r="BJM19" s="1"/>
      <c r="BJN19" s="1"/>
      <c r="BJO19" s="1"/>
      <c r="BJP19" s="1"/>
      <c r="BJQ19" s="1"/>
      <c r="BJR19" s="1"/>
      <c r="BJS19" s="1"/>
      <c r="BJT19" s="1"/>
      <c r="BJU19" s="1"/>
      <c r="BJV19" s="1"/>
      <c r="BJW19" s="1"/>
      <c r="BJX19" s="1"/>
      <c r="BJY19" s="1"/>
      <c r="BJZ19" s="1"/>
      <c r="BKA19" s="1"/>
      <c r="BKB19" s="1"/>
      <c r="BKC19" s="1"/>
      <c r="BKD19" s="1"/>
      <c r="BKE19" s="1"/>
      <c r="BKF19" s="1"/>
      <c r="BKG19" s="1"/>
      <c r="BKH19" s="1"/>
      <c r="BKI19" s="1"/>
      <c r="BKJ19" s="1"/>
      <c r="BKK19" s="1"/>
      <c r="BKL19" s="1"/>
      <c r="BKM19" s="1"/>
      <c r="BKN19" s="1"/>
      <c r="BKO19" s="1"/>
      <c r="BKP19" s="1"/>
      <c r="BKQ19" s="1"/>
      <c r="BKR19" s="1"/>
      <c r="BKS19" s="1"/>
      <c r="BKT19" s="1"/>
      <c r="BKU19" s="1"/>
      <c r="BKV19" s="1"/>
      <c r="BKW19" s="1"/>
      <c r="BKX19" s="1"/>
      <c r="BKY19" s="1"/>
      <c r="BKZ19" s="1"/>
      <c r="BLA19" s="1"/>
      <c r="BLB19" s="1"/>
      <c r="BLC19" s="1"/>
      <c r="BLD19" s="1"/>
      <c r="BLE19" s="1"/>
      <c r="BLF19" s="1"/>
      <c r="BLG19" s="1"/>
      <c r="BLH19" s="1"/>
      <c r="BLI19" s="1"/>
      <c r="BLJ19" s="1"/>
      <c r="BLK19" s="1"/>
      <c r="BLL19" s="1"/>
      <c r="BLM19" s="1"/>
      <c r="BLN19" s="1"/>
      <c r="BLO19" s="1"/>
      <c r="BLP19" s="1"/>
      <c r="BLQ19" s="1"/>
      <c r="BLR19" s="1"/>
      <c r="BLS19" s="1"/>
      <c r="BLT19" s="1"/>
      <c r="BLU19" s="1"/>
      <c r="BLV19" s="1"/>
      <c r="BLW19" s="1"/>
      <c r="BLX19" s="1"/>
      <c r="BLY19" s="1"/>
      <c r="BLZ19" s="1"/>
      <c r="BMA19" s="1"/>
      <c r="BMB19" s="1"/>
      <c r="BMC19" s="1"/>
      <c r="BMD19" s="1"/>
      <c r="BME19" s="1"/>
      <c r="BMF19" s="1"/>
      <c r="BMG19" s="1"/>
      <c r="BMH19" s="1"/>
      <c r="BMI19" s="1"/>
      <c r="BMJ19" s="1"/>
      <c r="BMK19" s="1"/>
      <c r="BML19" s="1"/>
      <c r="BMM19" s="1"/>
      <c r="BMN19" s="1"/>
      <c r="BMO19" s="1"/>
      <c r="BMP19" s="1"/>
      <c r="BMQ19" s="1"/>
      <c r="BMR19" s="1"/>
      <c r="BMS19" s="1"/>
      <c r="BMT19" s="1"/>
      <c r="BMU19" s="1"/>
      <c r="BMV19" s="1"/>
      <c r="BMW19" s="1"/>
      <c r="BMX19" s="1"/>
      <c r="BMY19" s="1"/>
      <c r="BMZ19" s="1"/>
      <c r="BNA19" s="1"/>
      <c r="BNB19" s="1"/>
      <c r="BNC19" s="1"/>
      <c r="BND19" s="1"/>
      <c r="BNE19" s="1"/>
      <c r="BNF19" s="1"/>
      <c r="BNG19" s="1"/>
      <c r="BNH19" s="1"/>
      <c r="BNI19" s="1"/>
      <c r="BNJ19" s="1"/>
      <c r="BNK19" s="1"/>
      <c r="BNL19" s="1"/>
      <c r="BNM19" s="1"/>
      <c r="BNN19" s="1"/>
      <c r="BNO19" s="1"/>
      <c r="BNP19" s="1"/>
      <c r="BNQ19" s="1"/>
      <c r="BNR19" s="1"/>
      <c r="BNS19" s="1"/>
      <c r="BNT19" s="1"/>
      <c r="BNU19" s="1"/>
      <c r="BNV19" s="1"/>
      <c r="BNW19" s="1"/>
      <c r="BNX19" s="1"/>
      <c r="BNY19" s="1"/>
      <c r="BNZ19" s="1"/>
      <c r="BOA19" s="1"/>
      <c r="BOB19" s="1"/>
      <c r="BOC19" s="1"/>
      <c r="BOD19" s="1"/>
      <c r="BOE19" s="1"/>
      <c r="BOF19" s="1"/>
      <c r="BOG19" s="1"/>
      <c r="BOH19" s="1"/>
      <c r="BOI19" s="1"/>
      <c r="BOJ19" s="1"/>
      <c r="BOK19" s="1"/>
      <c r="BOL19" s="1"/>
      <c r="BOM19" s="1"/>
      <c r="BON19" s="1"/>
      <c r="BOO19" s="1"/>
      <c r="BOP19" s="1"/>
      <c r="BOQ19" s="1"/>
      <c r="BOR19" s="1"/>
      <c r="BOS19" s="1"/>
      <c r="BOT19" s="1"/>
      <c r="BOU19" s="1"/>
      <c r="BOV19" s="1"/>
      <c r="BOW19" s="1"/>
      <c r="BOX19" s="1"/>
      <c r="BOY19" s="1"/>
      <c r="BOZ19" s="1"/>
      <c r="BPA19" s="1"/>
      <c r="BPB19" s="1"/>
      <c r="BPC19" s="1"/>
      <c r="BPD19" s="1"/>
      <c r="BPE19" s="1"/>
      <c r="BPF19" s="1"/>
      <c r="BPG19" s="1"/>
      <c r="BPH19" s="1"/>
      <c r="BPI19" s="1"/>
      <c r="BPJ19" s="1"/>
      <c r="BPK19" s="1"/>
      <c r="BPL19" s="1"/>
      <c r="BPM19" s="1"/>
      <c r="BPN19" s="1"/>
      <c r="BPO19" s="1"/>
      <c r="BPP19" s="1"/>
      <c r="BPQ19" s="1"/>
      <c r="BPR19" s="1"/>
      <c r="BPS19" s="1"/>
      <c r="BPT19" s="1"/>
      <c r="BPU19" s="1"/>
      <c r="BPV19" s="1"/>
      <c r="BPW19" s="1"/>
      <c r="BPX19" s="1"/>
      <c r="BPY19" s="1"/>
      <c r="BPZ19" s="1"/>
      <c r="BQA19" s="1"/>
      <c r="BQB19" s="1"/>
      <c r="BQC19" s="1"/>
      <c r="BQD19" s="1"/>
      <c r="BQE19" s="1"/>
      <c r="BQF19" s="1"/>
      <c r="BQG19" s="1"/>
      <c r="BQH19" s="1"/>
      <c r="BQI19" s="1"/>
      <c r="BQJ19" s="1"/>
      <c r="BQK19" s="1"/>
      <c r="BQL19" s="1"/>
      <c r="BQM19" s="1"/>
      <c r="BQN19" s="1"/>
      <c r="BQO19" s="1"/>
      <c r="BQP19" s="1"/>
      <c r="BQQ19" s="1"/>
      <c r="BQR19" s="1"/>
      <c r="BQS19" s="1"/>
      <c r="BQT19" s="1"/>
      <c r="BQU19" s="1"/>
      <c r="BQV19" s="1"/>
      <c r="BQW19" s="1"/>
      <c r="BQX19" s="1"/>
      <c r="BQY19" s="1"/>
      <c r="BQZ19" s="1"/>
      <c r="BRA19" s="1"/>
      <c r="BRB19" s="1"/>
      <c r="BRC19" s="1"/>
      <c r="BRD19" s="1"/>
      <c r="BRE19" s="1"/>
      <c r="BRF19" s="1"/>
      <c r="BRG19" s="1"/>
      <c r="BRH19" s="1"/>
      <c r="BRI19" s="1"/>
      <c r="BRJ19" s="1"/>
      <c r="BRK19" s="1"/>
      <c r="BRL19" s="1"/>
      <c r="BRM19" s="1"/>
      <c r="BRN19" s="1"/>
      <c r="BRO19" s="1"/>
      <c r="BRP19" s="1"/>
      <c r="BRQ19" s="1"/>
      <c r="BRR19" s="1"/>
      <c r="BRS19" s="1"/>
      <c r="BRT19" s="1"/>
      <c r="BRU19" s="1"/>
      <c r="BRV19" s="1"/>
      <c r="BRW19" s="1"/>
      <c r="BRX19" s="1"/>
      <c r="BRY19" s="1"/>
      <c r="BRZ19" s="1"/>
      <c r="BSA19" s="1"/>
      <c r="BSB19" s="1"/>
      <c r="BSC19" s="1"/>
      <c r="BSD19" s="1"/>
      <c r="BSE19" s="1"/>
      <c r="BSF19" s="1"/>
      <c r="BSG19" s="1"/>
      <c r="BSH19" s="1"/>
      <c r="BSI19" s="1"/>
      <c r="BSJ19" s="1"/>
      <c r="BSK19" s="1"/>
      <c r="BSL19" s="1"/>
      <c r="BSM19" s="1"/>
      <c r="BSN19" s="1"/>
      <c r="BSO19" s="1"/>
      <c r="BSP19" s="1"/>
      <c r="BSQ19" s="1"/>
      <c r="BSR19" s="1"/>
      <c r="BSS19" s="1"/>
      <c r="BST19" s="1"/>
      <c r="BSU19" s="1"/>
      <c r="BSV19" s="1"/>
      <c r="BSW19" s="1"/>
      <c r="BSX19" s="1"/>
      <c r="BSY19" s="1"/>
      <c r="BSZ19" s="1"/>
      <c r="BTA19" s="1"/>
      <c r="BTB19" s="1"/>
      <c r="BTC19" s="1"/>
      <c r="BTD19" s="1"/>
      <c r="BTE19" s="1"/>
      <c r="BTF19" s="1"/>
      <c r="BTG19" s="1"/>
      <c r="BTH19" s="1"/>
      <c r="BTI19" s="1"/>
      <c r="BTJ19" s="1"/>
      <c r="BTK19" s="1"/>
      <c r="BTL19" s="1"/>
      <c r="BTM19" s="1"/>
      <c r="BTN19" s="1"/>
      <c r="BTO19" s="1"/>
      <c r="BTP19" s="1"/>
      <c r="BTQ19" s="1"/>
      <c r="BTR19" s="1"/>
      <c r="BTS19" s="1"/>
      <c r="BTT19" s="1"/>
      <c r="BTU19" s="1"/>
      <c r="BTV19" s="1"/>
      <c r="BTW19" s="1"/>
      <c r="BTX19" s="1"/>
      <c r="BTY19" s="1"/>
      <c r="BTZ19" s="1"/>
      <c r="BUA19" s="1"/>
      <c r="BUB19" s="1"/>
      <c r="BUC19" s="1"/>
      <c r="BUD19" s="1"/>
      <c r="BUE19" s="1"/>
      <c r="BUF19" s="1"/>
      <c r="BUG19" s="1"/>
      <c r="BUH19" s="1"/>
      <c r="BUI19" s="1"/>
      <c r="BUJ19" s="1"/>
      <c r="BUK19" s="1"/>
      <c r="BUL19" s="1"/>
      <c r="BUM19" s="1"/>
      <c r="BUN19" s="1"/>
      <c r="BUO19" s="1"/>
      <c r="BUP19" s="1"/>
      <c r="BUQ19" s="1"/>
      <c r="BUR19" s="1"/>
      <c r="BUS19" s="1"/>
      <c r="BUT19" s="1"/>
      <c r="BUU19" s="1"/>
      <c r="BUV19" s="1"/>
      <c r="BUW19" s="1"/>
      <c r="BUX19" s="1"/>
      <c r="BUY19" s="1"/>
      <c r="BUZ19" s="1"/>
      <c r="BVA19" s="1"/>
      <c r="BVB19" s="1"/>
      <c r="BVC19" s="1"/>
      <c r="BVD19" s="1"/>
      <c r="BVE19" s="1"/>
      <c r="BVF19" s="1"/>
      <c r="BVG19" s="1"/>
      <c r="BVH19" s="1"/>
      <c r="BVI19" s="1"/>
      <c r="BVJ19" s="1"/>
      <c r="BVK19" s="1"/>
      <c r="BVL19" s="1"/>
      <c r="BVM19" s="1"/>
      <c r="BVN19" s="1"/>
      <c r="BVO19" s="1"/>
      <c r="BVP19" s="1"/>
      <c r="BVQ19" s="1"/>
      <c r="BVR19" s="1"/>
      <c r="BVS19" s="1"/>
      <c r="BVT19" s="1"/>
      <c r="BVU19" s="1"/>
      <c r="BVV19" s="1"/>
      <c r="BVW19" s="1"/>
      <c r="BVX19" s="1"/>
      <c r="BVY19" s="1"/>
      <c r="BVZ19" s="1"/>
      <c r="BWA19" s="1"/>
      <c r="BWB19" s="1"/>
      <c r="BWC19" s="1"/>
      <c r="BWD19" s="1"/>
      <c r="BWE19" s="1"/>
      <c r="BWF19" s="1"/>
      <c r="BWG19" s="1"/>
      <c r="BWH19" s="1"/>
      <c r="BWI19" s="1"/>
      <c r="BWJ19" s="1"/>
      <c r="BWK19" s="1"/>
      <c r="BWL19" s="1"/>
      <c r="BWM19" s="1"/>
      <c r="BWN19" s="1"/>
      <c r="BWO19" s="1"/>
      <c r="BWP19" s="1"/>
      <c r="BWQ19" s="1"/>
      <c r="BWR19" s="1"/>
      <c r="BWS19" s="1"/>
      <c r="BWT19" s="1"/>
      <c r="BWU19" s="1"/>
      <c r="BWV19" s="1"/>
      <c r="BWW19" s="1"/>
      <c r="BWX19" s="1"/>
      <c r="BWY19" s="1"/>
      <c r="BWZ19" s="1"/>
      <c r="BXA19" s="1"/>
      <c r="BXB19" s="1"/>
      <c r="BXC19" s="1"/>
      <c r="BXD19" s="1"/>
      <c r="BXE19" s="1"/>
      <c r="BXF19" s="1"/>
      <c r="BXG19" s="1"/>
      <c r="BXH19" s="1"/>
      <c r="BXI19" s="1"/>
      <c r="BXJ19" s="1"/>
      <c r="BXK19" s="1"/>
      <c r="BXL19" s="1"/>
      <c r="BXM19" s="1"/>
      <c r="BXN19" s="1"/>
      <c r="BXO19" s="1"/>
      <c r="BXP19" s="1"/>
      <c r="BXQ19" s="1"/>
      <c r="BXR19" s="1"/>
      <c r="BXS19" s="1"/>
      <c r="BXT19" s="1"/>
      <c r="BXU19" s="1"/>
      <c r="BXV19" s="1"/>
      <c r="BXW19" s="1"/>
      <c r="BXX19" s="1"/>
      <c r="BXY19" s="1"/>
      <c r="BXZ19" s="1"/>
      <c r="BYA19" s="1"/>
      <c r="BYB19" s="1"/>
      <c r="BYC19" s="1"/>
      <c r="BYD19" s="1"/>
      <c r="BYE19" s="1"/>
      <c r="BYF19" s="1"/>
      <c r="BYG19" s="1"/>
      <c r="BYH19" s="1"/>
      <c r="BYI19" s="1"/>
      <c r="BYJ19" s="1"/>
      <c r="BYK19" s="1"/>
      <c r="BYL19" s="1"/>
      <c r="BYM19" s="1"/>
      <c r="BYN19" s="1"/>
      <c r="BYO19" s="1"/>
      <c r="BYP19" s="1"/>
      <c r="BYQ19" s="1"/>
      <c r="BYR19" s="1"/>
      <c r="BYS19" s="1"/>
      <c r="BYT19" s="1"/>
      <c r="BYU19" s="1"/>
      <c r="BYV19" s="1"/>
      <c r="BYW19" s="1"/>
      <c r="BYX19" s="1"/>
      <c r="BYY19" s="1"/>
      <c r="BYZ19" s="1"/>
      <c r="BZA19" s="1"/>
      <c r="BZB19" s="1"/>
      <c r="BZC19" s="1"/>
      <c r="BZD19" s="1"/>
      <c r="BZE19" s="1"/>
      <c r="BZF19" s="1"/>
      <c r="BZG19" s="1"/>
      <c r="BZH19" s="1"/>
      <c r="BZI19" s="1"/>
      <c r="BZJ19" s="1"/>
      <c r="BZK19" s="1"/>
      <c r="BZL19" s="1"/>
      <c r="BZM19" s="1"/>
      <c r="BZN19" s="1"/>
      <c r="BZO19" s="1"/>
      <c r="BZP19" s="1"/>
      <c r="BZQ19" s="1"/>
      <c r="BZR19" s="1"/>
      <c r="BZS19" s="1"/>
      <c r="BZT19" s="1"/>
      <c r="BZU19" s="1"/>
      <c r="BZV19" s="1"/>
      <c r="BZW19" s="1"/>
      <c r="BZX19" s="1"/>
      <c r="BZY19" s="1"/>
      <c r="BZZ19" s="1"/>
      <c r="CAA19" s="1"/>
      <c r="CAB19" s="1"/>
      <c r="CAC19" s="1"/>
      <c r="CAD19" s="1"/>
      <c r="CAE19" s="1"/>
      <c r="CAF19" s="1"/>
      <c r="CAG19" s="1"/>
      <c r="CAH19" s="1"/>
      <c r="CAI19" s="1"/>
      <c r="CAJ19" s="1"/>
      <c r="CAK19" s="1"/>
      <c r="CAL19" s="1"/>
      <c r="CAM19" s="1"/>
      <c r="CAN19" s="1"/>
      <c r="CAO19" s="1"/>
      <c r="CAP19" s="1"/>
      <c r="CAQ19" s="1"/>
      <c r="CAR19" s="1"/>
      <c r="CAS19" s="1"/>
      <c r="CAT19" s="1"/>
      <c r="CAU19" s="1"/>
      <c r="CAV19" s="1"/>
      <c r="CAW19" s="1"/>
      <c r="CAX19" s="1"/>
      <c r="CAY19" s="1"/>
      <c r="CAZ19" s="1"/>
      <c r="CBA19" s="1"/>
      <c r="CBB19" s="1"/>
      <c r="CBC19" s="1"/>
      <c r="CBD19" s="1"/>
      <c r="CBE19" s="1"/>
      <c r="CBF19" s="1"/>
      <c r="CBG19" s="1"/>
      <c r="CBH19" s="1"/>
      <c r="CBI19" s="1"/>
      <c r="CBJ19" s="1"/>
      <c r="CBK19" s="1"/>
      <c r="CBL19" s="1"/>
      <c r="CBM19" s="1"/>
      <c r="CBN19" s="1"/>
      <c r="CBO19" s="1"/>
      <c r="CBP19" s="1"/>
      <c r="CBQ19" s="1"/>
      <c r="CBR19" s="1"/>
      <c r="CBS19" s="1"/>
      <c r="CBT19" s="1"/>
      <c r="CBU19" s="1"/>
      <c r="CBV19" s="1"/>
      <c r="CBW19" s="1"/>
      <c r="CBX19" s="1"/>
      <c r="CBY19" s="1"/>
      <c r="CBZ19" s="1"/>
      <c r="CCA19" s="1"/>
      <c r="CCB19" s="1"/>
      <c r="CCC19" s="1"/>
      <c r="CCD19" s="1"/>
      <c r="CCE19" s="1"/>
      <c r="CCF19" s="1"/>
      <c r="CCG19" s="1"/>
      <c r="CCH19" s="1"/>
      <c r="CCI19" s="1"/>
      <c r="CCJ19" s="1"/>
      <c r="CCK19" s="1"/>
      <c r="CCL19" s="1"/>
      <c r="CCM19" s="1"/>
      <c r="CCN19" s="1"/>
      <c r="CCO19" s="1"/>
      <c r="CCP19" s="1"/>
      <c r="CCQ19" s="1"/>
      <c r="CCR19" s="1"/>
      <c r="CCS19" s="1"/>
      <c r="CCT19" s="1"/>
      <c r="CCU19" s="1"/>
      <c r="CCV19" s="1"/>
      <c r="CCW19" s="1"/>
      <c r="CCX19" s="1"/>
      <c r="CCY19" s="1"/>
      <c r="CCZ19" s="1"/>
      <c r="CDA19" s="1"/>
      <c r="CDB19" s="1"/>
      <c r="CDC19" s="1"/>
      <c r="CDD19" s="1"/>
      <c r="CDE19" s="1"/>
      <c r="CDF19" s="1"/>
      <c r="CDG19" s="1"/>
      <c r="CDH19" s="1"/>
      <c r="CDI19" s="1"/>
      <c r="CDJ19" s="1"/>
      <c r="CDK19" s="1"/>
      <c r="CDL19" s="1"/>
      <c r="CDM19" s="1"/>
      <c r="CDN19" s="1"/>
      <c r="CDO19" s="1"/>
      <c r="CDP19" s="1"/>
      <c r="CDQ19" s="1"/>
      <c r="CDR19" s="1"/>
      <c r="CDS19" s="1"/>
      <c r="CDT19" s="1"/>
      <c r="CDU19" s="1"/>
      <c r="CDV19" s="1"/>
      <c r="CDW19" s="1"/>
      <c r="CDX19" s="1"/>
      <c r="CDY19" s="1"/>
      <c r="CDZ19" s="1"/>
      <c r="CEA19" s="1"/>
      <c r="CEB19" s="1"/>
      <c r="CEC19" s="1"/>
      <c r="CED19" s="1"/>
      <c r="CEE19" s="1"/>
      <c r="CEF19" s="1"/>
      <c r="CEG19" s="1"/>
      <c r="CEH19" s="1"/>
      <c r="CEI19" s="1"/>
      <c r="CEJ19" s="1"/>
      <c r="CEK19" s="1"/>
      <c r="CEL19" s="1"/>
      <c r="CEM19" s="1"/>
      <c r="CEN19" s="1"/>
      <c r="CEO19" s="1"/>
      <c r="CEP19" s="1"/>
      <c r="CEQ19" s="1"/>
      <c r="CER19" s="1"/>
      <c r="CES19" s="1"/>
      <c r="CET19" s="1"/>
      <c r="CEU19" s="1"/>
      <c r="CEV19" s="1"/>
      <c r="CEW19" s="1"/>
      <c r="CEX19" s="1"/>
      <c r="CEY19" s="1"/>
      <c r="CEZ19" s="1"/>
      <c r="CFA19" s="1"/>
      <c r="CFB19" s="1"/>
      <c r="CFC19" s="1"/>
      <c r="CFD19" s="1"/>
      <c r="CFE19" s="1"/>
      <c r="CFF19" s="1"/>
      <c r="CFG19" s="1"/>
      <c r="CFH19" s="1"/>
      <c r="CFI19" s="1"/>
      <c r="CFJ19" s="1"/>
      <c r="CFK19" s="1"/>
      <c r="CFL19" s="1"/>
      <c r="CFM19" s="1"/>
      <c r="CFN19" s="1"/>
      <c r="CFO19" s="1"/>
      <c r="CFP19" s="1"/>
      <c r="CFQ19" s="1"/>
      <c r="CFR19" s="1"/>
      <c r="CFS19" s="1"/>
      <c r="CFT19" s="1"/>
      <c r="CFU19" s="1"/>
      <c r="CFV19" s="1"/>
      <c r="CFW19" s="1"/>
      <c r="CFX19" s="1"/>
      <c r="CFY19" s="1"/>
      <c r="CFZ19" s="1"/>
      <c r="CGA19" s="1"/>
      <c r="CGB19" s="1"/>
      <c r="CGC19" s="1"/>
      <c r="CGD19" s="1"/>
      <c r="CGE19" s="1"/>
      <c r="CGF19" s="1"/>
      <c r="CGG19" s="1"/>
      <c r="CGH19" s="1"/>
      <c r="CGI19" s="1"/>
      <c r="CGJ19" s="1"/>
      <c r="CGK19" s="1"/>
      <c r="CGL19" s="1"/>
      <c r="CGM19" s="1"/>
      <c r="CGN19" s="1"/>
      <c r="CGO19" s="1"/>
      <c r="CGP19" s="1"/>
      <c r="CGQ19" s="1"/>
      <c r="CGR19" s="1"/>
      <c r="CGS19" s="1"/>
      <c r="CGT19" s="1"/>
      <c r="CGU19" s="1"/>
      <c r="CGV19" s="1"/>
      <c r="CGW19" s="1"/>
      <c r="CGX19" s="1"/>
      <c r="CGY19" s="1"/>
      <c r="CGZ19" s="1"/>
      <c r="CHA19" s="1"/>
      <c r="CHB19" s="1"/>
      <c r="CHC19" s="1"/>
      <c r="CHD19" s="1"/>
      <c r="CHE19" s="1"/>
      <c r="CHF19" s="1"/>
      <c r="CHG19" s="1"/>
      <c r="CHH19" s="1"/>
      <c r="CHI19" s="1"/>
      <c r="CHJ19" s="1"/>
      <c r="CHK19" s="1"/>
      <c r="CHL19" s="1"/>
      <c r="CHM19" s="1"/>
      <c r="CHN19" s="1"/>
      <c r="CHO19" s="1"/>
      <c r="CHP19" s="1"/>
      <c r="CHQ19" s="1"/>
      <c r="CHR19" s="1"/>
      <c r="CHS19" s="1"/>
      <c r="CHT19" s="1"/>
      <c r="CHU19" s="1"/>
      <c r="CHV19" s="1"/>
      <c r="CHW19" s="1"/>
      <c r="CHX19" s="1"/>
      <c r="CHY19" s="1"/>
      <c r="CHZ19" s="1"/>
      <c r="CIA19" s="1"/>
      <c r="CIB19" s="1"/>
      <c r="CIC19" s="1"/>
      <c r="CID19" s="1"/>
      <c r="CIE19" s="1"/>
      <c r="CIF19" s="1"/>
      <c r="CIG19" s="1"/>
      <c r="CIH19" s="1"/>
      <c r="CII19" s="1"/>
      <c r="CIJ19" s="1"/>
      <c r="CIK19" s="1"/>
      <c r="CIL19" s="1"/>
      <c r="CIM19" s="1"/>
      <c r="CIN19" s="1"/>
      <c r="CIO19" s="1"/>
      <c r="CIP19" s="1"/>
      <c r="CIQ19" s="1"/>
      <c r="CIR19" s="1"/>
      <c r="CIS19" s="1"/>
      <c r="CIT19" s="1"/>
      <c r="CIU19" s="1"/>
      <c r="CIV19" s="1"/>
      <c r="CIW19" s="1"/>
      <c r="CIX19" s="1"/>
      <c r="CIY19" s="1"/>
      <c r="CIZ19" s="1"/>
      <c r="CJA19" s="1"/>
      <c r="CJB19" s="1"/>
      <c r="CJC19" s="1"/>
      <c r="CJD19" s="1"/>
      <c r="CJE19" s="1"/>
      <c r="CJF19" s="1"/>
      <c r="CJG19" s="1"/>
      <c r="CJH19" s="1"/>
      <c r="CJI19" s="1"/>
      <c r="CJJ19" s="1"/>
      <c r="CJK19" s="1"/>
      <c r="CJL19" s="1"/>
      <c r="CJM19" s="1"/>
      <c r="CJN19" s="1"/>
      <c r="CJO19" s="1"/>
      <c r="CJP19" s="1"/>
      <c r="CJQ19" s="1"/>
      <c r="CJR19" s="1"/>
      <c r="CJS19" s="1"/>
      <c r="CJT19" s="1"/>
      <c r="CJU19" s="1"/>
      <c r="CJV19" s="1"/>
      <c r="CJW19" s="1"/>
      <c r="CJX19" s="1"/>
      <c r="CJY19" s="1"/>
      <c r="CJZ19" s="1"/>
      <c r="CKA19" s="1"/>
      <c r="CKB19" s="1"/>
      <c r="CKC19" s="1"/>
      <c r="CKD19" s="1"/>
      <c r="CKE19" s="1"/>
      <c r="CKF19" s="1"/>
      <c r="CKG19" s="1"/>
      <c r="CKH19" s="1"/>
      <c r="CKI19" s="1"/>
      <c r="CKJ19" s="1"/>
      <c r="CKK19" s="1"/>
      <c r="CKL19" s="1"/>
      <c r="CKM19" s="1"/>
      <c r="CKN19" s="1"/>
      <c r="CKO19" s="1"/>
      <c r="CKP19" s="1"/>
      <c r="CKQ19" s="1"/>
      <c r="CKR19" s="1"/>
      <c r="CKS19" s="1"/>
      <c r="CKT19" s="1"/>
      <c r="CKU19" s="1"/>
      <c r="CKV19" s="1"/>
      <c r="CKW19" s="1"/>
      <c r="CKX19" s="1"/>
      <c r="CKY19" s="1"/>
      <c r="CKZ19" s="1"/>
      <c r="CLA19" s="1"/>
      <c r="CLB19" s="1"/>
      <c r="CLC19" s="1"/>
      <c r="CLD19" s="1"/>
      <c r="CLE19" s="1"/>
      <c r="CLF19" s="1"/>
      <c r="CLG19" s="1"/>
      <c r="CLH19" s="1"/>
      <c r="CLI19" s="1"/>
      <c r="CLJ19" s="1"/>
      <c r="CLK19" s="1"/>
      <c r="CLL19" s="1"/>
      <c r="CLM19" s="1"/>
      <c r="CLN19" s="1"/>
      <c r="CLO19" s="1"/>
      <c r="CLP19" s="1"/>
      <c r="CLQ19" s="1"/>
      <c r="CLR19" s="1"/>
      <c r="CLS19" s="1"/>
      <c r="CLT19" s="1"/>
      <c r="CLU19" s="1"/>
      <c r="CLV19" s="1"/>
      <c r="CLW19" s="1"/>
      <c r="CLX19" s="1"/>
      <c r="CLY19" s="1"/>
      <c r="CLZ19" s="1"/>
      <c r="CMA19" s="1"/>
      <c r="CMB19" s="1"/>
      <c r="CMC19" s="1"/>
      <c r="CMD19" s="1"/>
      <c r="CME19" s="1"/>
      <c r="CMF19" s="1"/>
      <c r="CMG19" s="1"/>
      <c r="CMH19" s="1"/>
      <c r="CMI19" s="1"/>
      <c r="CMJ19" s="1"/>
      <c r="CMK19" s="1"/>
      <c r="CML19" s="1"/>
      <c r="CMM19" s="1"/>
      <c r="CMN19" s="1"/>
      <c r="CMO19" s="1"/>
      <c r="CMP19" s="1"/>
      <c r="CMQ19" s="1"/>
      <c r="CMR19" s="1"/>
      <c r="CMS19" s="1"/>
      <c r="CMT19" s="1"/>
      <c r="CMU19" s="1"/>
      <c r="CMV19" s="1"/>
      <c r="CMW19" s="1"/>
      <c r="CMX19" s="1"/>
      <c r="CMY19" s="1"/>
      <c r="CMZ19" s="1"/>
      <c r="CNA19" s="1"/>
      <c r="CNB19" s="1"/>
      <c r="CNC19" s="1"/>
      <c r="CND19" s="1"/>
      <c r="CNE19" s="1"/>
      <c r="CNF19" s="1"/>
      <c r="CNG19" s="1"/>
      <c r="CNH19" s="1"/>
      <c r="CNI19" s="1"/>
      <c r="CNJ19" s="1"/>
      <c r="CNK19" s="1"/>
      <c r="CNL19" s="1"/>
      <c r="CNM19" s="1"/>
      <c r="CNN19" s="1"/>
      <c r="CNO19" s="1"/>
      <c r="CNP19" s="1"/>
      <c r="CNQ19" s="1"/>
      <c r="CNR19" s="1"/>
      <c r="CNS19" s="1"/>
      <c r="CNT19" s="1"/>
      <c r="CNU19" s="1"/>
      <c r="CNV19" s="1"/>
      <c r="CNW19" s="1"/>
      <c r="CNX19" s="1"/>
      <c r="CNY19" s="1"/>
      <c r="CNZ19" s="1"/>
      <c r="COA19" s="1"/>
      <c r="COB19" s="1"/>
      <c r="COC19" s="1"/>
      <c r="COD19" s="1"/>
      <c r="COE19" s="1"/>
      <c r="COF19" s="1"/>
      <c r="COG19" s="1"/>
      <c r="COH19" s="1"/>
      <c r="COI19" s="1"/>
      <c r="COJ19" s="1"/>
      <c r="COK19" s="1"/>
      <c r="COL19" s="1"/>
      <c r="COM19" s="1"/>
      <c r="CON19" s="1"/>
      <c r="COO19" s="1"/>
      <c r="COP19" s="1"/>
      <c r="COQ19" s="1"/>
      <c r="COR19" s="1"/>
      <c r="COS19" s="1"/>
      <c r="COT19" s="1"/>
      <c r="COU19" s="1"/>
      <c r="COV19" s="1"/>
      <c r="COW19" s="1"/>
      <c r="COX19" s="1"/>
      <c r="COY19" s="1"/>
      <c r="COZ19" s="1"/>
      <c r="CPA19" s="1"/>
      <c r="CPB19" s="1"/>
      <c r="CPC19" s="1"/>
      <c r="CPD19" s="1"/>
      <c r="CPE19" s="1"/>
      <c r="CPF19" s="1"/>
      <c r="CPG19" s="1"/>
      <c r="CPH19" s="1"/>
      <c r="CPI19" s="1"/>
      <c r="CPJ19" s="1"/>
      <c r="CPK19" s="1"/>
      <c r="CPL19" s="1"/>
      <c r="CPM19" s="1"/>
      <c r="CPN19" s="1"/>
      <c r="CPO19" s="1"/>
      <c r="CPP19" s="1"/>
      <c r="CPQ19" s="1"/>
      <c r="CPR19" s="1"/>
      <c r="CPS19" s="1"/>
      <c r="CPT19" s="1"/>
      <c r="CPU19" s="1"/>
      <c r="CPV19" s="1"/>
      <c r="CPW19" s="1"/>
      <c r="CPX19" s="1"/>
      <c r="CPY19" s="1"/>
      <c r="CPZ19" s="1"/>
      <c r="CQA19" s="1"/>
      <c r="CQB19" s="1"/>
      <c r="CQC19" s="1"/>
      <c r="CQD19" s="1"/>
      <c r="CQE19" s="1"/>
      <c r="CQF19" s="1"/>
      <c r="CQG19" s="1"/>
      <c r="CQH19" s="1"/>
      <c r="CQI19" s="1"/>
      <c r="CQJ19" s="1"/>
      <c r="CQK19" s="1"/>
      <c r="CQL19" s="1"/>
      <c r="CQM19" s="1"/>
      <c r="CQN19" s="1"/>
      <c r="CQO19" s="1"/>
      <c r="CQP19" s="1"/>
      <c r="CQQ19" s="1"/>
      <c r="CQR19" s="1"/>
      <c r="CQS19" s="1"/>
      <c r="CQT19" s="1"/>
      <c r="CQU19" s="1"/>
      <c r="CQV19" s="1"/>
      <c r="CQW19" s="1"/>
      <c r="CQX19" s="1"/>
      <c r="CQY19" s="1"/>
      <c r="CQZ19" s="1"/>
      <c r="CRA19" s="1"/>
      <c r="CRB19" s="1"/>
      <c r="CRC19" s="1"/>
      <c r="CRD19" s="1"/>
      <c r="CRE19" s="1"/>
      <c r="CRF19" s="1"/>
      <c r="CRG19" s="1"/>
      <c r="CRH19" s="1"/>
      <c r="CRI19" s="1"/>
      <c r="CRJ19" s="1"/>
      <c r="CRK19" s="1"/>
      <c r="CRL19" s="1"/>
      <c r="CRM19" s="1"/>
      <c r="CRN19" s="1"/>
      <c r="CRO19" s="1"/>
      <c r="CRP19" s="1"/>
      <c r="CRQ19" s="1"/>
      <c r="CRR19" s="1"/>
      <c r="CRS19" s="1"/>
      <c r="CRT19" s="1"/>
      <c r="CRU19" s="1"/>
      <c r="CRV19" s="1"/>
      <c r="CRW19" s="1"/>
      <c r="CRX19" s="1"/>
      <c r="CRY19" s="1"/>
      <c r="CRZ19" s="1"/>
      <c r="CSA19" s="1"/>
      <c r="CSB19" s="1"/>
      <c r="CSC19" s="1"/>
      <c r="CSD19" s="1"/>
      <c r="CSE19" s="1"/>
      <c r="CSF19" s="1"/>
      <c r="CSG19" s="1"/>
      <c r="CSH19" s="1"/>
      <c r="CSI19" s="1"/>
      <c r="CSJ19" s="1"/>
      <c r="CSK19" s="1"/>
      <c r="CSL19" s="1"/>
      <c r="CSM19" s="1"/>
      <c r="CSN19" s="1"/>
      <c r="CSO19" s="1"/>
      <c r="CSP19" s="1"/>
      <c r="CSQ19" s="1"/>
      <c r="CSR19" s="1"/>
      <c r="CSS19" s="1"/>
      <c r="CST19" s="1"/>
      <c r="CSU19" s="1"/>
      <c r="CSV19" s="1"/>
      <c r="CSW19" s="1"/>
      <c r="CSX19" s="1"/>
      <c r="CSY19" s="1"/>
      <c r="CSZ19" s="1"/>
      <c r="CTA19" s="1"/>
      <c r="CTB19" s="1"/>
      <c r="CTC19" s="1"/>
      <c r="CTD19" s="1"/>
      <c r="CTE19" s="1"/>
      <c r="CTF19" s="1"/>
      <c r="CTG19" s="1"/>
      <c r="CTH19" s="1"/>
      <c r="CTI19" s="1"/>
      <c r="CTJ19" s="1"/>
      <c r="CTK19" s="1"/>
      <c r="CTL19" s="1"/>
      <c r="CTM19" s="1"/>
      <c r="CTN19" s="1"/>
      <c r="CTO19" s="1"/>
      <c r="CTP19" s="1"/>
      <c r="CTQ19" s="1"/>
      <c r="CTR19" s="1"/>
      <c r="CTS19" s="1"/>
      <c r="CTT19" s="1"/>
      <c r="CTU19" s="1"/>
      <c r="CTV19" s="1"/>
      <c r="CTW19" s="1"/>
      <c r="CTX19" s="1"/>
      <c r="CTY19" s="1"/>
      <c r="CTZ19" s="1"/>
      <c r="CUA19" s="1"/>
      <c r="CUB19" s="1"/>
      <c r="CUC19" s="1"/>
      <c r="CUD19" s="1"/>
      <c r="CUE19" s="1"/>
      <c r="CUF19" s="1"/>
      <c r="CUG19" s="1"/>
      <c r="CUH19" s="1"/>
      <c r="CUI19" s="1"/>
      <c r="CUJ19" s="1"/>
      <c r="CUK19" s="1"/>
      <c r="CUL19" s="1"/>
      <c r="CUM19" s="1"/>
      <c r="CUN19" s="1"/>
      <c r="CUO19" s="1"/>
      <c r="CUP19" s="1"/>
      <c r="CUQ19" s="1"/>
      <c r="CUR19" s="1"/>
      <c r="CUS19" s="1"/>
      <c r="CUT19" s="1"/>
      <c r="CUU19" s="1"/>
      <c r="CUV19" s="1"/>
      <c r="CUW19" s="1"/>
      <c r="CUX19" s="1"/>
      <c r="CUY19" s="1"/>
      <c r="CUZ19" s="1"/>
      <c r="CVA19" s="1"/>
      <c r="CVB19" s="1"/>
      <c r="CVC19" s="1"/>
      <c r="CVD19" s="1"/>
      <c r="CVE19" s="1"/>
      <c r="CVF19" s="1"/>
      <c r="CVG19" s="1"/>
      <c r="CVH19" s="1"/>
      <c r="CVI19" s="1"/>
      <c r="CVJ19" s="1"/>
      <c r="CVK19" s="1"/>
      <c r="CVL19" s="1"/>
      <c r="CVM19" s="1"/>
      <c r="CVN19" s="1"/>
      <c r="CVO19" s="1"/>
      <c r="CVP19" s="1"/>
      <c r="CVQ19" s="1"/>
      <c r="CVR19" s="1"/>
      <c r="CVS19" s="1"/>
      <c r="CVT19" s="1"/>
      <c r="CVU19" s="1"/>
      <c r="CVV19" s="1"/>
      <c r="CVW19" s="1"/>
      <c r="CVX19" s="1"/>
      <c r="CVY19" s="1"/>
      <c r="CVZ19" s="1"/>
      <c r="CWA19" s="1"/>
      <c r="CWB19" s="1"/>
      <c r="CWC19" s="1"/>
      <c r="CWD19" s="1"/>
      <c r="CWE19" s="1"/>
      <c r="CWF19" s="1"/>
      <c r="CWG19" s="1"/>
      <c r="CWH19" s="1"/>
      <c r="CWI19" s="1"/>
      <c r="CWJ19" s="1"/>
      <c r="CWK19" s="1"/>
      <c r="CWL19" s="1"/>
      <c r="CWM19" s="1"/>
      <c r="CWN19" s="1"/>
      <c r="CWO19" s="1"/>
      <c r="CWP19" s="1"/>
      <c r="CWQ19" s="1"/>
      <c r="CWR19" s="1"/>
      <c r="CWS19" s="1"/>
      <c r="CWT19" s="1"/>
      <c r="CWU19" s="1"/>
      <c r="CWV19" s="1"/>
      <c r="CWW19" s="1"/>
      <c r="CWX19" s="1"/>
      <c r="CWY19" s="1"/>
      <c r="CWZ19" s="1"/>
      <c r="CXA19" s="1"/>
      <c r="CXB19" s="1"/>
      <c r="CXC19" s="1"/>
      <c r="CXD19" s="1"/>
      <c r="CXE19" s="1"/>
      <c r="CXF19" s="1"/>
      <c r="CXG19" s="1"/>
      <c r="CXH19" s="1"/>
      <c r="CXI19" s="1"/>
      <c r="CXJ19" s="1"/>
      <c r="CXK19" s="1"/>
      <c r="CXL19" s="1"/>
      <c r="CXM19" s="1"/>
      <c r="CXN19" s="1"/>
      <c r="CXO19" s="1"/>
      <c r="CXP19" s="1"/>
      <c r="CXQ19" s="1"/>
      <c r="CXR19" s="1"/>
      <c r="CXS19" s="1"/>
      <c r="CXT19" s="1"/>
      <c r="CXU19" s="1"/>
      <c r="CXV19" s="1"/>
      <c r="CXW19" s="1"/>
      <c r="CXX19" s="1"/>
      <c r="CXY19" s="1"/>
      <c r="CXZ19" s="1"/>
      <c r="CYA19" s="1"/>
      <c r="CYB19" s="1"/>
      <c r="CYC19" s="1"/>
      <c r="CYD19" s="1"/>
      <c r="CYE19" s="1"/>
      <c r="CYF19" s="1"/>
      <c r="CYG19" s="1"/>
      <c r="CYH19" s="1"/>
      <c r="CYI19" s="1"/>
      <c r="CYJ19" s="1"/>
      <c r="CYK19" s="1"/>
      <c r="CYL19" s="1"/>
      <c r="CYM19" s="1"/>
      <c r="CYN19" s="1"/>
      <c r="CYO19" s="1"/>
      <c r="CYP19" s="1"/>
      <c r="CYQ19" s="1"/>
      <c r="CYR19" s="1"/>
      <c r="CYS19" s="1"/>
      <c r="CYT19" s="1"/>
      <c r="CYU19" s="1"/>
      <c r="CYV19" s="1"/>
      <c r="CYW19" s="1"/>
      <c r="CYX19" s="1"/>
      <c r="CYY19" s="1"/>
      <c r="CYZ19" s="1"/>
      <c r="CZA19" s="1"/>
      <c r="CZB19" s="1"/>
      <c r="CZC19" s="1"/>
      <c r="CZD19" s="1"/>
      <c r="CZE19" s="1"/>
      <c r="CZF19" s="1"/>
      <c r="CZG19" s="1"/>
      <c r="CZH19" s="1"/>
      <c r="CZI19" s="1"/>
      <c r="CZJ19" s="1"/>
      <c r="CZK19" s="1"/>
      <c r="CZL19" s="1"/>
      <c r="CZM19" s="1"/>
      <c r="CZN19" s="1"/>
      <c r="CZO19" s="1"/>
      <c r="CZP19" s="1"/>
      <c r="CZQ19" s="1"/>
      <c r="CZR19" s="1"/>
      <c r="CZS19" s="1"/>
      <c r="CZT19" s="1"/>
      <c r="CZU19" s="1"/>
      <c r="CZV19" s="1"/>
      <c r="CZW19" s="1"/>
      <c r="CZX19" s="1"/>
      <c r="CZY19" s="1"/>
      <c r="CZZ19" s="1"/>
      <c r="DAA19" s="1"/>
      <c r="DAB19" s="1"/>
      <c r="DAC19" s="1"/>
      <c r="DAD19" s="1"/>
      <c r="DAE19" s="1"/>
      <c r="DAF19" s="1"/>
      <c r="DAG19" s="1"/>
      <c r="DAH19" s="1"/>
      <c r="DAI19" s="1"/>
      <c r="DAJ19" s="1"/>
      <c r="DAK19" s="1"/>
      <c r="DAL19" s="1"/>
      <c r="DAM19" s="1"/>
      <c r="DAN19" s="1"/>
      <c r="DAO19" s="1"/>
      <c r="DAP19" s="1"/>
      <c r="DAQ19" s="1"/>
      <c r="DAR19" s="1"/>
      <c r="DAS19" s="1"/>
      <c r="DAT19" s="1"/>
      <c r="DAU19" s="1"/>
      <c r="DAV19" s="1"/>
      <c r="DAW19" s="1"/>
      <c r="DAX19" s="1"/>
      <c r="DAY19" s="1"/>
      <c r="DAZ19" s="1"/>
      <c r="DBA19" s="1"/>
      <c r="DBB19" s="1"/>
      <c r="DBC19" s="1"/>
      <c r="DBD19" s="1"/>
      <c r="DBE19" s="1"/>
      <c r="DBF19" s="1"/>
      <c r="DBG19" s="1"/>
      <c r="DBH19" s="1"/>
      <c r="DBI19" s="1"/>
      <c r="DBJ19" s="1"/>
      <c r="DBK19" s="1"/>
      <c r="DBL19" s="1"/>
      <c r="DBM19" s="1"/>
      <c r="DBN19" s="1"/>
      <c r="DBO19" s="1"/>
      <c r="DBP19" s="1"/>
      <c r="DBQ19" s="1"/>
      <c r="DBR19" s="1"/>
      <c r="DBS19" s="1"/>
      <c r="DBT19" s="1"/>
      <c r="DBU19" s="1"/>
      <c r="DBV19" s="1"/>
      <c r="DBW19" s="1"/>
      <c r="DBX19" s="1"/>
      <c r="DBY19" s="1"/>
      <c r="DBZ19" s="1"/>
      <c r="DCA19" s="1"/>
      <c r="DCB19" s="1"/>
      <c r="DCC19" s="1"/>
      <c r="DCD19" s="1"/>
      <c r="DCE19" s="1"/>
      <c r="DCF19" s="1"/>
      <c r="DCG19" s="1"/>
      <c r="DCH19" s="1"/>
      <c r="DCI19" s="1"/>
      <c r="DCJ19" s="1"/>
      <c r="DCK19" s="1"/>
      <c r="DCL19" s="1"/>
      <c r="DCM19" s="1"/>
      <c r="DCN19" s="1"/>
      <c r="DCO19" s="1"/>
      <c r="DCP19" s="1"/>
      <c r="DCQ19" s="1"/>
      <c r="DCR19" s="1"/>
      <c r="DCS19" s="1"/>
      <c r="DCT19" s="1"/>
      <c r="DCU19" s="1"/>
      <c r="DCV19" s="1"/>
      <c r="DCW19" s="1"/>
      <c r="DCX19" s="1"/>
      <c r="DCY19" s="1"/>
      <c r="DCZ19" s="1"/>
      <c r="DDA19" s="1"/>
      <c r="DDB19" s="1"/>
      <c r="DDC19" s="1"/>
      <c r="DDD19" s="1"/>
      <c r="DDE19" s="1"/>
      <c r="DDF19" s="1"/>
      <c r="DDG19" s="1"/>
      <c r="DDH19" s="1"/>
      <c r="DDI19" s="1"/>
      <c r="DDJ19" s="1"/>
      <c r="DDK19" s="1"/>
      <c r="DDL19" s="1"/>
      <c r="DDM19" s="1"/>
      <c r="DDN19" s="1"/>
      <c r="DDO19" s="1"/>
      <c r="DDP19" s="1"/>
      <c r="DDQ19" s="1"/>
      <c r="DDR19" s="1"/>
      <c r="DDS19" s="1"/>
      <c r="DDT19" s="1"/>
      <c r="DDU19" s="1"/>
      <c r="DDV19" s="1"/>
      <c r="DDW19" s="1"/>
      <c r="DDX19" s="1"/>
      <c r="DDY19" s="1"/>
      <c r="DDZ19" s="1"/>
      <c r="DEA19" s="1"/>
      <c r="DEB19" s="1"/>
      <c r="DEC19" s="1"/>
      <c r="DED19" s="1"/>
      <c r="DEE19" s="1"/>
      <c r="DEF19" s="1"/>
      <c r="DEG19" s="1"/>
      <c r="DEH19" s="1"/>
      <c r="DEI19" s="1"/>
      <c r="DEJ19" s="1"/>
      <c r="DEK19" s="1"/>
      <c r="DEL19" s="1"/>
      <c r="DEM19" s="1"/>
      <c r="DEN19" s="1"/>
      <c r="DEO19" s="1"/>
      <c r="DEP19" s="1"/>
      <c r="DEQ19" s="1"/>
      <c r="DER19" s="1"/>
      <c r="DES19" s="1"/>
      <c r="DET19" s="1"/>
      <c r="DEU19" s="1"/>
      <c r="DEV19" s="1"/>
      <c r="DEW19" s="1"/>
      <c r="DEX19" s="1"/>
      <c r="DEY19" s="1"/>
      <c r="DEZ19" s="1"/>
      <c r="DFA19" s="1"/>
      <c r="DFB19" s="1"/>
      <c r="DFC19" s="1"/>
      <c r="DFD19" s="1"/>
      <c r="DFE19" s="1"/>
      <c r="DFF19" s="1"/>
      <c r="DFG19" s="1"/>
      <c r="DFH19" s="1"/>
      <c r="DFI19" s="1"/>
      <c r="DFJ19" s="1"/>
      <c r="DFK19" s="1"/>
      <c r="DFL19" s="1"/>
      <c r="DFM19" s="1"/>
      <c r="DFN19" s="1"/>
      <c r="DFO19" s="1"/>
      <c r="DFP19" s="1"/>
      <c r="DFQ19" s="1"/>
      <c r="DFR19" s="1"/>
      <c r="DFS19" s="1"/>
      <c r="DFT19" s="1"/>
      <c r="DFU19" s="1"/>
      <c r="DFV19" s="1"/>
      <c r="DFW19" s="1"/>
      <c r="DFX19" s="1"/>
      <c r="DFY19" s="1"/>
      <c r="DFZ19" s="1"/>
      <c r="DGA19" s="1"/>
      <c r="DGB19" s="1"/>
      <c r="DGC19" s="1"/>
      <c r="DGD19" s="1"/>
      <c r="DGE19" s="1"/>
      <c r="DGF19" s="1"/>
      <c r="DGG19" s="1"/>
      <c r="DGH19" s="1"/>
      <c r="DGI19" s="1"/>
      <c r="DGJ19" s="1"/>
      <c r="DGK19" s="1"/>
      <c r="DGL19" s="1"/>
      <c r="DGM19" s="1"/>
      <c r="DGN19" s="1"/>
      <c r="DGO19" s="1"/>
      <c r="DGP19" s="1"/>
      <c r="DGQ19" s="1"/>
      <c r="DGR19" s="1"/>
      <c r="DGS19" s="1"/>
      <c r="DGT19" s="1"/>
      <c r="DGU19" s="1"/>
      <c r="DGV19" s="1"/>
      <c r="DGW19" s="1"/>
      <c r="DGX19" s="1"/>
      <c r="DGY19" s="1"/>
      <c r="DGZ19" s="1"/>
      <c r="DHA19" s="1"/>
      <c r="DHB19" s="1"/>
      <c r="DHC19" s="1"/>
      <c r="DHD19" s="1"/>
      <c r="DHE19" s="1"/>
      <c r="DHF19" s="1"/>
      <c r="DHG19" s="1"/>
      <c r="DHH19" s="1"/>
      <c r="DHI19" s="1"/>
      <c r="DHJ19" s="1"/>
      <c r="DHK19" s="1"/>
      <c r="DHL19" s="1"/>
      <c r="DHM19" s="1"/>
      <c r="DHN19" s="1"/>
      <c r="DHO19" s="1"/>
      <c r="DHP19" s="1"/>
      <c r="DHQ19" s="1"/>
      <c r="DHR19" s="1"/>
      <c r="DHS19" s="1"/>
      <c r="DHT19" s="1"/>
      <c r="DHU19" s="1"/>
      <c r="DHV19" s="1"/>
      <c r="DHW19" s="1"/>
      <c r="DHX19" s="1"/>
      <c r="DHY19" s="1"/>
      <c r="DHZ19" s="1"/>
      <c r="DIA19" s="1"/>
      <c r="DIB19" s="1"/>
      <c r="DIC19" s="1"/>
      <c r="DID19" s="1"/>
      <c r="DIE19" s="1"/>
      <c r="DIF19" s="1"/>
      <c r="DIG19" s="1"/>
      <c r="DIH19" s="1"/>
      <c r="DII19" s="1"/>
      <c r="DIJ19" s="1"/>
      <c r="DIK19" s="1"/>
      <c r="DIL19" s="1"/>
      <c r="DIM19" s="1"/>
      <c r="DIN19" s="1"/>
      <c r="DIO19" s="1"/>
      <c r="DIP19" s="1"/>
      <c r="DIQ19" s="1"/>
      <c r="DIR19" s="1"/>
      <c r="DIS19" s="1"/>
      <c r="DIT19" s="1"/>
      <c r="DIU19" s="1"/>
      <c r="DIV19" s="1"/>
      <c r="DIW19" s="1"/>
      <c r="DIX19" s="1"/>
      <c r="DIY19" s="1"/>
      <c r="DIZ19" s="1"/>
      <c r="DJA19" s="1"/>
      <c r="DJB19" s="1"/>
      <c r="DJC19" s="1"/>
      <c r="DJD19" s="1"/>
      <c r="DJE19" s="1"/>
      <c r="DJF19" s="1"/>
      <c r="DJG19" s="1"/>
      <c r="DJH19" s="1"/>
      <c r="DJI19" s="1"/>
      <c r="DJJ19" s="1"/>
      <c r="DJK19" s="1"/>
      <c r="DJL19" s="1"/>
      <c r="DJM19" s="1"/>
      <c r="DJN19" s="1"/>
      <c r="DJO19" s="1"/>
      <c r="DJP19" s="1"/>
      <c r="DJQ19" s="1"/>
      <c r="DJR19" s="1"/>
      <c r="DJS19" s="1"/>
      <c r="DJT19" s="1"/>
      <c r="DJU19" s="1"/>
      <c r="DJV19" s="1"/>
      <c r="DJW19" s="1"/>
      <c r="DJX19" s="1"/>
      <c r="DJY19" s="1"/>
      <c r="DJZ19" s="1"/>
      <c r="DKA19" s="1"/>
      <c r="DKB19" s="1"/>
      <c r="DKC19" s="1"/>
      <c r="DKD19" s="1"/>
      <c r="DKE19" s="1"/>
      <c r="DKF19" s="1"/>
      <c r="DKG19" s="1"/>
      <c r="DKH19" s="1"/>
      <c r="DKI19" s="1"/>
      <c r="DKJ19" s="1"/>
      <c r="DKK19" s="1"/>
      <c r="DKL19" s="1"/>
      <c r="DKM19" s="1"/>
      <c r="DKN19" s="1"/>
      <c r="DKO19" s="1"/>
      <c r="DKP19" s="1"/>
      <c r="DKQ19" s="1"/>
      <c r="DKR19" s="1"/>
      <c r="DKS19" s="1"/>
      <c r="DKT19" s="1"/>
      <c r="DKU19" s="1"/>
      <c r="DKV19" s="1"/>
      <c r="DKW19" s="1"/>
      <c r="DKX19" s="1"/>
      <c r="DKY19" s="1"/>
      <c r="DKZ19" s="1"/>
      <c r="DLA19" s="1"/>
      <c r="DLB19" s="1"/>
      <c r="DLC19" s="1"/>
      <c r="DLD19" s="1"/>
      <c r="DLE19" s="1"/>
      <c r="DLF19" s="1"/>
      <c r="DLG19" s="1"/>
      <c r="DLH19" s="1"/>
      <c r="DLI19" s="1"/>
      <c r="DLJ19" s="1"/>
      <c r="DLK19" s="1"/>
      <c r="DLL19" s="1"/>
      <c r="DLM19" s="1"/>
      <c r="DLN19" s="1"/>
      <c r="DLO19" s="1"/>
      <c r="DLP19" s="1"/>
      <c r="DLQ19" s="1"/>
      <c r="DLR19" s="1"/>
      <c r="DLS19" s="1"/>
      <c r="DLT19" s="1"/>
      <c r="DLU19" s="1"/>
      <c r="DLV19" s="1"/>
      <c r="DLW19" s="1"/>
      <c r="DLX19" s="1"/>
      <c r="DLY19" s="1"/>
      <c r="DLZ19" s="1"/>
      <c r="DMA19" s="1"/>
      <c r="DMB19" s="1"/>
      <c r="DMC19" s="1"/>
      <c r="DMD19" s="1"/>
      <c r="DME19" s="1"/>
      <c r="DMF19" s="1"/>
      <c r="DMG19" s="1"/>
      <c r="DMH19" s="1"/>
      <c r="DMI19" s="1"/>
      <c r="DMJ19" s="1"/>
      <c r="DMK19" s="1"/>
      <c r="DML19" s="1"/>
      <c r="DMM19" s="1"/>
      <c r="DMN19" s="1"/>
      <c r="DMO19" s="1"/>
      <c r="DMP19" s="1"/>
      <c r="DMQ19" s="1"/>
      <c r="DMR19" s="1"/>
      <c r="DMS19" s="1"/>
      <c r="DMT19" s="1"/>
      <c r="DMU19" s="1"/>
      <c r="DMV19" s="1"/>
      <c r="DMW19" s="1"/>
      <c r="DMX19" s="1"/>
      <c r="DMY19" s="1"/>
      <c r="DMZ19" s="1"/>
      <c r="DNA19" s="1"/>
      <c r="DNB19" s="1"/>
      <c r="DNC19" s="1"/>
      <c r="DND19" s="1"/>
      <c r="DNE19" s="1"/>
      <c r="DNF19" s="1"/>
      <c r="DNG19" s="1"/>
      <c r="DNH19" s="1"/>
      <c r="DNI19" s="1"/>
      <c r="DNJ19" s="1"/>
      <c r="DNK19" s="1"/>
      <c r="DNL19" s="1"/>
      <c r="DNM19" s="1"/>
      <c r="DNN19" s="1"/>
      <c r="DNO19" s="1"/>
      <c r="DNP19" s="1"/>
      <c r="DNQ19" s="1"/>
      <c r="DNR19" s="1"/>
      <c r="DNS19" s="1"/>
      <c r="DNT19" s="1"/>
      <c r="DNU19" s="1"/>
      <c r="DNV19" s="1"/>
      <c r="DNW19" s="1"/>
      <c r="DNX19" s="1"/>
      <c r="DNY19" s="1"/>
      <c r="DNZ19" s="1"/>
      <c r="DOA19" s="1"/>
      <c r="DOB19" s="1"/>
      <c r="DOC19" s="1"/>
      <c r="DOD19" s="1"/>
      <c r="DOE19" s="1"/>
      <c r="DOF19" s="1"/>
      <c r="DOG19" s="1"/>
      <c r="DOH19" s="1"/>
      <c r="DOI19" s="1"/>
      <c r="DOJ19" s="1"/>
      <c r="DOK19" s="1"/>
      <c r="DOL19" s="1"/>
      <c r="DOM19" s="1"/>
      <c r="DON19" s="1"/>
      <c r="DOO19" s="1"/>
      <c r="DOP19" s="1"/>
      <c r="DOQ19" s="1"/>
      <c r="DOR19" s="1"/>
      <c r="DOS19" s="1"/>
      <c r="DOT19" s="1"/>
      <c r="DOU19" s="1"/>
      <c r="DOV19" s="1"/>
      <c r="DOW19" s="1"/>
      <c r="DOX19" s="1"/>
      <c r="DOY19" s="1"/>
      <c r="DOZ19" s="1"/>
      <c r="DPA19" s="1"/>
      <c r="DPB19" s="1"/>
      <c r="DPC19" s="1"/>
      <c r="DPD19" s="1"/>
      <c r="DPE19" s="1"/>
      <c r="DPF19" s="1"/>
      <c r="DPG19" s="1"/>
      <c r="DPH19" s="1"/>
      <c r="DPI19" s="1"/>
      <c r="DPJ19" s="1"/>
      <c r="DPK19" s="1"/>
      <c r="DPL19" s="1"/>
      <c r="DPM19" s="1"/>
      <c r="DPN19" s="1"/>
      <c r="DPO19" s="1"/>
      <c r="DPP19" s="1"/>
      <c r="DPQ19" s="1"/>
      <c r="DPR19" s="1"/>
      <c r="DPS19" s="1"/>
      <c r="DPT19" s="1"/>
      <c r="DPU19" s="1"/>
      <c r="DPV19" s="1"/>
      <c r="DPW19" s="1"/>
      <c r="DPX19" s="1"/>
      <c r="DPY19" s="1"/>
      <c r="DPZ19" s="1"/>
      <c r="DQA19" s="1"/>
      <c r="DQB19" s="1"/>
      <c r="DQC19" s="1"/>
      <c r="DQD19" s="1"/>
      <c r="DQE19" s="1"/>
      <c r="DQF19" s="1"/>
      <c r="DQG19" s="1"/>
      <c r="DQH19" s="1"/>
      <c r="DQI19" s="1"/>
      <c r="DQJ19" s="1"/>
      <c r="DQK19" s="1"/>
      <c r="DQL19" s="1"/>
      <c r="DQM19" s="1"/>
      <c r="DQN19" s="1"/>
      <c r="DQO19" s="1"/>
      <c r="DQP19" s="1"/>
      <c r="DQQ19" s="1"/>
      <c r="DQR19" s="1"/>
      <c r="DQS19" s="1"/>
      <c r="DQT19" s="1"/>
      <c r="DQU19" s="1"/>
      <c r="DQV19" s="1"/>
      <c r="DQW19" s="1"/>
      <c r="DQX19" s="1"/>
      <c r="DQY19" s="1"/>
      <c r="DQZ19" s="1"/>
      <c r="DRA19" s="1"/>
      <c r="DRB19" s="1"/>
      <c r="DRC19" s="1"/>
      <c r="DRD19" s="1"/>
      <c r="DRE19" s="1"/>
      <c r="DRF19" s="1"/>
      <c r="DRG19" s="1"/>
      <c r="DRH19" s="1"/>
      <c r="DRI19" s="1"/>
      <c r="DRJ19" s="1"/>
      <c r="DRK19" s="1"/>
      <c r="DRL19" s="1"/>
      <c r="DRM19" s="1"/>
      <c r="DRN19" s="1"/>
      <c r="DRO19" s="1"/>
      <c r="DRP19" s="1"/>
      <c r="DRQ19" s="1"/>
      <c r="DRR19" s="1"/>
      <c r="DRS19" s="1"/>
      <c r="DRT19" s="1"/>
      <c r="DRU19" s="1"/>
      <c r="DRV19" s="1"/>
      <c r="DRW19" s="1"/>
      <c r="DRX19" s="1"/>
      <c r="DRY19" s="1"/>
      <c r="DRZ19" s="1"/>
      <c r="DSA19" s="1"/>
      <c r="DSB19" s="1"/>
      <c r="DSC19" s="1"/>
      <c r="DSD19" s="1"/>
      <c r="DSE19" s="1"/>
      <c r="DSF19" s="1"/>
      <c r="DSG19" s="1"/>
      <c r="DSH19" s="1"/>
      <c r="DSI19" s="1"/>
      <c r="DSJ19" s="1"/>
      <c r="DSK19" s="1"/>
      <c r="DSL19" s="1"/>
      <c r="DSM19" s="1"/>
      <c r="DSN19" s="1"/>
      <c r="DSO19" s="1"/>
      <c r="DSP19" s="1"/>
      <c r="DSQ19" s="1"/>
      <c r="DSR19" s="1"/>
      <c r="DSS19" s="1"/>
      <c r="DST19" s="1"/>
      <c r="DSU19" s="1"/>
      <c r="DSV19" s="1"/>
      <c r="DSW19" s="1"/>
      <c r="DSX19" s="1"/>
      <c r="DSY19" s="1"/>
      <c r="DSZ19" s="1"/>
      <c r="DTA19" s="1"/>
      <c r="DTB19" s="1"/>
      <c r="DTC19" s="1"/>
      <c r="DTD19" s="1"/>
      <c r="DTE19" s="1"/>
      <c r="DTF19" s="1"/>
      <c r="DTG19" s="1"/>
      <c r="DTH19" s="1"/>
      <c r="DTI19" s="1"/>
      <c r="DTJ19" s="1"/>
      <c r="DTK19" s="1"/>
      <c r="DTL19" s="1"/>
      <c r="DTM19" s="1"/>
      <c r="DTN19" s="1"/>
      <c r="DTO19" s="1"/>
      <c r="DTP19" s="1"/>
      <c r="DTQ19" s="1"/>
      <c r="DTR19" s="1"/>
      <c r="DTS19" s="1"/>
      <c r="DTT19" s="1"/>
      <c r="DTU19" s="1"/>
      <c r="DTV19" s="1"/>
      <c r="DTW19" s="1"/>
      <c r="DTX19" s="1"/>
      <c r="DTY19" s="1"/>
      <c r="DTZ19" s="1"/>
      <c r="DUA19" s="1"/>
      <c r="DUB19" s="1"/>
      <c r="DUC19" s="1"/>
      <c r="DUD19" s="1"/>
      <c r="DUE19" s="1"/>
      <c r="DUF19" s="1"/>
      <c r="DUG19" s="1"/>
      <c r="DUH19" s="1"/>
      <c r="DUI19" s="1"/>
      <c r="DUJ19" s="1"/>
      <c r="DUK19" s="1"/>
      <c r="DUL19" s="1"/>
      <c r="DUM19" s="1"/>
      <c r="DUN19" s="1"/>
      <c r="DUO19" s="1"/>
      <c r="DUP19" s="1"/>
      <c r="DUQ19" s="1"/>
      <c r="DUR19" s="1"/>
      <c r="DUS19" s="1"/>
      <c r="DUT19" s="1"/>
      <c r="DUU19" s="1"/>
      <c r="DUV19" s="1"/>
      <c r="DUW19" s="1"/>
      <c r="DUX19" s="1"/>
      <c r="DUY19" s="1"/>
      <c r="DUZ19" s="1"/>
      <c r="DVA19" s="1"/>
      <c r="DVB19" s="1"/>
      <c r="DVC19" s="1"/>
      <c r="DVD19" s="1"/>
      <c r="DVE19" s="1"/>
      <c r="DVF19" s="1"/>
      <c r="DVG19" s="1"/>
      <c r="DVH19" s="1"/>
      <c r="DVI19" s="1"/>
      <c r="DVJ19" s="1"/>
      <c r="DVK19" s="1"/>
      <c r="DVL19" s="1"/>
      <c r="DVM19" s="1"/>
      <c r="DVN19" s="1"/>
      <c r="DVO19" s="1"/>
      <c r="DVP19" s="1"/>
      <c r="DVQ19" s="1"/>
      <c r="DVR19" s="1"/>
      <c r="DVS19" s="1"/>
      <c r="DVT19" s="1"/>
      <c r="DVU19" s="1"/>
      <c r="DVV19" s="1"/>
      <c r="DVW19" s="1"/>
      <c r="DVX19" s="1"/>
      <c r="DVY19" s="1"/>
      <c r="DVZ19" s="1"/>
      <c r="DWA19" s="1"/>
      <c r="DWB19" s="1"/>
      <c r="DWC19" s="1"/>
      <c r="DWD19" s="1"/>
      <c r="DWE19" s="1"/>
      <c r="DWF19" s="1"/>
      <c r="DWG19" s="1"/>
      <c r="DWH19" s="1"/>
      <c r="DWI19" s="1"/>
      <c r="DWJ19" s="1"/>
      <c r="DWK19" s="1"/>
      <c r="DWL19" s="1"/>
      <c r="DWM19" s="1"/>
      <c r="DWN19" s="1"/>
      <c r="DWO19" s="1"/>
      <c r="DWP19" s="1"/>
      <c r="DWQ19" s="1"/>
      <c r="DWR19" s="1"/>
      <c r="DWS19" s="1"/>
      <c r="DWT19" s="1"/>
      <c r="DWU19" s="1"/>
      <c r="DWV19" s="1"/>
      <c r="DWW19" s="1"/>
      <c r="DWX19" s="1"/>
      <c r="DWY19" s="1"/>
      <c r="DWZ19" s="1"/>
      <c r="DXA19" s="1"/>
      <c r="DXB19" s="1"/>
      <c r="DXC19" s="1"/>
      <c r="DXD19" s="1"/>
      <c r="DXE19" s="1"/>
      <c r="DXF19" s="1"/>
      <c r="DXG19" s="1"/>
      <c r="DXH19" s="1"/>
      <c r="DXI19" s="1"/>
      <c r="DXJ19" s="1"/>
      <c r="DXK19" s="1"/>
      <c r="DXL19" s="1"/>
      <c r="DXM19" s="1"/>
      <c r="DXN19" s="1"/>
      <c r="DXO19" s="1"/>
      <c r="DXP19" s="1"/>
      <c r="DXQ19" s="1"/>
      <c r="DXR19" s="1"/>
      <c r="DXS19" s="1"/>
      <c r="DXT19" s="1"/>
      <c r="DXU19" s="1"/>
      <c r="DXV19" s="1"/>
      <c r="DXW19" s="1"/>
      <c r="DXX19" s="1"/>
      <c r="DXY19" s="1"/>
      <c r="DXZ19" s="1"/>
      <c r="DYA19" s="1"/>
      <c r="DYB19" s="1"/>
      <c r="DYC19" s="1"/>
      <c r="DYD19" s="1"/>
      <c r="DYE19" s="1"/>
      <c r="DYF19" s="1"/>
      <c r="DYG19" s="1"/>
      <c r="DYH19" s="1"/>
      <c r="DYI19" s="1"/>
      <c r="DYJ19" s="1"/>
      <c r="DYK19" s="1"/>
      <c r="DYL19" s="1"/>
      <c r="DYM19" s="1"/>
      <c r="DYN19" s="1"/>
      <c r="DYO19" s="1"/>
      <c r="DYP19" s="1"/>
      <c r="DYQ19" s="1"/>
      <c r="DYR19" s="1"/>
      <c r="DYS19" s="1"/>
      <c r="DYT19" s="1"/>
      <c r="DYU19" s="1"/>
      <c r="DYV19" s="1"/>
      <c r="DYW19" s="1"/>
      <c r="DYX19" s="1"/>
      <c r="DYY19" s="1"/>
      <c r="DYZ19" s="1"/>
      <c r="DZA19" s="1"/>
      <c r="DZB19" s="1"/>
      <c r="DZC19" s="1"/>
      <c r="DZD19" s="1"/>
      <c r="DZE19" s="1"/>
      <c r="DZF19" s="1"/>
      <c r="DZG19" s="1"/>
      <c r="DZH19" s="1"/>
      <c r="DZI19" s="1"/>
      <c r="DZJ19" s="1"/>
      <c r="DZK19" s="1"/>
      <c r="DZL19" s="1"/>
      <c r="DZM19" s="1"/>
      <c r="DZN19" s="1"/>
      <c r="DZO19" s="1"/>
      <c r="DZP19" s="1"/>
      <c r="DZQ19" s="1"/>
      <c r="DZR19" s="1"/>
      <c r="DZS19" s="1"/>
      <c r="DZT19" s="1"/>
      <c r="DZU19" s="1"/>
      <c r="DZV19" s="1"/>
      <c r="DZW19" s="1"/>
      <c r="DZX19" s="1"/>
      <c r="DZY19" s="1"/>
      <c r="DZZ19" s="1"/>
      <c r="EAA19" s="1"/>
      <c r="EAB19" s="1"/>
      <c r="EAC19" s="1"/>
      <c r="EAD19" s="1"/>
      <c r="EAE19" s="1"/>
      <c r="EAF19" s="1"/>
      <c r="EAG19" s="1"/>
      <c r="EAH19" s="1"/>
      <c r="EAI19" s="1"/>
      <c r="EAJ19" s="1"/>
      <c r="EAK19" s="1"/>
      <c r="EAL19" s="1"/>
      <c r="EAM19" s="1"/>
      <c r="EAN19" s="1"/>
      <c r="EAO19" s="1"/>
      <c r="EAP19" s="1"/>
      <c r="EAQ19" s="1"/>
      <c r="EAR19" s="1"/>
      <c r="EAS19" s="1"/>
      <c r="EAT19" s="1"/>
      <c r="EAU19" s="1"/>
      <c r="EAV19" s="1"/>
      <c r="EAW19" s="1"/>
      <c r="EAX19" s="1"/>
      <c r="EAY19" s="1"/>
      <c r="EAZ19" s="1"/>
      <c r="EBA19" s="1"/>
      <c r="EBB19" s="1"/>
      <c r="EBC19" s="1"/>
      <c r="EBD19" s="1"/>
      <c r="EBE19" s="1"/>
      <c r="EBF19" s="1"/>
      <c r="EBG19" s="1"/>
      <c r="EBH19" s="1"/>
      <c r="EBI19" s="1"/>
      <c r="EBJ19" s="1"/>
      <c r="EBK19" s="1"/>
      <c r="EBL19" s="1"/>
      <c r="EBM19" s="1"/>
      <c r="EBN19" s="1"/>
      <c r="EBO19" s="1"/>
      <c r="EBP19" s="1"/>
      <c r="EBQ19" s="1"/>
      <c r="EBR19" s="1"/>
      <c r="EBS19" s="1"/>
      <c r="EBT19" s="1"/>
      <c r="EBU19" s="1"/>
      <c r="EBV19" s="1"/>
      <c r="EBW19" s="1"/>
      <c r="EBX19" s="1"/>
      <c r="EBY19" s="1"/>
      <c r="EBZ19" s="1"/>
      <c r="ECA19" s="1"/>
      <c r="ECB19" s="1"/>
      <c r="ECC19" s="1"/>
      <c r="ECD19" s="1"/>
      <c r="ECE19" s="1"/>
      <c r="ECF19" s="1"/>
      <c r="ECG19" s="1"/>
      <c r="ECH19" s="1"/>
      <c r="ECI19" s="1"/>
      <c r="ECJ19" s="1"/>
      <c r="ECK19" s="1"/>
      <c r="ECL19" s="1"/>
      <c r="ECM19" s="1"/>
      <c r="ECN19" s="1"/>
      <c r="ECO19" s="1"/>
      <c r="ECP19" s="1"/>
      <c r="ECQ19" s="1"/>
      <c r="ECR19" s="1"/>
      <c r="ECS19" s="1"/>
      <c r="ECT19" s="1"/>
      <c r="ECU19" s="1"/>
      <c r="ECV19" s="1"/>
      <c r="ECW19" s="1"/>
      <c r="ECX19" s="1"/>
      <c r="ECY19" s="1"/>
      <c r="ECZ19" s="1"/>
      <c r="EDA19" s="1"/>
      <c r="EDB19" s="1"/>
      <c r="EDC19" s="1"/>
      <c r="EDD19" s="1"/>
      <c r="EDE19" s="1"/>
      <c r="EDF19" s="1"/>
      <c r="EDG19" s="1"/>
      <c r="EDH19" s="1"/>
      <c r="EDI19" s="1"/>
      <c r="EDJ19" s="1"/>
      <c r="EDK19" s="1"/>
      <c r="EDL19" s="1"/>
      <c r="EDM19" s="1"/>
      <c r="EDN19" s="1"/>
      <c r="EDO19" s="1"/>
      <c r="EDP19" s="1"/>
      <c r="EDQ19" s="1"/>
      <c r="EDR19" s="1"/>
      <c r="EDS19" s="1"/>
      <c r="EDT19" s="1"/>
      <c r="EDU19" s="1"/>
      <c r="EDV19" s="1"/>
      <c r="EDW19" s="1"/>
      <c r="EDX19" s="1"/>
      <c r="EDY19" s="1"/>
      <c r="EDZ19" s="1"/>
      <c r="EEA19" s="1"/>
      <c r="EEB19" s="1"/>
      <c r="EEC19" s="1"/>
      <c r="EED19" s="1"/>
      <c r="EEE19" s="1"/>
      <c r="EEF19" s="1"/>
      <c r="EEG19" s="1"/>
      <c r="EEH19" s="1"/>
      <c r="EEI19" s="1"/>
      <c r="EEJ19" s="1"/>
      <c r="EEK19" s="1"/>
      <c r="EEL19" s="1"/>
      <c r="EEM19" s="1"/>
      <c r="EEN19" s="1"/>
      <c r="EEO19" s="1"/>
      <c r="EEP19" s="1"/>
      <c r="EEQ19" s="1"/>
      <c r="EER19" s="1"/>
      <c r="EES19" s="1"/>
      <c r="EET19" s="1"/>
      <c r="EEU19" s="1"/>
      <c r="EEV19" s="1"/>
      <c r="EEW19" s="1"/>
      <c r="EEX19" s="1"/>
      <c r="EEY19" s="1"/>
      <c r="EEZ19" s="1"/>
      <c r="EFA19" s="1"/>
      <c r="EFB19" s="1"/>
      <c r="EFC19" s="1"/>
      <c r="EFD19" s="1"/>
      <c r="EFE19" s="1"/>
      <c r="EFF19" s="1"/>
      <c r="EFG19" s="1"/>
      <c r="EFH19" s="1"/>
      <c r="EFI19" s="1"/>
      <c r="EFJ19" s="1"/>
      <c r="EFK19" s="1"/>
      <c r="EFL19" s="1"/>
      <c r="EFM19" s="1"/>
      <c r="EFN19" s="1"/>
      <c r="EFO19" s="1"/>
      <c r="EFP19" s="1"/>
      <c r="EFQ19" s="1"/>
      <c r="EFR19" s="1"/>
      <c r="EFS19" s="1"/>
      <c r="EFT19" s="1"/>
      <c r="EFU19" s="1"/>
      <c r="EFV19" s="1"/>
      <c r="EFW19" s="1"/>
      <c r="EFX19" s="1"/>
      <c r="EFY19" s="1"/>
      <c r="EFZ19" s="1"/>
      <c r="EGA19" s="1"/>
      <c r="EGB19" s="1"/>
      <c r="EGC19" s="1"/>
      <c r="EGD19" s="1"/>
      <c r="EGE19" s="1"/>
      <c r="EGF19" s="1"/>
      <c r="EGG19" s="1"/>
      <c r="EGH19" s="1"/>
      <c r="EGI19" s="1"/>
      <c r="EGJ19" s="1"/>
      <c r="EGK19" s="1"/>
      <c r="EGL19" s="1"/>
      <c r="EGM19" s="1"/>
      <c r="EGN19" s="1"/>
      <c r="EGO19" s="1"/>
      <c r="EGP19" s="1"/>
      <c r="EGQ19" s="1"/>
      <c r="EGR19" s="1"/>
      <c r="EGS19" s="1"/>
      <c r="EGT19" s="1"/>
      <c r="EGU19" s="1"/>
      <c r="EGV19" s="1"/>
      <c r="EGW19" s="1"/>
      <c r="EGX19" s="1"/>
      <c r="EGY19" s="1"/>
      <c r="EGZ19" s="1"/>
      <c r="EHA19" s="1"/>
      <c r="EHB19" s="1"/>
      <c r="EHC19" s="1"/>
      <c r="EHD19" s="1"/>
      <c r="EHE19" s="1"/>
      <c r="EHF19" s="1"/>
      <c r="EHG19" s="1"/>
      <c r="EHH19" s="1"/>
      <c r="EHI19" s="1"/>
      <c r="EHJ19" s="1"/>
      <c r="EHK19" s="1"/>
      <c r="EHL19" s="1"/>
      <c r="EHM19" s="1"/>
      <c r="EHN19" s="1"/>
      <c r="EHO19" s="1"/>
      <c r="EHP19" s="1"/>
      <c r="EHQ19" s="1"/>
      <c r="EHR19" s="1"/>
      <c r="EHS19" s="1"/>
      <c r="EHT19" s="1"/>
      <c r="EHU19" s="1"/>
      <c r="EHV19" s="1"/>
      <c r="EHW19" s="1"/>
      <c r="EHX19" s="1"/>
      <c r="EHY19" s="1"/>
      <c r="EHZ19" s="1"/>
      <c r="EIA19" s="1"/>
      <c r="EIB19" s="1"/>
      <c r="EIC19" s="1"/>
      <c r="EID19" s="1"/>
      <c r="EIE19" s="1"/>
      <c r="EIF19" s="1"/>
      <c r="EIG19" s="1"/>
      <c r="EIH19" s="1"/>
      <c r="EII19" s="1"/>
      <c r="EIJ19" s="1"/>
      <c r="EIK19" s="1"/>
      <c r="EIL19" s="1"/>
      <c r="EIM19" s="1"/>
      <c r="EIN19" s="1"/>
      <c r="EIO19" s="1"/>
      <c r="EIP19" s="1"/>
      <c r="EIQ19" s="1"/>
      <c r="EIR19" s="1"/>
      <c r="EIS19" s="1"/>
      <c r="EIT19" s="1"/>
      <c r="EIU19" s="1"/>
      <c r="EIV19" s="1"/>
      <c r="EIW19" s="1"/>
      <c r="EIX19" s="1"/>
      <c r="EIY19" s="1"/>
      <c r="EIZ19" s="1"/>
      <c r="EJA19" s="1"/>
      <c r="EJB19" s="1"/>
      <c r="EJC19" s="1"/>
      <c r="EJD19" s="1"/>
      <c r="EJE19" s="1"/>
      <c r="EJF19" s="1"/>
      <c r="EJG19" s="1"/>
      <c r="EJH19" s="1"/>
      <c r="EJI19" s="1"/>
      <c r="EJJ19" s="1"/>
      <c r="EJK19" s="1"/>
      <c r="EJL19" s="1"/>
      <c r="EJM19" s="1"/>
      <c r="EJN19" s="1"/>
      <c r="EJO19" s="1"/>
      <c r="EJP19" s="1"/>
      <c r="EJQ19" s="1"/>
      <c r="EJR19" s="1"/>
      <c r="EJS19" s="1"/>
      <c r="EJT19" s="1"/>
      <c r="EJU19" s="1"/>
      <c r="EJV19" s="1"/>
      <c r="EJW19" s="1"/>
      <c r="EJX19" s="1"/>
      <c r="EJY19" s="1"/>
      <c r="EJZ19" s="1"/>
      <c r="EKA19" s="1"/>
      <c r="EKB19" s="1"/>
      <c r="EKC19" s="1"/>
      <c r="EKD19" s="1"/>
      <c r="EKE19" s="1"/>
      <c r="EKF19" s="1"/>
      <c r="EKG19" s="1"/>
      <c r="EKH19" s="1"/>
      <c r="EKI19" s="1"/>
      <c r="EKJ19" s="1"/>
      <c r="EKK19" s="1"/>
      <c r="EKL19" s="1"/>
      <c r="EKM19" s="1"/>
      <c r="EKN19" s="1"/>
      <c r="EKO19" s="1"/>
      <c r="EKP19" s="1"/>
      <c r="EKQ19" s="1"/>
      <c r="EKR19" s="1"/>
      <c r="EKS19" s="1"/>
      <c r="EKT19" s="1"/>
      <c r="EKU19" s="1"/>
      <c r="EKV19" s="1"/>
      <c r="EKW19" s="1"/>
      <c r="EKX19" s="1"/>
      <c r="EKY19" s="1"/>
      <c r="EKZ19" s="1"/>
      <c r="ELA19" s="1"/>
      <c r="ELB19" s="1"/>
      <c r="ELC19" s="1"/>
      <c r="ELD19" s="1"/>
      <c r="ELE19" s="1"/>
      <c r="ELF19" s="1"/>
      <c r="ELG19" s="1"/>
      <c r="ELH19" s="1"/>
      <c r="ELI19" s="1"/>
      <c r="ELJ19" s="1"/>
      <c r="ELK19" s="1"/>
      <c r="ELL19" s="1"/>
      <c r="ELM19" s="1"/>
      <c r="ELN19" s="1"/>
      <c r="ELO19" s="1"/>
      <c r="ELP19" s="1"/>
      <c r="ELQ19" s="1"/>
      <c r="ELR19" s="1"/>
      <c r="ELS19" s="1"/>
      <c r="ELT19" s="1"/>
      <c r="ELU19" s="1"/>
      <c r="ELV19" s="1"/>
      <c r="ELW19" s="1"/>
      <c r="ELX19" s="1"/>
      <c r="ELY19" s="1"/>
      <c r="ELZ19" s="1"/>
      <c r="EMA19" s="1"/>
      <c r="EMB19" s="1"/>
      <c r="EMC19" s="1"/>
      <c r="EMD19" s="1"/>
      <c r="EME19" s="1"/>
      <c r="EMF19" s="1"/>
      <c r="EMG19" s="1"/>
      <c r="EMH19" s="1"/>
      <c r="EMI19" s="1"/>
      <c r="EMJ19" s="1"/>
      <c r="EMK19" s="1"/>
      <c r="EML19" s="1"/>
      <c r="EMM19" s="1"/>
      <c r="EMN19" s="1"/>
      <c r="EMO19" s="1"/>
      <c r="EMP19" s="1"/>
      <c r="EMQ19" s="1"/>
      <c r="EMR19" s="1"/>
      <c r="EMS19" s="1"/>
      <c r="EMT19" s="1"/>
      <c r="EMU19" s="1"/>
      <c r="EMV19" s="1"/>
      <c r="EMW19" s="1"/>
      <c r="EMX19" s="1"/>
      <c r="EMY19" s="1"/>
      <c r="EMZ19" s="1"/>
      <c r="ENA19" s="1"/>
      <c r="ENB19" s="1"/>
      <c r="ENC19" s="1"/>
      <c r="END19" s="1"/>
      <c r="ENE19" s="1"/>
      <c r="ENF19" s="1"/>
      <c r="ENG19" s="1"/>
      <c r="ENH19" s="1"/>
      <c r="ENI19" s="1"/>
      <c r="ENJ19" s="1"/>
      <c r="ENK19" s="1"/>
      <c r="ENL19" s="1"/>
      <c r="ENM19" s="1"/>
      <c r="ENN19" s="1"/>
      <c r="ENO19" s="1"/>
      <c r="ENP19" s="1"/>
      <c r="ENQ19" s="1"/>
      <c r="ENR19" s="1"/>
      <c r="ENS19" s="1"/>
      <c r="ENT19" s="1"/>
      <c r="ENU19" s="1"/>
      <c r="ENV19" s="1"/>
      <c r="ENW19" s="1"/>
      <c r="ENX19" s="1"/>
      <c r="ENY19" s="1"/>
      <c r="ENZ19" s="1"/>
      <c r="EOA19" s="1"/>
      <c r="EOB19" s="1"/>
      <c r="EOC19" s="1"/>
      <c r="EOD19" s="1"/>
      <c r="EOE19" s="1"/>
      <c r="EOF19" s="1"/>
      <c r="EOG19" s="1"/>
      <c r="EOH19" s="1"/>
      <c r="EOI19" s="1"/>
      <c r="EOJ19" s="1"/>
      <c r="EOK19" s="1"/>
      <c r="EOL19" s="1"/>
      <c r="EOM19" s="1"/>
      <c r="EON19" s="1"/>
      <c r="EOO19" s="1"/>
      <c r="EOP19" s="1"/>
      <c r="EOQ19" s="1"/>
      <c r="EOR19" s="1"/>
      <c r="EOS19" s="1"/>
      <c r="EOT19" s="1"/>
      <c r="EOU19" s="1"/>
      <c r="EOV19" s="1"/>
      <c r="EOW19" s="1"/>
      <c r="EOX19" s="1"/>
      <c r="EOY19" s="1"/>
      <c r="EOZ19" s="1"/>
      <c r="EPA19" s="1"/>
      <c r="EPB19" s="1"/>
      <c r="EPC19" s="1"/>
      <c r="EPD19" s="1"/>
      <c r="EPE19" s="1"/>
      <c r="EPF19" s="1"/>
      <c r="EPG19" s="1"/>
      <c r="EPH19" s="1"/>
      <c r="EPI19" s="1"/>
      <c r="EPJ19" s="1"/>
      <c r="EPK19" s="1"/>
      <c r="EPL19" s="1"/>
      <c r="EPM19" s="1"/>
      <c r="EPN19" s="1"/>
      <c r="EPO19" s="1"/>
      <c r="EPP19" s="1"/>
      <c r="EPQ19" s="1"/>
      <c r="EPR19" s="1"/>
      <c r="EPS19" s="1"/>
      <c r="EPT19" s="1"/>
      <c r="EPU19" s="1"/>
      <c r="EPV19" s="1"/>
      <c r="EPW19" s="1"/>
      <c r="EPX19" s="1"/>
      <c r="EPY19" s="1"/>
      <c r="EPZ19" s="1"/>
      <c r="EQA19" s="1"/>
      <c r="EQB19" s="1"/>
      <c r="EQC19" s="1"/>
      <c r="EQD19" s="1"/>
      <c r="EQE19" s="1"/>
      <c r="EQF19" s="1"/>
      <c r="EQG19" s="1"/>
      <c r="EQH19" s="1"/>
      <c r="EQI19" s="1"/>
      <c r="EQJ19" s="1"/>
      <c r="EQK19" s="1"/>
      <c r="EQL19" s="1"/>
      <c r="EQM19" s="1"/>
      <c r="EQN19" s="1"/>
      <c r="EQO19" s="1"/>
      <c r="EQP19" s="1"/>
      <c r="EQQ19" s="1"/>
      <c r="EQR19" s="1"/>
      <c r="EQS19" s="1"/>
      <c r="EQT19" s="1"/>
      <c r="EQU19" s="1"/>
      <c r="EQV19" s="1"/>
      <c r="EQW19" s="1"/>
      <c r="EQX19" s="1"/>
      <c r="EQY19" s="1"/>
      <c r="EQZ19" s="1"/>
      <c r="ERA19" s="1"/>
      <c r="ERB19" s="1"/>
      <c r="ERC19" s="1"/>
      <c r="ERD19" s="1"/>
      <c r="ERE19" s="1"/>
      <c r="ERF19" s="1"/>
      <c r="ERG19" s="1"/>
      <c r="ERH19" s="1"/>
      <c r="ERI19" s="1"/>
      <c r="ERJ19" s="1"/>
      <c r="ERK19" s="1"/>
      <c r="ERL19" s="1"/>
      <c r="ERM19" s="1"/>
      <c r="ERN19" s="1"/>
      <c r="ERO19" s="1"/>
      <c r="ERP19" s="1"/>
      <c r="ERQ19" s="1"/>
      <c r="ERR19" s="1"/>
      <c r="ERS19" s="1"/>
      <c r="ERT19" s="1"/>
      <c r="ERU19" s="1"/>
      <c r="ERV19" s="1"/>
      <c r="ERW19" s="1"/>
      <c r="ERX19" s="1"/>
      <c r="ERY19" s="1"/>
      <c r="ERZ19" s="1"/>
      <c r="ESA19" s="1"/>
      <c r="ESB19" s="1"/>
      <c r="ESC19" s="1"/>
      <c r="ESD19" s="1"/>
      <c r="ESE19" s="1"/>
      <c r="ESF19" s="1"/>
      <c r="ESG19" s="1"/>
      <c r="ESH19" s="1"/>
      <c r="ESI19" s="1"/>
      <c r="ESJ19" s="1"/>
      <c r="ESK19" s="1"/>
      <c r="ESL19" s="1"/>
      <c r="ESM19" s="1"/>
      <c r="ESN19" s="1"/>
      <c r="ESO19" s="1"/>
      <c r="ESP19" s="1"/>
      <c r="ESQ19" s="1"/>
      <c r="ESR19" s="1"/>
      <c r="ESS19" s="1"/>
      <c r="EST19" s="1"/>
      <c r="ESU19" s="1"/>
      <c r="ESV19" s="1"/>
      <c r="ESW19" s="1"/>
      <c r="ESX19" s="1"/>
      <c r="ESY19" s="1"/>
      <c r="ESZ19" s="1"/>
      <c r="ETA19" s="1"/>
      <c r="ETB19" s="1"/>
      <c r="ETC19" s="1"/>
      <c r="ETD19" s="1"/>
      <c r="ETE19" s="1"/>
      <c r="ETF19" s="1"/>
      <c r="ETG19" s="1"/>
      <c r="ETH19" s="1"/>
      <c r="ETI19" s="1"/>
      <c r="ETJ19" s="1"/>
      <c r="ETK19" s="1"/>
      <c r="ETL19" s="1"/>
      <c r="ETM19" s="1"/>
      <c r="ETN19" s="1"/>
      <c r="ETO19" s="1"/>
      <c r="ETP19" s="1"/>
      <c r="ETQ19" s="1"/>
      <c r="ETR19" s="1"/>
      <c r="ETS19" s="1"/>
      <c r="ETT19" s="1"/>
      <c r="ETU19" s="1"/>
      <c r="ETV19" s="1"/>
      <c r="ETW19" s="1"/>
      <c r="ETX19" s="1"/>
      <c r="ETY19" s="1"/>
      <c r="ETZ19" s="1"/>
      <c r="EUA19" s="1"/>
      <c r="EUB19" s="1"/>
      <c r="EUC19" s="1"/>
      <c r="EUD19" s="1"/>
      <c r="EUE19" s="1"/>
      <c r="EUF19" s="1"/>
      <c r="EUG19" s="1"/>
      <c r="EUH19" s="1"/>
      <c r="EUI19" s="1"/>
      <c r="EUJ19" s="1"/>
      <c r="EUK19" s="1"/>
      <c r="EUL19" s="1"/>
      <c r="EUM19" s="1"/>
      <c r="EUN19" s="1"/>
      <c r="EUO19" s="1"/>
      <c r="EUP19" s="1"/>
      <c r="EUQ19" s="1"/>
      <c r="EUR19" s="1"/>
      <c r="EUS19" s="1"/>
      <c r="EUT19" s="1"/>
      <c r="EUU19" s="1"/>
      <c r="EUV19" s="1"/>
      <c r="EUW19" s="1"/>
      <c r="EUX19" s="1"/>
      <c r="EUY19" s="1"/>
      <c r="EUZ19" s="1"/>
      <c r="EVA19" s="1"/>
      <c r="EVB19" s="1"/>
      <c r="EVC19" s="1"/>
      <c r="EVD19" s="1"/>
      <c r="EVE19" s="1"/>
      <c r="EVF19" s="1"/>
      <c r="EVG19" s="1"/>
      <c r="EVH19" s="1"/>
      <c r="EVI19" s="1"/>
      <c r="EVJ19" s="1"/>
      <c r="EVK19" s="1"/>
      <c r="EVL19" s="1"/>
      <c r="EVM19" s="1"/>
      <c r="EVN19" s="1"/>
      <c r="EVO19" s="1"/>
      <c r="EVP19" s="1"/>
      <c r="EVQ19" s="1"/>
      <c r="EVR19" s="1"/>
      <c r="EVS19" s="1"/>
      <c r="EVT19" s="1"/>
      <c r="EVU19" s="1"/>
      <c r="EVV19" s="1"/>
      <c r="EVW19" s="1"/>
      <c r="EVX19" s="1"/>
      <c r="EVY19" s="1"/>
      <c r="EVZ19" s="1"/>
      <c r="EWA19" s="1"/>
      <c r="EWB19" s="1"/>
      <c r="EWC19" s="1"/>
      <c r="EWD19" s="1"/>
      <c r="EWE19" s="1"/>
      <c r="EWF19" s="1"/>
      <c r="EWG19" s="1"/>
      <c r="EWH19" s="1"/>
      <c r="EWI19" s="1"/>
      <c r="EWJ19" s="1"/>
      <c r="EWK19" s="1"/>
      <c r="EWL19" s="1"/>
      <c r="EWM19" s="1"/>
      <c r="EWN19" s="1"/>
      <c r="EWO19" s="1"/>
      <c r="EWP19" s="1"/>
      <c r="EWQ19" s="1"/>
      <c r="EWR19" s="1"/>
      <c r="EWS19" s="1"/>
      <c r="EWT19" s="1"/>
      <c r="EWU19" s="1"/>
      <c r="EWV19" s="1"/>
      <c r="EWW19" s="1"/>
      <c r="EWX19" s="1"/>
      <c r="EWY19" s="1"/>
      <c r="EWZ19" s="1"/>
      <c r="EXA19" s="1"/>
      <c r="EXB19" s="1"/>
      <c r="EXC19" s="1"/>
      <c r="EXD19" s="1"/>
      <c r="EXE19" s="1"/>
      <c r="EXF19" s="1"/>
      <c r="EXG19" s="1"/>
      <c r="EXH19" s="1"/>
      <c r="EXI19" s="1"/>
      <c r="EXJ19" s="1"/>
      <c r="EXK19" s="1"/>
      <c r="EXL19" s="1"/>
      <c r="EXM19" s="1"/>
      <c r="EXN19" s="1"/>
      <c r="EXO19" s="1"/>
      <c r="EXP19" s="1"/>
      <c r="EXQ19" s="1"/>
      <c r="EXR19" s="1"/>
      <c r="EXS19" s="1"/>
      <c r="EXT19" s="1"/>
      <c r="EXU19" s="1"/>
      <c r="EXV19" s="1"/>
      <c r="EXW19" s="1"/>
      <c r="EXX19" s="1"/>
      <c r="EXY19" s="1"/>
      <c r="EXZ19" s="1"/>
      <c r="EYA19" s="1"/>
      <c r="EYB19" s="1"/>
      <c r="EYC19" s="1"/>
      <c r="EYD19" s="1"/>
      <c r="EYE19" s="1"/>
      <c r="EYF19" s="1"/>
      <c r="EYG19" s="1"/>
      <c r="EYH19" s="1"/>
      <c r="EYI19" s="1"/>
      <c r="EYJ19" s="1"/>
      <c r="EYK19" s="1"/>
      <c r="EYL19" s="1"/>
      <c r="EYM19" s="1"/>
      <c r="EYN19" s="1"/>
      <c r="EYO19" s="1"/>
      <c r="EYP19" s="1"/>
      <c r="EYQ19" s="1"/>
      <c r="EYR19" s="1"/>
      <c r="EYS19" s="1"/>
      <c r="EYT19" s="1"/>
      <c r="EYU19" s="1"/>
      <c r="EYV19" s="1"/>
      <c r="EYW19" s="1"/>
      <c r="EYX19" s="1"/>
      <c r="EYY19" s="1"/>
      <c r="EYZ19" s="1"/>
      <c r="EZA19" s="1"/>
      <c r="EZB19" s="1"/>
      <c r="EZC19" s="1"/>
      <c r="EZD19" s="1"/>
      <c r="EZE19" s="1"/>
      <c r="EZF19" s="1"/>
      <c r="EZG19" s="1"/>
      <c r="EZH19" s="1"/>
      <c r="EZI19" s="1"/>
      <c r="EZJ19" s="1"/>
      <c r="EZK19" s="1"/>
      <c r="EZL19" s="1"/>
      <c r="EZM19" s="1"/>
      <c r="EZN19" s="1"/>
      <c r="EZO19" s="1"/>
      <c r="EZP19" s="1"/>
      <c r="EZQ19" s="1"/>
      <c r="EZR19" s="1"/>
      <c r="EZS19" s="1"/>
      <c r="EZT19" s="1"/>
      <c r="EZU19" s="1"/>
      <c r="EZV19" s="1"/>
      <c r="EZW19" s="1"/>
      <c r="EZX19" s="1"/>
      <c r="EZY19" s="1"/>
      <c r="EZZ19" s="1"/>
      <c r="FAA19" s="1"/>
      <c r="FAB19" s="1"/>
      <c r="FAC19" s="1"/>
      <c r="FAD19" s="1"/>
      <c r="FAE19" s="1"/>
      <c r="FAF19" s="1"/>
      <c r="FAG19" s="1"/>
      <c r="FAH19" s="1"/>
      <c r="FAI19" s="1"/>
      <c r="FAJ19" s="1"/>
      <c r="FAK19" s="1"/>
      <c r="FAL19" s="1"/>
      <c r="FAM19" s="1"/>
      <c r="FAN19" s="1"/>
      <c r="FAO19" s="1"/>
      <c r="FAP19" s="1"/>
      <c r="FAQ19" s="1"/>
      <c r="FAR19" s="1"/>
      <c r="FAS19" s="1"/>
      <c r="FAT19" s="1"/>
      <c r="FAU19" s="1"/>
      <c r="FAV19" s="1"/>
      <c r="FAW19" s="1"/>
      <c r="FAX19" s="1"/>
      <c r="FAY19" s="1"/>
      <c r="FAZ19" s="1"/>
      <c r="FBA19" s="1"/>
      <c r="FBB19" s="1"/>
      <c r="FBC19" s="1"/>
      <c r="FBD19" s="1"/>
      <c r="FBE19" s="1"/>
      <c r="FBF19" s="1"/>
      <c r="FBG19" s="1"/>
      <c r="FBH19" s="1"/>
      <c r="FBI19" s="1"/>
      <c r="FBJ19" s="1"/>
      <c r="FBK19" s="1"/>
      <c r="FBL19" s="1"/>
      <c r="FBM19" s="1"/>
      <c r="FBN19" s="1"/>
      <c r="FBO19" s="1"/>
      <c r="FBP19" s="1"/>
      <c r="FBQ19" s="1"/>
      <c r="FBR19" s="1"/>
      <c r="FBS19" s="1"/>
      <c r="FBT19" s="1"/>
      <c r="FBU19" s="1"/>
      <c r="FBV19" s="1"/>
      <c r="FBW19" s="1"/>
      <c r="FBX19" s="1"/>
      <c r="FBY19" s="1"/>
      <c r="FBZ19" s="1"/>
      <c r="FCA19" s="1"/>
      <c r="FCB19" s="1"/>
      <c r="FCC19" s="1"/>
      <c r="FCD19" s="1"/>
      <c r="FCE19" s="1"/>
      <c r="FCF19" s="1"/>
      <c r="FCG19" s="1"/>
      <c r="FCH19" s="1"/>
      <c r="FCI19" s="1"/>
      <c r="FCJ19" s="1"/>
      <c r="FCK19" s="1"/>
      <c r="FCL19" s="1"/>
      <c r="FCM19" s="1"/>
      <c r="FCN19" s="1"/>
      <c r="FCO19" s="1"/>
      <c r="FCP19" s="1"/>
      <c r="FCQ19" s="1"/>
      <c r="FCR19" s="1"/>
      <c r="FCS19" s="1"/>
      <c r="FCT19" s="1"/>
      <c r="FCU19" s="1"/>
      <c r="FCV19" s="1"/>
      <c r="FCW19" s="1"/>
      <c r="FCX19" s="1"/>
      <c r="FCY19" s="1"/>
      <c r="FCZ19" s="1"/>
      <c r="FDA19" s="1"/>
      <c r="FDB19" s="1"/>
      <c r="FDC19" s="1"/>
      <c r="FDD19" s="1"/>
      <c r="FDE19" s="1"/>
      <c r="FDF19" s="1"/>
      <c r="FDG19" s="1"/>
      <c r="FDH19" s="1"/>
      <c r="FDI19" s="1"/>
      <c r="FDJ19" s="1"/>
      <c r="FDK19" s="1"/>
      <c r="FDL19" s="1"/>
      <c r="FDM19" s="1"/>
      <c r="FDN19" s="1"/>
      <c r="FDO19" s="1"/>
      <c r="FDP19" s="1"/>
      <c r="FDQ19" s="1"/>
      <c r="FDR19" s="1"/>
      <c r="FDS19" s="1"/>
      <c r="FDT19" s="1"/>
      <c r="FDU19" s="1"/>
      <c r="FDV19" s="1"/>
      <c r="FDW19" s="1"/>
      <c r="FDX19" s="1"/>
      <c r="FDY19" s="1"/>
      <c r="FDZ19" s="1"/>
      <c r="FEA19" s="1"/>
      <c r="FEB19" s="1"/>
      <c r="FEC19" s="1"/>
      <c r="FED19" s="1"/>
      <c r="FEE19" s="1"/>
      <c r="FEF19" s="1"/>
      <c r="FEG19" s="1"/>
      <c r="FEH19" s="1"/>
      <c r="FEI19" s="1"/>
      <c r="FEJ19" s="1"/>
      <c r="FEK19" s="1"/>
      <c r="FEL19" s="1"/>
      <c r="FEM19" s="1"/>
      <c r="FEN19" s="1"/>
      <c r="FEO19" s="1"/>
      <c r="FEP19" s="1"/>
      <c r="FEQ19" s="1"/>
      <c r="FER19" s="1"/>
      <c r="FES19" s="1"/>
      <c r="FET19" s="1"/>
      <c r="FEU19" s="1"/>
      <c r="FEV19" s="1"/>
      <c r="FEW19" s="1"/>
      <c r="FEX19" s="1"/>
      <c r="FEY19" s="1"/>
      <c r="FEZ19" s="1"/>
      <c r="FFA19" s="1"/>
      <c r="FFB19" s="1"/>
      <c r="FFC19" s="1"/>
      <c r="FFD19" s="1"/>
      <c r="FFE19" s="1"/>
      <c r="FFF19" s="1"/>
      <c r="FFG19" s="1"/>
      <c r="FFH19" s="1"/>
      <c r="FFI19" s="1"/>
      <c r="FFJ19" s="1"/>
      <c r="FFK19" s="1"/>
      <c r="FFL19" s="1"/>
      <c r="FFM19" s="1"/>
      <c r="FFN19" s="1"/>
      <c r="FFO19" s="1"/>
      <c r="FFP19" s="1"/>
      <c r="FFQ19" s="1"/>
      <c r="FFR19" s="1"/>
      <c r="FFS19" s="1"/>
      <c r="FFT19" s="1"/>
      <c r="FFU19" s="1"/>
      <c r="FFV19" s="1"/>
      <c r="FFW19" s="1"/>
      <c r="FFX19" s="1"/>
      <c r="FFY19" s="1"/>
      <c r="FFZ19" s="1"/>
      <c r="FGA19" s="1"/>
      <c r="FGB19" s="1"/>
      <c r="FGC19" s="1"/>
      <c r="FGD19" s="1"/>
      <c r="FGE19" s="1"/>
      <c r="FGF19" s="1"/>
      <c r="FGG19" s="1"/>
      <c r="FGH19" s="1"/>
      <c r="FGI19" s="1"/>
      <c r="FGJ19" s="1"/>
      <c r="FGK19" s="1"/>
      <c r="FGL19" s="1"/>
      <c r="FGM19" s="1"/>
      <c r="FGN19" s="1"/>
      <c r="FGO19" s="1"/>
      <c r="FGP19" s="1"/>
      <c r="FGQ19" s="1"/>
      <c r="FGR19" s="1"/>
      <c r="FGS19" s="1"/>
      <c r="FGT19" s="1"/>
      <c r="FGU19" s="1"/>
      <c r="FGV19" s="1"/>
      <c r="FGW19" s="1"/>
      <c r="FGX19" s="1"/>
      <c r="FGY19" s="1"/>
      <c r="FGZ19" s="1"/>
      <c r="FHA19" s="1"/>
      <c r="FHB19" s="1"/>
      <c r="FHC19" s="1"/>
      <c r="FHD19" s="1"/>
      <c r="FHE19" s="1"/>
      <c r="FHF19" s="1"/>
      <c r="FHG19" s="1"/>
      <c r="FHH19" s="1"/>
      <c r="FHI19" s="1"/>
      <c r="FHJ19" s="1"/>
      <c r="FHK19" s="1"/>
      <c r="FHL19" s="1"/>
      <c r="FHM19" s="1"/>
      <c r="FHN19" s="1"/>
      <c r="FHO19" s="1"/>
      <c r="FHP19" s="1"/>
      <c r="FHQ19" s="1"/>
      <c r="FHR19" s="1"/>
      <c r="FHS19" s="1"/>
      <c r="FHT19" s="1"/>
      <c r="FHU19" s="1"/>
      <c r="FHV19" s="1"/>
      <c r="FHW19" s="1"/>
      <c r="FHX19" s="1"/>
      <c r="FHY19" s="1"/>
      <c r="FHZ19" s="1"/>
      <c r="FIA19" s="1"/>
      <c r="FIB19" s="1"/>
      <c r="FIC19" s="1"/>
      <c r="FID19" s="1"/>
      <c r="FIE19" s="1"/>
      <c r="FIF19" s="1"/>
      <c r="FIG19" s="1"/>
      <c r="FIH19" s="1"/>
      <c r="FII19" s="1"/>
      <c r="FIJ19" s="1"/>
      <c r="FIK19" s="1"/>
      <c r="FIL19" s="1"/>
      <c r="FIM19" s="1"/>
      <c r="FIN19" s="1"/>
      <c r="FIO19" s="1"/>
      <c r="FIP19" s="1"/>
      <c r="FIQ19" s="1"/>
      <c r="FIR19" s="1"/>
      <c r="FIS19" s="1"/>
      <c r="FIT19" s="1"/>
      <c r="FIU19" s="1"/>
      <c r="FIV19" s="1"/>
      <c r="FIW19" s="1"/>
      <c r="FIX19" s="1"/>
      <c r="FIY19" s="1"/>
      <c r="FIZ19" s="1"/>
      <c r="FJA19" s="1"/>
      <c r="FJB19" s="1"/>
      <c r="FJC19" s="1"/>
      <c r="FJD19" s="1"/>
      <c r="FJE19" s="1"/>
      <c r="FJF19" s="1"/>
      <c r="FJG19" s="1"/>
      <c r="FJH19" s="1"/>
      <c r="FJI19" s="1"/>
      <c r="FJJ19" s="1"/>
      <c r="FJK19" s="1"/>
      <c r="FJL19" s="1"/>
      <c r="FJM19" s="1"/>
      <c r="FJN19" s="1"/>
      <c r="FJO19" s="1"/>
      <c r="FJP19" s="1"/>
      <c r="FJQ19" s="1"/>
      <c r="FJR19" s="1"/>
      <c r="FJS19" s="1"/>
      <c r="FJT19" s="1"/>
      <c r="FJU19" s="1"/>
      <c r="FJV19" s="1"/>
      <c r="FJW19" s="1"/>
      <c r="FJX19" s="1"/>
      <c r="FJY19" s="1"/>
      <c r="FJZ19" s="1"/>
      <c r="FKA19" s="1"/>
      <c r="FKB19" s="1"/>
      <c r="FKC19" s="1"/>
      <c r="FKD19" s="1"/>
      <c r="FKE19" s="1"/>
      <c r="FKF19" s="1"/>
      <c r="FKG19" s="1"/>
      <c r="FKH19" s="1"/>
      <c r="FKI19" s="1"/>
      <c r="FKJ19" s="1"/>
      <c r="FKK19" s="1"/>
      <c r="FKL19" s="1"/>
      <c r="FKM19" s="1"/>
      <c r="FKN19" s="1"/>
      <c r="FKO19" s="1"/>
      <c r="FKP19" s="1"/>
      <c r="FKQ19" s="1"/>
      <c r="FKR19" s="1"/>
      <c r="FKS19" s="1"/>
      <c r="FKT19" s="1"/>
      <c r="FKU19" s="1"/>
      <c r="FKV19" s="1"/>
      <c r="FKW19" s="1"/>
      <c r="FKX19" s="1"/>
      <c r="FKY19" s="1"/>
      <c r="FKZ19" s="1"/>
      <c r="FLA19" s="1"/>
      <c r="FLB19" s="1"/>
      <c r="FLC19" s="1"/>
      <c r="FLD19" s="1"/>
      <c r="FLE19" s="1"/>
      <c r="FLF19" s="1"/>
      <c r="FLG19" s="1"/>
      <c r="FLH19" s="1"/>
      <c r="FLI19" s="1"/>
      <c r="FLJ19" s="1"/>
      <c r="FLK19" s="1"/>
      <c r="FLL19" s="1"/>
      <c r="FLM19" s="1"/>
      <c r="FLN19" s="1"/>
      <c r="FLO19" s="1"/>
      <c r="FLP19" s="1"/>
      <c r="FLQ19" s="1"/>
      <c r="FLR19" s="1"/>
      <c r="FLS19" s="1"/>
      <c r="FLT19" s="1"/>
      <c r="FLU19" s="1"/>
      <c r="FLV19" s="1"/>
      <c r="FLW19" s="1"/>
      <c r="FLX19" s="1"/>
      <c r="FLY19" s="1"/>
      <c r="FLZ19" s="1"/>
      <c r="FMA19" s="1"/>
      <c r="FMB19" s="1"/>
      <c r="FMC19" s="1"/>
      <c r="FMD19" s="1"/>
      <c r="FME19" s="1"/>
      <c r="FMF19" s="1"/>
      <c r="FMG19" s="1"/>
      <c r="FMH19" s="1"/>
      <c r="FMI19" s="1"/>
      <c r="FMJ19" s="1"/>
      <c r="FMK19" s="1"/>
      <c r="FML19" s="1"/>
      <c r="FMM19" s="1"/>
      <c r="FMN19" s="1"/>
      <c r="FMO19" s="1"/>
      <c r="FMP19" s="1"/>
      <c r="FMQ19" s="1"/>
      <c r="FMR19" s="1"/>
      <c r="FMS19" s="1"/>
      <c r="FMT19" s="1"/>
      <c r="FMU19" s="1"/>
      <c r="FMV19" s="1"/>
      <c r="FMW19" s="1"/>
      <c r="FMX19" s="1"/>
      <c r="FMY19" s="1"/>
      <c r="FMZ19" s="1"/>
      <c r="FNA19" s="1"/>
      <c r="FNB19" s="1"/>
      <c r="FNC19" s="1"/>
      <c r="FND19" s="1"/>
      <c r="FNE19" s="1"/>
      <c r="FNF19" s="1"/>
      <c r="FNG19" s="1"/>
      <c r="FNH19" s="1"/>
      <c r="FNI19" s="1"/>
      <c r="FNJ19" s="1"/>
      <c r="FNK19" s="1"/>
      <c r="FNL19" s="1"/>
      <c r="FNM19" s="1"/>
      <c r="FNN19" s="1"/>
      <c r="FNO19" s="1"/>
      <c r="FNP19" s="1"/>
      <c r="FNQ19" s="1"/>
      <c r="FNR19" s="1"/>
      <c r="FNS19" s="1"/>
      <c r="FNT19" s="1"/>
      <c r="FNU19" s="1"/>
      <c r="FNV19" s="1"/>
      <c r="FNW19" s="1"/>
      <c r="FNX19" s="1"/>
      <c r="FNY19" s="1"/>
      <c r="FNZ19" s="1"/>
      <c r="FOA19" s="1"/>
      <c r="FOB19" s="1"/>
      <c r="FOC19" s="1"/>
      <c r="FOD19" s="1"/>
      <c r="FOE19" s="1"/>
      <c r="FOF19" s="1"/>
      <c r="FOG19" s="1"/>
      <c r="FOH19" s="1"/>
      <c r="FOI19" s="1"/>
      <c r="FOJ19" s="1"/>
      <c r="FOK19" s="1"/>
      <c r="FOL19" s="1"/>
      <c r="FOM19" s="1"/>
      <c r="FON19" s="1"/>
      <c r="FOO19" s="1"/>
      <c r="FOP19" s="1"/>
      <c r="FOQ19" s="1"/>
      <c r="FOR19" s="1"/>
      <c r="FOS19" s="1"/>
      <c r="FOT19" s="1"/>
      <c r="FOU19" s="1"/>
      <c r="FOV19" s="1"/>
      <c r="FOW19" s="1"/>
      <c r="FOX19" s="1"/>
      <c r="FOY19" s="1"/>
      <c r="FOZ19" s="1"/>
      <c r="FPA19" s="1"/>
      <c r="FPB19" s="1"/>
      <c r="FPC19" s="1"/>
      <c r="FPD19" s="1"/>
      <c r="FPE19" s="1"/>
      <c r="FPF19" s="1"/>
      <c r="FPG19" s="1"/>
      <c r="FPH19" s="1"/>
      <c r="FPI19" s="1"/>
      <c r="FPJ19" s="1"/>
      <c r="FPK19" s="1"/>
      <c r="FPL19" s="1"/>
      <c r="FPM19" s="1"/>
      <c r="FPN19" s="1"/>
      <c r="FPO19" s="1"/>
      <c r="FPP19" s="1"/>
      <c r="FPQ19" s="1"/>
      <c r="FPR19" s="1"/>
      <c r="FPS19" s="1"/>
      <c r="FPT19" s="1"/>
      <c r="FPU19" s="1"/>
      <c r="FPV19" s="1"/>
      <c r="FPW19" s="1"/>
      <c r="FPX19" s="1"/>
      <c r="FPY19" s="1"/>
      <c r="FPZ19" s="1"/>
      <c r="FQA19" s="1"/>
      <c r="FQB19" s="1"/>
      <c r="FQC19" s="1"/>
      <c r="FQD19" s="1"/>
      <c r="FQE19" s="1"/>
      <c r="FQF19" s="1"/>
      <c r="FQG19" s="1"/>
      <c r="FQH19" s="1"/>
      <c r="FQI19" s="1"/>
      <c r="FQJ19" s="1"/>
      <c r="FQK19" s="1"/>
      <c r="FQL19" s="1"/>
      <c r="FQM19" s="1"/>
      <c r="FQN19" s="1"/>
      <c r="FQO19" s="1"/>
      <c r="FQP19" s="1"/>
      <c r="FQQ19" s="1"/>
      <c r="FQR19" s="1"/>
      <c r="FQS19" s="1"/>
      <c r="FQT19" s="1"/>
      <c r="FQU19" s="1"/>
      <c r="FQV19" s="1"/>
      <c r="FQW19" s="1"/>
      <c r="FQX19" s="1"/>
      <c r="FQY19" s="1"/>
      <c r="FQZ19" s="1"/>
      <c r="FRA19" s="1"/>
      <c r="FRB19" s="1"/>
      <c r="FRC19" s="1"/>
      <c r="FRD19" s="1"/>
      <c r="FRE19" s="1"/>
      <c r="FRF19" s="1"/>
      <c r="FRG19" s="1"/>
      <c r="FRH19" s="1"/>
      <c r="FRI19" s="1"/>
      <c r="FRJ19" s="1"/>
      <c r="FRK19" s="1"/>
      <c r="FRL19" s="1"/>
      <c r="FRM19" s="1"/>
      <c r="FRN19" s="1"/>
      <c r="FRO19" s="1"/>
      <c r="FRP19" s="1"/>
      <c r="FRQ19" s="1"/>
      <c r="FRR19" s="1"/>
      <c r="FRS19" s="1"/>
      <c r="FRT19" s="1"/>
      <c r="FRU19" s="1"/>
      <c r="FRV19" s="1"/>
      <c r="FRW19" s="1"/>
      <c r="FRX19" s="1"/>
      <c r="FRY19" s="1"/>
      <c r="FRZ19" s="1"/>
      <c r="FSA19" s="1"/>
      <c r="FSB19" s="1"/>
      <c r="FSC19" s="1"/>
      <c r="FSD19" s="1"/>
      <c r="FSE19" s="1"/>
      <c r="FSF19" s="1"/>
      <c r="FSG19" s="1"/>
      <c r="FSH19" s="1"/>
      <c r="FSI19" s="1"/>
      <c r="FSJ19" s="1"/>
      <c r="FSK19" s="1"/>
      <c r="FSL19" s="1"/>
      <c r="FSM19" s="1"/>
      <c r="FSN19" s="1"/>
      <c r="FSO19" s="1"/>
      <c r="FSP19" s="1"/>
      <c r="FSQ19" s="1"/>
      <c r="FSR19" s="1"/>
      <c r="FSS19" s="1"/>
      <c r="FST19" s="1"/>
      <c r="FSU19" s="1"/>
      <c r="FSV19" s="1"/>
      <c r="FSW19" s="1"/>
      <c r="FSX19" s="1"/>
      <c r="FSY19" s="1"/>
      <c r="FSZ19" s="1"/>
      <c r="FTA19" s="1"/>
      <c r="FTB19" s="1"/>
      <c r="FTC19" s="1"/>
      <c r="FTD19" s="1"/>
      <c r="FTE19" s="1"/>
      <c r="FTF19" s="1"/>
      <c r="FTG19" s="1"/>
      <c r="FTH19" s="1"/>
      <c r="FTI19" s="1"/>
      <c r="FTJ19" s="1"/>
      <c r="FTK19" s="1"/>
      <c r="FTL19" s="1"/>
      <c r="FTM19" s="1"/>
      <c r="FTN19" s="1"/>
      <c r="FTO19" s="1"/>
      <c r="FTP19" s="1"/>
      <c r="FTQ19" s="1"/>
      <c r="FTR19" s="1"/>
      <c r="FTS19" s="1"/>
      <c r="FTT19" s="1"/>
      <c r="FTU19" s="1"/>
      <c r="FTV19" s="1"/>
      <c r="FTW19" s="1"/>
      <c r="FTX19" s="1"/>
      <c r="FTY19" s="1"/>
      <c r="FTZ19" s="1"/>
      <c r="FUA19" s="1"/>
      <c r="FUB19" s="1"/>
      <c r="FUC19" s="1"/>
      <c r="FUD19" s="1"/>
      <c r="FUE19" s="1"/>
      <c r="FUF19" s="1"/>
      <c r="FUG19" s="1"/>
      <c r="FUH19" s="1"/>
      <c r="FUI19" s="1"/>
      <c r="FUJ19" s="1"/>
      <c r="FUK19" s="1"/>
      <c r="FUL19" s="1"/>
      <c r="FUM19" s="1"/>
      <c r="FUN19" s="1"/>
      <c r="FUO19" s="1"/>
      <c r="FUP19" s="1"/>
      <c r="FUQ19" s="1"/>
      <c r="FUR19" s="1"/>
      <c r="FUS19" s="1"/>
      <c r="FUT19" s="1"/>
      <c r="FUU19" s="1"/>
      <c r="FUV19" s="1"/>
      <c r="FUW19" s="1"/>
      <c r="FUX19" s="1"/>
      <c r="FUY19" s="1"/>
      <c r="FUZ19" s="1"/>
      <c r="FVA19" s="1"/>
      <c r="FVB19" s="1"/>
      <c r="FVC19" s="1"/>
      <c r="FVD19" s="1"/>
      <c r="FVE19" s="1"/>
      <c r="FVF19" s="1"/>
      <c r="FVG19" s="1"/>
      <c r="FVH19" s="1"/>
      <c r="FVI19" s="1"/>
      <c r="FVJ19" s="1"/>
      <c r="FVK19" s="1"/>
      <c r="FVL19" s="1"/>
      <c r="FVM19" s="1"/>
      <c r="FVN19" s="1"/>
      <c r="FVO19" s="1"/>
      <c r="FVP19" s="1"/>
      <c r="FVQ19" s="1"/>
      <c r="FVR19" s="1"/>
      <c r="FVS19" s="1"/>
      <c r="FVT19" s="1"/>
      <c r="FVU19" s="1"/>
      <c r="FVV19" s="1"/>
      <c r="FVW19" s="1"/>
      <c r="FVX19" s="1"/>
      <c r="FVY19" s="1"/>
      <c r="FVZ19" s="1"/>
      <c r="FWA19" s="1"/>
      <c r="FWB19" s="1"/>
      <c r="FWC19" s="1"/>
      <c r="FWD19" s="1"/>
      <c r="FWE19" s="1"/>
      <c r="FWF19" s="1"/>
      <c r="FWG19" s="1"/>
      <c r="FWH19" s="1"/>
      <c r="FWI19" s="1"/>
      <c r="FWJ19" s="1"/>
      <c r="FWK19" s="1"/>
      <c r="FWL19" s="1"/>
      <c r="FWM19" s="1"/>
      <c r="FWN19" s="1"/>
      <c r="FWO19" s="1"/>
      <c r="FWP19" s="1"/>
      <c r="FWQ19" s="1"/>
      <c r="FWR19" s="1"/>
      <c r="FWS19" s="1"/>
      <c r="FWT19" s="1"/>
      <c r="FWU19" s="1"/>
      <c r="FWV19" s="1"/>
      <c r="FWW19" s="1"/>
      <c r="FWX19" s="1"/>
      <c r="FWY19" s="1"/>
      <c r="FWZ19" s="1"/>
      <c r="FXA19" s="1"/>
      <c r="FXB19" s="1"/>
      <c r="FXC19" s="1"/>
      <c r="FXD19" s="1"/>
      <c r="FXE19" s="1"/>
      <c r="FXF19" s="1"/>
      <c r="FXG19" s="1"/>
      <c r="FXH19" s="1"/>
      <c r="FXI19" s="1"/>
      <c r="FXJ19" s="1"/>
      <c r="FXK19" s="1"/>
      <c r="FXL19" s="1"/>
      <c r="FXM19" s="1"/>
      <c r="FXN19" s="1"/>
      <c r="FXO19" s="1"/>
      <c r="FXP19" s="1"/>
      <c r="FXQ19" s="1"/>
      <c r="FXR19" s="1"/>
      <c r="FXS19" s="1"/>
      <c r="FXT19" s="1"/>
      <c r="FXU19" s="1"/>
      <c r="FXV19" s="1"/>
      <c r="FXW19" s="1"/>
      <c r="FXX19" s="1"/>
      <c r="FXY19" s="1"/>
      <c r="FXZ19" s="1"/>
      <c r="FYA19" s="1"/>
      <c r="FYB19" s="1"/>
      <c r="FYC19" s="1"/>
      <c r="FYD19" s="1"/>
      <c r="FYE19" s="1"/>
      <c r="FYF19" s="1"/>
      <c r="FYG19" s="1"/>
      <c r="FYH19" s="1"/>
      <c r="FYI19" s="1"/>
      <c r="FYJ19" s="1"/>
      <c r="FYK19" s="1"/>
      <c r="FYL19" s="1"/>
      <c r="FYM19" s="1"/>
      <c r="FYN19" s="1"/>
      <c r="FYO19" s="1"/>
      <c r="FYP19" s="1"/>
      <c r="FYQ19" s="1"/>
      <c r="FYR19" s="1"/>
      <c r="FYS19" s="1"/>
      <c r="FYT19" s="1"/>
      <c r="FYU19" s="1"/>
      <c r="FYV19" s="1"/>
      <c r="FYW19" s="1"/>
      <c r="FYX19" s="1"/>
      <c r="FYY19" s="1"/>
      <c r="FYZ19" s="1"/>
      <c r="FZA19" s="1"/>
      <c r="FZB19" s="1"/>
      <c r="FZC19" s="1"/>
      <c r="FZD19" s="1"/>
      <c r="FZE19" s="1"/>
      <c r="FZF19" s="1"/>
      <c r="FZG19" s="1"/>
      <c r="FZH19" s="1"/>
      <c r="FZI19" s="1"/>
      <c r="FZJ19" s="1"/>
      <c r="FZK19" s="1"/>
      <c r="FZL19" s="1"/>
      <c r="FZM19" s="1"/>
      <c r="FZN19" s="1"/>
      <c r="FZO19" s="1"/>
      <c r="FZP19" s="1"/>
      <c r="FZQ19" s="1"/>
      <c r="FZR19" s="1"/>
      <c r="FZS19" s="1"/>
      <c r="FZT19" s="1"/>
      <c r="FZU19" s="1"/>
      <c r="FZV19" s="1"/>
      <c r="FZW19" s="1"/>
      <c r="FZX19" s="1"/>
      <c r="FZY19" s="1"/>
      <c r="FZZ19" s="1"/>
      <c r="GAA19" s="1"/>
      <c r="GAB19" s="1"/>
      <c r="GAC19" s="1"/>
      <c r="GAD19" s="1"/>
      <c r="GAE19" s="1"/>
      <c r="GAF19" s="1"/>
      <c r="GAG19" s="1"/>
      <c r="GAH19" s="1"/>
      <c r="GAI19" s="1"/>
      <c r="GAJ19" s="1"/>
      <c r="GAK19" s="1"/>
      <c r="GAL19" s="1"/>
      <c r="GAM19" s="1"/>
      <c r="GAN19" s="1"/>
      <c r="GAO19" s="1"/>
      <c r="GAP19" s="1"/>
      <c r="GAQ19" s="1"/>
      <c r="GAR19" s="1"/>
      <c r="GAS19" s="1"/>
      <c r="GAT19" s="1"/>
      <c r="GAU19" s="1"/>
      <c r="GAV19" s="1"/>
      <c r="GAW19" s="1"/>
      <c r="GAX19" s="1"/>
      <c r="GAY19" s="1"/>
      <c r="GAZ19" s="1"/>
      <c r="GBA19" s="1"/>
      <c r="GBB19" s="1"/>
      <c r="GBC19" s="1"/>
      <c r="GBD19" s="1"/>
      <c r="GBE19" s="1"/>
      <c r="GBF19" s="1"/>
      <c r="GBG19" s="1"/>
      <c r="GBH19" s="1"/>
      <c r="GBI19" s="1"/>
      <c r="GBJ19" s="1"/>
      <c r="GBK19" s="1"/>
      <c r="GBL19" s="1"/>
      <c r="GBM19" s="1"/>
      <c r="GBN19" s="1"/>
      <c r="GBO19" s="1"/>
      <c r="GBP19" s="1"/>
      <c r="GBQ19" s="1"/>
      <c r="GBR19" s="1"/>
      <c r="GBS19" s="1"/>
      <c r="GBT19" s="1"/>
      <c r="GBU19" s="1"/>
      <c r="GBV19" s="1"/>
      <c r="GBW19" s="1"/>
      <c r="GBX19" s="1"/>
      <c r="GBY19" s="1"/>
      <c r="GBZ19" s="1"/>
      <c r="GCA19" s="1"/>
      <c r="GCB19" s="1"/>
      <c r="GCC19" s="1"/>
      <c r="GCD19" s="1"/>
      <c r="GCE19" s="1"/>
      <c r="GCF19" s="1"/>
      <c r="GCG19" s="1"/>
      <c r="GCH19" s="1"/>
      <c r="GCI19" s="1"/>
      <c r="GCJ19" s="1"/>
      <c r="GCK19" s="1"/>
      <c r="GCL19" s="1"/>
      <c r="GCM19" s="1"/>
      <c r="GCN19" s="1"/>
      <c r="GCO19" s="1"/>
      <c r="GCP19" s="1"/>
      <c r="GCQ19" s="1"/>
      <c r="GCR19" s="1"/>
      <c r="GCS19" s="1"/>
      <c r="GCT19" s="1"/>
      <c r="GCU19" s="1"/>
      <c r="GCV19" s="1"/>
      <c r="GCW19" s="1"/>
      <c r="GCX19" s="1"/>
      <c r="GCY19" s="1"/>
      <c r="GCZ19" s="1"/>
      <c r="GDA19" s="1"/>
      <c r="GDB19" s="1"/>
      <c r="GDC19" s="1"/>
      <c r="GDD19" s="1"/>
      <c r="GDE19" s="1"/>
      <c r="GDF19" s="1"/>
      <c r="GDG19" s="1"/>
      <c r="GDH19" s="1"/>
      <c r="GDI19" s="1"/>
      <c r="GDJ19" s="1"/>
      <c r="GDK19" s="1"/>
      <c r="GDL19" s="1"/>
      <c r="GDM19" s="1"/>
      <c r="GDN19" s="1"/>
      <c r="GDO19" s="1"/>
      <c r="GDP19" s="1"/>
      <c r="GDQ19" s="1"/>
      <c r="GDR19" s="1"/>
      <c r="GDS19" s="1"/>
      <c r="GDT19" s="1"/>
      <c r="GDU19" s="1"/>
      <c r="GDV19" s="1"/>
      <c r="GDW19" s="1"/>
      <c r="GDX19" s="1"/>
      <c r="GDY19" s="1"/>
      <c r="GDZ19" s="1"/>
      <c r="GEA19" s="1"/>
      <c r="GEB19" s="1"/>
      <c r="GEC19" s="1"/>
      <c r="GED19" s="1"/>
      <c r="GEE19" s="1"/>
      <c r="GEF19" s="1"/>
      <c r="GEG19" s="1"/>
      <c r="GEH19" s="1"/>
      <c r="GEI19" s="1"/>
      <c r="GEJ19" s="1"/>
      <c r="GEK19" s="1"/>
      <c r="GEL19" s="1"/>
      <c r="GEM19" s="1"/>
      <c r="GEN19" s="1"/>
      <c r="GEO19" s="1"/>
      <c r="GEP19" s="1"/>
      <c r="GEQ19" s="1"/>
      <c r="GER19" s="1"/>
      <c r="GES19" s="1"/>
      <c r="GET19" s="1"/>
      <c r="GEU19" s="1"/>
      <c r="GEV19" s="1"/>
      <c r="GEW19" s="1"/>
      <c r="GEX19" s="1"/>
      <c r="GEY19" s="1"/>
      <c r="GEZ19" s="1"/>
      <c r="GFA19" s="1"/>
      <c r="GFB19" s="1"/>
      <c r="GFC19" s="1"/>
      <c r="GFD19" s="1"/>
      <c r="GFE19" s="1"/>
      <c r="GFF19" s="1"/>
      <c r="GFG19" s="1"/>
      <c r="GFH19" s="1"/>
      <c r="GFI19" s="1"/>
      <c r="GFJ19" s="1"/>
      <c r="GFK19" s="1"/>
      <c r="GFL19" s="1"/>
      <c r="GFM19" s="1"/>
      <c r="GFN19" s="1"/>
      <c r="GFO19" s="1"/>
      <c r="GFP19" s="1"/>
      <c r="GFQ19" s="1"/>
      <c r="GFR19" s="1"/>
      <c r="GFS19" s="1"/>
      <c r="GFT19" s="1"/>
      <c r="GFU19" s="1"/>
      <c r="GFV19" s="1"/>
      <c r="GFW19" s="1"/>
      <c r="GFX19" s="1"/>
      <c r="GFY19" s="1"/>
      <c r="GFZ19" s="1"/>
      <c r="GGA19" s="1"/>
      <c r="GGB19" s="1"/>
      <c r="GGC19" s="1"/>
      <c r="GGD19" s="1"/>
      <c r="GGE19" s="1"/>
      <c r="GGF19" s="1"/>
      <c r="GGG19" s="1"/>
      <c r="GGH19" s="1"/>
      <c r="GGI19" s="1"/>
      <c r="GGJ19" s="1"/>
      <c r="GGK19" s="1"/>
      <c r="GGL19" s="1"/>
      <c r="GGM19" s="1"/>
      <c r="GGN19" s="1"/>
      <c r="GGO19" s="1"/>
      <c r="GGP19" s="1"/>
      <c r="GGQ19" s="1"/>
      <c r="GGR19" s="1"/>
      <c r="GGS19" s="1"/>
      <c r="GGT19" s="1"/>
      <c r="GGU19" s="1"/>
      <c r="GGV19" s="1"/>
      <c r="GGW19" s="1"/>
      <c r="GGX19" s="1"/>
      <c r="GGY19" s="1"/>
      <c r="GGZ19" s="1"/>
      <c r="GHA19" s="1"/>
      <c r="GHB19" s="1"/>
      <c r="GHC19" s="1"/>
      <c r="GHD19" s="1"/>
      <c r="GHE19" s="1"/>
      <c r="GHF19" s="1"/>
      <c r="GHG19" s="1"/>
      <c r="GHH19" s="1"/>
      <c r="GHI19" s="1"/>
      <c r="GHJ19" s="1"/>
      <c r="GHK19" s="1"/>
      <c r="GHL19" s="1"/>
      <c r="GHM19" s="1"/>
      <c r="GHN19" s="1"/>
      <c r="GHO19" s="1"/>
      <c r="GHP19" s="1"/>
      <c r="GHQ19" s="1"/>
      <c r="GHR19" s="1"/>
      <c r="GHS19" s="1"/>
      <c r="GHT19" s="1"/>
      <c r="GHU19" s="1"/>
      <c r="GHV19" s="1"/>
      <c r="GHW19" s="1"/>
      <c r="GHX19" s="1"/>
      <c r="GHY19" s="1"/>
      <c r="GHZ19" s="1"/>
      <c r="GIA19" s="1"/>
      <c r="GIB19" s="1"/>
      <c r="GIC19" s="1"/>
      <c r="GID19" s="1"/>
      <c r="GIE19" s="1"/>
      <c r="GIF19" s="1"/>
      <c r="GIG19" s="1"/>
      <c r="GIH19" s="1"/>
      <c r="GII19" s="1"/>
      <c r="GIJ19" s="1"/>
      <c r="GIK19" s="1"/>
      <c r="GIL19" s="1"/>
      <c r="GIM19" s="1"/>
      <c r="GIN19" s="1"/>
      <c r="GIO19" s="1"/>
      <c r="GIP19" s="1"/>
      <c r="GIQ19" s="1"/>
      <c r="GIR19" s="1"/>
      <c r="GIS19" s="1"/>
      <c r="GIT19" s="1"/>
      <c r="GIU19" s="1"/>
      <c r="GIV19" s="1"/>
      <c r="GIW19" s="1"/>
      <c r="GIX19" s="1"/>
      <c r="GIY19" s="1"/>
      <c r="GIZ19" s="1"/>
      <c r="GJA19" s="1"/>
      <c r="GJB19" s="1"/>
      <c r="GJC19" s="1"/>
      <c r="GJD19" s="1"/>
      <c r="GJE19" s="1"/>
      <c r="GJF19" s="1"/>
      <c r="GJG19" s="1"/>
      <c r="GJH19" s="1"/>
      <c r="GJI19" s="1"/>
      <c r="GJJ19" s="1"/>
      <c r="GJK19" s="1"/>
      <c r="GJL19" s="1"/>
      <c r="GJM19" s="1"/>
      <c r="GJN19" s="1"/>
      <c r="GJO19" s="1"/>
      <c r="GJP19" s="1"/>
      <c r="GJQ19" s="1"/>
      <c r="GJR19" s="1"/>
      <c r="GJS19" s="1"/>
      <c r="GJT19" s="1"/>
      <c r="GJU19" s="1"/>
      <c r="GJV19" s="1"/>
      <c r="GJW19" s="1"/>
      <c r="GJX19" s="1"/>
      <c r="GJY19" s="1"/>
      <c r="GJZ19" s="1"/>
      <c r="GKA19" s="1"/>
      <c r="GKB19" s="1"/>
      <c r="GKC19" s="1"/>
      <c r="GKD19" s="1"/>
      <c r="GKE19" s="1"/>
      <c r="GKF19" s="1"/>
      <c r="GKG19" s="1"/>
      <c r="GKH19" s="1"/>
      <c r="GKI19" s="1"/>
      <c r="GKJ19" s="1"/>
      <c r="GKK19" s="1"/>
      <c r="GKL19" s="1"/>
      <c r="GKM19" s="1"/>
      <c r="GKN19" s="1"/>
      <c r="GKO19" s="1"/>
      <c r="GKP19" s="1"/>
      <c r="GKQ19" s="1"/>
      <c r="GKR19" s="1"/>
      <c r="GKS19" s="1"/>
      <c r="GKT19" s="1"/>
      <c r="GKU19" s="1"/>
      <c r="GKV19" s="1"/>
      <c r="GKW19" s="1"/>
      <c r="GKX19" s="1"/>
      <c r="GKY19" s="1"/>
      <c r="GKZ19" s="1"/>
      <c r="GLA19" s="1"/>
      <c r="GLB19" s="1"/>
      <c r="GLC19" s="1"/>
      <c r="GLD19" s="1"/>
      <c r="GLE19" s="1"/>
      <c r="GLF19" s="1"/>
      <c r="GLG19" s="1"/>
      <c r="GLH19" s="1"/>
      <c r="GLI19" s="1"/>
      <c r="GLJ19" s="1"/>
      <c r="GLK19" s="1"/>
      <c r="GLL19" s="1"/>
      <c r="GLM19" s="1"/>
      <c r="GLN19" s="1"/>
      <c r="GLO19" s="1"/>
      <c r="GLP19" s="1"/>
      <c r="GLQ19" s="1"/>
      <c r="GLR19" s="1"/>
      <c r="GLS19" s="1"/>
      <c r="GLT19" s="1"/>
      <c r="GLU19" s="1"/>
      <c r="GLV19" s="1"/>
      <c r="GLW19" s="1"/>
      <c r="GLX19" s="1"/>
      <c r="GLY19" s="1"/>
      <c r="GLZ19" s="1"/>
      <c r="GMA19" s="1"/>
      <c r="GMB19" s="1"/>
      <c r="GMC19" s="1"/>
      <c r="GMD19" s="1"/>
      <c r="GME19" s="1"/>
      <c r="GMF19" s="1"/>
      <c r="GMG19" s="1"/>
      <c r="GMH19" s="1"/>
      <c r="GMI19" s="1"/>
      <c r="GMJ19" s="1"/>
      <c r="GMK19" s="1"/>
      <c r="GML19" s="1"/>
      <c r="GMM19" s="1"/>
      <c r="GMN19" s="1"/>
      <c r="GMO19" s="1"/>
      <c r="GMP19" s="1"/>
      <c r="GMQ19" s="1"/>
      <c r="GMR19" s="1"/>
      <c r="GMS19" s="1"/>
      <c r="GMT19" s="1"/>
      <c r="GMU19" s="1"/>
      <c r="GMV19" s="1"/>
      <c r="GMW19" s="1"/>
      <c r="GMX19" s="1"/>
      <c r="GMY19" s="1"/>
      <c r="GMZ19" s="1"/>
      <c r="GNA19" s="1"/>
      <c r="GNB19" s="1"/>
      <c r="GNC19" s="1"/>
      <c r="GND19" s="1"/>
      <c r="GNE19" s="1"/>
      <c r="GNF19" s="1"/>
      <c r="GNG19" s="1"/>
      <c r="GNH19" s="1"/>
      <c r="GNI19" s="1"/>
      <c r="GNJ19" s="1"/>
      <c r="GNK19" s="1"/>
      <c r="GNL19" s="1"/>
      <c r="GNM19" s="1"/>
      <c r="GNN19" s="1"/>
      <c r="GNO19" s="1"/>
      <c r="GNP19" s="1"/>
      <c r="GNQ19" s="1"/>
      <c r="GNR19" s="1"/>
      <c r="GNS19" s="1"/>
      <c r="GNT19" s="1"/>
      <c r="GNU19" s="1"/>
      <c r="GNV19" s="1"/>
      <c r="GNW19" s="1"/>
      <c r="GNX19" s="1"/>
      <c r="GNY19" s="1"/>
      <c r="GNZ19" s="1"/>
      <c r="GOA19" s="1"/>
      <c r="GOB19" s="1"/>
      <c r="GOC19" s="1"/>
      <c r="GOD19" s="1"/>
      <c r="GOE19" s="1"/>
      <c r="GOF19" s="1"/>
      <c r="GOG19" s="1"/>
      <c r="GOH19" s="1"/>
      <c r="GOI19" s="1"/>
      <c r="GOJ19" s="1"/>
      <c r="GOK19" s="1"/>
      <c r="GOL19" s="1"/>
      <c r="GOM19" s="1"/>
      <c r="GON19" s="1"/>
      <c r="GOO19" s="1"/>
      <c r="GOP19" s="1"/>
      <c r="GOQ19" s="1"/>
      <c r="GOR19" s="1"/>
      <c r="GOS19" s="1"/>
      <c r="GOT19" s="1"/>
      <c r="GOU19" s="1"/>
      <c r="GOV19" s="1"/>
      <c r="GOW19" s="1"/>
      <c r="GOX19" s="1"/>
      <c r="GOY19" s="1"/>
      <c r="GOZ19" s="1"/>
      <c r="GPA19" s="1"/>
      <c r="GPB19" s="1"/>
      <c r="GPC19" s="1"/>
      <c r="GPD19" s="1"/>
      <c r="GPE19" s="1"/>
      <c r="GPF19" s="1"/>
      <c r="GPG19" s="1"/>
      <c r="GPH19" s="1"/>
      <c r="GPI19" s="1"/>
      <c r="GPJ19" s="1"/>
      <c r="GPK19" s="1"/>
      <c r="GPL19" s="1"/>
      <c r="GPM19" s="1"/>
      <c r="GPN19" s="1"/>
      <c r="GPO19" s="1"/>
      <c r="GPP19" s="1"/>
      <c r="GPQ19" s="1"/>
      <c r="GPR19" s="1"/>
      <c r="GPS19" s="1"/>
      <c r="GPT19" s="1"/>
      <c r="GPU19" s="1"/>
      <c r="GPV19" s="1"/>
      <c r="GPW19" s="1"/>
      <c r="GPX19" s="1"/>
      <c r="GPY19" s="1"/>
      <c r="GPZ19" s="1"/>
      <c r="GQA19" s="1"/>
      <c r="GQB19" s="1"/>
      <c r="GQC19" s="1"/>
      <c r="GQD19" s="1"/>
      <c r="GQE19" s="1"/>
      <c r="GQF19" s="1"/>
      <c r="GQG19" s="1"/>
      <c r="GQH19" s="1"/>
      <c r="GQI19" s="1"/>
      <c r="GQJ19" s="1"/>
      <c r="GQK19" s="1"/>
      <c r="GQL19" s="1"/>
      <c r="GQM19" s="1"/>
      <c r="GQN19" s="1"/>
      <c r="GQO19" s="1"/>
      <c r="GQP19" s="1"/>
      <c r="GQQ19" s="1"/>
      <c r="GQR19" s="1"/>
      <c r="GQS19" s="1"/>
      <c r="GQT19" s="1"/>
      <c r="GQU19" s="1"/>
      <c r="GQV19" s="1"/>
      <c r="GQW19" s="1"/>
      <c r="GQX19" s="1"/>
      <c r="GQY19" s="1"/>
      <c r="GQZ19" s="1"/>
      <c r="GRA19" s="1"/>
      <c r="GRB19" s="1"/>
      <c r="GRC19" s="1"/>
      <c r="GRD19" s="1"/>
      <c r="GRE19" s="1"/>
      <c r="GRF19" s="1"/>
      <c r="GRG19" s="1"/>
      <c r="GRH19" s="1"/>
      <c r="GRI19" s="1"/>
      <c r="GRJ19" s="1"/>
      <c r="GRK19" s="1"/>
      <c r="GRL19" s="1"/>
      <c r="GRM19" s="1"/>
      <c r="GRN19" s="1"/>
      <c r="GRO19" s="1"/>
      <c r="GRP19" s="1"/>
      <c r="GRQ19" s="1"/>
      <c r="GRR19" s="1"/>
      <c r="GRS19" s="1"/>
      <c r="GRT19" s="1"/>
      <c r="GRU19" s="1"/>
      <c r="GRV19" s="1"/>
      <c r="GRW19" s="1"/>
      <c r="GRX19" s="1"/>
      <c r="GRY19" s="1"/>
      <c r="GRZ19" s="1"/>
      <c r="GSA19" s="1"/>
      <c r="GSB19" s="1"/>
      <c r="GSC19" s="1"/>
      <c r="GSD19" s="1"/>
      <c r="GSE19" s="1"/>
      <c r="GSF19" s="1"/>
      <c r="GSG19" s="1"/>
      <c r="GSH19" s="1"/>
      <c r="GSI19" s="1"/>
      <c r="GSJ19" s="1"/>
      <c r="GSK19" s="1"/>
      <c r="GSL19" s="1"/>
      <c r="GSM19" s="1"/>
      <c r="GSN19" s="1"/>
      <c r="GSO19" s="1"/>
      <c r="GSP19" s="1"/>
      <c r="GSQ19" s="1"/>
      <c r="GSR19" s="1"/>
      <c r="GSS19" s="1"/>
      <c r="GST19" s="1"/>
      <c r="GSU19" s="1"/>
      <c r="GSV19" s="1"/>
      <c r="GSW19" s="1"/>
      <c r="GSX19" s="1"/>
      <c r="GSY19" s="1"/>
      <c r="GSZ19" s="1"/>
      <c r="GTA19" s="1"/>
      <c r="GTB19" s="1"/>
      <c r="GTC19" s="1"/>
      <c r="GTD19" s="1"/>
      <c r="GTE19" s="1"/>
      <c r="GTF19" s="1"/>
      <c r="GTG19" s="1"/>
      <c r="GTH19" s="1"/>
      <c r="GTI19" s="1"/>
      <c r="GTJ19" s="1"/>
      <c r="GTK19" s="1"/>
      <c r="GTL19" s="1"/>
      <c r="GTM19" s="1"/>
      <c r="GTN19" s="1"/>
      <c r="GTO19" s="1"/>
      <c r="GTP19" s="1"/>
      <c r="GTQ19" s="1"/>
      <c r="GTR19" s="1"/>
      <c r="GTS19" s="1"/>
      <c r="GTT19" s="1"/>
      <c r="GTU19" s="1"/>
      <c r="GTV19" s="1"/>
      <c r="GTW19" s="1"/>
      <c r="GTX19" s="1"/>
      <c r="GTY19" s="1"/>
      <c r="GTZ19" s="1"/>
      <c r="GUA19" s="1"/>
      <c r="GUB19" s="1"/>
      <c r="GUC19" s="1"/>
      <c r="GUD19" s="1"/>
      <c r="GUE19" s="1"/>
      <c r="GUF19" s="1"/>
      <c r="GUG19" s="1"/>
      <c r="GUH19" s="1"/>
      <c r="GUI19" s="1"/>
      <c r="GUJ19" s="1"/>
      <c r="GUK19" s="1"/>
      <c r="GUL19" s="1"/>
      <c r="GUM19" s="1"/>
      <c r="GUN19" s="1"/>
      <c r="GUO19" s="1"/>
      <c r="GUP19" s="1"/>
      <c r="GUQ19" s="1"/>
      <c r="GUR19" s="1"/>
      <c r="GUS19" s="1"/>
      <c r="GUT19" s="1"/>
      <c r="GUU19" s="1"/>
      <c r="GUV19" s="1"/>
      <c r="GUW19" s="1"/>
      <c r="GUX19" s="1"/>
      <c r="GUY19" s="1"/>
      <c r="GUZ19" s="1"/>
      <c r="GVA19" s="1"/>
      <c r="GVB19" s="1"/>
      <c r="GVC19" s="1"/>
      <c r="GVD19" s="1"/>
      <c r="GVE19" s="1"/>
      <c r="GVF19" s="1"/>
      <c r="GVG19" s="1"/>
      <c r="GVH19" s="1"/>
      <c r="GVI19" s="1"/>
      <c r="GVJ19" s="1"/>
      <c r="GVK19" s="1"/>
      <c r="GVL19" s="1"/>
      <c r="GVM19" s="1"/>
      <c r="GVN19" s="1"/>
      <c r="GVO19" s="1"/>
      <c r="GVP19" s="1"/>
      <c r="GVQ19" s="1"/>
      <c r="GVR19" s="1"/>
      <c r="GVS19" s="1"/>
      <c r="GVT19" s="1"/>
      <c r="GVU19" s="1"/>
      <c r="GVV19" s="1"/>
      <c r="GVW19" s="1"/>
      <c r="GVX19" s="1"/>
      <c r="GVY19" s="1"/>
      <c r="GVZ19" s="1"/>
      <c r="GWA19" s="1"/>
      <c r="GWB19" s="1"/>
      <c r="GWC19" s="1"/>
      <c r="GWD19" s="1"/>
      <c r="GWE19" s="1"/>
      <c r="GWF19" s="1"/>
      <c r="GWG19" s="1"/>
      <c r="GWH19" s="1"/>
      <c r="GWI19" s="1"/>
      <c r="GWJ19" s="1"/>
      <c r="GWK19" s="1"/>
      <c r="GWL19" s="1"/>
      <c r="GWM19" s="1"/>
      <c r="GWN19" s="1"/>
      <c r="GWO19" s="1"/>
      <c r="GWP19" s="1"/>
      <c r="GWQ19" s="1"/>
      <c r="GWR19" s="1"/>
      <c r="GWS19" s="1"/>
      <c r="GWT19" s="1"/>
      <c r="GWU19" s="1"/>
      <c r="GWV19" s="1"/>
      <c r="GWW19" s="1"/>
      <c r="GWX19" s="1"/>
      <c r="GWY19" s="1"/>
      <c r="GWZ19" s="1"/>
      <c r="GXA19" s="1"/>
      <c r="GXB19" s="1"/>
      <c r="GXC19" s="1"/>
      <c r="GXD19" s="1"/>
      <c r="GXE19" s="1"/>
      <c r="GXF19" s="1"/>
      <c r="GXG19" s="1"/>
      <c r="GXH19" s="1"/>
      <c r="GXI19" s="1"/>
      <c r="GXJ19" s="1"/>
      <c r="GXK19" s="1"/>
      <c r="GXL19" s="1"/>
      <c r="GXM19" s="1"/>
      <c r="GXN19" s="1"/>
      <c r="GXO19" s="1"/>
      <c r="GXP19" s="1"/>
      <c r="GXQ19" s="1"/>
      <c r="GXR19" s="1"/>
      <c r="GXS19" s="1"/>
      <c r="GXT19" s="1"/>
      <c r="GXU19" s="1"/>
      <c r="GXV19" s="1"/>
      <c r="GXW19" s="1"/>
      <c r="GXX19" s="1"/>
      <c r="GXY19" s="1"/>
      <c r="GXZ19" s="1"/>
      <c r="GYA19" s="1"/>
      <c r="GYB19" s="1"/>
      <c r="GYC19" s="1"/>
      <c r="GYD19" s="1"/>
      <c r="GYE19" s="1"/>
      <c r="GYF19" s="1"/>
      <c r="GYG19" s="1"/>
      <c r="GYH19" s="1"/>
      <c r="GYI19" s="1"/>
      <c r="GYJ19" s="1"/>
      <c r="GYK19" s="1"/>
      <c r="GYL19" s="1"/>
      <c r="GYM19" s="1"/>
      <c r="GYN19" s="1"/>
      <c r="GYO19" s="1"/>
      <c r="GYP19" s="1"/>
      <c r="GYQ19" s="1"/>
      <c r="GYR19" s="1"/>
      <c r="GYS19" s="1"/>
      <c r="GYT19" s="1"/>
      <c r="GYU19" s="1"/>
      <c r="GYV19" s="1"/>
      <c r="GYW19" s="1"/>
      <c r="GYX19" s="1"/>
      <c r="GYY19" s="1"/>
      <c r="GYZ19" s="1"/>
      <c r="GZA19" s="1"/>
      <c r="GZB19" s="1"/>
      <c r="GZC19" s="1"/>
      <c r="GZD19" s="1"/>
      <c r="GZE19" s="1"/>
      <c r="GZF19" s="1"/>
      <c r="GZG19" s="1"/>
      <c r="GZH19" s="1"/>
      <c r="GZI19" s="1"/>
      <c r="GZJ19" s="1"/>
      <c r="GZK19" s="1"/>
      <c r="GZL19" s="1"/>
      <c r="GZM19" s="1"/>
      <c r="GZN19" s="1"/>
      <c r="GZO19" s="1"/>
      <c r="GZP19" s="1"/>
      <c r="GZQ19" s="1"/>
      <c r="GZR19" s="1"/>
      <c r="GZS19" s="1"/>
      <c r="GZT19" s="1"/>
      <c r="GZU19" s="1"/>
      <c r="GZV19" s="1"/>
      <c r="GZW19" s="1"/>
      <c r="GZX19" s="1"/>
      <c r="GZY19" s="1"/>
      <c r="GZZ19" s="1"/>
      <c r="HAA19" s="1"/>
      <c r="HAB19" s="1"/>
      <c r="HAC19" s="1"/>
      <c r="HAD19" s="1"/>
      <c r="HAE19" s="1"/>
      <c r="HAF19" s="1"/>
      <c r="HAG19" s="1"/>
      <c r="HAH19" s="1"/>
      <c r="HAI19" s="1"/>
      <c r="HAJ19" s="1"/>
      <c r="HAK19" s="1"/>
      <c r="HAL19" s="1"/>
      <c r="HAM19" s="1"/>
      <c r="HAN19" s="1"/>
      <c r="HAO19" s="1"/>
      <c r="HAP19" s="1"/>
      <c r="HAQ19" s="1"/>
      <c r="HAR19" s="1"/>
      <c r="HAS19" s="1"/>
      <c r="HAT19" s="1"/>
      <c r="HAU19" s="1"/>
      <c r="HAV19" s="1"/>
      <c r="HAW19" s="1"/>
      <c r="HAX19" s="1"/>
      <c r="HAY19" s="1"/>
      <c r="HAZ19" s="1"/>
      <c r="HBA19" s="1"/>
      <c r="HBB19" s="1"/>
      <c r="HBC19" s="1"/>
      <c r="HBD19" s="1"/>
      <c r="HBE19" s="1"/>
      <c r="HBF19" s="1"/>
      <c r="HBG19" s="1"/>
      <c r="HBH19" s="1"/>
      <c r="HBI19" s="1"/>
      <c r="HBJ19" s="1"/>
      <c r="HBK19" s="1"/>
      <c r="HBL19" s="1"/>
      <c r="HBM19" s="1"/>
      <c r="HBN19" s="1"/>
      <c r="HBO19" s="1"/>
      <c r="HBP19" s="1"/>
      <c r="HBQ19" s="1"/>
      <c r="HBR19" s="1"/>
      <c r="HBS19" s="1"/>
      <c r="HBT19" s="1"/>
      <c r="HBU19" s="1"/>
      <c r="HBV19" s="1"/>
      <c r="HBW19" s="1"/>
      <c r="HBX19" s="1"/>
      <c r="HBY19" s="1"/>
      <c r="HBZ19" s="1"/>
      <c r="HCA19" s="1"/>
      <c r="HCB19" s="1"/>
      <c r="HCC19" s="1"/>
      <c r="HCD19" s="1"/>
      <c r="HCE19" s="1"/>
      <c r="HCF19" s="1"/>
      <c r="HCG19" s="1"/>
      <c r="HCH19" s="1"/>
      <c r="HCI19" s="1"/>
      <c r="HCJ19" s="1"/>
      <c r="HCK19" s="1"/>
      <c r="HCL19" s="1"/>
      <c r="HCM19" s="1"/>
      <c r="HCN19" s="1"/>
      <c r="HCO19" s="1"/>
      <c r="HCP19" s="1"/>
      <c r="HCQ19" s="1"/>
      <c r="HCR19" s="1"/>
      <c r="HCS19" s="1"/>
      <c r="HCT19" s="1"/>
      <c r="HCU19" s="1"/>
      <c r="HCV19" s="1"/>
      <c r="HCW19" s="1"/>
      <c r="HCX19" s="1"/>
      <c r="HCY19" s="1"/>
      <c r="HCZ19" s="1"/>
      <c r="HDA19" s="1"/>
      <c r="HDB19" s="1"/>
      <c r="HDC19" s="1"/>
      <c r="HDD19" s="1"/>
      <c r="HDE19" s="1"/>
      <c r="HDF19" s="1"/>
      <c r="HDG19" s="1"/>
      <c r="HDH19" s="1"/>
      <c r="HDI19" s="1"/>
      <c r="HDJ19" s="1"/>
      <c r="HDK19" s="1"/>
      <c r="HDL19" s="1"/>
      <c r="HDM19" s="1"/>
      <c r="HDN19" s="1"/>
      <c r="HDO19" s="1"/>
      <c r="HDP19" s="1"/>
      <c r="HDQ19" s="1"/>
      <c r="HDR19" s="1"/>
      <c r="HDS19" s="1"/>
      <c r="HDT19" s="1"/>
      <c r="HDU19" s="1"/>
      <c r="HDV19" s="1"/>
      <c r="HDW19" s="1"/>
      <c r="HDX19" s="1"/>
      <c r="HDY19" s="1"/>
      <c r="HDZ19" s="1"/>
      <c r="HEA19" s="1"/>
      <c r="HEB19" s="1"/>
      <c r="HEC19" s="1"/>
      <c r="HED19" s="1"/>
      <c r="HEE19" s="1"/>
      <c r="HEF19" s="1"/>
      <c r="HEG19" s="1"/>
      <c r="HEH19" s="1"/>
      <c r="HEI19" s="1"/>
      <c r="HEJ19" s="1"/>
      <c r="HEK19" s="1"/>
      <c r="HEL19" s="1"/>
      <c r="HEM19" s="1"/>
      <c r="HEN19" s="1"/>
      <c r="HEO19" s="1"/>
      <c r="HEP19" s="1"/>
      <c r="HEQ19" s="1"/>
      <c r="HER19" s="1"/>
      <c r="HES19" s="1"/>
      <c r="HET19" s="1"/>
      <c r="HEU19" s="1"/>
      <c r="HEV19" s="1"/>
      <c r="HEW19" s="1"/>
      <c r="HEX19" s="1"/>
      <c r="HEY19" s="1"/>
      <c r="HEZ19" s="1"/>
      <c r="HFA19" s="1"/>
      <c r="HFB19" s="1"/>
      <c r="HFC19" s="1"/>
      <c r="HFD19" s="1"/>
      <c r="HFE19" s="1"/>
      <c r="HFF19" s="1"/>
      <c r="HFG19" s="1"/>
      <c r="HFH19" s="1"/>
      <c r="HFI19" s="1"/>
      <c r="HFJ19" s="1"/>
      <c r="HFK19" s="1"/>
      <c r="HFL19" s="1"/>
      <c r="HFM19" s="1"/>
      <c r="HFN19" s="1"/>
      <c r="HFO19" s="1"/>
      <c r="HFP19" s="1"/>
      <c r="HFQ19" s="1"/>
      <c r="HFR19" s="1"/>
      <c r="HFS19" s="1"/>
      <c r="HFT19" s="1"/>
      <c r="HFU19" s="1"/>
      <c r="HFV19" s="1"/>
      <c r="HFW19" s="1"/>
      <c r="HFX19" s="1"/>
      <c r="HFY19" s="1"/>
      <c r="HFZ19" s="1"/>
      <c r="HGA19" s="1"/>
      <c r="HGB19" s="1"/>
      <c r="HGC19" s="1"/>
      <c r="HGD19" s="1"/>
      <c r="HGE19" s="1"/>
      <c r="HGF19" s="1"/>
      <c r="HGG19" s="1"/>
      <c r="HGH19" s="1"/>
      <c r="HGI19" s="1"/>
      <c r="HGJ19" s="1"/>
      <c r="HGK19" s="1"/>
      <c r="HGL19" s="1"/>
      <c r="HGM19" s="1"/>
      <c r="HGN19" s="1"/>
      <c r="HGO19" s="1"/>
      <c r="HGP19" s="1"/>
      <c r="HGQ19" s="1"/>
      <c r="HGR19" s="1"/>
      <c r="HGS19" s="1"/>
      <c r="HGT19" s="1"/>
      <c r="HGU19" s="1"/>
      <c r="HGV19" s="1"/>
      <c r="HGW19" s="1"/>
      <c r="HGX19" s="1"/>
      <c r="HGY19" s="1"/>
      <c r="HGZ19" s="1"/>
      <c r="HHA19" s="1"/>
      <c r="HHB19" s="1"/>
      <c r="HHC19" s="1"/>
      <c r="HHD19" s="1"/>
      <c r="HHE19" s="1"/>
      <c r="HHF19" s="1"/>
      <c r="HHG19" s="1"/>
      <c r="HHH19" s="1"/>
      <c r="HHI19" s="1"/>
      <c r="HHJ19" s="1"/>
      <c r="HHK19" s="1"/>
      <c r="HHL19" s="1"/>
      <c r="HHM19" s="1"/>
      <c r="HHN19" s="1"/>
      <c r="HHO19" s="1"/>
      <c r="HHP19" s="1"/>
      <c r="HHQ19" s="1"/>
      <c r="HHR19" s="1"/>
      <c r="HHS19" s="1"/>
      <c r="HHT19" s="1"/>
      <c r="HHU19" s="1"/>
      <c r="HHV19" s="1"/>
      <c r="HHW19" s="1"/>
      <c r="HHX19" s="1"/>
      <c r="HHY19" s="1"/>
      <c r="HHZ19" s="1"/>
      <c r="HIA19" s="1"/>
      <c r="HIB19" s="1"/>
      <c r="HIC19" s="1"/>
      <c r="HID19" s="1"/>
      <c r="HIE19" s="1"/>
      <c r="HIF19" s="1"/>
      <c r="HIG19" s="1"/>
      <c r="HIH19" s="1"/>
      <c r="HII19" s="1"/>
      <c r="HIJ19" s="1"/>
      <c r="HIK19" s="1"/>
      <c r="HIL19" s="1"/>
      <c r="HIM19" s="1"/>
      <c r="HIN19" s="1"/>
      <c r="HIO19" s="1"/>
      <c r="HIP19" s="1"/>
      <c r="HIQ19" s="1"/>
      <c r="HIR19" s="1"/>
      <c r="HIS19" s="1"/>
      <c r="HIT19" s="1"/>
      <c r="HIU19" s="1"/>
      <c r="HIV19" s="1"/>
      <c r="HIW19" s="1"/>
      <c r="HIX19" s="1"/>
      <c r="HIY19" s="1"/>
      <c r="HIZ19" s="1"/>
      <c r="HJA19" s="1"/>
      <c r="HJB19" s="1"/>
      <c r="HJC19" s="1"/>
      <c r="HJD19" s="1"/>
      <c r="HJE19" s="1"/>
      <c r="HJF19" s="1"/>
      <c r="HJG19" s="1"/>
      <c r="HJH19" s="1"/>
      <c r="HJI19" s="1"/>
      <c r="HJJ19" s="1"/>
      <c r="HJK19" s="1"/>
      <c r="HJL19" s="1"/>
      <c r="HJM19" s="1"/>
      <c r="HJN19" s="1"/>
      <c r="HJO19" s="1"/>
      <c r="HJP19" s="1"/>
      <c r="HJQ19" s="1"/>
      <c r="HJR19" s="1"/>
      <c r="HJS19" s="1"/>
      <c r="HJT19" s="1"/>
      <c r="HJU19" s="1"/>
      <c r="HJV19" s="1"/>
      <c r="HJW19" s="1"/>
      <c r="HJX19" s="1"/>
      <c r="HJY19" s="1"/>
      <c r="HJZ19" s="1"/>
      <c r="HKA19" s="1"/>
      <c r="HKB19" s="1"/>
      <c r="HKC19" s="1"/>
      <c r="HKD19" s="1"/>
      <c r="HKE19" s="1"/>
      <c r="HKF19" s="1"/>
      <c r="HKG19" s="1"/>
      <c r="HKH19" s="1"/>
      <c r="HKI19" s="1"/>
      <c r="HKJ19" s="1"/>
      <c r="HKK19" s="1"/>
      <c r="HKL19" s="1"/>
      <c r="HKM19" s="1"/>
      <c r="HKN19" s="1"/>
      <c r="HKO19" s="1"/>
      <c r="HKP19" s="1"/>
      <c r="HKQ19" s="1"/>
      <c r="HKR19" s="1"/>
      <c r="HKS19" s="1"/>
      <c r="HKT19" s="1"/>
      <c r="HKU19" s="1"/>
      <c r="HKV19" s="1"/>
      <c r="HKW19" s="1"/>
      <c r="HKX19" s="1"/>
      <c r="HKY19" s="1"/>
      <c r="HKZ19" s="1"/>
      <c r="HLA19" s="1"/>
      <c r="HLB19" s="1"/>
      <c r="HLC19" s="1"/>
      <c r="HLD19" s="1"/>
      <c r="HLE19" s="1"/>
      <c r="HLF19" s="1"/>
      <c r="HLG19" s="1"/>
      <c r="HLH19" s="1"/>
      <c r="HLI19" s="1"/>
      <c r="HLJ19" s="1"/>
      <c r="HLK19" s="1"/>
      <c r="HLL19" s="1"/>
      <c r="HLM19" s="1"/>
      <c r="HLN19" s="1"/>
      <c r="HLO19" s="1"/>
      <c r="HLP19" s="1"/>
      <c r="HLQ19" s="1"/>
      <c r="HLR19" s="1"/>
      <c r="HLS19" s="1"/>
      <c r="HLT19" s="1"/>
      <c r="HLU19" s="1"/>
      <c r="HLV19" s="1"/>
      <c r="HLW19" s="1"/>
      <c r="HLX19" s="1"/>
      <c r="HLY19" s="1"/>
      <c r="HLZ19" s="1"/>
      <c r="HMA19" s="1"/>
      <c r="HMB19" s="1"/>
      <c r="HMC19" s="1"/>
      <c r="HMD19" s="1"/>
      <c r="HME19" s="1"/>
      <c r="HMF19" s="1"/>
      <c r="HMG19" s="1"/>
      <c r="HMH19" s="1"/>
      <c r="HMI19" s="1"/>
      <c r="HMJ19" s="1"/>
      <c r="HMK19" s="1"/>
      <c r="HML19" s="1"/>
      <c r="HMM19" s="1"/>
      <c r="HMN19" s="1"/>
      <c r="HMO19" s="1"/>
      <c r="HMP19" s="1"/>
      <c r="HMQ19" s="1"/>
      <c r="HMR19" s="1"/>
      <c r="HMS19" s="1"/>
      <c r="HMT19" s="1"/>
      <c r="HMU19" s="1"/>
      <c r="HMV19" s="1"/>
      <c r="HMW19" s="1"/>
      <c r="HMX19" s="1"/>
      <c r="HMY19" s="1"/>
      <c r="HMZ19" s="1"/>
      <c r="HNA19" s="1"/>
      <c r="HNB19" s="1"/>
      <c r="HNC19" s="1"/>
      <c r="HND19" s="1"/>
      <c r="HNE19" s="1"/>
      <c r="HNF19" s="1"/>
      <c r="HNG19" s="1"/>
      <c r="HNH19" s="1"/>
      <c r="HNI19" s="1"/>
      <c r="HNJ19" s="1"/>
      <c r="HNK19" s="1"/>
      <c r="HNL19" s="1"/>
      <c r="HNM19" s="1"/>
      <c r="HNN19" s="1"/>
      <c r="HNO19" s="1"/>
      <c r="HNP19" s="1"/>
      <c r="HNQ19" s="1"/>
      <c r="HNR19" s="1"/>
      <c r="HNS19" s="1"/>
      <c r="HNT19" s="1"/>
      <c r="HNU19" s="1"/>
      <c r="HNV19" s="1"/>
      <c r="HNW19" s="1"/>
      <c r="HNX19" s="1"/>
      <c r="HNY19" s="1"/>
      <c r="HNZ19" s="1"/>
      <c r="HOA19" s="1"/>
      <c r="HOB19" s="1"/>
      <c r="HOC19" s="1"/>
      <c r="HOD19" s="1"/>
      <c r="HOE19" s="1"/>
      <c r="HOF19" s="1"/>
      <c r="HOG19" s="1"/>
      <c r="HOH19" s="1"/>
      <c r="HOI19" s="1"/>
      <c r="HOJ19" s="1"/>
      <c r="HOK19" s="1"/>
      <c r="HOL19" s="1"/>
      <c r="HOM19" s="1"/>
      <c r="HON19" s="1"/>
      <c r="HOO19" s="1"/>
      <c r="HOP19" s="1"/>
      <c r="HOQ19" s="1"/>
      <c r="HOR19" s="1"/>
      <c r="HOS19" s="1"/>
      <c r="HOT19" s="1"/>
      <c r="HOU19" s="1"/>
      <c r="HOV19" s="1"/>
      <c r="HOW19" s="1"/>
      <c r="HOX19" s="1"/>
      <c r="HOY19" s="1"/>
      <c r="HOZ19" s="1"/>
      <c r="HPA19" s="1"/>
      <c r="HPB19" s="1"/>
      <c r="HPC19" s="1"/>
      <c r="HPD19" s="1"/>
      <c r="HPE19" s="1"/>
      <c r="HPF19" s="1"/>
      <c r="HPG19" s="1"/>
      <c r="HPH19" s="1"/>
      <c r="HPI19" s="1"/>
      <c r="HPJ19" s="1"/>
      <c r="HPK19" s="1"/>
      <c r="HPL19" s="1"/>
      <c r="HPM19" s="1"/>
      <c r="HPN19" s="1"/>
      <c r="HPO19" s="1"/>
      <c r="HPP19" s="1"/>
      <c r="HPQ19" s="1"/>
      <c r="HPR19" s="1"/>
      <c r="HPS19" s="1"/>
      <c r="HPT19" s="1"/>
      <c r="HPU19" s="1"/>
      <c r="HPV19" s="1"/>
      <c r="HPW19" s="1"/>
      <c r="HPX19" s="1"/>
      <c r="HPY19" s="1"/>
      <c r="HPZ19" s="1"/>
      <c r="HQA19" s="1"/>
      <c r="HQB19" s="1"/>
      <c r="HQC19" s="1"/>
      <c r="HQD19" s="1"/>
      <c r="HQE19" s="1"/>
      <c r="HQF19" s="1"/>
      <c r="HQG19" s="1"/>
      <c r="HQH19" s="1"/>
      <c r="HQI19" s="1"/>
      <c r="HQJ19" s="1"/>
      <c r="HQK19" s="1"/>
      <c r="HQL19" s="1"/>
      <c r="HQM19" s="1"/>
      <c r="HQN19" s="1"/>
      <c r="HQO19" s="1"/>
      <c r="HQP19" s="1"/>
      <c r="HQQ19" s="1"/>
      <c r="HQR19" s="1"/>
      <c r="HQS19" s="1"/>
      <c r="HQT19" s="1"/>
      <c r="HQU19" s="1"/>
      <c r="HQV19" s="1"/>
      <c r="HQW19" s="1"/>
      <c r="HQX19" s="1"/>
      <c r="HQY19" s="1"/>
      <c r="HQZ19" s="1"/>
      <c r="HRA19" s="1"/>
      <c r="HRB19" s="1"/>
      <c r="HRC19" s="1"/>
      <c r="HRD19" s="1"/>
      <c r="HRE19" s="1"/>
      <c r="HRF19" s="1"/>
      <c r="HRG19" s="1"/>
      <c r="HRH19" s="1"/>
      <c r="HRI19" s="1"/>
      <c r="HRJ19" s="1"/>
      <c r="HRK19" s="1"/>
      <c r="HRL19" s="1"/>
      <c r="HRM19" s="1"/>
      <c r="HRN19" s="1"/>
      <c r="HRO19" s="1"/>
      <c r="HRP19" s="1"/>
      <c r="HRQ19" s="1"/>
      <c r="HRR19" s="1"/>
      <c r="HRS19" s="1"/>
      <c r="HRT19" s="1"/>
      <c r="HRU19" s="1"/>
      <c r="HRV19" s="1"/>
      <c r="HRW19" s="1"/>
      <c r="HRX19" s="1"/>
      <c r="HRY19" s="1"/>
      <c r="HRZ19" s="1"/>
      <c r="HSA19" s="1"/>
      <c r="HSB19" s="1"/>
      <c r="HSC19" s="1"/>
      <c r="HSD19" s="1"/>
      <c r="HSE19" s="1"/>
      <c r="HSF19" s="1"/>
      <c r="HSG19" s="1"/>
      <c r="HSH19" s="1"/>
      <c r="HSI19" s="1"/>
      <c r="HSJ19" s="1"/>
      <c r="HSK19" s="1"/>
      <c r="HSL19" s="1"/>
      <c r="HSM19" s="1"/>
      <c r="HSN19" s="1"/>
      <c r="HSO19" s="1"/>
      <c r="HSP19" s="1"/>
      <c r="HSQ19" s="1"/>
      <c r="HSR19" s="1"/>
      <c r="HSS19" s="1"/>
      <c r="HST19" s="1"/>
      <c r="HSU19" s="1"/>
      <c r="HSV19" s="1"/>
      <c r="HSW19" s="1"/>
      <c r="HSX19" s="1"/>
      <c r="HSY19" s="1"/>
      <c r="HSZ19" s="1"/>
      <c r="HTA19" s="1"/>
      <c r="HTB19" s="1"/>
      <c r="HTC19" s="1"/>
      <c r="HTD19" s="1"/>
      <c r="HTE19" s="1"/>
      <c r="HTF19" s="1"/>
      <c r="HTG19" s="1"/>
      <c r="HTH19" s="1"/>
      <c r="HTI19" s="1"/>
      <c r="HTJ19" s="1"/>
      <c r="HTK19" s="1"/>
      <c r="HTL19" s="1"/>
      <c r="HTM19" s="1"/>
      <c r="HTN19" s="1"/>
      <c r="HTO19" s="1"/>
      <c r="HTP19" s="1"/>
      <c r="HTQ19" s="1"/>
      <c r="HTR19" s="1"/>
      <c r="HTS19" s="1"/>
      <c r="HTT19" s="1"/>
      <c r="HTU19" s="1"/>
      <c r="HTV19" s="1"/>
      <c r="HTW19" s="1"/>
      <c r="HTX19" s="1"/>
      <c r="HTY19" s="1"/>
      <c r="HTZ19" s="1"/>
      <c r="HUA19" s="1"/>
      <c r="HUB19" s="1"/>
      <c r="HUC19" s="1"/>
      <c r="HUD19" s="1"/>
      <c r="HUE19" s="1"/>
      <c r="HUF19" s="1"/>
      <c r="HUG19" s="1"/>
      <c r="HUH19" s="1"/>
      <c r="HUI19" s="1"/>
      <c r="HUJ19" s="1"/>
      <c r="HUK19" s="1"/>
      <c r="HUL19" s="1"/>
      <c r="HUM19" s="1"/>
      <c r="HUN19" s="1"/>
      <c r="HUO19" s="1"/>
      <c r="HUP19" s="1"/>
      <c r="HUQ19" s="1"/>
      <c r="HUR19" s="1"/>
      <c r="HUS19" s="1"/>
      <c r="HUT19" s="1"/>
      <c r="HUU19" s="1"/>
      <c r="HUV19" s="1"/>
      <c r="HUW19" s="1"/>
      <c r="HUX19" s="1"/>
      <c r="HUY19" s="1"/>
      <c r="HUZ19" s="1"/>
      <c r="HVA19" s="1"/>
      <c r="HVB19" s="1"/>
      <c r="HVC19" s="1"/>
      <c r="HVD19" s="1"/>
      <c r="HVE19" s="1"/>
      <c r="HVF19" s="1"/>
      <c r="HVG19" s="1"/>
      <c r="HVH19" s="1"/>
      <c r="HVI19" s="1"/>
      <c r="HVJ19" s="1"/>
      <c r="HVK19" s="1"/>
      <c r="HVL19" s="1"/>
      <c r="HVM19" s="1"/>
      <c r="HVN19" s="1"/>
      <c r="HVO19" s="1"/>
      <c r="HVP19" s="1"/>
      <c r="HVQ19" s="1"/>
      <c r="HVR19" s="1"/>
      <c r="HVS19" s="1"/>
      <c r="HVT19" s="1"/>
      <c r="HVU19" s="1"/>
      <c r="HVV19" s="1"/>
      <c r="HVW19" s="1"/>
      <c r="HVX19" s="1"/>
      <c r="HVY19" s="1"/>
      <c r="HVZ19" s="1"/>
      <c r="HWA19" s="1"/>
      <c r="HWB19" s="1"/>
      <c r="HWC19" s="1"/>
      <c r="HWD19" s="1"/>
      <c r="HWE19" s="1"/>
      <c r="HWF19" s="1"/>
      <c r="HWG19" s="1"/>
      <c r="HWH19" s="1"/>
      <c r="HWI19" s="1"/>
      <c r="HWJ19" s="1"/>
      <c r="HWK19" s="1"/>
      <c r="HWL19" s="1"/>
      <c r="HWM19" s="1"/>
      <c r="HWN19" s="1"/>
      <c r="HWO19" s="1"/>
      <c r="HWP19" s="1"/>
      <c r="HWQ19" s="1"/>
      <c r="HWR19" s="1"/>
      <c r="HWS19" s="1"/>
      <c r="HWT19" s="1"/>
      <c r="HWU19" s="1"/>
      <c r="HWV19" s="1"/>
      <c r="HWW19" s="1"/>
      <c r="HWX19" s="1"/>
      <c r="HWY19" s="1"/>
      <c r="HWZ19" s="1"/>
      <c r="HXA19" s="1"/>
      <c r="HXB19" s="1"/>
      <c r="HXC19" s="1"/>
      <c r="HXD19" s="1"/>
      <c r="HXE19" s="1"/>
      <c r="HXF19" s="1"/>
      <c r="HXG19" s="1"/>
      <c r="HXH19" s="1"/>
      <c r="HXI19" s="1"/>
      <c r="HXJ19" s="1"/>
      <c r="HXK19" s="1"/>
      <c r="HXL19" s="1"/>
      <c r="HXM19" s="1"/>
      <c r="HXN19" s="1"/>
      <c r="HXO19" s="1"/>
      <c r="HXP19" s="1"/>
      <c r="HXQ19" s="1"/>
      <c r="HXR19" s="1"/>
      <c r="HXS19" s="1"/>
      <c r="HXT19" s="1"/>
      <c r="HXU19" s="1"/>
      <c r="HXV19" s="1"/>
      <c r="HXW19" s="1"/>
      <c r="HXX19" s="1"/>
      <c r="HXY19" s="1"/>
      <c r="HXZ19" s="1"/>
      <c r="HYA19" s="1"/>
      <c r="HYB19" s="1"/>
      <c r="HYC19" s="1"/>
      <c r="HYD19" s="1"/>
      <c r="HYE19" s="1"/>
      <c r="HYF19" s="1"/>
      <c r="HYG19" s="1"/>
      <c r="HYH19" s="1"/>
      <c r="HYI19" s="1"/>
      <c r="HYJ19" s="1"/>
      <c r="HYK19" s="1"/>
      <c r="HYL19" s="1"/>
      <c r="HYM19" s="1"/>
      <c r="HYN19" s="1"/>
      <c r="HYO19" s="1"/>
      <c r="HYP19" s="1"/>
      <c r="HYQ19" s="1"/>
      <c r="HYR19" s="1"/>
      <c r="HYS19" s="1"/>
      <c r="HYT19" s="1"/>
      <c r="HYU19" s="1"/>
      <c r="HYV19" s="1"/>
      <c r="HYW19" s="1"/>
      <c r="HYX19" s="1"/>
      <c r="HYY19" s="1"/>
      <c r="HYZ19" s="1"/>
      <c r="HZA19" s="1"/>
      <c r="HZB19" s="1"/>
      <c r="HZC19" s="1"/>
      <c r="HZD19" s="1"/>
      <c r="HZE19" s="1"/>
      <c r="HZF19" s="1"/>
      <c r="HZG19" s="1"/>
      <c r="HZH19" s="1"/>
      <c r="HZI19" s="1"/>
      <c r="HZJ19" s="1"/>
      <c r="HZK19" s="1"/>
      <c r="HZL19" s="1"/>
      <c r="HZM19" s="1"/>
      <c r="HZN19" s="1"/>
      <c r="HZO19" s="1"/>
      <c r="HZP19" s="1"/>
      <c r="HZQ19" s="1"/>
      <c r="HZR19" s="1"/>
      <c r="HZS19" s="1"/>
      <c r="HZT19" s="1"/>
      <c r="HZU19" s="1"/>
      <c r="HZV19" s="1"/>
      <c r="HZW19" s="1"/>
      <c r="HZX19" s="1"/>
      <c r="HZY19" s="1"/>
      <c r="HZZ19" s="1"/>
      <c r="IAA19" s="1"/>
      <c r="IAB19" s="1"/>
      <c r="IAC19" s="1"/>
      <c r="IAD19" s="1"/>
      <c r="IAE19" s="1"/>
      <c r="IAF19" s="1"/>
      <c r="IAG19" s="1"/>
      <c r="IAH19" s="1"/>
      <c r="IAI19" s="1"/>
      <c r="IAJ19" s="1"/>
      <c r="IAK19" s="1"/>
      <c r="IAL19" s="1"/>
      <c r="IAM19" s="1"/>
      <c r="IAN19" s="1"/>
      <c r="IAO19" s="1"/>
      <c r="IAP19" s="1"/>
      <c r="IAQ19" s="1"/>
      <c r="IAR19" s="1"/>
      <c r="IAS19" s="1"/>
      <c r="IAT19" s="1"/>
      <c r="IAU19" s="1"/>
      <c r="IAV19" s="1"/>
      <c r="IAW19" s="1"/>
      <c r="IAX19" s="1"/>
      <c r="IAY19" s="1"/>
      <c r="IAZ19" s="1"/>
      <c r="IBA19" s="1"/>
      <c r="IBB19" s="1"/>
      <c r="IBC19" s="1"/>
      <c r="IBD19" s="1"/>
      <c r="IBE19" s="1"/>
      <c r="IBF19" s="1"/>
      <c r="IBG19" s="1"/>
      <c r="IBH19" s="1"/>
      <c r="IBI19" s="1"/>
      <c r="IBJ19" s="1"/>
      <c r="IBK19" s="1"/>
      <c r="IBL19" s="1"/>
      <c r="IBM19" s="1"/>
      <c r="IBN19" s="1"/>
      <c r="IBO19" s="1"/>
      <c r="IBP19" s="1"/>
      <c r="IBQ19" s="1"/>
      <c r="IBR19" s="1"/>
      <c r="IBS19" s="1"/>
      <c r="IBT19" s="1"/>
      <c r="IBU19" s="1"/>
      <c r="IBV19" s="1"/>
      <c r="IBW19" s="1"/>
      <c r="IBX19" s="1"/>
      <c r="IBY19" s="1"/>
      <c r="IBZ19" s="1"/>
      <c r="ICA19" s="1"/>
      <c r="ICB19" s="1"/>
      <c r="ICC19" s="1"/>
      <c r="ICD19" s="1"/>
      <c r="ICE19" s="1"/>
      <c r="ICF19" s="1"/>
      <c r="ICG19" s="1"/>
      <c r="ICH19" s="1"/>
      <c r="ICI19" s="1"/>
      <c r="ICJ19" s="1"/>
      <c r="ICK19" s="1"/>
      <c r="ICL19" s="1"/>
      <c r="ICM19" s="1"/>
      <c r="ICN19" s="1"/>
      <c r="ICO19" s="1"/>
      <c r="ICP19" s="1"/>
      <c r="ICQ19" s="1"/>
      <c r="ICR19" s="1"/>
      <c r="ICS19" s="1"/>
      <c r="ICT19" s="1"/>
      <c r="ICU19" s="1"/>
      <c r="ICV19" s="1"/>
      <c r="ICW19" s="1"/>
      <c r="ICX19" s="1"/>
      <c r="ICY19" s="1"/>
      <c r="ICZ19" s="1"/>
      <c r="IDA19" s="1"/>
      <c r="IDB19" s="1"/>
      <c r="IDC19" s="1"/>
      <c r="IDD19" s="1"/>
      <c r="IDE19" s="1"/>
      <c r="IDF19" s="1"/>
      <c r="IDG19" s="1"/>
      <c r="IDH19" s="1"/>
      <c r="IDI19" s="1"/>
      <c r="IDJ19" s="1"/>
      <c r="IDK19" s="1"/>
      <c r="IDL19" s="1"/>
      <c r="IDM19" s="1"/>
      <c r="IDN19" s="1"/>
      <c r="IDO19" s="1"/>
      <c r="IDP19" s="1"/>
      <c r="IDQ19" s="1"/>
      <c r="IDR19" s="1"/>
      <c r="IDS19" s="1"/>
      <c r="IDT19" s="1"/>
      <c r="IDU19" s="1"/>
      <c r="IDV19" s="1"/>
      <c r="IDW19" s="1"/>
      <c r="IDX19" s="1"/>
      <c r="IDY19" s="1"/>
      <c r="IDZ19" s="1"/>
      <c r="IEA19" s="1"/>
      <c r="IEB19" s="1"/>
      <c r="IEC19" s="1"/>
      <c r="IED19" s="1"/>
      <c r="IEE19" s="1"/>
      <c r="IEF19" s="1"/>
      <c r="IEG19" s="1"/>
      <c r="IEH19" s="1"/>
      <c r="IEI19" s="1"/>
      <c r="IEJ19" s="1"/>
      <c r="IEK19" s="1"/>
      <c r="IEL19" s="1"/>
      <c r="IEM19" s="1"/>
      <c r="IEN19" s="1"/>
      <c r="IEO19" s="1"/>
      <c r="IEP19" s="1"/>
      <c r="IEQ19" s="1"/>
      <c r="IER19" s="1"/>
      <c r="IES19" s="1"/>
      <c r="IET19" s="1"/>
      <c r="IEU19" s="1"/>
      <c r="IEV19" s="1"/>
      <c r="IEW19" s="1"/>
      <c r="IEX19" s="1"/>
      <c r="IEY19" s="1"/>
      <c r="IEZ19" s="1"/>
      <c r="IFA19" s="1"/>
      <c r="IFB19" s="1"/>
      <c r="IFC19" s="1"/>
      <c r="IFD19" s="1"/>
      <c r="IFE19" s="1"/>
      <c r="IFF19" s="1"/>
      <c r="IFG19" s="1"/>
      <c r="IFH19" s="1"/>
      <c r="IFI19" s="1"/>
      <c r="IFJ19" s="1"/>
      <c r="IFK19" s="1"/>
      <c r="IFL19" s="1"/>
      <c r="IFM19" s="1"/>
      <c r="IFN19" s="1"/>
      <c r="IFO19" s="1"/>
      <c r="IFP19" s="1"/>
      <c r="IFQ19" s="1"/>
      <c r="IFR19" s="1"/>
      <c r="IFS19" s="1"/>
      <c r="IFT19" s="1"/>
      <c r="IFU19" s="1"/>
      <c r="IFV19" s="1"/>
      <c r="IFW19" s="1"/>
      <c r="IFX19" s="1"/>
      <c r="IFY19" s="1"/>
      <c r="IFZ19" s="1"/>
      <c r="IGA19" s="1"/>
      <c r="IGB19" s="1"/>
      <c r="IGC19" s="1"/>
      <c r="IGD19" s="1"/>
      <c r="IGE19" s="1"/>
      <c r="IGF19" s="1"/>
      <c r="IGG19" s="1"/>
      <c r="IGH19" s="1"/>
      <c r="IGI19" s="1"/>
      <c r="IGJ19" s="1"/>
      <c r="IGK19" s="1"/>
      <c r="IGL19" s="1"/>
      <c r="IGM19" s="1"/>
      <c r="IGN19" s="1"/>
      <c r="IGO19" s="1"/>
      <c r="IGP19" s="1"/>
      <c r="IGQ19" s="1"/>
      <c r="IGR19" s="1"/>
      <c r="IGS19" s="1"/>
      <c r="IGT19" s="1"/>
      <c r="IGU19" s="1"/>
      <c r="IGV19" s="1"/>
      <c r="IGW19" s="1"/>
      <c r="IGX19" s="1"/>
      <c r="IGY19" s="1"/>
      <c r="IGZ19" s="1"/>
      <c r="IHA19" s="1"/>
      <c r="IHB19" s="1"/>
      <c r="IHC19" s="1"/>
      <c r="IHD19" s="1"/>
      <c r="IHE19" s="1"/>
      <c r="IHF19" s="1"/>
      <c r="IHG19" s="1"/>
      <c r="IHH19" s="1"/>
      <c r="IHI19" s="1"/>
      <c r="IHJ19" s="1"/>
      <c r="IHK19" s="1"/>
      <c r="IHL19" s="1"/>
      <c r="IHM19" s="1"/>
      <c r="IHN19" s="1"/>
      <c r="IHO19" s="1"/>
      <c r="IHP19" s="1"/>
      <c r="IHQ19" s="1"/>
      <c r="IHR19" s="1"/>
      <c r="IHS19" s="1"/>
      <c r="IHT19" s="1"/>
      <c r="IHU19" s="1"/>
      <c r="IHV19" s="1"/>
      <c r="IHW19" s="1"/>
      <c r="IHX19" s="1"/>
      <c r="IHY19" s="1"/>
      <c r="IHZ19" s="1"/>
      <c r="IIA19" s="1"/>
      <c r="IIB19" s="1"/>
      <c r="IIC19" s="1"/>
      <c r="IID19" s="1"/>
      <c r="IIE19" s="1"/>
      <c r="IIF19" s="1"/>
      <c r="IIG19" s="1"/>
      <c r="IIH19" s="1"/>
      <c r="III19" s="1"/>
      <c r="IIJ19" s="1"/>
      <c r="IIK19" s="1"/>
      <c r="IIL19" s="1"/>
      <c r="IIM19" s="1"/>
      <c r="IIN19" s="1"/>
      <c r="IIO19" s="1"/>
      <c r="IIP19" s="1"/>
      <c r="IIQ19" s="1"/>
      <c r="IIR19" s="1"/>
      <c r="IIS19" s="1"/>
      <c r="IIT19" s="1"/>
      <c r="IIU19" s="1"/>
      <c r="IIV19" s="1"/>
      <c r="IIW19" s="1"/>
      <c r="IIX19" s="1"/>
      <c r="IIY19" s="1"/>
      <c r="IIZ19" s="1"/>
      <c r="IJA19" s="1"/>
      <c r="IJB19" s="1"/>
      <c r="IJC19" s="1"/>
      <c r="IJD19" s="1"/>
      <c r="IJE19" s="1"/>
      <c r="IJF19" s="1"/>
      <c r="IJG19" s="1"/>
      <c r="IJH19" s="1"/>
      <c r="IJI19" s="1"/>
      <c r="IJJ19" s="1"/>
      <c r="IJK19" s="1"/>
      <c r="IJL19" s="1"/>
      <c r="IJM19" s="1"/>
      <c r="IJN19" s="1"/>
      <c r="IJO19" s="1"/>
      <c r="IJP19" s="1"/>
      <c r="IJQ19" s="1"/>
      <c r="IJR19" s="1"/>
      <c r="IJS19" s="1"/>
      <c r="IJT19" s="1"/>
      <c r="IJU19" s="1"/>
      <c r="IJV19" s="1"/>
      <c r="IJW19" s="1"/>
      <c r="IJX19" s="1"/>
      <c r="IJY19" s="1"/>
      <c r="IJZ19" s="1"/>
      <c r="IKA19" s="1"/>
      <c r="IKB19" s="1"/>
      <c r="IKC19" s="1"/>
      <c r="IKD19" s="1"/>
      <c r="IKE19" s="1"/>
      <c r="IKF19" s="1"/>
      <c r="IKG19" s="1"/>
      <c r="IKH19" s="1"/>
      <c r="IKI19" s="1"/>
      <c r="IKJ19" s="1"/>
      <c r="IKK19" s="1"/>
      <c r="IKL19" s="1"/>
      <c r="IKM19" s="1"/>
      <c r="IKN19" s="1"/>
      <c r="IKO19" s="1"/>
      <c r="IKP19" s="1"/>
      <c r="IKQ19" s="1"/>
      <c r="IKR19" s="1"/>
      <c r="IKS19" s="1"/>
      <c r="IKT19" s="1"/>
      <c r="IKU19" s="1"/>
      <c r="IKV19" s="1"/>
      <c r="IKW19" s="1"/>
      <c r="IKX19" s="1"/>
      <c r="IKY19" s="1"/>
      <c r="IKZ19" s="1"/>
      <c r="ILA19" s="1"/>
      <c r="ILB19" s="1"/>
      <c r="ILC19" s="1"/>
      <c r="ILD19" s="1"/>
      <c r="ILE19" s="1"/>
      <c r="ILF19" s="1"/>
      <c r="ILG19" s="1"/>
      <c r="ILH19" s="1"/>
      <c r="ILI19" s="1"/>
      <c r="ILJ19" s="1"/>
      <c r="ILK19" s="1"/>
      <c r="ILL19" s="1"/>
      <c r="ILM19" s="1"/>
      <c r="ILN19" s="1"/>
      <c r="ILO19" s="1"/>
      <c r="ILP19" s="1"/>
      <c r="ILQ19" s="1"/>
      <c r="ILR19" s="1"/>
      <c r="ILS19" s="1"/>
      <c r="ILT19" s="1"/>
      <c r="ILU19" s="1"/>
      <c r="ILV19" s="1"/>
      <c r="ILW19" s="1"/>
      <c r="ILX19" s="1"/>
      <c r="ILY19" s="1"/>
      <c r="ILZ19" s="1"/>
      <c r="IMA19" s="1"/>
      <c r="IMB19" s="1"/>
      <c r="IMC19" s="1"/>
      <c r="IMD19" s="1"/>
      <c r="IME19" s="1"/>
      <c r="IMF19" s="1"/>
      <c r="IMG19" s="1"/>
      <c r="IMH19" s="1"/>
      <c r="IMI19" s="1"/>
      <c r="IMJ19" s="1"/>
      <c r="IMK19" s="1"/>
      <c r="IML19" s="1"/>
      <c r="IMM19" s="1"/>
      <c r="IMN19" s="1"/>
      <c r="IMO19" s="1"/>
      <c r="IMP19" s="1"/>
      <c r="IMQ19" s="1"/>
      <c r="IMR19" s="1"/>
      <c r="IMS19" s="1"/>
      <c r="IMT19" s="1"/>
      <c r="IMU19" s="1"/>
      <c r="IMV19" s="1"/>
      <c r="IMW19" s="1"/>
      <c r="IMX19" s="1"/>
      <c r="IMY19" s="1"/>
      <c r="IMZ19" s="1"/>
      <c r="INA19" s="1"/>
      <c r="INB19" s="1"/>
      <c r="INC19" s="1"/>
      <c r="IND19" s="1"/>
      <c r="INE19" s="1"/>
      <c r="INF19" s="1"/>
      <c r="ING19" s="1"/>
      <c r="INH19" s="1"/>
      <c r="INI19" s="1"/>
      <c r="INJ19" s="1"/>
      <c r="INK19" s="1"/>
      <c r="INL19" s="1"/>
      <c r="INM19" s="1"/>
      <c r="INN19" s="1"/>
      <c r="INO19" s="1"/>
      <c r="INP19" s="1"/>
      <c r="INQ19" s="1"/>
      <c r="INR19" s="1"/>
      <c r="INS19" s="1"/>
      <c r="INT19" s="1"/>
      <c r="INU19" s="1"/>
      <c r="INV19" s="1"/>
      <c r="INW19" s="1"/>
      <c r="INX19" s="1"/>
      <c r="INY19" s="1"/>
      <c r="INZ19" s="1"/>
      <c r="IOA19" s="1"/>
      <c r="IOB19" s="1"/>
      <c r="IOC19" s="1"/>
      <c r="IOD19" s="1"/>
      <c r="IOE19" s="1"/>
      <c r="IOF19" s="1"/>
      <c r="IOG19" s="1"/>
      <c r="IOH19" s="1"/>
      <c r="IOI19" s="1"/>
      <c r="IOJ19" s="1"/>
      <c r="IOK19" s="1"/>
      <c r="IOL19" s="1"/>
      <c r="IOM19" s="1"/>
      <c r="ION19" s="1"/>
      <c r="IOO19" s="1"/>
      <c r="IOP19" s="1"/>
      <c r="IOQ19" s="1"/>
      <c r="IOR19" s="1"/>
      <c r="IOS19" s="1"/>
      <c r="IOT19" s="1"/>
      <c r="IOU19" s="1"/>
      <c r="IOV19" s="1"/>
      <c r="IOW19" s="1"/>
      <c r="IOX19" s="1"/>
      <c r="IOY19" s="1"/>
      <c r="IOZ19" s="1"/>
      <c r="IPA19" s="1"/>
      <c r="IPB19" s="1"/>
      <c r="IPC19" s="1"/>
      <c r="IPD19" s="1"/>
      <c r="IPE19" s="1"/>
      <c r="IPF19" s="1"/>
      <c r="IPG19" s="1"/>
      <c r="IPH19" s="1"/>
      <c r="IPI19" s="1"/>
      <c r="IPJ19" s="1"/>
      <c r="IPK19" s="1"/>
      <c r="IPL19" s="1"/>
      <c r="IPM19" s="1"/>
      <c r="IPN19" s="1"/>
      <c r="IPO19" s="1"/>
      <c r="IPP19" s="1"/>
      <c r="IPQ19" s="1"/>
      <c r="IPR19" s="1"/>
      <c r="IPS19" s="1"/>
      <c r="IPT19" s="1"/>
      <c r="IPU19" s="1"/>
      <c r="IPV19" s="1"/>
      <c r="IPW19" s="1"/>
      <c r="IPX19" s="1"/>
      <c r="IPY19" s="1"/>
      <c r="IPZ19" s="1"/>
      <c r="IQA19" s="1"/>
      <c r="IQB19" s="1"/>
      <c r="IQC19" s="1"/>
      <c r="IQD19" s="1"/>
      <c r="IQE19" s="1"/>
      <c r="IQF19" s="1"/>
      <c r="IQG19" s="1"/>
      <c r="IQH19" s="1"/>
      <c r="IQI19" s="1"/>
      <c r="IQJ19" s="1"/>
      <c r="IQK19" s="1"/>
      <c r="IQL19" s="1"/>
      <c r="IQM19" s="1"/>
      <c r="IQN19" s="1"/>
      <c r="IQO19" s="1"/>
      <c r="IQP19" s="1"/>
      <c r="IQQ19" s="1"/>
      <c r="IQR19" s="1"/>
      <c r="IQS19" s="1"/>
      <c r="IQT19" s="1"/>
      <c r="IQU19" s="1"/>
      <c r="IQV19" s="1"/>
      <c r="IQW19" s="1"/>
      <c r="IQX19" s="1"/>
      <c r="IQY19" s="1"/>
      <c r="IQZ19" s="1"/>
      <c r="IRA19" s="1"/>
      <c r="IRB19" s="1"/>
      <c r="IRC19" s="1"/>
      <c r="IRD19" s="1"/>
      <c r="IRE19" s="1"/>
      <c r="IRF19" s="1"/>
      <c r="IRG19" s="1"/>
      <c r="IRH19" s="1"/>
      <c r="IRI19" s="1"/>
      <c r="IRJ19" s="1"/>
      <c r="IRK19" s="1"/>
      <c r="IRL19" s="1"/>
      <c r="IRM19" s="1"/>
      <c r="IRN19" s="1"/>
      <c r="IRO19" s="1"/>
      <c r="IRP19" s="1"/>
      <c r="IRQ19" s="1"/>
      <c r="IRR19" s="1"/>
      <c r="IRS19" s="1"/>
      <c r="IRT19" s="1"/>
      <c r="IRU19" s="1"/>
      <c r="IRV19" s="1"/>
      <c r="IRW19" s="1"/>
      <c r="IRX19" s="1"/>
      <c r="IRY19" s="1"/>
      <c r="IRZ19" s="1"/>
      <c r="ISA19" s="1"/>
      <c r="ISB19" s="1"/>
      <c r="ISC19" s="1"/>
      <c r="ISD19" s="1"/>
      <c r="ISE19" s="1"/>
      <c r="ISF19" s="1"/>
      <c r="ISG19" s="1"/>
      <c r="ISH19" s="1"/>
      <c r="ISI19" s="1"/>
      <c r="ISJ19" s="1"/>
      <c r="ISK19" s="1"/>
      <c r="ISL19" s="1"/>
      <c r="ISM19" s="1"/>
      <c r="ISN19" s="1"/>
      <c r="ISO19" s="1"/>
      <c r="ISP19" s="1"/>
      <c r="ISQ19" s="1"/>
      <c r="ISR19" s="1"/>
      <c r="ISS19" s="1"/>
      <c r="IST19" s="1"/>
      <c r="ISU19" s="1"/>
      <c r="ISV19" s="1"/>
      <c r="ISW19" s="1"/>
      <c r="ISX19" s="1"/>
      <c r="ISY19" s="1"/>
      <c r="ISZ19" s="1"/>
      <c r="ITA19" s="1"/>
      <c r="ITB19" s="1"/>
      <c r="ITC19" s="1"/>
      <c r="ITD19" s="1"/>
      <c r="ITE19" s="1"/>
      <c r="ITF19" s="1"/>
      <c r="ITG19" s="1"/>
      <c r="ITH19" s="1"/>
      <c r="ITI19" s="1"/>
      <c r="ITJ19" s="1"/>
      <c r="ITK19" s="1"/>
      <c r="ITL19" s="1"/>
      <c r="ITM19" s="1"/>
      <c r="ITN19" s="1"/>
      <c r="ITO19" s="1"/>
      <c r="ITP19" s="1"/>
      <c r="ITQ19" s="1"/>
      <c r="ITR19" s="1"/>
      <c r="ITS19" s="1"/>
      <c r="ITT19" s="1"/>
      <c r="ITU19" s="1"/>
      <c r="ITV19" s="1"/>
      <c r="ITW19" s="1"/>
      <c r="ITX19" s="1"/>
      <c r="ITY19" s="1"/>
      <c r="ITZ19" s="1"/>
      <c r="IUA19" s="1"/>
      <c r="IUB19" s="1"/>
      <c r="IUC19" s="1"/>
      <c r="IUD19" s="1"/>
      <c r="IUE19" s="1"/>
      <c r="IUF19" s="1"/>
      <c r="IUG19" s="1"/>
      <c r="IUH19" s="1"/>
      <c r="IUI19" s="1"/>
      <c r="IUJ19" s="1"/>
      <c r="IUK19" s="1"/>
      <c r="IUL19" s="1"/>
      <c r="IUM19" s="1"/>
      <c r="IUN19" s="1"/>
      <c r="IUO19" s="1"/>
      <c r="IUP19" s="1"/>
      <c r="IUQ19" s="1"/>
      <c r="IUR19" s="1"/>
      <c r="IUS19" s="1"/>
      <c r="IUT19" s="1"/>
      <c r="IUU19" s="1"/>
      <c r="IUV19" s="1"/>
      <c r="IUW19" s="1"/>
      <c r="IUX19" s="1"/>
      <c r="IUY19" s="1"/>
      <c r="IUZ19" s="1"/>
      <c r="IVA19" s="1"/>
      <c r="IVB19" s="1"/>
      <c r="IVC19" s="1"/>
      <c r="IVD19" s="1"/>
      <c r="IVE19" s="1"/>
      <c r="IVF19" s="1"/>
      <c r="IVG19" s="1"/>
      <c r="IVH19" s="1"/>
      <c r="IVI19" s="1"/>
      <c r="IVJ19" s="1"/>
      <c r="IVK19" s="1"/>
      <c r="IVL19" s="1"/>
      <c r="IVM19" s="1"/>
      <c r="IVN19" s="1"/>
      <c r="IVO19" s="1"/>
      <c r="IVP19" s="1"/>
      <c r="IVQ19" s="1"/>
      <c r="IVR19" s="1"/>
      <c r="IVS19" s="1"/>
      <c r="IVT19" s="1"/>
      <c r="IVU19" s="1"/>
      <c r="IVV19" s="1"/>
      <c r="IVW19" s="1"/>
      <c r="IVX19" s="1"/>
      <c r="IVY19" s="1"/>
      <c r="IVZ19" s="1"/>
      <c r="IWA19" s="1"/>
      <c r="IWB19" s="1"/>
      <c r="IWC19" s="1"/>
      <c r="IWD19" s="1"/>
      <c r="IWE19" s="1"/>
      <c r="IWF19" s="1"/>
      <c r="IWG19" s="1"/>
      <c r="IWH19" s="1"/>
      <c r="IWI19" s="1"/>
      <c r="IWJ19" s="1"/>
      <c r="IWK19" s="1"/>
      <c r="IWL19" s="1"/>
      <c r="IWM19" s="1"/>
      <c r="IWN19" s="1"/>
      <c r="IWO19" s="1"/>
      <c r="IWP19" s="1"/>
      <c r="IWQ19" s="1"/>
      <c r="IWR19" s="1"/>
      <c r="IWS19" s="1"/>
      <c r="IWT19" s="1"/>
      <c r="IWU19" s="1"/>
      <c r="IWV19" s="1"/>
      <c r="IWW19" s="1"/>
      <c r="IWX19" s="1"/>
      <c r="IWY19" s="1"/>
      <c r="IWZ19" s="1"/>
      <c r="IXA19" s="1"/>
      <c r="IXB19" s="1"/>
      <c r="IXC19" s="1"/>
      <c r="IXD19" s="1"/>
      <c r="IXE19" s="1"/>
      <c r="IXF19" s="1"/>
      <c r="IXG19" s="1"/>
      <c r="IXH19" s="1"/>
      <c r="IXI19" s="1"/>
      <c r="IXJ19" s="1"/>
      <c r="IXK19" s="1"/>
      <c r="IXL19" s="1"/>
      <c r="IXM19" s="1"/>
      <c r="IXN19" s="1"/>
      <c r="IXO19" s="1"/>
      <c r="IXP19" s="1"/>
      <c r="IXQ19" s="1"/>
      <c r="IXR19" s="1"/>
      <c r="IXS19" s="1"/>
      <c r="IXT19" s="1"/>
      <c r="IXU19" s="1"/>
      <c r="IXV19" s="1"/>
      <c r="IXW19" s="1"/>
      <c r="IXX19" s="1"/>
      <c r="IXY19" s="1"/>
      <c r="IXZ19" s="1"/>
      <c r="IYA19" s="1"/>
      <c r="IYB19" s="1"/>
      <c r="IYC19" s="1"/>
      <c r="IYD19" s="1"/>
      <c r="IYE19" s="1"/>
      <c r="IYF19" s="1"/>
      <c r="IYG19" s="1"/>
      <c r="IYH19" s="1"/>
      <c r="IYI19" s="1"/>
      <c r="IYJ19" s="1"/>
      <c r="IYK19" s="1"/>
      <c r="IYL19" s="1"/>
      <c r="IYM19" s="1"/>
      <c r="IYN19" s="1"/>
      <c r="IYO19" s="1"/>
      <c r="IYP19" s="1"/>
      <c r="IYQ19" s="1"/>
      <c r="IYR19" s="1"/>
      <c r="IYS19" s="1"/>
      <c r="IYT19" s="1"/>
      <c r="IYU19" s="1"/>
      <c r="IYV19" s="1"/>
      <c r="IYW19" s="1"/>
      <c r="IYX19" s="1"/>
      <c r="IYY19" s="1"/>
      <c r="IYZ19" s="1"/>
      <c r="IZA19" s="1"/>
      <c r="IZB19" s="1"/>
      <c r="IZC19" s="1"/>
      <c r="IZD19" s="1"/>
      <c r="IZE19" s="1"/>
      <c r="IZF19" s="1"/>
      <c r="IZG19" s="1"/>
      <c r="IZH19" s="1"/>
      <c r="IZI19" s="1"/>
      <c r="IZJ19" s="1"/>
      <c r="IZK19" s="1"/>
      <c r="IZL19" s="1"/>
      <c r="IZM19" s="1"/>
      <c r="IZN19" s="1"/>
      <c r="IZO19" s="1"/>
      <c r="IZP19" s="1"/>
      <c r="IZQ19" s="1"/>
      <c r="IZR19" s="1"/>
      <c r="IZS19" s="1"/>
      <c r="IZT19" s="1"/>
      <c r="IZU19" s="1"/>
      <c r="IZV19" s="1"/>
      <c r="IZW19" s="1"/>
      <c r="IZX19" s="1"/>
      <c r="IZY19" s="1"/>
      <c r="IZZ19" s="1"/>
      <c r="JAA19" s="1"/>
      <c r="JAB19" s="1"/>
      <c r="JAC19" s="1"/>
      <c r="JAD19" s="1"/>
      <c r="JAE19" s="1"/>
      <c r="JAF19" s="1"/>
      <c r="JAG19" s="1"/>
      <c r="JAH19" s="1"/>
      <c r="JAI19" s="1"/>
      <c r="JAJ19" s="1"/>
      <c r="JAK19" s="1"/>
      <c r="JAL19" s="1"/>
      <c r="JAM19" s="1"/>
      <c r="JAN19" s="1"/>
      <c r="JAO19" s="1"/>
      <c r="JAP19" s="1"/>
      <c r="JAQ19" s="1"/>
      <c r="JAR19" s="1"/>
      <c r="JAS19" s="1"/>
      <c r="JAT19" s="1"/>
      <c r="JAU19" s="1"/>
      <c r="JAV19" s="1"/>
      <c r="JAW19" s="1"/>
      <c r="JAX19" s="1"/>
      <c r="JAY19" s="1"/>
      <c r="JAZ19" s="1"/>
      <c r="JBA19" s="1"/>
      <c r="JBB19" s="1"/>
      <c r="JBC19" s="1"/>
      <c r="JBD19" s="1"/>
      <c r="JBE19" s="1"/>
      <c r="JBF19" s="1"/>
      <c r="JBG19" s="1"/>
      <c r="JBH19" s="1"/>
      <c r="JBI19" s="1"/>
      <c r="JBJ19" s="1"/>
      <c r="JBK19" s="1"/>
      <c r="JBL19" s="1"/>
      <c r="JBM19" s="1"/>
      <c r="JBN19" s="1"/>
      <c r="JBO19" s="1"/>
      <c r="JBP19" s="1"/>
      <c r="JBQ19" s="1"/>
      <c r="JBR19" s="1"/>
      <c r="JBS19" s="1"/>
      <c r="JBT19" s="1"/>
      <c r="JBU19" s="1"/>
      <c r="JBV19" s="1"/>
      <c r="JBW19" s="1"/>
      <c r="JBX19" s="1"/>
      <c r="JBY19" s="1"/>
      <c r="JBZ19" s="1"/>
      <c r="JCA19" s="1"/>
      <c r="JCB19" s="1"/>
      <c r="JCC19" s="1"/>
      <c r="JCD19" s="1"/>
      <c r="JCE19" s="1"/>
      <c r="JCF19" s="1"/>
      <c r="JCG19" s="1"/>
      <c r="JCH19" s="1"/>
      <c r="JCI19" s="1"/>
      <c r="JCJ19" s="1"/>
      <c r="JCK19" s="1"/>
      <c r="JCL19" s="1"/>
      <c r="JCM19" s="1"/>
      <c r="JCN19" s="1"/>
      <c r="JCO19" s="1"/>
      <c r="JCP19" s="1"/>
      <c r="JCQ19" s="1"/>
      <c r="JCR19" s="1"/>
      <c r="JCS19" s="1"/>
      <c r="JCT19" s="1"/>
      <c r="JCU19" s="1"/>
      <c r="JCV19" s="1"/>
      <c r="JCW19" s="1"/>
      <c r="JCX19" s="1"/>
      <c r="JCY19" s="1"/>
      <c r="JCZ19" s="1"/>
      <c r="JDA19" s="1"/>
      <c r="JDB19" s="1"/>
      <c r="JDC19" s="1"/>
      <c r="JDD19" s="1"/>
      <c r="JDE19" s="1"/>
      <c r="JDF19" s="1"/>
      <c r="JDG19" s="1"/>
      <c r="JDH19" s="1"/>
      <c r="JDI19" s="1"/>
      <c r="JDJ19" s="1"/>
      <c r="JDK19" s="1"/>
      <c r="JDL19" s="1"/>
      <c r="JDM19" s="1"/>
      <c r="JDN19" s="1"/>
      <c r="JDO19" s="1"/>
      <c r="JDP19" s="1"/>
      <c r="JDQ19" s="1"/>
      <c r="JDR19" s="1"/>
      <c r="JDS19" s="1"/>
      <c r="JDT19" s="1"/>
      <c r="JDU19" s="1"/>
      <c r="JDV19" s="1"/>
      <c r="JDW19" s="1"/>
      <c r="JDX19" s="1"/>
      <c r="JDY19" s="1"/>
      <c r="JDZ19" s="1"/>
      <c r="JEA19" s="1"/>
      <c r="JEB19" s="1"/>
      <c r="JEC19" s="1"/>
      <c r="JED19" s="1"/>
      <c r="JEE19" s="1"/>
      <c r="JEF19" s="1"/>
      <c r="JEG19" s="1"/>
      <c r="JEH19" s="1"/>
      <c r="JEI19" s="1"/>
      <c r="JEJ19" s="1"/>
      <c r="JEK19" s="1"/>
      <c r="JEL19" s="1"/>
      <c r="JEM19" s="1"/>
      <c r="JEN19" s="1"/>
      <c r="JEO19" s="1"/>
      <c r="JEP19" s="1"/>
      <c r="JEQ19" s="1"/>
      <c r="JER19" s="1"/>
      <c r="JES19" s="1"/>
      <c r="JET19" s="1"/>
      <c r="JEU19" s="1"/>
      <c r="JEV19" s="1"/>
      <c r="JEW19" s="1"/>
      <c r="JEX19" s="1"/>
      <c r="JEY19" s="1"/>
      <c r="JEZ19" s="1"/>
      <c r="JFA19" s="1"/>
      <c r="JFB19" s="1"/>
      <c r="JFC19" s="1"/>
      <c r="JFD19" s="1"/>
      <c r="JFE19" s="1"/>
      <c r="JFF19" s="1"/>
      <c r="JFG19" s="1"/>
      <c r="JFH19" s="1"/>
      <c r="JFI19" s="1"/>
      <c r="JFJ19" s="1"/>
      <c r="JFK19" s="1"/>
      <c r="JFL19" s="1"/>
      <c r="JFM19" s="1"/>
      <c r="JFN19" s="1"/>
      <c r="JFO19" s="1"/>
      <c r="JFP19" s="1"/>
      <c r="JFQ19" s="1"/>
      <c r="JFR19" s="1"/>
      <c r="JFS19" s="1"/>
      <c r="JFT19" s="1"/>
      <c r="JFU19" s="1"/>
      <c r="JFV19" s="1"/>
      <c r="JFW19" s="1"/>
      <c r="JFX19" s="1"/>
      <c r="JFY19" s="1"/>
      <c r="JFZ19" s="1"/>
      <c r="JGA19" s="1"/>
      <c r="JGB19" s="1"/>
      <c r="JGC19" s="1"/>
      <c r="JGD19" s="1"/>
      <c r="JGE19" s="1"/>
      <c r="JGF19" s="1"/>
      <c r="JGG19" s="1"/>
      <c r="JGH19" s="1"/>
      <c r="JGI19" s="1"/>
      <c r="JGJ19" s="1"/>
      <c r="JGK19" s="1"/>
      <c r="JGL19" s="1"/>
      <c r="JGM19" s="1"/>
      <c r="JGN19" s="1"/>
      <c r="JGO19" s="1"/>
      <c r="JGP19" s="1"/>
      <c r="JGQ19" s="1"/>
      <c r="JGR19" s="1"/>
      <c r="JGS19" s="1"/>
      <c r="JGT19" s="1"/>
      <c r="JGU19" s="1"/>
      <c r="JGV19" s="1"/>
      <c r="JGW19" s="1"/>
      <c r="JGX19" s="1"/>
      <c r="JGY19" s="1"/>
      <c r="JGZ19" s="1"/>
      <c r="JHA19" s="1"/>
      <c r="JHB19" s="1"/>
      <c r="JHC19" s="1"/>
      <c r="JHD19" s="1"/>
      <c r="JHE19" s="1"/>
      <c r="JHF19" s="1"/>
      <c r="JHG19" s="1"/>
      <c r="JHH19" s="1"/>
      <c r="JHI19" s="1"/>
      <c r="JHJ19" s="1"/>
      <c r="JHK19" s="1"/>
      <c r="JHL19" s="1"/>
      <c r="JHM19" s="1"/>
      <c r="JHN19" s="1"/>
      <c r="JHO19" s="1"/>
      <c r="JHP19" s="1"/>
      <c r="JHQ19" s="1"/>
      <c r="JHR19" s="1"/>
      <c r="JHS19" s="1"/>
      <c r="JHT19" s="1"/>
      <c r="JHU19" s="1"/>
      <c r="JHV19" s="1"/>
      <c r="JHW19" s="1"/>
      <c r="JHX19" s="1"/>
      <c r="JHY19" s="1"/>
      <c r="JHZ19" s="1"/>
      <c r="JIA19" s="1"/>
      <c r="JIB19" s="1"/>
      <c r="JIC19" s="1"/>
      <c r="JID19" s="1"/>
      <c r="JIE19" s="1"/>
      <c r="JIF19" s="1"/>
      <c r="JIG19" s="1"/>
      <c r="JIH19" s="1"/>
      <c r="JII19" s="1"/>
      <c r="JIJ19" s="1"/>
      <c r="JIK19" s="1"/>
      <c r="JIL19" s="1"/>
      <c r="JIM19" s="1"/>
      <c r="JIN19" s="1"/>
      <c r="JIO19" s="1"/>
      <c r="JIP19" s="1"/>
      <c r="JIQ19" s="1"/>
      <c r="JIR19" s="1"/>
      <c r="JIS19" s="1"/>
      <c r="JIT19" s="1"/>
      <c r="JIU19" s="1"/>
      <c r="JIV19" s="1"/>
      <c r="JIW19" s="1"/>
      <c r="JIX19" s="1"/>
      <c r="JIY19" s="1"/>
      <c r="JIZ19" s="1"/>
      <c r="JJA19" s="1"/>
      <c r="JJB19" s="1"/>
      <c r="JJC19" s="1"/>
      <c r="JJD19" s="1"/>
      <c r="JJE19" s="1"/>
      <c r="JJF19" s="1"/>
      <c r="JJG19" s="1"/>
      <c r="JJH19" s="1"/>
      <c r="JJI19" s="1"/>
      <c r="JJJ19" s="1"/>
      <c r="JJK19" s="1"/>
      <c r="JJL19" s="1"/>
      <c r="JJM19" s="1"/>
      <c r="JJN19" s="1"/>
      <c r="JJO19" s="1"/>
      <c r="JJP19" s="1"/>
      <c r="JJQ19" s="1"/>
      <c r="JJR19" s="1"/>
      <c r="JJS19" s="1"/>
      <c r="JJT19" s="1"/>
      <c r="JJU19" s="1"/>
      <c r="JJV19" s="1"/>
      <c r="JJW19" s="1"/>
      <c r="JJX19" s="1"/>
      <c r="JJY19" s="1"/>
      <c r="JJZ19" s="1"/>
      <c r="JKA19" s="1"/>
      <c r="JKB19" s="1"/>
      <c r="JKC19" s="1"/>
      <c r="JKD19" s="1"/>
      <c r="JKE19" s="1"/>
      <c r="JKF19" s="1"/>
      <c r="JKG19" s="1"/>
      <c r="JKH19" s="1"/>
      <c r="JKI19" s="1"/>
      <c r="JKJ19" s="1"/>
      <c r="JKK19" s="1"/>
      <c r="JKL19" s="1"/>
      <c r="JKM19" s="1"/>
      <c r="JKN19" s="1"/>
      <c r="JKO19" s="1"/>
      <c r="JKP19" s="1"/>
      <c r="JKQ19" s="1"/>
      <c r="JKR19" s="1"/>
      <c r="JKS19" s="1"/>
      <c r="JKT19" s="1"/>
      <c r="JKU19" s="1"/>
      <c r="JKV19" s="1"/>
      <c r="JKW19" s="1"/>
      <c r="JKX19" s="1"/>
      <c r="JKY19" s="1"/>
      <c r="JKZ19" s="1"/>
      <c r="JLA19" s="1"/>
      <c r="JLB19" s="1"/>
      <c r="JLC19" s="1"/>
      <c r="JLD19" s="1"/>
      <c r="JLE19" s="1"/>
      <c r="JLF19" s="1"/>
      <c r="JLG19" s="1"/>
      <c r="JLH19" s="1"/>
      <c r="JLI19" s="1"/>
      <c r="JLJ19" s="1"/>
      <c r="JLK19" s="1"/>
      <c r="JLL19" s="1"/>
      <c r="JLM19" s="1"/>
      <c r="JLN19" s="1"/>
      <c r="JLO19" s="1"/>
      <c r="JLP19" s="1"/>
      <c r="JLQ19" s="1"/>
      <c r="JLR19" s="1"/>
      <c r="JLS19" s="1"/>
      <c r="JLT19" s="1"/>
      <c r="JLU19" s="1"/>
      <c r="JLV19" s="1"/>
      <c r="JLW19" s="1"/>
      <c r="JLX19" s="1"/>
      <c r="JLY19" s="1"/>
      <c r="JLZ19" s="1"/>
      <c r="JMA19" s="1"/>
      <c r="JMB19" s="1"/>
      <c r="JMC19" s="1"/>
      <c r="JMD19" s="1"/>
      <c r="JME19" s="1"/>
      <c r="JMF19" s="1"/>
      <c r="JMG19" s="1"/>
      <c r="JMH19" s="1"/>
      <c r="JMI19" s="1"/>
      <c r="JMJ19" s="1"/>
      <c r="JMK19" s="1"/>
      <c r="JML19" s="1"/>
      <c r="JMM19" s="1"/>
      <c r="JMN19" s="1"/>
      <c r="JMO19" s="1"/>
      <c r="JMP19" s="1"/>
      <c r="JMQ19" s="1"/>
      <c r="JMR19" s="1"/>
      <c r="JMS19" s="1"/>
      <c r="JMT19" s="1"/>
      <c r="JMU19" s="1"/>
      <c r="JMV19" s="1"/>
      <c r="JMW19" s="1"/>
      <c r="JMX19" s="1"/>
      <c r="JMY19" s="1"/>
      <c r="JMZ19" s="1"/>
      <c r="JNA19" s="1"/>
      <c r="JNB19" s="1"/>
      <c r="JNC19" s="1"/>
      <c r="JND19" s="1"/>
      <c r="JNE19" s="1"/>
      <c r="JNF19" s="1"/>
      <c r="JNG19" s="1"/>
      <c r="JNH19" s="1"/>
      <c r="JNI19" s="1"/>
      <c r="JNJ19" s="1"/>
      <c r="JNK19" s="1"/>
      <c r="JNL19" s="1"/>
      <c r="JNM19" s="1"/>
      <c r="JNN19" s="1"/>
      <c r="JNO19" s="1"/>
      <c r="JNP19" s="1"/>
      <c r="JNQ19" s="1"/>
      <c r="JNR19" s="1"/>
      <c r="JNS19" s="1"/>
      <c r="JNT19" s="1"/>
      <c r="JNU19" s="1"/>
      <c r="JNV19" s="1"/>
      <c r="JNW19" s="1"/>
      <c r="JNX19" s="1"/>
      <c r="JNY19" s="1"/>
      <c r="JNZ19" s="1"/>
      <c r="JOA19" s="1"/>
      <c r="JOB19" s="1"/>
      <c r="JOC19" s="1"/>
      <c r="JOD19" s="1"/>
      <c r="JOE19" s="1"/>
      <c r="JOF19" s="1"/>
      <c r="JOG19" s="1"/>
      <c r="JOH19" s="1"/>
      <c r="JOI19" s="1"/>
      <c r="JOJ19" s="1"/>
      <c r="JOK19" s="1"/>
      <c r="JOL19" s="1"/>
      <c r="JOM19" s="1"/>
      <c r="JON19" s="1"/>
      <c r="JOO19" s="1"/>
      <c r="JOP19" s="1"/>
      <c r="JOQ19" s="1"/>
      <c r="JOR19" s="1"/>
      <c r="JOS19" s="1"/>
      <c r="JOT19" s="1"/>
      <c r="JOU19" s="1"/>
      <c r="JOV19" s="1"/>
      <c r="JOW19" s="1"/>
      <c r="JOX19" s="1"/>
      <c r="JOY19" s="1"/>
      <c r="JOZ19" s="1"/>
      <c r="JPA19" s="1"/>
      <c r="JPB19" s="1"/>
      <c r="JPC19" s="1"/>
      <c r="JPD19" s="1"/>
      <c r="JPE19" s="1"/>
      <c r="JPF19" s="1"/>
      <c r="JPG19" s="1"/>
      <c r="JPH19" s="1"/>
      <c r="JPI19" s="1"/>
      <c r="JPJ19" s="1"/>
      <c r="JPK19" s="1"/>
      <c r="JPL19" s="1"/>
      <c r="JPM19" s="1"/>
      <c r="JPN19" s="1"/>
      <c r="JPO19" s="1"/>
      <c r="JPP19" s="1"/>
      <c r="JPQ19" s="1"/>
      <c r="JPR19" s="1"/>
      <c r="JPS19" s="1"/>
      <c r="JPT19" s="1"/>
      <c r="JPU19" s="1"/>
      <c r="JPV19" s="1"/>
      <c r="JPW19" s="1"/>
      <c r="JPX19" s="1"/>
      <c r="JPY19" s="1"/>
      <c r="JPZ19" s="1"/>
      <c r="JQA19" s="1"/>
      <c r="JQB19" s="1"/>
      <c r="JQC19" s="1"/>
      <c r="JQD19" s="1"/>
      <c r="JQE19" s="1"/>
      <c r="JQF19" s="1"/>
      <c r="JQG19" s="1"/>
      <c r="JQH19" s="1"/>
      <c r="JQI19" s="1"/>
      <c r="JQJ19" s="1"/>
      <c r="JQK19" s="1"/>
      <c r="JQL19" s="1"/>
      <c r="JQM19" s="1"/>
      <c r="JQN19" s="1"/>
      <c r="JQO19" s="1"/>
      <c r="JQP19" s="1"/>
      <c r="JQQ19" s="1"/>
      <c r="JQR19" s="1"/>
      <c r="JQS19" s="1"/>
      <c r="JQT19" s="1"/>
      <c r="JQU19" s="1"/>
      <c r="JQV19" s="1"/>
      <c r="JQW19" s="1"/>
      <c r="JQX19" s="1"/>
      <c r="JQY19" s="1"/>
      <c r="JQZ19" s="1"/>
      <c r="JRA19" s="1"/>
      <c r="JRB19" s="1"/>
      <c r="JRC19" s="1"/>
      <c r="JRD19" s="1"/>
      <c r="JRE19" s="1"/>
      <c r="JRF19" s="1"/>
      <c r="JRG19" s="1"/>
      <c r="JRH19" s="1"/>
      <c r="JRI19" s="1"/>
      <c r="JRJ19" s="1"/>
      <c r="JRK19" s="1"/>
      <c r="JRL19" s="1"/>
      <c r="JRM19" s="1"/>
      <c r="JRN19" s="1"/>
      <c r="JRO19" s="1"/>
      <c r="JRP19" s="1"/>
      <c r="JRQ19" s="1"/>
      <c r="JRR19" s="1"/>
      <c r="JRS19" s="1"/>
      <c r="JRT19" s="1"/>
      <c r="JRU19" s="1"/>
      <c r="JRV19" s="1"/>
      <c r="JRW19" s="1"/>
      <c r="JRX19" s="1"/>
      <c r="JRY19" s="1"/>
      <c r="JRZ19" s="1"/>
      <c r="JSA19" s="1"/>
      <c r="JSB19" s="1"/>
      <c r="JSC19" s="1"/>
      <c r="JSD19" s="1"/>
      <c r="JSE19" s="1"/>
      <c r="JSF19" s="1"/>
      <c r="JSG19" s="1"/>
      <c r="JSH19" s="1"/>
      <c r="JSI19" s="1"/>
      <c r="JSJ19" s="1"/>
      <c r="JSK19" s="1"/>
      <c r="JSL19" s="1"/>
      <c r="JSM19" s="1"/>
      <c r="JSN19" s="1"/>
      <c r="JSO19" s="1"/>
      <c r="JSP19" s="1"/>
      <c r="JSQ19" s="1"/>
      <c r="JSR19" s="1"/>
      <c r="JSS19" s="1"/>
      <c r="JST19" s="1"/>
      <c r="JSU19" s="1"/>
      <c r="JSV19" s="1"/>
      <c r="JSW19" s="1"/>
      <c r="JSX19" s="1"/>
      <c r="JSY19" s="1"/>
      <c r="JSZ19" s="1"/>
      <c r="JTA19" s="1"/>
      <c r="JTB19" s="1"/>
      <c r="JTC19" s="1"/>
      <c r="JTD19" s="1"/>
      <c r="JTE19" s="1"/>
      <c r="JTF19" s="1"/>
      <c r="JTG19" s="1"/>
      <c r="JTH19" s="1"/>
      <c r="JTI19" s="1"/>
      <c r="JTJ19" s="1"/>
      <c r="JTK19" s="1"/>
      <c r="JTL19" s="1"/>
      <c r="JTM19" s="1"/>
      <c r="JTN19" s="1"/>
      <c r="JTO19" s="1"/>
      <c r="JTP19" s="1"/>
      <c r="JTQ19" s="1"/>
      <c r="JTR19" s="1"/>
      <c r="JTS19" s="1"/>
      <c r="JTT19" s="1"/>
      <c r="JTU19" s="1"/>
      <c r="JTV19" s="1"/>
      <c r="JTW19" s="1"/>
      <c r="JTX19" s="1"/>
      <c r="JTY19" s="1"/>
      <c r="JTZ19" s="1"/>
      <c r="JUA19" s="1"/>
      <c r="JUB19" s="1"/>
      <c r="JUC19" s="1"/>
      <c r="JUD19" s="1"/>
      <c r="JUE19" s="1"/>
      <c r="JUF19" s="1"/>
      <c r="JUG19" s="1"/>
      <c r="JUH19" s="1"/>
      <c r="JUI19" s="1"/>
      <c r="JUJ19" s="1"/>
      <c r="JUK19" s="1"/>
      <c r="JUL19" s="1"/>
      <c r="JUM19" s="1"/>
      <c r="JUN19" s="1"/>
      <c r="JUO19" s="1"/>
      <c r="JUP19" s="1"/>
      <c r="JUQ19" s="1"/>
      <c r="JUR19" s="1"/>
      <c r="JUS19" s="1"/>
      <c r="JUT19" s="1"/>
      <c r="JUU19" s="1"/>
      <c r="JUV19" s="1"/>
      <c r="JUW19" s="1"/>
      <c r="JUX19" s="1"/>
      <c r="JUY19" s="1"/>
      <c r="JUZ19" s="1"/>
      <c r="JVA19" s="1"/>
      <c r="JVB19" s="1"/>
      <c r="JVC19" s="1"/>
      <c r="JVD19" s="1"/>
      <c r="JVE19" s="1"/>
      <c r="JVF19" s="1"/>
      <c r="JVG19" s="1"/>
      <c r="JVH19" s="1"/>
      <c r="JVI19" s="1"/>
      <c r="JVJ19" s="1"/>
      <c r="JVK19" s="1"/>
      <c r="JVL19" s="1"/>
      <c r="JVM19" s="1"/>
      <c r="JVN19" s="1"/>
      <c r="JVO19" s="1"/>
      <c r="JVP19" s="1"/>
      <c r="JVQ19" s="1"/>
      <c r="JVR19" s="1"/>
      <c r="JVS19" s="1"/>
      <c r="JVT19" s="1"/>
      <c r="JVU19" s="1"/>
      <c r="JVV19" s="1"/>
      <c r="JVW19" s="1"/>
      <c r="JVX19" s="1"/>
      <c r="JVY19" s="1"/>
      <c r="JVZ19" s="1"/>
      <c r="JWA19" s="1"/>
      <c r="JWB19" s="1"/>
      <c r="JWC19" s="1"/>
      <c r="JWD19" s="1"/>
      <c r="JWE19" s="1"/>
      <c r="JWF19" s="1"/>
      <c r="JWG19" s="1"/>
      <c r="JWH19" s="1"/>
      <c r="JWI19" s="1"/>
      <c r="JWJ19" s="1"/>
      <c r="JWK19" s="1"/>
      <c r="JWL19" s="1"/>
      <c r="JWM19" s="1"/>
      <c r="JWN19" s="1"/>
      <c r="JWO19" s="1"/>
      <c r="JWP19" s="1"/>
      <c r="JWQ19" s="1"/>
      <c r="JWR19" s="1"/>
      <c r="JWS19" s="1"/>
      <c r="JWT19" s="1"/>
      <c r="JWU19" s="1"/>
      <c r="JWV19" s="1"/>
      <c r="JWW19" s="1"/>
      <c r="JWX19" s="1"/>
      <c r="JWY19" s="1"/>
      <c r="JWZ19" s="1"/>
      <c r="JXA19" s="1"/>
      <c r="JXB19" s="1"/>
      <c r="JXC19" s="1"/>
      <c r="JXD19" s="1"/>
      <c r="JXE19" s="1"/>
      <c r="JXF19" s="1"/>
      <c r="JXG19" s="1"/>
      <c r="JXH19" s="1"/>
      <c r="JXI19" s="1"/>
      <c r="JXJ19" s="1"/>
      <c r="JXK19" s="1"/>
      <c r="JXL19" s="1"/>
      <c r="JXM19" s="1"/>
      <c r="JXN19" s="1"/>
      <c r="JXO19" s="1"/>
      <c r="JXP19" s="1"/>
      <c r="JXQ19" s="1"/>
      <c r="JXR19" s="1"/>
      <c r="JXS19" s="1"/>
      <c r="JXT19" s="1"/>
      <c r="JXU19" s="1"/>
      <c r="JXV19" s="1"/>
      <c r="JXW19" s="1"/>
      <c r="JXX19" s="1"/>
      <c r="JXY19" s="1"/>
      <c r="JXZ19" s="1"/>
      <c r="JYA19" s="1"/>
      <c r="JYB19" s="1"/>
      <c r="JYC19" s="1"/>
      <c r="JYD19" s="1"/>
      <c r="JYE19" s="1"/>
      <c r="JYF19" s="1"/>
      <c r="JYG19" s="1"/>
      <c r="JYH19" s="1"/>
      <c r="JYI19" s="1"/>
      <c r="JYJ19" s="1"/>
      <c r="JYK19" s="1"/>
      <c r="JYL19" s="1"/>
      <c r="JYM19" s="1"/>
      <c r="JYN19" s="1"/>
      <c r="JYO19" s="1"/>
      <c r="JYP19" s="1"/>
      <c r="JYQ19" s="1"/>
      <c r="JYR19" s="1"/>
      <c r="JYS19" s="1"/>
      <c r="JYT19" s="1"/>
      <c r="JYU19" s="1"/>
      <c r="JYV19" s="1"/>
      <c r="JYW19" s="1"/>
      <c r="JYX19" s="1"/>
      <c r="JYY19" s="1"/>
      <c r="JYZ19" s="1"/>
      <c r="JZA19" s="1"/>
      <c r="JZB19" s="1"/>
      <c r="JZC19" s="1"/>
      <c r="JZD19" s="1"/>
      <c r="JZE19" s="1"/>
      <c r="JZF19" s="1"/>
      <c r="JZG19" s="1"/>
      <c r="JZH19" s="1"/>
      <c r="JZI19" s="1"/>
      <c r="JZJ19" s="1"/>
      <c r="JZK19" s="1"/>
      <c r="JZL19" s="1"/>
      <c r="JZM19" s="1"/>
      <c r="JZN19" s="1"/>
      <c r="JZO19" s="1"/>
      <c r="JZP19" s="1"/>
      <c r="JZQ19" s="1"/>
      <c r="JZR19" s="1"/>
      <c r="JZS19" s="1"/>
      <c r="JZT19" s="1"/>
      <c r="JZU19" s="1"/>
      <c r="JZV19" s="1"/>
      <c r="JZW19" s="1"/>
      <c r="JZX19" s="1"/>
      <c r="JZY19" s="1"/>
      <c r="JZZ19" s="1"/>
      <c r="KAA19" s="1"/>
      <c r="KAB19" s="1"/>
      <c r="KAC19" s="1"/>
      <c r="KAD19" s="1"/>
      <c r="KAE19" s="1"/>
      <c r="KAF19" s="1"/>
      <c r="KAG19" s="1"/>
      <c r="KAH19" s="1"/>
      <c r="KAI19" s="1"/>
      <c r="KAJ19" s="1"/>
      <c r="KAK19" s="1"/>
      <c r="KAL19" s="1"/>
      <c r="KAM19" s="1"/>
      <c r="KAN19" s="1"/>
      <c r="KAO19" s="1"/>
      <c r="KAP19" s="1"/>
      <c r="KAQ19" s="1"/>
      <c r="KAR19" s="1"/>
      <c r="KAS19" s="1"/>
      <c r="KAT19" s="1"/>
      <c r="KAU19" s="1"/>
      <c r="KAV19" s="1"/>
      <c r="KAW19" s="1"/>
      <c r="KAX19" s="1"/>
      <c r="KAY19" s="1"/>
      <c r="KAZ19" s="1"/>
      <c r="KBA19" s="1"/>
      <c r="KBB19" s="1"/>
      <c r="KBC19" s="1"/>
      <c r="KBD19" s="1"/>
      <c r="KBE19" s="1"/>
      <c r="KBF19" s="1"/>
      <c r="KBG19" s="1"/>
      <c r="KBH19" s="1"/>
      <c r="KBI19" s="1"/>
      <c r="KBJ19" s="1"/>
      <c r="KBK19" s="1"/>
      <c r="KBL19" s="1"/>
      <c r="KBM19" s="1"/>
      <c r="KBN19" s="1"/>
      <c r="KBO19" s="1"/>
      <c r="KBP19" s="1"/>
      <c r="KBQ19" s="1"/>
      <c r="KBR19" s="1"/>
      <c r="KBS19" s="1"/>
      <c r="KBT19" s="1"/>
      <c r="KBU19" s="1"/>
      <c r="KBV19" s="1"/>
      <c r="KBW19" s="1"/>
      <c r="KBX19" s="1"/>
      <c r="KBY19" s="1"/>
      <c r="KBZ19" s="1"/>
      <c r="KCA19" s="1"/>
      <c r="KCB19" s="1"/>
      <c r="KCC19" s="1"/>
      <c r="KCD19" s="1"/>
      <c r="KCE19" s="1"/>
      <c r="KCF19" s="1"/>
      <c r="KCG19" s="1"/>
      <c r="KCH19" s="1"/>
      <c r="KCI19" s="1"/>
      <c r="KCJ19" s="1"/>
      <c r="KCK19" s="1"/>
      <c r="KCL19" s="1"/>
      <c r="KCM19" s="1"/>
      <c r="KCN19" s="1"/>
      <c r="KCO19" s="1"/>
      <c r="KCP19" s="1"/>
      <c r="KCQ19" s="1"/>
      <c r="KCR19" s="1"/>
      <c r="KCS19" s="1"/>
      <c r="KCT19" s="1"/>
      <c r="KCU19" s="1"/>
      <c r="KCV19" s="1"/>
      <c r="KCW19" s="1"/>
      <c r="KCX19" s="1"/>
      <c r="KCY19" s="1"/>
      <c r="KCZ19" s="1"/>
      <c r="KDA19" s="1"/>
      <c r="KDB19" s="1"/>
      <c r="KDC19" s="1"/>
      <c r="KDD19" s="1"/>
      <c r="KDE19" s="1"/>
      <c r="KDF19" s="1"/>
      <c r="KDG19" s="1"/>
      <c r="KDH19" s="1"/>
      <c r="KDI19" s="1"/>
      <c r="KDJ19" s="1"/>
      <c r="KDK19" s="1"/>
      <c r="KDL19" s="1"/>
      <c r="KDM19" s="1"/>
      <c r="KDN19" s="1"/>
      <c r="KDO19" s="1"/>
      <c r="KDP19" s="1"/>
      <c r="KDQ19" s="1"/>
      <c r="KDR19" s="1"/>
      <c r="KDS19" s="1"/>
      <c r="KDT19" s="1"/>
      <c r="KDU19" s="1"/>
      <c r="KDV19" s="1"/>
      <c r="KDW19" s="1"/>
      <c r="KDX19" s="1"/>
      <c r="KDY19" s="1"/>
      <c r="KDZ19" s="1"/>
      <c r="KEA19" s="1"/>
      <c r="KEB19" s="1"/>
      <c r="KEC19" s="1"/>
      <c r="KED19" s="1"/>
      <c r="KEE19" s="1"/>
      <c r="KEF19" s="1"/>
      <c r="KEG19" s="1"/>
      <c r="KEH19" s="1"/>
      <c r="KEI19" s="1"/>
      <c r="KEJ19" s="1"/>
      <c r="KEK19" s="1"/>
      <c r="KEL19" s="1"/>
      <c r="KEM19" s="1"/>
      <c r="KEN19" s="1"/>
      <c r="KEO19" s="1"/>
      <c r="KEP19" s="1"/>
      <c r="KEQ19" s="1"/>
      <c r="KER19" s="1"/>
      <c r="KES19" s="1"/>
      <c r="KET19" s="1"/>
      <c r="KEU19" s="1"/>
      <c r="KEV19" s="1"/>
      <c r="KEW19" s="1"/>
      <c r="KEX19" s="1"/>
      <c r="KEY19" s="1"/>
      <c r="KEZ19" s="1"/>
      <c r="KFA19" s="1"/>
      <c r="KFB19" s="1"/>
      <c r="KFC19" s="1"/>
      <c r="KFD19" s="1"/>
      <c r="KFE19" s="1"/>
      <c r="KFF19" s="1"/>
      <c r="KFG19" s="1"/>
      <c r="KFH19" s="1"/>
      <c r="KFI19" s="1"/>
      <c r="KFJ19" s="1"/>
      <c r="KFK19" s="1"/>
      <c r="KFL19" s="1"/>
      <c r="KFM19" s="1"/>
      <c r="KFN19" s="1"/>
      <c r="KFO19" s="1"/>
      <c r="KFP19" s="1"/>
      <c r="KFQ19" s="1"/>
      <c r="KFR19" s="1"/>
      <c r="KFS19" s="1"/>
      <c r="KFT19" s="1"/>
      <c r="KFU19" s="1"/>
      <c r="KFV19" s="1"/>
      <c r="KFW19" s="1"/>
      <c r="KFX19" s="1"/>
      <c r="KFY19" s="1"/>
      <c r="KFZ19" s="1"/>
      <c r="KGA19" s="1"/>
      <c r="KGB19" s="1"/>
      <c r="KGC19" s="1"/>
      <c r="KGD19" s="1"/>
      <c r="KGE19" s="1"/>
      <c r="KGF19" s="1"/>
      <c r="KGG19" s="1"/>
      <c r="KGH19" s="1"/>
      <c r="KGI19" s="1"/>
      <c r="KGJ19" s="1"/>
      <c r="KGK19" s="1"/>
      <c r="KGL19" s="1"/>
      <c r="KGM19" s="1"/>
      <c r="KGN19" s="1"/>
      <c r="KGO19" s="1"/>
      <c r="KGP19" s="1"/>
      <c r="KGQ19" s="1"/>
      <c r="KGR19" s="1"/>
      <c r="KGS19" s="1"/>
      <c r="KGT19" s="1"/>
      <c r="KGU19" s="1"/>
      <c r="KGV19" s="1"/>
      <c r="KGW19" s="1"/>
      <c r="KGX19" s="1"/>
      <c r="KGY19" s="1"/>
      <c r="KGZ19" s="1"/>
      <c r="KHA19" s="1"/>
      <c r="KHB19" s="1"/>
      <c r="KHC19" s="1"/>
      <c r="KHD19" s="1"/>
      <c r="KHE19" s="1"/>
      <c r="KHF19" s="1"/>
      <c r="KHG19" s="1"/>
      <c r="KHH19" s="1"/>
      <c r="KHI19" s="1"/>
      <c r="KHJ19" s="1"/>
      <c r="KHK19" s="1"/>
      <c r="KHL19" s="1"/>
      <c r="KHM19" s="1"/>
      <c r="KHN19" s="1"/>
      <c r="KHO19" s="1"/>
      <c r="KHP19" s="1"/>
      <c r="KHQ19" s="1"/>
      <c r="KHR19" s="1"/>
      <c r="KHS19" s="1"/>
      <c r="KHT19" s="1"/>
      <c r="KHU19" s="1"/>
      <c r="KHV19" s="1"/>
      <c r="KHW19" s="1"/>
      <c r="KHX19" s="1"/>
      <c r="KHY19" s="1"/>
      <c r="KHZ19" s="1"/>
      <c r="KIA19" s="1"/>
      <c r="KIB19" s="1"/>
      <c r="KIC19" s="1"/>
      <c r="KID19" s="1"/>
      <c r="KIE19" s="1"/>
      <c r="KIF19" s="1"/>
      <c r="KIG19" s="1"/>
      <c r="KIH19" s="1"/>
      <c r="KII19" s="1"/>
      <c r="KIJ19" s="1"/>
      <c r="KIK19" s="1"/>
      <c r="KIL19" s="1"/>
      <c r="KIM19" s="1"/>
      <c r="KIN19" s="1"/>
      <c r="KIO19" s="1"/>
      <c r="KIP19" s="1"/>
      <c r="KIQ19" s="1"/>
      <c r="KIR19" s="1"/>
      <c r="KIS19" s="1"/>
      <c r="KIT19" s="1"/>
      <c r="KIU19" s="1"/>
      <c r="KIV19" s="1"/>
      <c r="KIW19" s="1"/>
      <c r="KIX19" s="1"/>
      <c r="KIY19" s="1"/>
      <c r="KIZ19" s="1"/>
      <c r="KJA19" s="1"/>
      <c r="KJB19" s="1"/>
      <c r="KJC19" s="1"/>
      <c r="KJD19" s="1"/>
      <c r="KJE19" s="1"/>
      <c r="KJF19" s="1"/>
      <c r="KJG19" s="1"/>
      <c r="KJH19" s="1"/>
      <c r="KJI19" s="1"/>
      <c r="KJJ19" s="1"/>
      <c r="KJK19" s="1"/>
      <c r="KJL19" s="1"/>
      <c r="KJM19" s="1"/>
      <c r="KJN19" s="1"/>
      <c r="KJO19" s="1"/>
      <c r="KJP19" s="1"/>
      <c r="KJQ19" s="1"/>
      <c r="KJR19" s="1"/>
      <c r="KJS19" s="1"/>
      <c r="KJT19" s="1"/>
      <c r="KJU19" s="1"/>
      <c r="KJV19" s="1"/>
      <c r="KJW19" s="1"/>
      <c r="KJX19" s="1"/>
      <c r="KJY19" s="1"/>
      <c r="KJZ19" s="1"/>
      <c r="KKA19" s="1"/>
      <c r="KKB19" s="1"/>
      <c r="KKC19" s="1"/>
      <c r="KKD19" s="1"/>
      <c r="KKE19" s="1"/>
      <c r="KKF19" s="1"/>
      <c r="KKG19" s="1"/>
      <c r="KKH19" s="1"/>
      <c r="KKI19" s="1"/>
      <c r="KKJ19" s="1"/>
      <c r="KKK19" s="1"/>
      <c r="KKL19" s="1"/>
      <c r="KKM19" s="1"/>
      <c r="KKN19" s="1"/>
      <c r="KKO19" s="1"/>
      <c r="KKP19" s="1"/>
      <c r="KKQ19" s="1"/>
      <c r="KKR19" s="1"/>
      <c r="KKS19" s="1"/>
      <c r="KKT19" s="1"/>
      <c r="KKU19" s="1"/>
      <c r="KKV19" s="1"/>
      <c r="KKW19" s="1"/>
      <c r="KKX19" s="1"/>
      <c r="KKY19" s="1"/>
      <c r="KKZ19" s="1"/>
      <c r="KLA19" s="1"/>
      <c r="KLB19" s="1"/>
      <c r="KLC19" s="1"/>
      <c r="KLD19" s="1"/>
      <c r="KLE19" s="1"/>
      <c r="KLF19" s="1"/>
      <c r="KLG19" s="1"/>
      <c r="KLH19" s="1"/>
      <c r="KLI19" s="1"/>
      <c r="KLJ19" s="1"/>
      <c r="KLK19" s="1"/>
      <c r="KLL19" s="1"/>
      <c r="KLM19" s="1"/>
      <c r="KLN19" s="1"/>
      <c r="KLO19" s="1"/>
      <c r="KLP19" s="1"/>
      <c r="KLQ19" s="1"/>
      <c r="KLR19" s="1"/>
      <c r="KLS19" s="1"/>
      <c r="KLT19" s="1"/>
      <c r="KLU19" s="1"/>
      <c r="KLV19" s="1"/>
      <c r="KLW19" s="1"/>
      <c r="KLX19" s="1"/>
      <c r="KLY19" s="1"/>
      <c r="KLZ19" s="1"/>
      <c r="KMA19" s="1"/>
      <c r="KMB19" s="1"/>
      <c r="KMC19" s="1"/>
      <c r="KMD19" s="1"/>
      <c r="KME19" s="1"/>
      <c r="KMF19" s="1"/>
      <c r="KMG19" s="1"/>
      <c r="KMH19" s="1"/>
      <c r="KMI19" s="1"/>
      <c r="KMJ19" s="1"/>
      <c r="KMK19" s="1"/>
      <c r="KML19" s="1"/>
      <c r="KMM19" s="1"/>
      <c r="KMN19" s="1"/>
      <c r="KMO19" s="1"/>
      <c r="KMP19" s="1"/>
      <c r="KMQ19" s="1"/>
      <c r="KMR19" s="1"/>
      <c r="KMS19" s="1"/>
      <c r="KMT19" s="1"/>
      <c r="KMU19" s="1"/>
      <c r="KMV19" s="1"/>
      <c r="KMW19" s="1"/>
      <c r="KMX19" s="1"/>
      <c r="KMY19" s="1"/>
      <c r="KMZ19" s="1"/>
      <c r="KNA19" s="1"/>
      <c r="KNB19" s="1"/>
      <c r="KNC19" s="1"/>
      <c r="KND19" s="1"/>
      <c r="KNE19" s="1"/>
      <c r="KNF19" s="1"/>
      <c r="KNG19" s="1"/>
      <c r="KNH19" s="1"/>
      <c r="KNI19" s="1"/>
      <c r="KNJ19" s="1"/>
      <c r="KNK19" s="1"/>
      <c r="KNL19" s="1"/>
      <c r="KNM19" s="1"/>
      <c r="KNN19" s="1"/>
      <c r="KNO19" s="1"/>
      <c r="KNP19" s="1"/>
      <c r="KNQ19" s="1"/>
      <c r="KNR19" s="1"/>
      <c r="KNS19" s="1"/>
      <c r="KNT19" s="1"/>
      <c r="KNU19" s="1"/>
      <c r="KNV19" s="1"/>
      <c r="KNW19" s="1"/>
      <c r="KNX19" s="1"/>
      <c r="KNY19" s="1"/>
      <c r="KNZ19" s="1"/>
      <c r="KOA19" s="1"/>
      <c r="KOB19" s="1"/>
      <c r="KOC19" s="1"/>
      <c r="KOD19" s="1"/>
      <c r="KOE19" s="1"/>
      <c r="KOF19" s="1"/>
      <c r="KOG19" s="1"/>
      <c r="KOH19" s="1"/>
      <c r="KOI19" s="1"/>
      <c r="KOJ19" s="1"/>
      <c r="KOK19" s="1"/>
      <c r="KOL19" s="1"/>
      <c r="KOM19" s="1"/>
      <c r="KON19" s="1"/>
      <c r="KOO19" s="1"/>
      <c r="KOP19" s="1"/>
      <c r="KOQ19" s="1"/>
      <c r="KOR19" s="1"/>
      <c r="KOS19" s="1"/>
      <c r="KOT19" s="1"/>
      <c r="KOU19" s="1"/>
      <c r="KOV19" s="1"/>
      <c r="KOW19" s="1"/>
      <c r="KOX19" s="1"/>
      <c r="KOY19" s="1"/>
      <c r="KOZ19" s="1"/>
      <c r="KPA19" s="1"/>
      <c r="KPB19" s="1"/>
      <c r="KPC19" s="1"/>
      <c r="KPD19" s="1"/>
      <c r="KPE19" s="1"/>
      <c r="KPF19" s="1"/>
      <c r="KPG19" s="1"/>
      <c r="KPH19" s="1"/>
      <c r="KPI19" s="1"/>
      <c r="KPJ19" s="1"/>
      <c r="KPK19" s="1"/>
      <c r="KPL19" s="1"/>
      <c r="KPM19" s="1"/>
      <c r="KPN19" s="1"/>
      <c r="KPO19" s="1"/>
      <c r="KPP19" s="1"/>
      <c r="KPQ19" s="1"/>
      <c r="KPR19" s="1"/>
      <c r="KPS19" s="1"/>
      <c r="KPT19" s="1"/>
      <c r="KPU19" s="1"/>
      <c r="KPV19" s="1"/>
      <c r="KPW19" s="1"/>
      <c r="KPX19" s="1"/>
      <c r="KPY19" s="1"/>
      <c r="KPZ19" s="1"/>
      <c r="KQA19" s="1"/>
      <c r="KQB19" s="1"/>
      <c r="KQC19" s="1"/>
      <c r="KQD19" s="1"/>
      <c r="KQE19" s="1"/>
      <c r="KQF19" s="1"/>
      <c r="KQG19" s="1"/>
      <c r="KQH19" s="1"/>
      <c r="KQI19" s="1"/>
      <c r="KQJ19" s="1"/>
      <c r="KQK19" s="1"/>
      <c r="KQL19" s="1"/>
      <c r="KQM19" s="1"/>
      <c r="KQN19" s="1"/>
      <c r="KQO19" s="1"/>
      <c r="KQP19" s="1"/>
      <c r="KQQ19" s="1"/>
      <c r="KQR19" s="1"/>
      <c r="KQS19" s="1"/>
      <c r="KQT19" s="1"/>
      <c r="KQU19" s="1"/>
      <c r="KQV19" s="1"/>
      <c r="KQW19" s="1"/>
      <c r="KQX19" s="1"/>
      <c r="KQY19" s="1"/>
      <c r="KQZ19" s="1"/>
      <c r="KRA19" s="1"/>
      <c r="KRB19" s="1"/>
      <c r="KRC19" s="1"/>
      <c r="KRD19" s="1"/>
      <c r="KRE19" s="1"/>
      <c r="KRF19" s="1"/>
      <c r="KRG19" s="1"/>
      <c r="KRH19" s="1"/>
      <c r="KRI19" s="1"/>
      <c r="KRJ19" s="1"/>
      <c r="KRK19" s="1"/>
      <c r="KRL19" s="1"/>
      <c r="KRM19" s="1"/>
      <c r="KRN19" s="1"/>
      <c r="KRO19" s="1"/>
      <c r="KRP19" s="1"/>
      <c r="KRQ19" s="1"/>
      <c r="KRR19" s="1"/>
      <c r="KRS19" s="1"/>
      <c r="KRT19" s="1"/>
      <c r="KRU19" s="1"/>
      <c r="KRV19" s="1"/>
      <c r="KRW19" s="1"/>
      <c r="KRX19" s="1"/>
      <c r="KRY19" s="1"/>
      <c r="KRZ19" s="1"/>
      <c r="KSA19" s="1"/>
      <c r="KSB19" s="1"/>
      <c r="KSC19" s="1"/>
      <c r="KSD19" s="1"/>
      <c r="KSE19" s="1"/>
      <c r="KSF19" s="1"/>
      <c r="KSG19" s="1"/>
      <c r="KSH19" s="1"/>
      <c r="KSI19" s="1"/>
      <c r="KSJ19" s="1"/>
      <c r="KSK19" s="1"/>
      <c r="KSL19" s="1"/>
      <c r="KSM19" s="1"/>
      <c r="KSN19" s="1"/>
      <c r="KSO19" s="1"/>
      <c r="KSP19" s="1"/>
      <c r="KSQ19" s="1"/>
      <c r="KSR19" s="1"/>
      <c r="KSS19" s="1"/>
      <c r="KST19" s="1"/>
      <c r="KSU19" s="1"/>
      <c r="KSV19" s="1"/>
      <c r="KSW19" s="1"/>
      <c r="KSX19" s="1"/>
      <c r="KSY19" s="1"/>
      <c r="KSZ19" s="1"/>
      <c r="KTA19" s="1"/>
      <c r="KTB19" s="1"/>
      <c r="KTC19" s="1"/>
      <c r="KTD19" s="1"/>
      <c r="KTE19" s="1"/>
      <c r="KTF19" s="1"/>
      <c r="KTG19" s="1"/>
      <c r="KTH19" s="1"/>
      <c r="KTI19" s="1"/>
      <c r="KTJ19" s="1"/>
      <c r="KTK19" s="1"/>
      <c r="KTL19" s="1"/>
      <c r="KTM19" s="1"/>
      <c r="KTN19" s="1"/>
      <c r="KTO19" s="1"/>
      <c r="KTP19" s="1"/>
      <c r="KTQ19" s="1"/>
      <c r="KTR19" s="1"/>
      <c r="KTS19" s="1"/>
      <c r="KTT19" s="1"/>
      <c r="KTU19" s="1"/>
      <c r="KTV19" s="1"/>
      <c r="KTW19" s="1"/>
      <c r="KTX19" s="1"/>
      <c r="KTY19" s="1"/>
      <c r="KTZ19" s="1"/>
      <c r="KUA19" s="1"/>
      <c r="KUB19" s="1"/>
      <c r="KUC19" s="1"/>
      <c r="KUD19" s="1"/>
      <c r="KUE19" s="1"/>
      <c r="KUF19" s="1"/>
      <c r="KUG19" s="1"/>
      <c r="KUH19" s="1"/>
      <c r="KUI19" s="1"/>
      <c r="KUJ19" s="1"/>
      <c r="KUK19" s="1"/>
      <c r="KUL19" s="1"/>
      <c r="KUM19" s="1"/>
      <c r="KUN19" s="1"/>
      <c r="KUO19" s="1"/>
      <c r="KUP19" s="1"/>
      <c r="KUQ19" s="1"/>
      <c r="KUR19" s="1"/>
      <c r="KUS19" s="1"/>
      <c r="KUT19" s="1"/>
      <c r="KUU19" s="1"/>
      <c r="KUV19" s="1"/>
      <c r="KUW19" s="1"/>
      <c r="KUX19" s="1"/>
      <c r="KUY19" s="1"/>
      <c r="KUZ19" s="1"/>
      <c r="KVA19" s="1"/>
      <c r="KVB19" s="1"/>
      <c r="KVC19" s="1"/>
      <c r="KVD19" s="1"/>
      <c r="KVE19" s="1"/>
      <c r="KVF19" s="1"/>
      <c r="KVG19" s="1"/>
      <c r="KVH19" s="1"/>
      <c r="KVI19" s="1"/>
      <c r="KVJ19" s="1"/>
      <c r="KVK19" s="1"/>
      <c r="KVL19" s="1"/>
      <c r="KVM19" s="1"/>
      <c r="KVN19" s="1"/>
      <c r="KVO19" s="1"/>
      <c r="KVP19" s="1"/>
      <c r="KVQ19" s="1"/>
      <c r="KVR19" s="1"/>
      <c r="KVS19" s="1"/>
      <c r="KVT19" s="1"/>
      <c r="KVU19" s="1"/>
      <c r="KVV19" s="1"/>
      <c r="KVW19" s="1"/>
      <c r="KVX19" s="1"/>
      <c r="KVY19" s="1"/>
      <c r="KVZ19" s="1"/>
      <c r="KWA19" s="1"/>
      <c r="KWB19" s="1"/>
      <c r="KWC19" s="1"/>
      <c r="KWD19" s="1"/>
      <c r="KWE19" s="1"/>
      <c r="KWF19" s="1"/>
      <c r="KWG19" s="1"/>
      <c r="KWH19" s="1"/>
      <c r="KWI19" s="1"/>
      <c r="KWJ19" s="1"/>
      <c r="KWK19" s="1"/>
      <c r="KWL19" s="1"/>
      <c r="KWM19" s="1"/>
      <c r="KWN19" s="1"/>
      <c r="KWO19" s="1"/>
      <c r="KWP19" s="1"/>
      <c r="KWQ19" s="1"/>
      <c r="KWR19" s="1"/>
      <c r="KWS19" s="1"/>
      <c r="KWT19" s="1"/>
      <c r="KWU19" s="1"/>
      <c r="KWV19" s="1"/>
      <c r="KWW19" s="1"/>
      <c r="KWX19" s="1"/>
      <c r="KWY19" s="1"/>
      <c r="KWZ19" s="1"/>
      <c r="KXA19" s="1"/>
      <c r="KXB19" s="1"/>
      <c r="KXC19" s="1"/>
      <c r="KXD19" s="1"/>
      <c r="KXE19" s="1"/>
      <c r="KXF19" s="1"/>
      <c r="KXG19" s="1"/>
      <c r="KXH19" s="1"/>
      <c r="KXI19" s="1"/>
      <c r="KXJ19" s="1"/>
      <c r="KXK19" s="1"/>
      <c r="KXL19" s="1"/>
      <c r="KXM19" s="1"/>
      <c r="KXN19" s="1"/>
      <c r="KXO19" s="1"/>
      <c r="KXP19" s="1"/>
      <c r="KXQ19" s="1"/>
      <c r="KXR19" s="1"/>
      <c r="KXS19" s="1"/>
      <c r="KXT19" s="1"/>
      <c r="KXU19" s="1"/>
      <c r="KXV19" s="1"/>
      <c r="KXW19" s="1"/>
      <c r="KXX19" s="1"/>
      <c r="KXY19" s="1"/>
      <c r="KXZ19" s="1"/>
      <c r="KYA19" s="1"/>
      <c r="KYB19" s="1"/>
      <c r="KYC19" s="1"/>
      <c r="KYD19" s="1"/>
      <c r="KYE19" s="1"/>
      <c r="KYF19" s="1"/>
      <c r="KYG19" s="1"/>
      <c r="KYH19" s="1"/>
      <c r="KYI19" s="1"/>
      <c r="KYJ19" s="1"/>
      <c r="KYK19" s="1"/>
      <c r="KYL19" s="1"/>
      <c r="KYM19" s="1"/>
      <c r="KYN19" s="1"/>
      <c r="KYO19" s="1"/>
      <c r="KYP19" s="1"/>
      <c r="KYQ19" s="1"/>
      <c r="KYR19" s="1"/>
      <c r="KYS19" s="1"/>
      <c r="KYT19" s="1"/>
      <c r="KYU19" s="1"/>
      <c r="KYV19" s="1"/>
      <c r="KYW19" s="1"/>
      <c r="KYX19" s="1"/>
      <c r="KYY19" s="1"/>
      <c r="KYZ19" s="1"/>
      <c r="KZA19" s="1"/>
      <c r="KZB19" s="1"/>
      <c r="KZC19" s="1"/>
      <c r="KZD19" s="1"/>
      <c r="KZE19" s="1"/>
      <c r="KZF19" s="1"/>
      <c r="KZG19" s="1"/>
      <c r="KZH19" s="1"/>
      <c r="KZI19" s="1"/>
      <c r="KZJ19" s="1"/>
      <c r="KZK19" s="1"/>
      <c r="KZL19" s="1"/>
      <c r="KZM19" s="1"/>
      <c r="KZN19" s="1"/>
      <c r="KZO19" s="1"/>
      <c r="KZP19" s="1"/>
      <c r="KZQ19" s="1"/>
      <c r="KZR19" s="1"/>
      <c r="KZS19" s="1"/>
      <c r="KZT19" s="1"/>
      <c r="KZU19" s="1"/>
      <c r="KZV19" s="1"/>
      <c r="KZW19" s="1"/>
      <c r="KZX19" s="1"/>
      <c r="KZY19" s="1"/>
      <c r="KZZ19" s="1"/>
      <c r="LAA19" s="1"/>
      <c r="LAB19" s="1"/>
      <c r="LAC19" s="1"/>
      <c r="LAD19" s="1"/>
      <c r="LAE19" s="1"/>
      <c r="LAF19" s="1"/>
      <c r="LAG19" s="1"/>
      <c r="LAH19" s="1"/>
      <c r="LAI19" s="1"/>
      <c r="LAJ19" s="1"/>
      <c r="LAK19" s="1"/>
      <c r="LAL19" s="1"/>
      <c r="LAM19" s="1"/>
      <c r="LAN19" s="1"/>
      <c r="LAO19" s="1"/>
      <c r="LAP19" s="1"/>
      <c r="LAQ19" s="1"/>
      <c r="LAR19" s="1"/>
      <c r="LAS19" s="1"/>
      <c r="LAT19" s="1"/>
      <c r="LAU19" s="1"/>
      <c r="LAV19" s="1"/>
      <c r="LAW19" s="1"/>
      <c r="LAX19" s="1"/>
      <c r="LAY19" s="1"/>
      <c r="LAZ19" s="1"/>
      <c r="LBA19" s="1"/>
      <c r="LBB19" s="1"/>
      <c r="LBC19" s="1"/>
      <c r="LBD19" s="1"/>
      <c r="LBE19" s="1"/>
      <c r="LBF19" s="1"/>
      <c r="LBG19" s="1"/>
      <c r="LBH19" s="1"/>
      <c r="LBI19" s="1"/>
      <c r="LBJ19" s="1"/>
      <c r="LBK19" s="1"/>
      <c r="LBL19" s="1"/>
      <c r="LBM19" s="1"/>
      <c r="LBN19" s="1"/>
      <c r="LBO19" s="1"/>
      <c r="LBP19" s="1"/>
      <c r="LBQ19" s="1"/>
      <c r="LBR19" s="1"/>
      <c r="LBS19" s="1"/>
      <c r="LBT19" s="1"/>
      <c r="LBU19" s="1"/>
      <c r="LBV19" s="1"/>
      <c r="LBW19" s="1"/>
      <c r="LBX19" s="1"/>
      <c r="LBY19" s="1"/>
      <c r="LBZ19" s="1"/>
      <c r="LCA19" s="1"/>
      <c r="LCB19" s="1"/>
      <c r="LCC19" s="1"/>
      <c r="LCD19" s="1"/>
      <c r="LCE19" s="1"/>
      <c r="LCF19" s="1"/>
      <c r="LCG19" s="1"/>
      <c r="LCH19" s="1"/>
      <c r="LCI19" s="1"/>
      <c r="LCJ19" s="1"/>
      <c r="LCK19" s="1"/>
      <c r="LCL19" s="1"/>
      <c r="LCM19" s="1"/>
      <c r="LCN19" s="1"/>
      <c r="LCO19" s="1"/>
      <c r="LCP19" s="1"/>
      <c r="LCQ19" s="1"/>
      <c r="LCR19" s="1"/>
      <c r="LCS19" s="1"/>
      <c r="LCT19" s="1"/>
      <c r="LCU19" s="1"/>
      <c r="LCV19" s="1"/>
      <c r="LCW19" s="1"/>
      <c r="LCX19" s="1"/>
      <c r="LCY19" s="1"/>
      <c r="LCZ19" s="1"/>
      <c r="LDA19" s="1"/>
      <c r="LDB19" s="1"/>
      <c r="LDC19" s="1"/>
      <c r="LDD19" s="1"/>
      <c r="LDE19" s="1"/>
      <c r="LDF19" s="1"/>
      <c r="LDG19" s="1"/>
      <c r="LDH19" s="1"/>
      <c r="LDI19" s="1"/>
      <c r="LDJ19" s="1"/>
      <c r="LDK19" s="1"/>
      <c r="LDL19" s="1"/>
      <c r="LDM19" s="1"/>
      <c r="LDN19" s="1"/>
      <c r="LDO19" s="1"/>
      <c r="LDP19" s="1"/>
      <c r="LDQ19" s="1"/>
      <c r="LDR19" s="1"/>
      <c r="LDS19" s="1"/>
      <c r="LDT19" s="1"/>
      <c r="LDU19" s="1"/>
      <c r="LDV19" s="1"/>
      <c r="LDW19" s="1"/>
      <c r="LDX19" s="1"/>
      <c r="LDY19" s="1"/>
      <c r="LDZ19" s="1"/>
      <c r="LEA19" s="1"/>
      <c r="LEB19" s="1"/>
      <c r="LEC19" s="1"/>
      <c r="LED19" s="1"/>
      <c r="LEE19" s="1"/>
      <c r="LEF19" s="1"/>
      <c r="LEG19" s="1"/>
      <c r="LEH19" s="1"/>
      <c r="LEI19" s="1"/>
      <c r="LEJ19" s="1"/>
      <c r="LEK19" s="1"/>
      <c r="LEL19" s="1"/>
      <c r="LEM19" s="1"/>
      <c r="LEN19" s="1"/>
      <c r="LEO19" s="1"/>
      <c r="LEP19" s="1"/>
      <c r="LEQ19" s="1"/>
      <c r="LER19" s="1"/>
      <c r="LES19" s="1"/>
      <c r="LET19" s="1"/>
      <c r="LEU19" s="1"/>
      <c r="LEV19" s="1"/>
      <c r="LEW19" s="1"/>
      <c r="LEX19" s="1"/>
      <c r="LEY19" s="1"/>
      <c r="LEZ19" s="1"/>
      <c r="LFA19" s="1"/>
      <c r="LFB19" s="1"/>
      <c r="LFC19" s="1"/>
      <c r="LFD19" s="1"/>
      <c r="LFE19" s="1"/>
      <c r="LFF19" s="1"/>
      <c r="LFG19" s="1"/>
      <c r="LFH19" s="1"/>
      <c r="LFI19" s="1"/>
      <c r="LFJ19" s="1"/>
      <c r="LFK19" s="1"/>
      <c r="LFL19" s="1"/>
      <c r="LFM19" s="1"/>
      <c r="LFN19" s="1"/>
      <c r="LFO19" s="1"/>
      <c r="LFP19" s="1"/>
      <c r="LFQ19" s="1"/>
      <c r="LFR19" s="1"/>
      <c r="LFS19" s="1"/>
      <c r="LFT19" s="1"/>
      <c r="LFU19" s="1"/>
      <c r="LFV19" s="1"/>
      <c r="LFW19" s="1"/>
      <c r="LFX19" s="1"/>
      <c r="LFY19" s="1"/>
      <c r="LFZ19" s="1"/>
      <c r="LGA19" s="1"/>
      <c r="LGB19" s="1"/>
      <c r="LGC19" s="1"/>
      <c r="LGD19" s="1"/>
      <c r="LGE19" s="1"/>
      <c r="LGF19" s="1"/>
      <c r="LGG19" s="1"/>
      <c r="LGH19" s="1"/>
      <c r="LGI19" s="1"/>
      <c r="LGJ19" s="1"/>
      <c r="LGK19" s="1"/>
      <c r="LGL19" s="1"/>
      <c r="LGM19" s="1"/>
      <c r="LGN19" s="1"/>
      <c r="LGO19" s="1"/>
      <c r="LGP19" s="1"/>
      <c r="LGQ19" s="1"/>
      <c r="LGR19" s="1"/>
      <c r="LGS19" s="1"/>
      <c r="LGT19" s="1"/>
      <c r="LGU19" s="1"/>
      <c r="LGV19" s="1"/>
      <c r="LGW19" s="1"/>
      <c r="LGX19" s="1"/>
      <c r="LGY19" s="1"/>
      <c r="LGZ19" s="1"/>
      <c r="LHA19" s="1"/>
      <c r="LHB19" s="1"/>
      <c r="LHC19" s="1"/>
      <c r="LHD19" s="1"/>
      <c r="LHE19" s="1"/>
      <c r="LHF19" s="1"/>
      <c r="LHG19" s="1"/>
      <c r="LHH19" s="1"/>
      <c r="LHI19" s="1"/>
      <c r="LHJ19" s="1"/>
      <c r="LHK19" s="1"/>
      <c r="LHL19" s="1"/>
      <c r="LHM19" s="1"/>
      <c r="LHN19" s="1"/>
      <c r="LHO19" s="1"/>
      <c r="LHP19" s="1"/>
      <c r="LHQ19" s="1"/>
      <c r="LHR19" s="1"/>
      <c r="LHS19" s="1"/>
      <c r="LHT19" s="1"/>
      <c r="LHU19" s="1"/>
      <c r="LHV19" s="1"/>
      <c r="LHW19" s="1"/>
      <c r="LHX19" s="1"/>
      <c r="LHY19" s="1"/>
      <c r="LHZ19" s="1"/>
      <c r="LIA19" s="1"/>
      <c r="LIB19" s="1"/>
      <c r="LIC19" s="1"/>
      <c r="LID19" s="1"/>
      <c r="LIE19" s="1"/>
      <c r="LIF19" s="1"/>
      <c r="LIG19" s="1"/>
      <c r="LIH19" s="1"/>
      <c r="LII19" s="1"/>
      <c r="LIJ19" s="1"/>
      <c r="LIK19" s="1"/>
      <c r="LIL19" s="1"/>
      <c r="LIM19" s="1"/>
      <c r="LIN19" s="1"/>
      <c r="LIO19" s="1"/>
      <c r="LIP19" s="1"/>
      <c r="LIQ19" s="1"/>
      <c r="LIR19" s="1"/>
      <c r="LIS19" s="1"/>
      <c r="LIT19" s="1"/>
      <c r="LIU19" s="1"/>
      <c r="LIV19" s="1"/>
      <c r="LIW19" s="1"/>
      <c r="LIX19" s="1"/>
      <c r="LIY19" s="1"/>
      <c r="LIZ19" s="1"/>
      <c r="LJA19" s="1"/>
      <c r="LJB19" s="1"/>
      <c r="LJC19" s="1"/>
      <c r="LJD19" s="1"/>
      <c r="LJE19" s="1"/>
      <c r="LJF19" s="1"/>
      <c r="LJG19" s="1"/>
      <c r="LJH19" s="1"/>
      <c r="LJI19" s="1"/>
      <c r="LJJ19" s="1"/>
      <c r="LJK19" s="1"/>
      <c r="LJL19" s="1"/>
      <c r="LJM19" s="1"/>
      <c r="LJN19" s="1"/>
      <c r="LJO19" s="1"/>
      <c r="LJP19" s="1"/>
      <c r="LJQ19" s="1"/>
      <c r="LJR19" s="1"/>
      <c r="LJS19" s="1"/>
      <c r="LJT19" s="1"/>
      <c r="LJU19" s="1"/>
      <c r="LJV19" s="1"/>
      <c r="LJW19" s="1"/>
      <c r="LJX19" s="1"/>
      <c r="LJY19" s="1"/>
      <c r="LJZ19" s="1"/>
      <c r="LKA19" s="1"/>
      <c r="LKB19" s="1"/>
      <c r="LKC19" s="1"/>
      <c r="LKD19" s="1"/>
      <c r="LKE19" s="1"/>
      <c r="LKF19" s="1"/>
      <c r="LKG19" s="1"/>
      <c r="LKH19" s="1"/>
      <c r="LKI19" s="1"/>
      <c r="LKJ19" s="1"/>
      <c r="LKK19" s="1"/>
      <c r="LKL19" s="1"/>
      <c r="LKM19" s="1"/>
      <c r="LKN19" s="1"/>
      <c r="LKO19" s="1"/>
      <c r="LKP19" s="1"/>
      <c r="LKQ19" s="1"/>
      <c r="LKR19" s="1"/>
      <c r="LKS19" s="1"/>
      <c r="LKT19" s="1"/>
      <c r="LKU19" s="1"/>
      <c r="LKV19" s="1"/>
      <c r="LKW19" s="1"/>
      <c r="LKX19" s="1"/>
      <c r="LKY19" s="1"/>
      <c r="LKZ19" s="1"/>
      <c r="LLA19" s="1"/>
      <c r="LLB19" s="1"/>
      <c r="LLC19" s="1"/>
      <c r="LLD19" s="1"/>
      <c r="LLE19" s="1"/>
      <c r="LLF19" s="1"/>
      <c r="LLG19" s="1"/>
      <c r="LLH19" s="1"/>
      <c r="LLI19" s="1"/>
      <c r="LLJ19" s="1"/>
      <c r="LLK19" s="1"/>
      <c r="LLL19" s="1"/>
      <c r="LLM19" s="1"/>
      <c r="LLN19" s="1"/>
      <c r="LLO19" s="1"/>
      <c r="LLP19" s="1"/>
      <c r="LLQ19" s="1"/>
      <c r="LLR19" s="1"/>
      <c r="LLS19" s="1"/>
      <c r="LLT19" s="1"/>
      <c r="LLU19" s="1"/>
      <c r="LLV19" s="1"/>
      <c r="LLW19" s="1"/>
      <c r="LLX19" s="1"/>
      <c r="LLY19" s="1"/>
      <c r="LLZ19" s="1"/>
      <c r="LMA19" s="1"/>
      <c r="LMB19" s="1"/>
      <c r="LMC19" s="1"/>
      <c r="LMD19" s="1"/>
      <c r="LME19" s="1"/>
      <c r="LMF19" s="1"/>
      <c r="LMG19" s="1"/>
      <c r="LMH19" s="1"/>
      <c r="LMI19" s="1"/>
      <c r="LMJ19" s="1"/>
      <c r="LMK19" s="1"/>
      <c r="LML19" s="1"/>
      <c r="LMM19" s="1"/>
      <c r="LMN19" s="1"/>
      <c r="LMO19" s="1"/>
      <c r="LMP19" s="1"/>
      <c r="LMQ19" s="1"/>
      <c r="LMR19" s="1"/>
      <c r="LMS19" s="1"/>
      <c r="LMT19" s="1"/>
      <c r="LMU19" s="1"/>
      <c r="LMV19" s="1"/>
      <c r="LMW19" s="1"/>
      <c r="LMX19" s="1"/>
      <c r="LMY19" s="1"/>
      <c r="LMZ19" s="1"/>
      <c r="LNA19" s="1"/>
      <c r="LNB19" s="1"/>
      <c r="LNC19" s="1"/>
      <c r="LND19" s="1"/>
      <c r="LNE19" s="1"/>
      <c r="LNF19" s="1"/>
      <c r="LNG19" s="1"/>
      <c r="LNH19" s="1"/>
      <c r="LNI19" s="1"/>
      <c r="LNJ19" s="1"/>
      <c r="LNK19" s="1"/>
      <c r="LNL19" s="1"/>
      <c r="LNM19" s="1"/>
      <c r="LNN19" s="1"/>
      <c r="LNO19" s="1"/>
      <c r="LNP19" s="1"/>
      <c r="LNQ19" s="1"/>
      <c r="LNR19" s="1"/>
      <c r="LNS19" s="1"/>
      <c r="LNT19" s="1"/>
      <c r="LNU19" s="1"/>
      <c r="LNV19" s="1"/>
      <c r="LNW19" s="1"/>
      <c r="LNX19" s="1"/>
      <c r="LNY19" s="1"/>
      <c r="LNZ19" s="1"/>
      <c r="LOA19" s="1"/>
      <c r="LOB19" s="1"/>
      <c r="LOC19" s="1"/>
      <c r="LOD19" s="1"/>
      <c r="LOE19" s="1"/>
      <c r="LOF19" s="1"/>
      <c r="LOG19" s="1"/>
      <c r="LOH19" s="1"/>
      <c r="LOI19" s="1"/>
      <c r="LOJ19" s="1"/>
      <c r="LOK19" s="1"/>
      <c r="LOL19" s="1"/>
      <c r="LOM19" s="1"/>
      <c r="LON19" s="1"/>
      <c r="LOO19" s="1"/>
      <c r="LOP19" s="1"/>
      <c r="LOQ19" s="1"/>
      <c r="LOR19" s="1"/>
      <c r="LOS19" s="1"/>
      <c r="LOT19" s="1"/>
      <c r="LOU19" s="1"/>
      <c r="LOV19" s="1"/>
      <c r="LOW19" s="1"/>
      <c r="LOX19" s="1"/>
      <c r="LOY19" s="1"/>
      <c r="LOZ19" s="1"/>
      <c r="LPA19" s="1"/>
      <c r="LPB19" s="1"/>
      <c r="LPC19" s="1"/>
      <c r="LPD19" s="1"/>
      <c r="LPE19" s="1"/>
      <c r="LPF19" s="1"/>
      <c r="LPG19" s="1"/>
      <c r="LPH19" s="1"/>
      <c r="LPI19" s="1"/>
      <c r="LPJ19" s="1"/>
      <c r="LPK19" s="1"/>
      <c r="LPL19" s="1"/>
      <c r="LPM19" s="1"/>
      <c r="LPN19" s="1"/>
      <c r="LPO19" s="1"/>
      <c r="LPP19" s="1"/>
      <c r="LPQ19" s="1"/>
      <c r="LPR19" s="1"/>
      <c r="LPS19" s="1"/>
      <c r="LPT19" s="1"/>
      <c r="LPU19" s="1"/>
      <c r="LPV19" s="1"/>
      <c r="LPW19" s="1"/>
      <c r="LPX19" s="1"/>
      <c r="LPY19" s="1"/>
      <c r="LPZ19" s="1"/>
      <c r="LQA19" s="1"/>
      <c r="LQB19" s="1"/>
      <c r="LQC19" s="1"/>
      <c r="LQD19" s="1"/>
      <c r="LQE19" s="1"/>
      <c r="LQF19" s="1"/>
      <c r="LQG19" s="1"/>
      <c r="LQH19" s="1"/>
      <c r="LQI19" s="1"/>
      <c r="LQJ19" s="1"/>
      <c r="LQK19" s="1"/>
      <c r="LQL19" s="1"/>
      <c r="LQM19" s="1"/>
      <c r="LQN19" s="1"/>
      <c r="LQO19" s="1"/>
      <c r="LQP19" s="1"/>
      <c r="LQQ19" s="1"/>
      <c r="LQR19" s="1"/>
      <c r="LQS19" s="1"/>
      <c r="LQT19" s="1"/>
      <c r="LQU19" s="1"/>
      <c r="LQV19" s="1"/>
      <c r="LQW19" s="1"/>
      <c r="LQX19" s="1"/>
      <c r="LQY19" s="1"/>
      <c r="LQZ19" s="1"/>
      <c r="LRA19" s="1"/>
      <c r="LRB19" s="1"/>
      <c r="LRC19" s="1"/>
      <c r="LRD19" s="1"/>
      <c r="LRE19" s="1"/>
      <c r="LRF19" s="1"/>
      <c r="LRG19" s="1"/>
      <c r="LRH19" s="1"/>
      <c r="LRI19" s="1"/>
      <c r="LRJ19" s="1"/>
      <c r="LRK19" s="1"/>
      <c r="LRL19" s="1"/>
      <c r="LRM19" s="1"/>
      <c r="LRN19" s="1"/>
      <c r="LRO19" s="1"/>
      <c r="LRP19" s="1"/>
      <c r="LRQ19" s="1"/>
      <c r="LRR19" s="1"/>
      <c r="LRS19" s="1"/>
      <c r="LRT19" s="1"/>
      <c r="LRU19" s="1"/>
      <c r="LRV19" s="1"/>
      <c r="LRW19" s="1"/>
      <c r="LRX19" s="1"/>
      <c r="LRY19" s="1"/>
      <c r="LRZ19" s="1"/>
      <c r="LSA19" s="1"/>
      <c r="LSB19" s="1"/>
      <c r="LSC19" s="1"/>
      <c r="LSD19" s="1"/>
      <c r="LSE19" s="1"/>
      <c r="LSF19" s="1"/>
      <c r="LSG19" s="1"/>
      <c r="LSH19" s="1"/>
      <c r="LSI19" s="1"/>
      <c r="LSJ19" s="1"/>
      <c r="LSK19" s="1"/>
      <c r="LSL19" s="1"/>
      <c r="LSM19" s="1"/>
      <c r="LSN19" s="1"/>
      <c r="LSO19" s="1"/>
      <c r="LSP19" s="1"/>
      <c r="LSQ19" s="1"/>
      <c r="LSR19" s="1"/>
      <c r="LSS19" s="1"/>
      <c r="LST19" s="1"/>
      <c r="LSU19" s="1"/>
      <c r="LSV19" s="1"/>
      <c r="LSW19" s="1"/>
      <c r="LSX19" s="1"/>
      <c r="LSY19" s="1"/>
      <c r="LSZ19" s="1"/>
      <c r="LTA19" s="1"/>
      <c r="LTB19" s="1"/>
      <c r="LTC19" s="1"/>
      <c r="LTD19" s="1"/>
      <c r="LTE19" s="1"/>
      <c r="LTF19" s="1"/>
      <c r="LTG19" s="1"/>
      <c r="LTH19" s="1"/>
      <c r="LTI19" s="1"/>
      <c r="LTJ19" s="1"/>
      <c r="LTK19" s="1"/>
      <c r="LTL19" s="1"/>
      <c r="LTM19" s="1"/>
      <c r="LTN19" s="1"/>
      <c r="LTO19" s="1"/>
      <c r="LTP19" s="1"/>
      <c r="LTQ19" s="1"/>
      <c r="LTR19" s="1"/>
      <c r="LTS19" s="1"/>
      <c r="LTT19" s="1"/>
      <c r="LTU19" s="1"/>
      <c r="LTV19" s="1"/>
      <c r="LTW19" s="1"/>
      <c r="LTX19" s="1"/>
      <c r="LTY19" s="1"/>
      <c r="LTZ19" s="1"/>
      <c r="LUA19" s="1"/>
      <c r="LUB19" s="1"/>
      <c r="LUC19" s="1"/>
      <c r="LUD19" s="1"/>
      <c r="LUE19" s="1"/>
      <c r="LUF19" s="1"/>
      <c r="LUG19" s="1"/>
      <c r="LUH19" s="1"/>
      <c r="LUI19" s="1"/>
      <c r="LUJ19" s="1"/>
      <c r="LUK19" s="1"/>
      <c r="LUL19" s="1"/>
      <c r="LUM19" s="1"/>
      <c r="LUN19" s="1"/>
      <c r="LUO19" s="1"/>
      <c r="LUP19" s="1"/>
      <c r="LUQ19" s="1"/>
      <c r="LUR19" s="1"/>
      <c r="LUS19" s="1"/>
      <c r="LUT19" s="1"/>
      <c r="LUU19" s="1"/>
      <c r="LUV19" s="1"/>
      <c r="LUW19" s="1"/>
      <c r="LUX19" s="1"/>
      <c r="LUY19" s="1"/>
      <c r="LUZ19" s="1"/>
      <c r="LVA19" s="1"/>
      <c r="LVB19" s="1"/>
      <c r="LVC19" s="1"/>
      <c r="LVD19" s="1"/>
      <c r="LVE19" s="1"/>
      <c r="LVF19" s="1"/>
      <c r="LVG19" s="1"/>
      <c r="LVH19" s="1"/>
      <c r="LVI19" s="1"/>
      <c r="LVJ19" s="1"/>
      <c r="LVK19" s="1"/>
      <c r="LVL19" s="1"/>
      <c r="LVM19" s="1"/>
      <c r="LVN19" s="1"/>
      <c r="LVO19" s="1"/>
      <c r="LVP19" s="1"/>
      <c r="LVQ19" s="1"/>
      <c r="LVR19" s="1"/>
      <c r="LVS19" s="1"/>
      <c r="LVT19" s="1"/>
      <c r="LVU19" s="1"/>
      <c r="LVV19" s="1"/>
      <c r="LVW19" s="1"/>
      <c r="LVX19" s="1"/>
      <c r="LVY19" s="1"/>
      <c r="LVZ19" s="1"/>
      <c r="LWA19" s="1"/>
      <c r="LWB19" s="1"/>
      <c r="LWC19" s="1"/>
      <c r="LWD19" s="1"/>
      <c r="LWE19" s="1"/>
      <c r="LWF19" s="1"/>
      <c r="LWG19" s="1"/>
      <c r="LWH19" s="1"/>
      <c r="LWI19" s="1"/>
      <c r="LWJ19" s="1"/>
      <c r="LWK19" s="1"/>
      <c r="LWL19" s="1"/>
      <c r="LWM19" s="1"/>
      <c r="LWN19" s="1"/>
      <c r="LWO19" s="1"/>
      <c r="LWP19" s="1"/>
      <c r="LWQ19" s="1"/>
      <c r="LWR19" s="1"/>
      <c r="LWS19" s="1"/>
      <c r="LWT19" s="1"/>
      <c r="LWU19" s="1"/>
      <c r="LWV19" s="1"/>
      <c r="LWW19" s="1"/>
      <c r="LWX19" s="1"/>
      <c r="LWY19" s="1"/>
      <c r="LWZ19" s="1"/>
      <c r="LXA19" s="1"/>
      <c r="LXB19" s="1"/>
      <c r="LXC19" s="1"/>
      <c r="LXD19" s="1"/>
      <c r="LXE19" s="1"/>
      <c r="LXF19" s="1"/>
      <c r="LXG19" s="1"/>
      <c r="LXH19" s="1"/>
      <c r="LXI19" s="1"/>
      <c r="LXJ19" s="1"/>
      <c r="LXK19" s="1"/>
      <c r="LXL19" s="1"/>
      <c r="LXM19" s="1"/>
      <c r="LXN19" s="1"/>
      <c r="LXO19" s="1"/>
      <c r="LXP19" s="1"/>
      <c r="LXQ19" s="1"/>
      <c r="LXR19" s="1"/>
      <c r="LXS19" s="1"/>
      <c r="LXT19" s="1"/>
      <c r="LXU19" s="1"/>
      <c r="LXV19" s="1"/>
      <c r="LXW19" s="1"/>
      <c r="LXX19" s="1"/>
      <c r="LXY19" s="1"/>
      <c r="LXZ19" s="1"/>
      <c r="LYA19" s="1"/>
      <c r="LYB19" s="1"/>
      <c r="LYC19" s="1"/>
      <c r="LYD19" s="1"/>
      <c r="LYE19" s="1"/>
      <c r="LYF19" s="1"/>
      <c r="LYG19" s="1"/>
      <c r="LYH19" s="1"/>
      <c r="LYI19" s="1"/>
      <c r="LYJ19" s="1"/>
      <c r="LYK19" s="1"/>
      <c r="LYL19" s="1"/>
      <c r="LYM19" s="1"/>
      <c r="LYN19" s="1"/>
      <c r="LYO19" s="1"/>
      <c r="LYP19" s="1"/>
      <c r="LYQ19" s="1"/>
      <c r="LYR19" s="1"/>
      <c r="LYS19" s="1"/>
      <c r="LYT19" s="1"/>
      <c r="LYU19" s="1"/>
      <c r="LYV19" s="1"/>
      <c r="LYW19" s="1"/>
      <c r="LYX19" s="1"/>
      <c r="LYY19" s="1"/>
      <c r="LYZ19" s="1"/>
      <c r="LZA19" s="1"/>
      <c r="LZB19" s="1"/>
      <c r="LZC19" s="1"/>
      <c r="LZD19" s="1"/>
      <c r="LZE19" s="1"/>
      <c r="LZF19" s="1"/>
      <c r="LZG19" s="1"/>
      <c r="LZH19" s="1"/>
      <c r="LZI19" s="1"/>
      <c r="LZJ19" s="1"/>
      <c r="LZK19" s="1"/>
      <c r="LZL19" s="1"/>
      <c r="LZM19" s="1"/>
      <c r="LZN19" s="1"/>
      <c r="LZO19" s="1"/>
      <c r="LZP19" s="1"/>
      <c r="LZQ19" s="1"/>
      <c r="LZR19" s="1"/>
      <c r="LZS19" s="1"/>
      <c r="LZT19" s="1"/>
      <c r="LZU19" s="1"/>
      <c r="LZV19" s="1"/>
      <c r="LZW19" s="1"/>
      <c r="LZX19" s="1"/>
      <c r="LZY19" s="1"/>
      <c r="LZZ19" s="1"/>
      <c r="MAA19" s="1"/>
      <c r="MAB19" s="1"/>
      <c r="MAC19" s="1"/>
      <c r="MAD19" s="1"/>
      <c r="MAE19" s="1"/>
      <c r="MAF19" s="1"/>
      <c r="MAG19" s="1"/>
      <c r="MAH19" s="1"/>
      <c r="MAI19" s="1"/>
      <c r="MAJ19" s="1"/>
      <c r="MAK19" s="1"/>
      <c r="MAL19" s="1"/>
      <c r="MAM19" s="1"/>
      <c r="MAN19" s="1"/>
      <c r="MAO19" s="1"/>
      <c r="MAP19" s="1"/>
      <c r="MAQ19" s="1"/>
      <c r="MAR19" s="1"/>
      <c r="MAS19" s="1"/>
      <c r="MAT19" s="1"/>
      <c r="MAU19" s="1"/>
      <c r="MAV19" s="1"/>
      <c r="MAW19" s="1"/>
      <c r="MAX19" s="1"/>
      <c r="MAY19" s="1"/>
      <c r="MAZ19" s="1"/>
      <c r="MBA19" s="1"/>
      <c r="MBB19" s="1"/>
      <c r="MBC19" s="1"/>
      <c r="MBD19" s="1"/>
      <c r="MBE19" s="1"/>
      <c r="MBF19" s="1"/>
      <c r="MBG19" s="1"/>
      <c r="MBH19" s="1"/>
      <c r="MBI19" s="1"/>
      <c r="MBJ19" s="1"/>
      <c r="MBK19" s="1"/>
      <c r="MBL19" s="1"/>
      <c r="MBM19" s="1"/>
      <c r="MBN19" s="1"/>
      <c r="MBO19" s="1"/>
      <c r="MBP19" s="1"/>
      <c r="MBQ19" s="1"/>
      <c r="MBR19" s="1"/>
      <c r="MBS19" s="1"/>
      <c r="MBT19" s="1"/>
      <c r="MBU19" s="1"/>
      <c r="MBV19" s="1"/>
      <c r="MBW19" s="1"/>
      <c r="MBX19" s="1"/>
      <c r="MBY19" s="1"/>
      <c r="MBZ19" s="1"/>
      <c r="MCA19" s="1"/>
      <c r="MCB19" s="1"/>
      <c r="MCC19" s="1"/>
      <c r="MCD19" s="1"/>
      <c r="MCE19" s="1"/>
      <c r="MCF19" s="1"/>
      <c r="MCG19" s="1"/>
      <c r="MCH19" s="1"/>
      <c r="MCI19" s="1"/>
      <c r="MCJ19" s="1"/>
      <c r="MCK19" s="1"/>
      <c r="MCL19" s="1"/>
      <c r="MCM19" s="1"/>
      <c r="MCN19" s="1"/>
      <c r="MCO19" s="1"/>
      <c r="MCP19" s="1"/>
      <c r="MCQ19" s="1"/>
      <c r="MCR19" s="1"/>
      <c r="MCS19" s="1"/>
      <c r="MCT19" s="1"/>
      <c r="MCU19" s="1"/>
      <c r="MCV19" s="1"/>
      <c r="MCW19" s="1"/>
      <c r="MCX19" s="1"/>
      <c r="MCY19" s="1"/>
      <c r="MCZ19" s="1"/>
      <c r="MDA19" s="1"/>
      <c r="MDB19" s="1"/>
      <c r="MDC19" s="1"/>
      <c r="MDD19" s="1"/>
      <c r="MDE19" s="1"/>
      <c r="MDF19" s="1"/>
      <c r="MDG19" s="1"/>
      <c r="MDH19" s="1"/>
      <c r="MDI19" s="1"/>
      <c r="MDJ19" s="1"/>
      <c r="MDK19" s="1"/>
      <c r="MDL19" s="1"/>
      <c r="MDM19" s="1"/>
      <c r="MDN19" s="1"/>
      <c r="MDO19" s="1"/>
      <c r="MDP19" s="1"/>
      <c r="MDQ19" s="1"/>
      <c r="MDR19" s="1"/>
      <c r="MDS19" s="1"/>
      <c r="MDT19" s="1"/>
      <c r="MDU19" s="1"/>
      <c r="MDV19" s="1"/>
      <c r="MDW19" s="1"/>
      <c r="MDX19" s="1"/>
      <c r="MDY19" s="1"/>
      <c r="MDZ19" s="1"/>
      <c r="MEA19" s="1"/>
      <c r="MEB19" s="1"/>
      <c r="MEC19" s="1"/>
      <c r="MED19" s="1"/>
      <c r="MEE19" s="1"/>
      <c r="MEF19" s="1"/>
      <c r="MEG19" s="1"/>
      <c r="MEH19" s="1"/>
      <c r="MEI19" s="1"/>
      <c r="MEJ19" s="1"/>
      <c r="MEK19" s="1"/>
      <c r="MEL19" s="1"/>
      <c r="MEM19" s="1"/>
      <c r="MEN19" s="1"/>
      <c r="MEO19" s="1"/>
      <c r="MEP19" s="1"/>
      <c r="MEQ19" s="1"/>
      <c r="MER19" s="1"/>
      <c r="MES19" s="1"/>
      <c r="MET19" s="1"/>
      <c r="MEU19" s="1"/>
      <c r="MEV19" s="1"/>
      <c r="MEW19" s="1"/>
      <c r="MEX19" s="1"/>
      <c r="MEY19" s="1"/>
      <c r="MEZ19" s="1"/>
      <c r="MFA19" s="1"/>
      <c r="MFB19" s="1"/>
      <c r="MFC19" s="1"/>
      <c r="MFD19" s="1"/>
      <c r="MFE19" s="1"/>
      <c r="MFF19" s="1"/>
      <c r="MFG19" s="1"/>
      <c r="MFH19" s="1"/>
      <c r="MFI19" s="1"/>
      <c r="MFJ19" s="1"/>
      <c r="MFK19" s="1"/>
      <c r="MFL19" s="1"/>
      <c r="MFM19" s="1"/>
      <c r="MFN19" s="1"/>
      <c r="MFO19" s="1"/>
      <c r="MFP19" s="1"/>
      <c r="MFQ19" s="1"/>
      <c r="MFR19" s="1"/>
      <c r="MFS19" s="1"/>
      <c r="MFT19" s="1"/>
      <c r="MFU19" s="1"/>
      <c r="MFV19" s="1"/>
      <c r="MFW19" s="1"/>
      <c r="MFX19" s="1"/>
      <c r="MFY19" s="1"/>
      <c r="MFZ19" s="1"/>
      <c r="MGA19" s="1"/>
      <c r="MGB19" s="1"/>
      <c r="MGC19" s="1"/>
      <c r="MGD19" s="1"/>
      <c r="MGE19" s="1"/>
      <c r="MGF19" s="1"/>
      <c r="MGG19" s="1"/>
      <c r="MGH19" s="1"/>
      <c r="MGI19" s="1"/>
      <c r="MGJ19" s="1"/>
      <c r="MGK19" s="1"/>
      <c r="MGL19" s="1"/>
      <c r="MGM19" s="1"/>
      <c r="MGN19" s="1"/>
      <c r="MGO19" s="1"/>
      <c r="MGP19" s="1"/>
      <c r="MGQ19" s="1"/>
      <c r="MGR19" s="1"/>
      <c r="MGS19" s="1"/>
      <c r="MGT19" s="1"/>
      <c r="MGU19" s="1"/>
      <c r="MGV19" s="1"/>
      <c r="MGW19" s="1"/>
      <c r="MGX19" s="1"/>
      <c r="MGY19" s="1"/>
      <c r="MGZ19" s="1"/>
      <c r="MHA19" s="1"/>
      <c r="MHB19" s="1"/>
      <c r="MHC19" s="1"/>
      <c r="MHD19" s="1"/>
      <c r="MHE19" s="1"/>
      <c r="MHF19" s="1"/>
      <c r="MHG19" s="1"/>
      <c r="MHH19" s="1"/>
      <c r="MHI19" s="1"/>
      <c r="MHJ19" s="1"/>
      <c r="MHK19" s="1"/>
      <c r="MHL19" s="1"/>
      <c r="MHM19" s="1"/>
      <c r="MHN19" s="1"/>
      <c r="MHO19" s="1"/>
      <c r="MHP19" s="1"/>
      <c r="MHQ19" s="1"/>
      <c r="MHR19" s="1"/>
      <c r="MHS19" s="1"/>
      <c r="MHT19" s="1"/>
      <c r="MHU19" s="1"/>
      <c r="MHV19" s="1"/>
      <c r="MHW19" s="1"/>
      <c r="MHX19" s="1"/>
      <c r="MHY19" s="1"/>
      <c r="MHZ19" s="1"/>
      <c r="MIA19" s="1"/>
      <c r="MIB19" s="1"/>
      <c r="MIC19" s="1"/>
      <c r="MID19" s="1"/>
      <c r="MIE19" s="1"/>
      <c r="MIF19" s="1"/>
      <c r="MIG19" s="1"/>
      <c r="MIH19" s="1"/>
      <c r="MII19" s="1"/>
      <c r="MIJ19" s="1"/>
      <c r="MIK19" s="1"/>
      <c r="MIL19" s="1"/>
      <c r="MIM19" s="1"/>
      <c r="MIN19" s="1"/>
      <c r="MIO19" s="1"/>
      <c r="MIP19" s="1"/>
      <c r="MIQ19" s="1"/>
      <c r="MIR19" s="1"/>
      <c r="MIS19" s="1"/>
      <c r="MIT19" s="1"/>
      <c r="MIU19" s="1"/>
      <c r="MIV19" s="1"/>
      <c r="MIW19" s="1"/>
      <c r="MIX19" s="1"/>
      <c r="MIY19" s="1"/>
      <c r="MIZ19" s="1"/>
      <c r="MJA19" s="1"/>
      <c r="MJB19" s="1"/>
      <c r="MJC19" s="1"/>
      <c r="MJD19" s="1"/>
      <c r="MJE19" s="1"/>
      <c r="MJF19" s="1"/>
      <c r="MJG19" s="1"/>
      <c r="MJH19" s="1"/>
      <c r="MJI19" s="1"/>
      <c r="MJJ19" s="1"/>
      <c r="MJK19" s="1"/>
      <c r="MJL19" s="1"/>
      <c r="MJM19" s="1"/>
      <c r="MJN19" s="1"/>
      <c r="MJO19" s="1"/>
      <c r="MJP19" s="1"/>
      <c r="MJQ19" s="1"/>
      <c r="MJR19" s="1"/>
      <c r="MJS19" s="1"/>
      <c r="MJT19" s="1"/>
      <c r="MJU19" s="1"/>
      <c r="MJV19" s="1"/>
      <c r="MJW19" s="1"/>
      <c r="MJX19" s="1"/>
      <c r="MJY19" s="1"/>
      <c r="MJZ19" s="1"/>
      <c r="MKA19" s="1"/>
      <c r="MKB19" s="1"/>
      <c r="MKC19" s="1"/>
      <c r="MKD19" s="1"/>
      <c r="MKE19" s="1"/>
      <c r="MKF19" s="1"/>
      <c r="MKG19" s="1"/>
      <c r="MKH19" s="1"/>
      <c r="MKI19" s="1"/>
      <c r="MKJ19" s="1"/>
      <c r="MKK19" s="1"/>
      <c r="MKL19" s="1"/>
      <c r="MKM19" s="1"/>
      <c r="MKN19" s="1"/>
      <c r="MKO19" s="1"/>
      <c r="MKP19" s="1"/>
      <c r="MKQ19" s="1"/>
      <c r="MKR19" s="1"/>
      <c r="MKS19" s="1"/>
      <c r="MKT19" s="1"/>
      <c r="MKU19" s="1"/>
      <c r="MKV19" s="1"/>
      <c r="MKW19" s="1"/>
      <c r="MKX19" s="1"/>
      <c r="MKY19" s="1"/>
      <c r="MKZ19" s="1"/>
      <c r="MLA19" s="1"/>
      <c r="MLB19" s="1"/>
      <c r="MLC19" s="1"/>
      <c r="MLD19" s="1"/>
      <c r="MLE19" s="1"/>
      <c r="MLF19" s="1"/>
      <c r="MLG19" s="1"/>
      <c r="MLH19" s="1"/>
      <c r="MLI19" s="1"/>
      <c r="MLJ19" s="1"/>
      <c r="MLK19" s="1"/>
      <c r="MLL19" s="1"/>
      <c r="MLM19" s="1"/>
      <c r="MLN19" s="1"/>
      <c r="MLO19" s="1"/>
      <c r="MLP19" s="1"/>
      <c r="MLQ19" s="1"/>
      <c r="MLR19" s="1"/>
      <c r="MLS19" s="1"/>
      <c r="MLT19" s="1"/>
      <c r="MLU19" s="1"/>
      <c r="MLV19" s="1"/>
      <c r="MLW19" s="1"/>
      <c r="MLX19" s="1"/>
      <c r="MLY19" s="1"/>
      <c r="MLZ19" s="1"/>
      <c r="MMA19" s="1"/>
      <c r="MMB19" s="1"/>
      <c r="MMC19" s="1"/>
      <c r="MMD19" s="1"/>
      <c r="MME19" s="1"/>
      <c r="MMF19" s="1"/>
      <c r="MMG19" s="1"/>
      <c r="MMH19" s="1"/>
      <c r="MMI19" s="1"/>
      <c r="MMJ19" s="1"/>
      <c r="MMK19" s="1"/>
      <c r="MML19" s="1"/>
      <c r="MMM19" s="1"/>
      <c r="MMN19" s="1"/>
      <c r="MMO19" s="1"/>
      <c r="MMP19" s="1"/>
      <c r="MMQ19" s="1"/>
      <c r="MMR19" s="1"/>
      <c r="MMS19" s="1"/>
      <c r="MMT19" s="1"/>
      <c r="MMU19" s="1"/>
      <c r="MMV19" s="1"/>
      <c r="MMW19" s="1"/>
      <c r="MMX19" s="1"/>
      <c r="MMY19" s="1"/>
      <c r="MMZ19" s="1"/>
      <c r="MNA19" s="1"/>
      <c r="MNB19" s="1"/>
      <c r="MNC19" s="1"/>
      <c r="MND19" s="1"/>
      <c r="MNE19" s="1"/>
      <c r="MNF19" s="1"/>
      <c r="MNG19" s="1"/>
      <c r="MNH19" s="1"/>
      <c r="MNI19" s="1"/>
      <c r="MNJ19" s="1"/>
      <c r="MNK19" s="1"/>
      <c r="MNL19" s="1"/>
      <c r="MNM19" s="1"/>
      <c r="MNN19" s="1"/>
      <c r="MNO19" s="1"/>
      <c r="MNP19" s="1"/>
      <c r="MNQ19" s="1"/>
      <c r="MNR19" s="1"/>
      <c r="MNS19" s="1"/>
      <c r="MNT19" s="1"/>
      <c r="MNU19" s="1"/>
      <c r="MNV19" s="1"/>
      <c r="MNW19" s="1"/>
      <c r="MNX19" s="1"/>
      <c r="MNY19" s="1"/>
      <c r="MNZ19" s="1"/>
      <c r="MOA19" s="1"/>
      <c r="MOB19" s="1"/>
      <c r="MOC19" s="1"/>
      <c r="MOD19" s="1"/>
      <c r="MOE19" s="1"/>
      <c r="MOF19" s="1"/>
      <c r="MOG19" s="1"/>
      <c r="MOH19" s="1"/>
      <c r="MOI19" s="1"/>
      <c r="MOJ19" s="1"/>
      <c r="MOK19" s="1"/>
      <c r="MOL19" s="1"/>
      <c r="MOM19" s="1"/>
      <c r="MON19" s="1"/>
      <c r="MOO19" s="1"/>
      <c r="MOP19" s="1"/>
      <c r="MOQ19" s="1"/>
      <c r="MOR19" s="1"/>
      <c r="MOS19" s="1"/>
      <c r="MOT19" s="1"/>
      <c r="MOU19" s="1"/>
      <c r="MOV19" s="1"/>
      <c r="MOW19" s="1"/>
      <c r="MOX19" s="1"/>
      <c r="MOY19" s="1"/>
      <c r="MOZ19" s="1"/>
      <c r="MPA19" s="1"/>
      <c r="MPB19" s="1"/>
      <c r="MPC19" s="1"/>
      <c r="MPD19" s="1"/>
      <c r="MPE19" s="1"/>
      <c r="MPF19" s="1"/>
      <c r="MPG19" s="1"/>
      <c r="MPH19" s="1"/>
      <c r="MPI19" s="1"/>
      <c r="MPJ19" s="1"/>
      <c r="MPK19" s="1"/>
      <c r="MPL19" s="1"/>
      <c r="MPM19" s="1"/>
      <c r="MPN19" s="1"/>
      <c r="MPO19" s="1"/>
      <c r="MPP19" s="1"/>
      <c r="MPQ19" s="1"/>
      <c r="MPR19" s="1"/>
      <c r="MPS19" s="1"/>
      <c r="MPT19" s="1"/>
      <c r="MPU19" s="1"/>
      <c r="MPV19" s="1"/>
      <c r="MPW19" s="1"/>
      <c r="MPX19" s="1"/>
      <c r="MPY19" s="1"/>
      <c r="MPZ19" s="1"/>
      <c r="MQA19" s="1"/>
      <c r="MQB19" s="1"/>
      <c r="MQC19" s="1"/>
      <c r="MQD19" s="1"/>
      <c r="MQE19" s="1"/>
      <c r="MQF19" s="1"/>
      <c r="MQG19" s="1"/>
      <c r="MQH19" s="1"/>
      <c r="MQI19" s="1"/>
      <c r="MQJ19" s="1"/>
      <c r="MQK19" s="1"/>
      <c r="MQL19" s="1"/>
      <c r="MQM19" s="1"/>
      <c r="MQN19" s="1"/>
      <c r="MQO19" s="1"/>
      <c r="MQP19" s="1"/>
      <c r="MQQ19" s="1"/>
      <c r="MQR19" s="1"/>
      <c r="MQS19" s="1"/>
      <c r="MQT19" s="1"/>
      <c r="MQU19" s="1"/>
      <c r="MQV19" s="1"/>
      <c r="MQW19" s="1"/>
      <c r="MQX19" s="1"/>
      <c r="MQY19" s="1"/>
      <c r="MQZ19" s="1"/>
      <c r="MRA19" s="1"/>
      <c r="MRB19" s="1"/>
      <c r="MRC19" s="1"/>
      <c r="MRD19" s="1"/>
      <c r="MRE19" s="1"/>
      <c r="MRF19" s="1"/>
      <c r="MRG19" s="1"/>
      <c r="MRH19" s="1"/>
      <c r="MRI19" s="1"/>
      <c r="MRJ19" s="1"/>
      <c r="MRK19" s="1"/>
      <c r="MRL19" s="1"/>
      <c r="MRM19" s="1"/>
      <c r="MRN19" s="1"/>
      <c r="MRO19" s="1"/>
      <c r="MRP19" s="1"/>
      <c r="MRQ19" s="1"/>
      <c r="MRR19" s="1"/>
      <c r="MRS19" s="1"/>
      <c r="MRT19" s="1"/>
      <c r="MRU19" s="1"/>
      <c r="MRV19" s="1"/>
      <c r="MRW19" s="1"/>
      <c r="MRX19" s="1"/>
      <c r="MRY19" s="1"/>
      <c r="MRZ19" s="1"/>
      <c r="MSA19" s="1"/>
      <c r="MSB19" s="1"/>
      <c r="MSC19" s="1"/>
      <c r="MSD19" s="1"/>
      <c r="MSE19" s="1"/>
      <c r="MSF19" s="1"/>
      <c r="MSG19" s="1"/>
      <c r="MSH19" s="1"/>
      <c r="MSI19" s="1"/>
      <c r="MSJ19" s="1"/>
      <c r="MSK19" s="1"/>
      <c r="MSL19" s="1"/>
      <c r="MSM19" s="1"/>
      <c r="MSN19" s="1"/>
      <c r="MSO19" s="1"/>
      <c r="MSP19" s="1"/>
      <c r="MSQ19" s="1"/>
      <c r="MSR19" s="1"/>
      <c r="MSS19" s="1"/>
      <c r="MST19" s="1"/>
      <c r="MSU19" s="1"/>
      <c r="MSV19" s="1"/>
      <c r="MSW19" s="1"/>
      <c r="MSX19" s="1"/>
      <c r="MSY19" s="1"/>
      <c r="MSZ19" s="1"/>
      <c r="MTA19" s="1"/>
      <c r="MTB19" s="1"/>
      <c r="MTC19" s="1"/>
      <c r="MTD19" s="1"/>
      <c r="MTE19" s="1"/>
      <c r="MTF19" s="1"/>
      <c r="MTG19" s="1"/>
      <c r="MTH19" s="1"/>
      <c r="MTI19" s="1"/>
      <c r="MTJ19" s="1"/>
      <c r="MTK19" s="1"/>
      <c r="MTL19" s="1"/>
      <c r="MTM19" s="1"/>
      <c r="MTN19" s="1"/>
      <c r="MTO19" s="1"/>
      <c r="MTP19" s="1"/>
      <c r="MTQ19" s="1"/>
      <c r="MTR19" s="1"/>
      <c r="MTS19" s="1"/>
      <c r="MTT19" s="1"/>
      <c r="MTU19" s="1"/>
      <c r="MTV19" s="1"/>
      <c r="MTW19" s="1"/>
      <c r="MTX19" s="1"/>
      <c r="MTY19" s="1"/>
      <c r="MTZ19" s="1"/>
      <c r="MUA19" s="1"/>
      <c r="MUB19" s="1"/>
      <c r="MUC19" s="1"/>
      <c r="MUD19" s="1"/>
      <c r="MUE19" s="1"/>
      <c r="MUF19" s="1"/>
      <c r="MUG19" s="1"/>
      <c r="MUH19" s="1"/>
      <c r="MUI19" s="1"/>
      <c r="MUJ19" s="1"/>
      <c r="MUK19" s="1"/>
      <c r="MUL19" s="1"/>
      <c r="MUM19" s="1"/>
      <c r="MUN19" s="1"/>
      <c r="MUO19" s="1"/>
      <c r="MUP19" s="1"/>
      <c r="MUQ19" s="1"/>
      <c r="MUR19" s="1"/>
      <c r="MUS19" s="1"/>
      <c r="MUT19" s="1"/>
      <c r="MUU19" s="1"/>
      <c r="MUV19" s="1"/>
      <c r="MUW19" s="1"/>
      <c r="MUX19" s="1"/>
      <c r="MUY19" s="1"/>
      <c r="MUZ19" s="1"/>
      <c r="MVA19" s="1"/>
      <c r="MVB19" s="1"/>
      <c r="MVC19" s="1"/>
      <c r="MVD19" s="1"/>
      <c r="MVE19" s="1"/>
      <c r="MVF19" s="1"/>
      <c r="MVG19" s="1"/>
      <c r="MVH19" s="1"/>
      <c r="MVI19" s="1"/>
      <c r="MVJ19" s="1"/>
      <c r="MVK19" s="1"/>
      <c r="MVL19" s="1"/>
      <c r="MVM19" s="1"/>
      <c r="MVN19" s="1"/>
      <c r="MVO19" s="1"/>
      <c r="MVP19" s="1"/>
      <c r="MVQ19" s="1"/>
      <c r="MVR19" s="1"/>
      <c r="MVS19" s="1"/>
      <c r="MVT19" s="1"/>
      <c r="MVU19" s="1"/>
      <c r="MVV19" s="1"/>
      <c r="MVW19" s="1"/>
      <c r="MVX19" s="1"/>
      <c r="MVY19" s="1"/>
      <c r="MVZ19" s="1"/>
      <c r="MWA19" s="1"/>
      <c r="MWB19" s="1"/>
      <c r="MWC19" s="1"/>
      <c r="MWD19" s="1"/>
      <c r="MWE19" s="1"/>
      <c r="MWF19" s="1"/>
      <c r="MWG19" s="1"/>
      <c r="MWH19" s="1"/>
      <c r="MWI19" s="1"/>
      <c r="MWJ19" s="1"/>
      <c r="MWK19" s="1"/>
      <c r="MWL19" s="1"/>
      <c r="MWM19" s="1"/>
      <c r="MWN19" s="1"/>
      <c r="MWO19" s="1"/>
      <c r="MWP19" s="1"/>
      <c r="MWQ19" s="1"/>
      <c r="MWR19" s="1"/>
      <c r="MWS19" s="1"/>
      <c r="MWT19" s="1"/>
      <c r="MWU19" s="1"/>
      <c r="MWV19" s="1"/>
      <c r="MWW19" s="1"/>
      <c r="MWX19" s="1"/>
      <c r="MWY19" s="1"/>
      <c r="MWZ19" s="1"/>
      <c r="MXA19" s="1"/>
      <c r="MXB19" s="1"/>
      <c r="MXC19" s="1"/>
      <c r="MXD19" s="1"/>
      <c r="MXE19" s="1"/>
      <c r="MXF19" s="1"/>
      <c r="MXG19" s="1"/>
      <c r="MXH19" s="1"/>
      <c r="MXI19" s="1"/>
      <c r="MXJ19" s="1"/>
      <c r="MXK19" s="1"/>
      <c r="MXL19" s="1"/>
      <c r="MXM19" s="1"/>
      <c r="MXN19" s="1"/>
      <c r="MXO19" s="1"/>
      <c r="MXP19" s="1"/>
      <c r="MXQ19" s="1"/>
      <c r="MXR19" s="1"/>
      <c r="MXS19" s="1"/>
      <c r="MXT19" s="1"/>
      <c r="MXU19" s="1"/>
      <c r="MXV19" s="1"/>
      <c r="MXW19" s="1"/>
      <c r="MXX19" s="1"/>
      <c r="MXY19" s="1"/>
      <c r="MXZ19" s="1"/>
      <c r="MYA19" s="1"/>
      <c r="MYB19" s="1"/>
      <c r="MYC19" s="1"/>
      <c r="MYD19" s="1"/>
      <c r="MYE19" s="1"/>
      <c r="MYF19" s="1"/>
      <c r="MYG19" s="1"/>
      <c r="MYH19" s="1"/>
      <c r="MYI19" s="1"/>
      <c r="MYJ19" s="1"/>
      <c r="MYK19" s="1"/>
      <c r="MYL19" s="1"/>
      <c r="MYM19" s="1"/>
      <c r="MYN19" s="1"/>
      <c r="MYO19" s="1"/>
      <c r="MYP19" s="1"/>
      <c r="MYQ19" s="1"/>
      <c r="MYR19" s="1"/>
      <c r="MYS19" s="1"/>
      <c r="MYT19" s="1"/>
      <c r="MYU19" s="1"/>
      <c r="MYV19" s="1"/>
      <c r="MYW19" s="1"/>
      <c r="MYX19" s="1"/>
      <c r="MYY19" s="1"/>
      <c r="MYZ19" s="1"/>
      <c r="MZA19" s="1"/>
      <c r="MZB19" s="1"/>
      <c r="MZC19" s="1"/>
      <c r="MZD19" s="1"/>
      <c r="MZE19" s="1"/>
      <c r="MZF19" s="1"/>
      <c r="MZG19" s="1"/>
      <c r="MZH19" s="1"/>
      <c r="MZI19" s="1"/>
      <c r="MZJ19" s="1"/>
      <c r="MZK19" s="1"/>
      <c r="MZL19" s="1"/>
      <c r="MZM19" s="1"/>
      <c r="MZN19" s="1"/>
      <c r="MZO19" s="1"/>
      <c r="MZP19" s="1"/>
      <c r="MZQ19" s="1"/>
      <c r="MZR19" s="1"/>
      <c r="MZS19" s="1"/>
      <c r="MZT19" s="1"/>
      <c r="MZU19" s="1"/>
      <c r="MZV19" s="1"/>
      <c r="MZW19" s="1"/>
      <c r="MZX19" s="1"/>
      <c r="MZY19" s="1"/>
      <c r="MZZ19" s="1"/>
      <c r="NAA19" s="1"/>
      <c r="NAB19" s="1"/>
      <c r="NAC19" s="1"/>
      <c r="NAD19" s="1"/>
      <c r="NAE19" s="1"/>
      <c r="NAF19" s="1"/>
      <c r="NAG19" s="1"/>
      <c r="NAH19" s="1"/>
      <c r="NAI19" s="1"/>
      <c r="NAJ19" s="1"/>
      <c r="NAK19" s="1"/>
      <c r="NAL19" s="1"/>
      <c r="NAM19" s="1"/>
      <c r="NAN19" s="1"/>
      <c r="NAO19" s="1"/>
      <c r="NAP19" s="1"/>
      <c r="NAQ19" s="1"/>
      <c r="NAR19" s="1"/>
      <c r="NAS19" s="1"/>
      <c r="NAT19" s="1"/>
      <c r="NAU19" s="1"/>
      <c r="NAV19" s="1"/>
      <c r="NAW19" s="1"/>
      <c r="NAX19" s="1"/>
      <c r="NAY19" s="1"/>
      <c r="NAZ19" s="1"/>
      <c r="NBA19" s="1"/>
      <c r="NBB19" s="1"/>
      <c r="NBC19" s="1"/>
      <c r="NBD19" s="1"/>
      <c r="NBE19" s="1"/>
      <c r="NBF19" s="1"/>
      <c r="NBG19" s="1"/>
      <c r="NBH19" s="1"/>
      <c r="NBI19" s="1"/>
      <c r="NBJ19" s="1"/>
      <c r="NBK19" s="1"/>
      <c r="NBL19" s="1"/>
      <c r="NBM19" s="1"/>
      <c r="NBN19" s="1"/>
      <c r="NBO19" s="1"/>
      <c r="NBP19" s="1"/>
      <c r="NBQ19" s="1"/>
      <c r="NBR19" s="1"/>
      <c r="NBS19" s="1"/>
      <c r="NBT19" s="1"/>
      <c r="NBU19" s="1"/>
      <c r="NBV19" s="1"/>
      <c r="NBW19" s="1"/>
      <c r="NBX19" s="1"/>
      <c r="NBY19" s="1"/>
      <c r="NBZ19" s="1"/>
      <c r="NCA19" s="1"/>
      <c r="NCB19" s="1"/>
      <c r="NCC19" s="1"/>
      <c r="NCD19" s="1"/>
      <c r="NCE19" s="1"/>
      <c r="NCF19" s="1"/>
      <c r="NCG19" s="1"/>
      <c r="NCH19" s="1"/>
      <c r="NCI19" s="1"/>
      <c r="NCJ19" s="1"/>
      <c r="NCK19" s="1"/>
      <c r="NCL19" s="1"/>
      <c r="NCM19" s="1"/>
      <c r="NCN19" s="1"/>
      <c r="NCO19" s="1"/>
      <c r="NCP19" s="1"/>
      <c r="NCQ19" s="1"/>
      <c r="NCR19" s="1"/>
      <c r="NCS19" s="1"/>
      <c r="NCT19" s="1"/>
      <c r="NCU19" s="1"/>
      <c r="NCV19" s="1"/>
      <c r="NCW19" s="1"/>
      <c r="NCX19" s="1"/>
      <c r="NCY19" s="1"/>
      <c r="NCZ19" s="1"/>
      <c r="NDA19" s="1"/>
      <c r="NDB19" s="1"/>
      <c r="NDC19" s="1"/>
      <c r="NDD19" s="1"/>
      <c r="NDE19" s="1"/>
      <c r="NDF19" s="1"/>
      <c r="NDG19" s="1"/>
      <c r="NDH19" s="1"/>
      <c r="NDI19" s="1"/>
      <c r="NDJ19" s="1"/>
      <c r="NDK19" s="1"/>
      <c r="NDL19" s="1"/>
      <c r="NDM19" s="1"/>
      <c r="NDN19" s="1"/>
      <c r="NDO19" s="1"/>
      <c r="NDP19" s="1"/>
      <c r="NDQ19" s="1"/>
      <c r="NDR19" s="1"/>
      <c r="NDS19" s="1"/>
      <c r="NDT19" s="1"/>
      <c r="NDU19" s="1"/>
      <c r="NDV19" s="1"/>
      <c r="NDW19" s="1"/>
      <c r="NDX19" s="1"/>
      <c r="NDY19" s="1"/>
      <c r="NDZ19" s="1"/>
      <c r="NEA19" s="1"/>
      <c r="NEB19" s="1"/>
      <c r="NEC19" s="1"/>
      <c r="NED19" s="1"/>
      <c r="NEE19" s="1"/>
      <c r="NEF19" s="1"/>
      <c r="NEG19" s="1"/>
      <c r="NEH19" s="1"/>
      <c r="NEI19" s="1"/>
      <c r="NEJ19" s="1"/>
      <c r="NEK19" s="1"/>
      <c r="NEL19" s="1"/>
      <c r="NEM19" s="1"/>
      <c r="NEN19" s="1"/>
      <c r="NEO19" s="1"/>
      <c r="NEP19" s="1"/>
      <c r="NEQ19" s="1"/>
      <c r="NER19" s="1"/>
      <c r="NES19" s="1"/>
      <c r="NET19" s="1"/>
      <c r="NEU19" s="1"/>
      <c r="NEV19" s="1"/>
      <c r="NEW19" s="1"/>
      <c r="NEX19" s="1"/>
      <c r="NEY19" s="1"/>
      <c r="NEZ19" s="1"/>
      <c r="NFA19" s="1"/>
      <c r="NFB19" s="1"/>
      <c r="NFC19" s="1"/>
      <c r="NFD19" s="1"/>
      <c r="NFE19" s="1"/>
      <c r="NFF19" s="1"/>
      <c r="NFG19" s="1"/>
      <c r="NFH19" s="1"/>
      <c r="NFI19" s="1"/>
      <c r="NFJ19" s="1"/>
      <c r="NFK19" s="1"/>
      <c r="NFL19" s="1"/>
      <c r="NFM19" s="1"/>
      <c r="NFN19" s="1"/>
      <c r="NFO19" s="1"/>
      <c r="NFP19" s="1"/>
      <c r="NFQ19" s="1"/>
      <c r="NFR19" s="1"/>
      <c r="NFS19" s="1"/>
      <c r="NFT19" s="1"/>
      <c r="NFU19" s="1"/>
      <c r="NFV19" s="1"/>
      <c r="NFW19" s="1"/>
      <c r="NFX19" s="1"/>
      <c r="NFY19" s="1"/>
      <c r="NFZ19" s="1"/>
      <c r="NGA19" s="1"/>
      <c r="NGB19" s="1"/>
      <c r="NGC19" s="1"/>
      <c r="NGD19" s="1"/>
      <c r="NGE19" s="1"/>
      <c r="NGF19" s="1"/>
      <c r="NGG19" s="1"/>
      <c r="NGH19" s="1"/>
      <c r="NGI19" s="1"/>
      <c r="NGJ19" s="1"/>
      <c r="NGK19" s="1"/>
      <c r="NGL19" s="1"/>
      <c r="NGM19" s="1"/>
      <c r="NGN19" s="1"/>
      <c r="NGO19" s="1"/>
      <c r="NGP19" s="1"/>
      <c r="NGQ19" s="1"/>
      <c r="NGR19" s="1"/>
      <c r="NGS19" s="1"/>
      <c r="NGT19" s="1"/>
      <c r="NGU19" s="1"/>
      <c r="NGV19" s="1"/>
      <c r="NGW19" s="1"/>
      <c r="NGX19" s="1"/>
      <c r="NGY19" s="1"/>
      <c r="NGZ19" s="1"/>
      <c r="NHA19" s="1"/>
      <c r="NHB19" s="1"/>
      <c r="NHC19" s="1"/>
      <c r="NHD19" s="1"/>
      <c r="NHE19" s="1"/>
      <c r="NHF19" s="1"/>
      <c r="NHG19" s="1"/>
      <c r="NHH19" s="1"/>
      <c r="NHI19" s="1"/>
      <c r="NHJ19" s="1"/>
      <c r="NHK19" s="1"/>
      <c r="NHL19" s="1"/>
      <c r="NHM19" s="1"/>
      <c r="NHN19" s="1"/>
      <c r="NHO19" s="1"/>
      <c r="NHP19" s="1"/>
      <c r="NHQ19" s="1"/>
      <c r="NHR19" s="1"/>
      <c r="NHS19" s="1"/>
      <c r="NHT19" s="1"/>
      <c r="NHU19" s="1"/>
      <c r="NHV19" s="1"/>
      <c r="NHW19" s="1"/>
      <c r="NHX19" s="1"/>
      <c r="NHY19" s="1"/>
      <c r="NHZ19" s="1"/>
      <c r="NIA19" s="1"/>
      <c r="NIB19" s="1"/>
      <c r="NIC19" s="1"/>
      <c r="NID19" s="1"/>
      <c r="NIE19" s="1"/>
      <c r="NIF19" s="1"/>
      <c r="NIG19" s="1"/>
      <c r="NIH19" s="1"/>
      <c r="NII19" s="1"/>
      <c r="NIJ19" s="1"/>
      <c r="NIK19" s="1"/>
      <c r="NIL19" s="1"/>
      <c r="NIM19" s="1"/>
      <c r="NIN19" s="1"/>
      <c r="NIO19" s="1"/>
      <c r="NIP19" s="1"/>
      <c r="NIQ19" s="1"/>
      <c r="NIR19" s="1"/>
      <c r="NIS19" s="1"/>
      <c r="NIT19" s="1"/>
      <c r="NIU19" s="1"/>
      <c r="NIV19" s="1"/>
      <c r="NIW19" s="1"/>
      <c r="NIX19" s="1"/>
      <c r="NIY19" s="1"/>
      <c r="NIZ19" s="1"/>
      <c r="NJA19" s="1"/>
      <c r="NJB19" s="1"/>
      <c r="NJC19" s="1"/>
      <c r="NJD19" s="1"/>
      <c r="NJE19" s="1"/>
      <c r="NJF19" s="1"/>
      <c r="NJG19" s="1"/>
      <c r="NJH19" s="1"/>
      <c r="NJI19" s="1"/>
      <c r="NJJ19" s="1"/>
      <c r="NJK19" s="1"/>
      <c r="NJL19" s="1"/>
      <c r="NJM19" s="1"/>
      <c r="NJN19" s="1"/>
      <c r="NJO19" s="1"/>
      <c r="NJP19" s="1"/>
      <c r="NJQ19" s="1"/>
      <c r="NJR19" s="1"/>
      <c r="NJS19" s="1"/>
      <c r="NJT19" s="1"/>
      <c r="NJU19" s="1"/>
      <c r="NJV19" s="1"/>
      <c r="NJW19" s="1"/>
      <c r="NJX19" s="1"/>
      <c r="NJY19" s="1"/>
      <c r="NJZ19" s="1"/>
      <c r="NKA19" s="1"/>
      <c r="NKB19" s="1"/>
      <c r="NKC19" s="1"/>
      <c r="NKD19" s="1"/>
      <c r="NKE19" s="1"/>
      <c r="NKF19" s="1"/>
      <c r="NKG19" s="1"/>
      <c r="NKH19" s="1"/>
      <c r="NKI19" s="1"/>
      <c r="NKJ19" s="1"/>
      <c r="NKK19" s="1"/>
      <c r="NKL19" s="1"/>
      <c r="NKM19" s="1"/>
      <c r="NKN19" s="1"/>
      <c r="NKO19" s="1"/>
      <c r="NKP19" s="1"/>
      <c r="NKQ19" s="1"/>
      <c r="NKR19" s="1"/>
      <c r="NKS19" s="1"/>
      <c r="NKT19" s="1"/>
      <c r="NKU19" s="1"/>
      <c r="NKV19" s="1"/>
      <c r="NKW19" s="1"/>
      <c r="NKX19" s="1"/>
      <c r="NKY19" s="1"/>
      <c r="NKZ19" s="1"/>
      <c r="NLA19" s="1"/>
      <c r="NLB19" s="1"/>
      <c r="NLC19" s="1"/>
      <c r="NLD19" s="1"/>
      <c r="NLE19" s="1"/>
      <c r="NLF19" s="1"/>
      <c r="NLG19" s="1"/>
      <c r="NLH19" s="1"/>
      <c r="NLI19" s="1"/>
      <c r="NLJ19" s="1"/>
      <c r="NLK19" s="1"/>
      <c r="NLL19" s="1"/>
      <c r="NLM19" s="1"/>
      <c r="NLN19" s="1"/>
      <c r="NLO19" s="1"/>
      <c r="NLP19" s="1"/>
      <c r="NLQ19" s="1"/>
      <c r="NLR19" s="1"/>
      <c r="NLS19" s="1"/>
      <c r="NLT19" s="1"/>
      <c r="NLU19" s="1"/>
      <c r="NLV19" s="1"/>
      <c r="NLW19" s="1"/>
      <c r="NLX19" s="1"/>
      <c r="NLY19" s="1"/>
      <c r="NLZ19" s="1"/>
      <c r="NMA19" s="1"/>
      <c r="NMB19" s="1"/>
      <c r="NMC19" s="1"/>
      <c r="NMD19" s="1"/>
      <c r="NME19" s="1"/>
      <c r="NMF19" s="1"/>
      <c r="NMG19" s="1"/>
      <c r="NMH19" s="1"/>
      <c r="NMI19" s="1"/>
      <c r="NMJ19" s="1"/>
      <c r="NMK19" s="1"/>
      <c r="NML19" s="1"/>
      <c r="NMM19" s="1"/>
      <c r="NMN19" s="1"/>
      <c r="NMO19" s="1"/>
      <c r="NMP19" s="1"/>
      <c r="NMQ19" s="1"/>
      <c r="NMR19" s="1"/>
      <c r="NMS19" s="1"/>
      <c r="NMT19" s="1"/>
      <c r="NMU19" s="1"/>
      <c r="NMV19" s="1"/>
      <c r="NMW19" s="1"/>
      <c r="NMX19" s="1"/>
      <c r="NMY19" s="1"/>
      <c r="NMZ19" s="1"/>
      <c r="NNA19" s="1"/>
      <c r="NNB19" s="1"/>
      <c r="NNC19" s="1"/>
      <c r="NND19" s="1"/>
      <c r="NNE19" s="1"/>
      <c r="NNF19" s="1"/>
      <c r="NNG19" s="1"/>
      <c r="NNH19" s="1"/>
      <c r="NNI19" s="1"/>
      <c r="NNJ19" s="1"/>
      <c r="NNK19" s="1"/>
      <c r="NNL19" s="1"/>
      <c r="NNM19" s="1"/>
      <c r="NNN19" s="1"/>
      <c r="NNO19" s="1"/>
      <c r="NNP19" s="1"/>
      <c r="NNQ19" s="1"/>
      <c r="NNR19" s="1"/>
      <c r="NNS19" s="1"/>
      <c r="NNT19" s="1"/>
      <c r="NNU19" s="1"/>
      <c r="NNV19" s="1"/>
      <c r="NNW19" s="1"/>
      <c r="NNX19" s="1"/>
      <c r="NNY19" s="1"/>
      <c r="NNZ19" s="1"/>
      <c r="NOA19" s="1"/>
      <c r="NOB19" s="1"/>
      <c r="NOC19" s="1"/>
      <c r="NOD19" s="1"/>
      <c r="NOE19" s="1"/>
      <c r="NOF19" s="1"/>
      <c r="NOG19" s="1"/>
      <c r="NOH19" s="1"/>
      <c r="NOI19" s="1"/>
      <c r="NOJ19" s="1"/>
      <c r="NOK19" s="1"/>
      <c r="NOL19" s="1"/>
      <c r="NOM19" s="1"/>
      <c r="NON19" s="1"/>
      <c r="NOO19" s="1"/>
      <c r="NOP19" s="1"/>
      <c r="NOQ19" s="1"/>
      <c r="NOR19" s="1"/>
      <c r="NOS19" s="1"/>
      <c r="NOT19" s="1"/>
      <c r="NOU19" s="1"/>
      <c r="NOV19" s="1"/>
      <c r="NOW19" s="1"/>
      <c r="NOX19" s="1"/>
      <c r="NOY19" s="1"/>
      <c r="NOZ19" s="1"/>
      <c r="NPA19" s="1"/>
      <c r="NPB19" s="1"/>
      <c r="NPC19" s="1"/>
      <c r="NPD19" s="1"/>
      <c r="NPE19" s="1"/>
      <c r="NPF19" s="1"/>
      <c r="NPG19" s="1"/>
      <c r="NPH19" s="1"/>
      <c r="NPI19" s="1"/>
      <c r="NPJ19" s="1"/>
      <c r="NPK19" s="1"/>
      <c r="NPL19" s="1"/>
      <c r="NPM19" s="1"/>
      <c r="NPN19" s="1"/>
      <c r="NPO19" s="1"/>
      <c r="NPP19" s="1"/>
      <c r="NPQ19" s="1"/>
      <c r="NPR19" s="1"/>
      <c r="NPS19" s="1"/>
      <c r="NPT19" s="1"/>
      <c r="NPU19" s="1"/>
      <c r="NPV19" s="1"/>
      <c r="NPW19" s="1"/>
      <c r="NPX19" s="1"/>
      <c r="NPY19" s="1"/>
      <c r="NPZ19" s="1"/>
      <c r="NQA19" s="1"/>
      <c r="NQB19" s="1"/>
      <c r="NQC19" s="1"/>
      <c r="NQD19" s="1"/>
      <c r="NQE19" s="1"/>
      <c r="NQF19" s="1"/>
      <c r="NQG19" s="1"/>
      <c r="NQH19" s="1"/>
      <c r="NQI19" s="1"/>
      <c r="NQJ19" s="1"/>
      <c r="NQK19" s="1"/>
      <c r="NQL19" s="1"/>
      <c r="NQM19" s="1"/>
      <c r="NQN19" s="1"/>
      <c r="NQO19" s="1"/>
      <c r="NQP19" s="1"/>
      <c r="NQQ19" s="1"/>
      <c r="NQR19" s="1"/>
      <c r="NQS19" s="1"/>
      <c r="NQT19" s="1"/>
      <c r="NQU19" s="1"/>
      <c r="NQV19" s="1"/>
      <c r="NQW19" s="1"/>
      <c r="NQX19" s="1"/>
      <c r="NQY19" s="1"/>
      <c r="NQZ19" s="1"/>
      <c r="NRA19" s="1"/>
      <c r="NRB19" s="1"/>
      <c r="NRC19" s="1"/>
      <c r="NRD19" s="1"/>
      <c r="NRE19" s="1"/>
      <c r="NRF19" s="1"/>
      <c r="NRG19" s="1"/>
      <c r="NRH19" s="1"/>
      <c r="NRI19" s="1"/>
      <c r="NRJ19" s="1"/>
      <c r="NRK19" s="1"/>
      <c r="NRL19" s="1"/>
      <c r="NRM19" s="1"/>
      <c r="NRN19" s="1"/>
      <c r="NRO19" s="1"/>
      <c r="NRP19" s="1"/>
      <c r="NRQ19" s="1"/>
      <c r="NRR19" s="1"/>
      <c r="NRS19" s="1"/>
      <c r="NRT19" s="1"/>
      <c r="NRU19" s="1"/>
      <c r="NRV19" s="1"/>
      <c r="NRW19" s="1"/>
      <c r="NRX19" s="1"/>
      <c r="NRY19" s="1"/>
      <c r="NRZ19" s="1"/>
      <c r="NSA19" s="1"/>
      <c r="NSB19" s="1"/>
      <c r="NSC19" s="1"/>
      <c r="NSD19" s="1"/>
      <c r="NSE19" s="1"/>
      <c r="NSF19" s="1"/>
      <c r="NSG19" s="1"/>
      <c r="NSH19" s="1"/>
      <c r="NSI19" s="1"/>
      <c r="NSJ19" s="1"/>
      <c r="NSK19" s="1"/>
      <c r="NSL19" s="1"/>
      <c r="NSM19" s="1"/>
      <c r="NSN19" s="1"/>
      <c r="NSO19" s="1"/>
      <c r="NSP19" s="1"/>
      <c r="NSQ19" s="1"/>
      <c r="NSR19" s="1"/>
      <c r="NSS19" s="1"/>
      <c r="NST19" s="1"/>
      <c r="NSU19" s="1"/>
      <c r="NSV19" s="1"/>
      <c r="NSW19" s="1"/>
      <c r="NSX19" s="1"/>
      <c r="NSY19" s="1"/>
      <c r="NSZ19" s="1"/>
      <c r="NTA19" s="1"/>
      <c r="NTB19" s="1"/>
      <c r="NTC19" s="1"/>
      <c r="NTD19" s="1"/>
      <c r="NTE19" s="1"/>
      <c r="NTF19" s="1"/>
      <c r="NTG19" s="1"/>
      <c r="NTH19" s="1"/>
      <c r="NTI19" s="1"/>
      <c r="NTJ19" s="1"/>
      <c r="NTK19" s="1"/>
      <c r="NTL19" s="1"/>
      <c r="NTM19" s="1"/>
      <c r="NTN19" s="1"/>
      <c r="NTO19" s="1"/>
      <c r="NTP19" s="1"/>
      <c r="NTQ19" s="1"/>
      <c r="NTR19" s="1"/>
      <c r="NTS19" s="1"/>
      <c r="NTT19" s="1"/>
      <c r="NTU19" s="1"/>
      <c r="NTV19" s="1"/>
      <c r="NTW19" s="1"/>
      <c r="NTX19" s="1"/>
      <c r="NTY19" s="1"/>
      <c r="NTZ19" s="1"/>
      <c r="NUA19" s="1"/>
      <c r="NUB19" s="1"/>
      <c r="NUC19" s="1"/>
      <c r="NUD19" s="1"/>
      <c r="NUE19" s="1"/>
      <c r="NUF19" s="1"/>
      <c r="NUG19" s="1"/>
      <c r="NUH19" s="1"/>
      <c r="NUI19" s="1"/>
      <c r="NUJ19" s="1"/>
      <c r="NUK19" s="1"/>
      <c r="NUL19" s="1"/>
      <c r="NUM19" s="1"/>
      <c r="NUN19" s="1"/>
      <c r="NUO19" s="1"/>
      <c r="NUP19" s="1"/>
      <c r="NUQ19" s="1"/>
      <c r="NUR19" s="1"/>
      <c r="NUS19" s="1"/>
      <c r="NUT19" s="1"/>
      <c r="NUU19" s="1"/>
      <c r="NUV19" s="1"/>
      <c r="NUW19" s="1"/>
      <c r="NUX19" s="1"/>
      <c r="NUY19" s="1"/>
      <c r="NUZ19" s="1"/>
      <c r="NVA19" s="1"/>
      <c r="NVB19" s="1"/>
      <c r="NVC19" s="1"/>
      <c r="NVD19" s="1"/>
      <c r="NVE19" s="1"/>
      <c r="NVF19" s="1"/>
      <c r="NVG19" s="1"/>
      <c r="NVH19" s="1"/>
      <c r="NVI19" s="1"/>
      <c r="NVJ19" s="1"/>
      <c r="NVK19" s="1"/>
      <c r="NVL19" s="1"/>
      <c r="NVM19" s="1"/>
      <c r="NVN19" s="1"/>
      <c r="NVO19" s="1"/>
      <c r="NVP19" s="1"/>
      <c r="NVQ19" s="1"/>
      <c r="NVR19" s="1"/>
      <c r="NVS19" s="1"/>
      <c r="NVT19" s="1"/>
      <c r="NVU19" s="1"/>
      <c r="NVV19" s="1"/>
      <c r="NVW19" s="1"/>
      <c r="NVX19" s="1"/>
      <c r="NVY19" s="1"/>
      <c r="NVZ19" s="1"/>
      <c r="NWA19" s="1"/>
      <c r="NWB19" s="1"/>
      <c r="NWC19" s="1"/>
      <c r="NWD19" s="1"/>
      <c r="NWE19" s="1"/>
      <c r="NWF19" s="1"/>
      <c r="NWG19" s="1"/>
      <c r="NWH19" s="1"/>
      <c r="NWI19" s="1"/>
      <c r="NWJ19" s="1"/>
      <c r="NWK19" s="1"/>
      <c r="NWL19" s="1"/>
      <c r="NWM19" s="1"/>
      <c r="NWN19" s="1"/>
      <c r="NWO19" s="1"/>
      <c r="NWP19" s="1"/>
      <c r="NWQ19" s="1"/>
      <c r="NWR19" s="1"/>
      <c r="NWS19" s="1"/>
      <c r="NWT19" s="1"/>
      <c r="NWU19" s="1"/>
      <c r="NWV19" s="1"/>
      <c r="NWW19" s="1"/>
      <c r="NWX19" s="1"/>
      <c r="NWY19" s="1"/>
      <c r="NWZ19" s="1"/>
      <c r="NXA19" s="1"/>
      <c r="NXB19" s="1"/>
      <c r="NXC19" s="1"/>
      <c r="NXD19" s="1"/>
      <c r="NXE19" s="1"/>
      <c r="NXF19" s="1"/>
      <c r="NXG19" s="1"/>
      <c r="NXH19" s="1"/>
      <c r="NXI19" s="1"/>
      <c r="NXJ19" s="1"/>
      <c r="NXK19" s="1"/>
      <c r="NXL19" s="1"/>
      <c r="NXM19" s="1"/>
      <c r="NXN19" s="1"/>
      <c r="NXO19" s="1"/>
      <c r="NXP19" s="1"/>
      <c r="NXQ19" s="1"/>
      <c r="NXR19" s="1"/>
      <c r="NXS19" s="1"/>
      <c r="NXT19" s="1"/>
      <c r="NXU19" s="1"/>
      <c r="NXV19" s="1"/>
      <c r="NXW19" s="1"/>
      <c r="NXX19" s="1"/>
      <c r="NXY19" s="1"/>
      <c r="NXZ19" s="1"/>
      <c r="NYA19" s="1"/>
      <c r="NYB19" s="1"/>
      <c r="NYC19" s="1"/>
      <c r="NYD19" s="1"/>
      <c r="NYE19" s="1"/>
      <c r="NYF19" s="1"/>
      <c r="NYG19" s="1"/>
      <c r="NYH19" s="1"/>
      <c r="NYI19" s="1"/>
      <c r="NYJ19" s="1"/>
      <c r="NYK19" s="1"/>
      <c r="NYL19" s="1"/>
      <c r="NYM19" s="1"/>
      <c r="NYN19" s="1"/>
      <c r="NYO19" s="1"/>
      <c r="NYP19" s="1"/>
      <c r="NYQ19" s="1"/>
      <c r="NYR19" s="1"/>
      <c r="NYS19" s="1"/>
      <c r="NYT19" s="1"/>
      <c r="NYU19" s="1"/>
      <c r="NYV19" s="1"/>
      <c r="NYW19" s="1"/>
      <c r="NYX19" s="1"/>
      <c r="NYY19" s="1"/>
      <c r="NYZ19" s="1"/>
      <c r="NZA19" s="1"/>
      <c r="NZB19" s="1"/>
      <c r="NZC19" s="1"/>
      <c r="NZD19" s="1"/>
      <c r="NZE19" s="1"/>
      <c r="NZF19" s="1"/>
      <c r="NZG19" s="1"/>
      <c r="NZH19" s="1"/>
      <c r="NZI19" s="1"/>
      <c r="NZJ19" s="1"/>
      <c r="NZK19" s="1"/>
      <c r="NZL19" s="1"/>
      <c r="NZM19" s="1"/>
      <c r="NZN19" s="1"/>
      <c r="NZO19" s="1"/>
      <c r="NZP19" s="1"/>
      <c r="NZQ19" s="1"/>
      <c r="NZR19" s="1"/>
      <c r="NZS19" s="1"/>
      <c r="NZT19" s="1"/>
      <c r="NZU19" s="1"/>
      <c r="NZV19" s="1"/>
      <c r="NZW19" s="1"/>
      <c r="NZX19" s="1"/>
      <c r="NZY19" s="1"/>
      <c r="NZZ19" s="1"/>
      <c r="OAA19" s="1"/>
      <c r="OAB19" s="1"/>
      <c r="OAC19" s="1"/>
      <c r="OAD19" s="1"/>
      <c r="OAE19" s="1"/>
      <c r="OAF19" s="1"/>
      <c r="OAG19" s="1"/>
      <c r="OAH19" s="1"/>
      <c r="OAI19" s="1"/>
      <c r="OAJ19" s="1"/>
      <c r="OAK19" s="1"/>
      <c r="OAL19" s="1"/>
      <c r="OAM19" s="1"/>
      <c r="OAN19" s="1"/>
      <c r="OAO19" s="1"/>
      <c r="OAP19" s="1"/>
      <c r="OAQ19" s="1"/>
      <c r="OAR19" s="1"/>
      <c r="OAS19" s="1"/>
      <c r="OAT19" s="1"/>
      <c r="OAU19" s="1"/>
      <c r="OAV19" s="1"/>
      <c r="OAW19" s="1"/>
      <c r="OAX19" s="1"/>
      <c r="OAY19" s="1"/>
      <c r="OAZ19" s="1"/>
      <c r="OBA19" s="1"/>
      <c r="OBB19" s="1"/>
      <c r="OBC19" s="1"/>
      <c r="OBD19" s="1"/>
      <c r="OBE19" s="1"/>
      <c r="OBF19" s="1"/>
      <c r="OBG19" s="1"/>
      <c r="OBH19" s="1"/>
      <c r="OBI19" s="1"/>
      <c r="OBJ19" s="1"/>
      <c r="OBK19" s="1"/>
      <c r="OBL19" s="1"/>
      <c r="OBM19" s="1"/>
      <c r="OBN19" s="1"/>
      <c r="OBO19" s="1"/>
      <c r="OBP19" s="1"/>
      <c r="OBQ19" s="1"/>
      <c r="OBR19" s="1"/>
      <c r="OBS19" s="1"/>
      <c r="OBT19" s="1"/>
      <c r="OBU19" s="1"/>
      <c r="OBV19" s="1"/>
      <c r="OBW19" s="1"/>
      <c r="OBX19" s="1"/>
      <c r="OBY19" s="1"/>
      <c r="OBZ19" s="1"/>
      <c r="OCA19" s="1"/>
      <c r="OCB19" s="1"/>
      <c r="OCC19" s="1"/>
      <c r="OCD19" s="1"/>
      <c r="OCE19" s="1"/>
      <c r="OCF19" s="1"/>
      <c r="OCG19" s="1"/>
      <c r="OCH19" s="1"/>
      <c r="OCI19" s="1"/>
      <c r="OCJ19" s="1"/>
      <c r="OCK19" s="1"/>
      <c r="OCL19" s="1"/>
      <c r="OCM19" s="1"/>
      <c r="OCN19" s="1"/>
      <c r="OCO19" s="1"/>
      <c r="OCP19" s="1"/>
      <c r="OCQ19" s="1"/>
      <c r="OCR19" s="1"/>
      <c r="OCS19" s="1"/>
      <c r="OCT19" s="1"/>
      <c r="OCU19" s="1"/>
      <c r="OCV19" s="1"/>
      <c r="OCW19" s="1"/>
      <c r="OCX19" s="1"/>
      <c r="OCY19" s="1"/>
      <c r="OCZ19" s="1"/>
      <c r="ODA19" s="1"/>
      <c r="ODB19" s="1"/>
      <c r="ODC19" s="1"/>
      <c r="ODD19" s="1"/>
      <c r="ODE19" s="1"/>
      <c r="ODF19" s="1"/>
      <c r="ODG19" s="1"/>
      <c r="ODH19" s="1"/>
      <c r="ODI19" s="1"/>
      <c r="ODJ19" s="1"/>
      <c r="ODK19" s="1"/>
      <c r="ODL19" s="1"/>
      <c r="ODM19" s="1"/>
      <c r="ODN19" s="1"/>
      <c r="ODO19" s="1"/>
      <c r="ODP19" s="1"/>
      <c r="ODQ19" s="1"/>
      <c r="ODR19" s="1"/>
      <c r="ODS19" s="1"/>
      <c r="ODT19" s="1"/>
      <c r="ODU19" s="1"/>
      <c r="ODV19" s="1"/>
      <c r="ODW19" s="1"/>
      <c r="ODX19" s="1"/>
      <c r="ODY19" s="1"/>
      <c r="ODZ19" s="1"/>
      <c r="OEA19" s="1"/>
      <c r="OEB19" s="1"/>
      <c r="OEC19" s="1"/>
      <c r="OED19" s="1"/>
      <c r="OEE19" s="1"/>
      <c r="OEF19" s="1"/>
      <c r="OEG19" s="1"/>
      <c r="OEH19" s="1"/>
      <c r="OEI19" s="1"/>
      <c r="OEJ19" s="1"/>
      <c r="OEK19" s="1"/>
      <c r="OEL19" s="1"/>
      <c r="OEM19" s="1"/>
      <c r="OEN19" s="1"/>
      <c r="OEO19" s="1"/>
      <c r="OEP19" s="1"/>
      <c r="OEQ19" s="1"/>
      <c r="OER19" s="1"/>
      <c r="OES19" s="1"/>
      <c r="OET19" s="1"/>
      <c r="OEU19" s="1"/>
      <c r="OEV19" s="1"/>
      <c r="OEW19" s="1"/>
      <c r="OEX19" s="1"/>
      <c r="OEY19" s="1"/>
      <c r="OEZ19" s="1"/>
      <c r="OFA19" s="1"/>
      <c r="OFB19" s="1"/>
      <c r="OFC19" s="1"/>
      <c r="OFD19" s="1"/>
      <c r="OFE19" s="1"/>
      <c r="OFF19" s="1"/>
      <c r="OFG19" s="1"/>
      <c r="OFH19" s="1"/>
      <c r="OFI19" s="1"/>
      <c r="OFJ19" s="1"/>
      <c r="OFK19" s="1"/>
      <c r="OFL19" s="1"/>
      <c r="OFM19" s="1"/>
      <c r="OFN19" s="1"/>
      <c r="OFO19" s="1"/>
      <c r="OFP19" s="1"/>
      <c r="OFQ19" s="1"/>
      <c r="OFR19" s="1"/>
      <c r="OFS19" s="1"/>
      <c r="OFT19" s="1"/>
      <c r="OFU19" s="1"/>
      <c r="OFV19" s="1"/>
      <c r="OFW19" s="1"/>
      <c r="OFX19" s="1"/>
      <c r="OFY19" s="1"/>
      <c r="OFZ19" s="1"/>
      <c r="OGA19" s="1"/>
      <c r="OGB19" s="1"/>
      <c r="OGC19" s="1"/>
      <c r="OGD19" s="1"/>
      <c r="OGE19" s="1"/>
      <c r="OGF19" s="1"/>
      <c r="OGG19" s="1"/>
      <c r="OGH19" s="1"/>
      <c r="OGI19" s="1"/>
      <c r="OGJ19" s="1"/>
      <c r="OGK19" s="1"/>
      <c r="OGL19" s="1"/>
      <c r="OGM19" s="1"/>
      <c r="OGN19" s="1"/>
      <c r="OGO19" s="1"/>
      <c r="OGP19" s="1"/>
      <c r="OGQ19" s="1"/>
      <c r="OGR19" s="1"/>
      <c r="OGS19" s="1"/>
      <c r="OGT19" s="1"/>
      <c r="OGU19" s="1"/>
      <c r="OGV19" s="1"/>
      <c r="OGW19" s="1"/>
      <c r="OGX19" s="1"/>
      <c r="OGY19" s="1"/>
      <c r="OGZ19" s="1"/>
      <c r="OHA19" s="1"/>
      <c r="OHB19" s="1"/>
      <c r="OHC19" s="1"/>
      <c r="OHD19" s="1"/>
      <c r="OHE19" s="1"/>
      <c r="OHF19" s="1"/>
      <c r="OHG19" s="1"/>
      <c r="OHH19" s="1"/>
      <c r="OHI19" s="1"/>
      <c r="OHJ19" s="1"/>
      <c r="OHK19" s="1"/>
      <c r="OHL19" s="1"/>
      <c r="OHM19" s="1"/>
      <c r="OHN19" s="1"/>
      <c r="OHO19" s="1"/>
      <c r="OHP19" s="1"/>
      <c r="OHQ19" s="1"/>
      <c r="OHR19" s="1"/>
      <c r="OHS19" s="1"/>
      <c r="OHT19" s="1"/>
      <c r="OHU19" s="1"/>
      <c r="OHV19" s="1"/>
      <c r="OHW19" s="1"/>
      <c r="OHX19" s="1"/>
      <c r="OHY19" s="1"/>
      <c r="OHZ19" s="1"/>
      <c r="OIA19" s="1"/>
      <c r="OIB19" s="1"/>
      <c r="OIC19" s="1"/>
      <c r="OID19" s="1"/>
      <c r="OIE19" s="1"/>
      <c r="OIF19" s="1"/>
      <c r="OIG19" s="1"/>
      <c r="OIH19" s="1"/>
      <c r="OII19" s="1"/>
      <c r="OIJ19" s="1"/>
      <c r="OIK19" s="1"/>
      <c r="OIL19" s="1"/>
      <c r="OIM19" s="1"/>
      <c r="OIN19" s="1"/>
      <c r="OIO19" s="1"/>
      <c r="OIP19" s="1"/>
      <c r="OIQ19" s="1"/>
      <c r="OIR19" s="1"/>
      <c r="OIS19" s="1"/>
      <c r="OIT19" s="1"/>
      <c r="OIU19" s="1"/>
      <c r="OIV19" s="1"/>
      <c r="OIW19" s="1"/>
      <c r="OIX19" s="1"/>
      <c r="OIY19" s="1"/>
      <c r="OIZ19" s="1"/>
      <c r="OJA19" s="1"/>
      <c r="OJB19" s="1"/>
      <c r="OJC19" s="1"/>
      <c r="OJD19" s="1"/>
      <c r="OJE19" s="1"/>
      <c r="OJF19" s="1"/>
      <c r="OJG19" s="1"/>
      <c r="OJH19" s="1"/>
      <c r="OJI19" s="1"/>
      <c r="OJJ19" s="1"/>
      <c r="OJK19" s="1"/>
      <c r="OJL19" s="1"/>
      <c r="OJM19" s="1"/>
      <c r="OJN19" s="1"/>
      <c r="OJO19" s="1"/>
      <c r="OJP19" s="1"/>
      <c r="OJQ19" s="1"/>
      <c r="OJR19" s="1"/>
      <c r="OJS19" s="1"/>
      <c r="OJT19" s="1"/>
      <c r="OJU19" s="1"/>
      <c r="OJV19" s="1"/>
      <c r="OJW19" s="1"/>
      <c r="OJX19" s="1"/>
      <c r="OJY19" s="1"/>
      <c r="OJZ19" s="1"/>
      <c r="OKA19" s="1"/>
      <c r="OKB19" s="1"/>
      <c r="OKC19" s="1"/>
      <c r="OKD19" s="1"/>
      <c r="OKE19" s="1"/>
      <c r="OKF19" s="1"/>
      <c r="OKG19" s="1"/>
      <c r="OKH19" s="1"/>
      <c r="OKI19" s="1"/>
      <c r="OKJ19" s="1"/>
      <c r="OKK19" s="1"/>
      <c r="OKL19" s="1"/>
      <c r="OKM19" s="1"/>
      <c r="OKN19" s="1"/>
      <c r="OKO19" s="1"/>
      <c r="OKP19" s="1"/>
      <c r="OKQ19" s="1"/>
      <c r="OKR19" s="1"/>
      <c r="OKS19" s="1"/>
      <c r="OKT19" s="1"/>
      <c r="OKU19" s="1"/>
      <c r="OKV19" s="1"/>
      <c r="OKW19" s="1"/>
      <c r="OKX19" s="1"/>
      <c r="OKY19" s="1"/>
      <c r="OKZ19" s="1"/>
      <c r="OLA19" s="1"/>
      <c r="OLB19" s="1"/>
      <c r="OLC19" s="1"/>
      <c r="OLD19" s="1"/>
      <c r="OLE19" s="1"/>
      <c r="OLF19" s="1"/>
      <c r="OLG19" s="1"/>
      <c r="OLH19" s="1"/>
      <c r="OLI19" s="1"/>
      <c r="OLJ19" s="1"/>
      <c r="OLK19" s="1"/>
      <c r="OLL19" s="1"/>
      <c r="OLM19" s="1"/>
      <c r="OLN19" s="1"/>
      <c r="OLO19" s="1"/>
      <c r="OLP19" s="1"/>
      <c r="OLQ19" s="1"/>
      <c r="OLR19" s="1"/>
      <c r="OLS19" s="1"/>
      <c r="OLT19" s="1"/>
      <c r="OLU19" s="1"/>
      <c r="OLV19" s="1"/>
      <c r="OLW19" s="1"/>
      <c r="OLX19" s="1"/>
      <c r="OLY19" s="1"/>
      <c r="OLZ19" s="1"/>
      <c r="OMA19" s="1"/>
      <c r="OMB19" s="1"/>
      <c r="OMC19" s="1"/>
      <c r="OMD19" s="1"/>
      <c r="OME19" s="1"/>
      <c r="OMF19" s="1"/>
      <c r="OMG19" s="1"/>
      <c r="OMH19" s="1"/>
      <c r="OMI19" s="1"/>
      <c r="OMJ19" s="1"/>
      <c r="OMK19" s="1"/>
      <c r="OML19" s="1"/>
      <c r="OMM19" s="1"/>
      <c r="OMN19" s="1"/>
      <c r="OMO19" s="1"/>
      <c r="OMP19" s="1"/>
      <c r="OMQ19" s="1"/>
      <c r="OMR19" s="1"/>
      <c r="OMS19" s="1"/>
      <c r="OMT19" s="1"/>
      <c r="OMU19" s="1"/>
      <c r="OMV19" s="1"/>
      <c r="OMW19" s="1"/>
      <c r="OMX19" s="1"/>
      <c r="OMY19" s="1"/>
      <c r="OMZ19" s="1"/>
      <c r="ONA19" s="1"/>
      <c r="ONB19" s="1"/>
      <c r="ONC19" s="1"/>
      <c r="OND19" s="1"/>
      <c r="ONE19" s="1"/>
      <c r="ONF19" s="1"/>
      <c r="ONG19" s="1"/>
      <c r="ONH19" s="1"/>
      <c r="ONI19" s="1"/>
      <c r="ONJ19" s="1"/>
      <c r="ONK19" s="1"/>
      <c r="ONL19" s="1"/>
      <c r="ONM19" s="1"/>
      <c r="ONN19" s="1"/>
      <c r="ONO19" s="1"/>
      <c r="ONP19" s="1"/>
      <c r="ONQ19" s="1"/>
      <c r="ONR19" s="1"/>
      <c r="ONS19" s="1"/>
      <c r="ONT19" s="1"/>
      <c r="ONU19" s="1"/>
      <c r="ONV19" s="1"/>
      <c r="ONW19" s="1"/>
      <c r="ONX19" s="1"/>
      <c r="ONY19" s="1"/>
      <c r="ONZ19" s="1"/>
      <c r="OOA19" s="1"/>
      <c r="OOB19" s="1"/>
      <c r="OOC19" s="1"/>
      <c r="OOD19" s="1"/>
      <c r="OOE19" s="1"/>
      <c r="OOF19" s="1"/>
      <c r="OOG19" s="1"/>
      <c r="OOH19" s="1"/>
      <c r="OOI19" s="1"/>
      <c r="OOJ19" s="1"/>
      <c r="OOK19" s="1"/>
      <c r="OOL19" s="1"/>
      <c r="OOM19" s="1"/>
      <c r="OON19" s="1"/>
      <c r="OOO19" s="1"/>
      <c r="OOP19" s="1"/>
      <c r="OOQ19" s="1"/>
      <c r="OOR19" s="1"/>
      <c r="OOS19" s="1"/>
      <c r="OOT19" s="1"/>
      <c r="OOU19" s="1"/>
      <c r="OOV19" s="1"/>
      <c r="OOW19" s="1"/>
      <c r="OOX19" s="1"/>
      <c r="OOY19" s="1"/>
      <c r="OOZ19" s="1"/>
      <c r="OPA19" s="1"/>
      <c r="OPB19" s="1"/>
      <c r="OPC19" s="1"/>
      <c r="OPD19" s="1"/>
      <c r="OPE19" s="1"/>
      <c r="OPF19" s="1"/>
      <c r="OPG19" s="1"/>
      <c r="OPH19" s="1"/>
      <c r="OPI19" s="1"/>
      <c r="OPJ19" s="1"/>
      <c r="OPK19" s="1"/>
      <c r="OPL19" s="1"/>
      <c r="OPM19" s="1"/>
      <c r="OPN19" s="1"/>
      <c r="OPO19" s="1"/>
      <c r="OPP19" s="1"/>
      <c r="OPQ19" s="1"/>
      <c r="OPR19" s="1"/>
      <c r="OPS19" s="1"/>
      <c r="OPT19" s="1"/>
      <c r="OPU19" s="1"/>
      <c r="OPV19" s="1"/>
      <c r="OPW19" s="1"/>
      <c r="OPX19" s="1"/>
      <c r="OPY19" s="1"/>
      <c r="OPZ19" s="1"/>
      <c r="OQA19" s="1"/>
      <c r="OQB19" s="1"/>
      <c r="OQC19" s="1"/>
      <c r="OQD19" s="1"/>
      <c r="OQE19" s="1"/>
      <c r="OQF19" s="1"/>
      <c r="OQG19" s="1"/>
      <c r="OQH19" s="1"/>
      <c r="OQI19" s="1"/>
      <c r="OQJ19" s="1"/>
      <c r="OQK19" s="1"/>
      <c r="OQL19" s="1"/>
      <c r="OQM19" s="1"/>
      <c r="OQN19" s="1"/>
      <c r="OQO19" s="1"/>
      <c r="OQP19" s="1"/>
      <c r="OQQ19" s="1"/>
      <c r="OQR19" s="1"/>
      <c r="OQS19" s="1"/>
      <c r="OQT19" s="1"/>
      <c r="OQU19" s="1"/>
      <c r="OQV19" s="1"/>
      <c r="OQW19" s="1"/>
      <c r="OQX19" s="1"/>
      <c r="OQY19" s="1"/>
      <c r="OQZ19" s="1"/>
      <c r="ORA19" s="1"/>
      <c r="ORB19" s="1"/>
      <c r="ORC19" s="1"/>
      <c r="ORD19" s="1"/>
      <c r="ORE19" s="1"/>
      <c r="ORF19" s="1"/>
      <c r="ORG19" s="1"/>
      <c r="ORH19" s="1"/>
      <c r="ORI19" s="1"/>
      <c r="ORJ19" s="1"/>
      <c r="ORK19" s="1"/>
      <c r="ORL19" s="1"/>
      <c r="ORM19" s="1"/>
      <c r="ORN19" s="1"/>
      <c r="ORO19" s="1"/>
      <c r="ORP19" s="1"/>
      <c r="ORQ19" s="1"/>
      <c r="ORR19" s="1"/>
      <c r="ORS19" s="1"/>
      <c r="ORT19" s="1"/>
      <c r="ORU19" s="1"/>
      <c r="ORV19" s="1"/>
      <c r="ORW19" s="1"/>
      <c r="ORX19" s="1"/>
      <c r="ORY19" s="1"/>
      <c r="ORZ19" s="1"/>
      <c r="OSA19" s="1"/>
      <c r="OSB19" s="1"/>
      <c r="OSC19" s="1"/>
      <c r="OSD19" s="1"/>
      <c r="OSE19" s="1"/>
      <c r="OSF19" s="1"/>
      <c r="OSG19" s="1"/>
      <c r="OSH19" s="1"/>
      <c r="OSI19" s="1"/>
      <c r="OSJ19" s="1"/>
      <c r="OSK19" s="1"/>
      <c r="OSL19" s="1"/>
      <c r="OSM19" s="1"/>
      <c r="OSN19" s="1"/>
      <c r="OSO19" s="1"/>
      <c r="OSP19" s="1"/>
      <c r="OSQ19" s="1"/>
      <c r="OSR19" s="1"/>
      <c r="OSS19" s="1"/>
      <c r="OST19" s="1"/>
      <c r="OSU19" s="1"/>
      <c r="OSV19" s="1"/>
      <c r="OSW19" s="1"/>
      <c r="OSX19" s="1"/>
      <c r="OSY19" s="1"/>
      <c r="OSZ19" s="1"/>
      <c r="OTA19" s="1"/>
      <c r="OTB19" s="1"/>
      <c r="OTC19" s="1"/>
      <c r="OTD19" s="1"/>
      <c r="OTE19" s="1"/>
      <c r="OTF19" s="1"/>
      <c r="OTG19" s="1"/>
      <c r="OTH19" s="1"/>
      <c r="OTI19" s="1"/>
      <c r="OTJ19" s="1"/>
      <c r="OTK19" s="1"/>
      <c r="OTL19" s="1"/>
      <c r="OTM19" s="1"/>
      <c r="OTN19" s="1"/>
      <c r="OTO19" s="1"/>
      <c r="OTP19" s="1"/>
      <c r="OTQ19" s="1"/>
      <c r="OTR19" s="1"/>
      <c r="OTS19" s="1"/>
      <c r="OTT19" s="1"/>
      <c r="OTU19" s="1"/>
      <c r="OTV19" s="1"/>
      <c r="OTW19" s="1"/>
      <c r="OTX19" s="1"/>
      <c r="OTY19" s="1"/>
      <c r="OTZ19" s="1"/>
      <c r="OUA19" s="1"/>
      <c r="OUB19" s="1"/>
      <c r="OUC19" s="1"/>
      <c r="OUD19" s="1"/>
      <c r="OUE19" s="1"/>
      <c r="OUF19" s="1"/>
      <c r="OUG19" s="1"/>
      <c r="OUH19" s="1"/>
      <c r="OUI19" s="1"/>
      <c r="OUJ19" s="1"/>
      <c r="OUK19" s="1"/>
      <c r="OUL19" s="1"/>
      <c r="OUM19" s="1"/>
      <c r="OUN19" s="1"/>
      <c r="OUO19" s="1"/>
      <c r="OUP19" s="1"/>
      <c r="OUQ19" s="1"/>
      <c r="OUR19" s="1"/>
      <c r="OUS19" s="1"/>
      <c r="OUT19" s="1"/>
      <c r="OUU19" s="1"/>
      <c r="OUV19" s="1"/>
      <c r="OUW19" s="1"/>
      <c r="OUX19" s="1"/>
      <c r="OUY19" s="1"/>
      <c r="OUZ19" s="1"/>
      <c r="OVA19" s="1"/>
      <c r="OVB19" s="1"/>
      <c r="OVC19" s="1"/>
      <c r="OVD19" s="1"/>
      <c r="OVE19" s="1"/>
      <c r="OVF19" s="1"/>
      <c r="OVG19" s="1"/>
      <c r="OVH19" s="1"/>
      <c r="OVI19" s="1"/>
      <c r="OVJ19" s="1"/>
      <c r="OVK19" s="1"/>
      <c r="OVL19" s="1"/>
      <c r="OVM19" s="1"/>
      <c r="OVN19" s="1"/>
      <c r="OVO19" s="1"/>
      <c r="OVP19" s="1"/>
      <c r="OVQ19" s="1"/>
      <c r="OVR19" s="1"/>
      <c r="OVS19" s="1"/>
      <c r="OVT19" s="1"/>
      <c r="OVU19" s="1"/>
      <c r="OVV19" s="1"/>
      <c r="OVW19" s="1"/>
      <c r="OVX19" s="1"/>
      <c r="OVY19" s="1"/>
      <c r="OVZ19" s="1"/>
      <c r="OWA19" s="1"/>
      <c r="OWB19" s="1"/>
      <c r="OWC19" s="1"/>
      <c r="OWD19" s="1"/>
      <c r="OWE19" s="1"/>
      <c r="OWF19" s="1"/>
      <c r="OWG19" s="1"/>
      <c r="OWH19" s="1"/>
      <c r="OWI19" s="1"/>
      <c r="OWJ19" s="1"/>
      <c r="OWK19" s="1"/>
      <c r="OWL19" s="1"/>
      <c r="OWM19" s="1"/>
      <c r="OWN19" s="1"/>
      <c r="OWO19" s="1"/>
      <c r="OWP19" s="1"/>
      <c r="OWQ19" s="1"/>
      <c r="OWR19" s="1"/>
      <c r="OWS19" s="1"/>
      <c r="OWT19" s="1"/>
      <c r="OWU19" s="1"/>
      <c r="OWV19" s="1"/>
      <c r="OWW19" s="1"/>
      <c r="OWX19" s="1"/>
      <c r="OWY19" s="1"/>
      <c r="OWZ19" s="1"/>
      <c r="OXA19" s="1"/>
      <c r="OXB19" s="1"/>
      <c r="OXC19" s="1"/>
      <c r="OXD19" s="1"/>
      <c r="OXE19" s="1"/>
      <c r="OXF19" s="1"/>
      <c r="OXG19" s="1"/>
      <c r="OXH19" s="1"/>
      <c r="OXI19" s="1"/>
      <c r="OXJ19" s="1"/>
      <c r="OXK19" s="1"/>
      <c r="OXL19" s="1"/>
      <c r="OXM19" s="1"/>
      <c r="OXN19" s="1"/>
      <c r="OXO19" s="1"/>
      <c r="OXP19" s="1"/>
      <c r="OXQ19" s="1"/>
      <c r="OXR19" s="1"/>
      <c r="OXS19" s="1"/>
      <c r="OXT19" s="1"/>
      <c r="OXU19" s="1"/>
      <c r="OXV19" s="1"/>
      <c r="OXW19" s="1"/>
      <c r="OXX19" s="1"/>
      <c r="OXY19" s="1"/>
      <c r="OXZ19" s="1"/>
      <c r="OYA19" s="1"/>
      <c r="OYB19" s="1"/>
      <c r="OYC19" s="1"/>
      <c r="OYD19" s="1"/>
      <c r="OYE19" s="1"/>
      <c r="OYF19" s="1"/>
      <c r="OYG19" s="1"/>
      <c r="OYH19" s="1"/>
      <c r="OYI19" s="1"/>
      <c r="OYJ19" s="1"/>
      <c r="OYK19" s="1"/>
      <c r="OYL19" s="1"/>
      <c r="OYM19" s="1"/>
      <c r="OYN19" s="1"/>
      <c r="OYO19" s="1"/>
      <c r="OYP19" s="1"/>
      <c r="OYQ19" s="1"/>
      <c r="OYR19" s="1"/>
      <c r="OYS19" s="1"/>
      <c r="OYT19" s="1"/>
      <c r="OYU19" s="1"/>
      <c r="OYV19" s="1"/>
      <c r="OYW19" s="1"/>
      <c r="OYX19" s="1"/>
      <c r="OYY19" s="1"/>
      <c r="OYZ19" s="1"/>
      <c r="OZA19" s="1"/>
      <c r="OZB19" s="1"/>
      <c r="OZC19" s="1"/>
      <c r="OZD19" s="1"/>
      <c r="OZE19" s="1"/>
      <c r="OZF19" s="1"/>
      <c r="OZG19" s="1"/>
      <c r="OZH19" s="1"/>
      <c r="OZI19" s="1"/>
      <c r="OZJ19" s="1"/>
      <c r="OZK19" s="1"/>
      <c r="OZL19" s="1"/>
      <c r="OZM19" s="1"/>
      <c r="OZN19" s="1"/>
      <c r="OZO19" s="1"/>
      <c r="OZP19" s="1"/>
      <c r="OZQ19" s="1"/>
      <c r="OZR19" s="1"/>
      <c r="OZS19" s="1"/>
      <c r="OZT19" s="1"/>
      <c r="OZU19" s="1"/>
      <c r="OZV19" s="1"/>
      <c r="OZW19" s="1"/>
      <c r="OZX19" s="1"/>
      <c r="OZY19" s="1"/>
      <c r="OZZ19" s="1"/>
      <c r="PAA19" s="1"/>
      <c r="PAB19" s="1"/>
      <c r="PAC19" s="1"/>
      <c r="PAD19" s="1"/>
      <c r="PAE19" s="1"/>
      <c r="PAF19" s="1"/>
      <c r="PAG19" s="1"/>
      <c r="PAH19" s="1"/>
      <c r="PAI19" s="1"/>
      <c r="PAJ19" s="1"/>
      <c r="PAK19" s="1"/>
      <c r="PAL19" s="1"/>
      <c r="PAM19" s="1"/>
      <c r="PAN19" s="1"/>
      <c r="PAO19" s="1"/>
      <c r="PAP19" s="1"/>
      <c r="PAQ19" s="1"/>
      <c r="PAR19" s="1"/>
      <c r="PAS19" s="1"/>
      <c r="PAT19" s="1"/>
      <c r="PAU19" s="1"/>
      <c r="PAV19" s="1"/>
      <c r="PAW19" s="1"/>
      <c r="PAX19" s="1"/>
      <c r="PAY19" s="1"/>
      <c r="PAZ19" s="1"/>
      <c r="PBA19" s="1"/>
      <c r="PBB19" s="1"/>
      <c r="PBC19" s="1"/>
      <c r="PBD19" s="1"/>
      <c r="PBE19" s="1"/>
      <c r="PBF19" s="1"/>
      <c r="PBG19" s="1"/>
      <c r="PBH19" s="1"/>
      <c r="PBI19" s="1"/>
      <c r="PBJ19" s="1"/>
      <c r="PBK19" s="1"/>
      <c r="PBL19" s="1"/>
      <c r="PBM19" s="1"/>
      <c r="PBN19" s="1"/>
      <c r="PBO19" s="1"/>
      <c r="PBP19" s="1"/>
      <c r="PBQ19" s="1"/>
      <c r="PBR19" s="1"/>
      <c r="PBS19" s="1"/>
      <c r="PBT19" s="1"/>
      <c r="PBU19" s="1"/>
      <c r="PBV19" s="1"/>
      <c r="PBW19" s="1"/>
      <c r="PBX19" s="1"/>
      <c r="PBY19" s="1"/>
      <c r="PBZ19" s="1"/>
      <c r="PCA19" s="1"/>
      <c r="PCB19" s="1"/>
      <c r="PCC19" s="1"/>
      <c r="PCD19" s="1"/>
      <c r="PCE19" s="1"/>
      <c r="PCF19" s="1"/>
      <c r="PCG19" s="1"/>
      <c r="PCH19" s="1"/>
      <c r="PCI19" s="1"/>
      <c r="PCJ19" s="1"/>
      <c r="PCK19" s="1"/>
      <c r="PCL19" s="1"/>
      <c r="PCM19" s="1"/>
      <c r="PCN19" s="1"/>
      <c r="PCO19" s="1"/>
      <c r="PCP19" s="1"/>
      <c r="PCQ19" s="1"/>
      <c r="PCR19" s="1"/>
      <c r="PCS19" s="1"/>
      <c r="PCT19" s="1"/>
      <c r="PCU19" s="1"/>
      <c r="PCV19" s="1"/>
      <c r="PCW19" s="1"/>
      <c r="PCX19" s="1"/>
      <c r="PCY19" s="1"/>
      <c r="PCZ19" s="1"/>
      <c r="PDA19" s="1"/>
      <c r="PDB19" s="1"/>
      <c r="PDC19" s="1"/>
      <c r="PDD19" s="1"/>
      <c r="PDE19" s="1"/>
      <c r="PDF19" s="1"/>
      <c r="PDG19" s="1"/>
      <c r="PDH19" s="1"/>
      <c r="PDI19" s="1"/>
      <c r="PDJ19" s="1"/>
      <c r="PDK19" s="1"/>
      <c r="PDL19" s="1"/>
      <c r="PDM19" s="1"/>
      <c r="PDN19" s="1"/>
      <c r="PDO19" s="1"/>
      <c r="PDP19" s="1"/>
      <c r="PDQ19" s="1"/>
      <c r="PDR19" s="1"/>
      <c r="PDS19" s="1"/>
      <c r="PDT19" s="1"/>
      <c r="PDU19" s="1"/>
      <c r="PDV19" s="1"/>
      <c r="PDW19" s="1"/>
      <c r="PDX19" s="1"/>
      <c r="PDY19" s="1"/>
      <c r="PDZ19" s="1"/>
      <c r="PEA19" s="1"/>
      <c r="PEB19" s="1"/>
      <c r="PEC19" s="1"/>
      <c r="PED19" s="1"/>
      <c r="PEE19" s="1"/>
      <c r="PEF19" s="1"/>
      <c r="PEG19" s="1"/>
      <c r="PEH19" s="1"/>
      <c r="PEI19" s="1"/>
      <c r="PEJ19" s="1"/>
      <c r="PEK19" s="1"/>
      <c r="PEL19" s="1"/>
      <c r="PEM19" s="1"/>
      <c r="PEN19" s="1"/>
      <c r="PEO19" s="1"/>
      <c r="PEP19" s="1"/>
      <c r="PEQ19" s="1"/>
      <c r="PER19" s="1"/>
      <c r="PES19" s="1"/>
      <c r="PET19" s="1"/>
      <c r="PEU19" s="1"/>
      <c r="PEV19" s="1"/>
      <c r="PEW19" s="1"/>
      <c r="PEX19" s="1"/>
      <c r="PEY19" s="1"/>
      <c r="PEZ19" s="1"/>
      <c r="PFA19" s="1"/>
      <c r="PFB19" s="1"/>
      <c r="PFC19" s="1"/>
      <c r="PFD19" s="1"/>
      <c r="PFE19" s="1"/>
      <c r="PFF19" s="1"/>
      <c r="PFG19" s="1"/>
      <c r="PFH19" s="1"/>
      <c r="PFI19" s="1"/>
      <c r="PFJ19" s="1"/>
      <c r="PFK19" s="1"/>
      <c r="PFL19" s="1"/>
      <c r="PFM19" s="1"/>
      <c r="PFN19" s="1"/>
      <c r="PFO19" s="1"/>
      <c r="PFP19" s="1"/>
      <c r="PFQ19" s="1"/>
      <c r="PFR19" s="1"/>
      <c r="PFS19" s="1"/>
      <c r="PFT19" s="1"/>
      <c r="PFU19" s="1"/>
      <c r="PFV19" s="1"/>
      <c r="PFW19" s="1"/>
      <c r="PFX19" s="1"/>
      <c r="PFY19" s="1"/>
      <c r="PFZ19" s="1"/>
      <c r="PGA19" s="1"/>
      <c r="PGB19" s="1"/>
      <c r="PGC19" s="1"/>
      <c r="PGD19" s="1"/>
      <c r="PGE19" s="1"/>
      <c r="PGF19" s="1"/>
      <c r="PGG19" s="1"/>
      <c r="PGH19" s="1"/>
      <c r="PGI19" s="1"/>
      <c r="PGJ19" s="1"/>
      <c r="PGK19" s="1"/>
      <c r="PGL19" s="1"/>
      <c r="PGM19" s="1"/>
      <c r="PGN19" s="1"/>
      <c r="PGO19" s="1"/>
      <c r="PGP19" s="1"/>
      <c r="PGQ19" s="1"/>
      <c r="PGR19" s="1"/>
      <c r="PGS19" s="1"/>
      <c r="PGT19" s="1"/>
      <c r="PGU19" s="1"/>
      <c r="PGV19" s="1"/>
      <c r="PGW19" s="1"/>
      <c r="PGX19" s="1"/>
      <c r="PGY19" s="1"/>
      <c r="PGZ19" s="1"/>
      <c r="PHA19" s="1"/>
      <c r="PHB19" s="1"/>
      <c r="PHC19" s="1"/>
      <c r="PHD19" s="1"/>
      <c r="PHE19" s="1"/>
      <c r="PHF19" s="1"/>
      <c r="PHG19" s="1"/>
      <c r="PHH19" s="1"/>
      <c r="PHI19" s="1"/>
      <c r="PHJ19" s="1"/>
      <c r="PHK19" s="1"/>
      <c r="PHL19" s="1"/>
      <c r="PHM19" s="1"/>
      <c r="PHN19" s="1"/>
      <c r="PHO19" s="1"/>
      <c r="PHP19" s="1"/>
      <c r="PHQ19" s="1"/>
      <c r="PHR19" s="1"/>
      <c r="PHS19" s="1"/>
      <c r="PHT19" s="1"/>
      <c r="PHU19" s="1"/>
      <c r="PHV19" s="1"/>
      <c r="PHW19" s="1"/>
      <c r="PHX19" s="1"/>
      <c r="PHY19" s="1"/>
      <c r="PHZ19" s="1"/>
      <c r="PIA19" s="1"/>
      <c r="PIB19" s="1"/>
      <c r="PIC19" s="1"/>
      <c r="PID19" s="1"/>
      <c r="PIE19" s="1"/>
      <c r="PIF19" s="1"/>
      <c r="PIG19" s="1"/>
      <c r="PIH19" s="1"/>
      <c r="PII19" s="1"/>
      <c r="PIJ19" s="1"/>
      <c r="PIK19" s="1"/>
      <c r="PIL19" s="1"/>
      <c r="PIM19" s="1"/>
      <c r="PIN19" s="1"/>
      <c r="PIO19" s="1"/>
      <c r="PIP19" s="1"/>
      <c r="PIQ19" s="1"/>
      <c r="PIR19" s="1"/>
      <c r="PIS19" s="1"/>
      <c r="PIT19" s="1"/>
      <c r="PIU19" s="1"/>
      <c r="PIV19" s="1"/>
      <c r="PIW19" s="1"/>
      <c r="PIX19" s="1"/>
      <c r="PIY19" s="1"/>
      <c r="PIZ19" s="1"/>
      <c r="PJA19" s="1"/>
      <c r="PJB19" s="1"/>
      <c r="PJC19" s="1"/>
      <c r="PJD19" s="1"/>
      <c r="PJE19" s="1"/>
      <c r="PJF19" s="1"/>
      <c r="PJG19" s="1"/>
      <c r="PJH19" s="1"/>
      <c r="PJI19" s="1"/>
      <c r="PJJ19" s="1"/>
      <c r="PJK19" s="1"/>
      <c r="PJL19" s="1"/>
      <c r="PJM19" s="1"/>
      <c r="PJN19" s="1"/>
      <c r="PJO19" s="1"/>
      <c r="PJP19" s="1"/>
      <c r="PJQ19" s="1"/>
      <c r="PJR19" s="1"/>
      <c r="PJS19" s="1"/>
      <c r="PJT19" s="1"/>
      <c r="PJU19" s="1"/>
      <c r="PJV19" s="1"/>
      <c r="PJW19" s="1"/>
      <c r="PJX19" s="1"/>
      <c r="PJY19" s="1"/>
      <c r="PJZ19" s="1"/>
      <c r="PKA19" s="1"/>
      <c r="PKB19" s="1"/>
      <c r="PKC19" s="1"/>
      <c r="PKD19" s="1"/>
      <c r="PKE19" s="1"/>
      <c r="PKF19" s="1"/>
      <c r="PKG19" s="1"/>
      <c r="PKH19" s="1"/>
      <c r="PKI19" s="1"/>
      <c r="PKJ19" s="1"/>
      <c r="PKK19" s="1"/>
      <c r="PKL19" s="1"/>
      <c r="PKM19" s="1"/>
      <c r="PKN19" s="1"/>
      <c r="PKO19" s="1"/>
      <c r="PKP19" s="1"/>
      <c r="PKQ19" s="1"/>
      <c r="PKR19" s="1"/>
      <c r="PKS19" s="1"/>
      <c r="PKT19" s="1"/>
      <c r="PKU19" s="1"/>
      <c r="PKV19" s="1"/>
      <c r="PKW19" s="1"/>
      <c r="PKX19" s="1"/>
      <c r="PKY19" s="1"/>
      <c r="PKZ19" s="1"/>
      <c r="PLA19" s="1"/>
      <c r="PLB19" s="1"/>
      <c r="PLC19" s="1"/>
      <c r="PLD19" s="1"/>
      <c r="PLE19" s="1"/>
      <c r="PLF19" s="1"/>
      <c r="PLG19" s="1"/>
      <c r="PLH19" s="1"/>
      <c r="PLI19" s="1"/>
      <c r="PLJ19" s="1"/>
      <c r="PLK19" s="1"/>
      <c r="PLL19" s="1"/>
      <c r="PLM19" s="1"/>
      <c r="PLN19" s="1"/>
      <c r="PLO19" s="1"/>
      <c r="PLP19" s="1"/>
      <c r="PLQ19" s="1"/>
      <c r="PLR19" s="1"/>
      <c r="PLS19" s="1"/>
      <c r="PLT19" s="1"/>
      <c r="PLU19" s="1"/>
      <c r="PLV19" s="1"/>
      <c r="PLW19" s="1"/>
      <c r="PLX19" s="1"/>
      <c r="PLY19" s="1"/>
      <c r="PLZ19" s="1"/>
      <c r="PMA19" s="1"/>
      <c r="PMB19" s="1"/>
      <c r="PMC19" s="1"/>
      <c r="PMD19" s="1"/>
      <c r="PME19" s="1"/>
      <c r="PMF19" s="1"/>
      <c r="PMG19" s="1"/>
      <c r="PMH19" s="1"/>
      <c r="PMI19" s="1"/>
      <c r="PMJ19" s="1"/>
      <c r="PMK19" s="1"/>
      <c r="PML19" s="1"/>
      <c r="PMM19" s="1"/>
      <c r="PMN19" s="1"/>
      <c r="PMO19" s="1"/>
      <c r="PMP19" s="1"/>
      <c r="PMQ19" s="1"/>
      <c r="PMR19" s="1"/>
      <c r="PMS19" s="1"/>
      <c r="PMT19" s="1"/>
      <c r="PMU19" s="1"/>
      <c r="PMV19" s="1"/>
      <c r="PMW19" s="1"/>
      <c r="PMX19" s="1"/>
      <c r="PMY19" s="1"/>
      <c r="PMZ19" s="1"/>
      <c r="PNA19" s="1"/>
      <c r="PNB19" s="1"/>
      <c r="PNC19" s="1"/>
      <c r="PND19" s="1"/>
      <c r="PNE19" s="1"/>
      <c r="PNF19" s="1"/>
      <c r="PNG19" s="1"/>
      <c r="PNH19" s="1"/>
      <c r="PNI19" s="1"/>
      <c r="PNJ19" s="1"/>
      <c r="PNK19" s="1"/>
      <c r="PNL19" s="1"/>
      <c r="PNM19" s="1"/>
      <c r="PNN19" s="1"/>
      <c r="PNO19" s="1"/>
      <c r="PNP19" s="1"/>
      <c r="PNQ19" s="1"/>
      <c r="PNR19" s="1"/>
      <c r="PNS19" s="1"/>
      <c r="PNT19" s="1"/>
      <c r="PNU19" s="1"/>
      <c r="PNV19" s="1"/>
      <c r="PNW19" s="1"/>
      <c r="PNX19" s="1"/>
      <c r="PNY19" s="1"/>
      <c r="PNZ19" s="1"/>
      <c r="POA19" s="1"/>
      <c r="POB19" s="1"/>
      <c r="POC19" s="1"/>
      <c r="POD19" s="1"/>
      <c r="POE19" s="1"/>
      <c r="POF19" s="1"/>
      <c r="POG19" s="1"/>
      <c r="POH19" s="1"/>
      <c r="POI19" s="1"/>
      <c r="POJ19" s="1"/>
      <c r="POK19" s="1"/>
      <c r="POL19" s="1"/>
      <c r="POM19" s="1"/>
      <c r="PON19" s="1"/>
      <c r="POO19" s="1"/>
      <c r="POP19" s="1"/>
      <c r="POQ19" s="1"/>
      <c r="POR19" s="1"/>
      <c r="POS19" s="1"/>
      <c r="POT19" s="1"/>
      <c r="POU19" s="1"/>
      <c r="POV19" s="1"/>
      <c r="POW19" s="1"/>
      <c r="POX19" s="1"/>
      <c r="POY19" s="1"/>
      <c r="POZ19" s="1"/>
      <c r="PPA19" s="1"/>
      <c r="PPB19" s="1"/>
      <c r="PPC19" s="1"/>
      <c r="PPD19" s="1"/>
      <c r="PPE19" s="1"/>
      <c r="PPF19" s="1"/>
      <c r="PPG19" s="1"/>
      <c r="PPH19" s="1"/>
      <c r="PPI19" s="1"/>
      <c r="PPJ19" s="1"/>
      <c r="PPK19" s="1"/>
      <c r="PPL19" s="1"/>
      <c r="PPM19" s="1"/>
      <c r="PPN19" s="1"/>
      <c r="PPO19" s="1"/>
      <c r="PPP19" s="1"/>
      <c r="PPQ19" s="1"/>
      <c r="PPR19" s="1"/>
      <c r="PPS19" s="1"/>
      <c r="PPT19" s="1"/>
      <c r="PPU19" s="1"/>
      <c r="PPV19" s="1"/>
      <c r="PPW19" s="1"/>
      <c r="PPX19" s="1"/>
      <c r="PPY19" s="1"/>
      <c r="PPZ19" s="1"/>
      <c r="PQA19" s="1"/>
      <c r="PQB19" s="1"/>
      <c r="PQC19" s="1"/>
      <c r="PQD19" s="1"/>
      <c r="PQE19" s="1"/>
      <c r="PQF19" s="1"/>
      <c r="PQG19" s="1"/>
      <c r="PQH19" s="1"/>
      <c r="PQI19" s="1"/>
      <c r="PQJ19" s="1"/>
      <c r="PQK19" s="1"/>
      <c r="PQL19" s="1"/>
      <c r="PQM19" s="1"/>
      <c r="PQN19" s="1"/>
      <c r="PQO19" s="1"/>
      <c r="PQP19" s="1"/>
      <c r="PQQ19" s="1"/>
      <c r="PQR19" s="1"/>
      <c r="PQS19" s="1"/>
      <c r="PQT19" s="1"/>
      <c r="PQU19" s="1"/>
      <c r="PQV19" s="1"/>
      <c r="PQW19" s="1"/>
      <c r="PQX19" s="1"/>
      <c r="PQY19" s="1"/>
      <c r="PQZ19" s="1"/>
      <c r="PRA19" s="1"/>
      <c r="PRB19" s="1"/>
      <c r="PRC19" s="1"/>
      <c r="PRD19" s="1"/>
      <c r="PRE19" s="1"/>
      <c r="PRF19" s="1"/>
      <c r="PRG19" s="1"/>
      <c r="PRH19" s="1"/>
      <c r="PRI19" s="1"/>
      <c r="PRJ19" s="1"/>
      <c r="PRK19" s="1"/>
      <c r="PRL19" s="1"/>
      <c r="PRM19" s="1"/>
      <c r="PRN19" s="1"/>
      <c r="PRO19" s="1"/>
      <c r="PRP19" s="1"/>
      <c r="PRQ19" s="1"/>
      <c r="PRR19" s="1"/>
      <c r="PRS19" s="1"/>
      <c r="PRT19" s="1"/>
      <c r="PRU19" s="1"/>
      <c r="PRV19" s="1"/>
      <c r="PRW19" s="1"/>
      <c r="PRX19" s="1"/>
      <c r="PRY19" s="1"/>
      <c r="PRZ19" s="1"/>
      <c r="PSA19" s="1"/>
      <c r="PSB19" s="1"/>
      <c r="PSC19" s="1"/>
      <c r="PSD19" s="1"/>
      <c r="PSE19" s="1"/>
      <c r="PSF19" s="1"/>
      <c r="PSG19" s="1"/>
      <c r="PSH19" s="1"/>
      <c r="PSI19" s="1"/>
      <c r="PSJ19" s="1"/>
      <c r="PSK19" s="1"/>
      <c r="PSL19" s="1"/>
      <c r="PSM19" s="1"/>
      <c r="PSN19" s="1"/>
      <c r="PSO19" s="1"/>
      <c r="PSP19" s="1"/>
      <c r="PSQ19" s="1"/>
      <c r="PSR19" s="1"/>
      <c r="PSS19" s="1"/>
      <c r="PST19" s="1"/>
      <c r="PSU19" s="1"/>
      <c r="PSV19" s="1"/>
      <c r="PSW19" s="1"/>
      <c r="PSX19" s="1"/>
      <c r="PSY19" s="1"/>
      <c r="PSZ19" s="1"/>
      <c r="PTA19" s="1"/>
      <c r="PTB19" s="1"/>
      <c r="PTC19" s="1"/>
      <c r="PTD19" s="1"/>
      <c r="PTE19" s="1"/>
      <c r="PTF19" s="1"/>
      <c r="PTG19" s="1"/>
      <c r="PTH19" s="1"/>
      <c r="PTI19" s="1"/>
      <c r="PTJ19" s="1"/>
      <c r="PTK19" s="1"/>
      <c r="PTL19" s="1"/>
      <c r="PTM19" s="1"/>
      <c r="PTN19" s="1"/>
      <c r="PTO19" s="1"/>
      <c r="PTP19" s="1"/>
      <c r="PTQ19" s="1"/>
      <c r="PTR19" s="1"/>
      <c r="PTS19" s="1"/>
      <c r="PTT19" s="1"/>
      <c r="PTU19" s="1"/>
      <c r="PTV19" s="1"/>
      <c r="PTW19" s="1"/>
      <c r="PTX19" s="1"/>
      <c r="PTY19" s="1"/>
      <c r="PTZ19" s="1"/>
      <c r="PUA19" s="1"/>
      <c r="PUB19" s="1"/>
      <c r="PUC19" s="1"/>
      <c r="PUD19" s="1"/>
      <c r="PUE19" s="1"/>
      <c r="PUF19" s="1"/>
      <c r="PUG19" s="1"/>
      <c r="PUH19" s="1"/>
      <c r="PUI19" s="1"/>
      <c r="PUJ19" s="1"/>
      <c r="PUK19" s="1"/>
      <c r="PUL19" s="1"/>
      <c r="PUM19" s="1"/>
      <c r="PUN19" s="1"/>
      <c r="PUO19" s="1"/>
      <c r="PUP19" s="1"/>
      <c r="PUQ19" s="1"/>
      <c r="PUR19" s="1"/>
      <c r="PUS19" s="1"/>
      <c r="PUT19" s="1"/>
      <c r="PUU19" s="1"/>
      <c r="PUV19" s="1"/>
      <c r="PUW19" s="1"/>
      <c r="PUX19" s="1"/>
      <c r="PUY19" s="1"/>
      <c r="PUZ19" s="1"/>
      <c r="PVA19" s="1"/>
      <c r="PVB19" s="1"/>
      <c r="PVC19" s="1"/>
      <c r="PVD19" s="1"/>
      <c r="PVE19" s="1"/>
      <c r="PVF19" s="1"/>
      <c r="PVG19" s="1"/>
      <c r="PVH19" s="1"/>
      <c r="PVI19" s="1"/>
      <c r="PVJ19" s="1"/>
      <c r="PVK19" s="1"/>
      <c r="PVL19" s="1"/>
      <c r="PVM19" s="1"/>
      <c r="PVN19" s="1"/>
      <c r="PVO19" s="1"/>
      <c r="PVP19" s="1"/>
      <c r="PVQ19" s="1"/>
      <c r="PVR19" s="1"/>
      <c r="PVS19" s="1"/>
      <c r="PVT19" s="1"/>
      <c r="PVU19" s="1"/>
      <c r="PVV19" s="1"/>
      <c r="PVW19" s="1"/>
      <c r="PVX19" s="1"/>
      <c r="PVY19" s="1"/>
      <c r="PVZ19" s="1"/>
      <c r="PWA19" s="1"/>
      <c r="PWB19" s="1"/>
      <c r="PWC19" s="1"/>
      <c r="PWD19" s="1"/>
      <c r="PWE19" s="1"/>
      <c r="PWF19" s="1"/>
      <c r="PWG19" s="1"/>
      <c r="PWH19" s="1"/>
      <c r="PWI19" s="1"/>
      <c r="PWJ19" s="1"/>
      <c r="PWK19" s="1"/>
      <c r="PWL19" s="1"/>
      <c r="PWM19" s="1"/>
      <c r="PWN19" s="1"/>
      <c r="PWO19" s="1"/>
      <c r="PWP19" s="1"/>
      <c r="PWQ19" s="1"/>
      <c r="PWR19" s="1"/>
      <c r="PWS19" s="1"/>
      <c r="PWT19" s="1"/>
      <c r="PWU19" s="1"/>
      <c r="PWV19" s="1"/>
      <c r="PWW19" s="1"/>
      <c r="PWX19" s="1"/>
      <c r="PWY19" s="1"/>
      <c r="PWZ19" s="1"/>
      <c r="PXA19" s="1"/>
      <c r="PXB19" s="1"/>
      <c r="PXC19" s="1"/>
      <c r="PXD19" s="1"/>
      <c r="PXE19" s="1"/>
      <c r="PXF19" s="1"/>
      <c r="PXG19" s="1"/>
      <c r="PXH19" s="1"/>
      <c r="PXI19" s="1"/>
      <c r="PXJ19" s="1"/>
      <c r="PXK19" s="1"/>
      <c r="PXL19" s="1"/>
      <c r="PXM19" s="1"/>
      <c r="PXN19" s="1"/>
      <c r="PXO19" s="1"/>
      <c r="PXP19" s="1"/>
      <c r="PXQ19" s="1"/>
      <c r="PXR19" s="1"/>
      <c r="PXS19" s="1"/>
      <c r="PXT19" s="1"/>
      <c r="PXU19" s="1"/>
      <c r="PXV19" s="1"/>
      <c r="PXW19" s="1"/>
      <c r="PXX19" s="1"/>
      <c r="PXY19" s="1"/>
      <c r="PXZ19" s="1"/>
      <c r="PYA19" s="1"/>
      <c r="PYB19" s="1"/>
      <c r="PYC19" s="1"/>
      <c r="PYD19" s="1"/>
      <c r="PYE19" s="1"/>
      <c r="PYF19" s="1"/>
      <c r="PYG19" s="1"/>
      <c r="PYH19" s="1"/>
      <c r="PYI19" s="1"/>
      <c r="PYJ19" s="1"/>
      <c r="PYK19" s="1"/>
      <c r="PYL19" s="1"/>
      <c r="PYM19" s="1"/>
      <c r="PYN19" s="1"/>
      <c r="PYO19" s="1"/>
      <c r="PYP19" s="1"/>
      <c r="PYQ19" s="1"/>
      <c r="PYR19" s="1"/>
      <c r="PYS19" s="1"/>
      <c r="PYT19" s="1"/>
      <c r="PYU19" s="1"/>
      <c r="PYV19" s="1"/>
      <c r="PYW19" s="1"/>
      <c r="PYX19" s="1"/>
      <c r="PYY19" s="1"/>
      <c r="PYZ19" s="1"/>
      <c r="PZA19" s="1"/>
      <c r="PZB19" s="1"/>
      <c r="PZC19" s="1"/>
      <c r="PZD19" s="1"/>
      <c r="PZE19" s="1"/>
      <c r="PZF19" s="1"/>
      <c r="PZG19" s="1"/>
      <c r="PZH19" s="1"/>
      <c r="PZI19" s="1"/>
      <c r="PZJ19" s="1"/>
      <c r="PZK19" s="1"/>
      <c r="PZL19" s="1"/>
      <c r="PZM19" s="1"/>
      <c r="PZN19" s="1"/>
      <c r="PZO19" s="1"/>
      <c r="PZP19" s="1"/>
      <c r="PZQ19" s="1"/>
      <c r="PZR19" s="1"/>
      <c r="PZS19" s="1"/>
      <c r="PZT19" s="1"/>
      <c r="PZU19" s="1"/>
      <c r="PZV19" s="1"/>
      <c r="PZW19" s="1"/>
      <c r="PZX19" s="1"/>
      <c r="PZY19" s="1"/>
      <c r="PZZ19" s="1"/>
      <c r="QAA19" s="1"/>
      <c r="QAB19" s="1"/>
      <c r="QAC19" s="1"/>
      <c r="QAD19" s="1"/>
      <c r="QAE19" s="1"/>
      <c r="QAF19" s="1"/>
      <c r="QAG19" s="1"/>
      <c r="QAH19" s="1"/>
      <c r="QAI19" s="1"/>
      <c r="QAJ19" s="1"/>
      <c r="QAK19" s="1"/>
      <c r="QAL19" s="1"/>
      <c r="QAM19" s="1"/>
      <c r="QAN19" s="1"/>
      <c r="QAO19" s="1"/>
      <c r="QAP19" s="1"/>
      <c r="QAQ19" s="1"/>
      <c r="QAR19" s="1"/>
      <c r="QAS19" s="1"/>
      <c r="QAT19" s="1"/>
      <c r="QAU19" s="1"/>
      <c r="QAV19" s="1"/>
      <c r="QAW19" s="1"/>
      <c r="QAX19" s="1"/>
      <c r="QAY19" s="1"/>
      <c r="QAZ19" s="1"/>
      <c r="QBA19" s="1"/>
      <c r="QBB19" s="1"/>
      <c r="QBC19" s="1"/>
      <c r="QBD19" s="1"/>
      <c r="QBE19" s="1"/>
      <c r="QBF19" s="1"/>
      <c r="QBG19" s="1"/>
      <c r="QBH19" s="1"/>
      <c r="QBI19" s="1"/>
      <c r="QBJ19" s="1"/>
      <c r="QBK19" s="1"/>
      <c r="QBL19" s="1"/>
      <c r="QBM19" s="1"/>
      <c r="QBN19" s="1"/>
      <c r="QBO19" s="1"/>
      <c r="QBP19" s="1"/>
      <c r="QBQ19" s="1"/>
      <c r="QBR19" s="1"/>
      <c r="QBS19" s="1"/>
      <c r="QBT19" s="1"/>
      <c r="QBU19" s="1"/>
      <c r="QBV19" s="1"/>
      <c r="QBW19" s="1"/>
      <c r="QBX19" s="1"/>
      <c r="QBY19" s="1"/>
      <c r="QBZ19" s="1"/>
      <c r="QCA19" s="1"/>
      <c r="QCB19" s="1"/>
      <c r="QCC19" s="1"/>
      <c r="QCD19" s="1"/>
      <c r="QCE19" s="1"/>
      <c r="QCF19" s="1"/>
      <c r="QCG19" s="1"/>
      <c r="QCH19" s="1"/>
      <c r="QCI19" s="1"/>
      <c r="QCJ19" s="1"/>
      <c r="QCK19" s="1"/>
      <c r="QCL19" s="1"/>
      <c r="QCM19" s="1"/>
      <c r="QCN19" s="1"/>
      <c r="QCO19" s="1"/>
      <c r="QCP19" s="1"/>
      <c r="QCQ19" s="1"/>
      <c r="QCR19" s="1"/>
      <c r="QCS19" s="1"/>
      <c r="QCT19" s="1"/>
      <c r="QCU19" s="1"/>
      <c r="QCV19" s="1"/>
      <c r="QCW19" s="1"/>
      <c r="QCX19" s="1"/>
      <c r="QCY19" s="1"/>
      <c r="QCZ19" s="1"/>
      <c r="QDA19" s="1"/>
      <c r="QDB19" s="1"/>
      <c r="QDC19" s="1"/>
      <c r="QDD19" s="1"/>
      <c r="QDE19" s="1"/>
      <c r="QDF19" s="1"/>
      <c r="QDG19" s="1"/>
      <c r="QDH19" s="1"/>
      <c r="QDI19" s="1"/>
      <c r="QDJ19" s="1"/>
      <c r="QDK19" s="1"/>
      <c r="QDL19" s="1"/>
      <c r="QDM19" s="1"/>
      <c r="QDN19" s="1"/>
      <c r="QDO19" s="1"/>
      <c r="QDP19" s="1"/>
      <c r="QDQ19" s="1"/>
      <c r="QDR19" s="1"/>
      <c r="QDS19" s="1"/>
      <c r="QDT19" s="1"/>
      <c r="QDU19" s="1"/>
      <c r="QDV19" s="1"/>
      <c r="QDW19" s="1"/>
      <c r="QDX19" s="1"/>
      <c r="QDY19" s="1"/>
      <c r="QDZ19" s="1"/>
      <c r="QEA19" s="1"/>
      <c r="QEB19" s="1"/>
      <c r="QEC19" s="1"/>
      <c r="QED19" s="1"/>
      <c r="QEE19" s="1"/>
      <c r="QEF19" s="1"/>
      <c r="QEG19" s="1"/>
      <c r="QEH19" s="1"/>
      <c r="QEI19" s="1"/>
      <c r="QEJ19" s="1"/>
      <c r="QEK19" s="1"/>
      <c r="QEL19" s="1"/>
      <c r="QEM19" s="1"/>
      <c r="QEN19" s="1"/>
      <c r="QEO19" s="1"/>
      <c r="QEP19" s="1"/>
      <c r="QEQ19" s="1"/>
      <c r="QER19" s="1"/>
      <c r="QES19" s="1"/>
      <c r="QET19" s="1"/>
      <c r="QEU19" s="1"/>
      <c r="QEV19" s="1"/>
      <c r="QEW19" s="1"/>
      <c r="QEX19" s="1"/>
      <c r="QEY19" s="1"/>
      <c r="QEZ19" s="1"/>
      <c r="QFA19" s="1"/>
      <c r="QFB19" s="1"/>
      <c r="QFC19" s="1"/>
      <c r="QFD19" s="1"/>
      <c r="QFE19" s="1"/>
      <c r="QFF19" s="1"/>
      <c r="QFG19" s="1"/>
      <c r="QFH19" s="1"/>
      <c r="QFI19" s="1"/>
      <c r="QFJ19" s="1"/>
      <c r="QFK19" s="1"/>
      <c r="QFL19" s="1"/>
      <c r="QFM19" s="1"/>
      <c r="QFN19" s="1"/>
      <c r="QFO19" s="1"/>
      <c r="QFP19" s="1"/>
      <c r="QFQ19" s="1"/>
      <c r="QFR19" s="1"/>
      <c r="QFS19" s="1"/>
      <c r="QFT19" s="1"/>
      <c r="QFU19" s="1"/>
      <c r="QFV19" s="1"/>
      <c r="QFW19" s="1"/>
      <c r="QFX19" s="1"/>
      <c r="QFY19" s="1"/>
      <c r="QFZ19" s="1"/>
      <c r="QGA19" s="1"/>
      <c r="QGB19" s="1"/>
      <c r="QGC19" s="1"/>
      <c r="QGD19" s="1"/>
      <c r="QGE19" s="1"/>
      <c r="QGF19" s="1"/>
      <c r="QGG19" s="1"/>
      <c r="QGH19" s="1"/>
      <c r="QGI19" s="1"/>
      <c r="QGJ19" s="1"/>
      <c r="QGK19" s="1"/>
      <c r="QGL19" s="1"/>
      <c r="QGM19" s="1"/>
      <c r="QGN19" s="1"/>
      <c r="QGO19" s="1"/>
      <c r="QGP19" s="1"/>
      <c r="QGQ19" s="1"/>
      <c r="QGR19" s="1"/>
      <c r="QGS19" s="1"/>
      <c r="QGT19" s="1"/>
      <c r="QGU19" s="1"/>
      <c r="QGV19" s="1"/>
      <c r="QGW19" s="1"/>
      <c r="QGX19" s="1"/>
      <c r="QGY19" s="1"/>
      <c r="QGZ19" s="1"/>
      <c r="QHA19" s="1"/>
      <c r="QHB19" s="1"/>
      <c r="QHC19" s="1"/>
      <c r="QHD19" s="1"/>
      <c r="QHE19" s="1"/>
      <c r="QHF19" s="1"/>
      <c r="QHG19" s="1"/>
      <c r="QHH19" s="1"/>
      <c r="QHI19" s="1"/>
      <c r="QHJ19" s="1"/>
      <c r="QHK19" s="1"/>
      <c r="QHL19" s="1"/>
      <c r="QHM19" s="1"/>
      <c r="QHN19" s="1"/>
      <c r="QHO19" s="1"/>
      <c r="QHP19" s="1"/>
      <c r="QHQ19" s="1"/>
      <c r="QHR19" s="1"/>
      <c r="QHS19" s="1"/>
      <c r="QHT19" s="1"/>
      <c r="QHU19" s="1"/>
      <c r="QHV19" s="1"/>
      <c r="QHW19" s="1"/>
      <c r="QHX19" s="1"/>
      <c r="QHY19" s="1"/>
      <c r="QHZ19" s="1"/>
      <c r="QIA19" s="1"/>
      <c r="QIB19" s="1"/>
      <c r="QIC19" s="1"/>
      <c r="QID19" s="1"/>
      <c r="QIE19" s="1"/>
      <c r="QIF19" s="1"/>
      <c r="QIG19" s="1"/>
      <c r="QIH19" s="1"/>
      <c r="QII19" s="1"/>
      <c r="QIJ19" s="1"/>
      <c r="QIK19" s="1"/>
      <c r="QIL19" s="1"/>
      <c r="QIM19" s="1"/>
      <c r="QIN19" s="1"/>
      <c r="QIO19" s="1"/>
      <c r="QIP19" s="1"/>
      <c r="QIQ19" s="1"/>
      <c r="QIR19" s="1"/>
      <c r="QIS19" s="1"/>
      <c r="QIT19" s="1"/>
      <c r="QIU19" s="1"/>
      <c r="QIV19" s="1"/>
      <c r="QIW19" s="1"/>
      <c r="QIX19" s="1"/>
      <c r="QIY19" s="1"/>
      <c r="QIZ19" s="1"/>
      <c r="QJA19" s="1"/>
      <c r="QJB19" s="1"/>
      <c r="QJC19" s="1"/>
      <c r="QJD19" s="1"/>
      <c r="QJE19" s="1"/>
      <c r="QJF19" s="1"/>
      <c r="QJG19" s="1"/>
      <c r="QJH19" s="1"/>
      <c r="QJI19" s="1"/>
      <c r="QJJ19" s="1"/>
      <c r="QJK19" s="1"/>
      <c r="QJL19" s="1"/>
      <c r="QJM19" s="1"/>
      <c r="QJN19" s="1"/>
      <c r="QJO19" s="1"/>
      <c r="QJP19" s="1"/>
      <c r="QJQ19" s="1"/>
      <c r="QJR19" s="1"/>
      <c r="QJS19" s="1"/>
      <c r="QJT19" s="1"/>
      <c r="QJU19" s="1"/>
      <c r="QJV19" s="1"/>
      <c r="QJW19" s="1"/>
      <c r="QJX19" s="1"/>
      <c r="QJY19" s="1"/>
      <c r="QJZ19" s="1"/>
      <c r="QKA19" s="1"/>
      <c r="QKB19" s="1"/>
      <c r="QKC19" s="1"/>
      <c r="QKD19" s="1"/>
      <c r="QKE19" s="1"/>
      <c r="QKF19" s="1"/>
      <c r="QKG19" s="1"/>
      <c r="QKH19" s="1"/>
      <c r="QKI19" s="1"/>
      <c r="QKJ19" s="1"/>
      <c r="QKK19" s="1"/>
      <c r="QKL19" s="1"/>
      <c r="QKM19" s="1"/>
      <c r="QKN19" s="1"/>
      <c r="QKO19" s="1"/>
      <c r="QKP19" s="1"/>
      <c r="QKQ19" s="1"/>
      <c r="QKR19" s="1"/>
      <c r="QKS19" s="1"/>
      <c r="QKT19" s="1"/>
      <c r="QKU19" s="1"/>
      <c r="QKV19" s="1"/>
      <c r="QKW19" s="1"/>
      <c r="QKX19" s="1"/>
      <c r="QKY19" s="1"/>
      <c r="QKZ19" s="1"/>
      <c r="QLA19" s="1"/>
      <c r="QLB19" s="1"/>
      <c r="QLC19" s="1"/>
      <c r="QLD19" s="1"/>
      <c r="QLE19" s="1"/>
      <c r="QLF19" s="1"/>
      <c r="QLG19" s="1"/>
      <c r="QLH19" s="1"/>
      <c r="QLI19" s="1"/>
      <c r="QLJ19" s="1"/>
      <c r="QLK19" s="1"/>
      <c r="QLL19" s="1"/>
      <c r="QLM19" s="1"/>
      <c r="QLN19" s="1"/>
      <c r="QLO19" s="1"/>
      <c r="QLP19" s="1"/>
      <c r="QLQ19" s="1"/>
      <c r="QLR19" s="1"/>
      <c r="QLS19" s="1"/>
      <c r="QLT19" s="1"/>
      <c r="QLU19" s="1"/>
      <c r="QLV19" s="1"/>
      <c r="QLW19" s="1"/>
      <c r="QLX19" s="1"/>
      <c r="QLY19" s="1"/>
      <c r="QLZ19" s="1"/>
      <c r="QMA19" s="1"/>
      <c r="QMB19" s="1"/>
      <c r="QMC19" s="1"/>
      <c r="QMD19" s="1"/>
      <c r="QME19" s="1"/>
      <c r="QMF19" s="1"/>
      <c r="QMG19" s="1"/>
      <c r="QMH19" s="1"/>
      <c r="QMI19" s="1"/>
      <c r="QMJ19" s="1"/>
      <c r="QMK19" s="1"/>
      <c r="QML19" s="1"/>
      <c r="QMM19" s="1"/>
      <c r="QMN19" s="1"/>
      <c r="QMO19" s="1"/>
      <c r="QMP19" s="1"/>
      <c r="QMQ19" s="1"/>
      <c r="QMR19" s="1"/>
      <c r="QMS19" s="1"/>
      <c r="QMT19" s="1"/>
      <c r="QMU19" s="1"/>
      <c r="QMV19" s="1"/>
      <c r="QMW19" s="1"/>
      <c r="QMX19" s="1"/>
      <c r="QMY19" s="1"/>
      <c r="QMZ19" s="1"/>
      <c r="QNA19" s="1"/>
      <c r="QNB19" s="1"/>
      <c r="QNC19" s="1"/>
      <c r="QND19" s="1"/>
      <c r="QNE19" s="1"/>
      <c r="QNF19" s="1"/>
      <c r="QNG19" s="1"/>
      <c r="QNH19" s="1"/>
      <c r="QNI19" s="1"/>
      <c r="QNJ19" s="1"/>
      <c r="QNK19" s="1"/>
      <c r="QNL19" s="1"/>
      <c r="QNM19" s="1"/>
      <c r="QNN19" s="1"/>
      <c r="QNO19" s="1"/>
      <c r="QNP19" s="1"/>
      <c r="QNQ19" s="1"/>
      <c r="QNR19" s="1"/>
      <c r="QNS19" s="1"/>
      <c r="QNT19" s="1"/>
      <c r="QNU19" s="1"/>
      <c r="QNV19" s="1"/>
      <c r="QNW19" s="1"/>
      <c r="QNX19" s="1"/>
      <c r="QNY19" s="1"/>
      <c r="QNZ19" s="1"/>
      <c r="QOA19" s="1"/>
      <c r="QOB19" s="1"/>
      <c r="QOC19" s="1"/>
      <c r="QOD19" s="1"/>
      <c r="QOE19" s="1"/>
      <c r="QOF19" s="1"/>
      <c r="QOG19" s="1"/>
      <c r="QOH19" s="1"/>
      <c r="QOI19" s="1"/>
      <c r="QOJ19" s="1"/>
      <c r="QOK19" s="1"/>
      <c r="QOL19" s="1"/>
      <c r="QOM19" s="1"/>
      <c r="QON19" s="1"/>
      <c r="QOO19" s="1"/>
      <c r="QOP19" s="1"/>
      <c r="QOQ19" s="1"/>
      <c r="QOR19" s="1"/>
      <c r="QOS19" s="1"/>
      <c r="QOT19" s="1"/>
      <c r="QOU19" s="1"/>
      <c r="QOV19" s="1"/>
      <c r="QOW19" s="1"/>
      <c r="QOX19" s="1"/>
      <c r="QOY19" s="1"/>
      <c r="QOZ19" s="1"/>
      <c r="QPA19" s="1"/>
      <c r="QPB19" s="1"/>
      <c r="QPC19" s="1"/>
      <c r="QPD19" s="1"/>
      <c r="QPE19" s="1"/>
      <c r="QPF19" s="1"/>
      <c r="QPG19" s="1"/>
      <c r="QPH19" s="1"/>
      <c r="QPI19" s="1"/>
      <c r="QPJ19" s="1"/>
      <c r="QPK19" s="1"/>
      <c r="QPL19" s="1"/>
      <c r="QPM19" s="1"/>
      <c r="QPN19" s="1"/>
      <c r="QPO19" s="1"/>
      <c r="QPP19" s="1"/>
      <c r="QPQ19" s="1"/>
      <c r="QPR19" s="1"/>
      <c r="QPS19" s="1"/>
      <c r="QPT19" s="1"/>
      <c r="QPU19" s="1"/>
      <c r="QPV19" s="1"/>
      <c r="QPW19" s="1"/>
      <c r="QPX19" s="1"/>
      <c r="QPY19" s="1"/>
      <c r="QPZ19" s="1"/>
      <c r="QQA19" s="1"/>
      <c r="QQB19" s="1"/>
      <c r="QQC19" s="1"/>
      <c r="QQD19" s="1"/>
      <c r="QQE19" s="1"/>
      <c r="QQF19" s="1"/>
      <c r="QQG19" s="1"/>
      <c r="QQH19" s="1"/>
      <c r="QQI19" s="1"/>
      <c r="QQJ19" s="1"/>
      <c r="QQK19" s="1"/>
      <c r="QQL19" s="1"/>
      <c r="QQM19" s="1"/>
      <c r="QQN19" s="1"/>
      <c r="QQO19" s="1"/>
      <c r="QQP19" s="1"/>
      <c r="QQQ19" s="1"/>
      <c r="QQR19" s="1"/>
      <c r="QQS19" s="1"/>
      <c r="QQT19" s="1"/>
      <c r="QQU19" s="1"/>
      <c r="QQV19" s="1"/>
      <c r="QQW19" s="1"/>
      <c r="QQX19" s="1"/>
      <c r="QQY19" s="1"/>
      <c r="QQZ19" s="1"/>
      <c r="QRA19" s="1"/>
      <c r="QRB19" s="1"/>
      <c r="QRC19" s="1"/>
      <c r="QRD19" s="1"/>
      <c r="QRE19" s="1"/>
      <c r="QRF19" s="1"/>
      <c r="QRG19" s="1"/>
      <c r="QRH19" s="1"/>
      <c r="QRI19" s="1"/>
      <c r="QRJ19" s="1"/>
      <c r="QRK19" s="1"/>
      <c r="QRL19" s="1"/>
      <c r="QRM19" s="1"/>
      <c r="QRN19" s="1"/>
      <c r="QRO19" s="1"/>
      <c r="QRP19" s="1"/>
      <c r="QRQ19" s="1"/>
      <c r="QRR19" s="1"/>
      <c r="QRS19" s="1"/>
      <c r="QRT19" s="1"/>
      <c r="QRU19" s="1"/>
      <c r="QRV19" s="1"/>
      <c r="QRW19" s="1"/>
      <c r="QRX19" s="1"/>
      <c r="QRY19" s="1"/>
      <c r="QRZ19" s="1"/>
      <c r="QSA19" s="1"/>
      <c r="QSB19" s="1"/>
      <c r="QSC19" s="1"/>
      <c r="QSD19" s="1"/>
      <c r="QSE19" s="1"/>
      <c r="QSF19" s="1"/>
      <c r="QSG19" s="1"/>
      <c r="QSH19" s="1"/>
      <c r="QSI19" s="1"/>
      <c r="QSJ19" s="1"/>
      <c r="QSK19" s="1"/>
      <c r="QSL19" s="1"/>
      <c r="QSM19" s="1"/>
      <c r="QSN19" s="1"/>
      <c r="QSO19" s="1"/>
      <c r="QSP19" s="1"/>
      <c r="QSQ19" s="1"/>
      <c r="QSR19" s="1"/>
      <c r="QSS19" s="1"/>
      <c r="QST19" s="1"/>
      <c r="QSU19" s="1"/>
      <c r="QSV19" s="1"/>
      <c r="QSW19" s="1"/>
      <c r="QSX19" s="1"/>
      <c r="QSY19" s="1"/>
      <c r="QSZ19" s="1"/>
      <c r="QTA19" s="1"/>
      <c r="QTB19" s="1"/>
      <c r="QTC19" s="1"/>
      <c r="QTD19" s="1"/>
      <c r="QTE19" s="1"/>
      <c r="QTF19" s="1"/>
      <c r="QTG19" s="1"/>
      <c r="QTH19" s="1"/>
      <c r="QTI19" s="1"/>
      <c r="QTJ19" s="1"/>
      <c r="QTK19" s="1"/>
      <c r="QTL19" s="1"/>
      <c r="QTM19" s="1"/>
      <c r="QTN19" s="1"/>
      <c r="QTO19" s="1"/>
      <c r="QTP19" s="1"/>
      <c r="QTQ19" s="1"/>
      <c r="QTR19" s="1"/>
      <c r="QTS19" s="1"/>
      <c r="QTT19" s="1"/>
      <c r="QTU19" s="1"/>
      <c r="QTV19" s="1"/>
      <c r="QTW19" s="1"/>
      <c r="QTX19" s="1"/>
      <c r="QTY19" s="1"/>
      <c r="QTZ19" s="1"/>
      <c r="QUA19" s="1"/>
      <c r="QUB19" s="1"/>
      <c r="QUC19" s="1"/>
      <c r="QUD19" s="1"/>
      <c r="QUE19" s="1"/>
      <c r="QUF19" s="1"/>
      <c r="QUG19" s="1"/>
      <c r="QUH19" s="1"/>
      <c r="QUI19" s="1"/>
      <c r="QUJ19" s="1"/>
      <c r="QUK19" s="1"/>
      <c r="QUL19" s="1"/>
      <c r="QUM19" s="1"/>
      <c r="QUN19" s="1"/>
      <c r="QUO19" s="1"/>
      <c r="QUP19" s="1"/>
      <c r="QUQ19" s="1"/>
      <c r="QUR19" s="1"/>
      <c r="QUS19" s="1"/>
      <c r="QUT19" s="1"/>
      <c r="QUU19" s="1"/>
      <c r="QUV19" s="1"/>
      <c r="QUW19" s="1"/>
      <c r="QUX19" s="1"/>
      <c r="QUY19" s="1"/>
      <c r="QUZ19" s="1"/>
      <c r="QVA19" s="1"/>
      <c r="QVB19" s="1"/>
      <c r="QVC19" s="1"/>
      <c r="QVD19" s="1"/>
      <c r="QVE19" s="1"/>
      <c r="QVF19" s="1"/>
      <c r="QVG19" s="1"/>
      <c r="QVH19" s="1"/>
      <c r="QVI19" s="1"/>
      <c r="QVJ19" s="1"/>
      <c r="QVK19" s="1"/>
      <c r="QVL19" s="1"/>
      <c r="QVM19" s="1"/>
      <c r="QVN19" s="1"/>
      <c r="QVO19" s="1"/>
      <c r="QVP19" s="1"/>
      <c r="QVQ19" s="1"/>
      <c r="QVR19" s="1"/>
      <c r="QVS19" s="1"/>
      <c r="QVT19" s="1"/>
      <c r="QVU19" s="1"/>
      <c r="QVV19" s="1"/>
      <c r="QVW19" s="1"/>
      <c r="QVX19" s="1"/>
      <c r="QVY19" s="1"/>
      <c r="QVZ19" s="1"/>
      <c r="QWA19" s="1"/>
      <c r="QWB19" s="1"/>
      <c r="QWC19" s="1"/>
      <c r="QWD19" s="1"/>
      <c r="QWE19" s="1"/>
      <c r="QWF19" s="1"/>
      <c r="QWG19" s="1"/>
      <c r="QWH19" s="1"/>
      <c r="QWI19" s="1"/>
      <c r="QWJ19" s="1"/>
      <c r="QWK19" s="1"/>
      <c r="QWL19" s="1"/>
      <c r="QWM19" s="1"/>
      <c r="QWN19" s="1"/>
      <c r="QWO19" s="1"/>
      <c r="QWP19" s="1"/>
      <c r="QWQ19" s="1"/>
      <c r="QWR19" s="1"/>
      <c r="QWS19" s="1"/>
      <c r="QWT19" s="1"/>
      <c r="QWU19" s="1"/>
      <c r="QWV19" s="1"/>
      <c r="QWW19" s="1"/>
      <c r="QWX19" s="1"/>
      <c r="QWY19" s="1"/>
      <c r="QWZ19" s="1"/>
      <c r="QXA19" s="1"/>
      <c r="QXB19" s="1"/>
      <c r="QXC19" s="1"/>
      <c r="QXD19" s="1"/>
      <c r="QXE19" s="1"/>
      <c r="QXF19" s="1"/>
      <c r="QXG19" s="1"/>
      <c r="QXH19" s="1"/>
      <c r="QXI19" s="1"/>
      <c r="QXJ19" s="1"/>
      <c r="QXK19" s="1"/>
      <c r="QXL19" s="1"/>
      <c r="QXM19" s="1"/>
      <c r="QXN19" s="1"/>
      <c r="QXO19" s="1"/>
      <c r="QXP19" s="1"/>
      <c r="QXQ19" s="1"/>
      <c r="QXR19" s="1"/>
      <c r="QXS19" s="1"/>
      <c r="QXT19" s="1"/>
      <c r="QXU19" s="1"/>
      <c r="QXV19" s="1"/>
      <c r="QXW19" s="1"/>
      <c r="QXX19" s="1"/>
      <c r="QXY19" s="1"/>
      <c r="QXZ19" s="1"/>
      <c r="QYA19" s="1"/>
      <c r="QYB19" s="1"/>
      <c r="QYC19" s="1"/>
      <c r="QYD19" s="1"/>
      <c r="QYE19" s="1"/>
      <c r="QYF19" s="1"/>
      <c r="QYG19" s="1"/>
      <c r="QYH19" s="1"/>
      <c r="QYI19" s="1"/>
      <c r="QYJ19" s="1"/>
      <c r="QYK19" s="1"/>
      <c r="QYL19" s="1"/>
      <c r="QYM19" s="1"/>
      <c r="QYN19" s="1"/>
      <c r="QYO19" s="1"/>
      <c r="QYP19" s="1"/>
      <c r="QYQ19" s="1"/>
      <c r="QYR19" s="1"/>
      <c r="QYS19" s="1"/>
      <c r="QYT19" s="1"/>
      <c r="QYU19" s="1"/>
      <c r="QYV19" s="1"/>
      <c r="QYW19" s="1"/>
      <c r="QYX19" s="1"/>
      <c r="QYY19" s="1"/>
      <c r="QYZ19" s="1"/>
      <c r="QZA19" s="1"/>
      <c r="QZB19" s="1"/>
      <c r="QZC19" s="1"/>
      <c r="QZD19" s="1"/>
      <c r="QZE19" s="1"/>
      <c r="QZF19" s="1"/>
      <c r="QZG19" s="1"/>
      <c r="QZH19" s="1"/>
      <c r="QZI19" s="1"/>
      <c r="QZJ19" s="1"/>
      <c r="QZK19" s="1"/>
      <c r="QZL19" s="1"/>
      <c r="QZM19" s="1"/>
      <c r="QZN19" s="1"/>
      <c r="QZO19" s="1"/>
      <c r="QZP19" s="1"/>
      <c r="QZQ19" s="1"/>
      <c r="QZR19" s="1"/>
      <c r="QZS19" s="1"/>
      <c r="QZT19" s="1"/>
      <c r="QZU19" s="1"/>
      <c r="QZV19" s="1"/>
      <c r="QZW19" s="1"/>
      <c r="QZX19" s="1"/>
      <c r="QZY19" s="1"/>
      <c r="QZZ19" s="1"/>
      <c r="RAA19" s="1"/>
      <c r="RAB19" s="1"/>
      <c r="RAC19" s="1"/>
      <c r="RAD19" s="1"/>
      <c r="RAE19" s="1"/>
      <c r="RAF19" s="1"/>
      <c r="RAG19" s="1"/>
      <c r="RAH19" s="1"/>
      <c r="RAI19" s="1"/>
      <c r="RAJ19" s="1"/>
      <c r="RAK19" s="1"/>
      <c r="RAL19" s="1"/>
      <c r="RAM19" s="1"/>
      <c r="RAN19" s="1"/>
      <c r="RAO19" s="1"/>
      <c r="RAP19" s="1"/>
      <c r="RAQ19" s="1"/>
      <c r="RAR19" s="1"/>
      <c r="RAS19" s="1"/>
      <c r="RAT19" s="1"/>
      <c r="RAU19" s="1"/>
      <c r="RAV19" s="1"/>
      <c r="RAW19" s="1"/>
      <c r="RAX19" s="1"/>
      <c r="RAY19" s="1"/>
      <c r="RAZ19" s="1"/>
      <c r="RBA19" s="1"/>
      <c r="RBB19" s="1"/>
      <c r="RBC19" s="1"/>
      <c r="RBD19" s="1"/>
      <c r="RBE19" s="1"/>
      <c r="RBF19" s="1"/>
      <c r="RBG19" s="1"/>
      <c r="RBH19" s="1"/>
      <c r="RBI19" s="1"/>
      <c r="RBJ19" s="1"/>
      <c r="RBK19" s="1"/>
      <c r="RBL19" s="1"/>
      <c r="RBM19" s="1"/>
      <c r="RBN19" s="1"/>
      <c r="RBO19" s="1"/>
      <c r="RBP19" s="1"/>
      <c r="RBQ19" s="1"/>
      <c r="RBR19" s="1"/>
      <c r="RBS19" s="1"/>
      <c r="RBT19" s="1"/>
      <c r="RBU19" s="1"/>
      <c r="RBV19" s="1"/>
      <c r="RBW19" s="1"/>
      <c r="RBX19" s="1"/>
      <c r="RBY19" s="1"/>
      <c r="RBZ19" s="1"/>
      <c r="RCA19" s="1"/>
      <c r="RCB19" s="1"/>
      <c r="RCC19" s="1"/>
      <c r="RCD19" s="1"/>
      <c r="RCE19" s="1"/>
      <c r="RCF19" s="1"/>
      <c r="RCG19" s="1"/>
      <c r="RCH19" s="1"/>
      <c r="RCI19" s="1"/>
      <c r="RCJ19" s="1"/>
      <c r="RCK19" s="1"/>
      <c r="RCL19" s="1"/>
      <c r="RCM19" s="1"/>
      <c r="RCN19" s="1"/>
      <c r="RCO19" s="1"/>
      <c r="RCP19" s="1"/>
      <c r="RCQ19" s="1"/>
      <c r="RCR19" s="1"/>
      <c r="RCS19" s="1"/>
      <c r="RCT19" s="1"/>
      <c r="RCU19" s="1"/>
      <c r="RCV19" s="1"/>
      <c r="RCW19" s="1"/>
      <c r="RCX19" s="1"/>
      <c r="RCY19" s="1"/>
      <c r="RCZ19" s="1"/>
      <c r="RDA19" s="1"/>
      <c r="RDB19" s="1"/>
      <c r="RDC19" s="1"/>
      <c r="RDD19" s="1"/>
      <c r="RDE19" s="1"/>
      <c r="RDF19" s="1"/>
      <c r="RDG19" s="1"/>
      <c r="RDH19" s="1"/>
      <c r="RDI19" s="1"/>
      <c r="RDJ19" s="1"/>
      <c r="RDK19" s="1"/>
      <c r="RDL19" s="1"/>
      <c r="RDM19" s="1"/>
      <c r="RDN19" s="1"/>
      <c r="RDO19" s="1"/>
      <c r="RDP19" s="1"/>
      <c r="RDQ19" s="1"/>
      <c r="RDR19" s="1"/>
      <c r="RDS19" s="1"/>
      <c r="RDT19" s="1"/>
      <c r="RDU19" s="1"/>
      <c r="RDV19" s="1"/>
      <c r="RDW19" s="1"/>
      <c r="RDX19" s="1"/>
      <c r="RDY19" s="1"/>
      <c r="RDZ19" s="1"/>
      <c r="REA19" s="1"/>
      <c r="REB19" s="1"/>
      <c r="REC19" s="1"/>
      <c r="RED19" s="1"/>
      <c r="REE19" s="1"/>
      <c r="REF19" s="1"/>
      <c r="REG19" s="1"/>
      <c r="REH19" s="1"/>
      <c r="REI19" s="1"/>
      <c r="REJ19" s="1"/>
      <c r="REK19" s="1"/>
      <c r="REL19" s="1"/>
      <c r="REM19" s="1"/>
      <c r="REN19" s="1"/>
      <c r="REO19" s="1"/>
      <c r="REP19" s="1"/>
      <c r="REQ19" s="1"/>
      <c r="RER19" s="1"/>
      <c r="RES19" s="1"/>
      <c r="RET19" s="1"/>
      <c r="REU19" s="1"/>
      <c r="REV19" s="1"/>
      <c r="REW19" s="1"/>
      <c r="REX19" s="1"/>
      <c r="REY19" s="1"/>
      <c r="REZ19" s="1"/>
      <c r="RFA19" s="1"/>
      <c r="RFB19" s="1"/>
      <c r="RFC19" s="1"/>
      <c r="RFD19" s="1"/>
      <c r="RFE19" s="1"/>
      <c r="RFF19" s="1"/>
      <c r="RFG19" s="1"/>
      <c r="RFH19" s="1"/>
      <c r="RFI19" s="1"/>
      <c r="RFJ19" s="1"/>
      <c r="RFK19" s="1"/>
      <c r="RFL19" s="1"/>
      <c r="RFM19" s="1"/>
      <c r="RFN19" s="1"/>
      <c r="RFO19" s="1"/>
      <c r="RFP19" s="1"/>
      <c r="RFQ19" s="1"/>
      <c r="RFR19" s="1"/>
      <c r="RFS19" s="1"/>
      <c r="RFT19" s="1"/>
      <c r="RFU19" s="1"/>
      <c r="RFV19" s="1"/>
      <c r="RFW19" s="1"/>
      <c r="RFX19" s="1"/>
      <c r="RFY19" s="1"/>
      <c r="RFZ19" s="1"/>
      <c r="RGA19" s="1"/>
      <c r="RGB19" s="1"/>
      <c r="RGC19" s="1"/>
      <c r="RGD19" s="1"/>
      <c r="RGE19" s="1"/>
      <c r="RGF19" s="1"/>
      <c r="RGG19" s="1"/>
      <c r="RGH19" s="1"/>
      <c r="RGI19" s="1"/>
      <c r="RGJ19" s="1"/>
      <c r="RGK19" s="1"/>
      <c r="RGL19" s="1"/>
      <c r="RGM19" s="1"/>
      <c r="RGN19" s="1"/>
      <c r="RGO19" s="1"/>
      <c r="RGP19" s="1"/>
      <c r="RGQ19" s="1"/>
      <c r="RGR19" s="1"/>
      <c r="RGS19" s="1"/>
      <c r="RGT19" s="1"/>
      <c r="RGU19" s="1"/>
      <c r="RGV19" s="1"/>
      <c r="RGW19" s="1"/>
      <c r="RGX19" s="1"/>
      <c r="RGY19" s="1"/>
      <c r="RGZ19" s="1"/>
      <c r="RHA19" s="1"/>
      <c r="RHB19" s="1"/>
      <c r="RHC19" s="1"/>
      <c r="RHD19" s="1"/>
      <c r="RHE19" s="1"/>
      <c r="RHF19" s="1"/>
      <c r="RHG19" s="1"/>
      <c r="RHH19" s="1"/>
      <c r="RHI19" s="1"/>
      <c r="RHJ19" s="1"/>
      <c r="RHK19" s="1"/>
      <c r="RHL19" s="1"/>
      <c r="RHM19" s="1"/>
      <c r="RHN19" s="1"/>
      <c r="RHO19" s="1"/>
      <c r="RHP19" s="1"/>
      <c r="RHQ19" s="1"/>
      <c r="RHR19" s="1"/>
      <c r="RHS19" s="1"/>
      <c r="RHT19" s="1"/>
      <c r="RHU19" s="1"/>
      <c r="RHV19" s="1"/>
      <c r="RHW19" s="1"/>
      <c r="RHX19" s="1"/>
      <c r="RHY19" s="1"/>
      <c r="RHZ19" s="1"/>
      <c r="RIA19" s="1"/>
      <c r="RIB19" s="1"/>
      <c r="RIC19" s="1"/>
      <c r="RID19" s="1"/>
      <c r="RIE19" s="1"/>
      <c r="RIF19" s="1"/>
      <c r="RIG19" s="1"/>
      <c r="RIH19" s="1"/>
      <c r="RII19" s="1"/>
      <c r="RIJ19" s="1"/>
      <c r="RIK19" s="1"/>
      <c r="RIL19" s="1"/>
      <c r="RIM19" s="1"/>
      <c r="RIN19" s="1"/>
      <c r="RIO19" s="1"/>
      <c r="RIP19" s="1"/>
      <c r="RIQ19" s="1"/>
      <c r="RIR19" s="1"/>
      <c r="RIS19" s="1"/>
      <c r="RIT19" s="1"/>
      <c r="RIU19" s="1"/>
      <c r="RIV19" s="1"/>
      <c r="RIW19" s="1"/>
      <c r="RIX19" s="1"/>
      <c r="RIY19" s="1"/>
      <c r="RIZ19" s="1"/>
      <c r="RJA19" s="1"/>
      <c r="RJB19" s="1"/>
      <c r="RJC19" s="1"/>
      <c r="RJD19" s="1"/>
      <c r="RJE19" s="1"/>
      <c r="RJF19" s="1"/>
      <c r="RJG19" s="1"/>
      <c r="RJH19" s="1"/>
      <c r="RJI19" s="1"/>
      <c r="RJJ19" s="1"/>
      <c r="RJK19" s="1"/>
      <c r="RJL19" s="1"/>
      <c r="RJM19" s="1"/>
      <c r="RJN19" s="1"/>
      <c r="RJO19" s="1"/>
      <c r="RJP19" s="1"/>
      <c r="RJQ19" s="1"/>
      <c r="RJR19" s="1"/>
      <c r="RJS19" s="1"/>
      <c r="RJT19" s="1"/>
      <c r="RJU19" s="1"/>
      <c r="RJV19" s="1"/>
      <c r="RJW19" s="1"/>
      <c r="RJX19" s="1"/>
      <c r="RJY19" s="1"/>
      <c r="RJZ19" s="1"/>
      <c r="RKA19" s="1"/>
      <c r="RKB19" s="1"/>
      <c r="RKC19" s="1"/>
      <c r="RKD19" s="1"/>
      <c r="RKE19" s="1"/>
      <c r="RKF19" s="1"/>
      <c r="RKG19" s="1"/>
      <c r="RKH19" s="1"/>
      <c r="RKI19" s="1"/>
      <c r="RKJ19" s="1"/>
      <c r="RKK19" s="1"/>
      <c r="RKL19" s="1"/>
      <c r="RKM19" s="1"/>
      <c r="RKN19" s="1"/>
      <c r="RKO19" s="1"/>
      <c r="RKP19" s="1"/>
      <c r="RKQ19" s="1"/>
      <c r="RKR19" s="1"/>
      <c r="RKS19" s="1"/>
      <c r="RKT19" s="1"/>
      <c r="RKU19" s="1"/>
      <c r="RKV19" s="1"/>
      <c r="RKW19" s="1"/>
      <c r="RKX19" s="1"/>
      <c r="RKY19" s="1"/>
      <c r="RKZ19" s="1"/>
      <c r="RLA19" s="1"/>
      <c r="RLB19" s="1"/>
      <c r="RLC19" s="1"/>
      <c r="RLD19" s="1"/>
      <c r="RLE19" s="1"/>
      <c r="RLF19" s="1"/>
      <c r="RLG19" s="1"/>
      <c r="RLH19" s="1"/>
      <c r="RLI19" s="1"/>
      <c r="RLJ19" s="1"/>
      <c r="RLK19" s="1"/>
      <c r="RLL19" s="1"/>
      <c r="RLM19" s="1"/>
      <c r="RLN19" s="1"/>
      <c r="RLO19" s="1"/>
      <c r="RLP19" s="1"/>
      <c r="RLQ19" s="1"/>
      <c r="RLR19" s="1"/>
      <c r="RLS19" s="1"/>
      <c r="RLT19" s="1"/>
      <c r="RLU19" s="1"/>
      <c r="RLV19" s="1"/>
      <c r="RLW19" s="1"/>
      <c r="RLX19" s="1"/>
      <c r="RLY19" s="1"/>
      <c r="RLZ19" s="1"/>
      <c r="RMA19" s="1"/>
      <c r="RMB19" s="1"/>
      <c r="RMC19" s="1"/>
      <c r="RMD19" s="1"/>
      <c r="RME19" s="1"/>
      <c r="RMF19" s="1"/>
      <c r="RMG19" s="1"/>
      <c r="RMH19" s="1"/>
      <c r="RMI19" s="1"/>
      <c r="RMJ19" s="1"/>
      <c r="RMK19" s="1"/>
      <c r="RML19" s="1"/>
      <c r="RMM19" s="1"/>
      <c r="RMN19" s="1"/>
      <c r="RMO19" s="1"/>
      <c r="RMP19" s="1"/>
      <c r="RMQ19" s="1"/>
      <c r="RMR19" s="1"/>
      <c r="RMS19" s="1"/>
      <c r="RMT19" s="1"/>
      <c r="RMU19" s="1"/>
      <c r="RMV19" s="1"/>
      <c r="RMW19" s="1"/>
      <c r="RMX19" s="1"/>
      <c r="RMY19" s="1"/>
      <c r="RMZ19" s="1"/>
      <c r="RNA19" s="1"/>
      <c r="RNB19" s="1"/>
      <c r="RNC19" s="1"/>
      <c r="RND19" s="1"/>
      <c r="RNE19" s="1"/>
      <c r="RNF19" s="1"/>
      <c r="RNG19" s="1"/>
      <c r="RNH19" s="1"/>
      <c r="RNI19" s="1"/>
      <c r="RNJ19" s="1"/>
      <c r="RNK19" s="1"/>
      <c r="RNL19" s="1"/>
      <c r="RNM19" s="1"/>
      <c r="RNN19" s="1"/>
      <c r="RNO19" s="1"/>
      <c r="RNP19" s="1"/>
      <c r="RNQ19" s="1"/>
      <c r="RNR19" s="1"/>
      <c r="RNS19" s="1"/>
      <c r="RNT19" s="1"/>
      <c r="RNU19" s="1"/>
      <c r="RNV19" s="1"/>
      <c r="RNW19" s="1"/>
      <c r="RNX19" s="1"/>
      <c r="RNY19" s="1"/>
      <c r="RNZ19" s="1"/>
      <c r="ROA19" s="1"/>
      <c r="ROB19" s="1"/>
      <c r="ROC19" s="1"/>
      <c r="ROD19" s="1"/>
      <c r="ROE19" s="1"/>
      <c r="ROF19" s="1"/>
      <c r="ROG19" s="1"/>
      <c r="ROH19" s="1"/>
      <c r="ROI19" s="1"/>
      <c r="ROJ19" s="1"/>
      <c r="ROK19" s="1"/>
      <c r="ROL19" s="1"/>
      <c r="ROM19" s="1"/>
      <c r="RON19" s="1"/>
      <c r="ROO19" s="1"/>
      <c r="ROP19" s="1"/>
      <c r="ROQ19" s="1"/>
      <c r="ROR19" s="1"/>
      <c r="ROS19" s="1"/>
      <c r="ROT19" s="1"/>
      <c r="ROU19" s="1"/>
      <c r="ROV19" s="1"/>
      <c r="ROW19" s="1"/>
      <c r="ROX19" s="1"/>
      <c r="ROY19" s="1"/>
      <c r="ROZ19" s="1"/>
      <c r="RPA19" s="1"/>
      <c r="RPB19" s="1"/>
      <c r="RPC19" s="1"/>
      <c r="RPD19" s="1"/>
      <c r="RPE19" s="1"/>
      <c r="RPF19" s="1"/>
      <c r="RPG19" s="1"/>
      <c r="RPH19" s="1"/>
      <c r="RPI19" s="1"/>
      <c r="RPJ19" s="1"/>
      <c r="RPK19" s="1"/>
      <c r="RPL19" s="1"/>
      <c r="RPM19" s="1"/>
      <c r="RPN19" s="1"/>
      <c r="RPO19" s="1"/>
      <c r="RPP19" s="1"/>
      <c r="RPQ19" s="1"/>
      <c r="RPR19" s="1"/>
      <c r="RPS19" s="1"/>
      <c r="RPT19" s="1"/>
      <c r="RPU19" s="1"/>
      <c r="RPV19" s="1"/>
      <c r="RPW19" s="1"/>
      <c r="RPX19" s="1"/>
      <c r="RPY19" s="1"/>
      <c r="RPZ19" s="1"/>
      <c r="RQA19" s="1"/>
      <c r="RQB19" s="1"/>
      <c r="RQC19" s="1"/>
      <c r="RQD19" s="1"/>
      <c r="RQE19" s="1"/>
      <c r="RQF19" s="1"/>
      <c r="RQG19" s="1"/>
      <c r="RQH19" s="1"/>
      <c r="RQI19" s="1"/>
      <c r="RQJ19" s="1"/>
      <c r="RQK19" s="1"/>
      <c r="RQL19" s="1"/>
      <c r="RQM19" s="1"/>
      <c r="RQN19" s="1"/>
      <c r="RQO19" s="1"/>
      <c r="RQP19" s="1"/>
      <c r="RQQ19" s="1"/>
      <c r="RQR19" s="1"/>
      <c r="RQS19" s="1"/>
      <c r="RQT19" s="1"/>
      <c r="RQU19" s="1"/>
      <c r="RQV19" s="1"/>
      <c r="RQW19" s="1"/>
      <c r="RQX19" s="1"/>
      <c r="RQY19" s="1"/>
      <c r="RQZ19" s="1"/>
      <c r="RRA19" s="1"/>
      <c r="RRB19" s="1"/>
      <c r="RRC19" s="1"/>
      <c r="RRD19" s="1"/>
      <c r="RRE19" s="1"/>
      <c r="RRF19" s="1"/>
      <c r="RRG19" s="1"/>
      <c r="RRH19" s="1"/>
      <c r="RRI19" s="1"/>
      <c r="RRJ19" s="1"/>
      <c r="RRK19" s="1"/>
      <c r="RRL19" s="1"/>
      <c r="RRM19" s="1"/>
      <c r="RRN19" s="1"/>
      <c r="RRO19" s="1"/>
      <c r="RRP19" s="1"/>
      <c r="RRQ19" s="1"/>
      <c r="RRR19" s="1"/>
      <c r="RRS19" s="1"/>
      <c r="RRT19" s="1"/>
      <c r="RRU19" s="1"/>
      <c r="RRV19" s="1"/>
      <c r="RRW19" s="1"/>
      <c r="RRX19" s="1"/>
      <c r="RRY19" s="1"/>
      <c r="RRZ19" s="1"/>
      <c r="RSA19" s="1"/>
      <c r="RSB19" s="1"/>
      <c r="RSC19" s="1"/>
      <c r="RSD19" s="1"/>
      <c r="RSE19" s="1"/>
      <c r="RSF19" s="1"/>
      <c r="RSG19" s="1"/>
      <c r="RSH19" s="1"/>
      <c r="RSI19" s="1"/>
      <c r="RSJ19" s="1"/>
      <c r="RSK19" s="1"/>
      <c r="RSL19" s="1"/>
      <c r="RSM19" s="1"/>
      <c r="RSN19" s="1"/>
      <c r="RSO19" s="1"/>
      <c r="RSP19" s="1"/>
      <c r="RSQ19" s="1"/>
      <c r="RSR19" s="1"/>
      <c r="RSS19" s="1"/>
      <c r="RST19" s="1"/>
      <c r="RSU19" s="1"/>
      <c r="RSV19" s="1"/>
      <c r="RSW19" s="1"/>
      <c r="RSX19" s="1"/>
      <c r="RSY19" s="1"/>
      <c r="RSZ19" s="1"/>
      <c r="RTA19" s="1"/>
      <c r="RTB19" s="1"/>
      <c r="RTC19" s="1"/>
      <c r="RTD19" s="1"/>
      <c r="RTE19" s="1"/>
      <c r="RTF19" s="1"/>
      <c r="RTG19" s="1"/>
      <c r="RTH19" s="1"/>
      <c r="RTI19" s="1"/>
      <c r="RTJ19" s="1"/>
      <c r="RTK19" s="1"/>
      <c r="RTL19" s="1"/>
      <c r="RTM19" s="1"/>
      <c r="RTN19" s="1"/>
      <c r="RTO19" s="1"/>
      <c r="RTP19" s="1"/>
      <c r="RTQ19" s="1"/>
      <c r="RTR19" s="1"/>
      <c r="RTS19" s="1"/>
      <c r="RTT19" s="1"/>
      <c r="RTU19" s="1"/>
      <c r="RTV19" s="1"/>
      <c r="RTW19" s="1"/>
      <c r="RTX19" s="1"/>
      <c r="RTY19" s="1"/>
      <c r="RTZ19" s="1"/>
      <c r="RUA19" s="1"/>
      <c r="RUB19" s="1"/>
      <c r="RUC19" s="1"/>
      <c r="RUD19" s="1"/>
      <c r="RUE19" s="1"/>
      <c r="RUF19" s="1"/>
      <c r="RUG19" s="1"/>
      <c r="RUH19" s="1"/>
      <c r="RUI19" s="1"/>
      <c r="RUJ19" s="1"/>
      <c r="RUK19" s="1"/>
      <c r="RUL19" s="1"/>
      <c r="RUM19" s="1"/>
      <c r="RUN19" s="1"/>
      <c r="RUO19" s="1"/>
      <c r="RUP19" s="1"/>
      <c r="RUQ19" s="1"/>
      <c r="RUR19" s="1"/>
      <c r="RUS19" s="1"/>
      <c r="RUT19" s="1"/>
      <c r="RUU19" s="1"/>
      <c r="RUV19" s="1"/>
      <c r="RUW19" s="1"/>
      <c r="RUX19" s="1"/>
      <c r="RUY19" s="1"/>
      <c r="RUZ19" s="1"/>
      <c r="RVA19" s="1"/>
      <c r="RVB19" s="1"/>
      <c r="RVC19" s="1"/>
      <c r="RVD19" s="1"/>
      <c r="RVE19" s="1"/>
      <c r="RVF19" s="1"/>
      <c r="RVG19" s="1"/>
      <c r="RVH19" s="1"/>
      <c r="RVI19" s="1"/>
      <c r="RVJ19" s="1"/>
      <c r="RVK19" s="1"/>
      <c r="RVL19" s="1"/>
      <c r="RVM19" s="1"/>
      <c r="RVN19" s="1"/>
      <c r="RVO19" s="1"/>
      <c r="RVP19" s="1"/>
      <c r="RVQ19" s="1"/>
      <c r="RVR19" s="1"/>
      <c r="RVS19" s="1"/>
      <c r="RVT19" s="1"/>
      <c r="RVU19" s="1"/>
      <c r="RVV19" s="1"/>
      <c r="RVW19" s="1"/>
      <c r="RVX19" s="1"/>
      <c r="RVY19" s="1"/>
      <c r="RVZ19" s="1"/>
      <c r="RWA19" s="1"/>
      <c r="RWB19" s="1"/>
      <c r="RWC19" s="1"/>
      <c r="RWD19" s="1"/>
      <c r="RWE19" s="1"/>
      <c r="RWF19" s="1"/>
      <c r="RWG19" s="1"/>
      <c r="RWH19" s="1"/>
      <c r="RWI19" s="1"/>
      <c r="RWJ19" s="1"/>
      <c r="RWK19" s="1"/>
      <c r="RWL19" s="1"/>
      <c r="RWM19" s="1"/>
      <c r="RWN19" s="1"/>
      <c r="RWO19" s="1"/>
      <c r="RWP19" s="1"/>
      <c r="RWQ19" s="1"/>
      <c r="RWR19" s="1"/>
      <c r="RWS19" s="1"/>
      <c r="RWT19" s="1"/>
      <c r="RWU19" s="1"/>
      <c r="RWV19" s="1"/>
      <c r="RWW19" s="1"/>
      <c r="RWX19" s="1"/>
      <c r="RWY19" s="1"/>
      <c r="RWZ19" s="1"/>
      <c r="RXA19" s="1"/>
      <c r="RXB19" s="1"/>
      <c r="RXC19" s="1"/>
      <c r="RXD19" s="1"/>
      <c r="RXE19" s="1"/>
      <c r="RXF19" s="1"/>
      <c r="RXG19" s="1"/>
      <c r="RXH19" s="1"/>
      <c r="RXI19" s="1"/>
      <c r="RXJ19" s="1"/>
      <c r="RXK19" s="1"/>
      <c r="RXL19" s="1"/>
      <c r="RXM19" s="1"/>
      <c r="RXN19" s="1"/>
      <c r="RXO19" s="1"/>
      <c r="RXP19" s="1"/>
      <c r="RXQ19" s="1"/>
      <c r="RXR19" s="1"/>
      <c r="RXS19" s="1"/>
      <c r="RXT19" s="1"/>
      <c r="RXU19" s="1"/>
      <c r="RXV19" s="1"/>
      <c r="RXW19" s="1"/>
      <c r="RXX19" s="1"/>
      <c r="RXY19" s="1"/>
      <c r="RXZ19" s="1"/>
      <c r="RYA19" s="1"/>
      <c r="RYB19" s="1"/>
      <c r="RYC19" s="1"/>
      <c r="RYD19" s="1"/>
      <c r="RYE19" s="1"/>
      <c r="RYF19" s="1"/>
      <c r="RYG19" s="1"/>
      <c r="RYH19" s="1"/>
      <c r="RYI19" s="1"/>
      <c r="RYJ19" s="1"/>
      <c r="RYK19" s="1"/>
      <c r="RYL19" s="1"/>
      <c r="RYM19" s="1"/>
      <c r="RYN19" s="1"/>
      <c r="RYO19" s="1"/>
      <c r="RYP19" s="1"/>
      <c r="RYQ19" s="1"/>
      <c r="RYR19" s="1"/>
      <c r="RYS19" s="1"/>
      <c r="RYT19" s="1"/>
      <c r="RYU19" s="1"/>
      <c r="RYV19" s="1"/>
      <c r="RYW19" s="1"/>
      <c r="RYX19" s="1"/>
      <c r="RYY19" s="1"/>
      <c r="RYZ19" s="1"/>
      <c r="RZA19" s="1"/>
      <c r="RZB19" s="1"/>
      <c r="RZC19" s="1"/>
      <c r="RZD19" s="1"/>
      <c r="RZE19" s="1"/>
      <c r="RZF19" s="1"/>
      <c r="RZG19" s="1"/>
      <c r="RZH19" s="1"/>
      <c r="RZI19" s="1"/>
      <c r="RZJ19" s="1"/>
      <c r="RZK19" s="1"/>
      <c r="RZL19" s="1"/>
      <c r="RZM19" s="1"/>
      <c r="RZN19" s="1"/>
      <c r="RZO19" s="1"/>
      <c r="RZP19" s="1"/>
      <c r="RZQ19" s="1"/>
      <c r="RZR19" s="1"/>
      <c r="RZS19" s="1"/>
      <c r="RZT19" s="1"/>
      <c r="RZU19" s="1"/>
      <c r="RZV19" s="1"/>
      <c r="RZW19" s="1"/>
      <c r="RZX19" s="1"/>
      <c r="RZY19" s="1"/>
      <c r="RZZ19" s="1"/>
      <c r="SAA19" s="1"/>
      <c r="SAB19" s="1"/>
      <c r="SAC19" s="1"/>
      <c r="SAD19" s="1"/>
      <c r="SAE19" s="1"/>
      <c r="SAF19" s="1"/>
      <c r="SAG19" s="1"/>
      <c r="SAH19" s="1"/>
      <c r="SAI19" s="1"/>
      <c r="SAJ19" s="1"/>
      <c r="SAK19" s="1"/>
      <c r="SAL19" s="1"/>
      <c r="SAM19" s="1"/>
      <c r="SAN19" s="1"/>
      <c r="SAO19" s="1"/>
      <c r="SAP19" s="1"/>
      <c r="SAQ19" s="1"/>
      <c r="SAR19" s="1"/>
      <c r="SAS19" s="1"/>
      <c r="SAT19" s="1"/>
      <c r="SAU19" s="1"/>
      <c r="SAV19" s="1"/>
      <c r="SAW19" s="1"/>
      <c r="SAX19" s="1"/>
      <c r="SAY19" s="1"/>
      <c r="SAZ19" s="1"/>
      <c r="SBA19" s="1"/>
      <c r="SBB19" s="1"/>
      <c r="SBC19" s="1"/>
      <c r="SBD19" s="1"/>
      <c r="SBE19" s="1"/>
      <c r="SBF19" s="1"/>
      <c r="SBG19" s="1"/>
      <c r="SBH19" s="1"/>
      <c r="SBI19" s="1"/>
      <c r="SBJ19" s="1"/>
      <c r="SBK19" s="1"/>
      <c r="SBL19" s="1"/>
      <c r="SBM19" s="1"/>
      <c r="SBN19" s="1"/>
      <c r="SBO19" s="1"/>
      <c r="SBP19" s="1"/>
      <c r="SBQ19" s="1"/>
      <c r="SBR19" s="1"/>
      <c r="SBS19" s="1"/>
      <c r="SBT19" s="1"/>
      <c r="SBU19" s="1"/>
      <c r="SBV19" s="1"/>
      <c r="SBW19" s="1"/>
      <c r="SBX19" s="1"/>
      <c r="SBY19" s="1"/>
      <c r="SBZ19" s="1"/>
      <c r="SCA19" s="1"/>
      <c r="SCB19" s="1"/>
      <c r="SCC19" s="1"/>
      <c r="SCD19" s="1"/>
      <c r="SCE19" s="1"/>
      <c r="SCF19" s="1"/>
      <c r="SCG19" s="1"/>
      <c r="SCH19" s="1"/>
      <c r="SCI19" s="1"/>
      <c r="SCJ19" s="1"/>
      <c r="SCK19" s="1"/>
      <c r="SCL19" s="1"/>
      <c r="SCM19" s="1"/>
      <c r="SCN19" s="1"/>
      <c r="SCO19" s="1"/>
      <c r="SCP19" s="1"/>
      <c r="SCQ19" s="1"/>
      <c r="SCR19" s="1"/>
      <c r="SCS19" s="1"/>
      <c r="SCT19" s="1"/>
      <c r="SCU19" s="1"/>
      <c r="SCV19" s="1"/>
      <c r="SCW19" s="1"/>
      <c r="SCX19" s="1"/>
      <c r="SCY19" s="1"/>
      <c r="SCZ19" s="1"/>
      <c r="SDA19" s="1"/>
      <c r="SDB19" s="1"/>
      <c r="SDC19" s="1"/>
      <c r="SDD19" s="1"/>
      <c r="SDE19" s="1"/>
      <c r="SDF19" s="1"/>
      <c r="SDG19" s="1"/>
      <c r="SDH19" s="1"/>
      <c r="SDI19" s="1"/>
      <c r="SDJ19" s="1"/>
      <c r="SDK19" s="1"/>
      <c r="SDL19" s="1"/>
      <c r="SDM19" s="1"/>
      <c r="SDN19" s="1"/>
      <c r="SDO19" s="1"/>
      <c r="SDP19" s="1"/>
      <c r="SDQ19" s="1"/>
      <c r="SDR19" s="1"/>
      <c r="SDS19" s="1"/>
      <c r="SDT19" s="1"/>
      <c r="SDU19" s="1"/>
      <c r="SDV19" s="1"/>
      <c r="SDW19" s="1"/>
      <c r="SDX19" s="1"/>
      <c r="SDY19" s="1"/>
      <c r="SDZ19" s="1"/>
      <c r="SEA19" s="1"/>
      <c r="SEB19" s="1"/>
      <c r="SEC19" s="1"/>
      <c r="SED19" s="1"/>
      <c r="SEE19" s="1"/>
      <c r="SEF19" s="1"/>
      <c r="SEG19" s="1"/>
      <c r="SEH19" s="1"/>
      <c r="SEI19" s="1"/>
      <c r="SEJ19" s="1"/>
      <c r="SEK19" s="1"/>
      <c r="SEL19" s="1"/>
      <c r="SEM19" s="1"/>
      <c r="SEN19" s="1"/>
      <c r="SEO19" s="1"/>
      <c r="SEP19" s="1"/>
      <c r="SEQ19" s="1"/>
      <c r="SER19" s="1"/>
      <c r="SES19" s="1"/>
      <c r="SET19" s="1"/>
      <c r="SEU19" s="1"/>
      <c r="SEV19" s="1"/>
      <c r="SEW19" s="1"/>
      <c r="SEX19" s="1"/>
      <c r="SEY19" s="1"/>
      <c r="SEZ19" s="1"/>
      <c r="SFA19" s="1"/>
      <c r="SFB19" s="1"/>
      <c r="SFC19" s="1"/>
      <c r="SFD19" s="1"/>
      <c r="SFE19" s="1"/>
      <c r="SFF19" s="1"/>
      <c r="SFG19" s="1"/>
      <c r="SFH19" s="1"/>
      <c r="SFI19" s="1"/>
      <c r="SFJ19" s="1"/>
      <c r="SFK19" s="1"/>
      <c r="SFL19" s="1"/>
      <c r="SFM19" s="1"/>
      <c r="SFN19" s="1"/>
      <c r="SFO19" s="1"/>
      <c r="SFP19" s="1"/>
      <c r="SFQ19" s="1"/>
      <c r="SFR19" s="1"/>
      <c r="SFS19" s="1"/>
      <c r="SFT19" s="1"/>
      <c r="SFU19" s="1"/>
      <c r="SFV19" s="1"/>
      <c r="SFW19" s="1"/>
      <c r="SFX19" s="1"/>
      <c r="SFY19" s="1"/>
      <c r="SFZ19" s="1"/>
      <c r="SGA19" s="1"/>
      <c r="SGB19" s="1"/>
      <c r="SGC19" s="1"/>
      <c r="SGD19" s="1"/>
      <c r="SGE19" s="1"/>
      <c r="SGF19" s="1"/>
      <c r="SGG19" s="1"/>
      <c r="SGH19" s="1"/>
      <c r="SGI19" s="1"/>
      <c r="SGJ19" s="1"/>
      <c r="SGK19" s="1"/>
      <c r="SGL19" s="1"/>
      <c r="SGM19" s="1"/>
      <c r="SGN19" s="1"/>
      <c r="SGO19" s="1"/>
      <c r="SGP19" s="1"/>
      <c r="SGQ19" s="1"/>
      <c r="SGR19" s="1"/>
      <c r="SGS19" s="1"/>
      <c r="SGT19" s="1"/>
      <c r="SGU19" s="1"/>
      <c r="SGV19" s="1"/>
      <c r="SGW19" s="1"/>
      <c r="SGX19" s="1"/>
      <c r="SGY19" s="1"/>
      <c r="SGZ19" s="1"/>
      <c r="SHA19" s="1"/>
      <c r="SHB19" s="1"/>
      <c r="SHC19" s="1"/>
      <c r="SHD19" s="1"/>
      <c r="SHE19" s="1"/>
      <c r="SHF19" s="1"/>
      <c r="SHG19" s="1"/>
      <c r="SHH19" s="1"/>
      <c r="SHI19" s="1"/>
      <c r="SHJ19" s="1"/>
      <c r="SHK19" s="1"/>
      <c r="SHL19" s="1"/>
      <c r="SHM19" s="1"/>
      <c r="SHN19" s="1"/>
      <c r="SHO19" s="1"/>
      <c r="SHP19" s="1"/>
      <c r="SHQ19" s="1"/>
      <c r="SHR19" s="1"/>
      <c r="SHS19" s="1"/>
      <c r="SHT19" s="1"/>
      <c r="SHU19" s="1"/>
      <c r="SHV19" s="1"/>
      <c r="SHW19" s="1"/>
      <c r="SHX19" s="1"/>
      <c r="SHY19" s="1"/>
      <c r="SHZ19" s="1"/>
      <c r="SIA19" s="1"/>
      <c r="SIB19" s="1"/>
      <c r="SIC19" s="1"/>
      <c r="SID19" s="1"/>
      <c r="SIE19" s="1"/>
      <c r="SIF19" s="1"/>
      <c r="SIG19" s="1"/>
      <c r="SIH19" s="1"/>
      <c r="SII19" s="1"/>
      <c r="SIJ19" s="1"/>
      <c r="SIK19" s="1"/>
      <c r="SIL19" s="1"/>
      <c r="SIM19" s="1"/>
      <c r="SIN19" s="1"/>
      <c r="SIO19" s="1"/>
      <c r="SIP19" s="1"/>
      <c r="SIQ19" s="1"/>
      <c r="SIR19" s="1"/>
      <c r="SIS19" s="1"/>
      <c r="SIT19" s="1"/>
      <c r="SIU19" s="1"/>
      <c r="SIV19" s="1"/>
      <c r="SIW19" s="1"/>
      <c r="SIX19" s="1"/>
      <c r="SIY19" s="1"/>
      <c r="SIZ19" s="1"/>
      <c r="SJA19" s="1"/>
      <c r="SJB19" s="1"/>
      <c r="SJC19" s="1"/>
      <c r="SJD19" s="1"/>
      <c r="SJE19" s="1"/>
      <c r="SJF19" s="1"/>
      <c r="SJG19" s="1"/>
      <c r="SJH19" s="1"/>
      <c r="SJI19" s="1"/>
      <c r="SJJ19" s="1"/>
      <c r="SJK19" s="1"/>
      <c r="SJL19" s="1"/>
      <c r="SJM19" s="1"/>
      <c r="SJN19" s="1"/>
      <c r="SJO19" s="1"/>
      <c r="SJP19" s="1"/>
      <c r="SJQ19" s="1"/>
      <c r="SJR19" s="1"/>
      <c r="SJS19" s="1"/>
      <c r="SJT19" s="1"/>
      <c r="SJU19" s="1"/>
      <c r="SJV19" s="1"/>
      <c r="SJW19" s="1"/>
      <c r="SJX19" s="1"/>
      <c r="SJY19" s="1"/>
      <c r="SJZ19" s="1"/>
      <c r="SKA19" s="1"/>
      <c r="SKB19" s="1"/>
      <c r="SKC19" s="1"/>
      <c r="SKD19" s="1"/>
      <c r="SKE19" s="1"/>
      <c r="SKF19" s="1"/>
      <c r="SKG19" s="1"/>
      <c r="SKH19" s="1"/>
      <c r="SKI19" s="1"/>
      <c r="SKJ19" s="1"/>
      <c r="SKK19" s="1"/>
      <c r="SKL19" s="1"/>
      <c r="SKM19" s="1"/>
      <c r="SKN19" s="1"/>
      <c r="SKO19" s="1"/>
      <c r="SKP19" s="1"/>
      <c r="SKQ19" s="1"/>
      <c r="SKR19" s="1"/>
      <c r="SKS19" s="1"/>
      <c r="SKT19" s="1"/>
      <c r="SKU19" s="1"/>
      <c r="SKV19" s="1"/>
      <c r="SKW19" s="1"/>
      <c r="SKX19" s="1"/>
      <c r="SKY19" s="1"/>
      <c r="SKZ19" s="1"/>
      <c r="SLA19" s="1"/>
      <c r="SLB19" s="1"/>
      <c r="SLC19" s="1"/>
      <c r="SLD19" s="1"/>
      <c r="SLE19" s="1"/>
      <c r="SLF19" s="1"/>
      <c r="SLG19" s="1"/>
      <c r="SLH19" s="1"/>
      <c r="SLI19" s="1"/>
      <c r="SLJ19" s="1"/>
      <c r="SLK19" s="1"/>
      <c r="SLL19" s="1"/>
      <c r="SLM19" s="1"/>
      <c r="SLN19" s="1"/>
      <c r="SLO19" s="1"/>
      <c r="SLP19" s="1"/>
      <c r="SLQ19" s="1"/>
      <c r="SLR19" s="1"/>
      <c r="SLS19" s="1"/>
      <c r="SLT19" s="1"/>
      <c r="SLU19" s="1"/>
      <c r="SLV19" s="1"/>
      <c r="SLW19" s="1"/>
      <c r="SLX19" s="1"/>
      <c r="SLY19" s="1"/>
      <c r="SLZ19" s="1"/>
      <c r="SMA19" s="1"/>
      <c r="SMB19" s="1"/>
      <c r="SMC19" s="1"/>
      <c r="SMD19" s="1"/>
      <c r="SME19" s="1"/>
      <c r="SMF19" s="1"/>
      <c r="SMG19" s="1"/>
      <c r="SMH19" s="1"/>
      <c r="SMI19" s="1"/>
      <c r="SMJ19" s="1"/>
      <c r="SMK19" s="1"/>
      <c r="SML19" s="1"/>
      <c r="SMM19" s="1"/>
      <c r="SMN19" s="1"/>
      <c r="SMO19" s="1"/>
      <c r="SMP19" s="1"/>
      <c r="SMQ19" s="1"/>
      <c r="SMR19" s="1"/>
      <c r="SMS19" s="1"/>
      <c r="SMT19" s="1"/>
      <c r="SMU19" s="1"/>
      <c r="SMV19" s="1"/>
      <c r="SMW19" s="1"/>
      <c r="SMX19" s="1"/>
      <c r="SMY19" s="1"/>
      <c r="SMZ19" s="1"/>
      <c r="SNA19" s="1"/>
      <c r="SNB19" s="1"/>
      <c r="SNC19" s="1"/>
      <c r="SND19" s="1"/>
      <c r="SNE19" s="1"/>
      <c r="SNF19" s="1"/>
      <c r="SNG19" s="1"/>
      <c r="SNH19" s="1"/>
      <c r="SNI19" s="1"/>
      <c r="SNJ19" s="1"/>
      <c r="SNK19" s="1"/>
      <c r="SNL19" s="1"/>
      <c r="SNM19" s="1"/>
      <c r="SNN19" s="1"/>
      <c r="SNO19" s="1"/>
      <c r="SNP19" s="1"/>
      <c r="SNQ19" s="1"/>
      <c r="SNR19" s="1"/>
      <c r="SNS19" s="1"/>
      <c r="SNT19" s="1"/>
      <c r="SNU19" s="1"/>
      <c r="SNV19" s="1"/>
      <c r="SNW19" s="1"/>
      <c r="SNX19" s="1"/>
      <c r="SNY19" s="1"/>
      <c r="SNZ19" s="1"/>
      <c r="SOA19" s="1"/>
      <c r="SOB19" s="1"/>
      <c r="SOC19" s="1"/>
      <c r="SOD19" s="1"/>
      <c r="SOE19" s="1"/>
      <c r="SOF19" s="1"/>
      <c r="SOG19" s="1"/>
      <c r="SOH19" s="1"/>
      <c r="SOI19" s="1"/>
      <c r="SOJ19" s="1"/>
      <c r="SOK19" s="1"/>
      <c r="SOL19" s="1"/>
      <c r="SOM19" s="1"/>
      <c r="SON19" s="1"/>
      <c r="SOO19" s="1"/>
      <c r="SOP19" s="1"/>
      <c r="SOQ19" s="1"/>
      <c r="SOR19" s="1"/>
      <c r="SOS19" s="1"/>
      <c r="SOT19" s="1"/>
      <c r="SOU19" s="1"/>
      <c r="SOV19" s="1"/>
      <c r="SOW19" s="1"/>
      <c r="SOX19" s="1"/>
      <c r="SOY19" s="1"/>
      <c r="SOZ19" s="1"/>
      <c r="SPA19" s="1"/>
      <c r="SPB19" s="1"/>
      <c r="SPC19" s="1"/>
      <c r="SPD19" s="1"/>
      <c r="SPE19" s="1"/>
      <c r="SPF19" s="1"/>
      <c r="SPG19" s="1"/>
      <c r="SPH19" s="1"/>
      <c r="SPI19" s="1"/>
      <c r="SPJ19" s="1"/>
      <c r="SPK19" s="1"/>
      <c r="SPL19" s="1"/>
      <c r="SPM19" s="1"/>
      <c r="SPN19" s="1"/>
      <c r="SPO19" s="1"/>
      <c r="SPP19" s="1"/>
      <c r="SPQ19" s="1"/>
      <c r="SPR19" s="1"/>
      <c r="SPS19" s="1"/>
      <c r="SPT19" s="1"/>
      <c r="SPU19" s="1"/>
      <c r="SPV19" s="1"/>
      <c r="SPW19" s="1"/>
      <c r="SPX19" s="1"/>
      <c r="SPY19" s="1"/>
      <c r="SPZ19" s="1"/>
      <c r="SQA19" s="1"/>
      <c r="SQB19" s="1"/>
      <c r="SQC19" s="1"/>
      <c r="SQD19" s="1"/>
      <c r="SQE19" s="1"/>
      <c r="SQF19" s="1"/>
      <c r="SQG19" s="1"/>
      <c r="SQH19" s="1"/>
      <c r="SQI19" s="1"/>
      <c r="SQJ19" s="1"/>
      <c r="SQK19" s="1"/>
      <c r="SQL19" s="1"/>
      <c r="SQM19" s="1"/>
      <c r="SQN19" s="1"/>
      <c r="SQO19" s="1"/>
      <c r="SQP19" s="1"/>
      <c r="SQQ19" s="1"/>
      <c r="SQR19" s="1"/>
      <c r="SQS19" s="1"/>
      <c r="SQT19" s="1"/>
      <c r="SQU19" s="1"/>
      <c r="SQV19" s="1"/>
      <c r="SQW19" s="1"/>
      <c r="SQX19" s="1"/>
      <c r="SQY19" s="1"/>
      <c r="SQZ19" s="1"/>
      <c r="SRA19" s="1"/>
      <c r="SRB19" s="1"/>
      <c r="SRC19" s="1"/>
      <c r="SRD19" s="1"/>
      <c r="SRE19" s="1"/>
      <c r="SRF19" s="1"/>
      <c r="SRG19" s="1"/>
      <c r="SRH19" s="1"/>
      <c r="SRI19" s="1"/>
      <c r="SRJ19" s="1"/>
      <c r="SRK19" s="1"/>
      <c r="SRL19" s="1"/>
      <c r="SRM19" s="1"/>
      <c r="SRN19" s="1"/>
      <c r="SRO19" s="1"/>
      <c r="SRP19" s="1"/>
      <c r="SRQ19" s="1"/>
      <c r="SRR19" s="1"/>
      <c r="SRS19" s="1"/>
      <c r="SRT19" s="1"/>
      <c r="SRU19" s="1"/>
      <c r="SRV19" s="1"/>
      <c r="SRW19" s="1"/>
      <c r="SRX19" s="1"/>
      <c r="SRY19" s="1"/>
      <c r="SRZ19" s="1"/>
      <c r="SSA19" s="1"/>
      <c r="SSB19" s="1"/>
      <c r="SSC19" s="1"/>
      <c r="SSD19" s="1"/>
      <c r="SSE19" s="1"/>
      <c r="SSF19" s="1"/>
      <c r="SSG19" s="1"/>
      <c r="SSH19" s="1"/>
      <c r="SSI19" s="1"/>
      <c r="SSJ19" s="1"/>
      <c r="SSK19" s="1"/>
      <c r="SSL19" s="1"/>
      <c r="SSM19" s="1"/>
      <c r="SSN19" s="1"/>
      <c r="SSO19" s="1"/>
      <c r="SSP19" s="1"/>
      <c r="SSQ19" s="1"/>
      <c r="SSR19" s="1"/>
      <c r="SSS19" s="1"/>
      <c r="SST19" s="1"/>
      <c r="SSU19" s="1"/>
      <c r="SSV19" s="1"/>
      <c r="SSW19" s="1"/>
      <c r="SSX19" s="1"/>
      <c r="SSY19" s="1"/>
      <c r="SSZ19" s="1"/>
      <c r="STA19" s="1"/>
      <c r="STB19" s="1"/>
      <c r="STC19" s="1"/>
      <c r="STD19" s="1"/>
      <c r="STE19" s="1"/>
      <c r="STF19" s="1"/>
      <c r="STG19" s="1"/>
      <c r="STH19" s="1"/>
      <c r="STI19" s="1"/>
      <c r="STJ19" s="1"/>
      <c r="STK19" s="1"/>
      <c r="STL19" s="1"/>
      <c r="STM19" s="1"/>
      <c r="STN19" s="1"/>
      <c r="STO19" s="1"/>
      <c r="STP19" s="1"/>
      <c r="STQ19" s="1"/>
      <c r="STR19" s="1"/>
      <c r="STS19" s="1"/>
      <c r="STT19" s="1"/>
      <c r="STU19" s="1"/>
      <c r="STV19" s="1"/>
      <c r="STW19" s="1"/>
      <c r="STX19" s="1"/>
      <c r="STY19" s="1"/>
      <c r="STZ19" s="1"/>
      <c r="SUA19" s="1"/>
      <c r="SUB19" s="1"/>
      <c r="SUC19" s="1"/>
      <c r="SUD19" s="1"/>
      <c r="SUE19" s="1"/>
      <c r="SUF19" s="1"/>
      <c r="SUG19" s="1"/>
      <c r="SUH19" s="1"/>
      <c r="SUI19" s="1"/>
      <c r="SUJ19" s="1"/>
      <c r="SUK19" s="1"/>
      <c r="SUL19" s="1"/>
      <c r="SUM19" s="1"/>
      <c r="SUN19" s="1"/>
      <c r="SUO19" s="1"/>
      <c r="SUP19" s="1"/>
      <c r="SUQ19" s="1"/>
      <c r="SUR19" s="1"/>
      <c r="SUS19" s="1"/>
      <c r="SUT19" s="1"/>
      <c r="SUU19" s="1"/>
      <c r="SUV19" s="1"/>
      <c r="SUW19" s="1"/>
      <c r="SUX19" s="1"/>
      <c r="SUY19" s="1"/>
      <c r="SUZ19" s="1"/>
      <c r="SVA19" s="1"/>
      <c r="SVB19" s="1"/>
      <c r="SVC19" s="1"/>
      <c r="SVD19" s="1"/>
      <c r="SVE19" s="1"/>
      <c r="SVF19" s="1"/>
      <c r="SVG19" s="1"/>
      <c r="SVH19" s="1"/>
      <c r="SVI19" s="1"/>
      <c r="SVJ19" s="1"/>
      <c r="SVK19" s="1"/>
      <c r="SVL19" s="1"/>
      <c r="SVM19" s="1"/>
      <c r="SVN19" s="1"/>
      <c r="SVO19" s="1"/>
      <c r="SVP19" s="1"/>
      <c r="SVQ19" s="1"/>
      <c r="SVR19" s="1"/>
      <c r="SVS19" s="1"/>
      <c r="SVT19" s="1"/>
      <c r="SVU19" s="1"/>
      <c r="SVV19" s="1"/>
      <c r="SVW19" s="1"/>
      <c r="SVX19" s="1"/>
      <c r="SVY19" s="1"/>
      <c r="SVZ19" s="1"/>
      <c r="SWA19" s="1"/>
      <c r="SWB19" s="1"/>
      <c r="SWC19" s="1"/>
      <c r="SWD19" s="1"/>
      <c r="SWE19" s="1"/>
      <c r="SWF19" s="1"/>
      <c r="SWG19" s="1"/>
      <c r="SWH19" s="1"/>
      <c r="SWI19" s="1"/>
      <c r="SWJ19" s="1"/>
      <c r="SWK19" s="1"/>
      <c r="SWL19" s="1"/>
      <c r="SWM19" s="1"/>
      <c r="SWN19" s="1"/>
      <c r="SWO19" s="1"/>
      <c r="SWP19" s="1"/>
      <c r="SWQ19" s="1"/>
      <c r="SWR19" s="1"/>
      <c r="SWS19" s="1"/>
      <c r="SWT19" s="1"/>
      <c r="SWU19" s="1"/>
      <c r="SWV19" s="1"/>
      <c r="SWW19" s="1"/>
      <c r="SWX19" s="1"/>
      <c r="SWY19" s="1"/>
      <c r="SWZ19" s="1"/>
      <c r="SXA19" s="1"/>
      <c r="SXB19" s="1"/>
      <c r="SXC19" s="1"/>
      <c r="SXD19" s="1"/>
      <c r="SXE19" s="1"/>
      <c r="SXF19" s="1"/>
      <c r="SXG19" s="1"/>
      <c r="SXH19" s="1"/>
      <c r="SXI19" s="1"/>
      <c r="SXJ19" s="1"/>
      <c r="SXK19" s="1"/>
      <c r="SXL19" s="1"/>
      <c r="SXM19" s="1"/>
      <c r="SXN19" s="1"/>
      <c r="SXO19" s="1"/>
      <c r="SXP19" s="1"/>
      <c r="SXQ19" s="1"/>
      <c r="SXR19" s="1"/>
      <c r="SXS19" s="1"/>
      <c r="SXT19" s="1"/>
      <c r="SXU19" s="1"/>
      <c r="SXV19" s="1"/>
      <c r="SXW19" s="1"/>
      <c r="SXX19" s="1"/>
      <c r="SXY19" s="1"/>
      <c r="SXZ19" s="1"/>
      <c r="SYA19" s="1"/>
      <c r="SYB19" s="1"/>
      <c r="SYC19" s="1"/>
      <c r="SYD19" s="1"/>
      <c r="SYE19" s="1"/>
      <c r="SYF19" s="1"/>
      <c r="SYG19" s="1"/>
      <c r="SYH19" s="1"/>
      <c r="SYI19" s="1"/>
      <c r="SYJ19" s="1"/>
      <c r="SYK19" s="1"/>
      <c r="SYL19" s="1"/>
      <c r="SYM19" s="1"/>
      <c r="SYN19" s="1"/>
      <c r="SYO19" s="1"/>
      <c r="SYP19" s="1"/>
      <c r="SYQ19" s="1"/>
      <c r="SYR19" s="1"/>
      <c r="SYS19" s="1"/>
      <c r="SYT19" s="1"/>
      <c r="SYU19" s="1"/>
      <c r="SYV19" s="1"/>
      <c r="SYW19" s="1"/>
      <c r="SYX19" s="1"/>
      <c r="SYY19" s="1"/>
      <c r="SYZ19" s="1"/>
      <c r="SZA19" s="1"/>
      <c r="SZB19" s="1"/>
      <c r="SZC19" s="1"/>
      <c r="SZD19" s="1"/>
      <c r="SZE19" s="1"/>
      <c r="SZF19" s="1"/>
      <c r="SZG19" s="1"/>
      <c r="SZH19" s="1"/>
      <c r="SZI19" s="1"/>
      <c r="SZJ19" s="1"/>
      <c r="SZK19" s="1"/>
      <c r="SZL19" s="1"/>
      <c r="SZM19" s="1"/>
      <c r="SZN19" s="1"/>
      <c r="SZO19" s="1"/>
      <c r="SZP19" s="1"/>
      <c r="SZQ19" s="1"/>
      <c r="SZR19" s="1"/>
      <c r="SZS19" s="1"/>
      <c r="SZT19" s="1"/>
      <c r="SZU19" s="1"/>
      <c r="SZV19" s="1"/>
      <c r="SZW19" s="1"/>
      <c r="SZX19" s="1"/>
      <c r="SZY19" s="1"/>
      <c r="SZZ19" s="1"/>
      <c r="TAA19" s="1"/>
      <c r="TAB19" s="1"/>
      <c r="TAC19" s="1"/>
      <c r="TAD19" s="1"/>
      <c r="TAE19" s="1"/>
      <c r="TAF19" s="1"/>
      <c r="TAG19" s="1"/>
      <c r="TAH19" s="1"/>
      <c r="TAI19" s="1"/>
      <c r="TAJ19" s="1"/>
      <c r="TAK19" s="1"/>
      <c r="TAL19" s="1"/>
      <c r="TAM19" s="1"/>
      <c r="TAN19" s="1"/>
      <c r="TAO19" s="1"/>
      <c r="TAP19" s="1"/>
      <c r="TAQ19" s="1"/>
      <c r="TAR19" s="1"/>
      <c r="TAS19" s="1"/>
      <c r="TAT19" s="1"/>
      <c r="TAU19" s="1"/>
      <c r="TAV19" s="1"/>
      <c r="TAW19" s="1"/>
      <c r="TAX19" s="1"/>
      <c r="TAY19" s="1"/>
      <c r="TAZ19" s="1"/>
      <c r="TBA19" s="1"/>
      <c r="TBB19" s="1"/>
      <c r="TBC19" s="1"/>
      <c r="TBD19" s="1"/>
      <c r="TBE19" s="1"/>
      <c r="TBF19" s="1"/>
      <c r="TBG19" s="1"/>
      <c r="TBH19" s="1"/>
      <c r="TBI19" s="1"/>
      <c r="TBJ19" s="1"/>
      <c r="TBK19" s="1"/>
      <c r="TBL19" s="1"/>
      <c r="TBM19" s="1"/>
      <c r="TBN19" s="1"/>
      <c r="TBO19" s="1"/>
      <c r="TBP19" s="1"/>
      <c r="TBQ19" s="1"/>
      <c r="TBR19" s="1"/>
      <c r="TBS19" s="1"/>
      <c r="TBT19" s="1"/>
      <c r="TBU19" s="1"/>
      <c r="TBV19" s="1"/>
      <c r="TBW19" s="1"/>
      <c r="TBX19" s="1"/>
      <c r="TBY19" s="1"/>
      <c r="TBZ19" s="1"/>
      <c r="TCA19" s="1"/>
      <c r="TCB19" s="1"/>
      <c r="TCC19" s="1"/>
      <c r="TCD19" s="1"/>
      <c r="TCE19" s="1"/>
      <c r="TCF19" s="1"/>
      <c r="TCG19" s="1"/>
      <c r="TCH19" s="1"/>
      <c r="TCI19" s="1"/>
      <c r="TCJ19" s="1"/>
      <c r="TCK19" s="1"/>
      <c r="TCL19" s="1"/>
      <c r="TCM19" s="1"/>
      <c r="TCN19" s="1"/>
      <c r="TCO19" s="1"/>
      <c r="TCP19" s="1"/>
      <c r="TCQ19" s="1"/>
      <c r="TCR19" s="1"/>
      <c r="TCS19" s="1"/>
      <c r="TCT19" s="1"/>
      <c r="TCU19" s="1"/>
      <c r="TCV19" s="1"/>
      <c r="TCW19" s="1"/>
      <c r="TCX19" s="1"/>
      <c r="TCY19" s="1"/>
      <c r="TCZ19" s="1"/>
      <c r="TDA19" s="1"/>
      <c r="TDB19" s="1"/>
      <c r="TDC19" s="1"/>
      <c r="TDD19" s="1"/>
      <c r="TDE19" s="1"/>
      <c r="TDF19" s="1"/>
      <c r="TDG19" s="1"/>
      <c r="TDH19" s="1"/>
      <c r="TDI19" s="1"/>
      <c r="TDJ19" s="1"/>
      <c r="TDK19" s="1"/>
      <c r="TDL19" s="1"/>
      <c r="TDM19" s="1"/>
      <c r="TDN19" s="1"/>
      <c r="TDO19" s="1"/>
      <c r="TDP19" s="1"/>
      <c r="TDQ19" s="1"/>
      <c r="TDR19" s="1"/>
      <c r="TDS19" s="1"/>
      <c r="TDT19" s="1"/>
      <c r="TDU19" s="1"/>
      <c r="TDV19" s="1"/>
      <c r="TDW19" s="1"/>
      <c r="TDX19" s="1"/>
      <c r="TDY19" s="1"/>
      <c r="TDZ19" s="1"/>
      <c r="TEA19" s="1"/>
      <c r="TEB19" s="1"/>
      <c r="TEC19" s="1"/>
      <c r="TED19" s="1"/>
      <c r="TEE19" s="1"/>
      <c r="TEF19" s="1"/>
      <c r="TEG19" s="1"/>
      <c r="TEH19" s="1"/>
      <c r="TEI19" s="1"/>
      <c r="TEJ19" s="1"/>
      <c r="TEK19" s="1"/>
      <c r="TEL19" s="1"/>
      <c r="TEM19" s="1"/>
      <c r="TEN19" s="1"/>
      <c r="TEO19" s="1"/>
      <c r="TEP19" s="1"/>
      <c r="TEQ19" s="1"/>
      <c r="TER19" s="1"/>
      <c r="TES19" s="1"/>
      <c r="TET19" s="1"/>
      <c r="TEU19" s="1"/>
      <c r="TEV19" s="1"/>
      <c r="TEW19" s="1"/>
      <c r="TEX19" s="1"/>
      <c r="TEY19" s="1"/>
      <c r="TEZ19" s="1"/>
      <c r="TFA19" s="1"/>
      <c r="TFB19" s="1"/>
      <c r="TFC19" s="1"/>
      <c r="TFD19" s="1"/>
      <c r="TFE19" s="1"/>
      <c r="TFF19" s="1"/>
      <c r="TFG19" s="1"/>
      <c r="TFH19" s="1"/>
      <c r="TFI19" s="1"/>
      <c r="TFJ19" s="1"/>
      <c r="TFK19" s="1"/>
      <c r="TFL19" s="1"/>
      <c r="TFM19" s="1"/>
      <c r="TFN19" s="1"/>
      <c r="TFO19" s="1"/>
      <c r="TFP19" s="1"/>
      <c r="TFQ19" s="1"/>
      <c r="TFR19" s="1"/>
      <c r="TFS19" s="1"/>
      <c r="TFT19" s="1"/>
      <c r="TFU19" s="1"/>
      <c r="TFV19" s="1"/>
      <c r="TFW19" s="1"/>
      <c r="TFX19" s="1"/>
      <c r="TFY19" s="1"/>
      <c r="TFZ19" s="1"/>
      <c r="TGA19" s="1"/>
      <c r="TGB19" s="1"/>
      <c r="TGC19" s="1"/>
      <c r="TGD19" s="1"/>
      <c r="TGE19" s="1"/>
      <c r="TGF19" s="1"/>
      <c r="TGG19" s="1"/>
      <c r="TGH19" s="1"/>
      <c r="TGI19" s="1"/>
      <c r="TGJ19" s="1"/>
      <c r="TGK19" s="1"/>
      <c r="TGL19" s="1"/>
      <c r="TGM19" s="1"/>
      <c r="TGN19" s="1"/>
      <c r="TGO19" s="1"/>
      <c r="TGP19" s="1"/>
      <c r="TGQ19" s="1"/>
      <c r="TGR19" s="1"/>
      <c r="TGS19" s="1"/>
      <c r="TGT19" s="1"/>
      <c r="TGU19" s="1"/>
      <c r="TGV19" s="1"/>
      <c r="TGW19" s="1"/>
      <c r="TGX19" s="1"/>
      <c r="TGY19" s="1"/>
      <c r="TGZ19" s="1"/>
      <c r="THA19" s="1"/>
      <c r="THB19" s="1"/>
      <c r="THC19" s="1"/>
      <c r="THD19" s="1"/>
      <c r="THE19" s="1"/>
      <c r="THF19" s="1"/>
      <c r="THG19" s="1"/>
      <c r="THH19" s="1"/>
      <c r="THI19" s="1"/>
      <c r="THJ19" s="1"/>
      <c r="THK19" s="1"/>
      <c r="THL19" s="1"/>
      <c r="THM19" s="1"/>
      <c r="THN19" s="1"/>
      <c r="THO19" s="1"/>
      <c r="THP19" s="1"/>
      <c r="THQ19" s="1"/>
      <c r="THR19" s="1"/>
      <c r="THS19" s="1"/>
      <c r="THT19" s="1"/>
      <c r="THU19" s="1"/>
      <c r="THV19" s="1"/>
      <c r="THW19" s="1"/>
      <c r="THX19" s="1"/>
      <c r="THY19" s="1"/>
      <c r="THZ19" s="1"/>
      <c r="TIA19" s="1"/>
      <c r="TIB19" s="1"/>
      <c r="TIC19" s="1"/>
      <c r="TID19" s="1"/>
      <c r="TIE19" s="1"/>
      <c r="TIF19" s="1"/>
      <c r="TIG19" s="1"/>
      <c r="TIH19" s="1"/>
      <c r="TII19" s="1"/>
      <c r="TIJ19" s="1"/>
      <c r="TIK19" s="1"/>
      <c r="TIL19" s="1"/>
      <c r="TIM19" s="1"/>
      <c r="TIN19" s="1"/>
      <c r="TIO19" s="1"/>
      <c r="TIP19" s="1"/>
      <c r="TIQ19" s="1"/>
      <c r="TIR19" s="1"/>
      <c r="TIS19" s="1"/>
      <c r="TIT19" s="1"/>
      <c r="TIU19" s="1"/>
      <c r="TIV19" s="1"/>
      <c r="TIW19" s="1"/>
      <c r="TIX19" s="1"/>
      <c r="TIY19" s="1"/>
      <c r="TIZ19" s="1"/>
      <c r="TJA19" s="1"/>
      <c r="TJB19" s="1"/>
      <c r="TJC19" s="1"/>
      <c r="TJD19" s="1"/>
      <c r="TJE19" s="1"/>
      <c r="TJF19" s="1"/>
      <c r="TJG19" s="1"/>
      <c r="TJH19" s="1"/>
      <c r="TJI19" s="1"/>
      <c r="TJJ19" s="1"/>
      <c r="TJK19" s="1"/>
      <c r="TJL19" s="1"/>
      <c r="TJM19" s="1"/>
      <c r="TJN19" s="1"/>
      <c r="TJO19" s="1"/>
      <c r="TJP19" s="1"/>
      <c r="TJQ19" s="1"/>
      <c r="TJR19" s="1"/>
      <c r="TJS19" s="1"/>
      <c r="TJT19" s="1"/>
      <c r="TJU19" s="1"/>
      <c r="TJV19" s="1"/>
      <c r="TJW19" s="1"/>
      <c r="TJX19" s="1"/>
      <c r="TJY19" s="1"/>
      <c r="TJZ19" s="1"/>
      <c r="TKA19" s="1"/>
      <c r="TKB19" s="1"/>
      <c r="TKC19" s="1"/>
      <c r="TKD19" s="1"/>
      <c r="TKE19" s="1"/>
      <c r="TKF19" s="1"/>
      <c r="TKG19" s="1"/>
      <c r="TKH19" s="1"/>
      <c r="TKI19" s="1"/>
      <c r="TKJ19" s="1"/>
      <c r="TKK19" s="1"/>
      <c r="TKL19" s="1"/>
      <c r="TKM19" s="1"/>
      <c r="TKN19" s="1"/>
      <c r="TKO19" s="1"/>
      <c r="TKP19" s="1"/>
      <c r="TKQ19" s="1"/>
      <c r="TKR19" s="1"/>
      <c r="TKS19" s="1"/>
      <c r="TKT19" s="1"/>
      <c r="TKU19" s="1"/>
      <c r="TKV19" s="1"/>
      <c r="TKW19" s="1"/>
      <c r="TKX19" s="1"/>
      <c r="TKY19" s="1"/>
      <c r="TKZ19" s="1"/>
      <c r="TLA19" s="1"/>
      <c r="TLB19" s="1"/>
      <c r="TLC19" s="1"/>
      <c r="TLD19" s="1"/>
      <c r="TLE19" s="1"/>
      <c r="TLF19" s="1"/>
      <c r="TLG19" s="1"/>
      <c r="TLH19" s="1"/>
      <c r="TLI19" s="1"/>
      <c r="TLJ19" s="1"/>
      <c r="TLK19" s="1"/>
      <c r="TLL19" s="1"/>
      <c r="TLM19" s="1"/>
      <c r="TLN19" s="1"/>
      <c r="TLO19" s="1"/>
      <c r="TLP19" s="1"/>
      <c r="TLQ19" s="1"/>
      <c r="TLR19" s="1"/>
      <c r="TLS19" s="1"/>
      <c r="TLT19" s="1"/>
      <c r="TLU19" s="1"/>
      <c r="TLV19" s="1"/>
      <c r="TLW19" s="1"/>
      <c r="TLX19" s="1"/>
      <c r="TLY19" s="1"/>
      <c r="TLZ19" s="1"/>
      <c r="TMA19" s="1"/>
      <c r="TMB19" s="1"/>
      <c r="TMC19" s="1"/>
      <c r="TMD19" s="1"/>
      <c r="TME19" s="1"/>
      <c r="TMF19" s="1"/>
      <c r="TMG19" s="1"/>
      <c r="TMH19" s="1"/>
      <c r="TMI19" s="1"/>
      <c r="TMJ19" s="1"/>
      <c r="TMK19" s="1"/>
      <c r="TML19" s="1"/>
      <c r="TMM19" s="1"/>
      <c r="TMN19" s="1"/>
      <c r="TMO19" s="1"/>
      <c r="TMP19" s="1"/>
      <c r="TMQ19" s="1"/>
      <c r="TMR19" s="1"/>
      <c r="TMS19" s="1"/>
      <c r="TMT19" s="1"/>
      <c r="TMU19" s="1"/>
      <c r="TMV19" s="1"/>
      <c r="TMW19" s="1"/>
      <c r="TMX19" s="1"/>
      <c r="TMY19" s="1"/>
      <c r="TMZ19" s="1"/>
      <c r="TNA19" s="1"/>
      <c r="TNB19" s="1"/>
      <c r="TNC19" s="1"/>
      <c r="TND19" s="1"/>
      <c r="TNE19" s="1"/>
      <c r="TNF19" s="1"/>
      <c r="TNG19" s="1"/>
      <c r="TNH19" s="1"/>
      <c r="TNI19" s="1"/>
      <c r="TNJ19" s="1"/>
      <c r="TNK19" s="1"/>
      <c r="TNL19" s="1"/>
      <c r="TNM19" s="1"/>
      <c r="TNN19" s="1"/>
      <c r="TNO19" s="1"/>
      <c r="TNP19" s="1"/>
      <c r="TNQ19" s="1"/>
      <c r="TNR19" s="1"/>
      <c r="TNS19" s="1"/>
      <c r="TNT19" s="1"/>
      <c r="TNU19" s="1"/>
      <c r="TNV19" s="1"/>
      <c r="TNW19" s="1"/>
      <c r="TNX19" s="1"/>
      <c r="TNY19" s="1"/>
      <c r="TNZ19" s="1"/>
      <c r="TOA19" s="1"/>
      <c r="TOB19" s="1"/>
      <c r="TOC19" s="1"/>
      <c r="TOD19" s="1"/>
      <c r="TOE19" s="1"/>
      <c r="TOF19" s="1"/>
      <c r="TOG19" s="1"/>
      <c r="TOH19" s="1"/>
      <c r="TOI19" s="1"/>
      <c r="TOJ19" s="1"/>
      <c r="TOK19" s="1"/>
      <c r="TOL19" s="1"/>
      <c r="TOM19" s="1"/>
      <c r="TON19" s="1"/>
      <c r="TOO19" s="1"/>
      <c r="TOP19" s="1"/>
      <c r="TOQ19" s="1"/>
      <c r="TOR19" s="1"/>
      <c r="TOS19" s="1"/>
      <c r="TOT19" s="1"/>
      <c r="TOU19" s="1"/>
      <c r="TOV19" s="1"/>
      <c r="TOW19" s="1"/>
      <c r="TOX19" s="1"/>
      <c r="TOY19" s="1"/>
      <c r="TOZ19" s="1"/>
      <c r="TPA19" s="1"/>
      <c r="TPB19" s="1"/>
      <c r="TPC19" s="1"/>
      <c r="TPD19" s="1"/>
      <c r="TPE19" s="1"/>
      <c r="TPF19" s="1"/>
      <c r="TPG19" s="1"/>
      <c r="TPH19" s="1"/>
      <c r="TPI19" s="1"/>
      <c r="TPJ19" s="1"/>
      <c r="TPK19" s="1"/>
      <c r="TPL19" s="1"/>
      <c r="TPM19" s="1"/>
      <c r="TPN19" s="1"/>
      <c r="TPO19" s="1"/>
      <c r="TPP19" s="1"/>
      <c r="TPQ19" s="1"/>
      <c r="TPR19" s="1"/>
      <c r="TPS19" s="1"/>
      <c r="TPT19" s="1"/>
      <c r="TPU19" s="1"/>
      <c r="TPV19" s="1"/>
      <c r="TPW19" s="1"/>
      <c r="TPX19" s="1"/>
      <c r="TPY19" s="1"/>
      <c r="TPZ19" s="1"/>
      <c r="TQA19" s="1"/>
      <c r="TQB19" s="1"/>
      <c r="TQC19" s="1"/>
      <c r="TQD19" s="1"/>
      <c r="TQE19" s="1"/>
      <c r="TQF19" s="1"/>
      <c r="TQG19" s="1"/>
      <c r="TQH19" s="1"/>
      <c r="TQI19" s="1"/>
      <c r="TQJ19" s="1"/>
      <c r="TQK19" s="1"/>
      <c r="TQL19" s="1"/>
      <c r="TQM19" s="1"/>
      <c r="TQN19" s="1"/>
      <c r="TQO19" s="1"/>
      <c r="TQP19" s="1"/>
      <c r="TQQ19" s="1"/>
      <c r="TQR19" s="1"/>
      <c r="TQS19" s="1"/>
      <c r="TQT19" s="1"/>
      <c r="TQU19" s="1"/>
      <c r="TQV19" s="1"/>
      <c r="TQW19" s="1"/>
      <c r="TQX19" s="1"/>
      <c r="TQY19" s="1"/>
      <c r="TQZ19" s="1"/>
      <c r="TRA19" s="1"/>
      <c r="TRB19" s="1"/>
      <c r="TRC19" s="1"/>
      <c r="TRD19" s="1"/>
      <c r="TRE19" s="1"/>
      <c r="TRF19" s="1"/>
      <c r="TRG19" s="1"/>
      <c r="TRH19" s="1"/>
      <c r="TRI19" s="1"/>
      <c r="TRJ19" s="1"/>
      <c r="TRK19" s="1"/>
      <c r="TRL19" s="1"/>
      <c r="TRM19" s="1"/>
      <c r="TRN19" s="1"/>
      <c r="TRO19" s="1"/>
      <c r="TRP19" s="1"/>
      <c r="TRQ19" s="1"/>
      <c r="TRR19" s="1"/>
      <c r="TRS19" s="1"/>
      <c r="TRT19" s="1"/>
      <c r="TRU19" s="1"/>
      <c r="TRV19" s="1"/>
      <c r="TRW19" s="1"/>
      <c r="TRX19" s="1"/>
      <c r="TRY19" s="1"/>
      <c r="TRZ19" s="1"/>
      <c r="TSA19" s="1"/>
      <c r="TSB19" s="1"/>
      <c r="TSC19" s="1"/>
      <c r="TSD19" s="1"/>
      <c r="TSE19" s="1"/>
      <c r="TSF19" s="1"/>
      <c r="TSG19" s="1"/>
      <c r="TSH19" s="1"/>
      <c r="TSI19" s="1"/>
      <c r="TSJ19" s="1"/>
      <c r="TSK19" s="1"/>
      <c r="TSL19" s="1"/>
      <c r="TSM19" s="1"/>
      <c r="TSN19" s="1"/>
      <c r="TSO19" s="1"/>
      <c r="TSP19" s="1"/>
      <c r="TSQ19" s="1"/>
      <c r="TSR19" s="1"/>
      <c r="TSS19" s="1"/>
      <c r="TST19" s="1"/>
      <c r="TSU19" s="1"/>
      <c r="TSV19" s="1"/>
      <c r="TSW19" s="1"/>
      <c r="TSX19" s="1"/>
      <c r="TSY19" s="1"/>
      <c r="TSZ19" s="1"/>
      <c r="TTA19" s="1"/>
      <c r="TTB19" s="1"/>
      <c r="TTC19" s="1"/>
      <c r="TTD19" s="1"/>
      <c r="TTE19" s="1"/>
      <c r="TTF19" s="1"/>
      <c r="TTG19" s="1"/>
      <c r="TTH19" s="1"/>
      <c r="TTI19" s="1"/>
      <c r="TTJ19" s="1"/>
      <c r="TTK19" s="1"/>
      <c r="TTL19" s="1"/>
      <c r="TTM19" s="1"/>
      <c r="TTN19" s="1"/>
      <c r="TTO19" s="1"/>
      <c r="TTP19" s="1"/>
      <c r="TTQ19" s="1"/>
      <c r="TTR19" s="1"/>
      <c r="TTS19" s="1"/>
      <c r="TTT19" s="1"/>
      <c r="TTU19" s="1"/>
      <c r="TTV19" s="1"/>
      <c r="TTW19" s="1"/>
      <c r="TTX19" s="1"/>
      <c r="TTY19" s="1"/>
      <c r="TTZ19" s="1"/>
      <c r="TUA19" s="1"/>
      <c r="TUB19" s="1"/>
      <c r="TUC19" s="1"/>
      <c r="TUD19" s="1"/>
      <c r="TUE19" s="1"/>
      <c r="TUF19" s="1"/>
      <c r="TUG19" s="1"/>
      <c r="TUH19" s="1"/>
      <c r="TUI19" s="1"/>
      <c r="TUJ19" s="1"/>
      <c r="TUK19" s="1"/>
      <c r="TUL19" s="1"/>
      <c r="TUM19" s="1"/>
      <c r="TUN19" s="1"/>
      <c r="TUO19" s="1"/>
      <c r="TUP19" s="1"/>
      <c r="TUQ19" s="1"/>
      <c r="TUR19" s="1"/>
      <c r="TUS19" s="1"/>
      <c r="TUT19" s="1"/>
      <c r="TUU19" s="1"/>
      <c r="TUV19" s="1"/>
      <c r="TUW19" s="1"/>
      <c r="TUX19" s="1"/>
      <c r="TUY19" s="1"/>
      <c r="TUZ19" s="1"/>
      <c r="TVA19" s="1"/>
      <c r="TVB19" s="1"/>
      <c r="TVC19" s="1"/>
      <c r="TVD19" s="1"/>
      <c r="TVE19" s="1"/>
      <c r="TVF19" s="1"/>
      <c r="TVG19" s="1"/>
      <c r="TVH19" s="1"/>
      <c r="TVI19" s="1"/>
      <c r="TVJ19" s="1"/>
      <c r="TVK19" s="1"/>
      <c r="TVL19" s="1"/>
      <c r="TVM19" s="1"/>
      <c r="TVN19" s="1"/>
      <c r="TVO19" s="1"/>
      <c r="TVP19" s="1"/>
      <c r="TVQ19" s="1"/>
      <c r="TVR19" s="1"/>
      <c r="TVS19" s="1"/>
      <c r="TVT19" s="1"/>
      <c r="TVU19" s="1"/>
      <c r="TVV19" s="1"/>
      <c r="TVW19" s="1"/>
      <c r="TVX19" s="1"/>
      <c r="TVY19" s="1"/>
      <c r="TVZ19" s="1"/>
      <c r="TWA19" s="1"/>
      <c r="TWB19" s="1"/>
      <c r="TWC19" s="1"/>
      <c r="TWD19" s="1"/>
      <c r="TWE19" s="1"/>
      <c r="TWF19" s="1"/>
      <c r="TWG19" s="1"/>
      <c r="TWH19" s="1"/>
      <c r="TWI19" s="1"/>
      <c r="TWJ19" s="1"/>
      <c r="TWK19" s="1"/>
      <c r="TWL19" s="1"/>
      <c r="TWM19" s="1"/>
      <c r="TWN19" s="1"/>
      <c r="TWO19" s="1"/>
      <c r="TWP19" s="1"/>
      <c r="TWQ19" s="1"/>
      <c r="TWR19" s="1"/>
      <c r="TWS19" s="1"/>
      <c r="TWT19" s="1"/>
      <c r="TWU19" s="1"/>
      <c r="TWV19" s="1"/>
      <c r="TWW19" s="1"/>
      <c r="TWX19" s="1"/>
      <c r="TWY19" s="1"/>
      <c r="TWZ19" s="1"/>
      <c r="TXA19" s="1"/>
      <c r="TXB19" s="1"/>
      <c r="TXC19" s="1"/>
      <c r="TXD19" s="1"/>
      <c r="TXE19" s="1"/>
      <c r="TXF19" s="1"/>
      <c r="TXG19" s="1"/>
      <c r="TXH19" s="1"/>
      <c r="TXI19" s="1"/>
      <c r="TXJ19" s="1"/>
      <c r="TXK19" s="1"/>
      <c r="TXL19" s="1"/>
      <c r="TXM19" s="1"/>
      <c r="TXN19" s="1"/>
      <c r="TXO19" s="1"/>
      <c r="TXP19" s="1"/>
      <c r="TXQ19" s="1"/>
      <c r="TXR19" s="1"/>
      <c r="TXS19" s="1"/>
      <c r="TXT19" s="1"/>
      <c r="TXU19" s="1"/>
      <c r="TXV19" s="1"/>
      <c r="TXW19" s="1"/>
      <c r="TXX19" s="1"/>
      <c r="TXY19" s="1"/>
      <c r="TXZ19" s="1"/>
      <c r="TYA19" s="1"/>
      <c r="TYB19" s="1"/>
      <c r="TYC19" s="1"/>
      <c r="TYD19" s="1"/>
      <c r="TYE19" s="1"/>
      <c r="TYF19" s="1"/>
      <c r="TYG19" s="1"/>
      <c r="TYH19" s="1"/>
      <c r="TYI19" s="1"/>
      <c r="TYJ19" s="1"/>
      <c r="TYK19" s="1"/>
      <c r="TYL19" s="1"/>
      <c r="TYM19" s="1"/>
      <c r="TYN19" s="1"/>
      <c r="TYO19" s="1"/>
      <c r="TYP19" s="1"/>
      <c r="TYQ19" s="1"/>
      <c r="TYR19" s="1"/>
      <c r="TYS19" s="1"/>
      <c r="TYT19" s="1"/>
      <c r="TYU19" s="1"/>
      <c r="TYV19" s="1"/>
      <c r="TYW19" s="1"/>
      <c r="TYX19" s="1"/>
      <c r="TYY19" s="1"/>
      <c r="TYZ19" s="1"/>
      <c r="TZA19" s="1"/>
      <c r="TZB19" s="1"/>
      <c r="TZC19" s="1"/>
      <c r="TZD19" s="1"/>
      <c r="TZE19" s="1"/>
      <c r="TZF19" s="1"/>
      <c r="TZG19" s="1"/>
      <c r="TZH19" s="1"/>
      <c r="TZI19" s="1"/>
      <c r="TZJ19" s="1"/>
      <c r="TZK19" s="1"/>
      <c r="TZL19" s="1"/>
      <c r="TZM19" s="1"/>
      <c r="TZN19" s="1"/>
      <c r="TZO19" s="1"/>
      <c r="TZP19" s="1"/>
      <c r="TZQ19" s="1"/>
      <c r="TZR19" s="1"/>
      <c r="TZS19" s="1"/>
      <c r="TZT19" s="1"/>
      <c r="TZU19" s="1"/>
      <c r="TZV19" s="1"/>
      <c r="TZW19" s="1"/>
      <c r="TZX19" s="1"/>
      <c r="TZY19" s="1"/>
      <c r="TZZ19" s="1"/>
      <c r="UAA19" s="1"/>
      <c r="UAB19" s="1"/>
      <c r="UAC19" s="1"/>
      <c r="UAD19" s="1"/>
      <c r="UAE19" s="1"/>
      <c r="UAF19" s="1"/>
      <c r="UAG19" s="1"/>
      <c r="UAH19" s="1"/>
      <c r="UAI19" s="1"/>
      <c r="UAJ19" s="1"/>
      <c r="UAK19" s="1"/>
      <c r="UAL19" s="1"/>
      <c r="UAM19" s="1"/>
      <c r="UAN19" s="1"/>
      <c r="UAO19" s="1"/>
      <c r="UAP19" s="1"/>
      <c r="UAQ19" s="1"/>
      <c r="UAR19" s="1"/>
      <c r="UAS19" s="1"/>
      <c r="UAT19" s="1"/>
      <c r="UAU19" s="1"/>
      <c r="UAV19" s="1"/>
      <c r="UAW19" s="1"/>
      <c r="UAX19" s="1"/>
      <c r="UAY19" s="1"/>
      <c r="UAZ19" s="1"/>
      <c r="UBA19" s="1"/>
      <c r="UBB19" s="1"/>
      <c r="UBC19" s="1"/>
      <c r="UBD19" s="1"/>
      <c r="UBE19" s="1"/>
      <c r="UBF19" s="1"/>
      <c r="UBG19" s="1"/>
      <c r="UBH19" s="1"/>
      <c r="UBI19" s="1"/>
      <c r="UBJ19" s="1"/>
      <c r="UBK19" s="1"/>
      <c r="UBL19" s="1"/>
      <c r="UBM19" s="1"/>
      <c r="UBN19" s="1"/>
      <c r="UBO19" s="1"/>
      <c r="UBP19" s="1"/>
      <c r="UBQ19" s="1"/>
      <c r="UBR19" s="1"/>
      <c r="UBS19" s="1"/>
      <c r="UBT19" s="1"/>
      <c r="UBU19" s="1"/>
      <c r="UBV19" s="1"/>
      <c r="UBW19" s="1"/>
      <c r="UBX19" s="1"/>
      <c r="UBY19" s="1"/>
      <c r="UBZ19" s="1"/>
      <c r="UCA19" s="1"/>
      <c r="UCB19" s="1"/>
      <c r="UCC19" s="1"/>
      <c r="UCD19" s="1"/>
      <c r="UCE19" s="1"/>
      <c r="UCF19" s="1"/>
      <c r="UCG19" s="1"/>
      <c r="UCH19" s="1"/>
      <c r="UCI19" s="1"/>
      <c r="UCJ19" s="1"/>
      <c r="UCK19" s="1"/>
      <c r="UCL19" s="1"/>
      <c r="UCM19" s="1"/>
      <c r="UCN19" s="1"/>
      <c r="UCO19" s="1"/>
      <c r="UCP19" s="1"/>
      <c r="UCQ19" s="1"/>
      <c r="UCR19" s="1"/>
      <c r="UCS19" s="1"/>
      <c r="UCT19" s="1"/>
      <c r="UCU19" s="1"/>
      <c r="UCV19" s="1"/>
      <c r="UCW19" s="1"/>
      <c r="UCX19" s="1"/>
      <c r="UCY19" s="1"/>
      <c r="UCZ19" s="1"/>
      <c r="UDA19" s="1"/>
      <c r="UDB19" s="1"/>
      <c r="UDC19" s="1"/>
      <c r="UDD19" s="1"/>
      <c r="UDE19" s="1"/>
      <c r="UDF19" s="1"/>
      <c r="UDG19" s="1"/>
      <c r="UDH19" s="1"/>
      <c r="UDI19" s="1"/>
      <c r="UDJ19" s="1"/>
      <c r="UDK19" s="1"/>
      <c r="UDL19" s="1"/>
      <c r="UDM19" s="1"/>
      <c r="UDN19" s="1"/>
      <c r="UDO19" s="1"/>
      <c r="UDP19" s="1"/>
      <c r="UDQ19" s="1"/>
      <c r="UDR19" s="1"/>
      <c r="UDS19" s="1"/>
      <c r="UDT19" s="1"/>
      <c r="UDU19" s="1"/>
      <c r="UDV19" s="1"/>
      <c r="UDW19" s="1"/>
      <c r="UDX19" s="1"/>
      <c r="UDY19" s="1"/>
      <c r="UDZ19" s="1"/>
      <c r="UEA19" s="1"/>
      <c r="UEB19" s="1"/>
      <c r="UEC19" s="1"/>
      <c r="UED19" s="1"/>
      <c r="UEE19" s="1"/>
      <c r="UEF19" s="1"/>
      <c r="UEG19" s="1"/>
      <c r="UEH19" s="1"/>
      <c r="UEI19" s="1"/>
      <c r="UEJ19" s="1"/>
      <c r="UEK19" s="1"/>
      <c r="UEL19" s="1"/>
      <c r="UEM19" s="1"/>
      <c r="UEN19" s="1"/>
      <c r="UEO19" s="1"/>
      <c r="UEP19" s="1"/>
      <c r="UEQ19" s="1"/>
      <c r="UER19" s="1"/>
      <c r="UES19" s="1"/>
      <c r="UET19" s="1"/>
      <c r="UEU19" s="1"/>
      <c r="UEV19" s="1"/>
      <c r="UEW19" s="1"/>
      <c r="UEX19" s="1"/>
      <c r="UEY19" s="1"/>
      <c r="UEZ19" s="1"/>
      <c r="UFA19" s="1"/>
      <c r="UFB19" s="1"/>
      <c r="UFC19" s="1"/>
      <c r="UFD19" s="1"/>
      <c r="UFE19" s="1"/>
      <c r="UFF19" s="1"/>
      <c r="UFG19" s="1"/>
      <c r="UFH19" s="1"/>
      <c r="UFI19" s="1"/>
      <c r="UFJ19" s="1"/>
      <c r="UFK19" s="1"/>
      <c r="UFL19" s="1"/>
      <c r="UFM19" s="1"/>
      <c r="UFN19" s="1"/>
      <c r="UFO19" s="1"/>
      <c r="UFP19" s="1"/>
      <c r="UFQ19" s="1"/>
      <c r="UFR19" s="1"/>
      <c r="UFS19" s="1"/>
      <c r="UFT19" s="1"/>
      <c r="UFU19" s="1"/>
      <c r="UFV19" s="1"/>
      <c r="UFW19" s="1"/>
      <c r="UFX19" s="1"/>
      <c r="UFY19" s="1"/>
      <c r="UFZ19" s="1"/>
      <c r="UGA19" s="1"/>
      <c r="UGB19" s="1"/>
      <c r="UGC19" s="1"/>
      <c r="UGD19" s="1"/>
      <c r="UGE19" s="1"/>
      <c r="UGF19" s="1"/>
      <c r="UGG19" s="1"/>
      <c r="UGH19" s="1"/>
      <c r="UGI19" s="1"/>
      <c r="UGJ19" s="1"/>
      <c r="UGK19" s="1"/>
      <c r="UGL19" s="1"/>
      <c r="UGM19" s="1"/>
      <c r="UGN19" s="1"/>
      <c r="UGO19" s="1"/>
      <c r="UGP19" s="1"/>
      <c r="UGQ19" s="1"/>
      <c r="UGR19" s="1"/>
      <c r="UGS19" s="1"/>
      <c r="UGT19" s="1"/>
      <c r="UGU19" s="1"/>
      <c r="UGV19" s="1"/>
      <c r="UGW19" s="1"/>
      <c r="UGX19" s="1"/>
      <c r="UGY19" s="1"/>
      <c r="UGZ19" s="1"/>
      <c r="UHA19" s="1"/>
      <c r="UHB19" s="1"/>
      <c r="UHC19" s="1"/>
      <c r="UHD19" s="1"/>
      <c r="UHE19" s="1"/>
      <c r="UHF19" s="1"/>
      <c r="UHG19" s="1"/>
      <c r="UHH19" s="1"/>
      <c r="UHI19" s="1"/>
      <c r="UHJ19" s="1"/>
      <c r="UHK19" s="1"/>
      <c r="UHL19" s="1"/>
      <c r="UHM19" s="1"/>
      <c r="UHN19" s="1"/>
      <c r="UHO19" s="1"/>
      <c r="UHP19" s="1"/>
      <c r="UHQ19" s="1"/>
      <c r="UHR19" s="1"/>
      <c r="UHS19" s="1"/>
      <c r="UHT19" s="1"/>
      <c r="UHU19" s="1"/>
      <c r="UHV19" s="1"/>
      <c r="UHW19" s="1"/>
      <c r="UHX19" s="1"/>
      <c r="UHY19" s="1"/>
      <c r="UHZ19" s="1"/>
      <c r="UIA19" s="1"/>
      <c r="UIB19" s="1"/>
      <c r="UIC19" s="1"/>
      <c r="UID19" s="1"/>
      <c r="UIE19" s="1"/>
      <c r="UIF19" s="1"/>
      <c r="UIG19" s="1"/>
      <c r="UIH19" s="1"/>
      <c r="UII19" s="1"/>
      <c r="UIJ19" s="1"/>
      <c r="UIK19" s="1"/>
      <c r="UIL19" s="1"/>
      <c r="UIM19" s="1"/>
      <c r="UIN19" s="1"/>
      <c r="UIO19" s="1"/>
      <c r="UIP19" s="1"/>
      <c r="UIQ19" s="1"/>
      <c r="UIR19" s="1"/>
      <c r="UIS19" s="1"/>
      <c r="UIT19" s="1"/>
      <c r="UIU19" s="1"/>
      <c r="UIV19" s="1"/>
      <c r="UIW19" s="1"/>
      <c r="UIX19" s="1"/>
      <c r="UIY19" s="1"/>
      <c r="UIZ19" s="1"/>
      <c r="UJA19" s="1"/>
      <c r="UJB19" s="1"/>
      <c r="UJC19" s="1"/>
      <c r="UJD19" s="1"/>
      <c r="UJE19" s="1"/>
      <c r="UJF19" s="1"/>
      <c r="UJG19" s="1"/>
      <c r="UJH19" s="1"/>
      <c r="UJI19" s="1"/>
      <c r="UJJ19" s="1"/>
      <c r="UJK19" s="1"/>
      <c r="UJL19" s="1"/>
      <c r="UJM19" s="1"/>
      <c r="UJN19" s="1"/>
      <c r="UJO19" s="1"/>
      <c r="UJP19" s="1"/>
      <c r="UJQ19" s="1"/>
      <c r="UJR19" s="1"/>
      <c r="UJS19" s="1"/>
      <c r="UJT19" s="1"/>
      <c r="UJU19" s="1"/>
      <c r="UJV19" s="1"/>
      <c r="UJW19" s="1"/>
      <c r="UJX19" s="1"/>
      <c r="UJY19" s="1"/>
      <c r="UJZ19" s="1"/>
      <c r="UKA19" s="1"/>
      <c r="UKB19" s="1"/>
      <c r="UKC19" s="1"/>
      <c r="UKD19" s="1"/>
      <c r="UKE19" s="1"/>
      <c r="UKF19" s="1"/>
      <c r="UKG19" s="1"/>
      <c r="UKH19" s="1"/>
      <c r="UKI19" s="1"/>
      <c r="UKJ19" s="1"/>
      <c r="UKK19" s="1"/>
      <c r="UKL19" s="1"/>
      <c r="UKM19" s="1"/>
      <c r="UKN19" s="1"/>
      <c r="UKO19" s="1"/>
      <c r="UKP19" s="1"/>
      <c r="UKQ19" s="1"/>
      <c r="UKR19" s="1"/>
      <c r="UKS19" s="1"/>
      <c r="UKT19" s="1"/>
      <c r="UKU19" s="1"/>
      <c r="UKV19" s="1"/>
      <c r="UKW19" s="1"/>
      <c r="UKX19" s="1"/>
      <c r="UKY19" s="1"/>
      <c r="UKZ19" s="1"/>
      <c r="ULA19" s="1"/>
      <c r="ULB19" s="1"/>
      <c r="ULC19" s="1"/>
      <c r="ULD19" s="1"/>
      <c r="ULE19" s="1"/>
      <c r="ULF19" s="1"/>
      <c r="ULG19" s="1"/>
      <c r="ULH19" s="1"/>
      <c r="ULI19" s="1"/>
      <c r="ULJ19" s="1"/>
      <c r="ULK19" s="1"/>
      <c r="ULL19" s="1"/>
      <c r="ULM19" s="1"/>
      <c r="ULN19" s="1"/>
      <c r="ULO19" s="1"/>
      <c r="ULP19" s="1"/>
      <c r="ULQ19" s="1"/>
      <c r="ULR19" s="1"/>
      <c r="ULS19" s="1"/>
      <c r="ULT19" s="1"/>
      <c r="ULU19" s="1"/>
      <c r="ULV19" s="1"/>
      <c r="ULW19" s="1"/>
      <c r="ULX19" s="1"/>
      <c r="ULY19" s="1"/>
      <c r="ULZ19" s="1"/>
      <c r="UMA19" s="1"/>
      <c r="UMB19" s="1"/>
      <c r="UMC19" s="1"/>
      <c r="UMD19" s="1"/>
      <c r="UME19" s="1"/>
      <c r="UMF19" s="1"/>
      <c r="UMG19" s="1"/>
      <c r="UMH19" s="1"/>
      <c r="UMI19" s="1"/>
      <c r="UMJ19" s="1"/>
      <c r="UMK19" s="1"/>
      <c r="UML19" s="1"/>
      <c r="UMM19" s="1"/>
      <c r="UMN19" s="1"/>
      <c r="UMO19" s="1"/>
      <c r="UMP19" s="1"/>
      <c r="UMQ19" s="1"/>
      <c r="UMR19" s="1"/>
      <c r="UMS19" s="1"/>
      <c r="UMT19" s="1"/>
      <c r="UMU19" s="1"/>
      <c r="UMV19" s="1"/>
      <c r="UMW19" s="1"/>
      <c r="UMX19" s="1"/>
      <c r="UMY19" s="1"/>
      <c r="UMZ19" s="1"/>
      <c r="UNA19" s="1"/>
      <c r="UNB19" s="1"/>
      <c r="UNC19" s="1"/>
      <c r="UND19" s="1"/>
      <c r="UNE19" s="1"/>
      <c r="UNF19" s="1"/>
      <c r="UNG19" s="1"/>
      <c r="UNH19" s="1"/>
      <c r="UNI19" s="1"/>
      <c r="UNJ19" s="1"/>
      <c r="UNK19" s="1"/>
      <c r="UNL19" s="1"/>
      <c r="UNM19" s="1"/>
      <c r="UNN19" s="1"/>
      <c r="UNO19" s="1"/>
      <c r="UNP19" s="1"/>
      <c r="UNQ19" s="1"/>
      <c r="UNR19" s="1"/>
      <c r="UNS19" s="1"/>
      <c r="UNT19" s="1"/>
      <c r="UNU19" s="1"/>
      <c r="UNV19" s="1"/>
      <c r="UNW19" s="1"/>
      <c r="UNX19" s="1"/>
      <c r="UNY19" s="1"/>
      <c r="UNZ19" s="1"/>
      <c r="UOA19" s="1"/>
      <c r="UOB19" s="1"/>
      <c r="UOC19" s="1"/>
      <c r="UOD19" s="1"/>
      <c r="UOE19" s="1"/>
      <c r="UOF19" s="1"/>
      <c r="UOG19" s="1"/>
      <c r="UOH19" s="1"/>
      <c r="UOI19" s="1"/>
      <c r="UOJ19" s="1"/>
      <c r="UOK19" s="1"/>
      <c r="UOL19" s="1"/>
      <c r="UOM19" s="1"/>
      <c r="UON19" s="1"/>
      <c r="UOO19" s="1"/>
      <c r="UOP19" s="1"/>
      <c r="UOQ19" s="1"/>
      <c r="UOR19" s="1"/>
      <c r="UOS19" s="1"/>
      <c r="UOT19" s="1"/>
      <c r="UOU19" s="1"/>
      <c r="UOV19" s="1"/>
      <c r="UOW19" s="1"/>
      <c r="UOX19" s="1"/>
      <c r="UOY19" s="1"/>
      <c r="UOZ19" s="1"/>
      <c r="UPA19" s="1"/>
      <c r="UPB19" s="1"/>
      <c r="UPC19" s="1"/>
      <c r="UPD19" s="1"/>
      <c r="UPE19" s="1"/>
      <c r="UPF19" s="1"/>
      <c r="UPG19" s="1"/>
      <c r="UPH19" s="1"/>
      <c r="UPI19" s="1"/>
      <c r="UPJ19" s="1"/>
      <c r="UPK19" s="1"/>
      <c r="UPL19" s="1"/>
      <c r="UPM19" s="1"/>
      <c r="UPN19" s="1"/>
      <c r="UPO19" s="1"/>
      <c r="UPP19" s="1"/>
      <c r="UPQ19" s="1"/>
      <c r="UPR19" s="1"/>
      <c r="UPS19" s="1"/>
      <c r="UPT19" s="1"/>
      <c r="UPU19" s="1"/>
      <c r="UPV19" s="1"/>
      <c r="UPW19" s="1"/>
      <c r="UPX19" s="1"/>
      <c r="UPY19" s="1"/>
      <c r="UPZ19" s="1"/>
      <c r="UQA19" s="1"/>
      <c r="UQB19" s="1"/>
      <c r="UQC19" s="1"/>
      <c r="UQD19" s="1"/>
      <c r="UQE19" s="1"/>
      <c r="UQF19" s="1"/>
      <c r="UQG19" s="1"/>
      <c r="UQH19" s="1"/>
      <c r="UQI19" s="1"/>
      <c r="UQJ19" s="1"/>
      <c r="UQK19" s="1"/>
      <c r="UQL19" s="1"/>
      <c r="UQM19" s="1"/>
      <c r="UQN19" s="1"/>
      <c r="UQO19" s="1"/>
      <c r="UQP19" s="1"/>
      <c r="UQQ19" s="1"/>
      <c r="UQR19" s="1"/>
      <c r="UQS19" s="1"/>
      <c r="UQT19" s="1"/>
      <c r="UQU19" s="1"/>
      <c r="UQV19" s="1"/>
      <c r="UQW19" s="1"/>
      <c r="UQX19" s="1"/>
      <c r="UQY19" s="1"/>
      <c r="UQZ19" s="1"/>
      <c r="URA19" s="1"/>
      <c r="URB19" s="1"/>
      <c r="URC19" s="1"/>
      <c r="URD19" s="1"/>
      <c r="URE19" s="1"/>
      <c r="URF19" s="1"/>
      <c r="URG19" s="1"/>
      <c r="URH19" s="1"/>
      <c r="URI19" s="1"/>
      <c r="URJ19" s="1"/>
      <c r="URK19" s="1"/>
      <c r="URL19" s="1"/>
      <c r="URM19" s="1"/>
      <c r="URN19" s="1"/>
      <c r="URO19" s="1"/>
      <c r="URP19" s="1"/>
      <c r="URQ19" s="1"/>
      <c r="URR19" s="1"/>
      <c r="URS19" s="1"/>
      <c r="URT19" s="1"/>
      <c r="URU19" s="1"/>
      <c r="URV19" s="1"/>
      <c r="URW19" s="1"/>
      <c r="URX19" s="1"/>
      <c r="URY19" s="1"/>
      <c r="URZ19" s="1"/>
      <c r="USA19" s="1"/>
      <c r="USB19" s="1"/>
      <c r="USC19" s="1"/>
      <c r="USD19" s="1"/>
      <c r="USE19" s="1"/>
      <c r="USF19" s="1"/>
      <c r="USG19" s="1"/>
      <c r="USH19" s="1"/>
      <c r="USI19" s="1"/>
      <c r="USJ19" s="1"/>
      <c r="USK19" s="1"/>
      <c r="USL19" s="1"/>
      <c r="USM19" s="1"/>
      <c r="USN19" s="1"/>
      <c r="USO19" s="1"/>
      <c r="USP19" s="1"/>
      <c r="USQ19" s="1"/>
      <c r="USR19" s="1"/>
      <c r="USS19" s="1"/>
      <c r="UST19" s="1"/>
      <c r="USU19" s="1"/>
      <c r="USV19" s="1"/>
      <c r="USW19" s="1"/>
      <c r="USX19" s="1"/>
      <c r="USY19" s="1"/>
      <c r="USZ19" s="1"/>
      <c r="UTA19" s="1"/>
      <c r="UTB19" s="1"/>
      <c r="UTC19" s="1"/>
      <c r="UTD19" s="1"/>
      <c r="UTE19" s="1"/>
      <c r="UTF19" s="1"/>
      <c r="UTG19" s="1"/>
      <c r="UTH19" s="1"/>
      <c r="UTI19" s="1"/>
      <c r="UTJ19" s="1"/>
      <c r="UTK19" s="1"/>
      <c r="UTL19" s="1"/>
      <c r="UTM19" s="1"/>
      <c r="UTN19" s="1"/>
      <c r="UTO19" s="1"/>
      <c r="UTP19" s="1"/>
      <c r="UTQ19" s="1"/>
      <c r="UTR19" s="1"/>
      <c r="UTS19" s="1"/>
      <c r="UTT19" s="1"/>
      <c r="UTU19" s="1"/>
      <c r="UTV19" s="1"/>
      <c r="UTW19" s="1"/>
      <c r="UTX19" s="1"/>
      <c r="UTY19" s="1"/>
      <c r="UTZ19" s="1"/>
      <c r="UUA19" s="1"/>
      <c r="UUB19" s="1"/>
      <c r="UUC19" s="1"/>
      <c r="UUD19" s="1"/>
      <c r="UUE19" s="1"/>
      <c r="UUF19" s="1"/>
      <c r="UUG19" s="1"/>
      <c r="UUH19" s="1"/>
      <c r="UUI19" s="1"/>
      <c r="UUJ19" s="1"/>
      <c r="UUK19" s="1"/>
      <c r="UUL19" s="1"/>
      <c r="UUM19" s="1"/>
      <c r="UUN19" s="1"/>
      <c r="UUO19" s="1"/>
      <c r="UUP19" s="1"/>
      <c r="UUQ19" s="1"/>
      <c r="UUR19" s="1"/>
      <c r="UUS19" s="1"/>
      <c r="UUT19" s="1"/>
      <c r="UUU19" s="1"/>
      <c r="UUV19" s="1"/>
      <c r="UUW19" s="1"/>
      <c r="UUX19" s="1"/>
      <c r="UUY19" s="1"/>
      <c r="UUZ19" s="1"/>
      <c r="UVA19" s="1"/>
      <c r="UVB19" s="1"/>
      <c r="UVC19" s="1"/>
      <c r="UVD19" s="1"/>
      <c r="UVE19" s="1"/>
      <c r="UVF19" s="1"/>
      <c r="UVG19" s="1"/>
      <c r="UVH19" s="1"/>
      <c r="UVI19" s="1"/>
      <c r="UVJ19" s="1"/>
      <c r="UVK19" s="1"/>
      <c r="UVL19" s="1"/>
      <c r="UVM19" s="1"/>
      <c r="UVN19" s="1"/>
      <c r="UVO19" s="1"/>
      <c r="UVP19" s="1"/>
      <c r="UVQ19" s="1"/>
      <c r="UVR19" s="1"/>
      <c r="UVS19" s="1"/>
      <c r="UVT19" s="1"/>
      <c r="UVU19" s="1"/>
      <c r="UVV19" s="1"/>
      <c r="UVW19" s="1"/>
      <c r="UVX19" s="1"/>
      <c r="UVY19" s="1"/>
      <c r="UVZ19" s="1"/>
      <c r="UWA19" s="1"/>
      <c r="UWB19" s="1"/>
      <c r="UWC19" s="1"/>
      <c r="UWD19" s="1"/>
      <c r="UWE19" s="1"/>
      <c r="UWF19" s="1"/>
      <c r="UWG19" s="1"/>
      <c r="UWH19" s="1"/>
      <c r="UWI19" s="1"/>
      <c r="UWJ19" s="1"/>
      <c r="UWK19" s="1"/>
      <c r="UWL19" s="1"/>
      <c r="UWM19" s="1"/>
      <c r="UWN19" s="1"/>
      <c r="UWO19" s="1"/>
      <c r="UWP19" s="1"/>
      <c r="UWQ19" s="1"/>
      <c r="UWR19" s="1"/>
      <c r="UWS19" s="1"/>
      <c r="UWT19" s="1"/>
      <c r="UWU19" s="1"/>
      <c r="UWV19" s="1"/>
      <c r="UWW19" s="1"/>
      <c r="UWX19" s="1"/>
      <c r="UWY19" s="1"/>
      <c r="UWZ19" s="1"/>
      <c r="UXA19" s="1"/>
      <c r="UXB19" s="1"/>
      <c r="UXC19" s="1"/>
      <c r="UXD19" s="1"/>
      <c r="UXE19" s="1"/>
      <c r="UXF19" s="1"/>
      <c r="UXG19" s="1"/>
      <c r="UXH19" s="1"/>
      <c r="UXI19" s="1"/>
      <c r="UXJ19" s="1"/>
      <c r="UXK19" s="1"/>
      <c r="UXL19" s="1"/>
      <c r="UXM19" s="1"/>
      <c r="UXN19" s="1"/>
      <c r="UXO19" s="1"/>
      <c r="UXP19" s="1"/>
      <c r="UXQ19" s="1"/>
      <c r="UXR19" s="1"/>
      <c r="UXS19" s="1"/>
      <c r="UXT19" s="1"/>
      <c r="UXU19" s="1"/>
      <c r="UXV19" s="1"/>
      <c r="UXW19" s="1"/>
      <c r="UXX19" s="1"/>
      <c r="UXY19" s="1"/>
      <c r="UXZ19" s="1"/>
      <c r="UYA19" s="1"/>
      <c r="UYB19" s="1"/>
      <c r="UYC19" s="1"/>
      <c r="UYD19" s="1"/>
      <c r="UYE19" s="1"/>
      <c r="UYF19" s="1"/>
      <c r="UYG19" s="1"/>
      <c r="UYH19" s="1"/>
      <c r="UYI19" s="1"/>
      <c r="UYJ19" s="1"/>
      <c r="UYK19" s="1"/>
      <c r="UYL19" s="1"/>
      <c r="UYM19" s="1"/>
      <c r="UYN19" s="1"/>
      <c r="UYO19" s="1"/>
      <c r="UYP19" s="1"/>
      <c r="UYQ19" s="1"/>
      <c r="UYR19" s="1"/>
      <c r="UYS19" s="1"/>
      <c r="UYT19" s="1"/>
      <c r="UYU19" s="1"/>
      <c r="UYV19" s="1"/>
      <c r="UYW19" s="1"/>
      <c r="UYX19" s="1"/>
      <c r="UYY19" s="1"/>
      <c r="UYZ19" s="1"/>
      <c r="UZA19" s="1"/>
      <c r="UZB19" s="1"/>
      <c r="UZC19" s="1"/>
      <c r="UZD19" s="1"/>
      <c r="UZE19" s="1"/>
      <c r="UZF19" s="1"/>
      <c r="UZG19" s="1"/>
      <c r="UZH19" s="1"/>
      <c r="UZI19" s="1"/>
      <c r="UZJ19" s="1"/>
      <c r="UZK19" s="1"/>
      <c r="UZL19" s="1"/>
      <c r="UZM19" s="1"/>
      <c r="UZN19" s="1"/>
      <c r="UZO19" s="1"/>
      <c r="UZP19" s="1"/>
      <c r="UZQ19" s="1"/>
      <c r="UZR19" s="1"/>
      <c r="UZS19" s="1"/>
      <c r="UZT19" s="1"/>
      <c r="UZU19" s="1"/>
      <c r="UZV19" s="1"/>
      <c r="UZW19" s="1"/>
      <c r="UZX19" s="1"/>
      <c r="UZY19" s="1"/>
      <c r="UZZ19" s="1"/>
      <c r="VAA19" s="1"/>
      <c r="VAB19" s="1"/>
      <c r="VAC19" s="1"/>
      <c r="VAD19" s="1"/>
      <c r="VAE19" s="1"/>
      <c r="VAF19" s="1"/>
      <c r="VAG19" s="1"/>
      <c r="VAH19" s="1"/>
      <c r="VAI19" s="1"/>
      <c r="VAJ19" s="1"/>
      <c r="VAK19" s="1"/>
      <c r="VAL19" s="1"/>
      <c r="VAM19" s="1"/>
      <c r="VAN19" s="1"/>
      <c r="VAO19" s="1"/>
      <c r="VAP19" s="1"/>
      <c r="VAQ19" s="1"/>
      <c r="VAR19" s="1"/>
      <c r="VAS19" s="1"/>
      <c r="VAT19" s="1"/>
      <c r="VAU19" s="1"/>
      <c r="VAV19" s="1"/>
      <c r="VAW19" s="1"/>
      <c r="VAX19" s="1"/>
      <c r="VAY19" s="1"/>
      <c r="VAZ19" s="1"/>
      <c r="VBA19" s="1"/>
      <c r="VBB19" s="1"/>
      <c r="VBC19" s="1"/>
      <c r="VBD19" s="1"/>
      <c r="VBE19" s="1"/>
      <c r="VBF19" s="1"/>
      <c r="VBG19" s="1"/>
      <c r="VBH19" s="1"/>
      <c r="VBI19" s="1"/>
      <c r="VBJ19" s="1"/>
      <c r="VBK19" s="1"/>
      <c r="VBL19" s="1"/>
      <c r="VBM19" s="1"/>
      <c r="VBN19" s="1"/>
      <c r="VBO19" s="1"/>
      <c r="VBP19" s="1"/>
      <c r="VBQ19" s="1"/>
      <c r="VBR19" s="1"/>
      <c r="VBS19" s="1"/>
      <c r="VBT19" s="1"/>
      <c r="VBU19" s="1"/>
      <c r="VBV19" s="1"/>
      <c r="VBW19" s="1"/>
      <c r="VBX19" s="1"/>
      <c r="VBY19" s="1"/>
      <c r="VBZ19" s="1"/>
      <c r="VCA19" s="1"/>
      <c r="VCB19" s="1"/>
      <c r="VCC19" s="1"/>
      <c r="VCD19" s="1"/>
      <c r="VCE19" s="1"/>
      <c r="VCF19" s="1"/>
      <c r="VCG19" s="1"/>
      <c r="VCH19" s="1"/>
      <c r="VCI19" s="1"/>
      <c r="VCJ19" s="1"/>
      <c r="VCK19" s="1"/>
      <c r="VCL19" s="1"/>
      <c r="VCM19" s="1"/>
      <c r="VCN19" s="1"/>
      <c r="VCO19" s="1"/>
      <c r="VCP19" s="1"/>
      <c r="VCQ19" s="1"/>
      <c r="VCR19" s="1"/>
      <c r="VCS19" s="1"/>
      <c r="VCT19" s="1"/>
      <c r="VCU19" s="1"/>
      <c r="VCV19" s="1"/>
      <c r="VCW19" s="1"/>
      <c r="VCX19" s="1"/>
      <c r="VCY19" s="1"/>
      <c r="VCZ19" s="1"/>
      <c r="VDA19" s="1"/>
      <c r="VDB19" s="1"/>
      <c r="VDC19" s="1"/>
      <c r="VDD19" s="1"/>
      <c r="VDE19" s="1"/>
      <c r="VDF19" s="1"/>
      <c r="VDG19" s="1"/>
      <c r="VDH19" s="1"/>
      <c r="VDI19" s="1"/>
      <c r="VDJ19" s="1"/>
      <c r="VDK19" s="1"/>
      <c r="VDL19" s="1"/>
      <c r="VDM19" s="1"/>
      <c r="VDN19" s="1"/>
      <c r="VDO19" s="1"/>
      <c r="VDP19" s="1"/>
      <c r="VDQ19" s="1"/>
      <c r="VDR19" s="1"/>
      <c r="VDS19" s="1"/>
      <c r="VDT19" s="1"/>
      <c r="VDU19" s="1"/>
      <c r="VDV19" s="1"/>
      <c r="VDW19" s="1"/>
      <c r="VDX19" s="1"/>
      <c r="VDY19" s="1"/>
      <c r="VDZ19" s="1"/>
      <c r="VEA19" s="1"/>
      <c r="VEB19" s="1"/>
      <c r="VEC19" s="1"/>
      <c r="VED19" s="1"/>
      <c r="VEE19" s="1"/>
      <c r="VEF19" s="1"/>
      <c r="VEG19" s="1"/>
      <c r="VEH19" s="1"/>
      <c r="VEI19" s="1"/>
      <c r="VEJ19" s="1"/>
      <c r="VEK19" s="1"/>
      <c r="VEL19" s="1"/>
      <c r="VEM19" s="1"/>
      <c r="VEN19" s="1"/>
      <c r="VEO19" s="1"/>
      <c r="VEP19" s="1"/>
      <c r="VEQ19" s="1"/>
      <c r="VER19" s="1"/>
      <c r="VES19" s="1"/>
      <c r="VET19" s="1"/>
      <c r="VEU19" s="1"/>
      <c r="VEV19" s="1"/>
      <c r="VEW19" s="1"/>
      <c r="VEX19" s="1"/>
      <c r="VEY19" s="1"/>
      <c r="VEZ19" s="1"/>
      <c r="VFA19" s="1"/>
      <c r="VFB19" s="1"/>
      <c r="VFC19" s="1"/>
      <c r="VFD19" s="1"/>
      <c r="VFE19" s="1"/>
      <c r="VFF19" s="1"/>
      <c r="VFG19" s="1"/>
      <c r="VFH19" s="1"/>
      <c r="VFI19" s="1"/>
      <c r="VFJ19" s="1"/>
      <c r="VFK19" s="1"/>
      <c r="VFL19" s="1"/>
      <c r="VFM19" s="1"/>
      <c r="VFN19" s="1"/>
      <c r="VFO19" s="1"/>
      <c r="VFP19" s="1"/>
      <c r="VFQ19" s="1"/>
      <c r="VFR19" s="1"/>
      <c r="VFS19" s="1"/>
      <c r="VFT19" s="1"/>
      <c r="VFU19" s="1"/>
      <c r="VFV19" s="1"/>
      <c r="VFW19" s="1"/>
      <c r="VFX19" s="1"/>
      <c r="VFY19" s="1"/>
      <c r="VFZ19" s="1"/>
      <c r="VGA19" s="1"/>
      <c r="VGB19" s="1"/>
      <c r="VGC19" s="1"/>
      <c r="VGD19" s="1"/>
      <c r="VGE19" s="1"/>
      <c r="VGF19" s="1"/>
      <c r="VGG19" s="1"/>
      <c r="VGH19" s="1"/>
      <c r="VGI19" s="1"/>
      <c r="VGJ19" s="1"/>
      <c r="VGK19" s="1"/>
      <c r="VGL19" s="1"/>
      <c r="VGM19" s="1"/>
      <c r="VGN19" s="1"/>
      <c r="VGO19" s="1"/>
      <c r="VGP19" s="1"/>
      <c r="VGQ19" s="1"/>
      <c r="VGR19" s="1"/>
      <c r="VGS19" s="1"/>
      <c r="VGT19" s="1"/>
      <c r="VGU19" s="1"/>
      <c r="VGV19" s="1"/>
      <c r="VGW19" s="1"/>
      <c r="VGX19" s="1"/>
      <c r="VGY19" s="1"/>
      <c r="VGZ19" s="1"/>
      <c r="VHA19" s="1"/>
      <c r="VHB19" s="1"/>
      <c r="VHC19" s="1"/>
      <c r="VHD19" s="1"/>
      <c r="VHE19" s="1"/>
      <c r="VHF19" s="1"/>
      <c r="VHG19" s="1"/>
      <c r="VHH19" s="1"/>
      <c r="VHI19" s="1"/>
      <c r="VHJ19" s="1"/>
      <c r="VHK19" s="1"/>
      <c r="VHL19" s="1"/>
      <c r="VHM19" s="1"/>
      <c r="VHN19" s="1"/>
      <c r="VHO19" s="1"/>
      <c r="VHP19" s="1"/>
      <c r="VHQ19" s="1"/>
      <c r="VHR19" s="1"/>
      <c r="VHS19" s="1"/>
      <c r="VHT19" s="1"/>
      <c r="VHU19" s="1"/>
      <c r="VHV19" s="1"/>
      <c r="VHW19" s="1"/>
      <c r="VHX19" s="1"/>
      <c r="VHY19" s="1"/>
      <c r="VHZ19" s="1"/>
      <c r="VIA19" s="1"/>
      <c r="VIB19" s="1"/>
      <c r="VIC19" s="1"/>
      <c r="VID19" s="1"/>
      <c r="VIE19" s="1"/>
      <c r="VIF19" s="1"/>
      <c r="VIG19" s="1"/>
      <c r="VIH19" s="1"/>
      <c r="VII19" s="1"/>
      <c r="VIJ19" s="1"/>
      <c r="VIK19" s="1"/>
      <c r="VIL19" s="1"/>
      <c r="VIM19" s="1"/>
      <c r="VIN19" s="1"/>
      <c r="VIO19" s="1"/>
      <c r="VIP19" s="1"/>
      <c r="VIQ19" s="1"/>
      <c r="VIR19" s="1"/>
      <c r="VIS19" s="1"/>
      <c r="VIT19" s="1"/>
      <c r="VIU19" s="1"/>
      <c r="VIV19" s="1"/>
      <c r="VIW19" s="1"/>
      <c r="VIX19" s="1"/>
      <c r="VIY19" s="1"/>
      <c r="VIZ19" s="1"/>
      <c r="VJA19" s="1"/>
      <c r="VJB19" s="1"/>
      <c r="VJC19" s="1"/>
      <c r="VJD19" s="1"/>
      <c r="VJE19" s="1"/>
      <c r="VJF19" s="1"/>
      <c r="VJG19" s="1"/>
      <c r="VJH19" s="1"/>
      <c r="VJI19" s="1"/>
      <c r="VJJ19" s="1"/>
      <c r="VJK19" s="1"/>
      <c r="VJL19" s="1"/>
      <c r="VJM19" s="1"/>
      <c r="VJN19" s="1"/>
      <c r="VJO19" s="1"/>
      <c r="VJP19" s="1"/>
      <c r="VJQ19" s="1"/>
      <c r="VJR19" s="1"/>
      <c r="VJS19" s="1"/>
      <c r="VJT19" s="1"/>
      <c r="VJU19" s="1"/>
      <c r="VJV19" s="1"/>
      <c r="VJW19" s="1"/>
      <c r="VJX19" s="1"/>
      <c r="VJY19" s="1"/>
      <c r="VJZ19" s="1"/>
      <c r="VKA19" s="1"/>
      <c r="VKB19" s="1"/>
      <c r="VKC19" s="1"/>
      <c r="VKD19" s="1"/>
      <c r="VKE19" s="1"/>
      <c r="VKF19" s="1"/>
      <c r="VKG19" s="1"/>
      <c r="VKH19" s="1"/>
      <c r="VKI19" s="1"/>
      <c r="VKJ19" s="1"/>
      <c r="VKK19" s="1"/>
      <c r="VKL19" s="1"/>
      <c r="VKM19" s="1"/>
      <c r="VKN19" s="1"/>
      <c r="VKO19" s="1"/>
      <c r="VKP19" s="1"/>
      <c r="VKQ19" s="1"/>
      <c r="VKR19" s="1"/>
      <c r="VKS19" s="1"/>
      <c r="VKT19" s="1"/>
      <c r="VKU19" s="1"/>
      <c r="VKV19" s="1"/>
      <c r="VKW19" s="1"/>
      <c r="VKX19" s="1"/>
      <c r="VKY19" s="1"/>
      <c r="VKZ19" s="1"/>
      <c r="VLA19" s="1"/>
      <c r="VLB19" s="1"/>
      <c r="VLC19" s="1"/>
      <c r="VLD19" s="1"/>
      <c r="VLE19" s="1"/>
      <c r="VLF19" s="1"/>
      <c r="VLG19" s="1"/>
      <c r="VLH19" s="1"/>
      <c r="VLI19" s="1"/>
      <c r="VLJ19" s="1"/>
      <c r="VLK19" s="1"/>
      <c r="VLL19" s="1"/>
      <c r="VLM19" s="1"/>
      <c r="VLN19" s="1"/>
      <c r="VLO19" s="1"/>
      <c r="VLP19" s="1"/>
      <c r="VLQ19" s="1"/>
      <c r="VLR19" s="1"/>
      <c r="VLS19" s="1"/>
      <c r="VLT19" s="1"/>
      <c r="VLU19" s="1"/>
      <c r="VLV19" s="1"/>
      <c r="VLW19" s="1"/>
      <c r="VLX19" s="1"/>
      <c r="VLY19" s="1"/>
      <c r="VLZ19" s="1"/>
      <c r="VMA19" s="1"/>
      <c r="VMB19" s="1"/>
      <c r="VMC19" s="1"/>
      <c r="VMD19" s="1"/>
      <c r="VME19" s="1"/>
      <c r="VMF19" s="1"/>
      <c r="VMG19" s="1"/>
      <c r="VMH19" s="1"/>
      <c r="VMI19" s="1"/>
      <c r="VMJ19" s="1"/>
      <c r="VMK19" s="1"/>
      <c r="VML19" s="1"/>
      <c r="VMM19" s="1"/>
      <c r="VMN19" s="1"/>
      <c r="VMO19" s="1"/>
      <c r="VMP19" s="1"/>
      <c r="VMQ19" s="1"/>
      <c r="VMR19" s="1"/>
      <c r="VMS19" s="1"/>
      <c r="VMT19" s="1"/>
      <c r="VMU19" s="1"/>
      <c r="VMV19" s="1"/>
      <c r="VMW19" s="1"/>
      <c r="VMX19" s="1"/>
      <c r="VMY19" s="1"/>
      <c r="VMZ19" s="1"/>
      <c r="VNA19" s="1"/>
      <c r="VNB19" s="1"/>
      <c r="VNC19" s="1"/>
      <c r="VND19" s="1"/>
      <c r="VNE19" s="1"/>
      <c r="VNF19" s="1"/>
      <c r="VNG19" s="1"/>
      <c r="VNH19" s="1"/>
      <c r="VNI19" s="1"/>
      <c r="VNJ19" s="1"/>
      <c r="VNK19" s="1"/>
      <c r="VNL19" s="1"/>
      <c r="VNM19" s="1"/>
      <c r="VNN19" s="1"/>
      <c r="VNO19" s="1"/>
      <c r="VNP19" s="1"/>
      <c r="VNQ19" s="1"/>
      <c r="VNR19" s="1"/>
      <c r="VNS19" s="1"/>
      <c r="VNT19" s="1"/>
      <c r="VNU19" s="1"/>
      <c r="VNV19" s="1"/>
      <c r="VNW19" s="1"/>
      <c r="VNX19" s="1"/>
      <c r="VNY19" s="1"/>
      <c r="VNZ19" s="1"/>
      <c r="VOA19" s="1"/>
      <c r="VOB19" s="1"/>
      <c r="VOC19" s="1"/>
      <c r="VOD19" s="1"/>
      <c r="VOE19" s="1"/>
      <c r="VOF19" s="1"/>
      <c r="VOG19" s="1"/>
      <c r="VOH19" s="1"/>
      <c r="VOI19" s="1"/>
      <c r="VOJ19" s="1"/>
      <c r="VOK19" s="1"/>
      <c r="VOL19" s="1"/>
      <c r="VOM19" s="1"/>
      <c r="VON19" s="1"/>
      <c r="VOO19" s="1"/>
      <c r="VOP19" s="1"/>
      <c r="VOQ19" s="1"/>
      <c r="VOR19" s="1"/>
      <c r="VOS19" s="1"/>
      <c r="VOT19" s="1"/>
      <c r="VOU19" s="1"/>
      <c r="VOV19" s="1"/>
      <c r="VOW19" s="1"/>
      <c r="VOX19" s="1"/>
      <c r="VOY19" s="1"/>
      <c r="VOZ19" s="1"/>
      <c r="VPA19" s="1"/>
      <c r="VPB19" s="1"/>
      <c r="VPC19" s="1"/>
      <c r="VPD19" s="1"/>
      <c r="VPE19" s="1"/>
      <c r="VPF19" s="1"/>
      <c r="VPG19" s="1"/>
      <c r="VPH19" s="1"/>
      <c r="VPI19" s="1"/>
      <c r="VPJ19" s="1"/>
      <c r="VPK19" s="1"/>
      <c r="VPL19" s="1"/>
      <c r="VPM19" s="1"/>
      <c r="VPN19" s="1"/>
      <c r="VPO19" s="1"/>
      <c r="VPP19" s="1"/>
      <c r="VPQ19" s="1"/>
      <c r="VPR19" s="1"/>
      <c r="VPS19" s="1"/>
      <c r="VPT19" s="1"/>
      <c r="VPU19" s="1"/>
      <c r="VPV19" s="1"/>
      <c r="VPW19" s="1"/>
      <c r="VPX19" s="1"/>
      <c r="VPY19" s="1"/>
      <c r="VPZ19" s="1"/>
      <c r="VQA19" s="1"/>
      <c r="VQB19" s="1"/>
      <c r="VQC19" s="1"/>
      <c r="VQD19" s="1"/>
      <c r="VQE19" s="1"/>
      <c r="VQF19" s="1"/>
      <c r="VQG19" s="1"/>
      <c r="VQH19" s="1"/>
      <c r="VQI19" s="1"/>
      <c r="VQJ19" s="1"/>
      <c r="VQK19" s="1"/>
      <c r="VQL19" s="1"/>
      <c r="VQM19" s="1"/>
      <c r="VQN19" s="1"/>
      <c r="VQO19" s="1"/>
      <c r="VQP19" s="1"/>
      <c r="VQQ19" s="1"/>
      <c r="VQR19" s="1"/>
      <c r="VQS19" s="1"/>
      <c r="VQT19" s="1"/>
      <c r="VQU19" s="1"/>
      <c r="VQV19" s="1"/>
      <c r="VQW19" s="1"/>
      <c r="VQX19" s="1"/>
      <c r="VQY19" s="1"/>
      <c r="VQZ19" s="1"/>
      <c r="VRA19" s="1"/>
      <c r="VRB19" s="1"/>
      <c r="VRC19" s="1"/>
      <c r="VRD19" s="1"/>
      <c r="VRE19" s="1"/>
      <c r="VRF19" s="1"/>
      <c r="VRG19" s="1"/>
      <c r="VRH19" s="1"/>
      <c r="VRI19" s="1"/>
      <c r="VRJ19" s="1"/>
      <c r="VRK19" s="1"/>
      <c r="VRL19" s="1"/>
      <c r="VRM19" s="1"/>
      <c r="VRN19" s="1"/>
      <c r="VRO19" s="1"/>
      <c r="VRP19" s="1"/>
      <c r="VRQ19" s="1"/>
      <c r="VRR19" s="1"/>
      <c r="VRS19" s="1"/>
      <c r="VRT19" s="1"/>
      <c r="VRU19" s="1"/>
      <c r="VRV19" s="1"/>
      <c r="VRW19" s="1"/>
      <c r="VRX19" s="1"/>
      <c r="VRY19" s="1"/>
      <c r="VRZ19" s="1"/>
      <c r="VSA19" s="1"/>
      <c r="VSB19" s="1"/>
      <c r="VSC19" s="1"/>
      <c r="VSD19" s="1"/>
      <c r="VSE19" s="1"/>
      <c r="VSF19" s="1"/>
      <c r="VSG19" s="1"/>
      <c r="VSH19" s="1"/>
      <c r="VSI19" s="1"/>
      <c r="VSJ19" s="1"/>
      <c r="VSK19" s="1"/>
      <c r="VSL19" s="1"/>
      <c r="VSM19" s="1"/>
      <c r="VSN19" s="1"/>
      <c r="VSO19" s="1"/>
      <c r="VSP19" s="1"/>
      <c r="VSQ19" s="1"/>
      <c r="VSR19" s="1"/>
      <c r="VSS19" s="1"/>
      <c r="VST19" s="1"/>
      <c r="VSU19" s="1"/>
      <c r="VSV19" s="1"/>
      <c r="VSW19" s="1"/>
      <c r="VSX19" s="1"/>
      <c r="VSY19" s="1"/>
      <c r="VSZ19" s="1"/>
      <c r="VTA19" s="1"/>
      <c r="VTB19" s="1"/>
      <c r="VTC19" s="1"/>
      <c r="VTD19" s="1"/>
      <c r="VTE19" s="1"/>
      <c r="VTF19" s="1"/>
      <c r="VTG19" s="1"/>
      <c r="VTH19" s="1"/>
      <c r="VTI19" s="1"/>
      <c r="VTJ19" s="1"/>
      <c r="VTK19" s="1"/>
      <c r="VTL19" s="1"/>
      <c r="VTM19" s="1"/>
      <c r="VTN19" s="1"/>
      <c r="VTO19" s="1"/>
      <c r="VTP19" s="1"/>
      <c r="VTQ19" s="1"/>
      <c r="VTR19" s="1"/>
      <c r="VTS19" s="1"/>
      <c r="VTT19" s="1"/>
      <c r="VTU19" s="1"/>
      <c r="VTV19" s="1"/>
      <c r="VTW19" s="1"/>
      <c r="VTX19" s="1"/>
      <c r="VTY19" s="1"/>
      <c r="VTZ19" s="1"/>
      <c r="VUA19" s="1"/>
      <c r="VUB19" s="1"/>
      <c r="VUC19" s="1"/>
      <c r="VUD19" s="1"/>
      <c r="VUE19" s="1"/>
      <c r="VUF19" s="1"/>
      <c r="VUG19" s="1"/>
      <c r="VUH19" s="1"/>
      <c r="VUI19" s="1"/>
      <c r="VUJ19" s="1"/>
      <c r="VUK19" s="1"/>
      <c r="VUL19" s="1"/>
      <c r="VUM19" s="1"/>
      <c r="VUN19" s="1"/>
      <c r="VUO19" s="1"/>
      <c r="VUP19" s="1"/>
      <c r="VUQ19" s="1"/>
      <c r="VUR19" s="1"/>
      <c r="VUS19" s="1"/>
      <c r="VUT19" s="1"/>
      <c r="VUU19" s="1"/>
      <c r="VUV19" s="1"/>
      <c r="VUW19" s="1"/>
      <c r="VUX19" s="1"/>
      <c r="VUY19" s="1"/>
      <c r="VUZ19" s="1"/>
      <c r="VVA19" s="1"/>
      <c r="VVB19" s="1"/>
      <c r="VVC19" s="1"/>
      <c r="VVD19" s="1"/>
      <c r="VVE19" s="1"/>
      <c r="VVF19" s="1"/>
      <c r="VVG19" s="1"/>
      <c r="VVH19" s="1"/>
      <c r="VVI19" s="1"/>
      <c r="VVJ19" s="1"/>
      <c r="VVK19" s="1"/>
      <c r="VVL19" s="1"/>
      <c r="VVM19" s="1"/>
      <c r="VVN19" s="1"/>
      <c r="VVO19" s="1"/>
      <c r="VVP19" s="1"/>
      <c r="VVQ19" s="1"/>
      <c r="VVR19" s="1"/>
      <c r="VVS19" s="1"/>
      <c r="VVT19" s="1"/>
      <c r="VVU19" s="1"/>
      <c r="VVV19" s="1"/>
      <c r="VVW19" s="1"/>
      <c r="VVX19" s="1"/>
      <c r="VVY19" s="1"/>
      <c r="VVZ19" s="1"/>
      <c r="VWA19" s="1"/>
      <c r="VWB19" s="1"/>
      <c r="VWC19" s="1"/>
      <c r="VWD19" s="1"/>
      <c r="VWE19" s="1"/>
      <c r="VWF19" s="1"/>
      <c r="VWG19" s="1"/>
      <c r="VWH19" s="1"/>
      <c r="VWI19" s="1"/>
      <c r="VWJ19" s="1"/>
      <c r="VWK19" s="1"/>
      <c r="VWL19" s="1"/>
      <c r="VWM19" s="1"/>
      <c r="VWN19" s="1"/>
      <c r="VWO19" s="1"/>
      <c r="VWP19" s="1"/>
      <c r="VWQ19" s="1"/>
      <c r="VWR19" s="1"/>
      <c r="VWS19" s="1"/>
      <c r="VWT19" s="1"/>
      <c r="VWU19" s="1"/>
      <c r="VWV19" s="1"/>
      <c r="VWW19" s="1"/>
      <c r="VWX19" s="1"/>
      <c r="VWY19" s="1"/>
      <c r="VWZ19" s="1"/>
      <c r="VXA19" s="1"/>
      <c r="VXB19" s="1"/>
      <c r="VXC19" s="1"/>
      <c r="VXD19" s="1"/>
      <c r="VXE19" s="1"/>
      <c r="VXF19" s="1"/>
      <c r="VXG19" s="1"/>
      <c r="VXH19" s="1"/>
      <c r="VXI19" s="1"/>
      <c r="VXJ19" s="1"/>
      <c r="VXK19" s="1"/>
      <c r="VXL19" s="1"/>
      <c r="VXM19" s="1"/>
      <c r="VXN19" s="1"/>
      <c r="VXO19" s="1"/>
      <c r="VXP19" s="1"/>
      <c r="VXQ19" s="1"/>
      <c r="VXR19" s="1"/>
      <c r="VXS19" s="1"/>
      <c r="VXT19" s="1"/>
      <c r="VXU19" s="1"/>
      <c r="VXV19" s="1"/>
      <c r="VXW19" s="1"/>
      <c r="VXX19" s="1"/>
      <c r="VXY19" s="1"/>
      <c r="VXZ19" s="1"/>
      <c r="VYA19" s="1"/>
      <c r="VYB19" s="1"/>
      <c r="VYC19" s="1"/>
      <c r="VYD19" s="1"/>
      <c r="VYE19" s="1"/>
      <c r="VYF19" s="1"/>
      <c r="VYG19" s="1"/>
      <c r="VYH19" s="1"/>
      <c r="VYI19" s="1"/>
      <c r="VYJ19" s="1"/>
      <c r="VYK19" s="1"/>
      <c r="VYL19" s="1"/>
      <c r="VYM19" s="1"/>
      <c r="VYN19" s="1"/>
      <c r="VYO19" s="1"/>
      <c r="VYP19" s="1"/>
      <c r="VYQ19" s="1"/>
      <c r="VYR19" s="1"/>
      <c r="VYS19" s="1"/>
      <c r="VYT19" s="1"/>
      <c r="VYU19" s="1"/>
      <c r="VYV19" s="1"/>
      <c r="VYW19" s="1"/>
      <c r="VYX19" s="1"/>
      <c r="VYY19" s="1"/>
      <c r="VYZ19" s="1"/>
      <c r="VZA19" s="1"/>
      <c r="VZB19" s="1"/>
      <c r="VZC19" s="1"/>
      <c r="VZD19" s="1"/>
      <c r="VZE19" s="1"/>
      <c r="VZF19" s="1"/>
      <c r="VZG19" s="1"/>
      <c r="VZH19" s="1"/>
      <c r="VZI19" s="1"/>
      <c r="VZJ19" s="1"/>
      <c r="VZK19" s="1"/>
      <c r="VZL19" s="1"/>
      <c r="VZM19" s="1"/>
      <c r="VZN19" s="1"/>
      <c r="VZO19" s="1"/>
      <c r="VZP19" s="1"/>
      <c r="VZQ19" s="1"/>
      <c r="VZR19" s="1"/>
      <c r="VZS19" s="1"/>
      <c r="VZT19" s="1"/>
      <c r="VZU19" s="1"/>
      <c r="VZV19" s="1"/>
      <c r="VZW19" s="1"/>
      <c r="VZX19" s="1"/>
      <c r="VZY19" s="1"/>
      <c r="VZZ19" s="1"/>
      <c r="WAA19" s="1"/>
      <c r="WAB19" s="1"/>
      <c r="WAC19" s="1"/>
      <c r="WAD19" s="1"/>
      <c r="WAE19" s="1"/>
      <c r="WAF19" s="1"/>
      <c r="WAG19" s="1"/>
      <c r="WAH19" s="1"/>
      <c r="WAI19" s="1"/>
      <c r="WAJ19" s="1"/>
      <c r="WAK19" s="1"/>
      <c r="WAL19" s="1"/>
      <c r="WAM19" s="1"/>
      <c r="WAN19" s="1"/>
      <c r="WAO19" s="1"/>
      <c r="WAP19" s="1"/>
      <c r="WAQ19" s="1"/>
      <c r="WAR19" s="1"/>
      <c r="WAS19" s="1"/>
      <c r="WAT19" s="1"/>
      <c r="WAU19" s="1"/>
      <c r="WAV19" s="1"/>
      <c r="WAW19" s="1"/>
      <c r="WAX19" s="1"/>
      <c r="WAY19" s="1"/>
      <c r="WAZ19" s="1"/>
      <c r="WBA19" s="1"/>
      <c r="WBB19" s="1"/>
      <c r="WBC19" s="1"/>
      <c r="WBD19" s="1"/>
      <c r="WBE19" s="1"/>
      <c r="WBF19" s="1"/>
      <c r="WBG19" s="1"/>
      <c r="WBH19" s="1"/>
      <c r="WBI19" s="1"/>
      <c r="WBJ19" s="1"/>
      <c r="WBK19" s="1"/>
      <c r="WBL19" s="1"/>
      <c r="WBM19" s="1"/>
      <c r="WBN19" s="1"/>
      <c r="WBO19" s="1"/>
      <c r="WBP19" s="1"/>
      <c r="WBQ19" s="1"/>
      <c r="WBR19" s="1"/>
      <c r="WBS19" s="1"/>
      <c r="WBT19" s="1"/>
      <c r="WBU19" s="1"/>
      <c r="WBV19" s="1"/>
      <c r="WBW19" s="1"/>
      <c r="WBX19" s="1"/>
      <c r="WBY19" s="1"/>
      <c r="WBZ19" s="1"/>
      <c r="WCA19" s="1"/>
      <c r="WCB19" s="1"/>
      <c r="WCC19" s="1"/>
      <c r="WCD19" s="1"/>
      <c r="WCE19" s="1"/>
      <c r="WCF19" s="1"/>
      <c r="WCG19" s="1"/>
      <c r="WCH19" s="1"/>
      <c r="WCI19" s="1"/>
      <c r="WCJ19" s="1"/>
      <c r="WCK19" s="1"/>
      <c r="WCL19" s="1"/>
      <c r="WCM19" s="1"/>
      <c r="WCN19" s="1"/>
      <c r="WCO19" s="1"/>
      <c r="WCP19" s="1"/>
      <c r="WCQ19" s="1"/>
      <c r="WCR19" s="1"/>
      <c r="WCS19" s="1"/>
      <c r="WCT19" s="1"/>
      <c r="WCU19" s="1"/>
      <c r="WCV19" s="1"/>
      <c r="WCW19" s="1"/>
      <c r="WCX19" s="1"/>
      <c r="WCY19" s="1"/>
      <c r="WCZ19" s="1"/>
      <c r="WDA19" s="1"/>
      <c r="WDB19" s="1"/>
      <c r="WDC19" s="1"/>
      <c r="WDD19" s="1"/>
      <c r="WDE19" s="1"/>
      <c r="WDF19" s="1"/>
      <c r="WDG19" s="1"/>
      <c r="WDH19" s="1"/>
      <c r="WDI19" s="1"/>
      <c r="WDJ19" s="1"/>
      <c r="WDK19" s="1"/>
      <c r="WDL19" s="1"/>
      <c r="WDM19" s="1"/>
      <c r="WDN19" s="1"/>
      <c r="WDO19" s="1"/>
      <c r="WDP19" s="1"/>
      <c r="WDQ19" s="1"/>
      <c r="WDR19" s="1"/>
      <c r="WDS19" s="1"/>
      <c r="WDT19" s="1"/>
      <c r="WDU19" s="1"/>
      <c r="WDV19" s="1"/>
      <c r="WDW19" s="1"/>
      <c r="WDX19" s="1"/>
      <c r="WDY19" s="1"/>
      <c r="WDZ19" s="1"/>
      <c r="WEA19" s="1"/>
      <c r="WEB19" s="1"/>
      <c r="WEC19" s="1"/>
      <c r="WED19" s="1"/>
      <c r="WEE19" s="1"/>
      <c r="WEF19" s="1"/>
      <c r="WEG19" s="1"/>
      <c r="WEH19" s="1"/>
      <c r="WEI19" s="1"/>
      <c r="WEJ19" s="1"/>
      <c r="WEK19" s="1"/>
      <c r="WEL19" s="1"/>
      <c r="WEM19" s="1"/>
      <c r="WEN19" s="1"/>
      <c r="WEO19" s="1"/>
      <c r="WEP19" s="1"/>
      <c r="WEQ19" s="1"/>
      <c r="WER19" s="1"/>
      <c r="WES19" s="1"/>
      <c r="WET19" s="1"/>
      <c r="WEU19" s="1"/>
      <c r="WEV19" s="1"/>
      <c r="WEW19" s="1"/>
      <c r="WEX19" s="1"/>
      <c r="WEY19" s="1"/>
      <c r="WEZ19" s="1"/>
      <c r="WFA19" s="1"/>
      <c r="WFB19" s="1"/>
      <c r="WFC19" s="1"/>
      <c r="WFD19" s="1"/>
      <c r="WFE19" s="1"/>
      <c r="WFF19" s="1"/>
      <c r="WFG19" s="1"/>
      <c r="WFH19" s="1"/>
      <c r="WFI19" s="1"/>
      <c r="WFJ19" s="1"/>
      <c r="WFK19" s="1"/>
      <c r="WFL19" s="1"/>
      <c r="WFM19" s="1"/>
      <c r="WFN19" s="1"/>
      <c r="WFO19" s="1"/>
      <c r="WFP19" s="1"/>
      <c r="WFQ19" s="1"/>
      <c r="WFR19" s="1"/>
      <c r="WFS19" s="1"/>
      <c r="WFT19" s="1"/>
      <c r="WFU19" s="1"/>
      <c r="WFV19" s="1"/>
      <c r="WFW19" s="1"/>
      <c r="WFX19" s="1"/>
      <c r="WFY19" s="1"/>
      <c r="WFZ19" s="1"/>
      <c r="WGA19" s="1"/>
      <c r="WGB19" s="1"/>
      <c r="WGC19" s="1"/>
      <c r="WGD19" s="1"/>
      <c r="WGE19" s="1"/>
      <c r="WGF19" s="1"/>
      <c r="WGG19" s="1"/>
      <c r="WGH19" s="1"/>
      <c r="WGI19" s="1"/>
      <c r="WGJ19" s="1"/>
      <c r="WGK19" s="1"/>
      <c r="WGL19" s="1"/>
      <c r="WGM19" s="1"/>
      <c r="WGN19" s="1"/>
      <c r="WGO19" s="1"/>
      <c r="WGP19" s="1"/>
      <c r="WGQ19" s="1"/>
      <c r="WGR19" s="1"/>
      <c r="WGS19" s="1"/>
      <c r="WGT19" s="1"/>
      <c r="WGU19" s="1"/>
      <c r="WGV19" s="1"/>
      <c r="WGW19" s="1"/>
      <c r="WGX19" s="1"/>
      <c r="WGY19" s="1"/>
      <c r="WGZ19" s="1"/>
      <c r="WHA19" s="1"/>
      <c r="WHB19" s="1"/>
      <c r="WHC19" s="1"/>
      <c r="WHD19" s="1"/>
      <c r="WHE19" s="1"/>
      <c r="WHF19" s="1"/>
      <c r="WHG19" s="1"/>
      <c r="WHH19" s="1"/>
      <c r="WHI19" s="1"/>
      <c r="WHJ19" s="1"/>
      <c r="WHK19" s="1"/>
      <c r="WHL19" s="1"/>
      <c r="WHM19" s="1"/>
      <c r="WHN19" s="1"/>
      <c r="WHO19" s="1"/>
      <c r="WHP19" s="1"/>
      <c r="WHQ19" s="1"/>
      <c r="WHR19" s="1"/>
      <c r="WHS19" s="1"/>
      <c r="WHT19" s="1"/>
      <c r="WHU19" s="1"/>
      <c r="WHV19" s="1"/>
      <c r="WHW19" s="1"/>
      <c r="WHX19" s="1"/>
      <c r="WHY19" s="1"/>
      <c r="WHZ19" s="1"/>
      <c r="WIA19" s="1"/>
      <c r="WIB19" s="1"/>
      <c r="WIC19" s="1"/>
      <c r="WID19" s="1"/>
      <c r="WIE19" s="1"/>
      <c r="WIF19" s="1"/>
      <c r="WIG19" s="1"/>
      <c r="WIH19" s="1"/>
      <c r="WII19" s="1"/>
      <c r="WIJ19" s="1"/>
      <c r="WIK19" s="1"/>
      <c r="WIL19" s="1"/>
      <c r="WIM19" s="1"/>
      <c r="WIN19" s="1"/>
      <c r="WIO19" s="1"/>
      <c r="WIP19" s="1"/>
      <c r="WIQ19" s="1"/>
      <c r="WIR19" s="1"/>
      <c r="WIS19" s="1"/>
      <c r="WIT19" s="1"/>
      <c r="WIU19" s="1"/>
      <c r="WIV19" s="1"/>
      <c r="WIW19" s="1"/>
      <c r="WIX19" s="1"/>
      <c r="WIY19" s="1"/>
      <c r="WIZ19" s="1"/>
      <c r="WJA19" s="1"/>
      <c r="WJB19" s="1"/>
      <c r="WJC19" s="1"/>
      <c r="WJD19" s="1"/>
      <c r="WJE19" s="1"/>
      <c r="WJF19" s="1"/>
      <c r="WJG19" s="1"/>
      <c r="WJH19" s="1"/>
      <c r="WJI19" s="1"/>
      <c r="WJJ19" s="1"/>
      <c r="WJK19" s="1"/>
      <c r="WJL19" s="1"/>
      <c r="WJM19" s="1"/>
      <c r="WJN19" s="1"/>
      <c r="WJO19" s="1"/>
      <c r="WJP19" s="1"/>
      <c r="WJQ19" s="1"/>
      <c r="WJR19" s="1"/>
      <c r="WJS19" s="1"/>
      <c r="WJT19" s="1"/>
      <c r="WJU19" s="1"/>
      <c r="WJV19" s="1"/>
      <c r="WJW19" s="1"/>
      <c r="WJX19" s="1"/>
      <c r="WJY19" s="1"/>
      <c r="WJZ19" s="1"/>
      <c r="WKA19" s="1"/>
      <c r="WKB19" s="1"/>
      <c r="WKC19" s="1"/>
      <c r="WKD19" s="1"/>
      <c r="WKE19" s="1"/>
      <c r="WKF19" s="1"/>
      <c r="WKG19" s="1"/>
      <c r="WKH19" s="1"/>
      <c r="WKI19" s="1"/>
      <c r="WKJ19" s="1"/>
      <c r="WKK19" s="1"/>
      <c r="WKL19" s="1"/>
      <c r="WKM19" s="1"/>
      <c r="WKN19" s="1"/>
      <c r="WKO19" s="1"/>
      <c r="WKP19" s="1"/>
      <c r="WKQ19" s="1"/>
      <c r="WKR19" s="1"/>
      <c r="WKS19" s="1"/>
      <c r="WKT19" s="1"/>
      <c r="WKU19" s="1"/>
      <c r="WKV19" s="1"/>
      <c r="WKW19" s="1"/>
      <c r="WKX19" s="1"/>
      <c r="WKY19" s="1"/>
      <c r="WKZ19" s="1"/>
      <c r="WLA19" s="1"/>
      <c r="WLB19" s="1"/>
      <c r="WLC19" s="1"/>
      <c r="WLD19" s="1"/>
      <c r="WLE19" s="1"/>
      <c r="WLF19" s="1"/>
      <c r="WLG19" s="1"/>
      <c r="WLH19" s="1"/>
      <c r="WLI19" s="1"/>
      <c r="WLJ19" s="1"/>
      <c r="WLK19" s="1"/>
      <c r="WLL19" s="1"/>
      <c r="WLM19" s="1"/>
      <c r="WLN19" s="1"/>
      <c r="WLO19" s="1"/>
      <c r="WLP19" s="1"/>
      <c r="WLQ19" s="1"/>
      <c r="WLR19" s="1"/>
      <c r="WLS19" s="1"/>
      <c r="WLT19" s="1"/>
      <c r="WLU19" s="1"/>
      <c r="WLV19" s="1"/>
      <c r="WLW19" s="1"/>
      <c r="WLX19" s="1"/>
      <c r="WLY19" s="1"/>
      <c r="WLZ19" s="1"/>
      <c r="WMA19" s="1"/>
      <c r="WMB19" s="1"/>
      <c r="WMC19" s="1"/>
      <c r="WMD19" s="1"/>
      <c r="WME19" s="1"/>
      <c r="WMF19" s="1"/>
      <c r="WMG19" s="1"/>
      <c r="WMH19" s="1"/>
      <c r="WMI19" s="1"/>
      <c r="WMJ19" s="1"/>
      <c r="WMK19" s="1"/>
      <c r="WML19" s="1"/>
      <c r="WMM19" s="1"/>
      <c r="WMN19" s="1"/>
      <c r="WMO19" s="1"/>
      <c r="WMP19" s="1"/>
      <c r="WMQ19" s="1"/>
      <c r="WMR19" s="1"/>
      <c r="WMS19" s="1"/>
      <c r="WMT19" s="1"/>
      <c r="WMU19" s="1"/>
      <c r="WMV19" s="1"/>
      <c r="WMW19" s="1"/>
      <c r="WMX19" s="1"/>
      <c r="WMY19" s="1"/>
      <c r="WMZ19" s="1"/>
      <c r="WNA19" s="1"/>
      <c r="WNB19" s="1"/>
      <c r="WNC19" s="1"/>
      <c r="WND19" s="1"/>
      <c r="WNE19" s="1"/>
      <c r="WNF19" s="1"/>
      <c r="WNG19" s="1"/>
      <c r="WNH19" s="1"/>
      <c r="WNI19" s="1"/>
      <c r="WNJ19" s="1"/>
      <c r="WNK19" s="1"/>
      <c r="WNL19" s="1"/>
      <c r="WNM19" s="1"/>
      <c r="WNN19" s="1"/>
      <c r="WNO19" s="1"/>
      <c r="WNP19" s="1"/>
      <c r="WNQ19" s="1"/>
      <c r="WNR19" s="1"/>
      <c r="WNS19" s="1"/>
      <c r="WNT19" s="1"/>
      <c r="WNU19" s="1"/>
      <c r="WNV19" s="1"/>
      <c r="WNW19" s="1"/>
      <c r="WNX19" s="1"/>
      <c r="WNY19" s="1"/>
      <c r="WNZ19" s="1"/>
      <c r="WOA19" s="1"/>
      <c r="WOB19" s="1"/>
      <c r="WOC19" s="1"/>
      <c r="WOD19" s="1"/>
      <c r="WOE19" s="1"/>
      <c r="WOF19" s="1"/>
      <c r="WOG19" s="1"/>
      <c r="WOH19" s="1"/>
      <c r="WOI19" s="1"/>
      <c r="WOJ19" s="1"/>
      <c r="WOK19" s="1"/>
      <c r="WOL19" s="1"/>
      <c r="WOM19" s="1"/>
      <c r="WON19" s="1"/>
      <c r="WOO19" s="1"/>
      <c r="WOP19" s="1"/>
      <c r="WOQ19" s="1"/>
      <c r="WOR19" s="1"/>
      <c r="WOS19" s="1"/>
      <c r="WOT19" s="1"/>
      <c r="WOU19" s="1"/>
      <c r="WOV19" s="1"/>
      <c r="WOW19" s="1"/>
      <c r="WOX19" s="1"/>
      <c r="WOY19" s="1"/>
      <c r="WOZ19" s="1"/>
      <c r="WPA19" s="1"/>
      <c r="WPB19" s="1"/>
      <c r="WPC19" s="1"/>
      <c r="WPD19" s="1"/>
      <c r="WPE19" s="1"/>
      <c r="WPF19" s="1"/>
      <c r="WPG19" s="1"/>
      <c r="WPH19" s="1"/>
      <c r="WPI19" s="1"/>
      <c r="WPJ19" s="1"/>
      <c r="WPK19" s="1"/>
      <c r="WPL19" s="1"/>
      <c r="WPM19" s="1"/>
      <c r="WPN19" s="1"/>
      <c r="WPO19" s="1"/>
      <c r="WPP19" s="1"/>
      <c r="WPQ19" s="1"/>
      <c r="WPR19" s="1"/>
      <c r="WPS19" s="1"/>
      <c r="WPT19" s="1"/>
      <c r="WPU19" s="1"/>
      <c r="WPV19" s="1"/>
      <c r="WPW19" s="1"/>
      <c r="WPX19" s="1"/>
      <c r="WPY19" s="1"/>
      <c r="WPZ19" s="1"/>
      <c r="WQA19" s="1"/>
      <c r="WQB19" s="1"/>
      <c r="WQC19" s="1"/>
      <c r="WQD19" s="1"/>
      <c r="WQE19" s="1"/>
      <c r="WQF19" s="1"/>
      <c r="WQG19" s="1"/>
      <c r="WQH19" s="1"/>
      <c r="WQI19" s="1"/>
      <c r="WQJ19" s="1"/>
      <c r="WQK19" s="1"/>
      <c r="WQL19" s="1"/>
      <c r="WQM19" s="1"/>
      <c r="WQN19" s="1"/>
      <c r="WQO19" s="1"/>
      <c r="WQP19" s="1"/>
      <c r="WQQ19" s="1"/>
      <c r="WQR19" s="1"/>
      <c r="WQS19" s="1"/>
      <c r="WQT19" s="1"/>
      <c r="WQU19" s="1"/>
      <c r="WQV19" s="1"/>
      <c r="WQW19" s="1"/>
      <c r="WQX19" s="1"/>
      <c r="WQY19" s="1"/>
      <c r="WQZ19" s="1"/>
      <c r="WRA19" s="1"/>
      <c r="WRB19" s="1"/>
      <c r="WRC19" s="1"/>
      <c r="WRD19" s="1"/>
      <c r="WRE19" s="1"/>
      <c r="WRF19" s="1"/>
      <c r="WRG19" s="1"/>
      <c r="WRH19" s="1"/>
      <c r="WRI19" s="1"/>
      <c r="WRJ19" s="1"/>
      <c r="WRK19" s="1"/>
      <c r="WRL19" s="1"/>
      <c r="WRM19" s="1"/>
      <c r="WRN19" s="1"/>
      <c r="WRO19" s="1"/>
      <c r="WRP19" s="1"/>
      <c r="WRQ19" s="1"/>
      <c r="WRR19" s="1"/>
      <c r="WRS19" s="1"/>
      <c r="WRT19" s="1"/>
      <c r="WRU19" s="1"/>
      <c r="WRV19" s="1"/>
      <c r="WRW19" s="1"/>
      <c r="WRX19" s="1"/>
      <c r="WRY19" s="1"/>
      <c r="WRZ19" s="1"/>
      <c r="WSA19" s="1"/>
      <c r="WSB19" s="1"/>
      <c r="WSC19" s="1"/>
      <c r="WSD19" s="1"/>
      <c r="WSE19" s="1"/>
      <c r="WSF19" s="1"/>
      <c r="WSG19" s="1"/>
      <c r="WSH19" s="1"/>
      <c r="WSI19" s="1"/>
      <c r="WSJ19" s="1"/>
      <c r="WSK19" s="1"/>
      <c r="WSL19" s="1"/>
      <c r="WSM19" s="1"/>
      <c r="WSN19" s="1"/>
      <c r="WSO19" s="1"/>
      <c r="WSP19" s="1"/>
      <c r="WSQ19" s="1"/>
      <c r="WSR19" s="1"/>
      <c r="WSS19" s="1"/>
      <c r="WST19" s="1"/>
      <c r="WSU19" s="1"/>
      <c r="WSV19" s="1"/>
      <c r="WSW19" s="1"/>
      <c r="WSX19" s="1"/>
      <c r="WSY19" s="1"/>
      <c r="WSZ19" s="1"/>
      <c r="WTA19" s="1"/>
      <c r="WTB19" s="1"/>
      <c r="WTC19" s="1"/>
      <c r="WTD19" s="1"/>
      <c r="WTE19" s="1"/>
      <c r="WTF19" s="1"/>
      <c r="WTG19" s="1"/>
      <c r="WTH19" s="1"/>
      <c r="WTI19" s="1"/>
      <c r="WTJ19" s="1"/>
      <c r="WTK19" s="1"/>
      <c r="WTL19" s="1"/>
      <c r="WTM19" s="1"/>
      <c r="WTN19" s="1"/>
      <c r="WTO19" s="1"/>
      <c r="WTP19" s="1"/>
      <c r="WTQ19" s="1"/>
      <c r="WTR19" s="1"/>
      <c r="WTS19" s="1"/>
      <c r="WTT19" s="1"/>
      <c r="WTU19" s="1"/>
      <c r="WTV19" s="1"/>
      <c r="WTW19" s="1"/>
      <c r="WTX19" s="1"/>
      <c r="WTY19" s="1"/>
      <c r="WTZ19" s="1"/>
      <c r="WUA19" s="1"/>
      <c r="WUB19" s="1"/>
      <c r="WUC19" s="1"/>
      <c r="WUD19" s="1"/>
      <c r="WUE19" s="1"/>
      <c r="WUF19" s="1"/>
      <c r="WUG19" s="1"/>
      <c r="WUH19" s="1"/>
      <c r="WUI19" s="1"/>
      <c r="WUJ19" s="1"/>
      <c r="WUK19" s="1"/>
      <c r="WUL19" s="1"/>
      <c r="WUM19" s="1"/>
      <c r="WUN19" s="1"/>
      <c r="WUO19" s="1"/>
      <c r="WUP19" s="1"/>
      <c r="WUQ19" s="1"/>
      <c r="WUR19" s="1"/>
      <c r="WUS19" s="1"/>
      <c r="WUT19" s="1"/>
      <c r="WUU19" s="1"/>
      <c r="WUV19" s="1"/>
      <c r="WUW19" s="1"/>
      <c r="WUX19" s="1"/>
      <c r="WUY19" s="1"/>
      <c r="WUZ19" s="1"/>
      <c r="WVA19" s="1"/>
      <c r="WVB19" s="1"/>
      <c r="WVC19" s="1"/>
      <c r="WVD19" s="1"/>
      <c r="WVE19" s="1"/>
      <c r="WVF19" s="1"/>
      <c r="WVG19" s="1"/>
      <c r="WVH19" s="1"/>
      <c r="WVI19" s="1"/>
      <c r="WVJ19" s="1"/>
      <c r="WVK19" s="1"/>
      <c r="WVL19" s="1"/>
      <c r="WVM19" s="1"/>
      <c r="WVN19" s="1"/>
      <c r="WVO19" s="1"/>
      <c r="WVP19" s="1"/>
      <c r="WVQ19" s="1"/>
      <c r="WVR19" s="1"/>
      <c r="WVS19" s="1"/>
      <c r="WVT19" s="1"/>
      <c r="WVU19" s="1"/>
      <c r="WVV19" s="1"/>
      <c r="WVW19" s="1"/>
      <c r="WVX19" s="1"/>
      <c r="WVY19" s="1"/>
      <c r="WVZ19" s="1"/>
      <c r="WWA19" s="1"/>
      <c r="WWB19" s="1"/>
      <c r="WWC19" s="1"/>
      <c r="WWD19" s="1"/>
      <c r="WWE19" s="1"/>
      <c r="WWF19" s="1"/>
      <c r="WWG19" s="1"/>
      <c r="WWH19" s="1"/>
      <c r="WWI19" s="1"/>
      <c r="WWJ19" s="1"/>
      <c r="WWK19" s="1"/>
      <c r="WWL19" s="1"/>
      <c r="WWM19" s="1"/>
      <c r="WWN19" s="1"/>
      <c r="WWO19" s="1"/>
      <c r="WWP19" s="1"/>
      <c r="WWQ19" s="1"/>
      <c r="WWR19" s="1"/>
      <c r="WWS19" s="1"/>
      <c r="WWT19" s="1"/>
      <c r="WWU19" s="1"/>
      <c r="WWV19" s="1"/>
      <c r="WWW19" s="1"/>
      <c r="WWX19" s="1"/>
      <c r="WWY19" s="1"/>
      <c r="WWZ19" s="1"/>
      <c r="WXA19" s="1"/>
      <c r="WXB19" s="1"/>
      <c r="WXC19" s="1"/>
      <c r="WXD19" s="1"/>
      <c r="WXE19" s="1"/>
      <c r="WXF19" s="1"/>
      <c r="WXG19" s="1"/>
      <c r="WXH19" s="1"/>
      <c r="WXI19" s="1"/>
      <c r="WXJ19" s="1"/>
      <c r="WXK19" s="1"/>
      <c r="WXL19" s="1"/>
      <c r="WXM19" s="1"/>
      <c r="WXN19" s="1"/>
      <c r="WXO19" s="1"/>
      <c r="WXP19" s="1"/>
      <c r="WXQ19" s="1"/>
      <c r="WXR19" s="1"/>
      <c r="WXS19" s="1"/>
      <c r="WXT19" s="1"/>
      <c r="WXU19" s="1"/>
      <c r="WXV19" s="1"/>
      <c r="WXW19" s="1"/>
      <c r="WXX19" s="1"/>
      <c r="WXY19" s="1"/>
      <c r="WXZ19" s="1"/>
      <c r="WYA19" s="1"/>
      <c r="WYB19" s="1"/>
      <c r="WYC19" s="1"/>
      <c r="WYD19" s="1"/>
      <c r="WYE19" s="1"/>
      <c r="WYF19" s="1"/>
      <c r="WYG19" s="1"/>
      <c r="WYH19" s="1"/>
      <c r="WYI19" s="1"/>
      <c r="WYJ19" s="1"/>
      <c r="WYK19" s="1"/>
      <c r="WYL19" s="1"/>
      <c r="WYM19" s="1"/>
      <c r="WYN19" s="1"/>
      <c r="WYO19" s="1"/>
      <c r="WYP19" s="1"/>
      <c r="WYQ19" s="1"/>
      <c r="WYR19" s="1"/>
      <c r="WYS19" s="1"/>
      <c r="WYT19" s="1"/>
      <c r="WYU19" s="1"/>
      <c r="WYV19" s="1"/>
      <c r="WYW19" s="1"/>
      <c r="WYX19" s="1"/>
      <c r="WYY19" s="1"/>
      <c r="WYZ19" s="1"/>
      <c r="WZA19" s="1"/>
      <c r="WZB19" s="1"/>
      <c r="WZC19" s="1"/>
      <c r="WZD19" s="1"/>
      <c r="WZE19" s="1"/>
      <c r="WZF19" s="1"/>
      <c r="WZG19" s="1"/>
      <c r="WZH19" s="1"/>
      <c r="WZI19" s="1"/>
      <c r="WZJ19" s="1"/>
      <c r="WZK19" s="1"/>
      <c r="WZL19" s="1"/>
      <c r="WZM19" s="1"/>
      <c r="WZN19" s="1"/>
      <c r="WZO19" s="1"/>
      <c r="WZP19" s="1"/>
      <c r="WZQ19" s="1"/>
      <c r="WZR19" s="1"/>
      <c r="WZS19" s="1"/>
      <c r="WZT19" s="1"/>
      <c r="WZU19" s="1"/>
      <c r="WZV19" s="1"/>
      <c r="WZW19" s="1"/>
      <c r="WZX19" s="1"/>
      <c r="WZY19" s="1"/>
      <c r="WZZ19" s="1"/>
      <c r="XAA19" s="1"/>
      <c r="XAB19" s="1"/>
      <c r="XAC19" s="1"/>
      <c r="XAD19" s="1"/>
      <c r="XAE19" s="1"/>
      <c r="XAF19" s="1"/>
      <c r="XAG19" s="1"/>
      <c r="XAH19" s="1"/>
      <c r="XAI19" s="1"/>
      <c r="XAJ19" s="1"/>
      <c r="XAK19" s="1"/>
      <c r="XAL19" s="1"/>
      <c r="XAM19" s="1"/>
      <c r="XAN19" s="1"/>
      <c r="XAO19" s="1"/>
      <c r="XAP19" s="1"/>
      <c r="XAQ19" s="1"/>
      <c r="XAR19" s="1"/>
      <c r="XAS19" s="1"/>
      <c r="XAT19" s="1"/>
      <c r="XAU19" s="1"/>
      <c r="XAV19" s="1"/>
      <c r="XAW19" s="1"/>
      <c r="XAX19" s="1"/>
      <c r="XAY19" s="1"/>
      <c r="XAZ19" s="1"/>
      <c r="XBA19" s="1"/>
      <c r="XBB19" s="1"/>
      <c r="XBC19" s="1"/>
      <c r="XBD19" s="1"/>
      <c r="XBE19" s="1"/>
      <c r="XBF19" s="1"/>
      <c r="XBG19" s="1"/>
      <c r="XBH19" s="1"/>
      <c r="XBI19" s="1"/>
      <c r="XBJ19" s="1"/>
      <c r="XBK19" s="1"/>
      <c r="XBL19" s="1"/>
      <c r="XBM19" s="1"/>
      <c r="XBN19" s="1"/>
      <c r="XBO19" s="1"/>
      <c r="XBP19" s="1"/>
      <c r="XBQ19" s="1"/>
      <c r="XBR19" s="1"/>
      <c r="XBS19" s="1"/>
      <c r="XBT19" s="1"/>
      <c r="XBU19" s="1"/>
      <c r="XBV19" s="1"/>
      <c r="XBW19" s="1"/>
      <c r="XBX19" s="1"/>
      <c r="XBY19" s="1"/>
      <c r="XBZ19" s="1"/>
      <c r="XCA19" s="1"/>
      <c r="XCB19" s="1"/>
      <c r="XCC19" s="1"/>
      <c r="XCD19" s="1"/>
      <c r="XCE19" s="1"/>
      <c r="XCF19" s="1"/>
      <c r="XCG19" s="1"/>
      <c r="XCH19" s="1"/>
      <c r="XCI19" s="1"/>
      <c r="XCJ19" s="1"/>
      <c r="XCK19" s="1"/>
      <c r="XCL19" s="1"/>
      <c r="XCM19" s="1"/>
      <c r="XCN19" s="1"/>
      <c r="XCO19" s="1"/>
      <c r="XCP19" s="1"/>
      <c r="XCQ19" s="1"/>
      <c r="XCR19" s="1"/>
      <c r="XCS19" s="1"/>
      <c r="XCT19" s="1"/>
      <c r="XCU19" s="1"/>
      <c r="XCV19" s="1"/>
      <c r="XCW19" s="1"/>
      <c r="XCX19" s="1"/>
      <c r="XCY19" s="1"/>
      <c r="XCZ19" s="1"/>
      <c r="XDA19" s="1"/>
      <c r="XDB19" s="1"/>
      <c r="XDC19" s="1"/>
      <c r="XDD19" s="1"/>
      <c r="XDE19" s="1"/>
      <c r="XDF19" s="1"/>
      <c r="XDG19" s="1"/>
      <c r="XDH19" s="1"/>
      <c r="XDI19" s="1"/>
      <c r="XDJ19" s="1"/>
      <c r="XDK19" s="1"/>
      <c r="XDL19" s="1"/>
      <c r="XDM19" s="1"/>
      <c r="XDN19" s="1"/>
      <c r="XDO19" s="1"/>
      <c r="XDP19" s="1"/>
      <c r="XDQ19" s="1"/>
      <c r="XDR19" s="1"/>
      <c r="XDS19" s="1"/>
      <c r="XDT19" s="1"/>
      <c r="XDU19" s="1"/>
      <c r="XDV19" s="1"/>
      <c r="XDW19" s="1"/>
      <c r="XDX19" s="1"/>
      <c r="XDY19" s="1"/>
      <c r="XDZ19" s="1"/>
      <c r="XEA19" s="1"/>
      <c r="XEB19" s="1"/>
      <c r="XEC19" s="1"/>
      <c r="XED19" s="1"/>
      <c r="XEE19" s="1"/>
      <c r="XEF19" s="1"/>
      <c r="XEG19" s="1"/>
      <c r="XEH19" s="1"/>
      <c r="XEI19" s="1"/>
      <c r="XEJ19" s="1"/>
      <c r="XEK19" s="1"/>
      <c r="XEL19" s="1"/>
      <c r="XEM19" s="1"/>
      <c r="XEN19" s="1"/>
      <c r="XEO19" s="1"/>
      <c r="XEP19" s="1"/>
      <c r="XEQ19" s="1"/>
      <c r="XER19" s="1"/>
      <c r="XES19" s="1"/>
      <c r="XET19" s="1"/>
      <c r="XEU19" s="1"/>
      <c r="XEV19" s="1"/>
      <c r="XEW19" s="1"/>
      <c r="XEX19" s="1"/>
      <c r="XEY19" s="1"/>
      <c r="XEZ19" s="1"/>
      <c r="XFA19" s="1"/>
      <c r="XFB19" s="1"/>
      <c r="XFC19" s="1"/>
      <c r="XFD19" s="1"/>
    </row>
    <row r="21" spans="5:16384">
      <c r="E21" s="16" t="str">
        <f xml:space="preserve"> Financials!E$38</f>
        <v>Retained Earnings</v>
      </c>
      <c r="F21" s="16">
        <f xml:space="preserve"> Financials!F$38</f>
        <v>0</v>
      </c>
      <c r="G21" s="16" t="str">
        <f xml:space="preserve"> Financials!G$38</f>
        <v>GBP</v>
      </c>
      <c r="H21" s="41">
        <f xml:space="preserve"> Financials!H$38</f>
        <v>0</v>
      </c>
      <c r="I21" s="16">
        <f xml:space="preserve"> Financials!I$38</f>
        <v>0</v>
      </c>
      <c r="J21" s="9">
        <f ca="1" xml:space="preserve"> SUMIF( Time!$J284:$BQ284, Time!J$28, Financials!$J38:$BQ38)</f>
        <v>-83033.721462157002</v>
      </c>
      <c r="K21" s="9">
        <f ca="1" xml:space="preserve"> SUMIF( Time!$J284:$BQ284, Time!K$28, Financials!$J38:$BQ38)</f>
        <v>-159236.15566797255</v>
      </c>
      <c r="L21" s="9">
        <f ca="1" xml:space="preserve"> SUMIF( Time!$J284:$BQ284, Time!L$28, Financials!$J38:$BQ38)</f>
        <v>-101385.99705683433</v>
      </c>
      <c r="M21" s="9">
        <f ca="1" xml:space="preserve"> SUMIF( Time!$J284:$BQ284, Time!M$28, Financials!$J38:$BQ38)</f>
        <v>65374.519129703949</v>
      </c>
      <c r="N21" s="9">
        <f ca="1" xml:space="preserve"> SUMIF( Time!$J284:$BQ284, Time!N$28, Financials!$J38:$BQ38)</f>
        <v>426587.49907132576</v>
      </c>
      <c r="O21" s="9">
        <f ca="1" xml:space="preserve"> SUMIF( Time!$J284:$BQ284, Time!O$28, Financials!$J38:$BQ38)</f>
        <v>1072673.6136686066</v>
      </c>
      <c r="P21" s="9">
        <f ca="1" xml:space="preserve"> SUMIF( Time!$J284:$BQ284, Time!P$28, Financials!$J38:$BQ38)</f>
        <v>2217347.8666398199</v>
      </c>
      <c r="Q21" s="9">
        <f ca="1" xml:space="preserve"> SUMIF( Time!$J284:$BQ284, Time!Q$28, Financials!$J38:$BQ38)</f>
        <v>4140298.9025481464</v>
      </c>
      <c r="R21" s="9">
        <f ca="1" xml:space="preserve"> SUMIF( Time!$J284:$BQ284, Time!R$28, Financials!$J38:$BQ38)</f>
        <v>7409135.3242080938</v>
      </c>
      <c r="S21" s="9">
        <f ca="1" xml:space="preserve"> SUMIF( Time!$J284:$BQ284, Time!S$28, Financials!$J38:$BQ38)</f>
        <v>13022684.093997976</v>
      </c>
      <c r="T21" s="9">
        <f ca="1" xml:space="preserve"> SUMIF( Time!$J284:$BQ284, Time!T$28, Financials!$J38:$BQ38)</f>
        <v>22711810.335959624</v>
      </c>
      <c r="U21" s="9">
        <f ca="1" xml:space="preserve"> SUMIF( Time!$J284:$BQ284, Time!U$28, Financials!$J38:$BQ38)</f>
        <v>39705493.792370439</v>
      </c>
      <c r="V21" s="9">
        <f ca="1" xml:space="preserve"> SUMIF( Time!$J284:$BQ284, Time!V$28, Financials!$J38:$BQ38)</f>
        <v>69895592.806872636</v>
      </c>
      <c r="W21" s="9">
        <f ca="1" xml:space="preserve"> SUMIF( Time!$J284:$BQ284, Time!W$28, Financials!$J38:$BQ38)</f>
        <v>124061931.80998403</v>
      </c>
      <c r="X21" s="9">
        <f ca="1" xml:space="preserve"> SUMIF( Time!$J284:$BQ284, Time!X$28, Financials!$J38:$BQ38)</f>
        <v>221948408.91647235</v>
      </c>
      <c r="Y21" s="9">
        <f ca="1" xml:space="preserve"> SUMIF( Time!$J284:$BQ284, Time!Y$28, Financials!$J38:$BQ38)</f>
        <v>399765328.46634459</v>
      </c>
      <c r="Z21" s="9">
        <f ca="1" xml:space="preserve"> SUMIF( Time!$J284:$BQ284, Time!Z$28, Financials!$J38:$BQ38)</f>
        <v>724310776.64230943</v>
      </c>
      <c r="AA21" s="9">
        <f ca="1" xml:space="preserve"> SUMIF( Time!$J284:$BQ284, Time!AA$28, Financials!$J38:$BQ38)</f>
        <v>1318401870.6045105</v>
      </c>
      <c r="AB21" s="9">
        <f ca="1" xml:space="preserve"> SUMIF( Time!$J284:$BQ284, Time!AB$28, Financials!$J38:$BQ38)</f>
        <v>2408303019.8047771</v>
      </c>
      <c r="AC21" s="9">
        <f ca="1" xml:space="preserve"> SUMIF( Time!$J284:$BQ284, Time!AC$28, Financials!$J38:$BQ38)</f>
        <v>4410897378.7528439</v>
      </c>
    </row>
    <row r="22" spans="5:16384">
      <c r="E22" s="16" t="str">
        <f xml:space="preserve"> Equity!E$13</f>
        <v>Share Capital</v>
      </c>
      <c r="F22" s="16">
        <f xml:space="preserve"> Equity!F$13</f>
        <v>0</v>
      </c>
      <c r="G22" s="16" t="str">
        <f xml:space="preserve"> Equity!G$13</f>
        <v>GBP</v>
      </c>
      <c r="H22" s="41">
        <f xml:space="preserve"> Equity!H$13</f>
        <v>0</v>
      </c>
      <c r="I22" s="16">
        <f xml:space="preserve"> Equity!I$13</f>
        <v>0</v>
      </c>
      <c r="J22" s="9">
        <f xml:space="preserve"> SUMIF( Time!$J284:$BQ284, Time!J$28, Equity!$J13:$BQ13)</f>
        <v>0</v>
      </c>
      <c r="K22" s="9">
        <f xml:space="preserve"> SUMIF( Time!$J284:$BQ284, Time!K$28, Equity!$J13:$BQ13)</f>
        <v>0</v>
      </c>
      <c r="L22" s="9">
        <f xml:space="preserve"> SUMIF( Time!$J284:$BQ284, Time!L$28, Equity!$J13:$BQ13)</f>
        <v>0</v>
      </c>
      <c r="M22" s="9">
        <f xml:space="preserve"> SUMIF( Time!$J284:$BQ284, Time!M$28, Equity!$J13:$BQ13)</f>
        <v>0</v>
      </c>
      <c r="N22" s="9">
        <f xml:space="preserve"> SUMIF( Time!$J284:$BQ284, Time!N$28, Equity!$J13:$BQ13)</f>
        <v>0</v>
      </c>
      <c r="O22" s="9">
        <f xml:space="preserve"> SUMIF( Time!$J284:$BQ284, Time!O$28, Equity!$J13:$BQ13)</f>
        <v>0</v>
      </c>
      <c r="P22" s="9">
        <f xml:space="preserve"> SUMIF( Time!$J284:$BQ284, Time!P$28, Equity!$J13:$BQ13)</f>
        <v>0</v>
      </c>
      <c r="Q22" s="9">
        <f xml:space="preserve"> SUMIF( Time!$J284:$BQ284, Time!Q$28, Equity!$J13:$BQ13)</f>
        <v>0</v>
      </c>
      <c r="R22" s="9">
        <f xml:space="preserve"> SUMIF( Time!$J284:$BQ284, Time!R$28, Equity!$J13:$BQ13)</f>
        <v>0</v>
      </c>
      <c r="S22" s="9">
        <f xml:space="preserve"> SUMIF( Time!$J284:$BQ284, Time!S$28, Equity!$J13:$BQ13)</f>
        <v>0</v>
      </c>
      <c r="T22" s="9">
        <f xml:space="preserve"> SUMIF( Time!$J284:$BQ284, Time!T$28, Equity!$J13:$BQ13)</f>
        <v>0</v>
      </c>
      <c r="U22" s="9">
        <f xml:space="preserve"> SUMIF( Time!$J284:$BQ284, Time!U$28, Equity!$J13:$BQ13)</f>
        <v>0</v>
      </c>
      <c r="V22" s="9">
        <f xml:space="preserve"> SUMIF( Time!$J284:$BQ284, Time!V$28, Equity!$J13:$BQ13)</f>
        <v>0</v>
      </c>
      <c r="W22" s="9">
        <f xml:space="preserve"> SUMIF( Time!$J284:$BQ284, Time!W$28, Equity!$J13:$BQ13)</f>
        <v>0</v>
      </c>
      <c r="X22" s="9">
        <f xml:space="preserve"> SUMIF( Time!$J284:$BQ284, Time!X$28, Equity!$J13:$BQ13)</f>
        <v>0</v>
      </c>
      <c r="Y22" s="9">
        <f xml:space="preserve"> SUMIF( Time!$J284:$BQ284, Time!Y$28, Equity!$J13:$BQ13)</f>
        <v>0</v>
      </c>
      <c r="Z22" s="9">
        <f xml:space="preserve"> SUMIF( Time!$J284:$BQ284, Time!Z$28, Equity!$J13:$BQ13)</f>
        <v>0</v>
      </c>
      <c r="AA22" s="9">
        <f xml:space="preserve"> SUMIF( Time!$J284:$BQ284, Time!AA$28, Equity!$J13:$BQ13)</f>
        <v>0</v>
      </c>
      <c r="AB22" s="9">
        <f xml:space="preserve"> SUMIF( Time!$J284:$BQ284, Time!AB$28, Equity!$J13:$BQ13)</f>
        <v>0</v>
      </c>
      <c r="AC22" s="9">
        <f xml:space="preserve"> SUMIF( Time!$J284:$BQ284, Time!AC$28, Equity!$J13:$BQ13)</f>
        <v>0</v>
      </c>
    </row>
    <row r="23" spans="5:16384">
      <c r="E23" s="59" t="str">
        <f xml:space="preserve"> Financials!E$30</f>
        <v>Shareholder Equity</v>
      </c>
      <c r="F23" s="59"/>
      <c r="G23" s="59" t="str">
        <f xml:space="preserve"> Financials!G$30</f>
        <v>GBP</v>
      </c>
      <c r="H23" s="106">
        <f xml:space="preserve"> Financials!H$30</f>
        <v>0</v>
      </c>
      <c r="I23" s="59">
        <f xml:space="preserve"> Financials!I$30</f>
        <v>0</v>
      </c>
      <c r="J23" s="17">
        <f ca="1" xml:space="preserve"> SUMIF( Time!$J284:$BQ284, Time!J$28, Financials!$J30:$BQ30)</f>
        <v>-83033.721462157002</v>
      </c>
      <c r="K23" s="17">
        <f ca="1" xml:space="preserve"> SUMIF( Time!$J284:$BQ284, Time!K$28, Financials!$J30:$BQ30)</f>
        <v>-159236.15566797255</v>
      </c>
      <c r="L23" s="17">
        <f ca="1" xml:space="preserve"> SUMIF( Time!$J284:$BQ284, Time!L$28, Financials!$J30:$BQ30)</f>
        <v>-101385.99705683433</v>
      </c>
      <c r="M23" s="17">
        <f ca="1" xml:space="preserve"> SUMIF( Time!$J284:$BQ284, Time!M$28, Financials!$J30:$BQ30)</f>
        <v>65374.519129703949</v>
      </c>
      <c r="N23" s="17">
        <f ca="1" xml:space="preserve"> SUMIF( Time!$J284:$BQ284, Time!N$28, Financials!$J30:$BQ30)</f>
        <v>426587.49907132576</v>
      </c>
      <c r="O23" s="17">
        <f ca="1" xml:space="preserve"> SUMIF( Time!$J284:$BQ284, Time!O$28, Financials!$J30:$BQ30)</f>
        <v>1072673.6136686066</v>
      </c>
      <c r="P23" s="17">
        <f ca="1" xml:space="preserve"> SUMIF( Time!$J284:$BQ284, Time!P$28, Financials!$J30:$BQ30)</f>
        <v>2217347.8666398199</v>
      </c>
      <c r="Q23" s="17">
        <f ca="1" xml:space="preserve"> SUMIF( Time!$J284:$BQ284, Time!Q$28, Financials!$J30:$BQ30)</f>
        <v>4140298.9025481464</v>
      </c>
      <c r="R23" s="17">
        <f ca="1" xml:space="preserve"> SUMIF( Time!$J284:$BQ284, Time!R$28, Financials!$J30:$BQ30)</f>
        <v>7409135.3242080938</v>
      </c>
      <c r="S23" s="17">
        <f ca="1" xml:space="preserve"> SUMIF( Time!$J284:$BQ284, Time!S$28, Financials!$J30:$BQ30)</f>
        <v>13022684.093997976</v>
      </c>
      <c r="T23" s="17">
        <f ca="1" xml:space="preserve"> SUMIF( Time!$J284:$BQ284, Time!T$28, Financials!$J30:$BQ30)</f>
        <v>22711810.335959624</v>
      </c>
      <c r="U23" s="17">
        <f ca="1" xml:space="preserve"> SUMIF( Time!$J284:$BQ284, Time!U$28, Financials!$J30:$BQ30)</f>
        <v>39705493.792370439</v>
      </c>
      <c r="V23" s="17">
        <f ca="1" xml:space="preserve"> SUMIF( Time!$J284:$BQ284, Time!V$28, Financials!$J30:$BQ30)</f>
        <v>69895592.806872636</v>
      </c>
      <c r="W23" s="17">
        <f ca="1" xml:space="preserve"> SUMIF( Time!$J284:$BQ284, Time!W$28, Financials!$J30:$BQ30)</f>
        <v>124061931.80998403</v>
      </c>
      <c r="X23" s="17">
        <f ca="1" xml:space="preserve"> SUMIF( Time!$J284:$BQ284, Time!X$28, Financials!$J30:$BQ30)</f>
        <v>221948408.91647235</v>
      </c>
      <c r="Y23" s="17">
        <f ca="1" xml:space="preserve"> SUMIF( Time!$J284:$BQ284, Time!Y$28, Financials!$J30:$BQ30)</f>
        <v>399765328.46634459</v>
      </c>
      <c r="Z23" s="17">
        <f ca="1" xml:space="preserve"> SUMIF( Time!$J284:$BQ284, Time!Z$28, Financials!$J30:$BQ30)</f>
        <v>724310776.64230943</v>
      </c>
      <c r="AA23" s="17">
        <f ca="1" xml:space="preserve"> SUMIF( Time!$J284:$BQ284, Time!AA$28, Financials!$J30:$BQ30)</f>
        <v>1318401870.6045105</v>
      </c>
      <c r="AB23" s="17">
        <f ca="1" xml:space="preserve"> SUMIF( Time!$J284:$BQ284, Time!AB$28, Financials!$J30:$BQ30)</f>
        <v>2408303019.8047771</v>
      </c>
      <c r="AC23" s="17">
        <f ca="1" xml:space="preserve"> SUMIF( Time!$J284:$BQ284, Time!AC$28, Financials!$J30:$BQ30)</f>
        <v>4410897378.7528439</v>
      </c>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c r="QL23" s="1"/>
      <c r="QM23" s="1"/>
      <c r="QN23" s="1"/>
      <c r="QO23" s="1"/>
      <c r="QP23" s="1"/>
      <c r="QQ23" s="1"/>
      <c r="QR23" s="1"/>
      <c r="QS23" s="1"/>
      <c r="QT23" s="1"/>
      <c r="QU23" s="1"/>
      <c r="QV23" s="1"/>
      <c r="QW23" s="1"/>
      <c r="QX23" s="1"/>
      <c r="QY23" s="1"/>
      <c r="QZ23" s="1"/>
      <c r="RA23" s="1"/>
      <c r="RB23" s="1"/>
      <c r="RC23" s="1"/>
      <c r="RD23" s="1"/>
      <c r="RE23" s="1"/>
      <c r="RF23" s="1"/>
      <c r="RG23" s="1"/>
      <c r="RH23" s="1"/>
      <c r="RI23" s="1"/>
      <c r="RJ23" s="1"/>
      <c r="RK23" s="1"/>
      <c r="RL23" s="1"/>
      <c r="RM23" s="1"/>
      <c r="RN23" s="1"/>
      <c r="RO23" s="1"/>
      <c r="RP23" s="1"/>
      <c r="RQ23" s="1"/>
      <c r="RR23" s="1"/>
      <c r="RS23" s="1"/>
      <c r="RT23" s="1"/>
      <c r="RU23" s="1"/>
      <c r="RV23" s="1"/>
      <c r="RW23" s="1"/>
      <c r="RX23" s="1"/>
      <c r="RY23" s="1"/>
      <c r="RZ23" s="1"/>
      <c r="SA23" s="1"/>
      <c r="SB23" s="1"/>
      <c r="SC23" s="1"/>
      <c r="SD23" s="1"/>
      <c r="SE23" s="1"/>
      <c r="SF23" s="1"/>
      <c r="SG23" s="1"/>
      <c r="SH23" s="1"/>
      <c r="SI23" s="1"/>
      <c r="SJ23" s="1"/>
      <c r="SK23" s="1"/>
      <c r="SL23" s="1"/>
      <c r="SM23" s="1"/>
      <c r="SN23" s="1"/>
      <c r="SO23" s="1"/>
      <c r="SP23" s="1"/>
      <c r="SQ23" s="1"/>
      <c r="SR23" s="1"/>
      <c r="SS23" s="1"/>
      <c r="ST23" s="1"/>
      <c r="SU23" s="1"/>
      <c r="SV23" s="1"/>
      <c r="SW23" s="1"/>
      <c r="SX23" s="1"/>
      <c r="SY23" s="1"/>
      <c r="SZ23" s="1"/>
      <c r="TA23" s="1"/>
      <c r="TB23" s="1"/>
      <c r="TC23" s="1"/>
      <c r="TD23" s="1"/>
      <c r="TE23" s="1"/>
      <c r="TF23" s="1"/>
      <c r="TG23" s="1"/>
      <c r="TH23" s="1"/>
      <c r="TI23" s="1"/>
      <c r="TJ23" s="1"/>
      <c r="TK23" s="1"/>
      <c r="TL23" s="1"/>
      <c r="TM23" s="1"/>
      <c r="TN23" s="1"/>
      <c r="TO23" s="1"/>
      <c r="TP23" s="1"/>
      <c r="TQ23" s="1"/>
      <c r="TR23" s="1"/>
      <c r="TS23" s="1"/>
      <c r="TT23" s="1"/>
      <c r="TU23" s="1"/>
      <c r="TV23" s="1"/>
      <c r="TW23" s="1"/>
      <c r="TX23" s="1"/>
      <c r="TY23" s="1"/>
      <c r="TZ23" s="1"/>
      <c r="UA23" s="1"/>
      <c r="UB23" s="1"/>
      <c r="UC23" s="1"/>
      <c r="UD23" s="1"/>
      <c r="UE23" s="1"/>
      <c r="UF23" s="1"/>
      <c r="UG23" s="1"/>
      <c r="UH23" s="1"/>
      <c r="UI23" s="1"/>
      <c r="UJ23" s="1"/>
      <c r="UK23" s="1"/>
      <c r="UL23" s="1"/>
      <c r="UM23" s="1"/>
      <c r="UN23" s="1"/>
      <c r="UO23" s="1"/>
      <c r="UP23" s="1"/>
      <c r="UQ23" s="1"/>
      <c r="UR23" s="1"/>
      <c r="US23" s="1"/>
      <c r="UT23" s="1"/>
      <c r="UU23" s="1"/>
      <c r="UV23" s="1"/>
      <c r="UW23" s="1"/>
      <c r="UX23" s="1"/>
      <c r="UY23" s="1"/>
      <c r="UZ23" s="1"/>
      <c r="VA23" s="1"/>
      <c r="VB23" s="1"/>
      <c r="VC23" s="1"/>
      <c r="VD23" s="1"/>
      <c r="VE23" s="1"/>
      <c r="VF23" s="1"/>
      <c r="VG23" s="1"/>
      <c r="VH23" s="1"/>
      <c r="VI23" s="1"/>
      <c r="VJ23" s="1"/>
      <c r="VK23" s="1"/>
      <c r="VL23" s="1"/>
      <c r="VM23" s="1"/>
      <c r="VN23" s="1"/>
      <c r="VO23" s="1"/>
      <c r="VP23" s="1"/>
      <c r="VQ23" s="1"/>
      <c r="VR23" s="1"/>
      <c r="VS23" s="1"/>
      <c r="VT23" s="1"/>
      <c r="VU23" s="1"/>
      <c r="VV23" s="1"/>
      <c r="VW23" s="1"/>
      <c r="VX23" s="1"/>
      <c r="VY23" s="1"/>
      <c r="VZ23" s="1"/>
      <c r="WA23" s="1"/>
      <c r="WB23" s="1"/>
      <c r="WC23" s="1"/>
      <c r="WD23" s="1"/>
      <c r="WE23" s="1"/>
      <c r="WF23" s="1"/>
      <c r="WG23" s="1"/>
      <c r="WH23" s="1"/>
      <c r="WI23" s="1"/>
      <c r="WJ23" s="1"/>
      <c r="WK23" s="1"/>
      <c r="WL23" s="1"/>
      <c r="WM23" s="1"/>
      <c r="WN23" s="1"/>
      <c r="WO23" s="1"/>
      <c r="WP23" s="1"/>
      <c r="WQ23" s="1"/>
      <c r="WR23" s="1"/>
      <c r="WS23" s="1"/>
      <c r="WT23" s="1"/>
      <c r="WU23" s="1"/>
      <c r="WV23" s="1"/>
      <c r="WW23" s="1"/>
      <c r="WX23" s="1"/>
      <c r="WY23" s="1"/>
      <c r="WZ23" s="1"/>
      <c r="XA23" s="1"/>
      <c r="XB23" s="1"/>
      <c r="XC23" s="1"/>
      <c r="XD23" s="1"/>
      <c r="XE23" s="1"/>
      <c r="XF23" s="1"/>
      <c r="XG23" s="1"/>
      <c r="XH23" s="1"/>
      <c r="XI23" s="1"/>
      <c r="XJ23" s="1"/>
      <c r="XK23" s="1"/>
      <c r="XL23" s="1"/>
      <c r="XM23" s="1"/>
      <c r="XN23" s="1"/>
      <c r="XO23" s="1"/>
      <c r="XP23" s="1"/>
      <c r="XQ23" s="1"/>
      <c r="XR23" s="1"/>
      <c r="XS23" s="1"/>
      <c r="XT23" s="1"/>
      <c r="XU23" s="1"/>
      <c r="XV23" s="1"/>
      <c r="XW23" s="1"/>
      <c r="XX23" s="1"/>
      <c r="XY23" s="1"/>
      <c r="XZ23" s="1"/>
      <c r="YA23" s="1"/>
      <c r="YB23" s="1"/>
      <c r="YC23" s="1"/>
      <c r="YD23" s="1"/>
      <c r="YE23" s="1"/>
      <c r="YF23" s="1"/>
      <c r="YG23" s="1"/>
      <c r="YH23" s="1"/>
      <c r="YI23" s="1"/>
      <c r="YJ23" s="1"/>
      <c r="YK23" s="1"/>
      <c r="YL23" s="1"/>
      <c r="YM23" s="1"/>
      <c r="YN23" s="1"/>
      <c r="YO23" s="1"/>
      <c r="YP23" s="1"/>
      <c r="YQ23" s="1"/>
      <c r="YR23" s="1"/>
      <c r="YS23" s="1"/>
      <c r="YT23" s="1"/>
      <c r="YU23" s="1"/>
      <c r="YV23" s="1"/>
      <c r="YW23" s="1"/>
      <c r="YX23" s="1"/>
      <c r="YY23" s="1"/>
      <c r="YZ23" s="1"/>
      <c r="ZA23" s="1"/>
      <c r="ZB23" s="1"/>
      <c r="ZC23" s="1"/>
      <c r="ZD23" s="1"/>
      <c r="ZE23" s="1"/>
      <c r="ZF23" s="1"/>
      <c r="ZG23" s="1"/>
      <c r="ZH23" s="1"/>
      <c r="ZI23" s="1"/>
      <c r="ZJ23" s="1"/>
      <c r="ZK23" s="1"/>
      <c r="ZL23" s="1"/>
      <c r="ZM23" s="1"/>
      <c r="ZN23" s="1"/>
      <c r="ZO23" s="1"/>
      <c r="ZP23" s="1"/>
      <c r="ZQ23" s="1"/>
      <c r="ZR23" s="1"/>
      <c r="ZS23" s="1"/>
      <c r="ZT23" s="1"/>
      <c r="ZU23" s="1"/>
      <c r="ZV23" s="1"/>
      <c r="ZW23" s="1"/>
      <c r="ZX23" s="1"/>
      <c r="ZY23" s="1"/>
      <c r="ZZ23" s="1"/>
      <c r="AAA23" s="1"/>
      <c r="AAB23" s="1"/>
      <c r="AAC23" s="1"/>
      <c r="AAD23" s="1"/>
      <c r="AAE23" s="1"/>
      <c r="AAF23" s="1"/>
      <c r="AAG23" s="1"/>
      <c r="AAH23" s="1"/>
      <c r="AAI23" s="1"/>
      <c r="AAJ23" s="1"/>
      <c r="AAK23" s="1"/>
      <c r="AAL23" s="1"/>
      <c r="AAM23" s="1"/>
      <c r="AAN23" s="1"/>
      <c r="AAO23" s="1"/>
      <c r="AAP23" s="1"/>
      <c r="AAQ23" s="1"/>
      <c r="AAR23" s="1"/>
      <c r="AAS23" s="1"/>
      <c r="AAT23" s="1"/>
      <c r="AAU23" s="1"/>
      <c r="AAV23" s="1"/>
      <c r="AAW23" s="1"/>
      <c r="AAX23" s="1"/>
      <c r="AAY23" s="1"/>
      <c r="AAZ23" s="1"/>
      <c r="ABA23" s="1"/>
      <c r="ABB23" s="1"/>
      <c r="ABC23" s="1"/>
      <c r="ABD23" s="1"/>
      <c r="ABE23" s="1"/>
      <c r="ABF23" s="1"/>
      <c r="ABG23" s="1"/>
      <c r="ABH23" s="1"/>
      <c r="ABI23" s="1"/>
      <c r="ABJ23" s="1"/>
      <c r="ABK23" s="1"/>
      <c r="ABL23" s="1"/>
      <c r="ABM23" s="1"/>
      <c r="ABN23" s="1"/>
      <c r="ABO23" s="1"/>
      <c r="ABP23" s="1"/>
      <c r="ABQ23" s="1"/>
      <c r="ABR23" s="1"/>
      <c r="ABS23" s="1"/>
      <c r="ABT23" s="1"/>
      <c r="ABU23" s="1"/>
      <c r="ABV23" s="1"/>
      <c r="ABW23" s="1"/>
      <c r="ABX23" s="1"/>
      <c r="ABY23" s="1"/>
      <c r="ABZ23" s="1"/>
      <c r="ACA23" s="1"/>
      <c r="ACB23" s="1"/>
      <c r="ACC23" s="1"/>
      <c r="ACD23" s="1"/>
      <c r="ACE23" s="1"/>
      <c r="ACF23" s="1"/>
      <c r="ACG23" s="1"/>
      <c r="ACH23" s="1"/>
      <c r="ACI23" s="1"/>
      <c r="ACJ23" s="1"/>
      <c r="ACK23" s="1"/>
      <c r="ACL23" s="1"/>
      <c r="ACM23" s="1"/>
      <c r="ACN23" s="1"/>
      <c r="ACO23" s="1"/>
      <c r="ACP23" s="1"/>
      <c r="ACQ23" s="1"/>
      <c r="ACR23" s="1"/>
      <c r="ACS23" s="1"/>
      <c r="ACT23" s="1"/>
      <c r="ACU23" s="1"/>
      <c r="ACV23" s="1"/>
      <c r="ACW23" s="1"/>
      <c r="ACX23" s="1"/>
      <c r="ACY23" s="1"/>
      <c r="ACZ23" s="1"/>
      <c r="ADA23" s="1"/>
      <c r="ADB23" s="1"/>
      <c r="ADC23" s="1"/>
      <c r="ADD23" s="1"/>
      <c r="ADE23" s="1"/>
      <c r="ADF23" s="1"/>
      <c r="ADG23" s="1"/>
      <c r="ADH23" s="1"/>
      <c r="ADI23" s="1"/>
      <c r="ADJ23" s="1"/>
      <c r="ADK23" s="1"/>
      <c r="ADL23" s="1"/>
      <c r="ADM23" s="1"/>
      <c r="ADN23" s="1"/>
      <c r="ADO23" s="1"/>
      <c r="ADP23" s="1"/>
      <c r="ADQ23" s="1"/>
      <c r="ADR23" s="1"/>
      <c r="ADS23" s="1"/>
      <c r="ADT23" s="1"/>
      <c r="ADU23" s="1"/>
      <c r="ADV23" s="1"/>
      <c r="ADW23" s="1"/>
      <c r="ADX23" s="1"/>
      <c r="ADY23" s="1"/>
      <c r="ADZ23" s="1"/>
      <c r="AEA23" s="1"/>
      <c r="AEB23" s="1"/>
      <c r="AEC23" s="1"/>
      <c r="AED23" s="1"/>
      <c r="AEE23" s="1"/>
      <c r="AEF23" s="1"/>
      <c r="AEG23" s="1"/>
      <c r="AEH23" s="1"/>
      <c r="AEI23" s="1"/>
      <c r="AEJ23" s="1"/>
      <c r="AEK23" s="1"/>
      <c r="AEL23" s="1"/>
      <c r="AEM23" s="1"/>
      <c r="AEN23" s="1"/>
      <c r="AEO23" s="1"/>
      <c r="AEP23" s="1"/>
      <c r="AEQ23" s="1"/>
      <c r="AER23" s="1"/>
      <c r="AES23" s="1"/>
      <c r="AET23" s="1"/>
      <c r="AEU23" s="1"/>
      <c r="AEV23" s="1"/>
      <c r="AEW23" s="1"/>
      <c r="AEX23" s="1"/>
      <c r="AEY23" s="1"/>
      <c r="AEZ23" s="1"/>
      <c r="AFA23" s="1"/>
      <c r="AFB23" s="1"/>
      <c r="AFC23" s="1"/>
      <c r="AFD23" s="1"/>
      <c r="AFE23" s="1"/>
      <c r="AFF23" s="1"/>
      <c r="AFG23" s="1"/>
      <c r="AFH23" s="1"/>
      <c r="AFI23" s="1"/>
      <c r="AFJ23" s="1"/>
      <c r="AFK23" s="1"/>
      <c r="AFL23" s="1"/>
      <c r="AFM23" s="1"/>
      <c r="AFN23" s="1"/>
      <c r="AFO23" s="1"/>
      <c r="AFP23" s="1"/>
      <c r="AFQ23" s="1"/>
      <c r="AFR23" s="1"/>
      <c r="AFS23" s="1"/>
      <c r="AFT23" s="1"/>
      <c r="AFU23" s="1"/>
      <c r="AFV23" s="1"/>
      <c r="AFW23" s="1"/>
      <c r="AFX23" s="1"/>
      <c r="AFY23" s="1"/>
      <c r="AFZ23" s="1"/>
      <c r="AGA23" s="1"/>
      <c r="AGB23" s="1"/>
      <c r="AGC23" s="1"/>
      <c r="AGD23" s="1"/>
      <c r="AGE23" s="1"/>
      <c r="AGF23" s="1"/>
      <c r="AGG23" s="1"/>
      <c r="AGH23" s="1"/>
      <c r="AGI23" s="1"/>
      <c r="AGJ23" s="1"/>
      <c r="AGK23" s="1"/>
      <c r="AGL23" s="1"/>
      <c r="AGM23" s="1"/>
      <c r="AGN23" s="1"/>
      <c r="AGO23" s="1"/>
      <c r="AGP23" s="1"/>
      <c r="AGQ23" s="1"/>
      <c r="AGR23" s="1"/>
      <c r="AGS23" s="1"/>
      <c r="AGT23" s="1"/>
      <c r="AGU23" s="1"/>
      <c r="AGV23" s="1"/>
      <c r="AGW23" s="1"/>
      <c r="AGX23" s="1"/>
      <c r="AGY23" s="1"/>
      <c r="AGZ23" s="1"/>
      <c r="AHA23" s="1"/>
      <c r="AHB23" s="1"/>
      <c r="AHC23" s="1"/>
      <c r="AHD23" s="1"/>
      <c r="AHE23" s="1"/>
      <c r="AHF23" s="1"/>
      <c r="AHG23" s="1"/>
      <c r="AHH23" s="1"/>
      <c r="AHI23" s="1"/>
      <c r="AHJ23" s="1"/>
      <c r="AHK23" s="1"/>
      <c r="AHL23" s="1"/>
      <c r="AHM23" s="1"/>
      <c r="AHN23" s="1"/>
      <c r="AHO23" s="1"/>
      <c r="AHP23" s="1"/>
      <c r="AHQ23" s="1"/>
      <c r="AHR23" s="1"/>
      <c r="AHS23" s="1"/>
      <c r="AHT23" s="1"/>
      <c r="AHU23" s="1"/>
      <c r="AHV23" s="1"/>
      <c r="AHW23" s="1"/>
      <c r="AHX23" s="1"/>
      <c r="AHY23" s="1"/>
      <c r="AHZ23" s="1"/>
      <c r="AIA23" s="1"/>
      <c r="AIB23" s="1"/>
      <c r="AIC23" s="1"/>
      <c r="AID23" s="1"/>
      <c r="AIE23" s="1"/>
      <c r="AIF23" s="1"/>
      <c r="AIG23" s="1"/>
      <c r="AIH23" s="1"/>
      <c r="AII23" s="1"/>
      <c r="AIJ23" s="1"/>
      <c r="AIK23" s="1"/>
      <c r="AIL23" s="1"/>
      <c r="AIM23" s="1"/>
      <c r="AIN23" s="1"/>
      <c r="AIO23" s="1"/>
      <c r="AIP23" s="1"/>
      <c r="AIQ23" s="1"/>
      <c r="AIR23" s="1"/>
      <c r="AIS23" s="1"/>
      <c r="AIT23" s="1"/>
      <c r="AIU23" s="1"/>
      <c r="AIV23" s="1"/>
      <c r="AIW23" s="1"/>
      <c r="AIX23" s="1"/>
      <c r="AIY23" s="1"/>
      <c r="AIZ23" s="1"/>
      <c r="AJA23" s="1"/>
      <c r="AJB23" s="1"/>
      <c r="AJC23" s="1"/>
      <c r="AJD23" s="1"/>
      <c r="AJE23" s="1"/>
      <c r="AJF23" s="1"/>
      <c r="AJG23" s="1"/>
      <c r="AJH23" s="1"/>
      <c r="AJI23" s="1"/>
      <c r="AJJ23" s="1"/>
      <c r="AJK23" s="1"/>
      <c r="AJL23" s="1"/>
      <c r="AJM23" s="1"/>
      <c r="AJN23" s="1"/>
      <c r="AJO23" s="1"/>
      <c r="AJP23" s="1"/>
      <c r="AJQ23" s="1"/>
      <c r="AJR23" s="1"/>
      <c r="AJS23" s="1"/>
      <c r="AJT23" s="1"/>
      <c r="AJU23" s="1"/>
      <c r="AJV23" s="1"/>
      <c r="AJW23" s="1"/>
      <c r="AJX23" s="1"/>
      <c r="AJY23" s="1"/>
      <c r="AJZ23" s="1"/>
      <c r="AKA23" s="1"/>
      <c r="AKB23" s="1"/>
      <c r="AKC23" s="1"/>
      <c r="AKD23" s="1"/>
      <c r="AKE23" s="1"/>
      <c r="AKF23" s="1"/>
      <c r="AKG23" s="1"/>
      <c r="AKH23" s="1"/>
      <c r="AKI23" s="1"/>
      <c r="AKJ23" s="1"/>
      <c r="AKK23" s="1"/>
      <c r="AKL23" s="1"/>
      <c r="AKM23" s="1"/>
      <c r="AKN23" s="1"/>
      <c r="AKO23" s="1"/>
      <c r="AKP23" s="1"/>
      <c r="AKQ23" s="1"/>
      <c r="AKR23" s="1"/>
      <c r="AKS23" s="1"/>
      <c r="AKT23" s="1"/>
      <c r="AKU23" s="1"/>
      <c r="AKV23" s="1"/>
      <c r="AKW23" s="1"/>
      <c r="AKX23" s="1"/>
      <c r="AKY23" s="1"/>
      <c r="AKZ23" s="1"/>
      <c r="ALA23" s="1"/>
      <c r="ALB23" s="1"/>
      <c r="ALC23" s="1"/>
      <c r="ALD23" s="1"/>
      <c r="ALE23" s="1"/>
      <c r="ALF23" s="1"/>
      <c r="ALG23" s="1"/>
      <c r="ALH23" s="1"/>
      <c r="ALI23" s="1"/>
      <c r="ALJ23" s="1"/>
      <c r="ALK23" s="1"/>
      <c r="ALL23" s="1"/>
      <c r="ALM23" s="1"/>
      <c r="ALN23" s="1"/>
      <c r="ALO23" s="1"/>
      <c r="ALP23" s="1"/>
      <c r="ALQ23" s="1"/>
      <c r="ALR23" s="1"/>
      <c r="ALS23" s="1"/>
      <c r="ALT23" s="1"/>
      <c r="ALU23" s="1"/>
      <c r="ALV23" s="1"/>
      <c r="ALW23" s="1"/>
      <c r="ALX23" s="1"/>
      <c r="ALY23" s="1"/>
      <c r="ALZ23" s="1"/>
      <c r="AMA23" s="1"/>
      <c r="AMB23" s="1"/>
      <c r="AMC23" s="1"/>
      <c r="AMD23" s="1"/>
      <c r="AME23" s="1"/>
      <c r="AMF23" s="1"/>
      <c r="AMG23" s="1"/>
      <c r="AMH23" s="1"/>
      <c r="AMI23" s="1"/>
      <c r="AMJ23" s="1"/>
      <c r="AMK23" s="1"/>
      <c r="AML23" s="1"/>
      <c r="AMM23" s="1"/>
      <c r="AMN23" s="1"/>
      <c r="AMO23" s="1"/>
      <c r="AMP23" s="1"/>
      <c r="AMQ23" s="1"/>
      <c r="AMR23" s="1"/>
      <c r="AMS23" s="1"/>
      <c r="AMT23" s="1"/>
      <c r="AMU23" s="1"/>
      <c r="AMV23" s="1"/>
      <c r="AMW23" s="1"/>
      <c r="AMX23" s="1"/>
      <c r="AMY23" s="1"/>
      <c r="AMZ23" s="1"/>
      <c r="ANA23" s="1"/>
      <c r="ANB23" s="1"/>
      <c r="ANC23" s="1"/>
      <c r="AND23" s="1"/>
      <c r="ANE23" s="1"/>
      <c r="ANF23" s="1"/>
      <c r="ANG23" s="1"/>
      <c r="ANH23" s="1"/>
      <c r="ANI23" s="1"/>
      <c r="ANJ23" s="1"/>
      <c r="ANK23" s="1"/>
      <c r="ANL23" s="1"/>
      <c r="ANM23" s="1"/>
      <c r="ANN23" s="1"/>
      <c r="ANO23" s="1"/>
      <c r="ANP23" s="1"/>
      <c r="ANQ23" s="1"/>
      <c r="ANR23" s="1"/>
      <c r="ANS23" s="1"/>
      <c r="ANT23" s="1"/>
      <c r="ANU23" s="1"/>
      <c r="ANV23" s="1"/>
      <c r="ANW23" s="1"/>
      <c r="ANX23" s="1"/>
      <c r="ANY23" s="1"/>
      <c r="ANZ23" s="1"/>
      <c r="AOA23" s="1"/>
      <c r="AOB23" s="1"/>
      <c r="AOC23" s="1"/>
      <c r="AOD23" s="1"/>
      <c r="AOE23" s="1"/>
      <c r="AOF23" s="1"/>
      <c r="AOG23" s="1"/>
      <c r="AOH23" s="1"/>
      <c r="AOI23" s="1"/>
      <c r="AOJ23" s="1"/>
      <c r="AOK23" s="1"/>
      <c r="AOL23" s="1"/>
      <c r="AOM23" s="1"/>
      <c r="AON23" s="1"/>
      <c r="AOO23" s="1"/>
      <c r="AOP23" s="1"/>
      <c r="AOQ23" s="1"/>
      <c r="AOR23" s="1"/>
      <c r="AOS23" s="1"/>
      <c r="AOT23" s="1"/>
      <c r="AOU23" s="1"/>
      <c r="AOV23" s="1"/>
      <c r="AOW23" s="1"/>
      <c r="AOX23" s="1"/>
      <c r="AOY23" s="1"/>
      <c r="AOZ23" s="1"/>
      <c r="APA23" s="1"/>
      <c r="APB23" s="1"/>
      <c r="APC23" s="1"/>
      <c r="APD23" s="1"/>
      <c r="APE23" s="1"/>
      <c r="APF23" s="1"/>
      <c r="APG23" s="1"/>
      <c r="APH23" s="1"/>
      <c r="API23" s="1"/>
      <c r="APJ23" s="1"/>
      <c r="APK23" s="1"/>
      <c r="APL23" s="1"/>
      <c r="APM23" s="1"/>
      <c r="APN23" s="1"/>
      <c r="APO23" s="1"/>
      <c r="APP23" s="1"/>
      <c r="APQ23" s="1"/>
      <c r="APR23" s="1"/>
      <c r="APS23" s="1"/>
      <c r="APT23" s="1"/>
      <c r="APU23" s="1"/>
      <c r="APV23" s="1"/>
      <c r="APW23" s="1"/>
      <c r="APX23" s="1"/>
      <c r="APY23" s="1"/>
      <c r="APZ23" s="1"/>
      <c r="AQA23" s="1"/>
      <c r="AQB23" s="1"/>
      <c r="AQC23" s="1"/>
      <c r="AQD23" s="1"/>
      <c r="AQE23" s="1"/>
      <c r="AQF23" s="1"/>
      <c r="AQG23" s="1"/>
      <c r="AQH23" s="1"/>
      <c r="AQI23" s="1"/>
      <c r="AQJ23" s="1"/>
      <c r="AQK23" s="1"/>
      <c r="AQL23" s="1"/>
      <c r="AQM23" s="1"/>
      <c r="AQN23" s="1"/>
      <c r="AQO23" s="1"/>
      <c r="AQP23" s="1"/>
      <c r="AQQ23" s="1"/>
      <c r="AQR23" s="1"/>
      <c r="AQS23" s="1"/>
      <c r="AQT23" s="1"/>
      <c r="AQU23" s="1"/>
      <c r="AQV23" s="1"/>
      <c r="AQW23" s="1"/>
      <c r="AQX23" s="1"/>
      <c r="AQY23" s="1"/>
      <c r="AQZ23" s="1"/>
      <c r="ARA23" s="1"/>
      <c r="ARB23" s="1"/>
      <c r="ARC23" s="1"/>
      <c r="ARD23" s="1"/>
      <c r="ARE23" s="1"/>
      <c r="ARF23" s="1"/>
      <c r="ARG23" s="1"/>
      <c r="ARH23" s="1"/>
      <c r="ARI23" s="1"/>
      <c r="ARJ23" s="1"/>
      <c r="ARK23" s="1"/>
      <c r="ARL23" s="1"/>
      <c r="ARM23" s="1"/>
      <c r="ARN23" s="1"/>
      <c r="ARO23" s="1"/>
      <c r="ARP23" s="1"/>
      <c r="ARQ23" s="1"/>
      <c r="ARR23" s="1"/>
      <c r="ARS23" s="1"/>
      <c r="ART23" s="1"/>
      <c r="ARU23" s="1"/>
      <c r="ARV23" s="1"/>
      <c r="ARW23" s="1"/>
      <c r="ARX23" s="1"/>
      <c r="ARY23" s="1"/>
      <c r="ARZ23" s="1"/>
      <c r="ASA23" s="1"/>
      <c r="ASB23" s="1"/>
      <c r="ASC23" s="1"/>
      <c r="ASD23" s="1"/>
      <c r="ASE23" s="1"/>
      <c r="ASF23" s="1"/>
      <c r="ASG23" s="1"/>
      <c r="ASH23" s="1"/>
      <c r="ASI23" s="1"/>
      <c r="ASJ23" s="1"/>
      <c r="ASK23" s="1"/>
      <c r="ASL23" s="1"/>
      <c r="ASM23" s="1"/>
      <c r="ASN23" s="1"/>
      <c r="ASO23" s="1"/>
      <c r="ASP23" s="1"/>
      <c r="ASQ23" s="1"/>
      <c r="ASR23" s="1"/>
      <c r="ASS23" s="1"/>
      <c r="AST23" s="1"/>
      <c r="ASU23" s="1"/>
      <c r="ASV23" s="1"/>
      <c r="ASW23" s="1"/>
      <c r="ASX23" s="1"/>
      <c r="ASY23" s="1"/>
      <c r="ASZ23" s="1"/>
      <c r="ATA23" s="1"/>
      <c r="ATB23" s="1"/>
      <c r="ATC23" s="1"/>
      <c r="ATD23" s="1"/>
      <c r="ATE23" s="1"/>
      <c r="ATF23" s="1"/>
      <c r="ATG23" s="1"/>
      <c r="ATH23" s="1"/>
      <c r="ATI23" s="1"/>
      <c r="ATJ23" s="1"/>
      <c r="ATK23" s="1"/>
      <c r="ATL23" s="1"/>
      <c r="ATM23" s="1"/>
      <c r="ATN23" s="1"/>
      <c r="ATO23" s="1"/>
      <c r="ATP23" s="1"/>
      <c r="ATQ23" s="1"/>
      <c r="ATR23" s="1"/>
      <c r="ATS23" s="1"/>
      <c r="ATT23" s="1"/>
      <c r="ATU23" s="1"/>
      <c r="ATV23" s="1"/>
      <c r="ATW23" s="1"/>
      <c r="ATX23" s="1"/>
      <c r="ATY23" s="1"/>
      <c r="ATZ23" s="1"/>
      <c r="AUA23" s="1"/>
      <c r="AUB23" s="1"/>
      <c r="AUC23" s="1"/>
      <c r="AUD23" s="1"/>
      <c r="AUE23" s="1"/>
      <c r="AUF23" s="1"/>
      <c r="AUG23" s="1"/>
      <c r="AUH23" s="1"/>
      <c r="AUI23" s="1"/>
      <c r="AUJ23" s="1"/>
      <c r="AUK23" s="1"/>
      <c r="AUL23" s="1"/>
      <c r="AUM23" s="1"/>
      <c r="AUN23" s="1"/>
      <c r="AUO23" s="1"/>
      <c r="AUP23" s="1"/>
      <c r="AUQ23" s="1"/>
      <c r="AUR23" s="1"/>
      <c r="AUS23" s="1"/>
      <c r="AUT23" s="1"/>
      <c r="AUU23" s="1"/>
      <c r="AUV23" s="1"/>
      <c r="AUW23" s="1"/>
      <c r="AUX23" s="1"/>
      <c r="AUY23" s="1"/>
      <c r="AUZ23" s="1"/>
      <c r="AVA23" s="1"/>
      <c r="AVB23" s="1"/>
      <c r="AVC23" s="1"/>
      <c r="AVD23" s="1"/>
      <c r="AVE23" s="1"/>
      <c r="AVF23" s="1"/>
      <c r="AVG23" s="1"/>
      <c r="AVH23" s="1"/>
      <c r="AVI23" s="1"/>
      <c r="AVJ23" s="1"/>
      <c r="AVK23" s="1"/>
      <c r="AVL23" s="1"/>
      <c r="AVM23" s="1"/>
      <c r="AVN23" s="1"/>
      <c r="AVO23" s="1"/>
      <c r="AVP23" s="1"/>
      <c r="AVQ23" s="1"/>
      <c r="AVR23" s="1"/>
      <c r="AVS23" s="1"/>
      <c r="AVT23" s="1"/>
      <c r="AVU23" s="1"/>
      <c r="AVV23" s="1"/>
      <c r="AVW23" s="1"/>
      <c r="AVX23" s="1"/>
      <c r="AVY23" s="1"/>
      <c r="AVZ23" s="1"/>
      <c r="AWA23" s="1"/>
      <c r="AWB23" s="1"/>
      <c r="AWC23" s="1"/>
      <c r="AWD23" s="1"/>
      <c r="AWE23" s="1"/>
      <c r="AWF23" s="1"/>
      <c r="AWG23" s="1"/>
      <c r="AWH23" s="1"/>
      <c r="AWI23" s="1"/>
      <c r="AWJ23" s="1"/>
      <c r="AWK23" s="1"/>
      <c r="AWL23" s="1"/>
      <c r="AWM23" s="1"/>
      <c r="AWN23" s="1"/>
      <c r="AWO23" s="1"/>
      <c r="AWP23" s="1"/>
      <c r="AWQ23" s="1"/>
      <c r="AWR23" s="1"/>
      <c r="AWS23" s="1"/>
      <c r="AWT23" s="1"/>
      <c r="AWU23" s="1"/>
      <c r="AWV23" s="1"/>
      <c r="AWW23" s="1"/>
      <c r="AWX23" s="1"/>
      <c r="AWY23" s="1"/>
      <c r="AWZ23" s="1"/>
      <c r="AXA23" s="1"/>
      <c r="AXB23" s="1"/>
      <c r="AXC23" s="1"/>
      <c r="AXD23" s="1"/>
      <c r="AXE23" s="1"/>
      <c r="AXF23" s="1"/>
      <c r="AXG23" s="1"/>
      <c r="AXH23" s="1"/>
      <c r="AXI23" s="1"/>
      <c r="AXJ23" s="1"/>
      <c r="AXK23" s="1"/>
      <c r="AXL23" s="1"/>
      <c r="AXM23" s="1"/>
      <c r="AXN23" s="1"/>
      <c r="AXO23" s="1"/>
      <c r="AXP23" s="1"/>
      <c r="AXQ23" s="1"/>
      <c r="AXR23" s="1"/>
      <c r="AXS23" s="1"/>
      <c r="AXT23" s="1"/>
      <c r="AXU23" s="1"/>
      <c r="AXV23" s="1"/>
      <c r="AXW23" s="1"/>
      <c r="AXX23" s="1"/>
      <c r="AXY23" s="1"/>
      <c r="AXZ23" s="1"/>
      <c r="AYA23" s="1"/>
      <c r="AYB23" s="1"/>
      <c r="AYC23" s="1"/>
      <c r="AYD23" s="1"/>
      <c r="AYE23" s="1"/>
      <c r="AYF23" s="1"/>
      <c r="AYG23" s="1"/>
      <c r="AYH23" s="1"/>
      <c r="AYI23" s="1"/>
      <c r="AYJ23" s="1"/>
      <c r="AYK23" s="1"/>
      <c r="AYL23" s="1"/>
      <c r="AYM23" s="1"/>
      <c r="AYN23" s="1"/>
      <c r="AYO23" s="1"/>
      <c r="AYP23" s="1"/>
      <c r="AYQ23" s="1"/>
      <c r="AYR23" s="1"/>
      <c r="AYS23" s="1"/>
      <c r="AYT23" s="1"/>
      <c r="AYU23" s="1"/>
      <c r="AYV23" s="1"/>
      <c r="AYW23" s="1"/>
      <c r="AYX23" s="1"/>
      <c r="AYY23" s="1"/>
      <c r="AYZ23" s="1"/>
      <c r="AZA23" s="1"/>
      <c r="AZB23" s="1"/>
      <c r="AZC23" s="1"/>
      <c r="AZD23" s="1"/>
      <c r="AZE23" s="1"/>
      <c r="AZF23" s="1"/>
      <c r="AZG23" s="1"/>
      <c r="AZH23" s="1"/>
      <c r="AZI23" s="1"/>
      <c r="AZJ23" s="1"/>
      <c r="AZK23" s="1"/>
      <c r="AZL23" s="1"/>
      <c r="AZM23" s="1"/>
      <c r="AZN23" s="1"/>
      <c r="AZO23" s="1"/>
      <c r="AZP23" s="1"/>
      <c r="AZQ23" s="1"/>
      <c r="AZR23" s="1"/>
      <c r="AZS23" s="1"/>
      <c r="AZT23" s="1"/>
      <c r="AZU23" s="1"/>
      <c r="AZV23" s="1"/>
      <c r="AZW23" s="1"/>
      <c r="AZX23" s="1"/>
      <c r="AZY23" s="1"/>
      <c r="AZZ23" s="1"/>
      <c r="BAA23" s="1"/>
      <c r="BAB23" s="1"/>
      <c r="BAC23" s="1"/>
      <c r="BAD23" s="1"/>
      <c r="BAE23" s="1"/>
      <c r="BAF23" s="1"/>
      <c r="BAG23" s="1"/>
      <c r="BAH23" s="1"/>
      <c r="BAI23" s="1"/>
      <c r="BAJ23" s="1"/>
      <c r="BAK23" s="1"/>
      <c r="BAL23" s="1"/>
      <c r="BAM23" s="1"/>
      <c r="BAN23" s="1"/>
      <c r="BAO23" s="1"/>
      <c r="BAP23" s="1"/>
      <c r="BAQ23" s="1"/>
      <c r="BAR23" s="1"/>
      <c r="BAS23" s="1"/>
      <c r="BAT23" s="1"/>
      <c r="BAU23" s="1"/>
      <c r="BAV23" s="1"/>
      <c r="BAW23" s="1"/>
      <c r="BAX23" s="1"/>
      <c r="BAY23" s="1"/>
      <c r="BAZ23" s="1"/>
      <c r="BBA23" s="1"/>
      <c r="BBB23" s="1"/>
      <c r="BBC23" s="1"/>
      <c r="BBD23" s="1"/>
      <c r="BBE23" s="1"/>
      <c r="BBF23" s="1"/>
      <c r="BBG23" s="1"/>
      <c r="BBH23" s="1"/>
      <c r="BBI23" s="1"/>
      <c r="BBJ23" s="1"/>
      <c r="BBK23" s="1"/>
      <c r="BBL23" s="1"/>
      <c r="BBM23" s="1"/>
      <c r="BBN23" s="1"/>
      <c r="BBO23" s="1"/>
      <c r="BBP23" s="1"/>
      <c r="BBQ23" s="1"/>
      <c r="BBR23" s="1"/>
      <c r="BBS23" s="1"/>
      <c r="BBT23" s="1"/>
      <c r="BBU23" s="1"/>
      <c r="BBV23" s="1"/>
      <c r="BBW23" s="1"/>
      <c r="BBX23" s="1"/>
      <c r="BBY23" s="1"/>
      <c r="BBZ23" s="1"/>
      <c r="BCA23" s="1"/>
      <c r="BCB23" s="1"/>
      <c r="BCC23" s="1"/>
      <c r="BCD23" s="1"/>
      <c r="BCE23" s="1"/>
      <c r="BCF23" s="1"/>
      <c r="BCG23" s="1"/>
      <c r="BCH23" s="1"/>
      <c r="BCI23" s="1"/>
      <c r="BCJ23" s="1"/>
      <c r="BCK23" s="1"/>
      <c r="BCL23" s="1"/>
      <c r="BCM23" s="1"/>
      <c r="BCN23" s="1"/>
      <c r="BCO23" s="1"/>
      <c r="BCP23" s="1"/>
      <c r="BCQ23" s="1"/>
      <c r="BCR23" s="1"/>
      <c r="BCS23" s="1"/>
      <c r="BCT23" s="1"/>
      <c r="BCU23" s="1"/>
      <c r="BCV23" s="1"/>
      <c r="BCW23" s="1"/>
      <c r="BCX23" s="1"/>
      <c r="BCY23" s="1"/>
      <c r="BCZ23" s="1"/>
      <c r="BDA23" s="1"/>
      <c r="BDB23" s="1"/>
      <c r="BDC23" s="1"/>
      <c r="BDD23" s="1"/>
      <c r="BDE23" s="1"/>
      <c r="BDF23" s="1"/>
      <c r="BDG23" s="1"/>
      <c r="BDH23" s="1"/>
      <c r="BDI23" s="1"/>
      <c r="BDJ23" s="1"/>
      <c r="BDK23" s="1"/>
      <c r="BDL23" s="1"/>
      <c r="BDM23" s="1"/>
      <c r="BDN23" s="1"/>
      <c r="BDO23" s="1"/>
      <c r="BDP23" s="1"/>
      <c r="BDQ23" s="1"/>
      <c r="BDR23" s="1"/>
      <c r="BDS23" s="1"/>
      <c r="BDT23" s="1"/>
      <c r="BDU23" s="1"/>
      <c r="BDV23" s="1"/>
      <c r="BDW23" s="1"/>
      <c r="BDX23" s="1"/>
      <c r="BDY23" s="1"/>
      <c r="BDZ23" s="1"/>
      <c r="BEA23" s="1"/>
      <c r="BEB23" s="1"/>
      <c r="BEC23" s="1"/>
      <c r="BED23" s="1"/>
      <c r="BEE23" s="1"/>
      <c r="BEF23" s="1"/>
      <c r="BEG23" s="1"/>
      <c r="BEH23" s="1"/>
      <c r="BEI23" s="1"/>
      <c r="BEJ23" s="1"/>
      <c r="BEK23" s="1"/>
      <c r="BEL23" s="1"/>
      <c r="BEM23" s="1"/>
      <c r="BEN23" s="1"/>
      <c r="BEO23" s="1"/>
      <c r="BEP23" s="1"/>
      <c r="BEQ23" s="1"/>
      <c r="BER23" s="1"/>
      <c r="BES23" s="1"/>
      <c r="BET23" s="1"/>
      <c r="BEU23" s="1"/>
      <c r="BEV23" s="1"/>
      <c r="BEW23" s="1"/>
      <c r="BEX23" s="1"/>
      <c r="BEY23" s="1"/>
      <c r="BEZ23" s="1"/>
      <c r="BFA23" s="1"/>
      <c r="BFB23" s="1"/>
      <c r="BFC23" s="1"/>
      <c r="BFD23" s="1"/>
      <c r="BFE23" s="1"/>
      <c r="BFF23" s="1"/>
      <c r="BFG23" s="1"/>
      <c r="BFH23" s="1"/>
      <c r="BFI23" s="1"/>
      <c r="BFJ23" s="1"/>
      <c r="BFK23" s="1"/>
      <c r="BFL23" s="1"/>
      <c r="BFM23" s="1"/>
      <c r="BFN23" s="1"/>
      <c r="BFO23" s="1"/>
      <c r="BFP23" s="1"/>
      <c r="BFQ23" s="1"/>
      <c r="BFR23" s="1"/>
      <c r="BFS23" s="1"/>
      <c r="BFT23" s="1"/>
      <c r="BFU23" s="1"/>
      <c r="BFV23" s="1"/>
      <c r="BFW23" s="1"/>
      <c r="BFX23" s="1"/>
      <c r="BFY23" s="1"/>
      <c r="BFZ23" s="1"/>
      <c r="BGA23" s="1"/>
      <c r="BGB23" s="1"/>
      <c r="BGC23" s="1"/>
      <c r="BGD23" s="1"/>
      <c r="BGE23" s="1"/>
      <c r="BGF23" s="1"/>
      <c r="BGG23" s="1"/>
      <c r="BGH23" s="1"/>
      <c r="BGI23" s="1"/>
      <c r="BGJ23" s="1"/>
      <c r="BGK23" s="1"/>
      <c r="BGL23" s="1"/>
      <c r="BGM23" s="1"/>
      <c r="BGN23" s="1"/>
      <c r="BGO23" s="1"/>
      <c r="BGP23" s="1"/>
      <c r="BGQ23" s="1"/>
      <c r="BGR23" s="1"/>
      <c r="BGS23" s="1"/>
      <c r="BGT23" s="1"/>
      <c r="BGU23" s="1"/>
      <c r="BGV23" s="1"/>
      <c r="BGW23" s="1"/>
      <c r="BGX23" s="1"/>
      <c r="BGY23" s="1"/>
      <c r="BGZ23" s="1"/>
      <c r="BHA23" s="1"/>
      <c r="BHB23" s="1"/>
      <c r="BHC23" s="1"/>
      <c r="BHD23" s="1"/>
      <c r="BHE23" s="1"/>
      <c r="BHF23" s="1"/>
      <c r="BHG23" s="1"/>
      <c r="BHH23" s="1"/>
      <c r="BHI23" s="1"/>
      <c r="BHJ23" s="1"/>
      <c r="BHK23" s="1"/>
      <c r="BHL23" s="1"/>
      <c r="BHM23" s="1"/>
      <c r="BHN23" s="1"/>
      <c r="BHO23" s="1"/>
      <c r="BHP23" s="1"/>
      <c r="BHQ23" s="1"/>
      <c r="BHR23" s="1"/>
      <c r="BHS23" s="1"/>
      <c r="BHT23" s="1"/>
      <c r="BHU23" s="1"/>
      <c r="BHV23" s="1"/>
      <c r="BHW23" s="1"/>
      <c r="BHX23" s="1"/>
      <c r="BHY23" s="1"/>
      <c r="BHZ23" s="1"/>
      <c r="BIA23" s="1"/>
      <c r="BIB23" s="1"/>
      <c r="BIC23" s="1"/>
      <c r="BID23" s="1"/>
      <c r="BIE23" s="1"/>
      <c r="BIF23" s="1"/>
      <c r="BIG23" s="1"/>
      <c r="BIH23" s="1"/>
      <c r="BII23" s="1"/>
      <c r="BIJ23" s="1"/>
      <c r="BIK23" s="1"/>
      <c r="BIL23" s="1"/>
      <c r="BIM23" s="1"/>
      <c r="BIN23" s="1"/>
      <c r="BIO23" s="1"/>
      <c r="BIP23" s="1"/>
      <c r="BIQ23" s="1"/>
      <c r="BIR23" s="1"/>
      <c r="BIS23" s="1"/>
      <c r="BIT23" s="1"/>
      <c r="BIU23" s="1"/>
      <c r="BIV23" s="1"/>
      <c r="BIW23" s="1"/>
      <c r="BIX23" s="1"/>
      <c r="BIY23" s="1"/>
      <c r="BIZ23" s="1"/>
      <c r="BJA23" s="1"/>
      <c r="BJB23" s="1"/>
      <c r="BJC23" s="1"/>
      <c r="BJD23" s="1"/>
      <c r="BJE23" s="1"/>
      <c r="BJF23" s="1"/>
      <c r="BJG23" s="1"/>
      <c r="BJH23" s="1"/>
      <c r="BJI23" s="1"/>
      <c r="BJJ23" s="1"/>
      <c r="BJK23" s="1"/>
      <c r="BJL23" s="1"/>
      <c r="BJM23" s="1"/>
      <c r="BJN23" s="1"/>
      <c r="BJO23" s="1"/>
      <c r="BJP23" s="1"/>
      <c r="BJQ23" s="1"/>
      <c r="BJR23" s="1"/>
      <c r="BJS23" s="1"/>
      <c r="BJT23" s="1"/>
      <c r="BJU23" s="1"/>
      <c r="BJV23" s="1"/>
      <c r="BJW23" s="1"/>
      <c r="BJX23" s="1"/>
      <c r="BJY23" s="1"/>
      <c r="BJZ23" s="1"/>
      <c r="BKA23" s="1"/>
      <c r="BKB23" s="1"/>
      <c r="BKC23" s="1"/>
      <c r="BKD23" s="1"/>
      <c r="BKE23" s="1"/>
      <c r="BKF23" s="1"/>
      <c r="BKG23" s="1"/>
      <c r="BKH23" s="1"/>
      <c r="BKI23" s="1"/>
      <c r="BKJ23" s="1"/>
      <c r="BKK23" s="1"/>
      <c r="BKL23" s="1"/>
      <c r="BKM23" s="1"/>
      <c r="BKN23" s="1"/>
      <c r="BKO23" s="1"/>
      <c r="BKP23" s="1"/>
      <c r="BKQ23" s="1"/>
      <c r="BKR23" s="1"/>
      <c r="BKS23" s="1"/>
      <c r="BKT23" s="1"/>
      <c r="BKU23" s="1"/>
      <c r="BKV23" s="1"/>
      <c r="BKW23" s="1"/>
      <c r="BKX23" s="1"/>
      <c r="BKY23" s="1"/>
      <c r="BKZ23" s="1"/>
      <c r="BLA23" s="1"/>
      <c r="BLB23" s="1"/>
      <c r="BLC23" s="1"/>
      <c r="BLD23" s="1"/>
      <c r="BLE23" s="1"/>
      <c r="BLF23" s="1"/>
      <c r="BLG23" s="1"/>
      <c r="BLH23" s="1"/>
      <c r="BLI23" s="1"/>
      <c r="BLJ23" s="1"/>
      <c r="BLK23" s="1"/>
      <c r="BLL23" s="1"/>
      <c r="BLM23" s="1"/>
      <c r="BLN23" s="1"/>
      <c r="BLO23" s="1"/>
      <c r="BLP23" s="1"/>
      <c r="BLQ23" s="1"/>
      <c r="BLR23" s="1"/>
      <c r="BLS23" s="1"/>
      <c r="BLT23" s="1"/>
      <c r="BLU23" s="1"/>
      <c r="BLV23" s="1"/>
      <c r="BLW23" s="1"/>
      <c r="BLX23" s="1"/>
      <c r="BLY23" s="1"/>
      <c r="BLZ23" s="1"/>
      <c r="BMA23" s="1"/>
      <c r="BMB23" s="1"/>
      <c r="BMC23" s="1"/>
      <c r="BMD23" s="1"/>
      <c r="BME23" s="1"/>
      <c r="BMF23" s="1"/>
      <c r="BMG23" s="1"/>
      <c r="BMH23" s="1"/>
      <c r="BMI23" s="1"/>
      <c r="BMJ23" s="1"/>
      <c r="BMK23" s="1"/>
      <c r="BML23" s="1"/>
      <c r="BMM23" s="1"/>
      <c r="BMN23" s="1"/>
      <c r="BMO23" s="1"/>
      <c r="BMP23" s="1"/>
      <c r="BMQ23" s="1"/>
      <c r="BMR23" s="1"/>
      <c r="BMS23" s="1"/>
      <c r="BMT23" s="1"/>
      <c r="BMU23" s="1"/>
      <c r="BMV23" s="1"/>
      <c r="BMW23" s="1"/>
      <c r="BMX23" s="1"/>
      <c r="BMY23" s="1"/>
      <c r="BMZ23" s="1"/>
      <c r="BNA23" s="1"/>
      <c r="BNB23" s="1"/>
      <c r="BNC23" s="1"/>
      <c r="BND23" s="1"/>
      <c r="BNE23" s="1"/>
      <c r="BNF23" s="1"/>
      <c r="BNG23" s="1"/>
      <c r="BNH23" s="1"/>
      <c r="BNI23" s="1"/>
      <c r="BNJ23" s="1"/>
      <c r="BNK23" s="1"/>
      <c r="BNL23" s="1"/>
      <c r="BNM23" s="1"/>
      <c r="BNN23" s="1"/>
      <c r="BNO23" s="1"/>
      <c r="BNP23" s="1"/>
      <c r="BNQ23" s="1"/>
      <c r="BNR23" s="1"/>
      <c r="BNS23" s="1"/>
      <c r="BNT23" s="1"/>
      <c r="BNU23" s="1"/>
      <c r="BNV23" s="1"/>
      <c r="BNW23" s="1"/>
      <c r="BNX23" s="1"/>
      <c r="BNY23" s="1"/>
      <c r="BNZ23" s="1"/>
      <c r="BOA23" s="1"/>
      <c r="BOB23" s="1"/>
      <c r="BOC23" s="1"/>
      <c r="BOD23" s="1"/>
      <c r="BOE23" s="1"/>
      <c r="BOF23" s="1"/>
      <c r="BOG23" s="1"/>
      <c r="BOH23" s="1"/>
      <c r="BOI23" s="1"/>
      <c r="BOJ23" s="1"/>
      <c r="BOK23" s="1"/>
      <c r="BOL23" s="1"/>
      <c r="BOM23" s="1"/>
      <c r="BON23" s="1"/>
      <c r="BOO23" s="1"/>
      <c r="BOP23" s="1"/>
      <c r="BOQ23" s="1"/>
      <c r="BOR23" s="1"/>
      <c r="BOS23" s="1"/>
      <c r="BOT23" s="1"/>
      <c r="BOU23" s="1"/>
      <c r="BOV23" s="1"/>
      <c r="BOW23" s="1"/>
      <c r="BOX23" s="1"/>
      <c r="BOY23" s="1"/>
      <c r="BOZ23" s="1"/>
      <c r="BPA23" s="1"/>
      <c r="BPB23" s="1"/>
      <c r="BPC23" s="1"/>
      <c r="BPD23" s="1"/>
      <c r="BPE23" s="1"/>
      <c r="BPF23" s="1"/>
      <c r="BPG23" s="1"/>
      <c r="BPH23" s="1"/>
      <c r="BPI23" s="1"/>
      <c r="BPJ23" s="1"/>
      <c r="BPK23" s="1"/>
      <c r="BPL23" s="1"/>
      <c r="BPM23" s="1"/>
      <c r="BPN23" s="1"/>
      <c r="BPO23" s="1"/>
      <c r="BPP23" s="1"/>
      <c r="BPQ23" s="1"/>
      <c r="BPR23" s="1"/>
      <c r="BPS23" s="1"/>
      <c r="BPT23" s="1"/>
      <c r="BPU23" s="1"/>
      <c r="BPV23" s="1"/>
      <c r="BPW23" s="1"/>
      <c r="BPX23" s="1"/>
      <c r="BPY23" s="1"/>
      <c r="BPZ23" s="1"/>
      <c r="BQA23" s="1"/>
      <c r="BQB23" s="1"/>
      <c r="BQC23" s="1"/>
      <c r="BQD23" s="1"/>
      <c r="BQE23" s="1"/>
      <c r="BQF23" s="1"/>
      <c r="BQG23" s="1"/>
      <c r="BQH23" s="1"/>
      <c r="BQI23" s="1"/>
      <c r="BQJ23" s="1"/>
      <c r="BQK23" s="1"/>
      <c r="BQL23" s="1"/>
      <c r="BQM23" s="1"/>
      <c r="BQN23" s="1"/>
      <c r="BQO23" s="1"/>
      <c r="BQP23" s="1"/>
      <c r="BQQ23" s="1"/>
      <c r="BQR23" s="1"/>
      <c r="BQS23" s="1"/>
      <c r="BQT23" s="1"/>
      <c r="BQU23" s="1"/>
      <c r="BQV23" s="1"/>
      <c r="BQW23" s="1"/>
      <c r="BQX23" s="1"/>
      <c r="BQY23" s="1"/>
      <c r="BQZ23" s="1"/>
      <c r="BRA23" s="1"/>
      <c r="BRB23" s="1"/>
      <c r="BRC23" s="1"/>
      <c r="BRD23" s="1"/>
      <c r="BRE23" s="1"/>
      <c r="BRF23" s="1"/>
      <c r="BRG23" s="1"/>
      <c r="BRH23" s="1"/>
      <c r="BRI23" s="1"/>
      <c r="BRJ23" s="1"/>
      <c r="BRK23" s="1"/>
      <c r="BRL23" s="1"/>
      <c r="BRM23" s="1"/>
      <c r="BRN23" s="1"/>
      <c r="BRO23" s="1"/>
      <c r="BRP23" s="1"/>
      <c r="BRQ23" s="1"/>
      <c r="BRR23" s="1"/>
      <c r="BRS23" s="1"/>
      <c r="BRT23" s="1"/>
      <c r="BRU23" s="1"/>
      <c r="BRV23" s="1"/>
      <c r="BRW23" s="1"/>
      <c r="BRX23" s="1"/>
      <c r="BRY23" s="1"/>
      <c r="BRZ23" s="1"/>
      <c r="BSA23" s="1"/>
      <c r="BSB23" s="1"/>
      <c r="BSC23" s="1"/>
      <c r="BSD23" s="1"/>
      <c r="BSE23" s="1"/>
      <c r="BSF23" s="1"/>
      <c r="BSG23" s="1"/>
      <c r="BSH23" s="1"/>
      <c r="BSI23" s="1"/>
      <c r="BSJ23" s="1"/>
      <c r="BSK23" s="1"/>
      <c r="BSL23" s="1"/>
      <c r="BSM23" s="1"/>
      <c r="BSN23" s="1"/>
      <c r="BSO23" s="1"/>
      <c r="BSP23" s="1"/>
      <c r="BSQ23" s="1"/>
      <c r="BSR23" s="1"/>
      <c r="BSS23" s="1"/>
      <c r="BST23" s="1"/>
      <c r="BSU23" s="1"/>
      <c r="BSV23" s="1"/>
      <c r="BSW23" s="1"/>
      <c r="BSX23" s="1"/>
      <c r="BSY23" s="1"/>
      <c r="BSZ23" s="1"/>
      <c r="BTA23" s="1"/>
      <c r="BTB23" s="1"/>
      <c r="BTC23" s="1"/>
      <c r="BTD23" s="1"/>
      <c r="BTE23" s="1"/>
      <c r="BTF23" s="1"/>
      <c r="BTG23" s="1"/>
      <c r="BTH23" s="1"/>
      <c r="BTI23" s="1"/>
      <c r="BTJ23" s="1"/>
      <c r="BTK23" s="1"/>
      <c r="BTL23" s="1"/>
      <c r="BTM23" s="1"/>
      <c r="BTN23" s="1"/>
      <c r="BTO23" s="1"/>
      <c r="BTP23" s="1"/>
      <c r="BTQ23" s="1"/>
      <c r="BTR23" s="1"/>
      <c r="BTS23" s="1"/>
      <c r="BTT23" s="1"/>
      <c r="BTU23" s="1"/>
      <c r="BTV23" s="1"/>
      <c r="BTW23" s="1"/>
      <c r="BTX23" s="1"/>
      <c r="BTY23" s="1"/>
      <c r="BTZ23" s="1"/>
      <c r="BUA23" s="1"/>
      <c r="BUB23" s="1"/>
      <c r="BUC23" s="1"/>
      <c r="BUD23" s="1"/>
      <c r="BUE23" s="1"/>
      <c r="BUF23" s="1"/>
      <c r="BUG23" s="1"/>
      <c r="BUH23" s="1"/>
      <c r="BUI23" s="1"/>
      <c r="BUJ23" s="1"/>
      <c r="BUK23" s="1"/>
      <c r="BUL23" s="1"/>
      <c r="BUM23" s="1"/>
      <c r="BUN23" s="1"/>
      <c r="BUO23" s="1"/>
      <c r="BUP23" s="1"/>
      <c r="BUQ23" s="1"/>
      <c r="BUR23" s="1"/>
      <c r="BUS23" s="1"/>
      <c r="BUT23" s="1"/>
      <c r="BUU23" s="1"/>
      <c r="BUV23" s="1"/>
      <c r="BUW23" s="1"/>
      <c r="BUX23" s="1"/>
      <c r="BUY23" s="1"/>
      <c r="BUZ23" s="1"/>
      <c r="BVA23" s="1"/>
      <c r="BVB23" s="1"/>
      <c r="BVC23" s="1"/>
      <c r="BVD23" s="1"/>
      <c r="BVE23" s="1"/>
      <c r="BVF23" s="1"/>
      <c r="BVG23" s="1"/>
      <c r="BVH23" s="1"/>
      <c r="BVI23" s="1"/>
      <c r="BVJ23" s="1"/>
      <c r="BVK23" s="1"/>
      <c r="BVL23" s="1"/>
      <c r="BVM23" s="1"/>
      <c r="BVN23" s="1"/>
      <c r="BVO23" s="1"/>
      <c r="BVP23" s="1"/>
      <c r="BVQ23" s="1"/>
      <c r="BVR23" s="1"/>
      <c r="BVS23" s="1"/>
      <c r="BVT23" s="1"/>
      <c r="BVU23" s="1"/>
      <c r="BVV23" s="1"/>
      <c r="BVW23" s="1"/>
      <c r="BVX23" s="1"/>
      <c r="BVY23" s="1"/>
      <c r="BVZ23" s="1"/>
      <c r="BWA23" s="1"/>
      <c r="BWB23" s="1"/>
      <c r="BWC23" s="1"/>
      <c r="BWD23" s="1"/>
      <c r="BWE23" s="1"/>
      <c r="BWF23" s="1"/>
      <c r="BWG23" s="1"/>
      <c r="BWH23" s="1"/>
      <c r="BWI23" s="1"/>
      <c r="BWJ23" s="1"/>
      <c r="BWK23" s="1"/>
      <c r="BWL23" s="1"/>
      <c r="BWM23" s="1"/>
      <c r="BWN23" s="1"/>
      <c r="BWO23" s="1"/>
      <c r="BWP23" s="1"/>
      <c r="BWQ23" s="1"/>
      <c r="BWR23" s="1"/>
      <c r="BWS23" s="1"/>
      <c r="BWT23" s="1"/>
      <c r="BWU23" s="1"/>
      <c r="BWV23" s="1"/>
      <c r="BWW23" s="1"/>
      <c r="BWX23" s="1"/>
      <c r="BWY23" s="1"/>
      <c r="BWZ23" s="1"/>
      <c r="BXA23" s="1"/>
      <c r="BXB23" s="1"/>
      <c r="BXC23" s="1"/>
      <c r="BXD23" s="1"/>
      <c r="BXE23" s="1"/>
      <c r="BXF23" s="1"/>
      <c r="BXG23" s="1"/>
      <c r="BXH23" s="1"/>
      <c r="BXI23" s="1"/>
      <c r="BXJ23" s="1"/>
      <c r="BXK23" s="1"/>
      <c r="BXL23" s="1"/>
      <c r="BXM23" s="1"/>
      <c r="BXN23" s="1"/>
      <c r="BXO23" s="1"/>
      <c r="BXP23" s="1"/>
      <c r="BXQ23" s="1"/>
      <c r="BXR23" s="1"/>
      <c r="BXS23" s="1"/>
      <c r="BXT23" s="1"/>
      <c r="BXU23" s="1"/>
      <c r="BXV23" s="1"/>
      <c r="BXW23" s="1"/>
      <c r="BXX23" s="1"/>
      <c r="BXY23" s="1"/>
      <c r="BXZ23" s="1"/>
      <c r="BYA23" s="1"/>
      <c r="BYB23" s="1"/>
      <c r="BYC23" s="1"/>
      <c r="BYD23" s="1"/>
      <c r="BYE23" s="1"/>
      <c r="BYF23" s="1"/>
      <c r="BYG23" s="1"/>
      <c r="BYH23" s="1"/>
      <c r="BYI23" s="1"/>
      <c r="BYJ23" s="1"/>
      <c r="BYK23" s="1"/>
      <c r="BYL23" s="1"/>
      <c r="BYM23" s="1"/>
      <c r="BYN23" s="1"/>
      <c r="BYO23" s="1"/>
      <c r="BYP23" s="1"/>
      <c r="BYQ23" s="1"/>
      <c r="BYR23" s="1"/>
      <c r="BYS23" s="1"/>
      <c r="BYT23" s="1"/>
      <c r="BYU23" s="1"/>
      <c r="BYV23" s="1"/>
      <c r="BYW23" s="1"/>
      <c r="BYX23" s="1"/>
      <c r="BYY23" s="1"/>
      <c r="BYZ23" s="1"/>
      <c r="BZA23" s="1"/>
      <c r="BZB23" s="1"/>
      <c r="BZC23" s="1"/>
      <c r="BZD23" s="1"/>
      <c r="BZE23" s="1"/>
      <c r="BZF23" s="1"/>
      <c r="BZG23" s="1"/>
      <c r="BZH23" s="1"/>
      <c r="BZI23" s="1"/>
      <c r="BZJ23" s="1"/>
      <c r="BZK23" s="1"/>
      <c r="BZL23" s="1"/>
      <c r="BZM23" s="1"/>
      <c r="BZN23" s="1"/>
      <c r="BZO23" s="1"/>
      <c r="BZP23" s="1"/>
      <c r="BZQ23" s="1"/>
      <c r="BZR23" s="1"/>
      <c r="BZS23" s="1"/>
      <c r="BZT23" s="1"/>
      <c r="BZU23" s="1"/>
      <c r="BZV23" s="1"/>
      <c r="BZW23" s="1"/>
      <c r="BZX23" s="1"/>
      <c r="BZY23" s="1"/>
      <c r="BZZ23" s="1"/>
      <c r="CAA23" s="1"/>
      <c r="CAB23" s="1"/>
      <c r="CAC23" s="1"/>
      <c r="CAD23" s="1"/>
      <c r="CAE23" s="1"/>
      <c r="CAF23" s="1"/>
      <c r="CAG23" s="1"/>
      <c r="CAH23" s="1"/>
      <c r="CAI23" s="1"/>
      <c r="CAJ23" s="1"/>
      <c r="CAK23" s="1"/>
      <c r="CAL23" s="1"/>
      <c r="CAM23" s="1"/>
      <c r="CAN23" s="1"/>
      <c r="CAO23" s="1"/>
      <c r="CAP23" s="1"/>
      <c r="CAQ23" s="1"/>
      <c r="CAR23" s="1"/>
      <c r="CAS23" s="1"/>
      <c r="CAT23" s="1"/>
      <c r="CAU23" s="1"/>
      <c r="CAV23" s="1"/>
      <c r="CAW23" s="1"/>
      <c r="CAX23" s="1"/>
      <c r="CAY23" s="1"/>
      <c r="CAZ23" s="1"/>
      <c r="CBA23" s="1"/>
      <c r="CBB23" s="1"/>
      <c r="CBC23" s="1"/>
      <c r="CBD23" s="1"/>
      <c r="CBE23" s="1"/>
      <c r="CBF23" s="1"/>
      <c r="CBG23" s="1"/>
      <c r="CBH23" s="1"/>
      <c r="CBI23" s="1"/>
      <c r="CBJ23" s="1"/>
      <c r="CBK23" s="1"/>
      <c r="CBL23" s="1"/>
      <c r="CBM23" s="1"/>
      <c r="CBN23" s="1"/>
      <c r="CBO23" s="1"/>
      <c r="CBP23" s="1"/>
      <c r="CBQ23" s="1"/>
      <c r="CBR23" s="1"/>
      <c r="CBS23" s="1"/>
      <c r="CBT23" s="1"/>
      <c r="CBU23" s="1"/>
      <c r="CBV23" s="1"/>
      <c r="CBW23" s="1"/>
      <c r="CBX23" s="1"/>
      <c r="CBY23" s="1"/>
      <c r="CBZ23" s="1"/>
      <c r="CCA23" s="1"/>
      <c r="CCB23" s="1"/>
      <c r="CCC23" s="1"/>
      <c r="CCD23" s="1"/>
      <c r="CCE23" s="1"/>
      <c r="CCF23" s="1"/>
      <c r="CCG23" s="1"/>
      <c r="CCH23" s="1"/>
      <c r="CCI23" s="1"/>
      <c r="CCJ23" s="1"/>
      <c r="CCK23" s="1"/>
      <c r="CCL23" s="1"/>
      <c r="CCM23" s="1"/>
      <c r="CCN23" s="1"/>
      <c r="CCO23" s="1"/>
      <c r="CCP23" s="1"/>
      <c r="CCQ23" s="1"/>
      <c r="CCR23" s="1"/>
      <c r="CCS23" s="1"/>
      <c r="CCT23" s="1"/>
      <c r="CCU23" s="1"/>
      <c r="CCV23" s="1"/>
      <c r="CCW23" s="1"/>
      <c r="CCX23" s="1"/>
      <c r="CCY23" s="1"/>
      <c r="CCZ23" s="1"/>
      <c r="CDA23" s="1"/>
      <c r="CDB23" s="1"/>
      <c r="CDC23" s="1"/>
      <c r="CDD23" s="1"/>
      <c r="CDE23" s="1"/>
      <c r="CDF23" s="1"/>
      <c r="CDG23" s="1"/>
      <c r="CDH23" s="1"/>
      <c r="CDI23" s="1"/>
      <c r="CDJ23" s="1"/>
      <c r="CDK23" s="1"/>
      <c r="CDL23" s="1"/>
      <c r="CDM23" s="1"/>
      <c r="CDN23" s="1"/>
      <c r="CDO23" s="1"/>
      <c r="CDP23" s="1"/>
      <c r="CDQ23" s="1"/>
      <c r="CDR23" s="1"/>
      <c r="CDS23" s="1"/>
      <c r="CDT23" s="1"/>
      <c r="CDU23" s="1"/>
      <c r="CDV23" s="1"/>
      <c r="CDW23" s="1"/>
      <c r="CDX23" s="1"/>
      <c r="CDY23" s="1"/>
      <c r="CDZ23" s="1"/>
      <c r="CEA23" s="1"/>
      <c r="CEB23" s="1"/>
      <c r="CEC23" s="1"/>
      <c r="CED23" s="1"/>
      <c r="CEE23" s="1"/>
      <c r="CEF23" s="1"/>
      <c r="CEG23" s="1"/>
      <c r="CEH23" s="1"/>
      <c r="CEI23" s="1"/>
      <c r="CEJ23" s="1"/>
      <c r="CEK23" s="1"/>
      <c r="CEL23" s="1"/>
      <c r="CEM23" s="1"/>
      <c r="CEN23" s="1"/>
      <c r="CEO23" s="1"/>
      <c r="CEP23" s="1"/>
      <c r="CEQ23" s="1"/>
      <c r="CER23" s="1"/>
      <c r="CES23" s="1"/>
      <c r="CET23" s="1"/>
      <c r="CEU23" s="1"/>
      <c r="CEV23" s="1"/>
      <c r="CEW23" s="1"/>
      <c r="CEX23" s="1"/>
      <c r="CEY23" s="1"/>
      <c r="CEZ23" s="1"/>
      <c r="CFA23" s="1"/>
      <c r="CFB23" s="1"/>
      <c r="CFC23" s="1"/>
      <c r="CFD23" s="1"/>
      <c r="CFE23" s="1"/>
      <c r="CFF23" s="1"/>
      <c r="CFG23" s="1"/>
      <c r="CFH23" s="1"/>
      <c r="CFI23" s="1"/>
      <c r="CFJ23" s="1"/>
      <c r="CFK23" s="1"/>
      <c r="CFL23" s="1"/>
      <c r="CFM23" s="1"/>
      <c r="CFN23" s="1"/>
      <c r="CFO23" s="1"/>
      <c r="CFP23" s="1"/>
      <c r="CFQ23" s="1"/>
      <c r="CFR23" s="1"/>
      <c r="CFS23" s="1"/>
      <c r="CFT23" s="1"/>
      <c r="CFU23" s="1"/>
      <c r="CFV23" s="1"/>
      <c r="CFW23" s="1"/>
      <c r="CFX23" s="1"/>
      <c r="CFY23" s="1"/>
      <c r="CFZ23" s="1"/>
      <c r="CGA23" s="1"/>
      <c r="CGB23" s="1"/>
      <c r="CGC23" s="1"/>
      <c r="CGD23" s="1"/>
      <c r="CGE23" s="1"/>
      <c r="CGF23" s="1"/>
      <c r="CGG23" s="1"/>
      <c r="CGH23" s="1"/>
      <c r="CGI23" s="1"/>
      <c r="CGJ23" s="1"/>
      <c r="CGK23" s="1"/>
      <c r="CGL23" s="1"/>
      <c r="CGM23" s="1"/>
      <c r="CGN23" s="1"/>
      <c r="CGO23" s="1"/>
      <c r="CGP23" s="1"/>
      <c r="CGQ23" s="1"/>
      <c r="CGR23" s="1"/>
      <c r="CGS23" s="1"/>
      <c r="CGT23" s="1"/>
      <c r="CGU23" s="1"/>
      <c r="CGV23" s="1"/>
      <c r="CGW23" s="1"/>
      <c r="CGX23" s="1"/>
      <c r="CGY23" s="1"/>
      <c r="CGZ23" s="1"/>
      <c r="CHA23" s="1"/>
      <c r="CHB23" s="1"/>
      <c r="CHC23" s="1"/>
      <c r="CHD23" s="1"/>
      <c r="CHE23" s="1"/>
      <c r="CHF23" s="1"/>
      <c r="CHG23" s="1"/>
      <c r="CHH23" s="1"/>
      <c r="CHI23" s="1"/>
      <c r="CHJ23" s="1"/>
      <c r="CHK23" s="1"/>
      <c r="CHL23" s="1"/>
      <c r="CHM23" s="1"/>
      <c r="CHN23" s="1"/>
      <c r="CHO23" s="1"/>
      <c r="CHP23" s="1"/>
      <c r="CHQ23" s="1"/>
      <c r="CHR23" s="1"/>
      <c r="CHS23" s="1"/>
      <c r="CHT23" s="1"/>
      <c r="CHU23" s="1"/>
      <c r="CHV23" s="1"/>
      <c r="CHW23" s="1"/>
      <c r="CHX23" s="1"/>
      <c r="CHY23" s="1"/>
      <c r="CHZ23" s="1"/>
      <c r="CIA23" s="1"/>
      <c r="CIB23" s="1"/>
      <c r="CIC23" s="1"/>
      <c r="CID23" s="1"/>
      <c r="CIE23" s="1"/>
      <c r="CIF23" s="1"/>
      <c r="CIG23" s="1"/>
      <c r="CIH23" s="1"/>
      <c r="CII23" s="1"/>
      <c r="CIJ23" s="1"/>
      <c r="CIK23" s="1"/>
      <c r="CIL23" s="1"/>
      <c r="CIM23" s="1"/>
      <c r="CIN23" s="1"/>
      <c r="CIO23" s="1"/>
      <c r="CIP23" s="1"/>
      <c r="CIQ23" s="1"/>
      <c r="CIR23" s="1"/>
      <c r="CIS23" s="1"/>
      <c r="CIT23" s="1"/>
      <c r="CIU23" s="1"/>
      <c r="CIV23" s="1"/>
      <c r="CIW23" s="1"/>
      <c r="CIX23" s="1"/>
      <c r="CIY23" s="1"/>
      <c r="CIZ23" s="1"/>
      <c r="CJA23" s="1"/>
      <c r="CJB23" s="1"/>
      <c r="CJC23" s="1"/>
      <c r="CJD23" s="1"/>
      <c r="CJE23" s="1"/>
      <c r="CJF23" s="1"/>
      <c r="CJG23" s="1"/>
      <c r="CJH23" s="1"/>
      <c r="CJI23" s="1"/>
      <c r="CJJ23" s="1"/>
      <c r="CJK23" s="1"/>
      <c r="CJL23" s="1"/>
      <c r="CJM23" s="1"/>
      <c r="CJN23" s="1"/>
      <c r="CJO23" s="1"/>
      <c r="CJP23" s="1"/>
      <c r="CJQ23" s="1"/>
      <c r="CJR23" s="1"/>
      <c r="CJS23" s="1"/>
      <c r="CJT23" s="1"/>
      <c r="CJU23" s="1"/>
      <c r="CJV23" s="1"/>
      <c r="CJW23" s="1"/>
      <c r="CJX23" s="1"/>
      <c r="CJY23" s="1"/>
      <c r="CJZ23" s="1"/>
      <c r="CKA23" s="1"/>
      <c r="CKB23" s="1"/>
      <c r="CKC23" s="1"/>
      <c r="CKD23" s="1"/>
      <c r="CKE23" s="1"/>
      <c r="CKF23" s="1"/>
      <c r="CKG23" s="1"/>
      <c r="CKH23" s="1"/>
      <c r="CKI23" s="1"/>
      <c r="CKJ23" s="1"/>
      <c r="CKK23" s="1"/>
      <c r="CKL23" s="1"/>
      <c r="CKM23" s="1"/>
      <c r="CKN23" s="1"/>
      <c r="CKO23" s="1"/>
      <c r="CKP23" s="1"/>
      <c r="CKQ23" s="1"/>
      <c r="CKR23" s="1"/>
      <c r="CKS23" s="1"/>
      <c r="CKT23" s="1"/>
      <c r="CKU23" s="1"/>
      <c r="CKV23" s="1"/>
      <c r="CKW23" s="1"/>
      <c r="CKX23" s="1"/>
      <c r="CKY23" s="1"/>
      <c r="CKZ23" s="1"/>
      <c r="CLA23" s="1"/>
      <c r="CLB23" s="1"/>
      <c r="CLC23" s="1"/>
      <c r="CLD23" s="1"/>
      <c r="CLE23" s="1"/>
      <c r="CLF23" s="1"/>
      <c r="CLG23" s="1"/>
      <c r="CLH23" s="1"/>
      <c r="CLI23" s="1"/>
      <c r="CLJ23" s="1"/>
      <c r="CLK23" s="1"/>
      <c r="CLL23" s="1"/>
      <c r="CLM23" s="1"/>
      <c r="CLN23" s="1"/>
      <c r="CLO23" s="1"/>
      <c r="CLP23" s="1"/>
      <c r="CLQ23" s="1"/>
      <c r="CLR23" s="1"/>
      <c r="CLS23" s="1"/>
      <c r="CLT23" s="1"/>
      <c r="CLU23" s="1"/>
      <c r="CLV23" s="1"/>
      <c r="CLW23" s="1"/>
      <c r="CLX23" s="1"/>
      <c r="CLY23" s="1"/>
      <c r="CLZ23" s="1"/>
      <c r="CMA23" s="1"/>
      <c r="CMB23" s="1"/>
      <c r="CMC23" s="1"/>
      <c r="CMD23" s="1"/>
      <c r="CME23" s="1"/>
      <c r="CMF23" s="1"/>
      <c r="CMG23" s="1"/>
      <c r="CMH23" s="1"/>
      <c r="CMI23" s="1"/>
      <c r="CMJ23" s="1"/>
      <c r="CMK23" s="1"/>
      <c r="CML23" s="1"/>
      <c r="CMM23" s="1"/>
      <c r="CMN23" s="1"/>
      <c r="CMO23" s="1"/>
      <c r="CMP23" s="1"/>
      <c r="CMQ23" s="1"/>
      <c r="CMR23" s="1"/>
      <c r="CMS23" s="1"/>
      <c r="CMT23" s="1"/>
      <c r="CMU23" s="1"/>
      <c r="CMV23" s="1"/>
      <c r="CMW23" s="1"/>
      <c r="CMX23" s="1"/>
      <c r="CMY23" s="1"/>
      <c r="CMZ23" s="1"/>
      <c r="CNA23" s="1"/>
      <c r="CNB23" s="1"/>
      <c r="CNC23" s="1"/>
      <c r="CND23" s="1"/>
      <c r="CNE23" s="1"/>
      <c r="CNF23" s="1"/>
      <c r="CNG23" s="1"/>
      <c r="CNH23" s="1"/>
      <c r="CNI23" s="1"/>
      <c r="CNJ23" s="1"/>
      <c r="CNK23" s="1"/>
      <c r="CNL23" s="1"/>
      <c r="CNM23" s="1"/>
      <c r="CNN23" s="1"/>
      <c r="CNO23" s="1"/>
      <c r="CNP23" s="1"/>
      <c r="CNQ23" s="1"/>
      <c r="CNR23" s="1"/>
      <c r="CNS23" s="1"/>
      <c r="CNT23" s="1"/>
      <c r="CNU23" s="1"/>
      <c r="CNV23" s="1"/>
      <c r="CNW23" s="1"/>
      <c r="CNX23" s="1"/>
      <c r="CNY23" s="1"/>
      <c r="CNZ23" s="1"/>
      <c r="COA23" s="1"/>
      <c r="COB23" s="1"/>
      <c r="COC23" s="1"/>
      <c r="COD23" s="1"/>
      <c r="COE23" s="1"/>
      <c r="COF23" s="1"/>
      <c r="COG23" s="1"/>
      <c r="COH23" s="1"/>
      <c r="COI23" s="1"/>
      <c r="COJ23" s="1"/>
      <c r="COK23" s="1"/>
      <c r="COL23" s="1"/>
      <c r="COM23" s="1"/>
      <c r="CON23" s="1"/>
      <c r="COO23" s="1"/>
      <c r="COP23" s="1"/>
      <c r="COQ23" s="1"/>
      <c r="COR23" s="1"/>
      <c r="COS23" s="1"/>
      <c r="COT23" s="1"/>
      <c r="COU23" s="1"/>
      <c r="COV23" s="1"/>
      <c r="COW23" s="1"/>
      <c r="COX23" s="1"/>
      <c r="COY23" s="1"/>
      <c r="COZ23" s="1"/>
      <c r="CPA23" s="1"/>
      <c r="CPB23" s="1"/>
      <c r="CPC23" s="1"/>
      <c r="CPD23" s="1"/>
      <c r="CPE23" s="1"/>
      <c r="CPF23" s="1"/>
      <c r="CPG23" s="1"/>
      <c r="CPH23" s="1"/>
      <c r="CPI23" s="1"/>
      <c r="CPJ23" s="1"/>
      <c r="CPK23" s="1"/>
      <c r="CPL23" s="1"/>
      <c r="CPM23" s="1"/>
      <c r="CPN23" s="1"/>
      <c r="CPO23" s="1"/>
      <c r="CPP23" s="1"/>
      <c r="CPQ23" s="1"/>
      <c r="CPR23" s="1"/>
      <c r="CPS23" s="1"/>
      <c r="CPT23" s="1"/>
      <c r="CPU23" s="1"/>
      <c r="CPV23" s="1"/>
      <c r="CPW23" s="1"/>
      <c r="CPX23" s="1"/>
      <c r="CPY23" s="1"/>
      <c r="CPZ23" s="1"/>
      <c r="CQA23" s="1"/>
      <c r="CQB23" s="1"/>
      <c r="CQC23" s="1"/>
      <c r="CQD23" s="1"/>
      <c r="CQE23" s="1"/>
      <c r="CQF23" s="1"/>
      <c r="CQG23" s="1"/>
      <c r="CQH23" s="1"/>
      <c r="CQI23" s="1"/>
      <c r="CQJ23" s="1"/>
      <c r="CQK23" s="1"/>
      <c r="CQL23" s="1"/>
      <c r="CQM23" s="1"/>
      <c r="CQN23" s="1"/>
      <c r="CQO23" s="1"/>
      <c r="CQP23" s="1"/>
      <c r="CQQ23" s="1"/>
      <c r="CQR23" s="1"/>
      <c r="CQS23" s="1"/>
      <c r="CQT23" s="1"/>
      <c r="CQU23" s="1"/>
      <c r="CQV23" s="1"/>
      <c r="CQW23" s="1"/>
      <c r="CQX23" s="1"/>
      <c r="CQY23" s="1"/>
      <c r="CQZ23" s="1"/>
      <c r="CRA23" s="1"/>
      <c r="CRB23" s="1"/>
      <c r="CRC23" s="1"/>
      <c r="CRD23" s="1"/>
      <c r="CRE23" s="1"/>
      <c r="CRF23" s="1"/>
      <c r="CRG23" s="1"/>
      <c r="CRH23" s="1"/>
      <c r="CRI23" s="1"/>
      <c r="CRJ23" s="1"/>
      <c r="CRK23" s="1"/>
      <c r="CRL23" s="1"/>
      <c r="CRM23" s="1"/>
      <c r="CRN23" s="1"/>
      <c r="CRO23" s="1"/>
      <c r="CRP23" s="1"/>
      <c r="CRQ23" s="1"/>
      <c r="CRR23" s="1"/>
      <c r="CRS23" s="1"/>
      <c r="CRT23" s="1"/>
      <c r="CRU23" s="1"/>
      <c r="CRV23" s="1"/>
      <c r="CRW23" s="1"/>
      <c r="CRX23" s="1"/>
      <c r="CRY23" s="1"/>
      <c r="CRZ23" s="1"/>
      <c r="CSA23" s="1"/>
      <c r="CSB23" s="1"/>
      <c r="CSC23" s="1"/>
      <c r="CSD23" s="1"/>
      <c r="CSE23" s="1"/>
      <c r="CSF23" s="1"/>
      <c r="CSG23" s="1"/>
      <c r="CSH23" s="1"/>
      <c r="CSI23" s="1"/>
      <c r="CSJ23" s="1"/>
      <c r="CSK23" s="1"/>
      <c r="CSL23" s="1"/>
      <c r="CSM23" s="1"/>
      <c r="CSN23" s="1"/>
      <c r="CSO23" s="1"/>
      <c r="CSP23" s="1"/>
      <c r="CSQ23" s="1"/>
      <c r="CSR23" s="1"/>
      <c r="CSS23" s="1"/>
      <c r="CST23" s="1"/>
      <c r="CSU23" s="1"/>
      <c r="CSV23" s="1"/>
      <c r="CSW23" s="1"/>
      <c r="CSX23" s="1"/>
      <c r="CSY23" s="1"/>
      <c r="CSZ23" s="1"/>
      <c r="CTA23" s="1"/>
      <c r="CTB23" s="1"/>
      <c r="CTC23" s="1"/>
      <c r="CTD23" s="1"/>
      <c r="CTE23" s="1"/>
      <c r="CTF23" s="1"/>
      <c r="CTG23" s="1"/>
      <c r="CTH23" s="1"/>
      <c r="CTI23" s="1"/>
      <c r="CTJ23" s="1"/>
      <c r="CTK23" s="1"/>
      <c r="CTL23" s="1"/>
      <c r="CTM23" s="1"/>
      <c r="CTN23" s="1"/>
      <c r="CTO23" s="1"/>
      <c r="CTP23" s="1"/>
      <c r="CTQ23" s="1"/>
      <c r="CTR23" s="1"/>
      <c r="CTS23" s="1"/>
      <c r="CTT23" s="1"/>
      <c r="CTU23" s="1"/>
      <c r="CTV23" s="1"/>
      <c r="CTW23" s="1"/>
      <c r="CTX23" s="1"/>
      <c r="CTY23" s="1"/>
      <c r="CTZ23" s="1"/>
      <c r="CUA23" s="1"/>
      <c r="CUB23" s="1"/>
      <c r="CUC23" s="1"/>
      <c r="CUD23" s="1"/>
      <c r="CUE23" s="1"/>
      <c r="CUF23" s="1"/>
      <c r="CUG23" s="1"/>
      <c r="CUH23" s="1"/>
      <c r="CUI23" s="1"/>
      <c r="CUJ23" s="1"/>
      <c r="CUK23" s="1"/>
      <c r="CUL23" s="1"/>
      <c r="CUM23" s="1"/>
      <c r="CUN23" s="1"/>
      <c r="CUO23" s="1"/>
      <c r="CUP23" s="1"/>
      <c r="CUQ23" s="1"/>
      <c r="CUR23" s="1"/>
      <c r="CUS23" s="1"/>
      <c r="CUT23" s="1"/>
      <c r="CUU23" s="1"/>
      <c r="CUV23" s="1"/>
      <c r="CUW23" s="1"/>
      <c r="CUX23" s="1"/>
      <c r="CUY23" s="1"/>
      <c r="CUZ23" s="1"/>
      <c r="CVA23" s="1"/>
      <c r="CVB23" s="1"/>
      <c r="CVC23" s="1"/>
      <c r="CVD23" s="1"/>
      <c r="CVE23" s="1"/>
      <c r="CVF23" s="1"/>
      <c r="CVG23" s="1"/>
      <c r="CVH23" s="1"/>
      <c r="CVI23" s="1"/>
      <c r="CVJ23" s="1"/>
      <c r="CVK23" s="1"/>
      <c r="CVL23" s="1"/>
      <c r="CVM23" s="1"/>
      <c r="CVN23" s="1"/>
      <c r="CVO23" s="1"/>
      <c r="CVP23" s="1"/>
      <c r="CVQ23" s="1"/>
      <c r="CVR23" s="1"/>
      <c r="CVS23" s="1"/>
      <c r="CVT23" s="1"/>
      <c r="CVU23" s="1"/>
      <c r="CVV23" s="1"/>
      <c r="CVW23" s="1"/>
      <c r="CVX23" s="1"/>
      <c r="CVY23" s="1"/>
      <c r="CVZ23" s="1"/>
      <c r="CWA23" s="1"/>
      <c r="CWB23" s="1"/>
      <c r="CWC23" s="1"/>
      <c r="CWD23" s="1"/>
      <c r="CWE23" s="1"/>
      <c r="CWF23" s="1"/>
      <c r="CWG23" s="1"/>
      <c r="CWH23" s="1"/>
      <c r="CWI23" s="1"/>
      <c r="CWJ23" s="1"/>
      <c r="CWK23" s="1"/>
      <c r="CWL23" s="1"/>
      <c r="CWM23" s="1"/>
      <c r="CWN23" s="1"/>
      <c r="CWO23" s="1"/>
      <c r="CWP23" s="1"/>
      <c r="CWQ23" s="1"/>
      <c r="CWR23" s="1"/>
      <c r="CWS23" s="1"/>
      <c r="CWT23" s="1"/>
      <c r="CWU23" s="1"/>
      <c r="CWV23" s="1"/>
      <c r="CWW23" s="1"/>
      <c r="CWX23" s="1"/>
      <c r="CWY23" s="1"/>
      <c r="CWZ23" s="1"/>
      <c r="CXA23" s="1"/>
      <c r="CXB23" s="1"/>
      <c r="CXC23" s="1"/>
      <c r="CXD23" s="1"/>
      <c r="CXE23" s="1"/>
      <c r="CXF23" s="1"/>
      <c r="CXG23" s="1"/>
      <c r="CXH23" s="1"/>
      <c r="CXI23" s="1"/>
      <c r="CXJ23" s="1"/>
      <c r="CXK23" s="1"/>
      <c r="CXL23" s="1"/>
      <c r="CXM23" s="1"/>
      <c r="CXN23" s="1"/>
      <c r="CXO23" s="1"/>
      <c r="CXP23" s="1"/>
      <c r="CXQ23" s="1"/>
      <c r="CXR23" s="1"/>
      <c r="CXS23" s="1"/>
      <c r="CXT23" s="1"/>
      <c r="CXU23" s="1"/>
      <c r="CXV23" s="1"/>
      <c r="CXW23" s="1"/>
      <c r="CXX23" s="1"/>
      <c r="CXY23" s="1"/>
      <c r="CXZ23" s="1"/>
      <c r="CYA23" s="1"/>
      <c r="CYB23" s="1"/>
      <c r="CYC23" s="1"/>
      <c r="CYD23" s="1"/>
      <c r="CYE23" s="1"/>
      <c r="CYF23" s="1"/>
      <c r="CYG23" s="1"/>
      <c r="CYH23" s="1"/>
      <c r="CYI23" s="1"/>
      <c r="CYJ23" s="1"/>
      <c r="CYK23" s="1"/>
      <c r="CYL23" s="1"/>
      <c r="CYM23" s="1"/>
      <c r="CYN23" s="1"/>
      <c r="CYO23" s="1"/>
      <c r="CYP23" s="1"/>
      <c r="CYQ23" s="1"/>
      <c r="CYR23" s="1"/>
      <c r="CYS23" s="1"/>
      <c r="CYT23" s="1"/>
      <c r="CYU23" s="1"/>
      <c r="CYV23" s="1"/>
      <c r="CYW23" s="1"/>
      <c r="CYX23" s="1"/>
      <c r="CYY23" s="1"/>
      <c r="CYZ23" s="1"/>
      <c r="CZA23" s="1"/>
      <c r="CZB23" s="1"/>
      <c r="CZC23" s="1"/>
      <c r="CZD23" s="1"/>
      <c r="CZE23" s="1"/>
      <c r="CZF23" s="1"/>
      <c r="CZG23" s="1"/>
      <c r="CZH23" s="1"/>
      <c r="CZI23" s="1"/>
      <c r="CZJ23" s="1"/>
      <c r="CZK23" s="1"/>
      <c r="CZL23" s="1"/>
      <c r="CZM23" s="1"/>
      <c r="CZN23" s="1"/>
      <c r="CZO23" s="1"/>
      <c r="CZP23" s="1"/>
      <c r="CZQ23" s="1"/>
      <c r="CZR23" s="1"/>
      <c r="CZS23" s="1"/>
      <c r="CZT23" s="1"/>
      <c r="CZU23" s="1"/>
      <c r="CZV23" s="1"/>
      <c r="CZW23" s="1"/>
      <c r="CZX23" s="1"/>
      <c r="CZY23" s="1"/>
      <c r="CZZ23" s="1"/>
      <c r="DAA23" s="1"/>
      <c r="DAB23" s="1"/>
      <c r="DAC23" s="1"/>
      <c r="DAD23" s="1"/>
      <c r="DAE23" s="1"/>
      <c r="DAF23" s="1"/>
      <c r="DAG23" s="1"/>
      <c r="DAH23" s="1"/>
      <c r="DAI23" s="1"/>
      <c r="DAJ23" s="1"/>
      <c r="DAK23" s="1"/>
      <c r="DAL23" s="1"/>
      <c r="DAM23" s="1"/>
      <c r="DAN23" s="1"/>
      <c r="DAO23" s="1"/>
      <c r="DAP23" s="1"/>
      <c r="DAQ23" s="1"/>
      <c r="DAR23" s="1"/>
      <c r="DAS23" s="1"/>
      <c r="DAT23" s="1"/>
      <c r="DAU23" s="1"/>
      <c r="DAV23" s="1"/>
      <c r="DAW23" s="1"/>
      <c r="DAX23" s="1"/>
      <c r="DAY23" s="1"/>
      <c r="DAZ23" s="1"/>
      <c r="DBA23" s="1"/>
      <c r="DBB23" s="1"/>
      <c r="DBC23" s="1"/>
      <c r="DBD23" s="1"/>
      <c r="DBE23" s="1"/>
      <c r="DBF23" s="1"/>
      <c r="DBG23" s="1"/>
      <c r="DBH23" s="1"/>
      <c r="DBI23" s="1"/>
      <c r="DBJ23" s="1"/>
      <c r="DBK23" s="1"/>
      <c r="DBL23" s="1"/>
      <c r="DBM23" s="1"/>
      <c r="DBN23" s="1"/>
      <c r="DBO23" s="1"/>
      <c r="DBP23" s="1"/>
      <c r="DBQ23" s="1"/>
      <c r="DBR23" s="1"/>
      <c r="DBS23" s="1"/>
      <c r="DBT23" s="1"/>
      <c r="DBU23" s="1"/>
      <c r="DBV23" s="1"/>
      <c r="DBW23" s="1"/>
      <c r="DBX23" s="1"/>
      <c r="DBY23" s="1"/>
      <c r="DBZ23" s="1"/>
      <c r="DCA23" s="1"/>
      <c r="DCB23" s="1"/>
      <c r="DCC23" s="1"/>
      <c r="DCD23" s="1"/>
      <c r="DCE23" s="1"/>
      <c r="DCF23" s="1"/>
      <c r="DCG23" s="1"/>
      <c r="DCH23" s="1"/>
      <c r="DCI23" s="1"/>
      <c r="DCJ23" s="1"/>
      <c r="DCK23" s="1"/>
      <c r="DCL23" s="1"/>
      <c r="DCM23" s="1"/>
      <c r="DCN23" s="1"/>
      <c r="DCO23" s="1"/>
      <c r="DCP23" s="1"/>
      <c r="DCQ23" s="1"/>
      <c r="DCR23" s="1"/>
      <c r="DCS23" s="1"/>
      <c r="DCT23" s="1"/>
      <c r="DCU23" s="1"/>
      <c r="DCV23" s="1"/>
      <c r="DCW23" s="1"/>
      <c r="DCX23" s="1"/>
      <c r="DCY23" s="1"/>
      <c r="DCZ23" s="1"/>
      <c r="DDA23" s="1"/>
      <c r="DDB23" s="1"/>
      <c r="DDC23" s="1"/>
      <c r="DDD23" s="1"/>
      <c r="DDE23" s="1"/>
      <c r="DDF23" s="1"/>
      <c r="DDG23" s="1"/>
      <c r="DDH23" s="1"/>
      <c r="DDI23" s="1"/>
      <c r="DDJ23" s="1"/>
      <c r="DDK23" s="1"/>
      <c r="DDL23" s="1"/>
      <c r="DDM23" s="1"/>
      <c r="DDN23" s="1"/>
      <c r="DDO23" s="1"/>
      <c r="DDP23" s="1"/>
      <c r="DDQ23" s="1"/>
      <c r="DDR23" s="1"/>
      <c r="DDS23" s="1"/>
      <c r="DDT23" s="1"/>
      <c r="DDU23" s="1"/>
      <c r="DDV23" s="1"/>
      <c r="DDW23" s="1"/>
      <c r="DDX23" s="1"/>
      <c r="DDY23" s="1"/>
      <c r="DDZ23" s="1"/>
      <c r="DEA23" s="1"/>
      <c r="DEB23" s="1"/>
      <c r="DEC23" s="1"/>
      <c r="DED23" s="1"/>
      <c r="DEE23" s="1"/>
      <c r="DEF23" s="1"/>
      <c r="DEG23" s="1"/>
      <c r="DEH23" s="1"/>
      <c r="DEI23" s="1"/>
      <c r="DEJ23" s="1"/>
      <c r="DEK23" s="1"/>
      <c r="DEL23" s="1"/>
      <c r="DEM23" s="1"/>
      <c r="DEN23" s="1"/>
      <c r="DEO23" s="1"/>
      <c r="DEP23" s="1"/>
      <c r="DEQ23" s="1"/>
      <c r="DER23" s="1"/>
      <c r="DES23" s="1"/>
      <c r="DET23" s="1"/>
      <c r="DEU23" s="1"/>
      <c r="DEV23" s="1"/>
      <c r="DEW23" s="1"/>
      <c r="DEX23" s="1"/>
      <c r="DEY23" s="1"/>
      <c r="DEZ23" s="1"/>
      <c r="DFA23" s="1"/>
      <c r="DFB23" s="1"/>
      <c r="DFC23" s="1"/>
      <c r="DFD23" s="1"/>
      <c r="DFE23" s="1"/>
      <c r="DFF23" s="1"/>
      <c r="DFG23" s="1"/>
      <c r="DFH23" s="1"/>
      <c r="DFI23" s="1"/>
      <c r="DFJ23" s="1"/>
      <c r="DFK23" s="1"/>
      <c r="DFL23" s="1"/>
      <c r="DFM23" s="1"/>
      <c r="DFN23" s="1"/>
      <c r="DFO23" s="1"/>
      <c r="DFP23" s="1"/>
      <c r="DFQ23" s="1"/>
      <c r="DFR23" s="1"/>
      <c r="DFS23" s="1"/>
      <c r="DFT23" s="1"/>
      <c r="DFU23" s="1"/>
      <c r="DFV23" s="1"/>
      <c r="DFW23" s="1"/>
      <c r="DFX23" s="1"/>
      <c r="DFY23" s="1"/>
      <c r="DFZ23" s="1"/>
      <c r="DGA23" s="1"/>
      <c r="DGB23" s="1"/>
      <c r="DGC23" s="1"/>
      <c r="DGD23" s="1"/>
      <c r="DGE23" s="1"/>
      <c r="DGF23" s="1"/>
      <c r="DGG23" s="1"/>
      <c r="DGH23" s="1"/>
      <c r="DGI23" s="1"/>
      <c r="DGJ23" s="1"/>
      <c r="DGK23" s="1"/>
      <c r="DGL23" s="1"/>
      <c r="DGM23" s="1"/>
      <c r="DGN23" s="1"/>
      <c r="DGO23" s="1"/>
      <c r="DGP23" s="1"/>
      <c r="DGQ23" s="1"/>
      <c r="DGR23" s="1"/>
      <c r="DGS23" s="1"/>
      <c r="DGT23" s="1"/>
      <c r="DGU23" s="1"/>
      <c r="DGV23" s="1"/>
      <c r="DGW23" s="1"/>
      <c r="DGX23" s="1"/>
      <c r="DGY23" s="1"/>
      <c r="DGZ23" s="1"/>
      <c r="DHA23" s="1"/>
      <c r="DHB23" s="1"/>
      <c r="DHC23" s="1"/>
      <c r="DHD23" s="1"/>
      <c r="DHE23" s="1"/>
      <c r="DHF23" s="1"/>
      <c r="DHG23" s="1"/>
      <c r="DHH23" s="1"/>
      <c r="DHI23" s="1"/>
      <c r="DHJ23" s="1"/>
      <c r="DHK23" s="1"/>
      <c r="DHL23" s="1"/>
      <c r="DHM23" s="1"/>
      <c r="DHN23" s="1"/>
      <c r="DHO23" s="1"/>
      <c r="DHP23" s="1"/>
      <c r="DHQ23" s="1"/>
      <c r="DHR23" s="1"/>
      <c r="DHS23" s="1"/>
      <c r="DHT23" s="1"/>
      <c r="DHU23" s="1"/>
      <c r="DHV23" s="1"/>
      <c r="DHW23" s="1"/>
      <c r="DHX23" s="1"/>
      <c r="DHY23" s="1"/>
      <c r="DHZ23" s="1"/>
      <c r="DIA23" s="1"/>
      <c r="DIB23" s="1"/>
      <c r="DIC23" s="1"/>
      <c r="DID23" s="1"/>
      <c r="DIE23" s="1"/>
      <c r="DIF23" s="1"/>
      <c r="DIG23" s="1"/>
      <c r="DIH23" s="1"/>
      <c r="DII23" s="1"/>
      <c r="DIJ23" s="1"/>
      <c r="DIK23" s="1"/>
      <c r="DIL23" s="1"/>
      <c r="DIM23" s="1"/>
      <c r="DIN23" s="1"/>
      <c r="DIO23" s="1"/>
      <c r="DIP23" s="1"/>
      <c r="DIQ23" s="1"/>
      <c r="DIR23" s="1"/>
      <c r="DIS23" s="1"/>
      <c r="DIT23" s="1"/>
      <c r="DIU23" s="1"/>
      <c r="DIV23" s="1"/>
      <c r="DIW23" s="1"/>
      <c r="DIX23" s="1"/>
      <c r="DIY23" s="1"/>
      <c r="DIZ23" s="1"/>
      <c r="DJA23" s="1"/>
      <c r="DJB23" s="1"/>
      <c r="DJC23" s="1"/>
      <c r="DJD23" s="1"/>
      <c r="DJE23" s="1"/>
      <c r="DJF23" s="1"/>
      <c r="DJG23" s="1"/>
      <c r="DJH23" s="1"/>
      <c r="DJI23" s="1"/>
      <c r="DJJ23" s="1"/>
      <c r="DJK23" s="1"/>
      <c r="DJL23" s="1"/>
      <c r="DJM23" s="1"/>
      <c r="DJN23" s="1"/>
      <c r="DJO23" s="1"/>
      <c r="DJP23" s="1"/>
      <c r="DJQ23" s="1"/>
      <c r="DJR23" s="1"/>
      <c r="DJS23" s="1"/>
      <c r="DJT23" s="1"/>
      <c r="DJU23" s="1"/>
      <c r="DJV23" s="1"/>
      <c r="DJW23" s="1"/>
      <c r="DJX23" s="1"/>
      <c r="DJY23" s="1"/>
      <c r="DJZ23" s="1"/>
      <c r="DKA23" s="1"/>
      <c r="DKB23" s="1"/>
      <c r="DKC23" s="1"/>
      <c r="DKD23" s="1"/>
      <c r="DKE23" s="1"/>
      <c r="DKF23" s="1"/>
      <c r="DKG23" s="1"/>
      <c r="DKH23" s="1"/>
      <c r="DKI23" s="1"/>
      <c r="DKJ23" s="1"/>
      <c r="DKK23" s="1"/>
      <c r="DKL23" s="1"/>
      <c r="DKM23" s="1"/>
      <c r="DKN23" s="1"/>
      <c r="DKO23" s="1"/>
      <c r="DKP23" s="1"/>
      <c r="DKQ23" s="1"/>
      <c r="DKR23" s="1"/>
      <c r="DKS23" s="1"/>
      <c r="DKT23" s="1"/>
      <c r="DKU23" s="1"/>
      <c r="DKV23" s="1"/>
      <c r="DKW23" s="1"/>
      <c r="DKX23" s="1"/>
      <c r="DKY23" s="1"/>
      <c r="DKZ23" s="1"/>
      <c r="DLA23" s="1"/>
      <c r="DLB23" s="1"/>
      <c r="DLC23" s="1"/>
      <c r="DLD23" s="1"/>
      <c r="DLE23" s="1"/>
      <c r="DLF23" s="1"/>
      <c r="DLG23" s="1"/>
      <c r="DLH23" s="1"/>
      <c r="DLI23" s="1"/>
      <c r="DLJ23" s="1"/>
      <c r="DLK23" s="1"/>
      <c r="DLL23" s="1"/>
      <c r="DLM23" s="1"/>
      <c r="DLN23" s="1"/>
      <c r="DLO23" s="1"/>
      <c r="DLP23" s="1"/>
      <c r="DLQ23" s="1"/>
      <c r="DLR23" s="1"/>
      <c r="DLS23" s="1"/>
      <c r="DLT23" s="1"/>
      <c r="DLU23" s="1"/>
      <c r="DLV23" s="1"/>
      <c r="DLW23" s="1"/>
      <c r="DLX23" s="1"/>
      <c r="DLY23" s="1"/>
      <c r="DLZ23" s="1"/>
      <c r="DMA23" s="1"/>
      <c r="DMB23" s="1"/>
      <c r="DMC23" s="1"/>
      <c r="DMD23" s="1"/>
      <c r="DME23" s="1"/>
      <c r="DMF23" s="1"/>
      <c r="DMG23" s="1"/>
      <c r="DMH23" s="1"/>
      <c r="DMI23" s="1"/>
      <c r="DMJ23" s="1"/>
      <c r="DMK23" s="1"/>
      <c r="DML23" s="1"/>
      <c r="DMM23" s="1"/>
      <c r="DMN23" s="1"/>
      <c r="DMO23" s="1"/>
      <c r="DMP23" s="1"/>
      <c r="DMQ23" s="1"/>
      <c r="DMR23" s="1"/>
      <c r="DMS23" s="1"/>
      <c r="DMT23" s="1"/>
      <c r="DMU23" s="1"/>
      <c r="DMV23" s="1"/>
      <c r="DMW23" s="1"/>
      <c r="DMX23" s="1"/>
      <c r="DMY23" s="1"/>
      <c r="DMZ23" s="1"/>
      <c r="DNA23" s="1"/>
      <c r="DNB23" s="1"/>
      <c r="DNC23" s="1"/>
      <c r="DND23" s="1"/>
      <c r="DNE23" s="1"/>
      <c r="DNF23" s="1"/>
      <c r="DNG23" s="1"/>
      <c r="DNH23" s="1"/>
      <c r="DNI23" s="1"/>
      <c r="DNJ23" s="1"/>
      <c r="DNK23" s="1"/>
      <c r="DNL23" s="1"/>
      <c r="DNM23" s="1"/>
      <c r="DNN23" s="1"/>
      <c r="DNO23" s="1"/>
      <c r="DNP23" s="1"/>
      <c r="DNQ23" s="1"/>
      <c r="DNR23" s="1"/>
      <c r="DNS23" s="1"/>
      <c r="DNT23" s="1"/>
      <c r="DNU23" s="1"/>
      <c r="DNV23" s="1"/>
      <c r="DNW23" s="1"/>
      <c r="DNX23" s="1"/>
      <c r="DNY23" s="1"/>
      <c r="DNZ23" s="1"/>
      <c r="DOA23" s="1"/>
      <c r="DOB23" s="1"/>
      <c r="DOC23" s="1"/>
      <c r="DOD23" s="1"/>
      <c r="DOE23" s="1"/>
      <c r="DOF23" s="1"/>
      <c r="DOG23" s="1"/>
      <c r="DOH23" s="1"/>
      <c r="DOI23" s="1"/>
      <c r="DOJ23" s="1"/>
      <c r="DOK23" s="1"/>
      <c r="DOL23" s="1"/>
      <c r="DOM23" s="1"/>
      <c r="DON23" s="1"/>
      <c r="DOO23" s="1"/>
      <c r="DOP23" s="1"/>
      <c r="DOQ23" s="1"/>
      <c r="DOR23" s="1"/>
      <c r="DOS23" s="1"/>
      <c r="DOT23" s="1"/>
      <c r="DOU23" s="1"/>
      <c r="DOV23" s="1"/>
      <c r="DOW23" s="1"/>
      <c r="DOX23" s="1"/>
      <c r="DOY23" s="1"/>
      <c r="DOZ23" s="1"/>
      <c r="DPA23" s="1"/>
      <c r="DPB23" s="1"/>
      <c r="DPC23" s="1"/>
      <c r="DPD23" s="1"/>
      <c r="DPE23" s="1"/>
      <c r="DPF23" s="1"/>
      <c r="DPG23" s="1"/>
      <c r="DPH23" s="1"/>
      <c r="DPI23" s="1"/>
      <c r="DPJ23" s="1"/>
      <c r="DPK23" s="1"/>
      <c r="DPL23" s="1"/>
      <c r="DPM23" s="1"/>
      <c r="DPN23" s="1"/>
      <c r="DPO23" s="1"/>
      <c r="DPP23" s="1"/>
      <c r="DPQ23" s="1"/>
      <c r="DPR23" s="1"/>
      <c r="DPS23" s="1"/>
      <c r="DPT23" s="1"/>
      <c r="DPU23" s="1"/>
      <c r="DPV23" s="1"/>
      <c r="DPW23" s="1"/>
      <c r="DPX23" s="1"/>
      <c r="DPY23" s="1"/>
      <c r="DPZ23" s="1"/>
      <c r="DQA23" s="1"/>
      <c r="DQB23" s="1"/>
      <c r="DQC23" s="1"/>
      <c r="DQD23" s="1"/>
      <c r="DQE23" s="1"/>
      <c r="DQF23" s="1"/>
      <c r="DQG23" s="1"/>
      <c r="DQH23" s="1"/>
      <c r="DQI23" s="1"/>
      <c r="DQJ23" s="1"/>
      <c r="DQK23" s="1"/>
      <c r="DQL23" s="1"/>
      <c r="DQM23" s="1"/>
      <c r="DQN23" s="1"/>
      <c r="DQO23" s="1"/>
      <c r="DQP23" s="1"/>
      <c r="DQQ23" s="1"/>
      <c r="DQR23" s="1"/>
      <c r="DQS23" s="1"/>
      <c r="DQT23" s="1"/>
      <c r="DQU23" s="1"/>
      <c r="DQV23" s="1"/>
      <c r="DQW23" s="1"/>
      <c r="DQX23" s="1"/>
      <c r="DQY23" s="1"/>
      <c r="DQZ23" s="1"/>
      <c r="DRA23" s="1"/>
      <c r="DRB23" s="1"/>
      <c r="DRC23" s="1"/>
      <c r="DRD23" s="1"/>
      <c r="DRE23" s="1"/>
      <c r="DRF23" s="1"/>
      <c r="DRG23" s="1"/>
      <c r="DRH23" s="1"/>
      <c r="DRI23" s="1"/>
      <c r="DRJ23" s="1"/>
      <c r="DRK23" s="1"/>
      <c r="DRL23" s="1"/>
      <c r="DRM23" s="1"/>
      <c r="DRN23" s="1"/>
      <c r="DRO23" s="1"/>
      <c r="DRP23" s="1"/>
      <c r="DRQ23" s="1"/>
      <c r="DRR23" s="1"/>
      <c r="DRS23" s="1"/>
      <c r="DRT23" s="1"/>
      <c r="DRU23" s="1"/>
      <c r="DRV23" s="1"/>
      <c r="DRW23" s="1"/>
      <c r="DRX23" s="1"/>
      <c r="DRY23" s="1"/>
      <c r="DRZ23" s="1"/>
      <c r="DSA23" s="1"/>
      <c r="DSB23" s="1"/>
      <c r="DSC23" s="1"/>
      <c r="DSD23" s="1"/>
      <c r="DSE23" s="1"/>
      <c r="DSF23" s="1"/>
      <c r="DSG23" s="1"/>
      <c r="DSH23" s="1"/>
      <c r="DSI23" s="1"/>
      <c r="DSJ23" s="1"/>
      <c r="DSK23" s="1"/>
      <c r="DSL23" s="1"/>
      <c r="DSM23" s="1"/>
      <c r="DSN23" s="1"/>
      <c r="DSO23" s="1"/>
      <c r="DSP23" s="1"/>
      <c r="DSQ23" s="1"/>
      <c r="DSR23" s="1"/>
      <c r="DSS23" s="1"/>
      <c r="DST23" s="1"/>
      <c r="DSU23" s="1"/>
      <c r="DSV23" s="1"/>
      <c r="DSW23" s="1"/>
      <c r="DSX23" s="1"/>
      <c r="DSY23" s="1"/>
      <c r="DSZ23" s="1"/>
      <c r="DTA23" s="1"/>
      <c r="DTB23" s="1"/>
      <c r="DTC23" s="1"/>
      <c r="DTD23" s="1"/>
      <c r="DTE23" s="1"/>
      <c r="DTF23" s="1"/>
      <c r="DTG23" s="1"/>
      <c r="DTH23" s="1"/>
      <c r="DTI23" s="1"/>
      <c r="DTJ23" s="1"/>
      <c r="DTK23" s="1"/>
      <c r="DTL23" s="1"/>
      <c r="DTM23" s="1"/>
      <c r="DTN23" s="1"/>
      <c r="DTO23" s="1"/>
      <c r="DTP23" s="1"/>
      <c r="DTQ23" s="1"/>
      <c r="DTR23" s="1"/>
      <c r="DTS23" s="1"/>
      <c r="DTT23" s="1"/>
      <c r="DTU23" s="1"/>
      <c r="DTV23" s="1"/>
      <c r="DTW23" s="1"/>
      <c r="DTX23" s="1"/>
      <c r="DTY23" s="1"/>
      <c r="DTZ23" s="1"/>
      <c r="DUA23" s="1"/>
      <c r="DUB23" s="1"/>
      <c r="DUC23" s="1"/>
      <c r="DUD23" s="1"/>
      <c r="DUE23" s="1"/>
      <c r="DUF23" s="1"/>
      <c r="DUG23" s="1"/>
      <c r="DUH23" s="1"/>
      <c r="DUI23" s="1"/>
      <c r="DUJ23" s="1"/>
      <c r="DUK23" s="1"/>
      <c r="DUL23" s="1"/>
      <c r="DUM23" s="1"/>
      <c r="DUN23" s="1"/>
      <c r="DUO23" s="1"/>
      <c r="DUP23" s="1"/>
      <c r="DUQ23" s="1"/>
      <c r="DUR23" s="1"/>
      <c r="DUS23" s="1"/>
      <c r="DUT23" s="1"/>
      <c r="DUU23" s="1"/>
      <c r="DUV23" s="1"/>
      <c r="DUW23" s="1"/>
      <c r="DUX23" s="1"/>
      <c r="DUY23" s="1"/>
      <c r="DUZ23" s="1"/>
      <c r="DVA23" s="1"/>
      <c r="DVB23" s="1"/>
      <c r="DVC23" s="1"/>
      <c r="DVD23" s="1"/>
      <c r="DVE23" s="1"/>
      <c r="DVF23" s="1"/>
      <c r="DVG23" s="1"/>
      <c r="DVH23" s="1"/>
      <c r="DVI23" s="1"/>
      <c r="DVJ23" s="1"/>
      <c r="DVK23" s="1"/>
      <c r="DVL23" s="1"/>
      <c r="DVM23" s="1"/>
      <c r="DVN23" s="1"/>
      <c r="DVO23" s="1"/>
      <c r="DVP23" s="1"/>
      <c r="DVQ23" s="1"/>
      <c r="DVR23" s="1"/>
      <c r="DVS23" s="1"/>
      <c r="DVT23" s="1"/>
      <c r="DVU23" s="1"/>
      <c r="DVV23" s="1"/>
      <c r="DVW23" s="1"/>
      <c r="DVX23" s="1"/>
      <c r="DVY23" s="1"/>
      <c r="DVZ23" s="1"/>
      <c r="DWA23" s="1"/>
      <c r="DWB23" s="1"/>
      <c r="DWC23" s="1"/>
      <c r="DWD23" s="1"/>
      <c r="DWE23" s="1"/>
      <c r="DWF23" s="1"/>
      <c r="DWG23" s="1"/>
      <c r="DWH23" s="1"/>
      <c r="DWI23" s="1"/>
      <c r="DWJ23" s="1"/>
      <c r="DWK23" s="1"/>
      <c r="DWL23" s="1"/>
      <c r="DWM23" s="1"/>
      <c r="DWN23" s="1"/>
      <c r="DWO23" s="1"/>
      <c r="DWP23" s="1"/>
      <c r="DWQ23" s="1"/>
      <c r="DWR23" s="1"/>
      <c r="DWS23" s="1"/>
      <c r="DWT23" s="1"/>
      <c r="DWU23" s="1"/>
      <c r="DWV23" s="1"/>
      <c r="DWW23" s="1"/>
      <c r="DWX23" s="1"/>
      <c r="DWY23" s="1"/>
      <c r="DWZ23" s="1"/>
      <c r="DXA23" s="1"/>
      <c r="DXB23" s="1"/>
      <c r="DXC23" s="1"/>
      <c r="DXD23" s="1"/>
      <c r="DXE23" s="1"/>
      <c r="DXF23" s="1"/>
      <c r="DXG23" s="1"/>
      <c r="DXH23" s="1"/>
      <c r="DXI23" s="1"/>
      <c r="DXJ23" s="1"/>
      <c r="DXK23" s="1"/>
      <c r="DXL23" s="1"/>
      <c r="DXM23" s="1"/>
      <c r="DXN23" s="1"/>
      <c r="DXO23" s="1"/>
      <c r="DXP23" s="1"/>
      <c r="DXQ23" s="1"/>
      <c r="DXR23" s="1"/>
      <c r="DXS23" s="1"/>
      <c r="DXT23" s="1"/>
      <c r="DXU23" s="1"/>
      <c r="DXV23" s="1"/>
      <c r="DXW23" s="1"/>
      <c r="DXX23" s="1"/>
      <c r="DXY23" s="1"/>
      <c r="DXZ23" s="1"/>
      <c r="DYA23" s="1"/>
      <c r="DYB23" s="1"/>
      <c r="DYC23" s="1"/>
      <c r="DYD23" s="1"/>
      <c r="DYE23" s="1"/>
      <c r="DYF23" s="1"/>
      <c r="DYG23" s="1"/>
      <c r="DYH23" s="1"/>
      <c r="DYI23" s="1"/>
      <c r="DYJ23" s="1"/>
      <c r="DYK23" s="1"/>
      <c r="DYL23" s="1"/>
      <c r="DYM23" s="1"/>
      <c r="DYN23" s="1"/>
      <c r="DYO23" s="1"/>
      <c r="DYP23" s="1"/>
      <c r="DYQ23" s="1"/>
      <c r="DYR23" s="1"/>
      <c r="DYS23" s="1"/>
      <c r="DYT23" s="1"/>
      <c r="DYU23" s="1"/>
      <c r="DYV23" s="1"/>
      <c r="DYW23" s="1"/>
      <c r="DYX23" s="1"/>
      <c r="DYY23" s="1"/>
      <c r="DYZ23" s="1"/>
      <c r="DZA23" s="1"/>
      <c r="DZB23" s="1"/>
      <c r="DZC23" s="1"/>
      <c r="DZD23" s="1"/>
      <c r="DZE23" s="1"/>
      <c r="DZF23" s="1"/>
      <c r="DZG23" s="1"/>
      <c r="DZH23" s="1"/>
      <c r="DZI23" s="1"/>
      <c r="DZJ23" s="1"/>
      <c r="DZK23" s="1"/>
      <c r="DZL23" s="1"/>
      <c r="DZM23" s="1"/>
      <c r="DZN23" s="1"/>
      <c r="DZO23" s="1"/>
      <c r="DZP23" s="1"/>
      <c r="DZQ23" s="1"/>
      <c r="DZR23" s="1"/>
      <c r="DZS23" s="1"/>
      <c r="DZT23" s="1"/>
      <c r="DZU23" s="1"/>
      <c r="DZV23" s="1"/>
      <c r="DZW23" s="1"/>
      <c r="DZX23" s="1"/>
      <c r="DZY23" s="1"/>
      <c r="DZZ23" s="1"/>
      <c r="EAA23" s="1"/>
      <c r="EAB23" s="1"/>
      <c r="EAC23" s="1"/>
      <c r="EAD23" s="1"/>
      <c r="EAE23" s="1"/>
      <c r="EAF23" s="1"/>
      <c r="EAG23" s="1"/>
      <c r="EAH23" s="1"/>
      <c r="EAI23" s="1"/>
      <c r="EAJ23" s="1"/>
      <c r="EAK23" s="1"/>
      <c r="EAL23" s="1"/>
      <c r="EAM23" s="1"/>
      <c r="EAN23" s="1"/>
      <c r="EAO23" s="1"/>
      <c r="EAP23" s="1"/>
      <c r="EAQ23" s="1"/>
      <c r="EAR23" s="1"/>
      <c r="EAS23" s="1"/>
      <c r="EAT23" s="1"/>
      <c r="EAU23" s="1"/>
      <c r="EAV23" s="1"/>
      <c r="EAW23" s="1"/>
      <c r="EAX23" s="1"/>
      <c r="EAY23" s="1"/>
      <c r="EAZ23" s="1"/>
      <c r="EBA23" s="1"/>
      <c r="EBB23" s="1"/>
      <c r="EBC23" s="1"/>
      <c r="EBD23" s="1"/>
      <c r="EBE23" s="1"/>
      <c r="EBF23" s="1"/>
      <c r="EBG23" s="1"/>
      <c r="EBH23" s="1"/>
      <c r="EBI23" s="1"/>
      <c r="EBJ23" s="1"/>
      <c r="EBK23" s="1"/>
      <c r="EBL23" s="1"/>
      <c r="EBM23" s="1"/>
      <c r="EBN23" s="1"/>
      <c r="EBO23" s="1"/>
      <c r="EBP23" s="1"/>
      <c r="EBQ23" s="1"/>
      <c r="EBR23" s="1"/>
      <c r="EBS23" s="1"/>
      <c r="EBT23" s="1"/>
      <c r="EBU23" s="1"/>
      <c r="EBV23" s="1"/>
      <c r="EBW23" s="1"/>
      <c r="EBX23" s="1"/>
      <c r="EBY23" s="1"/>
      <c r="EBZ23" s="1"/>
      <c r="ECA23" s="1"/>
      <c r="ECB23" s="1"/>
      <c r="ECC23" s="1"/>
      <c r="ECD23" s="1"/>
      <c r="ECE23" s="1"/>
      <c r="ECF23" s="1"/>
      <c r="ECG23" s="1"/>
      <c r="ECH23" s="1"/>
      <c r="ECI23" s="1"/>
      <c r="ECJ23" s="1"/>
      <c r="ECK23" s="1"/>
      <c r="ECL23" s="1"/>
      <c r="ECM23" s="1"/>
      <c r="ECN23" s="1"/>
      <c r="ECO23" s="1"/>
      <c r="ECP23" s="1"/>
      <c r="ECQ23" s="1"/>
      <c r="ECR23" s="1"/>
      <c r="ECS23" s="1"/>
      <c r="ECT23" s="1"/>
      <c r="ECU23" s="1"/>
      <c r="ECV23" s="1"/>
      <c r="ECW23" s="1"/>
      <c r="ECX23" s="1"/>
      <c r="ECY23" s="1"/>
      <c r="ECZ23" s="1"/>
      <c r="EDA23" s="1"/>
      <c r="EDB23" s="1"/>
      <c r="EDC23" s="1"/>
      <c r="EDD23" s="1"/>
      <c r="EDE23" s="1"/>
      <c r="EDF23" s="1"/>
      <c r="EDG23" s="1"/>
      <c r="EDH23" s="1"/>
      <c r="EDI23" s="1"/>
      <c r="EDJ23" s="1"/>
      <c r="EDK23" s="1"/>
      <c r="EDL23" s="1"/>
      <c r="EDM23" s="1"/>
      <c r="EDN23" s="1"/>
      <c r="EDO23" s="1"/>
      <c r="EDP23" s="1"/>
      <c r="EDQ23" s="1"/>
      <c r="EDR23" s="1"/>
      <c r="EDS23" s="1"/>
      <c r="EDT23" s="1"/>
      <c r="EDU23" s="1"/>
      <c r="EDV23" s="1"/>
      <c r="EDW23" s="1"/>
      <c r="EDX23" s="1"/>
      <c r="EDY23" s="1"/>
      <c r="EDZ23" s="1"/>
      <c r="EEA23" s="1"/>
      <c r="EEB23" s="1"/>
      <c r="EEC23" s="1"/>
      <c r="EED23" s="1"/>
      <c r="EEE23" s="1"/>
      <c r="EEF23" s="1"/>
      <c r="EEG23" s="1"/>
      <c r="EEH23" s="1"/>
      <c r="EEI23" s="1"/>
      <c r="EEJ23" s="1"/>
      <c r="EEK23" s="1"/>
      <c r="EEL23" s="1"/>
      <c r="EEM23" s="1"/>
      <c r="EEN23" s="1"/>
      <c r="EEO23" s="1"/>
      <c r="EEP23" s="1"/>
      <c r="EEQ23" s="1"/>
      <c r="EER23" s="1"/>
      <c r="EES23" s="1"/>
      <c r="EET23" s="1"/>
      <c r="EEU23" s="1"/>
      <c r="EEV23" s="1"/>
      <c r="EEW23" s="1"/>
      <c r="EEX23" s="1"/>
      <c r="EEY23" s="1"/>
      <c r="EEZ23" s="1"/>
      <c r="EFA23" s="1"/>
      <c r="EFB23" s="1"/>
      <c r="EFC23" s="1"/>
      <c r="EFD23" s="1"/>
      <c r="EFE23" s="1"/>
      <c r="EFF23" s="1"/>
      <c r="EFG23" s="1"/>
      <c r="EFH23" s="1"/>
      <c r="EFI23" s="1"/>
      <c r="EFJ23" s="1"/>
      <c r="EFK23" s="1"/>
      <c r="EFL23" s="1"/>
      <c r="EFM23" s="1"/>
      <c r="EFN23" s="1"/>
      <c r="EFO23" s="1"/>
      <c r="EFP23" s="1"/>
      <c r="EFQ23" s="1"/>
      <c r="EFR23" s="1"/>
      <c r="EFS23" s="1"/>
      <c r="EFT23" s="1"/>
      <c r="EFU23" s="1"/>
      <c r="EFV23" s="1"/>
      <c r="EFW23" s="1"/>
      <c r="EFX23" s="1"/>
      <c r="EFY23" s="1"/>
      <c r="EFZ23" s="1"/>
      <c r="EGA23" s="1"/>
      <c r="EGB23" s="1"/>
      <c r="EGC23" s="1"/>
      <c r="EGD23" s="1"/>
      <c r="EGE23" s="1"/>
      <c r="EGF23" s="1"/>
      <c r="EGG23" s="1"/>
      <c r="EGH23" s="1"/>
      <c r="EGI23" s="1"/>
      <c r="EGJ23" s="1"/>
      <c r="EGK23" s="1"/>
      <c r="EGL23" s="1"/>
      <c r="EGM23" s="1"/>
      <c r="EGN23" s="1"/>
      <c r="EGO23" s="1"/>
      <c r="EGP23" s="1"/>
      <c r="EGQ23" s="1"/>
      <c r="EGR23" s="1"/>
      <c r="EGS23" s="1"/>
      <c r="EGT23" s="1"/>
      <c r="EGU23" s="1"/>
      <c r="EGV23" s="1"/>
      <c r="EGW23" s="1"/>
      <c r="EGX23" s="1"/>
      <c r="EGY23" s="1"/>
      <c r="EGZ23" s="1"/>
      <c r="EHA23" s="1"/>
      <c r="EHB23" s="1"/>
      <c r="EHC23" s="1"/>
      <c r="EHD23" s="1"/>
      <c r="EHE23" s="1"/>
      <c r="EHF23" s="1"/>
      <c r="EHG23" s="1"/>
      <c r="EHH23" s="1"/>
      <c r="EHI23" s="1"/>
      <c r="EHJ23" s="1"/>
      <c r="EHK23" s="1"/>
      <c r="EHL23" s="1"/>
      <c r="EHM23" s="1"/>
      <c r="EHN23" s="1"/>
      <c r="EHO23" s="1"/>
      <c r="EHP23" s="1"/>
      <c r="EHQ23" s="1"/>
      <c r="EHR23" s="1"/>
      <c r="EHS23" s="1"/>
      <c r="EHT23" s="1"/>
      <c r="EHU23" s="1"/>
      <c r="EHV23" s="1"/>
      <c r="EHW23" s="1"/>
      <c r="EHX23" s="1"/>
      <c r="EHY23" s="1"/>
      <c r="EHZ23" s="1"/>
      <c r="EIA23" s="1"/>
      <c r="EIB23" s="1"/>
      <c r="EIC23" s="1"/>
      <c r="EID23" s="1"/>
      <c r="EIE23" s="1"/>
      <c r="EIF23" s="1"/>
      <c r="EIG23" s="1"/>
      <c r="EIH23" s="1"/>
      <c r="EII23" s="1"/>
      <c r="EIJ23" s="1"/>
      <c r="EIK23" s="1"/>
      <c r="EIL23" s="1"/>
      <c r="EIM23" s="1"/>
      <c r="EIN23" s="1"/>
      <c r="EIO23" s="1"/>
      <c r="EIP23" s="1"/>
      <c r="EIQ23" s="1"/>
      <c r="EIR23" s="1"/>
      <c r="EIS23" s="1"/>
      <c r="EIT23" s="1"/>
      <c r="EIU23" s="1"/>
      <c r="EIV23" s="1"/>
      <c r="EIW23" s="1"/>
      <c r="EIX23" s="1"/>
      <c r="EIY23" s="1"/>
      <c r="EIZ23" s="1"/>
      <c r="EJA23" s="1"/>
      <c r="EJB23" s="1"/>
      <c r="EJC23" s="1"/>
      <c r="EJD23" s="1"/>
      <c r="EJE23" s="1"/>
      <c r="EJF23" s="1"/>
      <c r="EJG23" s="1"/>
      <c r="EJH23" s="1"/>
      <c r="EJI23" s="1"/>
      <c r="EJJ23" s="1"/>
      <c r="EJK23" s="1"/>
      <c r="EJL23" s="1"/>
      <c r="EJM23" s="1"/>
      <c r="EJN23" s="1"/>
      <c r="EJO23" s="1"/>
      <c r="EJP23" s="1"/>
      <c r="EJQ23" s="1"/>
      <c r="EJR23" s="1"/>
      <c r="EJS23" s="1"/>
      <c r="EJT23" s="1"/>
      <c r="EJU23" s="1"/>
      <c r="EJV23" s="1"/>
      <c r="EJW23" s="1"/>
      <c r="EJX23" s="1"/>
      <c r="EJY23" s="1"/>
      <c r="EJZ23" s="1"/>
      <c r="EKA23" s="1"/>
      <c r="EKB23" s="1"/>
      <c r="EKC23" s="1"/>
      <c r="EKD23" s="1"/>
      <c r="EKE23" s="1"/>
      <c r="EKF23" s="1"/>
      <c r="EKG23" s="1"/>
      <c r="EKH23" s="1"/>
      <c r="EKI23" s="1"/>
      <c r="EKJ23" s="1"/>
      <c r="EKK23" s="1"/>
      <c r="EKL23" s="1"/>
      <c r="EKM23" s="1"/>
      <c r="EKN23" s="1"/>
      <c r="EKO23" s="1"/>
      <c r="EKP23" s="1"/>
      <c r="EKQ23" s="1"/>
      <c r="EKR23" s="1"/>
      <c r="EKS23" s="1"/>
      <c r="EKT23" s="1"/>
      <c r="EKU23" s="1"/>
      <c r="EKV23" s="1"/>
      <c r="EKW23" s="1"/>
      <c r="EKX23" s="1"/>
      <c r="EKY23" s="1"/>
      <c r="EKZ23" s="1"/>
      <c r="ELA23" s="1"/>
      <c r="ELB23" s="1"/>
      <c r="ELC23" s="1"/>
      <c r="ELD23" s="1"/>
      <c r="ELE23" s="1"/>
      <c r="ELF23" s="1"/>
      <c r="ELG23" s="1"/>
      <c r="ELH23" s="1"/>
      <c r="ELI23" s="1"/>
      <c r="ELJ23" s="1"/>
      <c r="ELK23" s="1"/>
      <c r="ELL23" s="1"/>
      <c r="ELM23" s="1"/>
      <c r="ELN23" s="1"/>
      <c r="ELO23" s="1"/>
      <c r="ELP23" s="1"/>
      <c r="ELQ23" s="1"/>
      <c r="ELR23" s="1"/>
      <c r="ELS23" s="1"/>
      <c r="ELT23" s="1"/>
      <c r="ELU23" s="1"/>
      <c r="ELV23" s="1"/>
      <c r="ELW23" s="1"/>
      <c r="ELX23" s="1"/>
      <c r="ELY23" s="1"/>
      <c r="ELZ23" s="1"/>
      <c r="EMA23" s="1"/>
      <c r="EMB23" s="1"/>
      <c r="EMC23" s="1"/>
      <c r="EMD23" s="1"/>
      <c r="EME23" s="1"/>
      <c r="EMF23" s="1"/>
      <c r="EMG23" s="1"/>
      <c r="EMH23" s="1"/>
      <c r="EMI23" s="1"/>
      <c r="EMJ23" s="1"/>
      <c r="EMK23" s="1"/>
      <c r="EML23" s="1"/>
      <c r="EMM23" s="1"/>
      <c r="EMN23" s="1"/>
      <c r="EMO23" s="1"/>
      <c r="EMP23" s="1"/>
      <c r="EMQ23" s="1"/>
      <c r="EMR23" s="1"/>
      <c r="EMS23" s="1"/>
      <c r="EMT23" s="1"/>
      <c r="EMU23" s="1"/>
      <c r="EMV23" s="1"/>
      <c r="EMW23" s="1"/>
      <c r="EMX23" s="1"/>
      <c r="EMY23" s="1"/>
      <c r="EMZ23" s="1"/>
      <c r="ENA23" s="1"/>
      <c r="ENB23" s="1"/>
      <c r="ENC23" s="1"/>
      <c r="END23" s="1"/>
      <c r="ENE23" s="1"/>
      <c r="ENF23" s="1"/>
      <c r="ENG23" s="1"/>
      <c r="ENH23" s="1"/>
      <c r="ENI23" s="1"/>
      <c r="ENJ23" s="1"/>
      <c r="ENK23" s="1"/>
      <c r="ENL23" s="1"/>
      <c r="ENM23" s="1"/>
      <c r="ENN23" s="1"/>
      <c r="ENO23" s="1"/>
      <c r="ENP23" s="1"/>
      <c r="ENQ23" s="1"/>
      <c r="ENR23" s="1"/>
      <c r="ENS23" s="1"/>
      <c r="ENT23" s="1"/>
      <c r="ENU23" s="1"/>
      <c r="ENV23" s="1"/>
      <c r="ENW23" s="1"/>
      <c r="ENX23" s="1"/>
      <c r="ENY23" s="1"/>
      <c r="ENZ23" s="1"/>
      <c r="EOA23" s="1"/>
      <c r="EOB23" s="1"/>
      <c r="EOC23" s="1"/>
      <c r="EOD23" s="1"/>
      <c r="EOE23" s="1"/>
      <c r="EOF23" s="1"/>
      <c r="EOG23" s="1"/>
      <c r="EOH23" s="1"/>
      <c r="EOI23" s="1"/>
      <c r="EOJ23" s="1"/>
      <c r="EOK23" s="1"/>
      <c r="EOL23" s="1"/>
      <c r="EOM23" s="1"/>
      <c r="EON23" s="1"/>
      <c r="EOO23" s="1"/>
      <c r="EOP23" s="1"/>
      <c r="EOQ23" s="1"/>
      <c r="EOR23" s="1"/>
      <c r="EOS23" s="1"/>
      <c r="EOT23" s="1"/>
      <c r="EOU23" s="1"/>
      <c r="EOV23" s="1"/>
      <c r="EOW23" s="1"/>
      <c r="EOX23" s="1"/>
      <c r="EOY23" s="1"/>
      <c r="EOZ23" s="1"/>
      <c r="EPA23" s="1"/>
      <c r="EPB23" s="1"/>
      <c r="EPC23" s="1"/>
      <c r="EPD23" s="1"/>
      <c r="EPE23" s="1"/>
      <c r="EPF23" s="1"/>
      <c r="EPG23" s="1"/>
      <c r="EPH23" s="1"/>
      <c r="EPI23" s="1"/>
      <c r="EPJ23" s="1"/>
      <c r="EPK23" s="1"/>
      <c r="EPL23" s="1"/>
      <c r="EPM23" s="1"/>
      <c r="EPN23" s="1"/>
      <c r="EPO23" s="1"/>
      <c r="EPP23" s="1"/>
      <c r="EPQ23" s="1"/>
      <c r="EPR23" s="1"/>
      <c r="EPS23" s="1"/>
      <c r="EPT23" s="1"/>
      <c r="EPU23" s="1"/>
      <c r="EPV23" s="1"/>
      <c r="EPW23" s="1"/>
      <c r="EPX23" s="1"/>
      <c r="EPY23" s="1"/>
      <c r="EPZ23" s="1"/>
      <c r="EQA23" s="1"/>
      <c r="EQB23" s="1"/>
      <c r="EQC23" s="1"/>
      <c r="EQD23" s="1"/>
      <c r="EQE23" s="1"/>
      <c r="EQF23" s="1"/>
      <c r="EQG23" s="1"/>
      <c r="EQH23" s="1"/>
      <c r="EQI23" s="1"/>
      <c r="EQJ23" s="1"/>
      <c r="EQK23" s="1"/>
      <c r="EQL23" s="1"/>
      <c r="EQM23" s="1"/>
      <c r="EQN23" s="1"/>
      <c r="EQO23" s="1"/>
      <c r="EQP23" s="1"/>
      <c r="EQQ23" s="1"/>
      <c r="EQR23" s="1"/>
      <c r="EQS23" s="1"/>
      <c r="EQT23" s="1"/>
      <c r="EQU23" s="1"/>
      <c r="EQV23" s="1"/>
      <c r="EQW23" s="1"/>
      <c r="EQX23" s="1"/>
      <c r="EQY23" s="1"/>
      <c r="EQZ23" s="1"/>
      <c r="ERA23" s="1"/>
      <c r="ERB23" s="1"/>
      <c r="ERC23" s="1"/>
      <c r="ERD23" s="1"/>
      <c r="ERE23" s="1"/>
      <c r="ERF23" s="1"/>
      <c r="ERG23" s="1"/>
      <c r="ERH23" s="1"/>
      <c r="ERI23" s="1"/>
      <c r="ERJ23" s="1"/>
      <c r="ERK23" s="1"/>
      <c r="ERL23" s="1"/>
      <c r="ERM23" s="1"/>
      <c r="ERN23" s="1"/>
      <c r="ERO23" s="1"/>
      <c r="ERP23" s="1"/>
      <c r="ERQ23" s="1"/>
      <c r="ERR23" s="1"/>
      <c r="ERS23" s="1"/>
      <c r="ERT23" s="1"/>
      <c r="ERU23" s="1"/>
      <c r="ERV23" s="1"/>
      <c r="ERW23" s="1"/>
      <c r="ERX23" s="1"/>
      <c r="ERY23" s="1"/>
      <c r="ERZ23" s="1"/>
      <c r="ESA23" s="1"/>
      <c r="ESB23" s="1"/>
      <c r="ESC23" s="1"/>
      <c r="ESD23" s="1"/>
      <c r="ESE23" s="1"/>
      <c r="ESF23" s="1"/>
      <c r="ESG23" s="1"/>
      <c r="ESH23" s="1"/>
      <c r="ESI23" s="1"/>
      <c r="ESJ23" s="1"/>
      <c r="ESK23" s="1"/>
      <c r="ESL23" s="1"/>
      <c r="ESM23" s="1"/>
      <c r="ESN23" s="1"/>
      <c r="ESO23" s="1"/>
      <c r="ESP23" s="1"/>
      <c r="ESQ23" s="1"/>
      <c r="ESR23" s="1"/>
      <c r="ESS23" s="1"/>
      <c r="EST23" s="1"/>
      <c r="ESU23" s="1"/>
      <c r="ESV23" s="1"/>
      <c r="ESW23" s="1"/>
      <c r="ESX23" s="1"/>
      <c r="ESY23" s="1"/>
      <c r="ESZ23" s="1"/>
      <c r="ETA23" s="1"/>
      <c r="ETB23" s="1"/>
      <c r="ETC23" s="1"/>
      <c r="ETD23" s="1"/>
      <c r="ETE23" s="1"/>
      <c r="ETF23" s="1"/>
      <c r="ETG23" s="1"/>
      <c r="ETH23" s="1"/>
      <c r="ETI23" s="1"/>
      <c r="ETJ23" s="1"/>
      <c r="ETK23" s="1"/>
      <c r="ETL23" s="1"/>
      <c r="ETM23" s="1"/>
      <c r="ETN23" s="1"/>
      <c r="ETO23" s="1"/>
      <c r="ETP23" s="1"/>
      <c r="ETQ23" s="1"/>
      <c r="ETR23" s="1"/>
      <c r="ETS23" s="1"/>
      <c r="ETT23" s="1"/>
      <c r="ETU23" s="1"/>
      <c r="ETV23" s="1"/>
      <c r="ETW23" s="1"/>
      <c r="ETX23" s="1"/>
      <c r="ETY23" s="1"/>
      <c r="ETZ23" s="1"/>
      <c r="EUA23" s="1"/>
      <c r="EUB23" s="1"/>
      <c r="EUC23" s="1"/>
      <c r="EUD23" s="1"/>
      <c r="EUE23" s="1"/>
      <c r="EUF23" s="1"/>
      <c r="EUG23" s="1"/>
      <c r="EUH23" s="1"/>
      <c r="EUI23" s="1"/>
      <c r="EUJ23" s="1"/>
      <c r="EUK23" s="1"/>
      <c r="EUL23" s="1"/>
      <c r="EUM23" s="1"/>
      <c r="EUN23" s="1"/>
      <c r="EUO23" s="1"/>
      <c r="EUP23" s="1"/>
      <c r="EUQ23" s="1"/>
      <c r="EUR23" s="1"/>
      <c r="EUS23" s="1"/>
      <c r="EUT23" s="1"/>
      <c r="EUU23" s="1"/>
      <c r="EUV23" s="1"/>
      <c r="EUW23" s="1"/>
      <c r="EUX23" s="1"/>
      <c r="EUY23" s="1"/>
      <c r="EUZ23" s="1"/>
      <c r="EVA23" s="1"/>
      <c r="EVB23" s="1"/>
      <c r="EVC23" s="1"/>
      <c r="EVD23" s="1"/>
      <c r="EVE23" s="1"/>
      <c r="EVF23" s="1"/>
      <c r="EVG23" s="1"/>
      <c r="EVH23" s="1"/>
      <c r="EVI23" s="1"/>
      <c r="EVJ23" s="1"/>
      <c r="EVK23" s="1"/>
      <c r="EVL23" s="1"/>
      <c r="EVM23" s="1"/>
      <c r="EVN23" s="1"/>
      <c r="EVO23" s="1"/>
      <c r="EVP23" s="1"/>
      <c r="EVQ23" s="1"/>
      <c r="EVR23" s="1"/>
      <c r="EVS23" s="1"/>
      <c r="EVT23" s="1"/>
      <c r="EVU23" s="1"/>
      <c r="EVV23" s="1"/>
      <c r="EVW23" s="1"/>
      <c r="EVX23" s="1"/>
      <c r="EVY23" s="1"/>
      <c r="EVZ23" s="1"/>
      <c r="EWA23" s="1"/>
      <c r="EWB23" s="1"/>
      <c r="EWC23" s="1"/>
      <c r="EWD23" s="1"/>
      <c r="EWE23" s="1"/>
      <c r="EWF23" s="1"/>
      <c r="EWG23" s="1"/>
      <c r="EWH23" s="1"/>
      <c r="EWI23" s="1"/>
      <c r="EWJ23" s="1"/>
      <c r="EWK23" s="1"/>
      <c r="EWL23" s="1"/>
      <c r="EWM23" s="1"/>
      <c r="EWN23" s="1"/>
      <c r="EWO23" s="1"/>
      <c r="EWP23" s="1"/>
      <c r="EWQ23" s="1"/>
      <c r="EWR23" s="1"/>
      <c r="EWS23" s="1"/>
      <c r="EWT23" s="1"/>
      <c r="EWU23" s="1"/>
      <c r="EWV23" s="1"/>
      <c r="EWW23" s="1"/>
      <c r="EWX23" s="1"/>
      <c r="EWY23" s="1"/>
      <c r="EWZ23" s="1"/>
      <c r="EXA23" s="1"/>
      <c r="EXB23" s="1"/>
      <c r="EXC23" s="1"/>
      <c r="EXD23" s="1"/>
      <c r="EXE23" s="1"/>
      <c r="EXF23" s="1"/>
      <c r="EXG23" s="1"/>
      <c r="EXH23" s="1"/>
      <c r="EXI23" s="1"/>
      <c r="EXJ23" s="1"/>
      <c r="EXK23" s="1"/>
      <c r="EXL23" s="1"/>
      <c r="EXM23" s="1"/>
      <c r="EXN23" s="1"/>
      <c r="EXO23" s="1"/>
      <c r="EXP23" s="1"/>
      <c r="EXQ23" s="1"/>
      <c r="EXR23" s="1"/>
      <c r="EXS23" s="1"/>
      <c r="EXT23" s="1"/>
      <c r="EXU23" s="1"/>
      <c r="EXV23" s="1"/>
      <c r="EXW23" s="1"/>
      <c r="EXX23" s="1"/>
      <c r="EXY23" s="1"/>
      <c r="EXZ23" s="1"/>
      <c r="EYA23" s="1"/>
      <c r="EYB23" s="1"/>
      <c r="EYC23" s="1"/>
      <c r="EYD23" s="1"/>
      <c r="EYE23" s="1"/>
      <c r="EYF23" s="1"/>
      <c r="EYG23" s="1"/>
      <c r="EYH23" s="1"/>
      <c r="EYI23" s="1"/>
      <c r="EYJ23" s="1"/>
      <c r="EYK23" s="1"/>
      <c r="EYL23" s="1"/>
      <c r="EYM23" s="1"/>
      <c r="EYN23" s="1"/>
      <c r="EYO23" s="1"/>
      <c r="EYP23" s="1"/>
      <c r="EYQ23" s="1"/>
      <c r="EYR23" s="1"/>
      <c r="EYS23" s="1"/>
      <c r="EYT23" s="1"/>
      <c r="EYU23" s="1"/>
      <c r="EYV23" s="1"/>
      <c r="EYW23" s="1"/>
      <c r="EYX23" s="1"/>
      <c r="EYY23" s="1"/>
      <c r="EYZ23" s="1"/>
      <c r="EZA23" s="1"/>
      <c r="EZB23" s="1"/>
      <c r="EZC23" s="1"/>
      <c r="EZD23" s="1"/>
      <c r="EZE23" s="1"/>
      <c r="EZF23" s="1"/>
      <c r="EZG23" s="1"/>
      <c r="EZH23" s="1"/>
      <c r="EZI23" s="1"/>
      <c r="EZJ23" s="1"/>
      <c r="EZK23" s="1"/>
      <c r="EZL23" s="1"/>
      <c r="EZM23" s="1"/>
      <c r="EZN23" s="1"/>
      <c r="EZO23" s="1"/>
      <c r="EZP23" s="1"/>
      <c r="EZQ23" s="1"/>
      <c r="EZR23" s="1"/>
      <c r="EZS23" s="1"/>
      <c r="EZT23" s="1"/>
      <c r="EZU23" s="1"/>
      <c r="EZV23" s="1"/>
      <c r="EZW23" s="1"/>
      <c r="EZX23" s="1"/>
      <c r="EZY23" s="1"/>
      <c r="EZZ23" s="1"/>
      <c r="FAA23" s="1"/>
      <c r="FAB23" s="1"/>
      <c r="FAC23" s="1"/>
      <c r="FAD23" s="1"/>
      <c r="FAE23" s="1"/>
      <c r="FAF23" s="1"/>
      <c r="FAG23" s="1"/>
      <c r="FAH23" s="1"/>
      <c r="FAI23" s="1"/>
      <c r="FAJ23" s="1"/>
      <c r="FAK23" s="1"/>
      <c r="FAL23" s="1"/>
      <c r="FAM23" s="1"/>
      <c r="FAN23" s="1"/>
      <c r="FAO23" s="1"/>
      <c r="FAP23" s="1"/>
      <c r="FAQ23" s="1"/>
      <c r="FAR23" s="1"/>
      <c r="FAS23" s="1"/>
      <c r="FAT23" s="1"/>
      <c r="FAU23" s="1"/>
      <c r="FAV23" s="1"/>
      <c r="FAW23" s="1"/>
      <c r="FAX23" s="1"/>
      <c r="FAY23" s="1"/>
      <c r="FAZ23" s="1"/>
      <c r="FBA23" s="1"/>
      <c r="FBB23" s="1"/>
      <c r="FBC23" s="1"/>
      <c r="FBD23" s="1"/>
      <c r="FBE23" s="1"/>
      <c r="FBF23" s="1"/>
      <c r="FBG23" s="1"/>
      <c r="FBH23" s="1"/>
      <c r="FBI23" s="1"/>
      <c r="FBJ23" s="1"/>
      <c r="FBK23" s="1"/>
      <c r="FBL23" s="1"/>
      <c r="FBM23" s="1"/>
      <c r="FBN23" s="1"/>
      <c r="FBO23" s="1"/>
      <c r="FBP23" s="1"/>
      <c r="FBQ23" s="1"/>
      <c r="FBR23" s="1"/>
      <c r="FBS23" s="1"/>
      <c r="FBT23" s="1"/>
      <c r="FBU23" s="1"/>
      <c r="FBV23" s="1"/>
      <c r="FBW23" s="1"/>
      <c r="FBX23" s="1"/>
      <c r="FBY23" s="1"/>
      <c r="FBZ23" s="1"/>
      <c r="FCA23" s="1"/>
      <c r="FCB23" s="1"/>
      <c r="FCC23" s="1"/>
      <c r="FCD23" s="1"/>
      <c r="FCE23" s="1"/>
      <c r="FCF23" s="1"/>
      <c r="FCG23" s="1"/>
      <c r="FCH23" s="1"/>
      <c r="FCI23" s="1"/>
      <c r="FCJ23" s="1"/>
      <c r="FCK23" s="1"/>
      <c r="FCL23" s="1"/>
      <c r="FCM23" s="1"/>
      <c r="FCN23" s="1"/>
      <c r="FCO23" s="1"/>
      <c r="FCP23" s="1"/>
      <c r="FCQ23" s="1"/>
      <c r="FCR23" s="1"/>
      <c r="FCS23" s="1"/>
      <c r="FCT23" s="1"/>
      <c r="FCU23" s="1"/>
      <c r="FCV23" s="1"/>
      <c r="FCW23" s="1"/>
      <c r="FCX23" s="1"/>
      <c r="FCY23" s="1"/>
      <c r="FCZ23" s="1"/>
      <c r="FDA23" s="1"/>
      <c r="FDB23" s="1"/>
      <c r="FDC23" s="1"/>
      <c r="FDD23" s="1"/>
      <c r="FDE23" s="1"/>
      <c r="FDF23" s="1"/>
      <c r="FDG23" s="1"/>
      <c r="FDH23" s="1"/>
      <c r="FDI23" s="1"/>
      <c r="FDJ23" s="1"/>
      <c r="FDK23" s="1"/>
      <c r="FDL23" s="1"/>
      <c r="FDM23" s="1"/>
      <c r="FDN23" s="1"/>
      <c r="FDO23" s="1"/>
      <c r="FDP23" s="1"/>
      <c r="FDQ23" s="1"/>
      <c r="FDR23" s="1"/>
      <c r="FDS23" s="1"/>
      <c r="FDT23" s="1"/>
      <c r="FDU23" s="1"/>
      <c r="FDV23" s="1"/>
      <c r="FDW23" s="1"/>
      <c r="FDX23" s="1"/>
      <c r="FDY23" s="1"/>
      <c r="FDZ23" s="1"/>
      <c r="FEA23" s="1"/>
      <c r="FEB23" s="1"/>
      <c r="FEC23" s="1"/>
      <c r="FED23" s="1"/>
      <c r="FEE23" s="1"/>
      <c r="FEF23" s="1"/>
      <c r="FEG23" s="1"/>
      <c r="FEH23" s="1"/>
      <c r="FEI23" s="1"/>
      <c r="FEJ23" s="1"/>
      <c r="FEK23" s="1"/>
      <c r="FEL23" s="1"/>
      <c r="FEM23" s="1"/>
      <c r="FEN23" s="1"/>
      <c r="FEO23" s="1"/>
      <c r="FEP23" s="1"/>
      <c r="FEQ23" s="1"/>
      <c r="FER23" s="1"/>
      <c r="FES23" s="1"/>
      <c r="FET23" s="1"/>
      <c r="FEU23" s="1"/>
      <c r="FEV23" s="1"/>
      <c r="FEW23" s="1"/>
      <c r="FEX23" s="1"/>
      <c r="FEY23" s="1"/>
      <c r="FEZ23" s="1"/>
      <c r="FFA23" s="1"/>
      <c r="FFB23" s="1"/>
      <c r="FFC23" s="1"/>
      <c r="FFD23" s="1"/>
      <c r="FFE23" s="1"/>
      <c r="FFF23" s="1"/>
      <c r="FFG23" s="1"/>
      <c r="FFH23" s="1"/>
      <c r="FFI23" s="1"/>
      <c r="FFJ23" s="1"/>
      <c r="FFK23" s="1"/>
      <c r="FFL23" s="1"/>
      <c r="FFM23" s="1"/>
      <c r="FFN23" s="1"/>
      <c r="FFO23" s="1"/>
      <c r="FFP23" s="1"/>
      <c r="FFQ23" s="1"/>
      <c r="FFR23" s="1"/>
      <c r="FFS23" s="1"/>
      <c r="FFT23" s="1"/>
      <c r="FFU23" s="1"/>
      <c r="FFV23" s="1"/>
      <c r="FFW23" s="1"/>
      <c r="FFX23" s="1"/>
      <c r="FFY23" s="1"/>
      <c r="FFZ23" s="1"/>
      <c r="FGA23" s="1"/>
      <c r="FGB23" s="1"/>
      <c r="FGC23" s="1"/>
      <c r="FGD23" s="1"/>
      <c r="FGE23" s="1"/>
      <c r="FGF23" s="1"/>
      <c r="FGG23" s="1"/>
      <c r="FGH23" s="1"/>
      <c r="FGI23" s="1"/>
      <c r="FGJ23" s="1"/>
      <c r="FGK23" s="1"/>
      <c r="FGL23" s="1"/>
      <c r="FGM23" s="1"/>
      <c r="FGN23" s="1"/>
      <c r="FGO23" s="1"/>
      <c r="FGP23" s="1"/>
      <c r="FGQ23" s="1"/>
      <c r="FGR23" s="1"/>
      <c r="FGS23" s="1"/>
      <c r="FGT23" s="1"/>
      <c r="FGU23" s="1"/>
      <c r="FGV23" s="1"/>
      <c r="FGW23" s="1"/>
      <c r="FGX23" s="1"/>
      <c r="FGY23" s="1"/>
      <c r="FGZ23" s="1"/>
      <c r="FHA23" s="1"/>
      <c r="FHB23" s="1"/>
      <c r="FHC23" s="1"/>
      <c r="FHD23" s="1"/>
      <c r="FHE23" s="1"/>
      <c r="FHF23" s="1"/>
      <c r="FHG23" s="1"/>
      <c r="FHH23" s="1"/>
      <c r="FHI23" s="1"/>
      <c r="FHJ23" s="1"/>
      <c r="FHK23" s="1"/>
      <c r="FHL23" s="1"/>
      <c r="FHM23" s="1"/>
      <c r="FHN23" s="1"/>
      <c r="FHO23" s="1"/>
      <c r="FHP23" s="1"/>
      <c r="FHQ23" s="1"/>
      <c r="FHR23" s="1"/>
      <c r="FHS23" s="1"/>
      <c r="FHT23" s="1"/>
      <c r="FHU23" s="1"/>
      <c r="FHV23" s="1"/>
      <c r="FHW23" s="1"/>
      <c r="FHX23" s="1"/>
      <c r="FHY23" s="1"/>
      <c r="FHZ23" s="1"/>
      <c r="FIA23" s="1"/>
      <c r="FIB23" s="1"/>
      <c r="FIC23" s="1"/>
      <c r="FID23" s="1"/>
      <c r="FIE23" s="1"/>
      <c r="FIF23" s="1"/>
      <c r="FIG23" s="1"/>
      <c r="FIH23" s="1"/>
      <c r="FII23" s="1"/>
      <c r="FIJ23" s="1"/>
      <c r="FIK23" s="1"/>
      <c r="FIL23" s="1"/>
      <c r="FIM23" s="1"/>
      <c r="FIN23" s="1"/>
      <c r="FIO23" s="1"/>
      <c r="FIP23" s="1"/>
      <c r="FIQ23" s="1"/>
      <c r="FIR23" s="1"/>
      <c r="FIS23" s="1"/>
      <c r="FIT23" s="1"/>
      <c r="FIU23" s="1"/>
      <c r="FIV23" s="1"/>
      <c r="FIW23" s="1"/>
      <c r="FIX23" s="1"/>
      <c r="FIY23" s="1"/>
      <c r="FIZ23" s="1"/>
      <c r="FJA23" s="1"/>
      <c r="FJB23" s="1"/>
      <c r="FJC23" s="1"/>
      <c r="FJD23" s="1"/>
      <c r="FJE23" s="1"/>
      <c r="FJF23" s="1"/>
      <c r="FJG23" s="1"/>
      <c r="FJH23" s="1"/>
      <c r="FJI23" s="1"/>
      <c r="FJJ23" s="1"/>
      <c r="FJK23" s="1"/>
      <c r="FJL23" s="1"/>
      <c r="FJM23" s="1"/>
      <c r="FJN23" s="1"/>
      <c r="FJO23" s="1"/>
      <c r="FJP23" s="1"/>
      <c r="FJQ23" s="1"/>
      <c r="FJR23" s="1"/>
      <c r="FJS23" s="1"/>
      <c r="FJT23" s="1"/>
      <c r="FJU23" s="1"/>
      <c r="FJV23" s="1"/>
      <c r="FJW23" s="1"/>
      <c r="FJX23" s="1"/>
      <c r="FJY23" s="1"/>
      <c r="FJZ23" s="1"/>
      <c r="FKA23" s="1"/>
      <c r="FKB23" s="1"/>
      <c r="FKC23" s="1"/>
      <c r="FKD23" s="1"/>
      <c r="FKE23" s="1"/>
      <c r="FKF23" s="1"/>
      <c r="FKG23" s="1"/>
      <c r="FKH23" s="1"/>
      <c r="FKI23" s="1"/>
      <c r="FKJ23" s="1"/>
      <c r="FKK23" s="1"/>
      <c r="FKL23" s="1"/>
      <c r="FKM23" s="1"/>
      <c r="FKN23" s="1"/>
      <c r="FKO23" s="1"/>
      <c r="FKP23" s="1"/>
      <c r="FKQ23" s="1"/>
      <c r="FKR23" s="1"/>
      <c r="FKS23" s="1"/>
      <c r="FKT23" s="1"/>
      <c r="FKU23" s="1"/>
      <c r="FKV23" s="1"/>
      <c r="FKW23" s="1"/>
      <c r="FKX23" s="1"/>
      <c r="FKY23" s="1"/>
      <c r="FKZ23" s="1"/>
      <c r="FLA23" s="1"/>
      <c r="FLB23" s="1"/>
      <c r="FLC23" s="1"/>
      <c r="FLD23" s="1"/>
      <c r="FLE23" s="1"/>
      <c r="FLF23" s="1"/>
      <c r="FLG23" s="1"/>
      <c r="FLH23" s="1"/>
      <c r="FLI23" s="1"/>
      <c r="FLJ23" s="1"/>
      <c r="FLK23" s="1"/>
      <c r="FLL23" s="1"/>
      <c r="FLM23" s="1"/>
      <c r="FLN23" s="1"/>
      <c r="FLO23" s="1"/>
      <c r="FLP23" s="1"/>
      <c r="FLQ23" s="1"/>
      <c r="FLR23" s="1"/>
      <c r="FLS23" s="1"/>
      <c r="FLT23" s="1"/>
      <c r="FLU23" s="1"/>
      <c r="FLV23" s="1"/>
      <c r="FLW23" s="1"/>
      <c r="FLX23" s="1"/>
      <c r="FLY23" s="1"/>
      <c r="FLZ23" s="1"/>
      <c r="FMA23" s="1"/>
      <c r="FMB23" s="1"/>
      <c r="FMC23" s="1"/>
      <c r="FMD23" s="1"/>
      <c r="FME23" s="1"/>
      <c r="FMF23" s="1"/>
      <c r="FMG23" s="1"/>
      <c r="FMH23" s="1"/>
      <c r="FMI23" s="1"/>
      <c r="FMJ23" s="1"/>
      <c r="FMK23" s="1"/>
      <c r="FML23" s="1"/>
      <c r="FMM23" s="1"/>
      <c r="FMN23" s="1"/>
      <c r="FMO23" s="1"/>
      <c r="FMP23" s="1"/>
      <c r="FMQ23" s="1"/>
      <c r="FMR23" s="1"/>
      <c r="FMS23" s="1"/>
      <c r="FMT23" s="1"/>
      <c r="FMU23" s="1"/>
      <c r="FMV23" s="1"/>
      <c r="FMW23" s="1"/>
      <c r="FMX23" s="1"/>
      <c r="FMY23" s="1"/>
      <c r="FMZ23" s="1"/>
      <c r="FNA23" s="1"/>
      <c r="FNB23" s="1"/>
      <c r="FNC23" s="1"/>
      <c r="FND23" s="1"/>
      <c r="FNE23" s="1"/>
      <c r="FNF23" s="1"/>
      <c r="FNG23" s="1"/>
      <c r="FNH23" s="1"/>
      <c r="FNI23" s="1"/>
      <c r="FNJ23" s="1"/>
      <c r="FNK23" s="1"/>
      <c r="FNL23" s="1"/>
      <c r="FNM23" s="1"/>
      <c r="FNN23" s="1"/>
      <c r="FNO23" s="1"/>
      <c r="FNP23" s="1"/>
      <c r="FNQ23" s="1"/>
      <c r="FNR23" s="1"/>
      <c r="FNS23" s="1"/>
      <c r="FNT23" s="1"/>
      <c r="FNU23" s="1"/>
      <c r="FNV23" s="1"/>
      <c r="FNW23" s="1"/>
      <c r="FNX23" s="1"/>
      <c r="FNY23" s="1"/>
      <c r="FNZ23" s="1"/>
      <c r="FOA23" s="1"/>
      <c r="FOB23" s="1"/>
      <c r="FOC23" s="1"/>
      <c r="FOD23" s="1"/>
      <c r="FOE23" s="1"/>
      <c r="FOF23" s="1"/>
      <c r="FOG23" s="1"/>
      <c r="FOH23" s="1"/>
      <c r="FOI23" s="1"/>
      <c r="FOJ23" s="1"/>
      <c r="FOK23" s="1"/>
      <c r="FOL23" s="1"/>
      <c r="FOM23" s="1"/>
      <c r="FON23" s="1"/>
      <c r="FOO23" s="1"/>
      <c r="FOP23" s="1"/>
      <c r="FOQ23" s="1"/>
      <c r="FOR23" s="1"/>
      <c r="FOS23" s="1"/>
      <c r="FOT23" s="1"/>
      <c r="FOU23" s="1"/>
      <c r="FOV23" s="1"/>
      <c r="FOW23" s="1"/>
      <c r="FOX23" s="1"/>
      <c r="FOY23" s="1"/>
      <c r="FOZ23" s="1"/>
      <c r="FPA23" s="1"/>
      <c r="FPB23" s="1"/>
      <c r="FPC23" s="1"/>
      <c r="FPD23" s="1"/>
      <c r="FPE23" s="1"/>
      <c r="FPF23" s="1"/>
      <c r="FPG23" s="1"/>
      <c r="FPH23" s="1"/>
      <c r="FPI23" s="1"/>
      <c r="FPJ23" s="1"/>
      <c r="FPK23" s="1"/>
      <c r="FPL23" s="1"/>
      <c r="FPM23" s="1"/>
      <c r="FPN23" s="1"/>
      <c r="FPO23" s="1"/>
      <c r="FPP23" s="1"/>
      <c r="FPQ23" s="1"/>
      <c r="FPR23" s="1"/>
      <c r="FPS23" s="1"/>
      <c r="FPT23" s="1"/>
      <c r="FPU23" s="1"/>
      <c r="FPV23" s="1"/>
      <c r="FPW23" s="1"/>
      <c r="FPX23" s="1"/>
      <c r="FPY23" s="1"/>
      <c r="FPZ23" s="1"/>
      <c r="FQA23" s="1"/>
      <c r="FQB23" s="1"/>
      <c r="FQC23" s="1"/>
      <c r="FQD23" s="1"/>
      <c r="FQE23" s="1"/>
      <c r="FQF23" s="1"/>
      <c r="FQG23" s="1"/>
      <c r="FQH23" s="1"/>
      <c r="FQI23" s="1"/>
      <c r="FQJ23" s="1"/>
      <c r="FQK23" s="1"/>
      <c r="FQL23" s="1"/>
      <c r="FQM23" s="1"/>
      <c r="FQN23" s="1"/>
      <c r="FQO23" s="1"/>
      <c r="FQP23" s="1"/>
      <c r="FQQ23" s="1"/>
      <c r="FQR23" s="1"/>
      <c r="FQS23" s="1"/>
      <c r="FQT23" s="1"/>
      <c r="FQU23" s="1"/>
      <c r="FQV23" s="1"/>
      <c r="FQW23" s="1"/>
      <c r="FQX23" s="1"/>
      <c r="FQY23" s="1"/>
      <c r="FQZ23" s="1"/>
      <c r="FRA23" s="1"/>
      <c r="FRB23" s="1"/>
      <c r="FRC23" s="1"/>
      <c r="FRD23" s="1"/>
      <c r="FRE23" s="1"/>
      <c r="FRF23" s="1"/>
      <c r="FRG23" s="1"/>
      <c r="FRH23" s="1"/>
      <c r="FRI23" s="1"/>
      <c r="FRJ23" s="1"/>
      <c r="FRK23" s="1"/>
      <c r="FRL23" s="1"/>
      <c r="FRM23" s="1"/>
      <c r="FRN23" s="1"/>
      <c r="FRO23" s="1"/>
      <c r="FRP23" s="1"/>
      <c r="FRQ23" s="1"/>
      <c r="FRR23" s="1"/>
      <c r="FRS23" s="1"/>
      <c r="FRT23" s="1"/>
      <c r="FRU23" s="1"/>
      <c r="FRV23" s="1"/>
      <c r="FRW23" s="1"/>
      <c r="FRX23" s="1"/>
      <c r="FRY23" s="1"/>
      <c r="FRZ23" s="1"/>
      <c r="FSA23" s="1"/>
      <c r="FSB23" s="1"/>
      <c r="FSC23" s="1"/>
      <c r="FSD23" s="1"/>
      <c r="FSE23" s="1"/>
      <c r="FSF23" s="1"/>
      <c r="FSG23" s="1"/>
      <c r="FSH23" s="1"/>
      <c r="FSI23" s="1"/>
      <c r="FSJ23" s="1"/>
      <c r="FSK23" s="1"/>
      <c r="FSL23" s="1"/>
      <c r="FSM23" s="1"/>
      <c r="FSN23" s="1"/>
      <c r="FSO23" s="1"/>
      <c r="FSP23" s="1"/>
      <c r="FSQ23" s="1"/>
      <c r="FSR23" s="1"/>
      <c r="FSS23" s="1"/>
      <c r="FST23" s="1"/>
      <c r="FSU23" s="1"/>
      <c r="FSV23" s="1"/>
      <c r="FSW23" s="1"/>
      <c r="FSX23" s="1"/>
      <c r="FSY23" s="1"/>
      <c r="FSZ23" s="1"/>
      <c r="FTA23" s="1"/>
      <c r="FTB23" s="1"/>
      <c r="FTC23" s="1"/>
      <c r="FTD23" s="1"/>
      <c r="FTE23" s="1"/>
      <c r="FTF23" s="1"/>
      <c r="FTG23" s="1"/>
      <c r="FTH23" s="1"/>
      <c r="FTI23" s="1"/>
      <c r="FTJ23" s="1"/>
      <c r="FTK23" s="1"/>
      <c r="FTL23" s="1"/>
      <c r="FTM23" s="1"/>
      <c r="FTN23" s="1"/>
      <c r="FTO23" s="1"/>
      <c r="FTP23" s="1"/>
      <c r="FTQ23" s="1"/>
      <c r="FTR23" s="1"/>
      <c r="FTS23" s="1"/>
      <c r="FTT23" s="1"/>
      <c r="FTU23" s="1"/>
      <c r="FTV23" s="1"/>
      <c r="FTW23" s="1"/>
      <c r="FTX23" s="1"/>
      <c r="FTY23" s="1"/>
      <c r="FTZ23" s="1"/>
      <c r="FUA23" s="1"/>
      <c r="FUB23" s="1"/>
      <c r="FUC23" s="1"/>
      <c r="FUD23" s="1"/>
      <c r="FUE23" s="1"/>
      <c r="FUF23" s="1"/>
      <c r="FUG23" s="1"/>
      <c r="FUH23" s="1"/>
      <c r="FUI23" s="1"/>
      <c r="FUJ23" s="1"/>
      <c r="FUK23" s="1"/>
      <c r="FUL23" s="1"/>
      <c r="FUM23" s="1"/>
      <c r="FUN23" s="1"/>
      <c r="FUO23" s="1"/>
      <c r="FUP23" s="1"/>
      <c r="FUQ23" s="1"/>
      <c r="FUR23" s="1"/>
      <c r="FUS23" s="1"/>
      <c r="FUT23" s="1"/>
      <c r="FUU23" s="1"/>
      <c r="FUV23" s="1"/>
      <c r="FUW23" s="1"/>
      <c r="FUX23" s="1"/>
      <c r="FUY23" s="1"/>
      <c r="FUZ23" s="1"/>
      <c r="FVA23" s="1"/>
      <c r="FVB23" s="1"/>
      <c r="FVC23" s="1"/>
      <c r="FVD23" s="1"/>
      <c r="FVE23" s="1"/>
      <c r="FVF23" s="1"/>
      <c r="FVG23" s="1"/>
      <c r="FVH23" s="1"/>
      <c r="FVI23" s="1"/>
      <c r="FVJ23" s="1"/>
      <c r="FVK23" s="1"/>
      <c r="FVL23" s="1"/>
      <c r="FVM23" s="1"/>
      <c r="FVN23" s="1"/>
      <c r="FVO23" s="1"/>
      <c r="FVP23" s="1"/>
      <c r="FVQ23" s="1"/>
      <c r="FVR23" s="1"/>
      <c r="FVS23" s="1"/>
      <c r="FVT23" s="1"/>
      <c r="FVU23" s="1"/>
      <c r="FVV23" s="1"/>
      <c r="FVW23" s="1"/>
      <c r="FVX23" s="1"/>
      <c r="FVY23" s="1"/>
      <c r="FVZ23" s="1"/>
      <c r="FWA23" s="1"/>
      <c r="FWB23" s="1"/>
      <c r="FWC23" s="1"/>
      <c r="FWD23" s="1"/>
      <c r="FWE23" s="1"/>
      <c r="FWF23" s="1"/>
      <c r="FWG23" s="1"/>
      <c r="FWH23" s="1"/>
      <c r="FWI23" s="1"/>
      <c r="FWJ23" s="1"/>
      <c r="FWK23" s="1"/>
      <c r="FWL23" s="1"/>
      <c r="FWM23" s="1"/>
      <c r="FWN23" s="1"/>
      <c r="FWO23" s="1"/>
      <c r="FWP23" s="1"/>
      <c r="FWQ23" s="1"/>
      <c r="FWR23" s="1"/>
      <c r="FWS23" s="1"/>
      <c r="FWT23" s="1"/>
      <c r="FWU23" s="1"/>
      <c r="FWV23" s="1"/>
      <c r="FWW23" s="1"/>
      <c r="FWX23" s="1"/>
      <c r="FWY23" s="1"/>
      <c r="FWZ23" s="1"/>
      <c r="FXA23" s="1"/>
      <c r="FXB23" s="1"/>
      <c r="FXC23" s="1"/>
      <c r="FXD23" s="1"/>
      <c r="FXE23" s="1"/>
      <c r="FXF23" s="1"/>
      <c r="FXG23" s="1"/>
      <c r="FXH23" s="1"/>
      <c r="FXI23" s="1"/>
      <c r="FXJ23" s="1"/>
      <c r="FXK23" s="1"/>
      <c r="FXL23" s="1"/>
      <c r="FXM23" s="1"/>
      <c r="FXN23" s="1"/>
      <c r="FXO23" s="1"/>
      <c r="FXP23" s="1"/>
      <c r="FXQ23" s="1"/>
      <c r="FXR23" s="1"/>
      <c r="FXS23" s="1"/>
      <c r="FXT23" s="1"/>
      <c r="FXU23" s="1"/>
      <c r="FXV23" s="1"/>
      <c r="FXW23" s="1"/>
      <c r="FXX23" s="1"/>
      <c r="FXY23" s="1"/>
      <c r="FXZ23" s="1"/>
      <c r="FYA23" s="1"/>
      <c r="FYB23" s="1"/>
      <c r="FYC23" s="1"/>
      <c r="FYD23" s="1"/>
      <c r="FYE23" s="1"/>
      <c r="FYF23" s="1"/>
      <c r="FYG23" s="1"/>
      <c r="FYH23" s="1"/>
      <c r="FYI23" s="1"/>
      <c r="FYJ23" s="1"/>
      <c r="FYK23" s="1"/>
      <c r="FYL23" s="1"/>
      <c r="FYM23" s="1"/>
      <c r="FYN23" s="1"/>
      <c r="FYO23" s="1"/>
      <c r="FYP23" s="1"/>
      <c r="FYQ23" s="1"/>
      <c r="FYR23" s="1"/>
      <c r="FYS23" s="1"/>
      <c r="FYT23" s="1"/>
      <c r="FYU23" s="1"/>
      <c r="FYV23" s="1"/>
      <c r="FYW23" s="1"/>
      <c r="FYX23" s="1"/>
      <c r="FYY23" s="1"/>
      <c r="FYZ23" s="1"/>
      <c r="FZA23" s="1"/>
      <c r="FZB23" s="1"/>
      <c r="FZC23" s="1"/>
      <c r="FZD23" s="1"/>
      <c r="FZE23" s="1"/>
      <c r="FZF23" s="1"/>
      <c r="FZG23" s="1"/>
      <c r="FZH23" s="1"/>
      <c r="FZI23" s="1"/>
      <c r="FZJ23" s="1"/>
      <c r="FZK23" s="1"/>
      <c r="FZL23" s="1"/>
      <c r="FZM23" s="1"/>
      <c r="FZN23" s="1"/>
      <c r="FZO23" s="1"/>
      <c r="FZP23" s="1"/>
      <c r="FZQ23" s="1"/>
      <c r="FZR23" s="1"/>
      <c r="FZS23" s="1"/>
      <c r="FZT23" s="1"/>
      <c r="FZU23" s="1"/>
      <c r="FZV23" s="1"/>
      <c r="FZW23" s="1"/>
      <c r="FZX23" s="1"/>
      <c r="FZY23" s="1"/>
      <c r="FZZ23" s="1"/>
      <c r="GAA23" s="1"/>
      <c r="GAB23" s="1"/>
      <c r="GAC23" s="1"/>
      <c r="GAD23" s="1"/>
      <c r="GAE23" s="1"/>
      <c r="GAF23" s="1"/>
      <c r="GAG23" s="1"/>
      <c r="GAH23" s="1"/>
      <c r="GAI23" s="1"/>
      <c r="GAJ23" s="1"/>
      <c r="GAK23" s="1"/>
      <c r="GAL23" s="1"/>
      <c r="GAM23" s="1"/>
      <c r="GAN23" s="1"/>
      <c r="GAO23" s="1"/>
      <c r="GAP23" s="1"/>
      <c r="GAQ23" s="1"/>
      <c r="GAR23" s="1"/>
      <c r="GAS23" s="1"/>
      <c r="GAT23" s="1"/>
      <c r="GAU23" s="1"/>
      <c r="GAV23" s="1"/>
      <c r="GAW23" s="1"/>
      <c r="GAX23" s="1"/>
      <c r="GAY23" s="1"/>
      <c r="GAZ23" s="1"/>
      <c r="GBA23" s="1"/>
      <c r="GBB23" s="1"/>
      <c r="GBC23" s="1"/>
      <c r="GBD23" s="1"/>
      <c r="GBE23" s="1"/>
      <c r="GBF23" s="1"/>
      <c r="GBG23" s="1"/>
      <c r="GBH23" s="1"/>
      <c r="GBI23" s="1"/>
      <c r="GBJ23" s="1"/>
      <c r="GBK23" s="1"/>
      <c r="GBL23" s="1"/>
      <c r="GBM23" s="1"/>
      <c r="GBN23" s="1"/>
      <c r="GBO23" s="1"/>
      <c r="GBP23" s="1"/>
      <c r="GBQ23" s="1"/>
      <c r="GBR23" s="1"/>
      <c r="GBS23" s="1"/>
      <c r="GBT23" s="1"/>
      <c r="GBU23" s="1"/>
      <c r="GBV23" s="1"/>
      <c r="GBW23" s="1"/>
      <c r="GBX23" s="1"/>
      <c r="GBY23" s="1"/>
      <c r="GBZ23" s="1"/>
      <c r="GCA23" s="1"/>
      <c r="GCB23" s="1"/>
      <c r="GCC23" s="1"/>
      <c r="GCD23" s="1"/>
      <c r="GCE23" s="1"/>
      <c r="GCF23" s="1"/>
      <c r="GCG23" s="1"/>
      <c r="GCH23" s="1"/>
      <c r="GCI23" s="1"/>
      <c r="GCJ23" s="1"/>
      <c r="GCK23" s="1"/>
      <c r="GCL23" s="1"/>
      <c r="GCM23" s="1"/>
      <c r="GCN23" s="1"/>
      <c r="GCO23" s="1"/>
      <c r="GCP23" s="1"/>
      <c r="GCQ23" s="1"/>
      <c r="GCR23" s="1"/>
      <c r="GCS23" s="1"/>
      <c r="GCT23" s="1"/>
      <c r="GCU23" s="1"/>
      <c r="GCV23" s="1"/>
      <c r="GCW23" s="1"/>
      <c r="GCX23" s="1"/>
      <c r="GCY23" s="1"/>
      <c r="GCZ23" s="1"/>
      <c r="GDA23" s="1"/>
      <c r="GDB23" s="1"/>
      <c r="GDC23" s="1"/>
      <c r="GDD23" s="1"/>
      <c r="GDE23" s="1"/>
      <c r="GDF23" s="1"/>
      <c r="GDG23" s="1"/>
      <c r="GDH23" s="1"/>
      <c r="GDI23" s="1"/>
      <c r="GDJ23" s="1"/>
      <c r="GDK23" s="1"/>
      <c r="GDL23" s="1"/>
      <c r="GDM23" s="1"/>
      <c r="GDN23" s="1"/>
      <c r="GDO23" s="1"/>
      <c r="GDP23" s="1"/>
      <c r="GDQ23" s="1"/>
      <c r="GDR23" s="1"/>
      <c r="GDS23" s="1"/>
      <c r="GDT23" s="1"/>
      <c r="GDU23" s="1"/>
      <c r="GDV23" s="1"/>
      <c r="GDW23" s="1"/>
      <c r="GDX23" s="1"/>
      <c r="GDY23" s="1"/>
      <c r="GDZ23" s="1"/>
      <c r="GEA23" s="1"/>
      <c r="GEB23" s="1"/>
      <c r="GEC23" s="1"/>
      <c r="GED23" s="1"/>
      <c r="GEE23" s="1"/>
      <c r="GEF23" s="1"/>
      <c r="GEG23" s="1"/>
      <c r="GEH23" s="1"/>
      <c r="GEI23" s="1"/>
      <c r="GEJ23" s="1"/>
      <c r="GEK23" s="1"/>
      <c r="GEL23" s="1"/>
      <c r="GEM23" s="1"/>
      <c r="GEN23" s="1"/>
      <c r="GEO23" s="1"/>
      <c r="GEP23" s="1"/>
      <c r="GEQ23" s="1"/>
      <c r="GER23" s="1"/>
      <c r="GES23" s="1"/>
      <c r="GET23" s="1"/>
      <c r="GEU23" s="1"/>
      <c r="GEV23" s="1"/>
      <c r="GEW23" s="1"/>
      <c r="GEX23" s="1"/>
      <c r="GEY23" s="1"/>
      <c r="GEZ23" s="1"/>
      <c r="GFA23" s="1"/>
      <c r="GFB23" s="1"/>
      <c r="GFC23" s="1"/>
      <c r="GFD23" s="1"/>
      <c r="GFE23" s="1"/>
      <c r="GFF23" s="1"/>
      <c r="GFG23" s="1"/>
      <c r="GFH23" s="1"/>
      <c r="GFI23" s="1"/>
      <c r="GFJ23" s="1"/>
      <c r="GFK23" s="1"/>
      <c r="GFL23" s="1"/>
      <c r="GFM23" s="1"/>
      <c r="GFN23" s="1"/>
      <c r="GFO23" s="1"/>
      <c r="GFP23" s="1"/>
      <c r="GFQ23" s="1"/>
      <c r="GFR23" s="1"/>
      <c r="GFS23" s="1"/>
      <c r="GFT23" s="1"/>
      <c r="GFU23" s="1"/>
      <c r="GFV23" s="1"/>
      <c r="GFW23" s="1"/>
      <c r="GFX23" s="1"/>
      <c r="GFY23" s="1"/>
      <c r="GFZ23" s="1"/>
      <c r="GGA23" s="1"/>
      <c r="GGB23" s="1"/>
      <c r="GGC23" s="1"/>
      <c r="GGD23" s="1"/>
      <c r="GGE23" s="1"/>
      <c r="GGF23" s="1"/>
      <c r="GGG23" s="1"/>
      <c r="GGH23" s="1"/>
      <c r="GGI23" s="1"/>
      <c r="GGJ23" s="1"/>
      <c r="GGK23" s="1"/>
      <c r="GGL23" s="1"/>
      <c r="GGM23" s="1"/>
      <c r="GGN23" s="1"/>
      <c r="GGO23" s="1"/>
      <c r="GGP23" s="1"/>
      <c r="GGQ23" s="1"/>
      <c r="GGR23" s="1"/>
      <c r="GGS23" s="1"/>
      <c r="GGT23" s="1"/>
      <c r="GGU23" s="1"/>
      <c r="GGV23" s="1"/>
      <c r="GGW23" s="1"/>
      <c r="GGX23" s="1"/>
      <c r="GGY23" s="1"/>
      <c r="GGZ23" s="1"/>
      <c r="GHA23" s="1"/>
      <c r="GHB23" s="1"/>
      <c r="GHC23" s="1"/>
      <c r="GHD23" s="1"/>
      <c r="GHE23" s="1"/>
      <c r="GHF23" s="1"/>
      <c r="GHG23" s="1"/>
      <c r="GHH23" s="1"/>
      <c r="GHI23" s="1"/>
      <c r="GHJ23" s="1"/>
      <c r="GHK23" s="1"/>
      <c r="GHL23" s="1"/>
      <c r="GHM23" s="1"/>
      <c r="GHN23" s="1"/>
      <c r="GHO23" s="1"/>
      <c r="GHP23" s="1"/>
      <c r="GHQ23" s="1"/>
      <c r="GHR23" s="1"/>
      <c r="GHS23" s="1"/>
      <c r="GHT23" s="1"/>
      <c r="GHU23" s="1"/>
      <c r="GHV23" s="1"/>
      <c r="GHW23" s="1"/>
      <c r="GHX23" s="1"/>
      <c r="GHY23" s="1"/>
      <c r="GHZ23" s="1"/>
      <c r="GIA23" s="1"/>
      <c r="GIB23" s="1"/>
      <c r="GIC23" s="1"/>
      <c r="GID23" s="1"/>
      <c r="GIE23" s="1"/>
      <c r="GIF23" s="1"/>
      <c r="GIG23" s="1"/>
      <c r="GIH23" s="1"/>
      <c r="GII23" s="1"/>
      <c r="GIJ23" s="1"/>
      <c r="GIK23" s="1"/>
      <c r="GIL23" s="1"/>
      <c r="GIM23" s="1"/>
      <c r="GIN23" s="1"/>
      <c r="GIO23" s="1"/>
      <c r="GIP23" s="1"/>
      <c r="GIQ23" s="1"/>
      <c r="GIR23" s="1"/>
      <c r="GIS23" s="1"/>
      <c r="GIT23" s="1"/>
      <c r="GIU23" s="1"/>
      <c r="GIV23" s="1"/>
      <c r="GIW23" s="1"/>
      <c r="GIX23" s="1"/>
      <c r="GIY23" s="1"/>
      <c r="GIZ23" s="1"/>
      <c r="GJA23" s="1"/>
      <c r="GJB23" s="1"/>
      <c r="GJC23" s="1"/>
      <c r="GJD23" s="1"/>
      <c r="GJE23" s="1"/>
      <c r="GJF23" s="1"/>
      <c r="GJG23" s="1"/>
      <c r="GJH23" s="1"/>
      <c r="GJI23" s="1"/>
      <c r="GJJ23" s="1"/>
      <c r="GJK23" s="1"/>
      <c r="GJL23" s="1"/>
      <c r="GJM23" s="1"/>
      <c r="GJN23" s="1"/>
      <c r="GJO23" s="1"/>
      <c r="GJP23" s="1"/>
      <c r="GJQ23" s="1"/>
      <c r="GJR23" s="1"/>
      <c r="GJS23" s="1"/>
      <c r="GJT23" s="1"/>
      <c r="GJU23" s="1"/>
      <c r="GJV23" s="1"/>
      <c r="GJW23" s="1"/>
      <c r="GJX23" s="1"/>
      <c r="GJY23" s="1"/>
      <c r="GJZ23" s="1"/>
      <c r="GKA23" s="1"/>
      <c r="GKB23" s="1"/>
      <c r="GKC23" s="1"/>
      <c r="GKD23" s="1"/>
      <c r="GKE23" s="1"/>
      <c r="GKF23" s="1"/>
      <c r="GKG23" s="1"/>
      <c r="GKH23" s="1"/>
      <c r="GKI23" s="1"/>
      <c r="GKJ23" s="1"/>
      <c r="GKK23" s="1"/>
      <c r="GKL23" s="1"/>
      <c r="GKM23" s="1"/>
      <c r="GKN23" s="1"/>
      <c r="GKO23" s="1"/>
      <c r="GKP23" s="1"/>
      <c r="GKQ23" s="1"/>
      <c r="GKR23" s="1"/>
      <c r="GKS23" s="1"/>
      <c r="GKT23" s="1"/>
      <c r="GKU23" s="1"/>
      <c r="GKV23" s="1"/>
      <c r="GKW23" s="1"/>
      <c r="GKX23" s="1"/>
      <c r="GKY23" s="1"/>
      <c r="GKZ23" s="1"/>
      <c r="GLA23" s="1"/>
      <c r="GLB23" s="1"/>
      <c r="GLC23" s="1"/>
      <c r="GLD23" s="1"/>
      <c r="GLE23" s="1"/>
      <c r="GLF23" s="1"/>
      <c r="GLG23" s="1"/>
      <c r="GLH23" s="1"/>
      <c r="GLI23" s="1"/>
      <c r="GLJ23" s="1"/>
      <c r="GLK23" s="1"/>
      <c r="GLL23" s="1"/>
      <c r="GLM23" s="1"/>
      <c r="GLN23" s="1"/>
      <c r="GLO23" s="1"/>
      <c r="GLP23" s="1"/>
      <c r="GLQ23" s="1"/>
      <c r="GLR23" s="1"/>
      <c r="GLS23" s="1"/>
      <c r="GLT23" s="1"/>
      <c r="GLU23" s="1"/>
      <c r="GLV23" s="1"/>
      <c r="GLW23" s="1"/>
      <c r="GLX23" s="1"/>
      <c r="GLY23" s="1"/>
      <c r="GLZ23" s="1"/>
      <c r="GMA23" s="1"/>
      <c r="GMB23" s="1"/>
      <c r="GMC23" s="1"/>
      <c r="GMD23" s="1"/>
      <c r="GME23" s="1"/>
      <c r="GMF23" s="1"/>
      <c r="GMG23" s="1"/>
      <c r="GMH23" s="1"/>
      <c r="GMI23" s="1"/>
      <c r="GMJ23" s="1"/>
      <c r="GMK23" s="1"/>
      <c r="GML23" s="1"/>
      <c r="GMM23" s="1"/>
      <c r="GMN23" s="1"/>
      <c r="GMO23" s="1"/>
      <c r="GMP23" s="1"/>
      <c r="GMQ23" s="1"/>
      <c r="GMR23" s="1"/>
      <c r="GMS23" s="1"/>
      <c r="GMT23" s="1"/>
      <c r="GMU23" s="1"/>
      <c r="GMV23" s="1"/>
      <c r="GMW23" s="1"/>
      <c r="GMX23" s="1"/>
      <c r="GMY23" s="1"/>
      <c r="GMZ23" s="1"/>
      <c r="GNA23" s="1"/>
      <c r="GNB23" s="1"/>
      <c r="GNC23" s="1"/>
      <c r="GND23" s="1"/>
      <c r="GNE23" s="1"/>
      <c r="GNF23" s="1"/>
      <c r="GNG23" s="1"/>
      <c r="GNH23" s="1"/>
      <c r="GNI23" s="1"/>
      <c r="GNJ23" s="1"/>
      <c r="GNK23" s="1"/>
      <c r="GNL23" s="1"/>
      <c r="GNM23" s="1"/>
      <c r="GNN23" s="1"/>
      <c r="GNO23" s="1"/>
      <c r="GNP23" s="1"/>
      <c r="GNQ23" s="1"/>
      <c r="GNR23" s="1"/>
      <c r="GNS23" s="1"/>
      <c r="GNT23" s="1"/>
      <c r="GNU23" s="1"/>
      <c r="GNV23" s="1"/>
      <c r="GNW23" s="1"/>
      <c r="GNX23" s="1"/>
      <c r="GNY23" s="1"/>
      <c r="GNZ23" s="1"/>
      <c r="GOA23" s="1"/>
      <c r="GOB23" s="1"/>
      <c r="GOC23" s="1"/>
      <c r="GOD23" s="1"/>
      <c r="GOE23" s="1"/>
      <c r="GOF23" s="1"/>
      <c r="GOG23" s="1"/>
      <c r="GOH23" s="1"/>
      <c r="GOI23" s="1"/>
      <c r="GOJ23" s="1"/>
      <c r="GOK23" s="1"/>
      <c r="GOL23" s="1"/>
      <c r="GOM23" s="1"/>
      <c r="GON23" s="1"/>
      <c r="GOO23" s="1"/>
      <c r="GOP23" s="1"/>
      <c r="GOQ23" s="1"/>
      <c r="GOR23" s="1"/>
      <c r="GOS23" s="1"/>
      <c r="GOT23" s="1"/>
      <c r="GOU23" s="1"/>
      <c r="GOV23" s="1"/>
      <c r="GOW23" s="1"/>
      <c r="GOX23" s="1"/>
      <c r="GOY23" s="1"/>
      <c r="GOZ23" s="1"/>
      <c r="GPA23" s="1"/>
      <c r="GPB23" s="1"/>
      <c r="GPC23" s="1"/>
      <c r="GPD23" s="1"/>
      <c r="GPE23" s="1"/>
      <c r="GPF23" s="1"/>
      <c r="GPG23" s="1"/>
      <c r="GPH23" s="1"/>
      <c r="GPI23" s="1"/>
      <c r="GPJ23" s="1"/>
      <c r="GPK23" s="1"/>
      <c r="GPL23" s="1"/>
      <c r="GPM23" s="1"/>
      <c r="GPN23" s="1"/>
      <c r="GPO23" s="1"/>
      <c r="GPP23" s="1"/>
      <c r="GPQ23" s="1"/>
      <c r="GPR23" s="1"/>
      <c r="GPS23" s="1"/>
      <c r="GPT23" s="1"/>
      <c r="GPU23" s="1"/>
      <c r="GPV23" s="1"/>
      <c r="GPW23" s="1"/>
      <c r="GPX23" s="1"/>
      <c r="GPY23" s="1"/>
      <c r="GPZ23" s="1"/>
      <c r="GQA23" s="1"/>
      <c r="GQB23" s="1"/>
      <c r="GQC23" s="1"/>
      <c r="GQD23" s="1"/>
      <c r="GQE23" s="1"/>
      <c r="GQF23" s="1"/>
      <c r="GQG23" s="1"/>
      <c r="GQH23" s="1"/>
      <c r="GQI23" s="1"/>
      <c r="GQJ23" s="1"/>
      <c r="GQK23" s="1"/>
      <c r="GQL23" s="1"/>
      <c r="GQM23" s="1"/>
      <c r="GQN23" s="1"/>
      <c r="GQO23" s="1"/>
      <c r="GQP23" s="1"/>
      <c r="GQQ23" s="1"/>
      <c r="GQR23" s="1"/>
      <c r="GQS23" s="1"/>
      <c r="GQT23" s="1"/>
      <c r="GQU23" s="1"/>
      <c r="GQV23" s="1"/>
      <c r="GQW23" s="1"/>
      <c r="GQX23" s="1"/>
      <c r="GQY23" s="1"/>
      <c r="GQZ23" s="1"/>
      <c r="GRA23" s="1"/>
      <c r="GRB23" s="1"/>
      <c r="GRC23" s="1"/>
      <c r="GRD23" s="1"/>
      <c r="GRE23" s="1"/>
      <c r="GRF23" s="1"/>
      <c r="GRG23" s="1"/>
      <c r="GRH23" s="1"/>
      <c r="GRI23" s="1"/>
      <c r="GRJ23" s="1"/>
      <c r="GRK23" s="1"/>
      <c r="GRL23" s="1"/>
      <c r="GRM23" s="1"/>
      <c r="GRN23" s="1"/>
      <c r="GRO23" s="1"/>
      <c r="GRP23" s="1"/>
      <c r="GRQ23" s="1"/>
      <c r="GRR23" s="1"/>
      <c r="GRS23" s="1"/>
      <c r="GRT23" s="1"/>
      <c r="GRU23" s="1"/>
      <c r="GRV23" s="1"/>
      <c r="GRW23" s="1"/>
      <c r="GRX23" s="1"/>
      <c r="GRY23" s="1"/>
      <c r="GRZ23" s="1"/>
      <c r="GSA23" s="1"/>
      <c r="GSB23" s="1"/>
      <c r="GSC23" s="1"/>
      <c r="GSD23" s="1"/>
      <c r="GSE23" s="1"/>
      <c r="GSF23" s="1"/>
      <c r="GSG23" s="1"/>
      <c r="GSH23" s="1"/>
      <c r="GSI23" s="1"/>
      <c r="GSJ23" s="1"/>
      <c r="GSK23" s="1"/>
      <c r="GSL23" s="1"/>
      <c r="GSM23" s="1"/>
      <c r="GSN23" s="1"/>
      <c r="GSO23" s="1"/>
      <c r="GSP23" s="1"/>
      <c r="GSQ23" s="1"/>
      <c r="GSR23" s="1"/>
      <c r="GSS23" s="1"/>
      <c r="GST23" s="1"/>
      <c r="GSU23" s="1"/>
      <c r="GSV23" s="1"/>
      <c r="GSW23" s="1"/>
      <c r="GSX23" s="1"/>
      <c r="GSY23" s="1"/>
      <c r="GSZ23" s="1"/>
      <c r="GTA23" s="1"/>
      <c r="GTB23" s="1"/>
      <c r="GTC23" s="1"/>
      <c r="GTD23" s="1"/>
      <c r="GTE23" s="1"/>
      <c r="GTF23" s="1"/>
      <c r="GTG23" s="1"/>
      <c r="GTH23" s="1"/>
      <c r="GTI23" s="1"/>
      <c r="GTJ23" s="1"/>
      <c r="GTK23" s="1"/>
      <c r="GTL23" s="1"/>
      <c r="GTM23" s="1"/>
      <c r="GTN23" s="1"/>
      <c r="GTO23" s="1"/>
      <c r="GTP23" s="1"/>
      <c r="GTQ23" s="1"/>
      <c r="GTR23" s="1"/>
      <c r="GTS23" s="1"/>
      <c r="GTT23" s="1"/>
      <c r="GTU23" s="1"/>
      <c r="GTV23" s="1"/>
      <c r="GTW23" s="1"/>
      <c r="GTX23" s="1"/>
      <c r="GTY23" s="1"/>
      <c r="GTZ23" s="1"/>
      <c r="GUA23" s="1"/>
      <c r="GUB23" s="1"/>
      <c r="GUC23" s="1"/>
      <c r="GUD23" s="1"/>
      <c r="GUE23" s="1"/>
      <c r="GUF23" s="1"/>
      <c r="GUG23" s="1"/>
      <c r="GUH23" s="1"/>
      <c r="GUI23" s="1"/>
      <c r="GUJ23" s="1"/>
      <c r="GUK23" s="1"/>
      <c r="GUL23" s="1"/>
      <c r="GUM23" s="1"/>
      <c r="GUN23" s="1"/>
      <c r="GUO23" s="1"/>
      <c r="GUP23" s="1"/>
      <c r="GUQ23" s="1"/>
      <c r="GUR23" s="1"/>
      <c r="GUS23" s="1"/>
      <c r="GUT23" s="1"/>
      <c r="GUU23" s="1"/>
      <c r="GUV23" s="1"/>
      <c r="GUW23" s="1"/>
      <c r="GUX23" s="1"/>
      <c r="GUY23" s="1"/>
      <c r="GUZ23" s="1"/>
      <c r="GVA23" s="1"/>
      <c r="GVB23" s="1"/>
      <c r="GVC23" s="1"/>
      <c r="GVD23" s="1"/>
      <c r="GVE23" s="1"/>
      <c r="GVF23" s="1"/>
      <c r="GVG23" s="1"/>
      <c r="GVH23" s="1"/>
      <c r="GVI23" s="1"/>
      <c r="GVJ23" s="1"/>
      <c r="GVK23" s="1"/>
      <c r="GVL23" s="1"/>
      <c r="GVM23" s="1"/>
      <c r="GVN23" s="1"/>
      <c r="GVO23" s="1"/>
      <c r="GVP23" s="1"/>
      <c r="GVQ23" s="1"/>
      <c r="GVR23" s="1"/>
      <c r="GVS23" s="1"/>
      <c r="GVT23" s="1"/>
      <c r="GVU23" s="1"/>
      <c r="GVV23" s="1"/>
      <c r="GVW23" s="1"/>
      <c r="GVX23" s="1"/>
      <c r="GVY23" s="1"/>
      <c r="GVZ23" s="1"/>
      <c r="GWA23" s="1"/>
      <c r="GWB23" s="1"/>
      <c r="GWC23" s="1"/>
      <c r="GWD23" s="1"/>
      <c r="GWE23" s="1"/>
      <c r="GWF23" s="1"/>
      <c r="GWG23" s="1"/>
      <c r="GWH23" s="1"/>
      <c r="GWI23" s="1"/>
      <c r="GWJ23" s="1"/>
      <c r="GWK23" s="1"/>
      <c r="GWL23" s="1"/>
      <c r="GWM23" s="1"/>
      <c r="GWN23" s="1"/>
      <c r="GWO23" s="1"/>
      <c r="GWP23" s="1"/>
      <c r="GWQ23" s="1"/>
      <c r="GWR23" s="1"/>
      <c r="GWS23" s="1"/>
      <c r="GWT23" s="1"/>
      <c r="GWU23" s="1"/>
      <c r="GWV23" s="1"/>
      <c r="GWW23" s="1"/>
      <c r="GWX23" s="1"/>
      <c r="GWY23" s="1"/>
      <c r="GWZ23" s="1"/>
      <c r="GXA23" s="1"/>
      <c r="GXB23" s="1"/>
      <c r="GXC23" s="1"/>
      <c r="GXD23" s="1"/>
      <c r="GXE23" s="1"/>
      <c r="GXF23" s="1"/>
      <c r="GXG23" s="1"/>
      <c r="GXH23" s="1"/>
      <c r="GXI23" s="1"/>
      <c r="GXJ23" s="1"/>
      <c r="GXK23" s="1"/>
      <c r="GXL23" s="1"/>
      <c r="GXM23" s="1"/>
      <c r="GXN23" s="1"/>
      <c r="GXO23" s="1"/>
      <c r="GXP23" s="1"/>
      <c r="GXQ23" s="1"/>
      <c r="GXR23" s="1"/>
      <c r="GXS23" s="1"/>
      <c r="GXT23" s="1"/>
      <c r="GXU23" s="1"/>
      <c r="GXV23" s="1"/>
      <c r="GXW23" s="1"/>
      <c r="GXX23" s="1"/>
      <c r="GXY23" s="1"/>
      <c r="GXZ23" s="1"/>
      <c r="GYA23" s="1"/>
      <c r="GYB23" s="1"/>
      <c r="GYC23" s="1"/>
      <c r="GYD23" s="1"/>
      <c r="GYE23" s="1"/>
      <c r="GYF23" s="1"/>
      <c r="GYG23" s="1"/>
      <c r="GYH23" s="1"/>
      <c r="GYI23" s="1"/>
      <c r="GYJ23" s="1"/>
      <c r="GYK23" s="1"/>
      <c r="GYL23" s="1"/>
      <c r="GYM23" s="1"/>
      <c r="GYN23" s="1"/>
      <c r="GYO23" s="1"/>
      <c r="GYP23" s="1"/>
      <c r="GYQ23" s="1"/>
      <c r="GYR23" s="1"/>
      <c r="GYS23" s="1"/>
      <c r="GYT23" s="1"/>
      <c r="GYU23" s="1"/>
      <c r="GYV23" s="1"/>
      <c r="GYW23" s="1"/>
      <c r="GYX23" s="1"/>
      <c r="GYY23" s="1"/>
      <c r="GYZ23" s="1"/>
      <c r="GZA23" s="1"/>
      <c r="GZB23" s="1"/>
      <c r="GZC23" s="1"/>
      <c r="GZD23" s="1"/>
      <c r="GZE23" s="1"/>
      <c r="GZF23" s="1"/>
      <c r="GZG23" s="1"/>
      <c r="GZH23" s="1"/>
      <c r="GZI23" s="1"/>
      <c r="GZJ23" s="1"/>
      <c r="GZK23" s="1"/>
      <c r="GZL23" s="1"/>
      <c r="GZM23" s="1"/>
      <c r="GZN23" s="1"/>
      <c r="GZO23" s="1"/>
      <c r="GZP23" s="1"/>
      <c r="GZQ23" s="1"/>
      <c r="GZR23" s="1"/>
      <c r="GZS23" s="1"/>
      <c r="GZT23" s="1"/>
      <c r="GZU23" s="1"/>
      <c r="GZV23" s="1"/>
      <c r="GZW23" s="1"/>
      <c r="GZX23" s="1"/>
      <c r="GZY23" s="1"/>
      <c r="GZZ23" s="1"/>
      <c r="HAA23" s="1"/>
      <c r="HAB23" s="1"/>
      <c r="HAC23" s="1"/>
      <c r="HAD23" s="1"/>
      <c r="HAE23" s="1"/>
      <c r="HAF23" s="1"/>
      <c r="HAG23" s="1"/>
      <c r="HAH23" s="1"/>
      <c r="HAI23" s="1"/>
      <c r="HAJ23" s="1"/>
      <c r="HAK23" s="1"/>
      <c r="HAL23" s="1"/>
      <c r="HAM23" s="1"/>
      <c r="HAN23" s="1"/>
      <c r="HAO23" s="1"/>
      <c r="HAP23" s="1"/>
      <c r="HAQ23" s="1"/>
      <c r="HAR23" s="1"/>
      <c r="HAS23" s="1"/>
      <c r="HAT23" s="1"/>
      <c r="HAU23" s="1"/>
      <c r="HAV23" s="1"/>
      <c r="HAW23" s="1"/>
      <c r="HAX23" s="1"/>
      <c r="HAY23" s="1"/>
      <c r="HAZ23" s="1"/>
      <c r="HBA23" s="1"/>
      <c r="HBB23" s="1"/>
      <c r="HBC23" s="1"/>
      <c r="HBD23" s="1"/>
      <c r="HBE23" s="1"/>
      <c r="HBF23" s="1"/>
      <c r="HBG23" s="1"/>
      <c r="HBH23" s="1"/>
      <c r="HBI23" s="1"/>
      <c r="HBJ23" s="1"/>
      <c r="HBK23" s="1"/>
      <c r="HBL23" s="1"/>
      <c r="HBM23" s="1"/>
      <c r="HBN23" s="1"/>
      <c r="HBO23" s="1"/>
      <c r="HBP23" s="1"/>
      <c r="HBQ23" s="1"/>
      <c r="HBR23" s="1"/>
      <c r="HBS23" s="1"/>
      <c r="HBT23" s="1"/>
      <c r="HBU23" s="1"/>
      <c r="HBV23" s="1"/>
      <c r="HBW23" s="1"/>
      <c r="HBX23" s="1"/>
      <c r="HBY23" s="1"/>
      <c r="HBZ23" s="1"/>
      <c r="HCA23" s="1"/>
      <c r="HCB23" s="1"/>
      <c r="HCC23" s="1"/>
      <c r="HCD23" s="1"/>
      <c r="HCE23" s="1"/>
      <c r="HCF23" s="1"/>
      <c r="HCG23" s="1"/>
      <c r="HCH23" s="1"/>
      <c r="HCI23" s="1"/>
      <c r="HCJ23" s="1"/>
      <c r="HCK23" s="1"/>
      <c r="HCL23" s="1"/>
      <c r="HCM23" s="1"/>
      <c r="HCN23" s="1"/>
      <c r="HCO23" s="1"/>
      <c r="HCP23" s="1"/>
      <c r="HCQ23" s="1"/>
      <c r="HCR23" s="1"/>
      <c r="HCS23" s="1"/>
      <c r="HCT23" s="1"/>
      <c r="HCU23" s="1"/>
      <c r="HCV23" s="1"/>
      <c r="HCW23" s="1"/>
      <c r="HCX23" s="1"/>
      <c r="HCY23" s="1"/>
      <c r="HCZ23" s="1"/>
      <c r="HDA23" s="1"/>
      <c r="HDB23" s="1"/>
      <c r="HDC23" s="1"/>
      <c r="HDD23" s="1"/>
      <c r="HDE23" s="1"/>
      <c r="HDF23" s="1"/>
      <c r="HDG23" s="1"/>
      <c r="HDH23" s="1"/>
      <c r="HDI23" s="1"/>
      <c r="HDJ23" s="1"/>
      <c r="HDK23" s="1"/>
      <c r="HDL23" s="1"/>
      <c r="HDM23" s="1"/>
      <c r="HDN23" s="1"/>
      <c r="HDO23" s="1"/>
      <c r="HDP23" s="1"/>
      <c r="HDQ23" s="1"/>
      <c r="HDR23" s="1"/>
      <c r="HDS23" s="1"/>
      <c r="HDT23" s="1"/>
      <c r="HDU23" s="1"/>
      <c r="HDV23" s="1"/>
      <c r="HDW23" s="1"/>
      <c r="HDX23" s="1"/>
      <c r="HDY23" s="1"/>
      <c r="HDZ23" s="1"/>
      <c r="HEA23" s="1"/>
      <c r="HEB23" s="1"/>
      <c r="HEC23" s="1"/>
      <c r="HED23" s="1"/>
      <c r="HEE23" s="1"/>
      <c r="HEF23" s="1"/>
      <c r="HEG23" s="1"/>
      <c r="HEH23" s="1"/>
      <c r="HEI23" s="1"/>
      <c r="HEJ23" s="1"/>
      <c r="HEK23" s="1"/>
      <c r="HEL23" s="1"/>
      <c r="HEM23" s="1"/>
      <c r="HEN23" s="1"/>
      <c r="HEO23" s="1"/>
      <c r="HEP23" s="1"/>
      <c r="HEQ23" s="1"/>
      <c r="HER23" s="1"/>
      <c r="HES23" s="1"/>
      <c r="HET23" s="1"/>
      <c r="HEU23" s="1"/>
      <c r="HEV23" s="1"/>
      <c r="HEW23" s="1"/>
      <c r="HEX23" s="1"/>
      <c r="HEY23" s="1"/>
      <c r="HEZ23" s="1"/>
      <c r="HFA23" s="1"/>
      <c r="HFB23" s="1"/>
      <c r="HFC23" s="1"/>
      <c r="HFD23" s="1"/>
      <c r="HFE23" s="1"/>
      <c r="HFF23" s="1"/>
      <c r="HFG23" s="1"/>
      <c r="HFH23" s="1"/>
      <c r="HFI23" s="1"/>
      <c r="HFJ23" s="1"/>
      <c r="HFK23" s="1"/>
      <c r="HFL23" s="1"/>
      <c r="HFM23" s="1"/>
      <c r="HFN23" s="1"/>
      <c r="HFO23" s="1"/>
      <c r="HFP23" s="1"/>
      <c r="HFQ23" s="1"/>
      <c r="HFR23" s="1"/>
      <c r="HFS23" s="1"/>
      <c r="HFT23" s="1"/>
      <c r="HFU23" s="1"/>
      <c r="HFV23" s="1"/>
      <c r="HFW23" s="1"/>
      <c r="HFX23" s="1"/>
      <c r="HFY23" s="1"/>
      <c r="HFZ23" s="1"/>
      <c r="HGA23" s="1"/>
      <c r="HGB23" s="1"/>
      <c r="HGC23" s="1"/>
      <c r="HGD23" s="1"/>
      <c r="HGE23" s="1"/>
      <c r="HGF23" s="1"/>
      <c r="HGG23" s="1"/>
      <c r="HGH23" s="1"/>
      <c r="HGI23" s="1"/>
      <c r="HGJ23" s="1"/>
      <c r="HGK23" s="1"/>
      <c r="HGL23" s="1"/>
      <c r="HGM23" s="1"/>
      <c r="HGN23" s="1"/>
      <c r="HGO23" s="1"/>
      <c r="HGP23" s="1"/>
      <c r="HGQ23" s="1"/>
      <c r="HGR23" s="1"/>
      <c r="HGS23" s="1"/>
      <c r="HGT23" s="1"/>
      <c r="HGU23" s="1"/>
      <c r="HGV23" s="1"/>
      <c r="HGW23" s="1"/>
      <c r="HGX23" s="1"/>
      <c r="HGY23" s="1"/>
      <c r="HGZ23" s="1"/>
      <c r="HHA23" s="1"/>
      <c r="HHB23" s="1"/>
      <c r="HHC23" s="1"/>
      <c r="HHD23" s="1"/>
      <c r="HHE23" s="1"/>
      <c r="HHF23" s="1"/>
      <c r="HHG23" s="1"/>
      <c r="HHH23" s="1"/>
      <c r="HHI23" s="1"/>
      <c r="HHJ23" s="1"/>
      <c r="HHK23" s="1"/>
      <c r="HHL23" s="1"/>
      <c r="HHM23" s="1"/>
      <c r="HHN23" s="1"/>
      <c r="HHO23" s="1"/>
      <c r="HHP23" s="1"/>
      <c r="HHQ23" s="1"/>
      <c r="HHR23" s="1"/>
      <c r="HHS23" s="1"/>
      <c r="HHT23" s="1"/>
      <c r="HHU23" s="1"/>
      <c r="HHV23" s="1"/>
      <c r="HHW23" s="1"/>
      <c r="HHX23" s="1"/>
      <c r="HHY23" s="1"/>
      <c r="HHZ23" s="1"/>
      <c r="HIA23" s="1"/>
      <c r="HIB23" s="1"/>
      <c r="HIC23" s="1"/>
      <c r="HID23" s="1"/>
      <c r="HIE23" s="1"/>
      <c r="HIF23" s="1"/>
      <c r="HIG23" s="1"/>
      <c r="HIH23" s="1"/>
      <c r="HII23" s="1"/>
      <c r="HIJ23" s="1"/>
      <c r="HIK23" s="1"/>
      <c r="HIL23" s="1"/>
      <c r="HIM23" s="1"/>
      <c r="HIN23" s="1"/>
      <c r="HIO23" s="1"/>
      <c r="HIP23" s="1"/>
      <c r="HIQ23" s="1"/>
      <c r="HIR23" s="1"/>
      <c r="HIS23" s="1"/>
      <c r="HIT23" s="1"/>
      <c r="HIU23" s="1"/>
      <c r="HIV23" s="1"/>
      <c r="HIW23" s="1"/>
      <c r="HIX23" s="1"/>
      <c r="HIY23" s="1"/>
      <c r="HIZ23" s="1"/>
      <c r="HJA23" s="1"/>
      <c r="HJB23" s="1"/>
      <c r="HJC23" s="1"/>
      <c r="HJD23" s="1"/>
      <c r="HJE23" s="1"/>
      <c r="HJF23" s="1"/>
      <c r="HJG23" s="1"/>
      <c r="HJH23" s="1"/>
      <c r="HJI23" s="1"/>
      <c r="HJJ23" s="1"/>
      <c r="HJK23" s="1"/>
      <c r="HJL23" s="1"/>
      <c r="HJM23" s="1"/>
      <c r="HJN23" s="1"/>
      <c r="HJO23" s="1"/>
      <c r="HJP23" s="1"/>
      <c r="HJQ23" s="1"/>
      <c r="HJR23" s="1"/>
      <c r="HJS23" s="1"/>
      <c r="HJT23" s="1"/>
      <c r="HJU23" s="1"/>
      <c r="HJV23" s="1"/>
      <c r="HJW23" s="1"/>
      <c r="HJX23" s="1"/>
      <c r="HJY23" s="1"/>
      <c r="HJZ23" s="1"/>
      <c r="HKA23" s="1"/>
      <c r="HKB23" s="1"/>
      <c r="HKC23" s="1"/>
      <c r="HKD23" s="1"/>
      <c r="HKE23" s="1"/>
      <c r="HKF23" s="1"/>
      <c r="HKG23" s="1"/>
      <c r="HKH23" s="1"/>
      <c r="HKI23" s="1"/>
      <c r="HKJ23" s="1"/>
      <c r="HKK23" s="1"/>
      <c r="HKL23" s="1"/>
      <c r="HKM23" s="1"/>
      <c r="HKN23" s="1"/>
      <c r="HKO23" s="1"/>
      <c r="HKP23" s="1"/>
      <c r="HKQ23" s="1"/>
      <c r="HKR23" s="1"/>
      <c r="HKS23" s="1"/>
      <c r="HKT23" s="1"/>
      <c r="HKU23" s="1"/>
      <c r="HKV23" s="1"/>
      <c r="HKW23" s="1"/>
      <c r="HKX23" s="1"/>
      <c r="HKY23" s="1"/>
      <c r="HKZ23" s="1"/>
      <c r="HLA23" s="1"/>
      <c r="HLB23" s="1"/>
      <c r="HLC23" s="1"/>
      <c r="HLD23" s="1"/>
      <c r="HLE23" s="1"/>
      <c r="HLF23" s="1"/>
      <c r="HLG23" s="1"/>
      <c r="HLH23" s="1"/>
      <c r="HLI23" s="1"/>
      <c r="HLJ23" s="1"/>
      <c r="HLK23" s="1"/>
      <c r="HLL23" s="1"/>
      <c r="HLM23" s="1"/>
      <c r="HLN23" s="1"/>
      <c r="HLO23" s="1"/>
      <c r="HLP23" s="1"/>
      <c r="HLQ23" s="1"/>
      <c r="HLR23" s="1"/>
      <c r="HLS23" s="1"/>
      <c r="HLT23" s="1"/>
      <c r="HLU23" s="1"/>
      <c r="HLV23" s="1"/>
      <c r="HLW23" s="1"/>
      <c r="HLX23" s="1"/>
      <c r="HLY23" s="1"/>
      <c r="HLZ23" s="1"/>
      <c r="HMA23" s="1"/>
      <c r="HMB23" s="1"/>
      <c r="HMC23" s="1"/>
      <c r="HMD23" s="1"/>
      <c r="HME23" s="1"/>
      <c r="HMF23" s="1"/>
      <c r="HMG23" s="1"/>
      <c r="HMH23" s="1"/>
      <c r="HMI23" s="1"/>
      <c r="HMJ23" s="1"/>
      <c r="HMK23" s="1"/>
      <c r="HML23" s="1"/>
      <c r="HMM23" s="1"/>
      <c r="HMN23" s="1"/>
      <c r="HMO23" s="1"/>
      <c r="HMP23" s="1"/>
      <c r="HMQ23" s="1"/>
      <c r="HMR23" s="1"/>
      <c r="HMS23" s="1"/>
      <c r="HMT23" s="1"/>
      <c r="HMU23" s="1"/>
      <c r="HMV23" s="1"/>
      <c r="HMW23" s="1"/>
      <c r="HMX23" s="1"/>
      <c r="HMY23" s="1"/>
      <c r="HMZ23" s="1"/>
      <c r="HNA23" s="1"/>
      <c r="HNB23" s="1"/>
      <c r="HNC23" s="1"/>
      <c r="HND23" s="1"/>
      <c r="HNE23" s="1"/>
      <c r="HNF23" s="1"/>
      <c r="HNG23" s="1"/>
      <c r="HNH23" s="1"/>
      <c r="HNI23" s="1"/>
      <c r="HNJ23" s="1"/>
      <c r="HNK23" s="1"/>
      <c r="HNL23" s="1"/>
      <c r="HNM23" s="1"/>
      <c r="HNN23" s="1"/>
      <c r="HNO23" s="1"/>
      <c r="HNP23" s="1"/>
      <c r="HNQ23" s="1"/>
      <c r="HNR23" s="1"/>
      <c r="HNS23" s="1"/>
      <c r="HNT23" s="1"/>
      <c r="HNU23" s="1"/>
      <c r="HNV23" s="1"/>
      <c r="HNW23" s="1"/>
      <c r="HNX23" s="1"/>
      <c r="HNY23" s="1"/>
      <c r="HNZ23" s="1"/>
      <c r="HOA23" s="1"/>
      <c r="HOB23" s="1"/>
      <c r="HOC23" s="1"/>
      <c r="HOD23" s="1"/>
      <c r="HOE23" s="1"/>
      <c r="HOF23" s="1"/>
      <c r="HOG23" s="1"/>
      <c r="HOH23" s="1"/>
      <c r="HOI23" s="1"/>
      <c r="HOJ23" s="1"/>
      <c r="HOK23" s="1"/>
      <c r="HOL23" s="1"/>
      <c r="HOM23" s="1"/>
      <c r="HON23" s="1"/>
      <c r="HOO23" s="1"/>
      <c r="HOP23" s="1"/>
      <c r="HOQ23" s="1"/>
      <c r="HOR23" s="1"/>
      <c r="HOS23" s="1"/>
      <c r="HOT23" s="1"/>
      <c r="HOU23" s="1"/>
      <c r="HOV23" s="1"/>
      <c r="HOW23" s="1"/>
      <c r="HOX23" s="1"/>
      <c r="HOY23" s="1"/>
      <c r="HOZ23" s="1"/>
      <c r="HPA23" s="1"/>
      <c r="HPB23" s="1"/>
      <c r="HPC23" s="1"/>
      <c r="HPD23" s="1"/>
      <c r="HPE23" s="1"/>
      <c r="HPF23" s="1"/>
      <c r="HPG23" s="1"/>
      <c r="HPH23" s="1"/>
      <c r="HPI23" s="1"/>
      <c r="HPJ23" s="1"/>
      <c r="HPK23" s="1"/>
      <c r="HPL23" s="1"/>
      <c r="HPM23" s="1"/>
      <c r="HPN23" s="1"/>
      <c r="HPO23" s="1"/>
      <c r="HPP23" s="1"/>
      <c r="HPQ23" s="1"/>
      <c r="HPR23" s="1"/>
      <c r="HPS23" s="1"/>
      <c r="HPT23" s="1"/>
      <c r="HPU23" s="1"/>
      <c r="HPV23" s="1"/>
      <c r="HPW23" s="1"/>
      <c r="HPX23" s="1"/>
      <c r="HPY23" s="1"/>
      <c r="HPZ23" s="1"/>
      <c r="HQA23" s="1"/>
      <c r="HQB23" s="1"/>
      <c r="HQC23" s="1"/>
      <c r="HQD23" s="1"/>
      <c r="HQE23" s="1"/>
      <c r="HQF23" s="1"/>
      <c r="HQG23" s="1"/>
      <c r="HQH23" s="1"/>
      <c r="HQI23" s="1"/>
      <c r="HQJ23" s="1"/>
      <c r="HQK23" s="1"/>
      <c r="HQL23" s="1"/>
      <c r="HQM23" s="1"/>
      <c r="HQN23" s="1"/>
      <c r="HQO23" s="1"/>
      <c r="HQP23" s="1"/>
      <c r="HQQ23" s="1"/>
      <c r="HQR23" s="1"/>
      <c r="HQS23" s="1"/>
      <c r="HQT23" s="1"/>
      <c r="HQU23" s="1"/>
      <c r="HQV23" s="1"/>
      <c r="HQW23" s="1"/>
      <c r="HQX23" s="1"/>
      <c r="HQY23" s="1"/>
      <c r="HQZ23" s="1"/>
      <c r="HRA23" s="1"/>
      <c r="HRB23" s="1"/>
      <c r="HRC23" s="1"/>
      <c r="HRD23" s="1"/>
      <c r="HRE23" s="1"/>
      <c r="HRF23" s="1"/>
      <c r="HRG23" s="1"/>
      <c r="HRH23" s="1"/>
      <c r="HRI23" s="1"/>
      <c r="HRJ23" s="1"/>
      <c r="HRK23" s="1"/>
      <c r="HRL23" s="1"/>
      <c r="HRM23" s="1"/>
      <c r="HRN23" s="1"/>
      <c r="HRO23" s="1"/>
      <c r="HRP23" s="1"/>
      <c r="HRQ23" s="1"/>
      <c r="HRR23" s="1"/>
      <c r="HRS23" s="1"/>
      <c r="HRT23" s="1"/>
      <c r="HRU23" s="1"/>
      <c r="HRV23" s="1"/>
      <c r="HRW23" s="1"/>
      <c r="HRX23" s="1"/>
      <c r="HRY23" s="1"/>
      <c r="HRZ23" s="1"/>
      <c r="HSA23" s="1"/>
      <c r="HSB23" s="1"/>
      <c r="HSC23" s="1"/>
      <c r="HSD23" s="1"/>
      <c r="HSE23" s="1"/>
      <c r="HSF23" s="1"/>
      <c r="HSG23" s="1"/>
      <c r="HSH23" s="1"/>
      <c r="HSI23" s="1"/>
      <c r="HSJ23" s="1"/>
      <c r="HSK23" s="1"/>
      <c r="HSL23" s="1"/>
      <c r="HSM23" s="1"/>
      <c r="HSN23" s="1"/>
      <c r="HSO23" s="1"/>
      <c r="HSP23" s="1"/>
      <c r="HSQ23" s="1"/>
      <c r="HSR23" s="1"/>
      <c r="HSS23" s="1"/>
      <c r="HST23" s="1"/>
      <c r="HSU23" s="1"/>
      <c r="HSV23" s="1"/>
      <c r="HSW23" s="1"/>
      <c r="HSX23" s="1"/>
      <c r="HSY23" s="1"/>
      <c r="HSZ23" s="1"/>
      <c r="HTA23" s="1"/>
      <c r="HTB23" s="1"/>
      <c r="HTC23" s="1"/>
      <c r="HTD23" s="1"/>
      <c r="HTE23" s="1"/>
      <c r="HTF23" s="1"/>
      <c r="HTG23" s="1"/>
      <c r="HTH23" s="1"/>
      <c r="HTI23" s="1"/>
      <c r="HTJ23" s="1"/>
      <c r="HTK23" s="1"/>
      <c r="HTL23" s="1"/>
      <c r="HTM23" s="1"/>
      <c r="HTN23" s="1"/>
      <c r="HTO23" s="1"/>
      <c r="HTP23" s="1"/>
      <c r="HTQ23" s="1"/>
      <c r="HTR23" s="1"/>
      <c r="HTS23" s="1"/>
      <c r="HTT23" s="1"/>
      <c r="HTU23" s="1"/>
      <c r="HTV23" s="1"/>
      <c r="HTW23" s="1"/>
      <c r="HTX23" s="1"/>
      <c r="HTY23" s="1"/>
      <c r="HTZ23" s="1"/>
      <c r="HUA23" s="1"/>
      <c r="HUB23" s="1"/>
      <c r="HUC23" s="1"/>
      <c r="HUD23" s="1"/>
      <c r="HUE23" s="1"/>
      <c r="HUF23" s="1"/>
      <c r="HUG23" s="1"/>
      <c r="HUH23" s="1"/>
      <c r="HUI23" s="1"/>
      <c r="HUJ23" s="1"/>
      <c r="HUK23" s="1"/>
      <c r="HUL23" s="1"/>
      <c r="HUM23" s="1"/>
      <c r="HUN23" s="1"/>
      <c r="HUO23" s="1"/>
      <c r="HUP23" s="1"/>
      <c r="HUQ23" s="1"/>
      <c r="HUR23" s="1"/>
      <c r="HUS23" s="1"/>
      <c r="HUT23" s="1"/>
      <c r="HUU23" s="1"/>
      <c r="HUV23" s="1"/>
      <c r="HUW23" s="1"/>
      <c r="HUX23" s="1"/>
      <c r="HUY23" s="1"/>
      <c r="HUZ23" s="1"/>
      <c r="HVA23" s="1"/>
      <c r="HVB23" s="1"/>
      <c r="HVC23" s="1"/>
      <c r="HVD23" s="1"/>
      <c r="HVE23" s="1"/>
      <c r="HVF23" s="1"/>
      <c r="HVG23" s="1"/>
      <c r="HVH23" s="1"/>
      <c r="HVI23" s="1"/>
      <c r="HVJ23" s="1"/>
      <c r="HVK23" s="1"/>
      <c r="HVL23" s="1"/>
      <c r="HVM23" s="1"/>
      <c r="HVN23" s="1"/>
      <c r="HVO23" s="1"/>
      <c r="HVP23" s="1"/>
      <c r="HVQ23" s="1"/>
      <c r="HVR23" s="1"/>
      <c r="HVS23" s="1"/>
      <c r="HVT23" s="1"/>
      <c r="HVU23" s="1"/>
      <c r="HVV23" s="1"/>
      <c r="HVW23" s="1"/>
      <c r="HVX23" s="1"/>
      <c r="HVY23" s="1"/>
      <c r="HVZ23" s="1"/>
      <c r="HWA23" s="1"/>
      <c r="HWB23" s="1"/>
      <c r="HWC23" s="1"/>
      <c r="HWD23" s="1"/>
      <c r="HWE23" s="1"/>
      <c r="HWF23" s="1"/>
      <c r="HWG23" s="1"/>
      <c r="HWH23" s="1"/>
      <c r="HWI23" s="1"/>
      <c r="HWJ23" s="1"/>
      <c r="HWK23" s="1"/>
      <c r="HWL23" s="1"/>
      <c r="HWM23" s="1"/>
      <c r="HWN23" s="1"/>
      <c r="HWO23" s="1"/>
      <c r="HWP23" s="1"/>
      <c r="HWQ23" s="1"/>
      <c r="HWR23" s="1"/>
      <c r="HWS23" s="1"/>
      <c r="HWT23" s="1"/>
      <c r="HWU23" s="1"/>
      <c r="HWV23" s="1"/>
      <c r="HWW23" s="1"/>
      <c r="HWX23" s="1"/>
      <c r="HWY23" s="1"/>
      <c r="HWZ23" s="1"/>
      <c r="HXA23" s="1"/>
      <c r="HXB23" s="1"/>
      <c r="HXC23" s="1"/>
      <c r="HXD23" s="1"/>
      <c r="HXE23" s="1"/>
      <c r="HXF23" s="1"/>
      <c r="HXG23" s="1"/>
      <c r="HXH23" s="1"/>
      <c r="HXI23" s="1"/>
      <c r="HXJ23" s="1"/>
      <c r="HXK23" s="1"/>
      <c r="HXL23" s="1"/>
      <c r="HXM23" s="1"/>
      <c r="HXN23" s="1"/>
      <c r="HXO23" s="1"/>
      <c r="HXP23" s="1"/>
      <c r="HXQ23" s="1"/>
      <c r="HXR23" s="1"/>
      <c r="HXS23" s="1"/>
      <c r="HXT23" s="1"/>
      <c r="HXU23" s="1"/>
      <c r="HXV23" s="1"/>
      <c r="HXW23" s="1"/>
      <c r="HXX23" s="1"/>
      <c r="HXY23" s="1"/>
      <c r="HXZ23" s="1"/>
      <c r="HYA23" s="1"/>
      <c r="HYB23" s="1"/>
      <c r="HYC23" s="1"/>
      <c r="HYD23" s="1"/>
      <c r="HYE23" s="1"/>
      <c r="HYF23" s="1"/>
      <c r="HYG23" s="1"/>
      <c r="HYH23" s="1"/>
      <c r="HYI23" s="1"/>
      <c r="HYJ23" s="1"/>
      <c r="HYK23" s="1"/>
      <c r="HYL23" s="1"/>
      <c r="HYM23" s="1"/>
      <c r="HYN23" s="1"/>
      <c r="HYO23" s="1"/>
      <c r="HYP23" s="1"/>
      <c r="HYQ23" s="1"/>
      <c r="HYR23" s="1"/>
      <c r="HYS23" s="1"/>
      <c r="HYT23" s="1"/>
      <c r="HYU23" s="1"/>
      <c r="HYV23" s="1"/>
      <c r="HYW23" s="1"/>
      <c r="HYX23" s="1"/>
      <c r="HYY23" s="1"/>
      <c r="HYZ23" s="1"/>
      <c r="HZA23" s="1"/>
      <c r="HZB23" s="1"/>
      <c r="HZC23" s="1"/>
      <c r="HZD23" s="1"/>
      <c r="HZE23" s="1"/>
      <c r="HZF23" s="1"/>
      <c r="HZG23" s="1"/>
      <c r="HZH23" s="1"/>
      <c r="HZI23" s="1"/>
      <c r="HZJ23" s="1"/>
      <c r="HZK23" s="1"/>
      <c r="HZL23" s="1"/>
      <c r="HZM23" s="1"/>
      <c r="HZN23" s="1"/>
      <c r="HZO23" s="1"/>
      <c r="HZP23" s="1"/>
      <c r="HZQ23" s="1"/>
      <c r="HZR23" s="1"/>
      <c r="HZS23" s="1"/>
      <c r="HZT23" s="1"/>
      <c r="HZU23" s="1"/>
      <c r="HZV23" s="1"/>
      <c r="HZW23" s="1"/>
      <c r="HZX23" s="1"/>
      <c r="HZY23" s="1"/>
      <c r="HZZ23" s="1"/>
      <c r="IAA23" s="1"/>
      <c r="IAB23" s="1"/>
      <c r="IAC23" s="1"/>
      <c r="IAD23" s="1"/>
      <c r="IAE23" s="1"/>
      <c r="IAF23" s="1"/>
      <c r="IAG23" s="1"/>
      <c r="IAH23" s="1"/>
      <c r="IAI23" s="1"/>
      <c r="IAJ23" s="1"/>
      <c r="IAK23" s="1"/>
      <c r="IAL23" s="1"/>
      <c r="IAM23" s="1"/>
      <c r="IAN23" s="1"/>
      <c r="IAO23" s="1"/>
      <c r="IAP23" s="1"/>
      <c r="IAQ23" s="1"/>
      <c r="IAR23" s="1"/>
      <c r="IAS23" s="1"/>
      <c r="IAT23" s="1"/>
      <c r="IAU23" s="1"/>
      <c r="IAV23" s="1"/>
      <c r="IAW23" s="1"/>
      <c r="IAX23" s="1"/>
      <c r="IAY23" s="1"/>
      <c r="IAZ23" s="1"/>
      <c r="IBA23" s="1"/>
      <c r="IBB23" s="1"/>
      <c r="IBC23" s="1"/>
      <c r="IBD23" s="1"/>
      <c r="IBE23" s="1"/>
      <c r="IBF23" s="1"/>
      <c r="IBG23" s="1"/>
      <c r="IBH23" s="1"/>
      <c r="IBI23" s="1"/>
      <c r="IBJ23" s="1"/>
      <c r="IBK23" s="1"/>
      <c r="IBL23" s="1"/>
      <c r="IBM23" s="1"/>
      <c r="IBN23" s="1"/>
      <c r="IBO23" s="1"/>
      <c r="IBP23" s="1"/>
      <c r="IBQ23" s="1"/>
      <c r="IBR23" s="1"/>
      <c r="IBS23" s="1"/>
      <c r="IBT23" s="1"/>
      <c r="IBU23" s="1"/>
      <c r="IBV23" s="1"/>
      <c r="IBW23" s="1"/>
      <c r="IBX23" s="1"/>
      <c r="IBY23" s="1"/>
      <c r="IBZ23" s="1"/>
      <c r="ICA23" s="1"/>
      <c r="ICB23" s="1"/>
      <c r="ICC23" s="1"/>
      <c r="ICD23" s="1"/>
      <c r="ICE23" s="1"/>
      <c r="ICF23" s="1"/>
      <c r="ICG23" s="1"/>
      <c r="ICH23" s="1"/>
      <c r="ICI23" s="1"/>
      <c r="ICJ23" s="1"/>
      <c r="ICK23" s="1"/>
      <c r="ICL23" s="1"/>
      <c r="ICM23" s="1"/>
      <c r="ICN23" s="1"/>
      <c r="ICO23" s="1"/>
      <c r="ICP23" s="1"/>
      <c r="ICQ23" s="1"/>
      <c r="ICR23" s="1"/>
      <c r="ICS23" s="1"/>
      <c r="ICT23" s="1"/>
      <c r="ICU23" s="1"/>
      <c r="ICV23" s="1"/>
      <c r="ICW23" s="1"/>
      <c r="ICX23" s="1"/>
      <c r="ICY23" s="1"/>
      <c r="ICZ23" s="1"/>
      <c r="IDA23" s="1"/>
      <c r="IDB23" s="1"/>
      <c r="IDC23" s="1"/>
      <c r="IDD23" s="1"/>
      <c r="IDE23" s="1"/>
      <c r="IDF23" s="1"/>
      <c r="IDG23" s="1"/>
      <c r="IDH23" s="1"/>
      <c r="IDI23" s="1"/>
      <c r="IDJ23" s="1"/>
      <c r="IDK23" s="1"/>
      <c r="IDL23" s="1"/>
      <c r="IDM23" s="1"/>
      <c r="IDN23" s="1"/>
      <c r="IDO23" s="1"/>
      <c r="IDP23" s="1"/>
      <c r="IDQ23" s="1"/>
      <c r="IDR23" s="1"/>
      <c r="IDS23" s="1"/>
      <c r="IDT23" s="1"/>
      <c r="IDU23" s="1"/>
      <c r="IDV23" s="1"/>
      <c r="IDW23" s="1"/>
      <c r="IDX23" s="1"/>
      <c r="IDY23" s="1"/>
      <c r="IDZ23" s="1"/>
      <c r="IEA23" s="1"/>
      <c r="IEB23" s="1"/>
      <c r="IEC23" s="1"/>
      <c r="IED23" s="1"/>
      <c r="IEE23" s="1"/>
      <c r="IEF23" s="1"/>
      <c r="IEG23" s="1"/>
      <c r="IEH23" s="1"/>
      <c r="IEI23" s="1"/>
      <c r="IEJ23" s="1"/>
      <c r="IEK23" s="1"/>
      <c r="IEL23" s="1"/>
      <c r="IEM23" s="1"/>
      <c r="IEN23" s="1"/>
      <c r="IEO23" s="1"/>
      <c r="IEP23" s="1"/>
      <c r="IEQ23" s="1"/>
      <c r="IER23" s="1"/>
      <c r="IES23" s="1"/>
      <c r="IET23" s="1"/>
      <c r="IEU23" s="1"/>
      <c r="IEV23" s="1"/>
      <c r="IEW23" s="1"/>
      <c r="IEX23" s="1"/>
      <c r="IEY23" s="1"/>
      <c r="IEZ23" s="1"/>
      <c r="IFA23" s="1"/>
      <c r="IFB23" s="1"/>
      <c r="IFC23" s="1"/>
      <c r="IFD23" s="1"/>
      <c r="IFE23" s="1"/>
      <c r="IFF23" s="1"/>
      <c r="IFG23" s="1"/>
      <c r="IFH23" s="1"/>
      <c r="IFI23" s="1"/>
      <c r="IFJ23" s="1"/>
      <c r="IFK23" s="1"/>
      <c r="IFL23" s="1"/>
      <c r="IFM23" s="1"/>
      <c r="IFN23" s="1"/>
      <c r="IFO23" s="1"/>
      <c r="IFP23" s="1"/>
      <c r="IFQ23" s="1"/>
      <c r="IFR23" s="1"/>
      <c r="IFS23" s="1"/>
      <c r="IFT23" s="1"/>
      <c r="IFU23" s="1"/>
      <c r="IFV23" s="1"/>
      <c r="IFW23" s="1"/>
      <c r="IFX23" s="1"/>
      <c r="IFY23" s="1"/>
      <c r="IFZ23" s="1"/>
      <c r="IGA23" s="1"/>
      <c r="IGB23" s="1"/>
      <c r="IGC23" s="1"/>
      <c r="IGD23" s="1"/>
      <c r="IGE23" s="1"/>
      <c r="IGF23" s="1"/>
      <c r="IGG23" s="1"/>
      <c r="IGH23" s="1"/>
      <c r="IGI23" s="1"/>
      <c r="IGJ23" s="1"/>
      <c r="IGK23" s="1"/>
      <c r="IGL23" s="1"/>
      <c r="IGM23" s="1"/>
      <c r="IGN23" s="1"/>
      <c r="IGO23" s="1"/>
      <c r="IGP23" s="1"/>
      <c r="IGQ23" s="1"/>
      <c r="IGR23" s="1"/>
      <c r="IGS23" s="1"/>
      <c r="IGT23" s="1"/>
      <c r="IGU23" s="1"/>
      <c r="IGV23" s="1"/>
      <c r="IGW23" s="1"/>
      <c r="IGX23" s="1"/>
      <c r="IGY23" s="1"/>
      <c r="IGZ23" s="1"/>
      <c r="IHA23" s="1"/>
      <c r="IHB23" s="1"/>
      <c r="IHC23" s="1"/>
      <c r="IHD23" s="1"/>
      <c r="IHE23" s="1"/>
      <c r="IHF23" s="1"/>
      <c r="IHG23" s="1"/>
      <c r="IHH23" s="1"/>
      <c r="IHI23" s="1"/>
      <c r="IHJ23" s="1"/>
      <c r="IHK23" s="1"/>
      <c r="IHL23" s="1"/>
      <c r="IHM23" s="1"/>
      <c r="IHN23" s="1"/>
      <c r="IHO23" s="1"/>
      <c r="IHP23" s="1"/>
      <c r="IHQ23" s="1"/>
      <c r="IHR23" s="1"/>
      <c r="IHS23" s="1"/>
      <c r="IHT23" s="1"/>
      <c r="IHU23" s="1"/>
      <c r="IHV23" s="1"/>
      <c r="IHW23" s="1"/>
      <c r="IHX23" s="1"/>
      <c r="IHY23" s="1"/>
      <c r="IHZ23" s="1"/>
      <c r="IIA23" s="1"/>
      <c r="IIB23" s="1"/>
      <c r="IIC23" s="1"/>
      <c r="IID23" s="1"/>
      <c r="IIE23" s="1"/>
      <c r="IIF23" s="1"/>
      <c r="IIG23" s="1"/>
      <c r="IIH23" s="1"/>
      <c r="III23" s="1"/>
      <c r="IIJ23" s="1"/>
      <c r="IIK23" s="1"/>
      <c r="IIL23" s="1"/>
      <c r="IIM23" s="1"/>
      <c r="IIN23" s="1"/>
      <c r="IIO23" s="1"/>
      <c r="IIP23" s="1"/>
      <c r="IIQ23" s="1"/>
      <c r="IIR23" s="1"/>
      <c r="IIS23" s="1"/>
      <c r="IIT23" s="1"/>
      <c r="IIU23" s="1"/>
      <c r="IIV23" s="1"/>
      <c r="IIW23" s="1"/>
      <c r="IIX23" s="1"/>
      <c r="IIY23" s="1"/>
      <c r="IIZ23" s="1"/>
      <c r="IJA23" s="1"/>
      <c r="IJB23" s="1"/>
      <c r="IJC23" s="1"/>
      <c r="IJD23" s="1"/>
      <c r="IJE23" s="1"/>
      <c r="IJF23" s="1"/>
      <c r="IJG23" s="1"/>
      <c r="IJH23" s="1"/>
      <c r="IJI23" s="1"/>
      <c r="IJJ23" s="1"/>
      <c r="IJK23" s="1"/>
      <c r="IJL23" s="1"/>
      <c r="IJM23" s="1"/>
      <c r="IJN23" s="1"/>
      <c r="IJO23" s="1"/>
      <c r="IJP23" s="1"/>
      <c r="IJQ23" s="1"/>
      <c r="IJR23" s="1"/>
      <c r="IJS23" s="1"/>
      <c r="IJT23" s="1"/>
      <c r="IJU23" s="1"/>
      <c r="IJV23" s="1"/>
      <c r="IJW23" s="1"/>
      <c r="IJX23" s="1"/>
      <c r="IJY23" s="1"/>
      <c r="IJZ23" s="1"/>
      <c r="IKA23" s="1"/>
      <c r="IKB23" s="1"/>
      <c r="IKC23" s="1"/>
      <c r="IKD23" s="1"/>
      <c r="IKE23" s="1"/>
      <c r="IKF23" s="1"/>
      <c r="IKG23" s="1"/>
      <c r="IKH23" s="1"/>
      <c r="IKI23" s="1"/>
      <c r="IKJ23" s="1"/>
      <c r="IKK23" s="1"/>
      <c r="IKL23" s="1"/>
      <c r="IKM23" s="1"/>
      <c r="IKN23" s="1"/>
      <c r="IKO23" s="1"/>
      <c r="IKP23" s="1"/>
      <c r="IKQ23" s="1"/>
      <c r="IKR23" s="1"/>
      <c r="IKS23" s="1"/>
      <c r="IKT23" s="1"/>
      <c r="IKU23" s="1"/>
      <c r="IKV23" s="1"/>
      <c r="IKW23" s="1"/>
      <c r="IKX23" s="1"/>
      <c r="IKY23" s="1"/>
      <c r="IKZ23" s="1"/>
      <c r="ILA23" s="1"/>
      <c r="ILB23" s="1"/>
      <c r="ILC23" s="1"/>
      <c r="ILD23" s="1"/>
      <c r="ILE23" s="1"/>
      <c r="ILF23" s="1"/>
      <c r="ILG23" s="1"/>
      <c r="ILH23" s="1"/>
      <c r="ILI23" s="1"/>
      <c r="ILJ23" s="1"/>
      <c r="ILK23" s="1"/>
      <c r="ILL23" s="1"/>
      <c r="ILM23" s="1"/>
      <c r="ILN23" s="1"/>
      <c r="ILO23" s="1"/>
      <c r="ILP23" s="1"/>
      <c r="ILQ23" s="1"/>
      <c r="ILR23" s="1"/>
      <c r="ILS23" s="1"/>
      <c r="ILT23" s="1"/>
      <c r="ILU23" s="1"/>
      <c r="ILV23" s="1"/>
      <c r="ILW23" s="1"/>
      <c r="ILX23" s="1"/>
      <c r="ILY23" s="1"/>
      <c r="ILZ23" s="1"/>
      <c r="IMA23" s="1"/>
      <c r="IMB23" s="1"/>
      <c r="IMC23" s="1"/>
      <c r="IMD23" s="1"/>
      <c r="IME23" s="1"/>
      <c r="IMF23" s="1"/>
      <c r="IMG23" s="1"/>
      <c r="IMH23" s="1"/>
      <c r="IMI23" s="1"/>
      <c r="IMJ23" s="1"/>
      <c r="IMK23" s="1"/>
      <c r="IML23" s="1"/>
      <c r="IMM23" s="1"/>
      <c r="IMN23" s="1"/>
      <c r="IMO23" s="1"/>
      <c r="IMP23" s="1"/>
      <c r="IMQ23" s="1"/>
      <c r="IMR23" s="1"/>
      <c r="IMS23" s="1"/>
      <c r="IMT23" s="1"/>
      <c r="IMU23" s="1"/>
      <c r="IMV23" s="1"/>
      <c r="IMW23" s="1"/>
      <c r="IMX23" s="1"/>
      <c r="IMY23" s="1"/>
      <c r="IMZ23" s="1"/>
      <c r="INA23" s="1"/>
      <c r="INB23" s="1"/>
      <c r="INC23" s="1"/>
      <c r="IND23" s="1"/>
      <c r="INE23" s="1"/>
      <c r="INF23" s="1"/>
      <c r="ING23" s="1"/>
      <c r="INH23" s="1"/>
      <c r="INI23" s="1"/>
      <c r="INJ23" s="1"/>
      <c r="INK23" s="1"/>
      <c r="INL23" s="1"/>
      <c r="INM23" s="1"/>
      <c r="INN23" s="1"/>
      <c r="INO23" s="1"/>
      <c r="INP23" s="1"/>
      <c r="INQ23" s="1"/>
      <c r="INR23" s="1"/>
      <c r="INS23" s="1"/>
      <c r="INT23" s="1"/>
      <c r="INU23" s="1"/>
      <c r="INV23" s="1"/>
      <c r="INW23" s="1"/>
      <c r="INX23" s="1"/>
      <c r="INY23" s="1"/>
      <c r="INZ23" s="1"/>
      <c r="IOA23" s="1"/>
      <c r="IOB23" s="1"/>
      <c r="IOC23" s="1"/>
      <c r="IOD23" s="1"/>
      <c r="IOE23" s="1"/>
      <c r="IOF23" s="1"/>
      <c r="IOG23" s="1"/>
      <c r="IOH23" s="1"/>
      <c r="IOI23" s="1"/>
      <c r="IOJ23" s="1"/>
      <c r="IOK23" s="1"/>
      <c r="IOL23" s="1"/>
      <c r="IOM23" s="1"/>
      <c r="ION23" s="1"/>
      <c r="IOO23" s="1"/>
      <c r="IOP23" s="1"/>
      <c r="IOQ23" s="1"/>
      <c r="IOR23" s="1"/>
      <c r="IOS23" s="1"/>
      <c r="IOT23" s="1"/>
      <c r="IOU23" s="1"/>
      <c r="IOV23" s="1"/>
      <c r="IOW23" s="1"/>
      <c r="IOX23" s="1"/>
      <c r="IOY23" s="1"/>
      <c r="IOZ23" s="1"/>
      <c r="IPA23" s="1"/>
      <c r="IPB23" s="1"/>
      <c r="IPC23" s="1"/>
      <c r="IPD23" s="1"/>
      <c r="IPE23" s="1"/>
      <c r="IPF23" s="1"/>
      <c r="IPG23" s="1"/>
      <c r="IPH23" s="1"/>
      <c r="IPI23" s="1"/>
      <c r="IPJ23" s="1"/>
      <c r="IPK23" s="1"/>
      <c r="IPL23" s="1"/>
      <c r="IPM23" s="1"/>
      <c r="IPN23" s="1"/>
      <c r="IPO23" s="1"/>
      <c r="IPP23" s="1"/>
      <c r="IPQ23" s="1"/>
      <c r="IPR23" s="1"/>
      <c r="IPS23" s="1"/>
      <c r="IPT23" s="1"/>
      <c r="IPU23" s="1"/>
      <c r="IPV23" s="1"/>
      <c r="IPW23" s="1"/>
      <c r="IPX23" s="1"/>
      <c r="IPY23" s="1"/>
      <c r="IPZ23" s="1"/>
      <c r="IQA23" s="1"/>
      <c r="IQB23" s="1"/>
      <c r="IQC23" s="1"/>
      <c r="IQD23" s="1"/>
      <c r="IQE23" s="1"/>
      <c r="IQF23" s="1"/>
      <c r="IQG23" s="1"/>
      <c r="IQH23" s="1"/>
      <c r="IQI23" s="1"/>
      <c r="IQJ23" s="1"/>
      <c r="IQK23" s="1"/>
      <c r="IQL23" s="1"/>
      <c r="IQM23" s="1"/>
      <c r="IQN23" s="1"/>
      <c r="IQO23" s="1"/>
      <c r="IQP23" s="1"/>
      <c r="IQQ23" s="1"/>
      <c r="IQR23" s="1"/>
      <c r="IQS23" s="1"/>
      <c r="IQT23" s="1"/>
      <c r="IQU23" s="1"/>
      <c r="IQV23" s="1"/>
      <c r="IQW23" s="1"/>
      <c r="IQX23" s="1"/>
      <c r="IQY23" s="1"/>
      <c r="IQZ23" s="1"/>
      <c r="IRA23" s="1"/>
      <c r="IRB23" s="1"/>
      <c r="IRC23" s="1"/>
      <c r="IRD23" s="1"/>
      <c r="IRE23" s="1"/>
      <c r="IRF23" s="1"/>
      <c r="IRG23" s="1"/>
      <c r="IRH23" s="1"/>
      <c r="IRI23" s="1"/>
      <c r="IRJ23" s="1"/>
      <c r="IRK23" s="1"/>
      <c r="IRL23" s="1"/>
      <c r="IRM23" s="1"/>
      <c r="IRN23" s="1"/>
      <c r="IRO23" s="1"/>
      <c r="IRP23" s="1"/>
      <c r="IRQ23" s="1"/>
      <c r="IRR23" s="1"/>
      <c r="IRS23" s="1"/>
      <c r="IRT23" s="1"/>
      <c r="IRU23" s="1"/>
      <c r="IRV23" s="1"/>
      <c r="IRW23" s="1"/>
      <c r="IRX23" s="1"/>
      <c r="IRY23" s="1"/>
      <c r="IRZ23" s="1"/>
      <c r="ISA23" s="1"/>
      <c r="ISB23" s="1"/>
      <c r="ISC23" s="1"/>
      <c r="ISD23" s="1"/>
      <c r="ISE23" s="1"/>
      <c r="ISF23" s="1"/>
      <c r="ISG23" s="1"/>
      <c r="ISH23" s="1"/>
      <c r="ISI23" s="1"/>
      <c r="ISJ23" s="1"/>
      <c r="ISK23" s="1"/>
      <c r="ISL23" s="1"/>
      <c r="ISM23" s="1"/>
      <c r="ISN23" s="1"/>
      <c r="ISO23" s="1"/>
      <c r="ISP23" s="1"/>
      <c r="ISQ23" s="1"/>
      <c r="ISR23" s="1"/>
      <c r="ISS23" s="1"/>
      <c r="IST23" s="1"/>
      <c r="ISU23" s="1"/>
      <c r="ISV23" s="1"/>
      <c r="ISW23" s="1"/>
      <c r="ISX23" s="1"/>
      <c r="ISY23" s="1"/>
      <c r="ISZ23" s="1"/>
      <c r="ITA23" s="1"/>
      <c r="ITB23" s="1"/>
      <c r="ITC23" s="1"/>
      <c r="ITD23" s="1"/>
      <c r="ITE23" s="1"/>
      <c r="ITF23" s="1"/>
      <c r="ITG23" s="1"/>
      <c r="ITH23" s="1"/>
      <c r="ITI23" s="1"/>
      <c r="ITJ23" s="1"/>
      <c r="ITK23" s="1"/>
      <c r="ITL23" s="1"/>
      <c r="ITM23" s="1"/>
      <c r="ITN23" s="1"/>
      <c r="ITO23" s="1"/>
      <c r="ITP23" s="1"/>
      <c r="ITQ23" s="1"/>
      <c r="ITR23" s="1"/>
      <c r="ITS23" s="1"/>
      <c r="ITT23" s="1"/>
      <c r="ITU23" s="1"/>
      <c r="ITV23" s="1"/>
      <c r="ITW23" s="1"/>
      <c r="ITX23" s="1"/>
      <c r="ITY23" s="1"/>
      <c r="ITZ23" s="1"/>
      <c r="IUA23" s="1"/>
      <c r="IUB23" s="1"/>
      <c r="IUC23" s="1"/>
      <c r="IUD23" s="1"/>
      <c r="IUE23" s="1"/>
      <c r="IUF23" s="1"/>
      <c r="IUG23" s="1"/>
      <c r="IUH23" s="1"/>
      <c r="IUI23" s="1"/>
      <c r="IUJ23" s="1"/>
      <c r="IUK23" s="1"/>
      <c r="IUL23" s="1"/>
      <c r="IUM23" s="1"/>
      <c r="IUN23" s="1"/>
      <c r="IUO23" s="1"/>
      <c r="IUP23" s="1"/>
      <c r="IUQ23" s="1"/>
      <c r="IUR23" s="1"/>
      <c r="IUS23" s="1"/>
      <c r="IUT23" s="1"/>
      <c r="IUU23" s="1"/>
      <c r="IUV23" s="1"/>
      <c r="IUW23" s="1"/>
      <c r="IUX23" s="1"/>
      <c r="IUY23" s="1"/>
      <c r="IUZ23" s="1"/>
      <c r="IVA23" s="1"/>
      <c r="IVB23" s="1"/>
      <c r="IVC23" s="1"/>
      <c r="IVD23" s="1"/>
      <c r="IVE23" s="1"/>
      <c r="IVF23" s="1"/>
      <c r="IVG23" s="1"/>
      <c r="IVH23" s="1"/>
      <c r="IVI23" s="1"/>
      <c r="IVJ23" s="1"/>
      <c r="IVK23" s="1"/>
      <c r="IVL23" s="1"/>
      <c r="IVM23" s="1"/>
      <c r="IVN23" s="1"/>
      <c r="IVO23" s="1"/>
      <c r="IVP23" s="1"/>
      <c r="IVQ23" s="1"/>
      <c r="IVR23" s="1"/>
      <c r="IVS23" s="1"/>
      <c r="IVT23" s="1"/>
      <c r="IVU23" s="1"/>
      <c r="IVV23" s="1"/>
      <c r="IVW23" s="1"/>
      <c r="IVX23" s="1"/>
      <c r="IVY23" s="1"/>
      <c r="IVZ23" s="1"/>
      <c r="IWA23" s="1"/>
      <c r="IWB23" s="1"/>
      <c r="IWC23" s="1"/>
      <c r="IWD23" s="1"/>
      <c r="IWE23" s="1"/>
      <c r="IWF23" s="1"/>
      <c r="IWG23" s="1"/>
      <c r="IWH23" s="1"/>
      <c r="IWI23" s="1"/>
      <c r="IWJ23" s="1"/>
      <c r="IWK23" s="1"/>
      <c r="IWL23" s="1"/>
      <c r="IWM23" s="1"/>
      <c r="IWN23" s="1"/>
      <c r="IWO23" s="1"/>
      <c r="IWP23" s="1"/>
      <c r="IWQ23" s="1"/>
      <c r="IWR23" s="1"/>
      <c r="IWS23" s="1"/>
      <c r="IWT23" s="1"/>
      <c r="IWU23" s="1"/>
      <c r="IWV23" s="1"/>
      <c r="IWW23" s="1"/>
      <c r="IWX23" s="1"/>
      <c r="IWY23" s="1"/>
      <c r="IWZ23" s="1"/>
      <c r="IXA23" s="1"/>
      <c r="IXB23" s="1"/>
      <c r="IXC23" s="1"/>
      <c r="IXD23" s="1"/>
      <c r="IXE23" s="1"/>
      <c r="IXF23" s="1"/>
      <c r="IXG23" s="1"/>
      <c r="IXH23" s="1"/>
      <c r="IXI23" s="1"/>
      <c r="IXJ23" s="1"/>
      <c r="IXK23" s="1"/>
      <c r="IXL23" s="1"/>
      <c r="IXM23" s="1"/>
      <c r="IXN23" s="1"/>
      <c r="IXO23" s="1"/>
      <c r="IXP23" s="1"/>
      <c r="IXQ23" s="1"/>
      <c r="IXR23" s="1"/>
      <c r="IXS23" s="1"/>
      <c r="IXT23" s="1"/>
      <c r="IXU23" s="1"/>
      <c r="IXV23" s="1"/>
      <c r="IXW23" s="1"/>
      <c r="IXX23" s="1"/>
      <c r="IXY23" s="1"/>
      <c r="IXZ23" s="1"/>
      <c r="IYA23" s="1"/>
      <c r="IYB23" s="1"/>
      <c r="IYC23" s="1"/>
      <c r="IYD23" s="1"/>
      <c r="IYE23" s="1"/>
      <c r="IYF23" s="1"/>
      <c r="IYG23" s="1"/>
      <c r="IYH23" s="1"/>
      <c r="IYI23" s="1"/>
      <c r="IYJ23" s="1"/>
      <c r="IYK23" s="1"/>
      <c r="IYL23" s="1"/>
      <c r="IYM23" s="1"/>
      <c r="IYN23" s="1"/>
      <c r="IYO23" s="1"/>
      <c r="IYP23" s="1"/>
      <c r="IYQ23" s="1"/>
      <c r="IYR23" s="1"/>
      <c r="IYS23" s="1"/>
      <c r="IYT23" s="1"/>
      <c r="IYU23" s="1"/>
      <c r="IYV23" s="1"/>
      <c r="IYW23" s="1"/>
      <c r="IYX23" s="1"/>
      <c r="IYY23" s="1"/>
      <c r="IYZ23" s="1"/>
      <c r="IZA23" s="1"/>
      <c r="IZB23" s="1"/>
      <c r="IZC23" s="1"/>
      <c r="IZD23" s="1"/>
      <c r="IZE23" s="1"/>
      <c r="IZF23" s="1"/>
      <c r="IZG23" s="1"/>
      <c r="IZH23" s="1"/>
      <c r="IZI23" s="1"/>
      <c r="IZJ23" s="1"/>
      <c r="IZK23" s="1"/>
      <c r="IZL23" s="1"/>
      <c r="IZM23" s="1"/>
      <c r="IZN23" s="1"/>
      <c r="IZO23" s="1"/>
      <c r="IZP23" s="1"/>
      <c r="IZQ23" s="1"/>
      <c r="IZR23" s="1"/>
      <c r="IZS23" s="1"/>
      <c r="IZT23" s="1"/>
      <c r="IZU23" s="1"/>
      <c r="IZV23" s="1"/>
      <c r="IZW23" s="1"/>
      <c r="IZX23" s="1"/>
      <c r="IZY23" s="1"/>
      <c r="IZZ23" s="1"/>
      <c r="JAA23" s="1"/>
      <c r="JAB23" s="1"/>
      <c r="JAC23" s="1"/>
      <c r="JAD23" s="1"/>
      <c r="JAE23" s="1"/>
      <c r="JAF23" s="1"/>
      <c r="JAG23" s="1"/>
      <c r="JAH23" s="1"/>
      <c r="JAI23" s="1"/>
      <c r="JAJ23" s="1"/>
      <c r="JAK23" s="1"/>
      <c r="JAL23" s="1"/>
      <c r="JAM23" s="1"/>
      <c r="JAN23" s="1"/>
      <c r="JAO23" s="1"/>
      <c r="JAP23" s="1"/>
      <c r="JAQ23" s="1"/>
      <c r="JAR23" s="1"/>
      <c r="JAS23" s="1"/>
      <c r="JAT23" s="1"/>
      <c r="JAU23" s="1"/>
      <c r="JAV23" s="1"/>
      <c r="JAW23" s="1"/>
      <c r="JAX23" s="1"/>
      <c r="JAY23" s="1"/>
      <c r="JAZ23" s="1"/>
      <c r="JBA23" s="1"/>
      <c r="JBB23" s="1"/>
      <c r="JBC23" s="1"/>
      <c r="JBD23" s="1"/>
      <c r="JBE23" s="1"/>
      <c r="JBF23" s="1"/>
      <c r="JBG23" s="1"/>
      <c r="JBH23" s="1"/>
      <c r="JBI23" s="1"/>
      <c r="JBJ23" s="1"/>
      <c r="JBK23" s="1"/>
      <c r="JBL23" s="1"/>
      <c r="JBM23" s="1"/>
      <c r="JBN23" s="1"/>
      <c r="JBO23" s="1"/>
      <c r="JBP23" s="1"/>
      <c r="JBQ23" s="1"/>
      <c r="JBR23" s="1"/>
      <c r="JBS23" s="1"/>
      <c r="JBT23" s="1"/>
      <c r="JBU23" s="1"/>
      <c r="JBV23" s="1"/>
      <c r="JBW23" s="1"/>
      <c r="JBX23" s="1"/>
      <c r="JBY23" s="1"/>
      <c r="JBZ23" s="1"/>
      <c r="JCA23" s="1"/>
      <c r="JCB23" s="1"/>
      <c r="JCC23" s="1"/>
      <c r="JCD23" s="1"/>
      <c r="JCE23" s="1"/>
      <c r="JCF23" s="1"/>
      <c r="JCG23" s="1"/>
      <c r="JCH23" s="1"/>
      <c r="JCI23" s="1"/>
      <c r="JCJ23" s="1"/>
      <c r="JCK23" s="1"/>
      <c r="JCL23" s="1"/>
      <c r="JCM23" s="1"/>
      <c r="JCN23" s="1"/>
      <c r="JCO23" s="1"/>
      <c r="JCP23" s="1"/>
      <c r="JCQ23" s="1"/>
      <c r="JCR23" s="1"/>
      <c r="JCS23" s="1"/>
      <c r="JCT23" s="1"/>
      <c r="JCU23" s="1"/>
      <c r="JCV23" s="1"/>
      <c r="JCW23" s="1"/>
      <c r="JCX23" s="1"/>
      <c r="JCY23" s="1"/>
      <c r="JCZ23" s="1"/>
      <c r="JDA23" s="1"/>
      <c r="JDB23" s="1"/>
      <c r="JDC23" s="1"/>
      <c r="JDD23" s="1"/>
      <c r="JDE23" s="1"/>
      <c r="JDF23" s="1"/>
      <c r="JDG23" s="1"/>
      <c r="JDH23" s="1"/>
      <c r="JDI23" s="1"/>
      <c r="JDJ23" s="1"/>
      <c r="JDK23" s="1"/>
      <c r="JDL23" s="1"/>
      <c r="JDM23" s="1"/>
      <c r="JDN23" s="1"/>
      <c r="JDO23" s="1"/>
      <c r="JDP23" s="1"/>
      <c r="JDQ23" s="1"/>
      <c r="JDR23" s="1"/>
      <c r="JDS23" s="1"/>
      <c r="JDT23" s="1"/>
      <c r="JDU23" s="1"/>
      <c r="JDV23" s="1"/>
      <c r="JDW23" s="1"/>
      <c r="JDX23" s="1"/>
      <c r="JDY23" s="1"/>
      <c r="JDZ23" s="1"/>
      <c r="JEA23" s="1"/>
      <c r="JEB23" s="1"/>
      <c r="JEC23" s="1"/>
      <c r="JED23" s="1"/>
      <c r="JEE23" s="1"/>
      <c r="JEF23" s="1"/>
      <c r="JEG23" s="1"/>
      <c r="JEH23" s="1"/>
      <c r="JEI23" s="1"/>
      <c r="JEJ23" s="1"/>
      <c r="JEK23" s="1"/>
      <c r="JEL23" s="1"/>
      <c r="JEM23" s="1"/>
      <c r="JEN23" s="1"/>
      <c r="JEO23" s="1"/>
      <c r="JEP23" s="1"/>
      <c r="JEQ23" s="1"/>
      <c r="JER23" s="1"/>
      <c r="JES23" s="1"/>
      <c r="JET23" s="1"/>
      <c r="JEU23" s="1"/>
      <c r="JEV23" s="1"/>
      <c r="JEW23" s="1"/>
      <c r="JEX23" s="1"/>
      <c r="JEY23" s="1"/>
      <c r="JEZ23" s="1"/>
      <c r="JFA23" s="1"/>
      <c r="JFB23" s="1"/>
      <c r="JFC23" s="1"/>
      <c r="JFD23" s="1"/>
      <c r="JFE23" s="1"/>
      <c r="JFF23" s="1"/>
      <c r="JFG23" s="1"/>
      <c r="JFH23" s="1"/>
      <c r="JFI23" s="1"/>
      <c r="JFJ23" s="1"/>
      <c r="JFK23" s="1"/>
      <c r="JFL23" s="1"/>
      <c r="JFM23" s="1"/>
      <c r="JFN23" s="1"/>
      <c r="JFO23" s="1"/>
      <c r="JFP23" s="1"/>
      <c r="JFQ23" s="1"/>
      <c r="JFR23" s="1"/>
      <c r="JFS23" s="1"/>
      <c r="JFT23" s="1"/>
      <c r="JFU23" s="1"/>
      <c r="JFV23" s="1"/>
      <c r="JFW23" s="1"/>
      <c r="JFX23" s="1"/>
      <c r="JFY23" s="1"/>
      <c r="JFZ23" s="1"/>
      <c r="JGA23" s="1"/>
      <c r="JGB23" s="1"/>
      <c r="JGC23" s="1"/>
      <c r="JGD23" s="1"/>
      <c r="JGE23" s="1"/>
      <c r="JGF23" s="1"/>
      <c r="JGG23" s="1"/>
      <c r="JGH23" s="1"/>
      <c r="JGI23" s="1"/>
      <c r="JGJ23" s="1"/>
      <c r="JGK23" s="1"/>
      <c r="JGL23" s="1"/>
      <c r="JGM23" s="1"/>
      <c r="JGN23" s="1"/>
      <c r="JGO23" s="1"/>
      <c r="JGP23" s="1"/>
      <c r="JGQ23" s="1"/>
      <c r="JGR23" s="1"/>
      <c r="JGS23" s="1"/>
      <c r="JGT23" s="1"/>
      <c r="JGU23" s="1"/>
      <c r="JGV23" s="1"/>
      <c r="JGW23" s="1"/>
      <c r="JGX23" s="1"/>
      <c r="JGY23" s="1"/>
      <c r="JGZ23" s="1"/>
      <c r="JHA23" s="1"/>
      <c r="JHB23" s="1"/>
      <c r="JHC23" s="1"/>
      <c r="JHD23" s="1"/>
      <c r="JHE23" s="1"/>
      <c r="JHF23" s="1"/>
      <c r="JHG23" s="1"/>
      <c r="JHH23" s="1"/>
      <c r="JHI23" s="1"/>
      <c r="JHJ23" s="1"/>
      <c r="JHK23" s="1"/>
      <c r="JHL23" s="1"/>
      <c r="JHM23" s="1"/>
      <c r="JHN23" s="1"/>
      <c r="JHO23" s="1"/>
      <c r="JHP23" s="1"/>
      <c r="JHQ23" s="1"/>
      <c r="JHR23" s="1"/>
      <c r="JHS23" s="1"/>
      <c r="JHT23" s="1"/>
      <c r="JHU23" s="1"/>
      <c r="JHV23" s="1"/>
      <c r="JHW23" s="1"/>
      <c r="JHX23" s="1"/>
      <c r="JHY23" s="1"/>
      <c r="JHZ23" s="1"/>
      <c r="JIA23" s="1"/>
      <c r="JIB23" s="1"/>
      <c r="JIC23" s="1"/>
      <c r="JID23" s="1"/>
      <c r="JIE23" s="1"/>
      <c r="JIF23" s="1"/>
      <c r="JIG23" s="1"/>
      <c r="JIH23" s="1"/>
      <c r="JII23" s="1"/>
      <c r="JIJ23" s="1"/>
      <c r="JIK23" s="1"/>
      <c r="JIL23" s="1"/>
      <c r="JIM23" s="1"/>
      <c r="JIN23" s="1"/>
      <c r="JIO23" s="1"/>
      <c r="JIP23" s="1"/>
      <c r="JIQ23" s="1"/>
      <c r="JIR23" s="1"/>
      <c r="JIS23" s="1"/>
      <c r="JIT23" s="1"/>
      <c r="JIU23" s="1"/>
      <c r="JIV23" s="1"/>
      <c r="JIW23" s="1"/>
      <c r="JIX23" s="1"/>
      <c r="JIY23" s="1"/>
      <c r="JIZ23" s="1"/>
      <c r="JJA23" s="1"/>
      <c r="JJB23" s="1"/>
      <c r="JJC23" s="1"/>
      <c r="JJD23" s="1"/>
      <c r="JJE23" s="1"/>
      <c r="JJF23" s="1"/>
      <c r="JJG23" s="1"/>
      <c r="JJH23" s="1"/>
      <c r="JJI23" s="1"/>
      <c r="JJJ23" s="1"/>
      <c r="JJK23" s="1"/>
      <c r="JJL23" s="1"/>
      <c r="JJM23" s="1"/>
      <c r="JJN23" s="1"/>
      <c r="JJO23" s="1"/>
      <c r="JJP23" s="1"/>
      <c r="JJQ23" s="1"/>
      <c r="JJR23" s="1"/>
      <c r="JJS23" s="1"/>
      <c r="JJT23" s="1"/>
      <c r="JJU23" s="1"/>
      <c r="JJV23" s="1"/>
      <c r="JJW23" s="1"/>
      <c r="JJX23" s="1"/>
      <c r="JJY23" s="1"/>
      <c r="JJZ23" s="1"/>
      <c r="JKA23" s="1"/>
      <c r="JKB23" s="1"/>
      <c r="JKC23" s="1"/>
      <c r="JKD23" s="1"/>
      <c r="JKE23" s="1"/>
      <c r="JKF23" s="1"/>
      <c r="JKG23" s="1"/>
      <c r="JKH23" s="1"/>
      <c r="JKI23" s="1"/>
      <c r="JKJ23" s="1"/>
      <c r="JKK23" s="1"/>
      <c r="JKL23" s="1"/>
      <c r="JKM23" s="1"/>
      <c r="JKN23" s="1"/>
      <c r="JKO23" s="1"/>
      <c r="JKP23" s="1"/>
      <c r="JKQ23" s="1"/>
      <c r="JKR23" s="1"/>
      <c r="JKS23" s="1"/>
      <c r="JKT23" s="1"/>
      <c r="JKU23" s="1"/>
      <c r="JKV23" s="1"/>
      <c r="JKW23" s="1"/>
      <c r="JKX23" s="1"/>
      <c r="JKY23" s="1"/>
      <c r="JKZ23" s="1"/>
      <c r="JLA23" s="1"/>
      <c r="JLB23" s="1"/>
      <c r="JLC23" s="1"/>
      <c r="JLD23" s="1"/>
      <c r="JLE23" s="1"/>
      <c r="JLF23" s="1"/>
      <c r="JLG23" s="1"/>
      <c r="JLH23" s="1"/>
      <c r="JLI23" s="1"/>
      <c r="JLJ23" s="1"/>
      <c r="JLK23" s="1"/>
      <c r="JLL23" s="1"/>
      <c r="JLM23" s="1"/>
      <c r="JLN23" s="1"/>
      <c r="JLO23" s="1"/>
      <c r="JLP23" s="1"/>
      <c r="JLQ23" s="1"/>
      <c r="JLR23" s="1"/>
      <c r="JLS23" s="1"/>
      <c r="JLT23" s="1"/>
      <c r="JLU23" s="1"/>
      <c r="JLV23" s="1"/>
      <c r="JLW23" s="1"/>
      <c r="JLX23" s="1"/>
      <c r="JLY23" s="1"/>
      <c r="JLZ23" s="1"/>
      <c r="JMA23" s="1"/>
      <c r="JMB23" s="1"/>
      <c r="JMC23" s="1"/>
      <c r="JMD23" s="1"/>
      <c r="JME23" s="1"/>
      <c r="JMF23" s="1"/>
      <c r="JMG23" s="1"/>
      <c r="JMH23" s="1"/>
      <c r="JMI23" s="1"/>
      <c r="JMJ23" s="1"/>
      <c r="JMK23" s="1"/>
      <c r="JML23" s="1"/>
      <c r="JMM23" s="1"/>
      <c r="JMN23" s="1"/>
      <c r="JMO23" s="1"/>
      <c r="JMP23" s="1"/>
      <c r="JMQ23" s="1"/>
      <c r="JMR23" s="1"/>
      <c r="JMS23" s="1"/>
      <c r="JMT23" s="1"/>
      <c r="JMU23" s="1"/>
      <c r="JMV23" s="1"/>
      <c r="JMW23" s="1"/>
      <c r="JMX23" s="1"/>
      <c r="JMY23" s="1"/>
      <c r="JMZ23" s="1"/>
      <c r="JNA23" s="1"/>
      <c r="JNB23" s="1"/>
      <c r="JNC23" s="1"/>
      <c r="JND23" s="1"/>
      <c r="JNE23" s="1"/>
      <c r="JNF23" s="1"/>
      <c r="JNG23" s="1"/>
      <c r="JNH23" s="1"/>
      <c r="JNI23" s="1"/>
      <c r="JNJ23" s="1"/>
      <c r="JNK23" s="1"/>
      <c r="JNL23" s="1"/>
      <c r="JNM23" s="1"/>
      <c r="JNN23" s="1"/>
      <c r="JNO23" s="1"/>
      <c r="JNP23" s="1"/>
      <c r="JNQ23" s="1"/>
      <c r="JNR23" s="1"/>
      <c r="JNS23" s="1"/>
      <c r="JNT23" s="1"/>
      <c r="JNU23" s="1"/>
      <c r="JNV23" s="1"/>
      <c r="JNW23" s="1"/>
      <c r="JNX23" s="1"/>
      <c r="JNY23" s="1"/>
      <c r="JNZ23" s="1"/>
      <c r="JOA23" s="1"/>
      <c r="JOB23" s="1"/>
      <c r="JOC23" s="1"/>
      <c r="JOD23" s="1"/>
      <c r="JOE23" s="1"/>
      <c r="JOF23" s="1"/>
      <c r="JOG23" s="1"/>
      <c r="JOH23" s="1"/>
      <c r="JOI23" s="1"/>
      <c r="JOJ23" s="1"/>
      <c r="JOK23" s="1"/>
      <c r="JOL23" s="1"/>
      <c r="JOM23" s="1"/>
      <c r="JON23" s="1"/>
      <c r="JOO23" s="1"/>
      <c r="JOP23" s="1"/>
      <c r="JOQ23" s="1"/>
      <c r="JOR23" s="1"/>
      <c r="JOS23" s="1"/>
      <c r="JOT23" s="1"/>
      <c r="JOU23" s="1"/>
      <c r="JOV23" s="1"/>
      <c r="JOW23" s="1"/>
      <c r="JOX23" s="1"/>
      <c r="JOY23" s="1"/>
      <c r="JOZ23" s="1"/>
      <c r="JPA23" s="1"/>
      <c r="JPB23" s="1"/>
      <c r="JPC23" s="1"/>
      <c r="JPD23" s="1"/>
      <c r="JPE23" s="1"/>
      <c r="JPF23" s="1"/>
      <c r="JPG23" s="1"/>
      <c r="JPH23" s="1"/>
      <c r="JPI23" s="1"/>
      <c r="JPJ23" s="1"/>
      <c r="JPK23" s="1"/>
      <c r="JPL23" s="1"/>
      <c r="JPM23" s="1"/>
      <c r="JPN23" s="1"/>
      <c r="JPO23" s="1"/>
      <c r="JPP23" s="1"/>
      <c r="JPQ23" s="1"/>
      <c r="JPR23" s="1"/>
      <c r="JPS23" s="1"/>
      <c r="JPT23" s="1"/>
      <c r="JPU23" s="1"/>
      <c r="JPV23" s="1"/>
      <c r="JPW23" s="1"/>
      <c r="JPX23" s="1"/>
      <c r="JPY23" s="1"/>
      <c r="JPZ23" s="1"/>
      <c r="JQA23" s="1"/>
      <c r="JQB23" s="1"/>
      <c r="JQC23" s="1"/>
      <c r="JQD23" s="1"/>
      <c r="JQE23" s="1"/>
      <c r="JQF23" s="1"/>
      <c r="JQG23" s="1"/>
      <c r="JQH23" s="1"/>
      <c r="JQI23" s="1"/>
      <c r="JQJ23" s="1"/>
      <c r="JQK23" s="1"/>
      <c r="JQL23" s="1"/>
      <c r="JQM23" s="1"/>
      <c r="JQN23" s="1"/>
      <c r="JQO23" s="1"/>
      <c r="JQP23" s="1"/>
      <c r="JQQ23" s="1"/>
      <c r="JQR23" s="1"/>
      <c r="JQS23" s="1"/>
      <c r="JQT23" s="1"/>
      <c r="JQU23" s="1"/>
      <c r="JQV23" s="1"/>
      <c r="JQW23" s="1"/>
      <c r="JQX23" s="1"/>
      <c r="JQY23" s="1"/>
      <c r="JQZ23" s="1"/>
      <c r="JRA23" s="1"/>
      <c r="JRB23" s="1"/>
      <c r="JRC23" s="1"/>
      <c r="JRD23" s="1"/>
      <c r="JRE23" s="1"/>
      <c r="JRF23" s="1"/>
      <c r="JRG23" s="1"/>
      <c r="JRH23" s="1"/>
      <c r="JRI23" s="1"/>
      <c r="JRJ23" s="1"/>
      <c r="JRK23" s="1"/>
      <c r="JRL23" s="1"/>
      <c r="JRM23" s="1"/>
      <c r="JRN23" s="1"/>
      <c r="JRO23" s="1"/>
      <c r="JRP23" s="1"/>
      <c r="JRQ23" s="1"/>
      <c r="JRR23" s="1"/>
      <c r="JRS23" s="1"/>
      <c r="JRT23" s="1"/>
      <c r="JRU23" s="1"/>
      <c r="JRV23" s="1"/>
      <c r="JRW23" s="1"/>
      <c r="JRX23" s="1"/>
      <c r="JRY23" s="1"/>
      <c r="JRZ23" s="1"/>
      <c r="JSA23" s="1"/>
      <c r="JSB23" s="1"/>
      <c r="JSC23" s="1"/>
      <c r="JSD23" s="1"/>
      <c r="JSE23" s="1"/>
      <c r="JSF23" s="1"/>
      <c r="JSG23" s="1"/>
      <c r="JSH23" s="1"/>
      <c r="JSI23" s="1"/>
      <c r="JSJ23" s="1"/>
      <c r="JSK23" s="1"/>
      <c r="JSL23" s="1"/>
      <c r="JSM23" s="1"/>
      <c r="JSN23" s="1"/>
      <c r="JSO23" s="1"/>
      <c r="JSP23" s="1"/>
      <c r="JSQ23" s="1"/>
      <c r="JSR23" s="1"/>
      <c r="JSS23" s="1"/>
      <c r="JST23" s="1"/>
      <c r="JSU23" s="1"/>
      <c r="JSV23" s="1"/>
      <c r="JSW23" s="1"/>
      <c r="JSX23" s="1"/>
      <c r="JSY23" s="1"/>
      <c r="JSZ23" s="1"/>
      <c r="JTA23" s="1"/>
      <c r="JTB23" s="1"/>
      <c r="JTC23" s="1"/>
      <c r="JTD23" s="1"/>
      <c r="JTE23" s="1"/>
      <c r="JTF23" s="1"/>
      <c r="JTG23" s="1"/>
      <c r="JTH23" s="1"/>
      <c r="JTI23" s="1"/>
      <c r="JTJ23" s="1"/>
      <c r="JTK23" s="1"/>
      <c r="JTL23" s="1"/>
      <c r="JTM23" s="1"/>
      <c r="JTN23" s="1"/>
      <c r="JTO23" s="1"/>
      <c r="JTP23" s="1"/>
      <c r="JTQ23" s="1"/>
      <c r="JTR23" s="1"/>
      <c r="JTS23" s="1"/>
      <c r="JTT23" s="1"/>
      <c r="JTU23" s="1"/>
      <c r="JTV23" s="1"/>
      <c r="JTW23" s="1"/>
      <c r="JTX23" s="1"/>
      <c r="JTY23" s="1"/>
      <c r="JTZ23" s="1"/>
      <c r="JUA23" s="1"/>
      <c r="JUB23" s="1"/>
      <c r="JUC23" s="1"/>
      <c r="JUD23" s="1"/>
      <c r="JUE23" s="1"/>
      <c r="JUF23" s="1"/>
      <c r="JUG23" s="1"/>
      <c r="JUH23" s="1"/>
      <c r="JUI23" s="1"/>
      <c r="JUJ23" s="1"/>
      <c r="JUK23" s="1"/>
      <c r="JUL23" s="1"/>
      <c r="JUM23" s="1"/>
      <c r="JUN23" s="1"/>
      <c r="JUO23" s="1"/>
      <c r="JUP23" s="1"/>
      <c r="JUQ23" s="1"/>
      <c r="JUR23" s="1"/>
      <c r="JUS23" s="1"/>
      <c r="JUT23" s="1"/>
      <c r="JUU23" s="1"/>
      <c r="JUV23" s="1"/>
      <c r="JUW23" s="1"/>
      <c r="JUX23" s="1"/>
      <c r="JUY23" s="1"/>
      <c r="JUZ23" s="1"/>
      <c r="JVA23" s="1"/>
      <c r="JVB23" s="1"/>
      <c r="JVC23" s="1"/>
      <c r="JVD23" s="1"/>
      <c r="JVE23" s="1"/>
      <c r="JVF23" s="1"/>
      <c r="JVG23" s="1"/>
      <c r="JVH23" s="1"/>
      <c r="JVI23" s="1"/>
      <c r="JVJ23" s="1"/>
      <c r="JVK23" s="1"/>
      <c r="JVL23" s="1"/>
      <c r="JVM23" s="1"/>
      <c r="JVN23" s="1"/>
      <c r="JVO23" s="1"/>
      <c r="JVP23" s="1"/>
      <c r="JVQ23" s="1"/>
      <c r="JVR23" s="1"/>
      <c r="JVS23" s="1"/>
      <c r="JVT23" s="1"/>
      <c r="JVU23" s="1"/>
      <c r="JVV23" s="1"/>
      <c r="JVW23" s="1"/>
      <c r="JVX23" s="1"/>
      <c r="JVY23" s="1"/>
      <c r="JVZ23" s="1"/>
      <c r="JWA23" s="1"/>
      <c r="JWB23" s="1"/>
      <c r="JWC23" s="1"/>
      <c r="JWD23" s="1"/>
      <c r="JWE23" s="1"/>
      <c r="JWF23" s="1"/>
      <c r="JWG23" s="1"/>
      <c r="JWH23" s="1"/>
      <c r="JWI23" s="1"/>
      <c r="JWJ23" s="1"/>
      <c r="JWK23" s="1"/>
      <c r="JWL23" s="1"/>
      <c r="JWM23" s="1"/>
      <c r="JWN23" s="1"/>
      <c r="JWO23" s="1"/>
      <c r="JWP23" s="1"/>
      <c r="JWQ23" s="1"/>
      <c r="JWR23" s="1"/>
      <c r="JWS23" s="1"/>
      <c r="JWT23" s="1"/>
      <c r="JWU23" s="1"/>
      <c r="JWV23" s="1"/>
      <c r="JWW23" s="1"/>
      <c r="JWX23" s="1"/>
      <c r="JWY23" s="1"/>
      <c r="JWZ23" s="1"/>
      <c r="JXA23" s="1"/>
      <c r="JXB23" s="1"/>
      <c r="JXC23" s="1"/>
      <c r="JXD23" s="1"/>
      <c r="JXE23" s="1"/>
      <c r="JXF23" s="1"/>
      <c r="JXG23" s="1"/>
      <c r="JXH23" s="1"/>
      <c r="JXI23" s="1"/>
      <c r="JXJ23" s="1"/>
      <c r="JXK23" s="1"/>
      <c r="JXL23" s="1"/>
      <c r="JXM23" s="1"/>
      <c r="JXN23" s="1"/>
      <c r="JXO23" s="1"/>
      <c r="JXP23" s="1"/>
      <c r="JXQ23" s="1"/>
      <c r="JXR23" s="1"/>
      <c r="JXS23" s="1"/>
      <c r="JXT23" s="1"/>
      <c r="JXU23" s="1"/>
      <c r="JXV23" s="1"/>
      <c r="JXW23" s="1"/>
      <c r="JXX23" s="1"/>
      <c r="JXY23" s="1"/>
      <c r="JXZ23" s="1"/>
      <c r="JYA23" s="1"/>
      <c r="JYB23" s="1"/>
      <c r="JYC23" s="1"/>
      <c r="JYD23" s="1"/>
      <c r="JYE23" s="1"/>
      <c r="JYF23" s="1"/>
      <c r="JYG23" s="1"/>
      <c r="JYH23" s="1"/>
      <c r="JYI23" s="1"/>
      <c r="JYJ23" s="1"/>
      <c r="JYK23" s="1"/>
      <c r="JYL23" s="1"/>
      <c r="JYM23" s="1"/>
      <c r="JYN23" s="1"/>
      <c r="JYO23" s="1"/>
      <c r="JYP23" s="1"/>
      <c r="JYQ23" s="1"/>
      <c r="JYR23" s="1"/>
      <c r="JYS23" s="1"/>
      <c r="JYT23" s="1"/>
      <c r="JYU23" s="1"/>
      <c r="JYV23" s="1"/>
      <c r="JYW23" s="1"/>
      <c r="JYX23" s="1"/>
      <c r="JYY23" s="1"/>
      <c r="JYZ23" s="1"/>
      <c r="JZA23" s="1"/>
      <c r="JZB23" s="1"/>
      <c r="JZC23" s="1"/>
      <c r="JZD23" s="1"/>
      <c r="JZE23" s="1"/>
      <c r="JZF23" s="1"/>
      <c r="JZG23" s="1"/>
      <c r="JZH23" s="1"/>
      <c r="JZI23" s="1"/>
      <c r="JZJ23" s="1"/>
      <c r="JZK23" s="1"/>
      <c r="JZL23" s="1"/>
      <c r="JZM23" s="1"/>
      <c r="JZN23" s="1"/>
      <c r="JZO23" s="1"/>
      <c r="JZP23" s="1"/>
      <c r="JZQ23" s="1"/>
      <c r="JZR23" s="1"/>
      <c r="JZS23" s="1"/>
      <c r="JZT23" s="1"/>
      <c r="JZU23" s="1"/>
      <c r="JZV23" s="1"/>
      <c r="JZW23" s="1"/>
      <c r="JZX23" s="1"/>
      <c r="JZY23" s="1"/>
      <c r="JZZ23" s="1"/>
      <c r="KAA23" s="1"/>
      <c r="KAB23" s="1"/>
      <c r="KAC23" s="1"/>
      <c r="KAD23" s="1"/>
      <c r="KAE23" s="1"/>
      <c r="KAF23" s="1"/>
      <c r="KAG23" s="1"/>
      <c r="KAH23" s="1"/>
      <c r="KAI23" s="1"/>
      <c r="KAJ23" s="1"/>
      <c r="KAK23" s="1"/>
      <c r="KAL23" s="1"/>
      <c r="KAM23" s="1"/>
      <c r="KAN23" s="1"/>
      <c r="KAO23" s="1"/>
      <c r="KAP23" s="1"/>
      <c r="KAQ23" s="1"/>
      <c r="KAR23" s="1"/>
      <c r="KAS23" s="1"/>
      <c r="KAT23" s="1"/>
      <c r="KAU23" s="1"/>
      <c r="KAV23" s="1"/>
      <c r="KAW23" s="1"/>
      <c r="KAX23" s="1"/>
      <c r="KAY23" s="1"/>
      <c r="KAZ23" s="1"/>
      <c r="KBA23" s="1"/>
      <c r="KBB23" s="1"/>
      <c r="KBC23" s="1"/>
      <c r="KBD23" s="1"/>
      <c r="KBE23" s="1"/>
      <c r="KBF23" s="1"/>
      <c r="KBG23" s="1"/>
      <c r="KBH23" s="1"/>
      <c r="KBI23" s="1"/>
      <c r="KBJ23" s="1"/>
      <c r="KBK23" s="1"/>
      <c r="KBL23" s="1"/>
      <c r="KBM23" s="1"/>
      <c r="KBN23" s="1"/>
      <c r="KBO23" s="1"/>
      <c r="KBP23" s="1"/>
      <c r="KBQ23" s="1"/>
      <c r="KBR23" s="1"/>
      <c r="KBS23" s="1"/>
      <c r="KBT23" s="1"/>
      <c r="KBU23" s="1"/>
      <c r="KBV23" s="1"/>
      <c r="KBW23" s="1"/>
      <c r="KBX23" s="1"/>
      <c r="KBY23" s="1"/>
      <c r="KBZ23" s="1"/>
      <c r="KCA23" s="1"/>
      <c r="KCB23" s="1"/>
      <c r="KCC23" s="1"/>
      <c r="KCD23" s="1"/>
      <c r="KCE23" s="1"/>
      <c r="KCF23" s="1"/>
      <c r="KCG23" s="1"/>
      <c r="KCH23" s="1"/>
      <c r="KCI23" s="1"/>
      <c r="KCJ23" s="1"/>
      <c r="KCK23" s="1"/>
      <c r="KCL23" s="1"/>
      <c r="KCM23" s="1"/>
      <c r="KCN23" s="1"/>
      <c r="KCO23" s="1"/>
      <c r="KCP23" s="1"/>
      <c r="KCQ23" s="1"/>
      <c r="KCR23" s="1"/>
      <c r="KCS23" s="1"/>
      <c r="KCT23" s="1"/>
      <c r="KCU23" s="1"/>
      <c r="KCV23" s="1"/>
      <c r="KCW23" s="1"/>
      <c r="KCX23" s="1"/>
      <c r="KCY23" s="1"/>
      <c r="KCZ23" s="1"/>
      <c r="KDA23" s="1"/>
      <c r="KDB23" s="1"/>
      <c r="KDC23" s="1"/>
      <c r="KDD23" s="1"/>
      <c r="KDE23" s="1"/>
      <c r="KDF23" s="1"/>
      <c r="KDG23" s="1"/>
      <c r="KDH23" s="1"/>
      <c r="KDI23" s="1"/>
      <c r="KDJ23" s="1"/>
      <c r="KDK23" s="1"/>
      <c r="KDL23" s="1"/>
      <c r="KDM23" s="1"/>
      <c r="KDN23" s="1"/>
      <c r="KDO23" s="1"/>
      <c r="KDP23" s="1"/>
      <c r="KDQ23" s="1"/>
      <c r="KDR23" s="1"/>
      <c r="KDS23" s="1"/>
      <c r="KDT23" s="1"/>
      <c r="KDU23" s="1"/>
      <c r="KDV23" s="1"/>
      <c r="KDW23" s="1"/>
      <c r="KDX23" s="1"/>
      <c r="KDY23" s="1"/>
      <c r="KDZ23" s="1"/>
      <c r="KEA23" s="1"/>
      <c r="KEB23" s="1"/>
      <c r="KEC23" s="1"/>
      <c r="KED23" s="1"/>
      <c r="KEE23" s="1"/>
      <c r="KEF23" s="1"/>
      <c r="KEG23" s="1"/>
      <c r="KEH23" s="1"/>
      <c r="KEI23" s="1"/>
      <c r="KEJ23" s="1"/>
      <c r="KEK23" s="1"/>
      <c r="KEL23" s="1"/>
      <c r="KEM23" s="1"/>
      <c r="KEN23" s="1"/>
      <c r="KEO23" s="1"/>
      <c r="KEP23" s="1"/>
      <c r="KEQ23" s="1"/>
      <c r="KER23" s="1"/>
      <c r="KES23" s="1"/>
      <c r="KET23" s="1"/>
      <c r="KEU23" s="1"/>
      <c r="KEV23" s="1"/>
      <c r="KEW23" s="1"/>
      <c r="KEX23" s="1"/>
      <c r="KEY23" s="1"/>
      <c r="KEZ23" s="1"/>
      <c r="KFA23" s="1"/>
      <c r="KFB23" s="1"/>
      <c r="KFC23" s="1"/>
      <c r="KFD23" s="1"/>
      <c r="KFE23" s="1"/>
      <c r="KFF23" s="1"/>
      <c r="KFG23" s="1"/>
      <c r="KFH23" s="1"/>
      <c r="KFI23" s="1"/>
      <c r="KFJ23" s="1"/>
      <c r="KFK23" s="1"/>
      <c r="KFL23" s="1"/>
      <c r="KFM23" s="1"/>
      <c r="KFN23" s="1"/>
      <c r="KFO23" s="1"/>
      <c r="KFP23" s="1"/>
      <c r="KFQ23" s="1"/>
      <c r="KFR23" s="1"/>
      <c r="KFS23" s="1"/>
      <c r="KFT23" s="1"/>
      <c r="KFU23" s="1"/>
      <c r="KFV23" s="1"/>
      <c r="KFW23" s="1"/>
      <c r="KFX23" s="1"/>
      <c r="KFY23" s="1"/>
      <c r="KFZ23" s="1"/>
      <c r="KGA23" s="1"/>
      <c r="KGB23" s="1"/>
      <c r="KGC23" s="1"/>
      <c r="KGD23" s="1"/>
      <c r="KGE23" s="1"/>
      <c r="KGF23" s="1"/>
      <c r="KGG23" s="1"/>
      <c r="KGH23" s="1"/>
      <c r="KGI23" s="1"/>
      <c r="KGJ23" s="1"/>
      <c r="KGK23" s="1"/>
      <c r="KGL23" s="1"/>
      <c r="KGM23" s="1"/>
      <c r="KGN23" s="1"/>
      <c r="KGO23" s="1"/>
      <c r="KGP23" s="1"/>
      <c r="KGQ23" s="1"/>
      <c r="KGR23" s="1"/>
      <c r="KGS23" s="1"/>
      <c r="KGT23" s="1"/>
      <c r="KGU23" s="1"/>
      <c r="KGV23" s="1"/>
      <c r="KGW23" s="1"/>
      <c r="KGX23" s="1"/>
      <c r="KGY23" s="1"/>
      <c r="KGZ23" s="1"/>
      <c r="KHA23" s="1"/>
      <c r="KHB23" s="1"/>
      <c r="KHC23" s="1"/>
      <c r="KHD23" s="1"/>
      <c r="KHE23" s="1"/>
      <c r="KHF23" s="1"/>
      <c r="KHG23" s="1"/>
      <c r="KHH23" s="1"/>
      <c r="KHI23" s="1"/>
      <c r="KHJ23" s="1"/>
      <c r="KHK23" s="1"/>
      <c r="KHL23" s="1"/>
      <c r="KHM23" s="1"/>
      <c r="KHN23" s="1"/>
      <c r="KHO23" s="1"/>
      <c r="KHP23" s="1"/>
      <c r="KHQ23" s="1"/>
      <c r="KHR23" s="1"/>
      <c r="KHS23" s="1"/>
      <c r="KHT23" s="1"/>
      <c r="KHU23" s="1"/>
      <c r="KHV23" s="1"/>
      <c r="KHW23" s="1"/>
      <c r="KHX23" s="1"/>
      <c r="KHY23" s="1"/>
      <c r="KHZ23" s="1"/>
      <c r="KIA23" s="1"/>
      <c r="KIB23" s="1"/>
      <c r="KIC23" s="1"/>
      <c r="KID23" s="1"/>
      <c r="KIE23" s="1"/>
      <c r="KIF23" s="1"/>
      <c r="KIG23" s="1"/>
      <c r="KIH23" s="1"/>
      <c r="KII23" s="1"/>
      <c r="KIJ23" s="1"/>
      <c r="KIK23" s="1"/>
      <c r="KIL23" s="1"/>
      <c r="KIM23" s="1"/>
      <c r="KIN23" s="1"/>
      <c r="KIO23" s="1"/>
      <c r="KIP23" s="1"/>
      <c r="KIQ23" s="1"/>
      <c r="KIR23" s="1"/>
      <c r="KIS23" s="1"/>
      <c r="KIT23" s="1"/>
      <c r="KIU23" s="1"/>
      <c r="KIV23" s="1"/>
      <c r="KIW23" s="1"/>
      <c r="KIX23" s="1"/>
      <c r="KIY23" s="1"/>
      <c r="KIZ23" s="1"/>
      <c r="KJA23" s="1"/>
      <c r="KJB23" s="1"/>
      <c r="KJC23" s="1"/>
      <c r="KJD23" s="1"/>
      <c r="KJE23" s="1"/>
      <c r="KJF23" s="1"/>
      <c r="KJG23" s="1"/>
      <c r="KJH23" s="1"/>
      <c r="KJI23" s="1"/>
      <c r="KJJ23" s="1"/>
      <c r="KJK23" s="1"/>
      <c r="KJL23" s="1"/>
      <c r="KJM23" s="1"/>
      <c r="KJN23" s="1"/>
      <c r="KJO23" s="1"/>
      <c r="KJP23" s="1"/>
      <c r="KJQ23" s="1"/>
      <c r="KJR23" s="1"/>
      <c r="KJS23" s="1"/>
      <c r="KJT23" s="1"/>
      <c r="KJU23" s="1"/>
      <c r="KJV23" s="1"/>
      <c r="KJW23" s="1"/>
      <c r="KJX23" s="1"/>
      <c r="KJY23" s="1"/>
      <c r="KJZ23" s="1"/>
      <c r="KKA23" s="1"/>
      <c r="KKB23" s="1"/>
      <c r="KKC23" s="1"/>
      <c r="KKD23" s="1"/>
      <c r="KKE23" s="1"/>
      <c r="KKF23" s="1"/>
      <c r="KKG23" s="1"/>
      <c r="KKH23" s="1"/>
      <c r="KKI23" s="1"/>
      <c r="KKJ23" s="1"/>
      <c r="KKK23" s="1"/>
      <c r="KKL23" s="1"/>
      <c r="KKM23" s="1"/>
      <c r="KKN23" s="1"/>
      <c r="KKO23" s="1"/>
      <c r="KKP23" s="1"/>
      <c r="KKQ23" s="1"/>
      <c r="KKR23" s="1"/>
      <c r="KKS23" s="1"/>
      <c r="KKT23" s="1"/>
      <c r="KKU23" s="1"/>
      <c r="KKV23" s="1"/>
      <c r="KKW23" s="1"/>
      <c r="KKX23" s="1"/>
      <c r="KKY23" s="1"/>
      <c r="KKZ23" s="1"/>
      <c r="KLA23" s="1"/>
      <c r="KLB23" s="1"/>
      <c r="KLC23" s="1"/>
      <c r="KLD23" s="1"/>
      <c r="KLE23" s="1"/>
      <c r="KLF23" s="1"/>
      <c r="KLG23" s="1"/>
      <c r="KLH23" s="1"/>
      <c r="KLI23" s="1"/>
      <c r="KLJ23" s="1"/>
      <c r="KLK23" s="1"/>
      <c r="KLL23" s="1"/>
      <c r="KLM23" s="1"/>
      <c r="KLN23" s="1"/>
      <c r="KLO23" s="1"/>
      <c r="KLP23" s="1"/>
      <c r="KLQ23" s="1"/>
      <c r="KLR23" s="1"/>
      <c r="KLS23" s="1"/>
      <c r="KLT23" s="1"/>
      <c r="KLU23" s="1"/>
      <c r="KLV23" s="1"/>
      <c r="KLW23" s="1"/>
      <c r="KLX23" s="1"/>
      <c r="KLY23" s="1"/>
      <c r="KLZ23" s="1"/>
      <c r="KMA23" s="1"/>
      <c r="KMB23" s="1"/>
      <c r="KMC23" s="1"/>
      <c r="KMD23" s="1"/>
      <c r="KME23" s="1"/>
      <c r="KMF23" s="1"/>
      <c r="KMG23" s="1"/>
      <c r="KMH23" s="1"/>
      <c r="KMI23" s="1"/>
      <c r="KMJ23" s="1"/>
      <c r="KMK23" s="1"/>
      <c r="KML23" s="1"/>
      <c r="KMM23" s="1"/>
      <c r="KMN23" s="1"/>
      <c r="KMO23" s="1"/>
      <c r="KMP23" s="1"/>
      <c r="KMQ23" s="1"/>
      <c r="KMR23" s="1"/>
      <c r="KMS23" s="1"/>
      <c r="KMT23" s="1"/>
      <c r="KMU23" s="1"/>
      <c r="KMV23" s="1"/>
      <c r="KMW23" s="1"/>
      <c r="KMX23" s="1"/>
      <c r="KMY23" s="1"/>
      <c r="KMZ23" s="1"/>
      <c r="KNA23" s="1"/>
      <c r="KNB23" s="1"/>
      <c r="KNC23" s="1"/>
      <c r="KND23" s="1"/>
      <c r="KNE23" s="1"/>
      <c r="KNF23" s="1"/>
      <c r="KNG23" s="1"/>
      <c r="KNH23" s="1"/>
      <c r="KNI23" s="1"/>
      <c r="KNJ23" s="1"/>
      <c r="KNK23" s="1"/>
      <c r="KNL23" s="1"/>
      <c r="KNM23" s="1"/>
      <c r="KNN23" s="1"/>
      <c r="KNO23" s="1"/>
      <c r="KNP23" s="1"/>
      <c r="KNQ23" s="1"/>
      <c r="KNR23" s="1"/>
      <c r="KNS23" s="1"/>
      <c r="KNT23" s="1"/>
      <c r="KNU23" s="1"/>
      <c r="KNV23" s="1"/>
      <c r="KNW23" s="1"/>
      <c r="KNX23" s="1"/>
      <c r="KNY23" s="1"/>
      <c r="KNZ23" s="1"/>
      <c r="KOA23" s="1"/>
      <c r="KOB23" s="1"/>
      <c r="KOC23" s="1"/>
      <c r="KOD23" s="1"/>
      <c r="KOE23" s="1"/>
      <c r="KOF23" s="1"/>
      <c r="KOG23" s="1"/>
      <c r="KOH23" s="1"/>
      <c r="KOI23" s="1"/>
      <c r="KOJ23" s="1"/>
      <c r="KOK23" s="1"/>
      <c r="KOL23" s="1"/>
      <c r="KOM23" s="1"/>
      <c r="KON23" s="1"/>
      <c r="KOO23" s="1"/>
      <c r="KOP23" s="1"/>
      <c r="KOQ23" s="1"/>
      <c r="KOR23" s="1"/>
      <c r="KOS23" s="1"/>
      <c r="KOT23" s="1"/>
      <c r="KOU23" s="1"/>
      <c r="KOV23" s="1"/>
      <c r="KOW23" s="1"/>
      <c r="KOX23" s="1"/>
      <c r="KOY23" s="1"/>
      <c r="KOZ23" s="1"/>
      <c r="KPA23" s="1"/>
      <c r="KPB23" s="1"/>
      <c r="KPC23" s="1"/>
      <c r="KPD23" s="1"/>
      <c r="KPE23" s="1"/>
      <c r="KPF23" s="1"/>
      <c r="KPG23" s="1"/>
      <c r="KPH23" s="1"/>
      <c r="KPI23" s="1"/>
      <c r="KPJ23" s="1"/>
      <c r="KPK23" s="1"/>
      <c r="KPL23" s="1"/>
      <c r="KPM23" s="1"/>
      <c r="KPN23" s="1"/>
      <c r="KPO23" s="1"/>
      <c r="KPP23" s="1"/>
      <c r="KPQ23" s="1"/>
      <c r="KPR23" s="1"/>
      <c r="KPS23" s="1"/>
      <c r="KPT23" s="1"/>
      <c r="KPU23" s="1"/>
      <c r="KPV23" s="1"/>
      <c r="KPW23" s="1"/>
      <c r="KPX23" s="1"/>
      <c r="KPY23" s="1"/>
      <c r="KPZ23" s="1"/>
      <c r="KQA23" s="1"/>
      <c r="KQB23" s="1"/>
      <c r="KQC23" s="1"/>
      <c r="KQD23" s="1"/>
      <c r="KQE23" s="1"/>
      <c r="KQF23" s="1"/>
      <c r="KQG23" s="1"/>
      <c r="KQH23" s="1"/>
      <c r="KQI23" s="1"/>
      <c r="KQJ23" s="1"/>
      <c r="KQK23" s="1"/>
      <c r="KQL23" s="1"/>
      <c r="KQM23" s="1"/>
      <c r="KQN23" s="1"/>
      <c r="KQO23" s="1"/>
      <c r="KQP23" s="1"/>
      <c r="KQQ23" s="1"/>
      <c r="KQR23" s="1"/>
      <c r="KQS23" s="1"/>
      <c r="KQT23" s="1"/>
      <c r="KQU23" s="1"/>
      <c r="KQV23" s="1"/>
      <c r="KQW23" s="1"/>
      <c r="KQX23" s="1"/>
      <c r="KQY23" s="1"/>
      <c r="KQZ23" s="1"/>
      <c r="KRA23" s="1"/>
      <c r="KRB23" s="1"/>
      <c r="KRC23" s="1"/>
      <c r="KRD23" s="1"/>
      <c r="KRE23" s="1"/>
      <c r="KRF23" s="1"/>
      <c r="KRG23" s="1"/>
      <c r="KRH23" s="1"/>
      <c r="KRI23" s="1"/>
      <c r="KRJ23" s="1"/>
      <c r="KRK23" s="1"/>
      <c r="KRL23" s="1"/>
      <c r="KRM23" s="1"/>
      <c r="KRN23" s="1"/>
      <c r="KRO23" s="1"/>
      <c r="KRP23" s="1"/>
      <c r="KRQ23" s="1"/>
      <c r="KRR23" s="1"/>
      <c r="KRS23" s="1"/>
      <c r="KRT23" s="1"/>
      <c r="KRU23" s="1"/>
      <c r="KRV23" s="1"/>
      <c r="KRW23" s="1"/>
      <c r="KRX23" s="1"/>
      <c r="KRY23" s="1"/>
      <c r="KRZ23" s="1"/>
      <c r="KSA23" s="1"/>
      <c r="KSB23" s="1"/>
      <c r="KSC23" s="1"/>
      <c r="KSD23" s="1"/>
      <c r="KSE23" s="1"/>
      <c r="KSF23" s="1"/>
      <c r="KSG23" s="1"/>
      <c r="KSH23" s="1"/>
      <c r="KSI23" s="1"/>
      <c r="KSJ23" s="1"/>
      <c r="KSK23" s="1"/>
      <c r="KSL23" s="1"/>
      <c r="KSM23" s="1"/>
      <c r="KSN23" s="1"/>
      <c r="KSO23" s="1"/>
      <c r="KSP23" s="1"/>
      <c r="KSQ23" s="1"/>
      <c r="KSR23" s="1"/>
      <c r="KSS23" s="1"/>
      <c r="KST23" s="1"/>
      <c r="KSU23" s="1"/>
      <c r="KSV23" s="1"/>
      <c r="KSW23" s="1"/>
      <c r="KSX23" s="1"/>
      <c r="KSY23" s="1"/>
      <c r="KSZ23" s="1"/>
      <c r="KTA23" s="1"/>
      <c r="KTB23" s="1"/>
      <c r="KTC23" s="1"/>
      <c r="KTD23" s="1"/>
      <c r="KTE23" s="1"/>
      <c r="KTF23" s="1"/>
      <c r="KTG23" s="1"/>
      <c r="KTH23" s="1"/>
      <c r="KTI23" s="1"/>
      <c r="KTJ23" s="1"/>
      <c r="KTK23" s="1"/>
      <c r="KTL23" s="1"/>
      <c r="KTM23" s="1"/>
      <c r="KTN23" s="1"/>
      <c r="KTO23" s="1"/>
      <c r="KTP23" s="1"/>
      <c r="KTQ23" s="1"/>
      <c r="KTR23" s="1"/>
      <c r="KTS23" s="1"/>
      <c r="KTT23" s="1"/>
      <c r="KTU23" s="1"/>
      <c r="KTV23" s="1"/>
      <c r="KTW23" s="1"/>
      <c r="KTX23" s="1"/>
      <c r="KTY23" s="1"/>
      <c r="KTZ23" s="1"/>
      <c r="KUA23" s="1"/>
      <c r="KUB23" s="1"/>
      <c r="KUC23" s="1"/>
      <c r="KUD23" s="1"/>
      <c r="KUE23" s="1"/>
      <c r="KUF23" s="1"/>
      <c r="KUG23" s="1"/>
      <c r="KUH23" s="1"/>
      <c r="KUI23" s="1"/>
      <c r="KUJ23" s="1"/>
      <c r="KUK23" s="1"/>
      <c r="KUL23" s="1"/>
      <c r="KUM23" s="1"/>
      <c r="KUN23" s="1"/>
      <c r="KUO23" s="1"/>
      <c r="KUP23" s="1"/>
      <c r="KUQ23" s="1"/>
      <c r="KUR23" s="1"/>
      <c r="KUS23" s="1"/>
      <c r="KUT23" s="1"/>
      <c r="KUU23" s="1"/>
      <c r="KUV23" s="1"/>
      <c r="KUW23" s="1"/>
      <c r="KUX23" s="1"/>
      <c r="KUY23" s="1"/>
      <c r="KUZ23" s="1"/>
      <c r="KVA23" s="1"/>
      <c r="KVB23" s="1"/>
      <c r="KVC23" s="1"/>
      <c r="KVD23" s="1"/>
      <c r="KVE23" s="1"/>
      <c r="KVF23" s="1"/>
      <c r="KVG23" s="1"/>
      <c r="KVH23" s="1"/>
      <c r="KVI23" s="1"/>
      <c r="KVJ23" s="1"/>
      <c r="KVK23" s="1"/>
      <c r="KVL23" s="1"/>
      <c r="KVM23" s="1"/>
      <c r="KVN23" s="1"/>
      <c r="KVO23" s="1"/>
      <c r="KVP23" s="1"/>
      <c r="KVQ23" s="1"/>
      <c r="KVR23" s="1"/>
      <c r="KVS23" s="1"/>
      <c r="KVT23" s="1"/>
      <c r="KVU23" s="1"/>
      <c r="KVV23" s="1"/>
      <c r="KVW23" s="1"/>
      <c r="KVX23" s="1"/>
      <c r="KVY23" s="1"/>
      <c r="KVZ23" s="1"/>
      <c r="KWA23" s="1"/>
      <c r="KWB23" s="1"/>
      <c r="KWC23" s="1"/>
      <c r="KWD23" s="1"/>
      <c r="KWE23" s="1"/>
      <c r="KWF23" s="1"/>
      <c r="KWG23" s="1"/>
      <c r="KWH23" s="1"/>
      <c r="KWI23" s="1"/>
      <c r="KWJ23" s="1"/>
      <c r="KWK23" s="1"/>
      <c r="KWL23" s="1"/>
      <c r="KWM23" s="1"/>
      <c r="KWN23" s="1"/>
      <c r="KWO23" s="1"/>
      <c r="KWP23" s="1"/>
      <c r="KWQ23" s="1"/>
      <c r="KWR23" s="1"/>
      <c r="KWS23" s="1"/>
      <c r="KWT23" s="1"/>
      <c r="KWU23" s="1"/>
      <c r="KWV23" s="1"/>
      <c r="KWW23" s="1"/>
      <c r="KWX23" s="1"/>
      <c r="KWY23" s="1"/>
      <c r="KWZ23" s="1"/>
      <c r="KXA23" s="1"/>
      <c r="KXB23" s="1"/>
      <c r="KXC23" s="1"/>
      <c r="KXD23" s="1"/>
      <c r="KXE23" s="1"/>
      <c r="KXF23" s="1"/>
      <c r="KXG23" s="1"/>
      <c r="KXH23" s="1"/>
      <c r="KXI23" s="1"/>
      <c r="KXJ23" s="1"/>
      <c r="KXK23" s="1"/>
      <c r="KXL23" s="1"/>
      <c r="KXM23" s="1"/>
      <c r="KXN23" s="1"/>
      <c r="KXO23" s="1"/>
      <c r="KXP23" s="1"/>
      <c r="KXQ23" s="1"/>
      <c r="KXR23" s="1"/>
      <c r="KXS23" s="1"/>
      <c r="KXT23" s="1"/>
      <c r="KXU23" s="1"/>
      <c r="KXV23" s="1"/>
      <c r="KXW23" s="1"/>
      <c r="KXX23" s="1"/>
      <c r="KXY23" s="1"/>
      <c r="KXZ23" s="1"/>
      <c r="KYA23" s="1"/>
      <c r="KYB23" s="1"/>
      <c r="KYC23" s="1"/>
      <c r="KYD23" s="1"/>
      <c r="KYE23" s="1"/>
      <c r="KYF23" s="1"/>
      <c r="KYG23" s="1"/>
      <c r="KYH23" s="1"/>
      <c r="KYI23" s="1"/>
      <c r="KYJ23" s="1"/>
      <c r="KYK23" s="1"/>
      <c r="KYL23" s="1"/>
      <c r="KYM23" s="1"/>
      <c r="KYN23" s="1"/>
      <c r="KYO23" s="1"/>
      <c r="KYP23" s="1"/>
      <c r="KYQ23" s="1"/>
      <c r="KYR23" s="1"/>
      <c r="KYS23" s="1"/>
      <c r="KYT23" s="1"/>
      <c r="KYU23" s="1"/>
      <c r="KYV23" s="1"/>
      <c r="KYW23" s="1"/>
      <c r="KYX23" s="1"/>
      <c r="KYY23" s="1"/>
      <c r="KYZ23" s="1"/>
      <c r="KZA23" s="1"/>
      <c r="KZB23" s="1"/>
      <c r="KZC23" s="1"/>
      <c r="KZD23" s="1"/>
      <c r="KZE23" s="1"/>
      <c r="KZF23" s="1"/>
      <c r="KZG23" s="1"/>
      <c r="KZH23" s="1"/>
      <c r="KZI23" s="1"/>
      <c r="KZJ23" s="1"/>
      <c r="KZK23" s="1"/>
      <c r="KZL23" s="1"/>
      <c r="KZM23" s="1"/>
      <c r="KZN23" s="1"/>
      <c r="KZO23" s="1"/>
      <c r="KZP23" s="1"/>
      <c r="KZQ23" s="1"/>
      <c r="KZR23" s="1"/>
      <c r="KZS23" s="1"/>
      <c r="KZT23" s="1"/>
      <c r="KZU23" s="1"/>
      <c r="KZV23" s="1"/>
      <c r="KZW23" s="1"/>
      <c r="KZX23" s="1"/>
      <c r="KZY23" s="1"/>
      <c r="KZZ23" s="1"/>
      <c r="LAA23" s="1"/>
      <c r="LAB23" s="1"/>
      <c r="LAC23" s="1"/>
      <c r="LAD23" s="1"/>
      <c r="LAE23" s="1"/>
      <c r="LAF23" s="1"/>
      <c r="LAG23" s="1"/>
      <c r="LAH23" s="1"/>
      <c r="LAI23" s="1"/>
      <c r="LAJ23" s="1"/>
      <c r="LAK23" s="1"/>
      <c r="LAL23" s="1"/>
      <c r="LAM23" s="1"/>
      <c r="LAN23" s="1"/>
      <c r="LAO23" s="1"/>
      <c r="LAP23" s="1"/>
      <c r="LAQ23" s="1"/>
      <c r="LAR23" s="1"/>
      <c r="LAS23" s="1"/>
      <c r="LAT23" s="1"/>
      <c r="LAU23" s="1"/>
      <c r="LAV23" s="1"/>
      <c r="LAW23" s="1"/>
      <c r="LAX23" s="1"/>
      <c r="LAY23" s="1"/>
      <c r="LAZ23" s="1"/>
      <c r="LBA23" s="1"/>
      <c r="LBB23" s="1"/>
      <c r="LBC23" s="1"/>
      <c r="LBD23" s="1"/>
      <c r="LBE23" s="1"/>
      <c r="LBF23" s="1"/>
      <c r="LBG23" s="1"/>
      <c r="LBH23" s="1"/>
      <c r="LBI23" s="1"/>
      <c r="LBJ23" s="1"/>
      <c r="LBK23" s="1"/>
      <c r="LBL23" s="1"/>
      <c r="LBM23" s="1"/>
      <c r="LBN23" s="1"/>
      <c r="LBO23" s="1"/>
      <c r="LBP23" s="1"/>
      <c r="LBQ23" s="1"/>
      <c r="LBR23" s="1"/>
      <c r="LBS23" s="1"/>
      <c r="LBT23" s="1"/>
      <c r="LBU23" s="1"/>
      <c r="LBV23" s="1"/>
      <c r="LBW23" s="1"/>
      <c r="LBX23" s="1"/>
      <c r="LBY23" s="1"/>
      <c r="LBZ23" s="1"/>
      <c r="LCA23" s="1"/>
      <c r="LCB23" s="1"/>
      <c r="LCC23" s="1"/>
      <c r="LCD23" s="1"/>
      <c r="LCE23" s="1"/>
      <c r="LCF23" s="1"/>
      <c r="LCG23" s="1"/>
      <c r="LCH23" s="1"/>
      <c r="LCI23" s="1"/>
      <c r="LCJ23" s="1"/>
      <c r="LCK23" s="1"/>
      <c r="LCL23" s="1"/>
      <c r="LCM23" s="1"/>
      <c r="LCN23" s="1"/>
      <c r="LCO23" s="1"/>
      <c r="LCP23" s="1"/>
      <c r="LCQ23" s="1"/>
      <c r="LCR23" s="1"/>
      <c r="LCS23" s="1"/>
      <c r="LCT23" s="1"/>
      <c r="LCU23" s="1"/>
      <c r="LCV23" s="1"/>
      <c r="LCW23" s="1"/>
      <c r="LCX23" s="1"/>
      <c r="LCY23" s="1"/>
      <c r="LCZ23" s="1"/>
      <c r="LDA23" s="1"/>
      <c r="LDB23" s="1"/>
      <c r="LDC23" s="1"/>
      <c r="LDD23" s="1"/>
      <c r="LDE23" s="1"/>
      <c r="LDF23" s="1"/>
      <c r="LDG23" s="1"/>
      <c r="LDH23" s="1"/>
      <c r="LDI23" s="1"/>
      <c r="LDJ23" s="1"/>
      <c r="LDK23" s="1"/>
      <c r="LDL23" s="1"/>
      <c r="LDM23" s="1"/>
      <c r="LDN23" s="1"/>
      <c r="LDO23" s="1"/>
      <c r="LDP23" s="1"/>
      <c r="LDQ23" s="1"/>
      <c r="LDR23" s="1"/>
      <c r="LDS23" s="1"/>
      <c r="LDT23" s="1"/>
      <c r="LDU23" s="1"/>
      <c r="LDV23" s="1"/>
      <c r="LDW23" s="1"/>
      <c r="LDX23" s="1"/>
      <c r="LDY23" s="1"/>
      <c r="LDZ23" s="1"/>
      <c r="LEA23" s="1"/>
      <c r="LEB23" s="1"/>
      <c r="LEC23" s="1"/>
      <c r="LED23" s="1"/>
      <c r="LEE23" s="1"/>
      <c r="LEF23" s="1"/>
      <c r="LEG23" s="1"/>
      <c r="LEH23" s="1"/>
      <c r="LEI23" s="1"/>
      <c r="LEJ23" s="1"/>
      <c r="LEK23" s="1"/>
      <c r="LEL23" s="1"/>
      <c r="LEM23" s="1"/>
      <c r="LEN23" s="1"/>
      <c r="LEO23" s="1"/>
      <c r="LEP23" s="1"/>
      <c r="LEQ23" s="1"/>
      <c r="LER23" s="1"/>
      <c r="LES23" s="1"/>
      <c r="LET23" s="1"/>
      <c r="LEU23" s="1"/>
      <c r="LEV23" s="1"/>
      <c r="LEW23" s="1"/>
      <c r="LEX23" s="1"/>
      <c r="LEY23" s="1"/>
      <c r="LEZ23" s="1"/>
      <c r="LFA23" s="1"/>
      <c r="LFB23" s="1"/>
      <c r="LFC23" s="1"/>
      <c r="LFD23" s="1"/>
      <c r="LFE23" s="1"/>
      <c r="LFF23" s="1"/>
      <c r="LFG23" s="1"/>
      <c r="LFH23" s="1"/>
      <c r="LFI23" s="1"/>
      <c r="LFJ23" s="1"/>
      <c r="LFK23" s="1"/>
      <c r="LFL23" s="1"/>
      <c r="LFM23" s="1"/>
      <c r="LFN23" s="1"/>
      <c r="LFO23" s="1"/>
      <c r="LFP23" s="1"/>
      <c r="LFQ23" s="1"/>
      <c r="LFR23" s="1"/>
      <c r="LFS23" s="1"/>
      <c r="LFT23" s="1"/>
      <c r="LFU23" s="1"/>
      <c r="LFV23" s="1"/>
      <c r="LFW23" s="1"/>
      <c r="LFX23" s="1"/>
      <c r="LFY23" s="1"/>
      <c r="LFZ23" s="1"/>
      <c r="LGA23" s="1"/>
      <c r="LGB23" s="1"/>
      <c r="LGC23" s="1"/>
      <c r="LGD23" s="1"/>
      <c r="LGE23" s="1"/>
      <c r="LGF23" s="1"/>
      <c r="LGG23" s="1"/>
      <c r="LGH23" s="1"/>
      <c r="LGI23" s="1"/>
      <c r="LGJ23" s="1"/>
      <c r="LGK23" s="1"/>
      <c r="LGL23" s="1"/>
      <c r="LGM23" s="1"/>
      <c r="LGN23" s="1"/>
      <c r="LGO23" s="1"/>
      <c r="LGP23" s="1"/>
      <c r="LGQ23" s="1"/>
      <c r="LGR23" s="1"/>
      <c r="LGS23" s="1"/>
      <c r="LGT23" s="1"/>
      <c r="LGU23" s="1"/>
      <c r="LGV23" s="1"/>
      <c r="LGW23" s="1"/>
      <c r="LGX23" s="1"/>
      <c r="LGY23" s="1"/>
      <c r="LGZ23" s="1"/>
      <c r="LHA23" s="1"/>
      <c r="LHB23" s="1"/>
      <c r="LHC23" s="1"/>
      <c r="LHD23" s="1"/>
      <c r="LHE23" s="1"/>
      <c r="LHF23" s="1"/>
      <c r="LHG23" s="1"/>
      <c r="LHH23" s="1"/>
      <c r="LHI23" s="1"/>
      <c r="LHJ23" s="1"/>
      <c r="LHK23" s="1"/>
      <c r="LHL23" s="1"/>
      <c r="LHM23" s="1"/>
      <c r="LHN23" s="1"/>
      <c r="LHO23" s="1"/>
      <c r="LHP23" s="1"/>
      <c r="LHQ23" s="1"/>
      <c r="LHR23" s="1"/>
      <c r="LHS23" s="1"/>
      <c r="LHT23" s="1"/>
      <c r="LHU23" s="1"/>
      <c r="LHV23" s="1"/>
      <c r="LHW23" s="1"/>
      <c r="LHX23" s="1"/>
      <c r="LHY23" s="1"/>
      <c r="LHZ23" s="1"/>
      <c r="LIA23" s="1"/>
      <c r="LIB23" s="1"/>
      <c r="LIC23" s="1"/>
      <c r="LID23" s="1"/>
      <c r="LIE23" s="1"/>
      <c r="LIF23" s="1"/>
      <c r="LIG23" s="1"/>
      <c r="LIH23" s="1"/>
      <c r="LII23" s="1"/>
      <c r="LIJ23" s="1"/>
      <c r="LIK23" s="1"/>
      <c r="LIL23" s="1"/>
      <c r="LIM23" s="1"/>
      <c r="LIN23" s="1"/>
      <c r="LIO23" s="1"/>
      <c r="LIP23" s="1"/>
      <c r="LIQ23" s="1"/>
      <c r="LIR23" s="1"/>
      <c r="LIS23" s="1"/>
      <c r="LIT23" s="1"/>
      <c r="LIU23" s="1"/>
      <c r="LIV23" s="1"/>
      <c r="LIW23" s="1"/>
      <c r="LIX23" s="1"/>
      <c r="LIY23" s="1"/>
      <c r="LIZ23" s="1"/>
      <c r="LJA23" s="1"/>
      <c r="LJB23" s="1"/>
      <c r="LJC23" s="1"/>
      <c r="LJD23" s="1"/>
      <c r="LJE23" s="1"/>
      <c r="LJF23" s="1"/>
      <c r="LJG23" s="1"/>
      <c r="LJH23" s="1"/>
      <c r="LJI23" s="1"/>
      <c r="LJJ23" s="1"/>
      <c r="LJK23" s="1"/>
      <c r="LJL23" s="1"/>
      <c r="LJM23" s="1"/>
      <c r="LJN23" s="1"/>
      <c r="LJO23" s="1"/>
      <c r="LJP23" s="1"/>
      <c r="LJQ23" s="1"/>
      <c r="LJR23" s="1"/>
      <c r="LJS23" s="1"/>
      <c r="LJT23" s="1"/>
      <c r="LJU23" s="1"/>
      <c r="LJV23" s="1"/>
      <c r="LJW23" s="1"/>
      <c r="LJX23" s="1"/>
      <c r="LJY23" s="1"/>
      <c r="LJZ23" s="1"/>
      <c r="LKA23" s="1"/>
      <c r="LKB23" s="1"/>
      <c r="LKC23" s="1"/>
      <c r="LKD23" s="1"/>
      <c r="LKE23" s="1"/>
      <c r="LKF23" s="1"/>
      <c r="LKG23" s="1"/>
      <c r="LKH23" s="1"/>
      <c r="LKI23" s="1"/>
      <c r="LKJ23" s="1"/>
      <c r="LKK23" s="1"/>
      <c r="LKL23" s="1"/>
      <c r="LKM23" s="1"/>
      <c r="LKN23" s="1"/>
      <c r="LKO23" s="1"/>
      <c r="LKP23" s="1"/>
      <c r="LKQ23" s="1"/>
      <c r="LKR23" s="1"/>
      <c r="LKS23" s="1"/>
      <c r="LKT23" s="1"/>
      <c r="LKU23" s="1"/>
      <c r="LKV23" s="1"/>
      <c r="LKW23" s="1"/>
      <c r="LKX23" s="1"/>
      <c r="LKY23" s="1"/>
      <c r="LKZ23" s="1"/>
      <c r="LLA23" s="1"/>
      <c r="LLB23" s="1"/>
      <c r="LLC23" s="1"/>
      <c r="LLD23" s="1"/>
      <c r="LLE23" s="1"/>
      <c r="LLF23" s="1"/>
      <c r="LLG23" s="1"/>
      <c r="LLH23" s="1"/>
      <c r="LLI23" s="1"/>
      <c r="LLJ23" s="1"/>
      <c r="LLK23" s="1"/>
      <c r="LLL23" s="1"/>
      <c r="LLM23" s="1"/>
      <c r="LLN23" s="1"/>
      <c r="LLO23" s="1"/>
      <c r="LLP23" s="1"/>
      <c r="LLQ23" s="1"/>
      <c r="LLR23" s="1"/>
      <c r="LLS23" s="1"/>
      <c r="LLT23" s="1"/>
      <c r="LLU23" s="1"/>
      <c r="LLV23" s="1"/>
      <c r="LLW23" s="1"/>
      <c r="LLX23" s="1"/>
      <c r="LLY23" s="1"/>
      <c r="LLZ23" s="1"/>
      <c r="LMA23" s="1"/>
      <c r="LMB23" s="1"/>
      <c r="LMC23" s="1"/>
      <c r="LMD23" s="1"/>
      <c r="LME23" s="1"/>
      <c r="LMF23" s="1"/>
      <c r="LMG23" s="1"/>
      <c r="LMH23" s="1"/>
      <c r="LMI23" s="1"/>
      <c r="LMJ23" s="1"/>
      <c r="LMK23" s="1"/>
      <c r="LML23" s="1"/>
      <c r="LMM23" s="1"/>
      <c r="LMN23" s="1"/>
      <c r="LMO23" s="1"/>
      <c r="LMP23" s="1"/>
      <c r="LMQ23" s="1"/>
      <c r="LMR23" s="1"/>
      <c r="LMS23" s="1"/>
      <c r="LMT23" s="1"/>
      <c r="LMU23" s="1"/>
      <c r="LMV23" s="1"/>
      <c r="LMW23" s="1"/>
      <c r="LMX23" s="1"/>
      <c r="LMY23" s="1"/>
      <c r="LMZ23" s="1"/>
      <c r="LNA23" s="1"/>
      <c r="LNB23" s="1"/>
      <c r="LNC23" s="1"/>
      <c r="LND23" s="1"/>
      <c r="LNE23" s="1"/>
      <c r="LNF23" s="1"/>
      <c r="LNG23" s="1"/>
      <c r="LNH23" s="1"/>
      <c r="LNI23" s="1"/>
      <c r="LNJ23" s="1"/>
      <c r="LNK23" s="1"/>
      <c r="LNL23" s="1"/>
      <c r="LNM23" s="1"/>
      <c r="LNN23" s="1"/>
      <c r="LNO23" s="1"/>
      <c r="LNP23" s="1"/>
      <c r="LNQ23" s="1"/>
      <c r="LNR23" s="1"/>
      <c r="LNS23" s="1"/>
      <c r="LNT23" s="1"/>
      <c r="LNU23" s="1"/>
      <c r="LNV23" s="1"/>
      <c r="LNW23" s="1"/>
      <c r="LNX23" s="1"/>
      <c r="LNY23" s="1"/>
      <c r="LNZ23" s="1"/>
      <c r="LOA23" s="1"/>
      <c r="LOB23" s="1"/>
      <c r="LOC23" s="1"/>
      <c r="LOD23" s="1"/>
      <c r="LOE23" s="1"/>
      <c r="LOF23" s="1"/>
      <c r="LOG23" s="1"/>
      <c r="LOH23" s="1"/>
      <c r="LOI23" s="1"/>
      <c r="LOJ23" s="1"/>
      <c r="LOK23" s="1"/>
      <c r="LOL23" s="1"/>
      <c r="LOM23" s="1"/>
      <c r="LON23" s="1"/>
      <c r="LOO23" s="1"/>
      <c r="LOP23" s="1"/>
      <c r="LOQ23" s="1"/>
      <c r="LOR23" s="1"/>
      <c r="LOS23" s="1"/>
      <c r="LOT23" s="1"/>
      <c r="LOU23" s="1"/>
      <c r="LOV23" s="1"/>
      <c r="LOW23" s="1"/>
      <c r="LOX23" s="1"/>
      <c r="LOY23" s="1"/>
      <c r="LOZ23" s="1"/>
      <c r="LPA23" s="1"/>
      <c r="LPB23" s="1"/>
      <c r="LPC23" s="1"/>
      <c r="LPD23" s="1"/>
      <c r="LPE23" s="1"/>
      <c r="LPF23" s="1"/>
      <c r="LPG23" s="1"/>
      <c r="LPH23" s="1"/>
      <c r="LPI23" s="1"/>
      <c r="LPJ23" s="1"/>
      <c r="LPK23" s="1"/>
      <c r="LPL23" s="1"/>
      <c r="LPM23" s="1"/>
      <c r="LPN23" s="1"/>
      <c r="LPO23" s="1"/>
      <c r="LPP23" s="1"/>
      <c r="LPQ23" s="1"/>
      <c r="LPR23" s="1"/>
      <c r="LPS23" s="1"/>
      <c r="LPT23" s="1"/>
      <c r="LPU23" s="1"/>
      <c r="LPV23" s="1"/>
      <c r="LPW23" s="1"/>
      <c r="LPX23" s="1"/>
      <c r="LPY23" s="1"/>
      <c r="LPZ23" s="1"/>
      <c r="LQA23" s="1"/>
      <c r="LQB23" s="1"/>
      <c r="LQC23" s="1"/>
      <c r="LQD23" s="1"/>
      <c r="LQE23" s="1"/>
      <c r="LQF23" s="1"/>
      <c r="LQG23" s="1"/>
      <c r="LQH23" s="1"/>
      <c r="LQI23" s="1"/>
      <c r="LQJ23" s="1"/>
      <c r="LQK23" s="1"/>
      <c r="LQL23" s="1"/>
      <c r="LQM23" s="1"/>
      <c r="LQN23" s="1"/>
      <c r="LQO23" s="1"/>
      <c r="LQP23" s="1"/>
      <c r="LQQ23" s="1"/>
      <c r="LQR23" s="1"/>
      <c r="LQS23" s="1"/>
      <c r="LQT23" s="1"/>
      <c r="LQU23" s="1"/>
      <c r="LQV23" s="1"/>
      <c r="LQW23" s="1"/>
      <c r="LQX23" s="1"/>
      <c r="LQY23" s="1"/>
      <c r="LQZ23" s="1"/>
      <c r="LRA23" s="1"/>
      <c r="LRB23" s="1"/>
      <c r="LRC23" s="1"/>
      <c r="LRD23" s="1"/>
      <c r="LRE23" s="1"/>
      <c r="LRF23" s="1"/>
      <c r="LRG23" s="1"/>
      <c r="LRH23" s="1"/>
      <c r="LRI23" s="1"/>
      <c r="LRJ23" s="1"/>
      <c r="LRK23" s="1"/>
      <c r="LRL23" s="1"/>
      <c r="LRM23" s="1"/>
      <c r="LRN23" s="1"/>
      <c r="LRO23" s="1"/>
      <c r="LRP23" s="1"/>
      <c r="LRQ23" s="1"/>
      <c r="LRR23" s="1"/>
      <c r="LRS23" s="1"/>
      <c r="LRT23" s="1"/>
      <c r="LRU23" s="1"/>
      <c r="LRV23" s="1"/>
      <c r="LRW23" s="1"/>
      <c r="LRX23" s="1"/>
      <c r="LRY23" s="1"/>
      <c r="LRZ23" s="1"/>
      <c r="LSA23" s="1"/>
      <c r="LSB23" s="1"/>
      <c r="LSC23" s="1"/>
      <c r="LSD23" s="1"/>
      <c r="LSE23" s="1"/>
      <c r="LSF23" s="1"/>
      <c r="LSG23" s="1"/>
      <c r="LSH23" s="1"/>
      <c r="LSI23" s="1"/>
      <c r="LSJ23" s="1"/>
      <c r="LSK23" s="1"/>
      <c r="LSL23" s="1"/>
      <c r="LSM23" s="1"/>
      <c r="LSN23" s="1"/>
      <c r="LSO23" s="1"/>
      <c r="LSP23" s="1"/>
      <c r="LSQ23" s="1"/>
      <c r="LSR23" s="1"/>
      <c r="LSS23" s="1"/>
      <c r="LST23" s="1"/>
      <c r="LSU23" s="1"/>
      <c r="LSV23" s="1"/>
      <c r="LSW23" s="1"/>
      <c r="LSX23" s="1"/>
      <c r="LSY23" s="1"/>
      <c r="LSZ23" s="1"/>
      <c r="LTA23" s="1"/>
      <c r="LTB23" s="1"/>
      <c r="LTC23" s="1"/>
      <c r="LTD23" s="1"/>
      <c r="LTE23" s="1"/>
      <c r="LTF23" s="1"/>
      <c r="LTG23" s="1"/>
      <c r="LTH23" s="1"/>
      <c r="LTI23" s="1"/>
      <c r="LTJ23" s="1"/>
      <c r="LTK23" s="1"/>
      <c r="LTL23" s="1"/>
      <c r="LTM23" s="1"/>
      <c r="LTN23" s="1"/>
      <c r="LTO23" s="1"/>
      <c r="LTP23" s="1"/>
      <c r="LTQ23" s="1"/>
      <c r="LTR23" s="1"/>
      <c r="LTS23" s="1"/>
      <c r="LTT23" s="1"/>
      <c r="LTU23" s="1"/>
      <c r="LTV23" s="1"/>
      <c r="LTW23" s="1"/>
      <c r="LTX23" s="1"/>
      <c r="LTY23" s="1"/>
      <c r="LTZ23" s="1"/>
      <c r="LUA23" s="1"/>
      <c r="LUB23" s="1"/>
      <c r="LUC23" s="1"/>
      <c r="LUD23" s="1"/>
      <c r="LUE23" s="1"/>
      <c r="LUF23" s="1"/>
      <c r="LUG23" s="1"/>
      <c r="LUH23" s="1"/>
      <c r="LUI23" s="1"/>
      <c r="LUJ23" s="1"/>
      <c r="LUK23" s="1"/>
      <c r="LUL23" s="1"/>
      <c r="LUM23" s="1"/>
      <c r="LUN23" s="1"/>
      <c r="LUO23" s="1"/>
      <c r="LUP23" s="1"/>
      <c r="LUQ23" s="1"/>
      <c r="LUR23" s="1"/>
      <c r="LUS23" s="1"/>
      <c r="LUT23" s="1"/>
      <c r="LUU23" s="1"/>
      <c r="LUV23" s="1"/>
      <c r="LUW23" s="1"/>
      <c r="LUX23" s="1"/>
      <c r="LUY23" s="1"/>
      <c r="LUZ23" s="1"/>
      <c r="LVA23" s="1"/>
      <c r="LVB23" s="1"/>
      <c r="LVC23" s="1"/>
      <c r="LVD23" s="1"/>
      <c r="LVE23" s="1"/>
      <c r="LVF23" s="1"/>
      <c r="LVG23" s="1"/>
      <c r="LVH23" s="1"/>
      <c r="LVI23" s="1"/>
      <c r="LVJ23" s="1"/>
      <c r="LVK23" s="1"/>
      <c r="LVL23" s="1"/>
      <c r="LVM23" s="1"/>
      <c r="LVN23" s="1"/>
      <c r="LVO23" s="1"/>
      <c r="LVP23" s="1"/>
      <c r="LVQ23" s="1"/>
      <c r="LVR23" s="1"/>
      <c r="LVS23" s="1"/>
      <c r="LVT23" s="1"/>
      <c r="LVU23" s="1"/>
      <c r="LVV23" s="1"/>
      <c r="LVW23" s="1"/>
      <c r="LVX23" s="1"/>
      <c r="LVY23" s="1"/>
      <c r="LVZ23" s="1"/>
      <c r="LWA23" s="1"/>
      <c r="LWB23" s="1"/>
      <c r="LWC23" s="1"/>
      <c r="LWD23" s="1"/>
      <c r="LWE23" s="1"/>
      <c r="LWF23" s="1"/>
      <c r="LWG23" s="1"/>
      <c r="LWH23" s="1"/>
      <c r="LWI23" s="1"/>
      <c r="LWJ23" s="1"/>
      <c r="LWK23" s="1"/>
      <c r="LWL23" s="1"/>
      <c r="LWM23" s="1"/>
      <c r="LWN23" s="1"/>
      <c r="LWO23" s="1"/>
      <c r="LWP23" s="1"/>
      <c r="LWQ23" s="1"/>
      <c r="LWR23" s="1"/>
      <c r="LWS23" s="1"/>
      <c r="LWT23" s="1"/>
      <c r="LWU23" s="1"/>
      <c r="LWV23" s="1"/>
      <c r="LWW23" s="1"/>
      <c r="LWX23" s="1"/>
      <c r="LWY23" s="1"/>
      <c r="LWZ23" s="1"/>
      <c r="LXA23" s="1"/>
      <c r="LXB23" s="1"/>
      <c r="LXC23" s="1"/>
      <c r="LXD23" s="1"/>
      <c r="LXE23" s="1"/>
      <c r="LXF23" s="1"/>
      <c r="LXG23" s="1"/>
      <c r="LXH23" s="1"/>
      <c r="LXI23" s="1"/>
      <c r="LXJ23" s="1"/>
      <c r="LXK23" s="1"/>
      <c r="LXL23" s="1"/>
      <c r="LXM23" s="1"/>
      <c r="LXN23" s="1"/>
      <c r="LXO23" s="1"/>
      <c r="LXP23" s="1"/>
      <c r="LXQ23" s="1"/>
      <c r="LXR23" s="1"/>
      <c r="LXS23" s="1"/>
      <c r="LXT23" s="1"/>
      <c r="LXU23" s="1"/>
      <c r="LXV23" s="1"/>
      <c r="LXW23" s="1"/>
      <c r="LXX23" s="1"/>
      <c r="LXY23" s="1"/>
      <c r="LXZ23" s="1"/>
      <c r="LYA23" s="1"/>
      <c r="LYB23" s="1"/>
      <c r="LYC23" s="1"/>
      <c r="LYD23" s="1"/>
      <c r="LYE23" s="1"/>
      <c r="LYF23" s="1"/>
      <c r="LYG23" s="1"/>
      <c r="LYH23" s="1"/>
      <c r="LYI23" s="1"/>
      <c r="LYJ23" s="1"/>
      <c r="LYK23" s="1"/>
      <c r="LYL23" s="1"/>
      <c r="LYM23" s="1"/>
      <c r="LYN23" s="1"/>
      <c r="LYO23" s="1"/>
      <c r="LYP23" s="1"/>
      <c r="LYQ23" s="1"/>
      <c r="LYR23" s="1"/>
      <c r="LYS23" s="1"/>
      <c r="LYT23" s="1"/>
      <c r="LYU23" s="1"/>
      <c r="LYV23" s="1"/>
      <c r="LYW23" s="1"/>
      <c r="LYX23" s="1"/>
      <c r="LYY23" s="1"/>
      <c r="LYZ23" s="1"/>
      <c r="LZA23" s="1"/>
      <c r="LZB23" s="1"/>
      <c r="LZC23" s="1"/>
      <c r="LZD23" s="1"/>
      <c r="LZE23" s="1"/>
      <c r="LZF23" s="1"/>
      <c r="LZG23" s="1"/>
      <c r="LZH23" s="1"/>
      <c r="LZI23" s="1"/>
      <c r="LZJ23" s="1"/>
      <c r="LZK23" s="1"/>
      <c r="LZL23" s="1"/>
      <c r="LZM23" s="1"/>
      <c r="LZN23" s="1"/>
      <c r="LZO23" s="1"/>
      <c r="LZP23" s="1"/>
      <c r="LZQ23" s="1"/>
      <c r="LZR23" s="1"/>
      <c r="LZS23" s="1"/>
      <c r="LZT23" s="1"/>
      <c r="LZU23" s="1"/>
      <c r="LZV23" s="1"/>
      <c r="LZW23" s="1"/>
      <c r="LZX23" s="1"/>
      <c r="LZY23" s="1"/>
      <c r="LZZ23" s="1"/>
      <c r="MAA23" s="1"/>
      <c r="MAB23" s="1"/>
      <c r="MAC23" s="1"/>
      <c r="MAD23" s="1"/>
      <c r="MAE23" s="1"/>
      <c r="MAF23" s="1"/>
      <c r="MAG23" s="1"/>
      <c r="MAH23" s="1"/>
      <c r="MAI23" s="1"/>
      <c r="MAJ23" s="1"/>
      <c r="MAK23" s="1"/>
      <c r="MAL23" s="1"/>
      <c r="MAM23" s="1"/>
      <c r="MAN23" s="1"/>
      <c r="MAO23" s="1"/>
      <c r="MAP23" s="1"/>
      <c r="MAQ23" s="1"/>
      <c r="MAR23" s="1"/>
      <c r="MAS23" s="1"/>
      <c r="MAT23" s="1"/>
      <c r="MAU23" s="1"/>
      <c r="MAV23" s="1"/>
      <c r="MAW23" s="1"/>
      <c r="MAX23" s="1"/>
      <c r="MAY23" s="1"/>
      <c r="MAZ23" s="1"/>
      <c r="MBA23" s="1"/>
      <c r="MBB23" s="1"/>
      <c r="MBC23" s="1"/>
      <c r="MBD23" s="1"/>
      <c r="MBE23" s="1"/>
      <c r="MBF23" s="1"/>
      <c r="MBG23" s="1"/>
      <c r="MBH23" s="1"/>
      <c r="MBI23" s="1"/>
      <c r="MBJ23" s="1"/>
      <c r="MBK23" s="1"/>
      <c r="MBL23" s="1"/>
      <c r="MBM23" s="1"/>
      <c r="MBN23" s="1"/>
      <c r="MBO23" s="1"/>
      <c r="MBP23" s="1"/>
      <c r="MBQ23" s="1"/>
      <c r="MBR23" s="1"/>
      <c r="MBS23" s="1"/>
      <c r="MBT23" s="1"/>
      <c r="MBU23" s="1"/>
      <c r="MBV23" s="1"/>
      <c r="MBW23" s="1"/>
      <c r="MBX23" s="1"/>
      <c r="MBY23" s="1"/>
      <c r="MBZ23" s="1"/>
      <c r="MCA23" s="1"/>
      <c r="MCB23" s="1"/>
      <c r="MCC23" s="1"/>
      <c r="MCD23" s="1"/>
      <c r="MCE23" s="1"/>
      <c r="MCF23" s="1"/>
      <c r="MCG23" s="1"/>
      <c r="MCH23" s="1"/>
      <c r="MCI23" s="1"/>
      <c r="MCJ23" s="1"/>
      <c r="MCK23" s="1"/>
      <c r="MCL23" s="1"/>
      <c r="MCM23" s="1"/>
      <c r="MCN23" s="1"/>
      <c r="MCO23" s="1"/>
      <c r="MCP23" s="1"/>
      <c r="MCQ23" s="1"/>
      <c r="MCR23" s="1"/>
      <c r="MCS23" s="1"/>
      <c r="MCT23" s="1"/>
      <c r="MCU23" s="1"/>
      <c r="MCV23" s="1"/>
      <c r="MCW23" s="1"/>
      <c r="MCX23" s="1"/>
      <c r="MCY23" s="1"/>
      <c r="MCZ23" s="1"/>
      <c r="MDA23" s="1"/>
      <c r="MDB23" s="1"/>
      <c r="MDC23" s="1"/>
      <c r="MDD23" s="1"/>
      <c r="MDE23" s="1"/>
      <c r="MDF23" s="1"/>
      <c r="MDG23" s="1"/>
      <c r="MDH23" s="1"/>
      <c r="MDI23" s="1"/>
      <c r="MDJ23" s="1"/>
      <c r="MDK23" s="1"/>
      <c r="MDL23" s="1"/>
      <c r="MDM23" s="1"/>
      <c r="MDN23" s="1"/>
      <c r="MDO23" s="1"/>
      <c r="MDP23" s="1"/>
      <c r="MDQ23" s="1"/>
      <c r="MDR23" s="1"/>
      <c r="MDS23" s="1"/>
      <c r="MDT23" s="1"/>
      <c r="MDU23" s="1"/>
      <c r="MDV23" s="1"/>
      <c r="MDW23" s="1"/>
      <c r="MDX23" s="1"/>
      <c r="MDY23" s="1"/>
      <c r="MDZ23" s="1"/>
      <c r="MEA23" s="1"/>
      <c r="MEB23" s="1"/>
      <c r="MEC23" s="1"/>
      <c r="MED23" s="1"/>
      <c r="MEE23" s="1"/>
      <c r="MEF23" s="1"/>
      <c r="MEG23" s="1"/>
      <c r="MEH23" s="1"/>
      <c r="MEI23" s="1"/>
      <c r="MEJ23" s="1"/>
      <c r="MEK23" s="1"/>
      <c r="MEL23" s="1"/>
      <c r="MEM23" s="1"/>
      <c r="MEN23" s="1"/>
      <c r="MEO23" s="1"/>
      <c r="MEP23" s="1"/>
      <c r="MEQ23" s="1"/>
      <c r="MER23" s="1"/>
      <c r="MES23" s="1"/>
      <c r="MET23" s="1"/>
      <c r="MEU23" s="1"/>
      <c r="MEV23" s="1"/>
      <c r="MEW23" s="1"/>
      <c r="MEX23" s="1"/>
      <c r="MEY23" s="1"/>
      <c r="MEZ23" s="1"/>
      <c r="MFA23" s="1"/>
      <c r="MFB23" s="1"/>
      <c r="MFC23" s="1"/>
      <c r="MFD23" s="1"/>
      <c r="MFE23" s="1"/>
      <c r="MFF23" s="1"/>
      <c r="MFG23" s="1"/>
      <c r="MFH23" s="1"/>
      <c r="MFI23" s="1"/>
      <c r="MFJ23" s="1"/>
      <c r="MFK23" s="1"/>
      <c r="MFL23" s="1"/>
      <c r="MFM23" s="1"/>
      <c r="MFN23" s="1"/>
      <c r="MFO23" s="1"/>
      <c r="MFP23" s="1"/>
      <c r="MFQ23" s="1"/>
      <c r="MFR23" s="1"/>
      <c r="MFS23" s="1"/>
      <c r="MFT23" s="1"/>
      <c r="MFU23" s="1"/>
      <c r="MFV23" s="1"/>
      <c r="MFW23" s="1"/>
      <c r="MFX23" s="1"/>
      <c r="MFY23" s="1"/>
      <c r="MFZ23" s="1"/>
      <c r="MGA23" s="1"/>
      <c r="MGB23" s="1"/>
      <c r="MGC23" s="1"/>
      <c r="MGD23" s="1"/>
      <c r="MGE23" s="1"/>
      <c r="MGF23" s="1"/>
      <c r="MGG23" s="1"/>
      <c r="MGH23" s="1"/>
      <c r="MGI23" s="1"/>
      <c r="MGJ23" s="1"/>
      <c r="MGK23" s="1"/>
      <c r="MGL23" s="1"/>
      <c r="MGM23" s="1"/>
      <c r="MGN23" s="1"/>
      <c r="MGO23" s="1"/>
      <c r="MGP23" s="1"/>
      <c r="MGQ23" s="1"/>
      <c r="MGR23" s="1"/>
      <c r="MGS23" s="1"/>
      <c r="MGT23" s="1"/>
      <c r="MGU23" s="1"/>
      <c r="MGV23" s="1"/>
      <c r="MGW23" s="1"/>
      <c r="MGX23" s="1"/>
      <c r="MGY23" s="1"/>
      <c r="MGZ23" s="1"/>
      <c r="MHA23" s="1"/>
      <c r="MHB23" s="1"/>
      <c r="MHC23" s="1"/>
      <c r="MHD23" s="1"/>
      <c r="MHE23" s="1"/>
      <c r="MHF23" s="1"/>
      <c r="MHG23" s="1"/>
      <c r="MHH23" s="1"/>
      <c r="MHI23" s="1"/>
      <c r="MHJ23" s="1"/>
      <c r="MHK23" s="1"/>
      <c r="MHL23" s="1"/>
      <c r="MHM23" s="1"/>
      <c r="MHN23" s="1"/>
      <c r="MHO23" s="1"/>
      <c r="MHP23" s="1"/>
      <c r="MHQ23" s="1"/>
      <c r="MHR23" s="1"/>
      <c r="MHS23" s="1"/>
      <c r="MHT23" s="1"/>
      <c r="MHU23" s="1"/>
      <c r="MHV23" s="1"/>
      <c r="MHW23" s="1"/>
      <c r="MHX23" s="1"/>
      <c r="MHY23" s="1"/>
      <c r="MHZ23" s="1"/>
      <c r="MIA23" s="1"/>
      <c r="MIB23" s="1"/>
      <c r="MIC23" s="1"/>
      <c r="MID23" s="1"/>
      <c r="MIE23" s="1"/>
      <c r="MIF23" s="1"/>
      <c r="MIG23" s="1"/>
      <c r="MIH23" s="1"/>
      <c r="MII23" s="1"/>
      <c r="MIJ23" s="1"/>
      <c r="MIK23" s="1"/>
      <c r="MIL23" s="1"/>
      <c r="MIM23" s="1"/>
      <c r="MIN23" s="1"/>
      <c r="MIO23" s="1"/>
      <c r="MIP23" s="1"/>
      <c r="MIQ23" s="1"/>
      <c r="MIR23" s="1"/>
      <c r="MIS23" s="1"/>
      <c r="MIT23" s="1"/>
      <c r="MIU23" s="1"/>
      <c r="MIV23" s="1"/>
      <c r="MIW23" s="1"/>
      <c r="MIX23" s="1"/>
      <c r="MIY23" s="1"/>
      <c r="MIZ23" s="1"/>
      <c r="MJA23" s="1"/>
      <c r="MJB23" s="1"/>
      <c r="MJC23" s="1"/>
      <c r="MJD23" s="1"/>
      <c r="MJE23" s="1"/>
      <c r="MJF23" s="1"/>
      <c r="MJG23" s="1"/>
      <c r="MJH23" s="1"/>
      <c r="MJI23" s="1"/>
      <c r="MJJ23" s="1"/>
      <c r="MJK23" s="1"/>
      <c r="MJL23" s="1"/>
      <c r="MJM23" s="1"/>
      <c r="MJN23" s="1"/>
      <c r="MJO23" s="1"/>
      <c r="MJP23" s="1"/>
      <c r="MJQ23" s="1"/>
      <c r="MJR23" s="1"/>
      <c r="MJS23" s="1"/>
      <c r="MJT23" s="1"/>
      <c r="MJU23" s="1"/>
      <c r="MJV23" s="1"/>
      <c r="MJW23" s="1"/>
      <c r="MJX23" s="1"/>
      <c r="MJY23" s="1"/>
      <c r="MJZ23" s="1"/>
      <c r="MKA23" s="1"/>
      <c r="MKB23" s="1"/>
      <c r="MKC23" s="1"/>
      <c r="MKD23" s="1"/>
      <c r="MKE23" s="1"/>
      <c r="MKF23" s="1"/>
      <c r="MKG23" s="1"/>
      <c r="MKH23" s="1"/>
      <c r="MKI23" s="1"/>
      <c r="MKJ23" s="1"/>
      <c r="MKK23" s="1"/>
      <c r="MKL23" s="1"/>
      <c r="MKM23" s="1"/>
      <c r="MKN23" s="1"/>
      <c r="MKO23" s="1"/>
      <c r="MKP23" s="1"/>
      <c r="MKQ23" s="1"/>
      <c r="MKR23" s="1"/>
      <c r="MKS23" s="1"/>
      <c r="MKT23" s="1"/>
      <c r="MKU23" s="1"/>
      <c r="MKV23" s="1"/>
      <c r="MKW23" s="1"/>
      <c r="MKX23" s="1"/>
      <c r="MKY23" s="1"/>
      <c r="MKZ23" s="1"/>
      <c r="MLA23" s="1"/>
      <c r="MLB23" s="1"/>
      <c r="MLC23" s="1"/>
      <c r="MLD23" s="1"/>
      <c r="MLE23" s="1"/>
      <c r="MLF23" s="1"/>
      <c r="MLG23" s="1"/>
      <c r="MLH23" s="1"/>
      <c r="MLI23" s="1"/>
      <c r="MLJ23" s="1"/>
      <c r="MLK23" s="1"/>
      <c r="MLL23" s="1"/>
      <c r="MLM23" s="1"/>
      <c r="MLN23" s="1"/>
      <c r="MLO23" s="1"/>
      <c r="MLP23" s="1"/>
      <c r="MLQ23" s="1"/>
      <c r="MLR23" s="1"/>
      <c r="MLS23" s="1"/>
      <c r="MLT23" s="1"/>
      <c r="MLU23" s="1"/>
      <c r="MLV23" s="1"/>
      <c r="MLW23" s="1"/>
      <c r="MLX23" s="1"/>
      <c r="MLY23" s="1"/>
      <c r="MLZ23" s="1"/>
      <c r="MMA23" s="1"/>
      <c r="MMB23" s="1"/>
      <c r="MMC23" s="1"/>
      <c r="MMD23" s="1"/>
      <c r="MME23" s="1"/>
      <c r="MMF23" s="1"/>
      <c r="MMG23" s="1"/>
      <c r="MMH23" s="1"/>
      <c r="MMI23" s="1"/>
      <c r="MMJ23" s="1"/>
      <c r="MMK23" s="1"/>
      <c r="MML23" s="1"/>
      <c r="MMM23" s="1"/>
      <c r="MMN23" s="1"/>
      <c r="MMO23" s="1"/>
      <c r="MMP23" s="1"/>
      <c r="MMQ23" s="1"/>
      <c r="MMR23" s="1"/>
      <c r="MMS23" s="1"/>
      <c r="MMT23" s="1"/>
      <c r="MMU23" s="1"/>
      <c r="MMV23" s="1"/>
      <c r="MMW23" s="1"/>
      <c r="MMX23" s="1"/>
      <c r="MMY23" s="1"/>
      <c r="MMZ23" s="1"/>
      <c r="MNA23" s="1"/>
      <c r="MNB23" s="1"/>
      <c r="MNC23" s="1"/>
      <c r="MND23" s="1"/>
      <c r="MNE23" s="1"/>
      <c r="MNF23" s="1"/>
      <c r="MNG23" s="1"/>
      <c r="MNH23" s="1"/>
      <c r="MNI23" s="1"/>
      <c r="MNJ23" s="1"/>
      <c r="MNK23" s="1"/>
      <c r="MNL23" s="1"/>
      <c r="MNM23" s="1"/>
      <c r="MNN23" s="1"/>
      <c r="MNO23" s="1"/>
      <c r="MNP23" s="1"/>
      <c r="MNQ23" s="1"/>
      <c r="MNR23" s="1"/>
      <c r="MNS23" s="1"/>
      <c r="MNT23" s="1"/>
      <c r="MNU23" s="1"/>
      <c r="MNV23" s="1"/>
      <c r="MNW23" s="1"/>
      <c r="MNX23" s="1"/>
      <c r="MNY23" s="1"/>
      <c r="MNZ23" s="1"/>
      <c r="MOA23" s="1"/>
      <c r="MOB23" s="1"/>
      <c r="MOC23" s="1"/>
      <c r="MOD23" s="1"/>
      <c r="MOE23" s="1"/>
      <c r="MOF23" s="1"/>
      <c r="MOG23" s="1"/>
      <c r="MOH23" s="1"/>
      <c r="MOI23" s="1"/>
      <c r="MOJ23" s="1"/>
      <c r="MOK23" s="1"/>
      <c r="MOL23" s="1"/>
      <c r="MOM23" s="1"/>
      <c r="MON23" s="1"/>
      <c r="MOO23" s="1"/>
      <c r="MOP23" s="1"/>
      <c r="MOQ23" s="1"/>
      <c r="MOR23" s="1"/>
      <c r="MOS23" s="1"/>
      <c r="MOT23" s="1"/>
      <c r="MOU23" s="1"/>
      <c r="MOV23" s="1"/>
      <c r="MOW23" s="1"/>
      <c r="MOX23" s="1"/>
      <c r="MOY23" s="1"/>
      <c r="MOZ23" s="1"/>
      <c r="MPA23" s="1"/>
      <c r="MPB23" s="1"/>
      <c r="MPC23" s="1"/>
      <c r="MPD23" s="1"/>
      <c r="MPE23" s="1"/>
      <c r="MPF23" s="1"/>
      <c r="MPG23" s="1"/>
      <c r="MPH23" s="1"/>
      <c r="MPI23" s="1"/>
      <c r="MPJ23" s="1"/>
      <c r="MPK23" s="1"/>
      <c r="MPL23" s="1"/>
      <c r="MPM23" s="1"/>
      <c r="MPN23" s="1"/>
      <c r="MPO23" s="1"/>
      <c r="MPP23" s="1"/>
      <c r="MPQ23" s="1"/>
      <c r="MPR23" s="1"/>
      <c r="MPS23" s="1"/>
      <c r="MPT23" s="1"/>
      <c r="MPU23" s="1"/>
      <c r="MPV23" s="1"/>
      <c r="MPW23" s="1"/>
      <c r="MPX23" s="1"/>
      <c r="MPY23" s="1"/>
      <c r="MPZ23" s="1"/>
      <c r="MQA23" s="1"/>
      <c r="MQB23" s="1"/>
      <c r="MQC23" s="1"/>
      <c r="MQD23" s="1"/>
      <c r="MQE23" s="1"/>
      <c r="MQF23" s="1"/>
      <c r="MQG23" s="1"/>
      <c r="MQH23" s="1"/>
      <c r="MQI23" s="1"/>
      <c r="MQJ23" s="1"/>
      <c r="MQK23" s="1"/>
      <c r="MQL23" s="1"/>
      <c r="MQM23" s="1"/>
      <c r="MQN23" s="1"/>
      <c r="MQO23" s="1"/>
      <c r="MQP23" s="1"/>
      <c r="MQQ23" s="1"/>
      <c r="MQR23" s="1"/>
      <c r="MQS23" s="1"/>
      <c r="MQT23" s="1"/>
      <c r="MQU23" s="1"/>
      <c r="MQV23" s="1"/>
      <c r="MQW23" s="1"/>
      <c r="MQX23" s="1"/>
      <c r="MQY23" s="1"/>
      <c r="MQZ23" s="1"/>
      <c r="MRA23" s="1"/>
      <c r="MRB23" s="1"/>
      <c r="MRC23" s="1"/>
      <c r="MRD23" s="1"/>
      <c r="MRE23" s="1"/>
      <c r="MRF23" s="1"/>
      <c r="MRG23" s="1"/>
      <c r="MRH23" s="1"/>
      <c r="MRI23" s="1"/>
      <c r="MRJ23" s="1"/>
      <c r="MRK23" s="1"/>
      <c r="MRL23" s="1"/>
      <c r="MRM23" s="1"/>
      <c r="MRN23" s="1"/>
      <c r="MRO23" s="1"/>
      <c r="MRP23" s="1"/>
      <c r="MRQ23" s="1"/>
      <c r="MRR23" s="1"/>
      <c r="MRS23" s="1"/>
      <c r="MRT23" s="1"/>
      <c r="MRU23" s="1"/>
      <c r="MRV23" s="1"/>
      <c r="MRW23" s="1"/>
      <c r="MRX23" s="1"/>
      <c r="MRY23" s="1"/>
      <c r="MRZ23" s="1"/>
      <c r="MSA23" s="1"/>
      <c r="MSB23" s="1"/>
      <c r="MSC23" s="1"/>
      <c r="MSD23" s="1"/>
      <c r="MSE23" s="1"/>
      <c r="MSF23" s="1"/>
      <c r="MSG23" s="1"/>
      <c r="MSH23" s="1"/>
      <c r="MSI23" s="1"/>
      <c r="MSJ23" s="1"/>
      <c r="MSK23" s="1"/>
      <c r="MSL23" s="1"/>
      <c r="MSM23" s="1"/>
      <c r="MSN23" s="1"/>
      <c r="MSO23" s="1"/>
      <c r="MSP23" s="1"/>
      <c r="MSQ23" s="1"/>
      <c r="MSR23" s="1"/>
      <c r="MSS23" s="1"/>
      <c r="MST23" s="1"/>
      <c r="MSU23" s="1"/>
      <c r="MSV23" s="1"/>
      <c r="MSW23" s="1"/>
      <c r="MSX23" s="1"/>
      <c r="MSY23" s="1"/>
      <c r="MSZ23" s="1"/>
      <c r="MTA23" s="1"/>
      <c r="MTB23" s="1"/>
      <c r="MTC23" s="1"/>
      <c r="MTD23" s="1"/>
      <c r="MTE23" s="1"/>
      <c r="MTF23" s="1"/>
      <c r="MTG23" s="1"/>
      <c r="MTH23" s="1"/>
      <c r="MTI23" s="1"/>
      <c r="MTJ23" s="1"/>
      <c r="MTK23" s="1"/>
      <c r="MTL23" s="1"/>
      <c r="MTM23" s="1"/>
      <c r="MTN23" s="1"/>
      <c r="MTO23" s="1"/>
      <c r="MTP23" s="1"/>
      <c r="MTQ23" s="1"/>
      <c r="MTR23" s="1"/>
      <c r="MTS23" s="1"/>
      <c r="MTT23" s="1"/>
      <c r="MTU23" s="1"/>
      <c r="MTV23" s="1"/>
      <c r="MTW23" s="1"/>
      <c r="MTX23" s="1"/>
      <c r="MTY23" s="1"/>
      <c r="MTZ23" s="1"/>
      <c r="MUA23" s="1"/>
      <c r="MUB23" s="1"/>
      <c r="MUC23" s="1"/>
      <c r="MUD23" s="1"/>
      <c r="MUE23" s="1"/>
      <c r="MUF23" s="1"/>
      <c r="MUG23" s="1"/>
      <c r="MUH23" s="1"/>
      <c r="MUI23" s="1"/>
      <c r="MUJ23" s="1"/>
      <c r="MUK23" s="1"/>
      <c r="MUL23" s="1"/>
      <c r="MUM23" s="1"/>
      <c r="MUN23" s="1"/>
      <c r="MUO23" s="1"/>
      <c r="MUP23" s="1"/>
      <c r="MUQ23" s="1"/>
      <c r="MUR23" s="1"/>
      <c r="MUS23" s="1"/>
      <c r="MUT23" s="1"/>
      <c r="MUU23" s="1"/>
      <c r="MUV23" s="1"/>
      <c r="MUW23" s="1"/>
      <c r="MUX23" s="1"/>
      <c r="MUY23" s="1"/>
      <c r="MUZ23" s="1"/>
      <c r="MVA23" s="1"/>
      <c r="MVB23" s="1"/>
      <c r="MVC23" s="1"/>
      <c r="MVD23" s="1"/>
      <c r="MVE23" s="1"/>
      <c r="MVF23" s="1"/>
      <c r="MVG23" s="1"/>
      <c r="MVH23" s="1"/>
      <c r="MVI23" s="1"/>
      <c r="MVJ23" s="1"/>
      <c r="MVK23" s="1"/>
      <c r="MVL23" s="1"/>
      <c r="MVM23" s="1"/>
      <c r="MVN23" s="1"/>
      <c r="MVO23" s="1"/>
      <c r="MVP23" s="1"/>
      <c r="MVQ23" s="1"/>
      <c r="MVR23" s="1"/>
      <c r="MVS23" s="1"/>
      <c r="MVT23" s="1"/>
      <c r="MVU23" s="1"/>
      <c r="MVV23" s="1"/>
      <c r="MVW23" s="1"/>
      <c r="MVX23" s="1"/>
      <c r="MVY23" s="1"/>
      <c r="MVZ23" s="1"/>
      <c r="MWA23" s="1"/>
      <c r="MWB23" s="1"/>
      <c r="MWC23" s="1"/>
      <c r="MWD23" s="1"/>
      <c r="MWE23" s="1"/>
      <c r="MWF23" s="1"/>
      <c r="MWG23" s="1"/>
      <c r="MWH23" s="1"/>
      <c r="MWI23" s="1"/>
      <c r="MWJ23" s="1"/>
      <c r="MWK23" s="1"/>
      <c r="MWL23" s="1"/>
      <c r="MWM23" s="1"/>
      <c r="MWN23" s="1"/>
      <c r="MWO23" s="1"/>
      <c r="MWP23" s="1"/>
      <c r="MWQ23" s="1"/>
      <c r="MWR23" s="1"/>
      <c r="MWS23" s="1"/>
      <c r="MWT23" s="1"/>
      <c r="MWU23" s="1"/>
      <c r="MWV23" s="1"/>
      <c r="MWW23" s="1"/>
      <c r="MWX23" s="1"/>
      <c r="MWY23" s="1"/>
      <c r="MWZ23" s="1"/>
      <c r="MXA23" s="1"/>
      <c r="MXB23" s="1"/>
      <c r="MXC23" s="1"/>
      <c r="MXD23" s="1"/>
      <c r="MXE23" s="1"/>
      <c r="MXF23" s="1"/>
      <c r="MXG23" s="1"/>
      <c r="MXH23" s="1"/>
      <c r="MXI23" s="1"/>
      <c r="MXJ23" s="1"/>
      <c r="MXK23" s="1"/>
      <c r="MXL23" s="1"/>
      <c r="MXM23" s="1"/>
      <c r="MXN23" s="1"/>
      <c r="MXO23" s="1"/>
      <c r="MXP23" s="1"/>
      <c r="MXQ23" s="1"/>
      <c r="MXR23" s="1"/>
      <c r="MXS23" s="1"/>
      <c r="MXT23" s="1"/>
      <c r="MXU23" s="1"/>
      <c r="MXV23" s="1"/>
      <c r="MXW23" s="1"/>
      <c r="MXX23" s="1"/>
      <c r="MXY23" s="1"/>
      <c r="MXZ23" s="1"/>
      <c r="MYA23" s="1"/>
      <c r="MYB23" s="1"/>
      <c r="MYC23" s="1"/>
      <c r="MYD23" s="1"/>
      <c r="MYE23" s="1"/>
      <c r="MYF23" s="1"/>
      <c r="MYG23" s="1"/>
      <c r="MYH23" s="1"/>
      <c r="MYI23" s="1"/>
      <c r="MYJ23" s="1"/>
      <c r="MYK23" s="1"/>
      <c r="MYL23" s="1"/>
      <c r="MYM23" s="1"/>
      <c r="MYN23" s="1"/>
      <c r="MYO23" s="1"/>
      <c r="MYP23" s="1"/>
      <c r="MYQ23" s="1"/>
      <c r="MYR23" s="1"/>
      <c r="MYS23" s="1"/>
      <c r="MYT23" s="1"/>
      <c r="MYU23" s="1"/>
      <c r="MYV23" s="1"/>
      <c r="MYW23" s="1"/>
      <c r="MYX23" s="1"/>
      <c r="MYY23" s="1"/>
      <c r="MYZ23" s="1"/>
      <c r="MZA23" s="1"/>
      <c r="MZB23" s="1"/>
      <c r="MZC23" s="1"/>
      <c r="MZD23" s="1"/>
      <c r="MZE23" s="1"/>
      <c r="MZF23" s="1"/>
      <c r="MZG23" s="1"/>
      <c r="MZH23" s="1"/>
      <c r="MZI23" s="1"/>
      <c r="MZJ23" s="1"/>
      <c r="MZK23" s="1"/>
      <c r="MZL23" s="1"/>
      <c r="MZM23" s="1"/>
      <c r="MZN23" s="1"/>
      <c r="MZO23" s="1"/>
      <c r="MZP23" s="1"/>
      <c r="MZQ23" s="1"/>
      <c r="MZR23" s="1"/>
      <c r="MZS23" s="1"/>
      <c r="MZT23" s="1"/>
      <c r="MZU23" s="1"/>
      <c r="MZV23" s="1"/>
      <c r="MZW23" s="1"/>
      <c r="MZX23" s="1"/>
      <c r="MZY23" s="1"/>
      <c r="MZZ23" s="1"/>
      <c r="NAA23" s="1"/>
      <c r="NAB23" s="1"/>
      <c r="NAC23" s="1"/>
      <c r="NAD23" s="1"/>
      <c r="NAE23" s="1"/>
      <c r="NAF23" s="1"/>
      <c r="NAG23" s="1"/>
      <c r="NAH23" s="1"/>
      <c r="NAI23" s="1"/>
      <c r="NAJ23" s="1"/>
      <c r="NAK23" s="1"/>
      <c r="NAL23" s="1"/>
      <c r="NAM23" s="1"/>
      <c r="NAN23" s="1"/>
      <c r="NAO23" s="1"/>
      <c r="NAP23" s="1"/>
      <c r="NAQ23" s="1"/>
      <c r="NAR23" s="1"/>
      <c r="NAS23" s="1"/>
      <c r="NAT23" s="1"/>
      <c r="NAU23" s="1"/>
      <c r="NAV23" s="1"/>
      <c r="NAW23" s="1"/>
      <c r="NAX23" s="1"/>
      <c r="NAY23" s="1"/>
      <c r="NAZ23" s="1"/>
      <c r="NBA23" s="1"/>
      <c r="NBB23" s="1"/>
      <c r="NBC23" s="1"/>
      <c r="NBD23" s="1"/>
      <c r="NBE23" s="1"/>
      <c r="NBF23" s="1"/>
      <c r="NBG23" s="1"/>
      <c r="NBH23" s="1"/>
      <c r="NBI23" s="1"/>
      <c r="NBJ23" s="1"/>
      <c r="NBK23" s="1"/>
      <c r="NBL23" s="1"/>
      <c r="NBM23" s="1"/>
      <c r="NBN23" s="1"/>
      <c r="NBO23" s="1"/>
      <c r="NBP23" s="1"/>
      <c r="NBQ23" s="1"/>
      <c r="NBR23" s="1"/>
      <c r="NBS23" s="1"/>
      <c r="NBT23" s="1"/>
      <c r="NBU23" s="1"/>
      <c r="NBV23" s="1"/>
      <c r="NBW23" s="1"/>
      <c r="NBX23" s="1"/>
      <c r="NBY23" s="1"/>
      <c r="NBZ23" s="1"/>
      <c r="NCA23" s="1"/>
      <c r="NCB23" s="1"/>
      <c r="NCC23" s="1"/>
      <c r="NCD23" s="1"/>
      <c r="NCE23" s="1"/>
      <c r="NCF23" s="1"/>
      <c r="NCG23" s="1"/>
      <c r="NCH23" s="1"/>
      <c r="NCI23" s="1"/>
      <c r="NCJ23" s="1"/>
      <c r="NCK23" s="1"/>
      <c r="NCL23" s="1"/>
      <c r="NCM23" s="1"/>
      <c r="NCN23" s="1"/>
      <c r="NCO23" s="1"/>
      <c r="NCP23" s="1"/>
      <c r="NCQ23" s="1"/>
      <c r="NCR23" s="1"/>
      <c r="NCS23" s="1"/>
      <c r="NCT23" s="1"/>
      <c r="NCU23" s="1"/>
      <c r="NCV23" s="1"/>
      <c r="NCW23" s="1"/>
      <c r="NCX23" s="1"/>
      <c r="NCY23" s="1"/>
      <c r="NCZ23" s="1"/>
      <c r="NDA23" s="1"/>
      <c r="NDB23" s="1"/>
      <c r="NDC23" s="1"/>
      <c r="NDD23" s="1"/>
      <c r="NDE23" s="1"/>
      <c r="NDF23" s="1"/>
      <c r="NDG23" s="1"/>
      <c r="NDH23" s="1"/>
      <c r="NDI23" s="1"/>
      <c r="NDJ23" s="1"/>
      <c r="NDK23" s="1"/>
      <c r="NDL23" s="1"/>
      <c r="NDM23" s="1"/>
      <c r="NDN23" s="1"/>
      <c r="NDO23" s="1"/>
      <c r="NDP23" s="1"/>
      <c r="NDQ23" s="1"/>
      <c r="NDR23" s="1"/>
      <c r="NDS23" s="1"/>
      <c r="NDT23" s="1"/>
      <c r="NDU23" s="1"/>
      <c r="NDV23" s="1"/>
      <c r="NDW23" s="1"/>
      <c r="NDX23" s="1"/>
      <c r="NDY23" s="1"/>
      <c r="NDZ23" s="1"/>
      <c r="NEA23" s="1"/>
      <c r="NEB23" s="1"/>
      <c r="NEC23" s="1"/>
      <c r="NED23" s="1"/>
      <c r="NEE23" s="1"/>
      <c r="NEF23" s="1"/>
      <c r="NEG23" s="1"/>
      <c r="NEH23" s="1"/>
      <c r="NEI23" s="1"/>
      <c r="NEJ23" s="1"/>
      <c r="NEK23" s="1"/>
      <c r="NEL23" s="1"/>
      <c r="NEM23" s="1"/>
      <c r="NEN23" s="1"/>
      <c r="NEO23" s="1"/>
      <c r="NEP23" s="1"/>
      <c r="NEQ23" s="1"/>
      <c r="NER23" s="1"/>
      <c r="NES23" s="1"/>
      <c r="NET23" s="1"/>
      <c r="NEU23" s="1"/>
      <c r="NEV23" s="1"/>
      <c r="NEW23" s="1"/>
      <c r="NEX23" s="1"/>
      <c r="NEY23" s="1"/>
      <c r="NEZ23" s="1"/>
      <c r="NFA23" s="1"/>
      <c r="NFB23" s="1"/>
      <c r="NFC23" s="1"/>
      <c r="NFD23" s="1"/>
      <c r="NFE23" s="1"/>
      <c r="NFF23" s="1"/>
      <c r="NFG23" s="1"/>
      <c r="NFH23" s="1"/>
      <c r="NFI23" s="1"/>
      <c r="NFJ23" s="1"/>
      <c r="NFK23" s="1"/>
      <c r="NFL23" s="1"/>
      <c r="NFM23" s="1"/>
      <c r="NFN23" s="1"/>
      <c r="NFO23" s="1"/>
      <c r="NFP23" s="1"/>
      <c r="NFQ23" s="1"/>
      <c r="NFR23" s="1"/>
      <c r="NFS23" s="1"/>
      <c r="NFT23" s="1"/>
      <c r="NFU23" s="1"/>
      <c r="NFV23" s="1"/>
      <c r="NFW23" s="1"/>
      <c r="NFX23" s="1"/>
      <c r="NFY23" s="1"/>
      <c r="NFZ23" s="1"/>
      <c r="NGA23" s="1"/>
      <c r="NGB23" s="1"/>
      <c r="NGC23" s="1"/>
      <c r="NGD23" s="1"/>
      <c r="NGE23" s="1"/>
      <c r="NGF23" s="1"/>
      <c r="NGG23" s="1"/>
      <c r="NGH23" s="1"/>
      <c r="NGI23" s="1"/>
      <c r="NGJ23" s="1"/>
      <c r="NGK23" s="1"/>
      <c r="NGL23" s="1"/>
      <c r="NGM23" s="1"/>
      <c r="NGN23" s="1"/>
      <c r="NGO23" s="1"/>
      <c r="NGP23" s="1"/>
      <c r="NGQ23" s="1"/>
      <c r="NGR23" s="1"/>
      <c r="NGS23" s="1"/>
      <c r="NGT23" s="1"/>
      <c r="NGU23" s="1"/>
      <c r="NGV23" s="1"/>
      <c r="NGW23" s="1"/>
      <c r="NGX23" s="1"/>
      <c r="NGY23" s="1"/>
      <c r="NGZ23" s="1"/>
      <c r="NHA23" s="1"/>
      <c r="NHB23" s="1"/>
      <c r="NHC23" s="1"/>
      <c r="NHD23" s="1"/>
      <c r="NHE23" s="1"/>
      <c r="NHF23" s="1"/>
      <c r="NHG23" s="1"/>
      <c r="NHH23" s="1"/>
      <c r="NHI23" s="1"/>
      <c r="NHJ23" s="1"/>
      <c r="NHK23" s="1"/>
      <c r="NHL23" s="1"/>
      <c r="NHM23" s="1"/>
      <c r="NHN23" s="1"/>
      <c r="NHO23" s="1"/>
      <c r="NHP23" s="1"/>
      <c r="NHQ23" s="1"/>
      <c r="NHR23" s="1"/>
      <c r="NHS23" s="1"/>
      <c r="NHT23" s="1"/>
      <c r="NHU23" s="1"/>
      <c r="NHV23" s="1"/>
      <c r="NHW23" s="1"/>
      <c r="NHX23" s="1"/>
      <c r="NHY23" s="1"/>
      <c r="NHZ23" s="1"/>
      <c r="NIA23" s="1"/>
      <c r="NIB23" s="1"/>
      <c r="NIC23" s="1"/>
      <c r="NID23" s="1"/>
      <c r="NIE23" s="1"/>
      <c r="NIF23" s="1"/>
      <c r="NIG23" s="1"/>
      <c r="NIH23" s="1"/>
      <c r="NII23" s="1"/>
      <c r="NIJ23" s="1"/>
      <c r="NIK23" s="1"/>
      <c r="NIL23" s="1"/>
      <c r="NIM23" s="1"/>
      <c r="NIN23" s="1"/>
      <c r="NIO23" s="1"/>
      <c r="NIP23" s="1"/>
      <c r="NIQ23" s="1"/>
      <c r="NIR23" s="1"/>
      <c r="NIS23" s="1"/>
      <c r="NIT23" s="1"/>
      <c r="NIU23" s="1"/>
      <c r="NIV23" s="1"/>
      <c r="NIW23" s="1"/>
      <c r="NIX23" s="1"/>
      <c r="NIY23" s="1"/>
      <c r="NIZ23" s="1"/>
      <c r="NJA23" s="1"/>
      <c r="NJB23" s="1"/>
      <c r="NJC23" s="1"/>
      <c r="NJD23" s="1"/>
      <c r="NJE23" s="1"/>
      <c r="NJF23" s="1"/>
      <c r="NJG23" s="1"/>
      <c r="NJH23" s="1"/>
      <c r="NJI23" s="1"/>
      <c r="NJJ23" s="1"/>
      <c r="NJK23" s="1"/>
      <c r="NJL23" s="1"/>
      <c r="NJM23" s="1"/>
      <c r="NJN23" s="1"/>
      <c r="NJO23" s="1"/>
      <c r="NJP23" s="1"/>
      <c r="NJQ23" s="1"/>
      <c r="NJR23" s="1"/>
      <c r="NJS23" s="1"/>
      <c r="NJT23" s="1"/>
      <c r="NJU23" s="1"/>
      <c r="NJV23" s="1"/>
      <c r="NJW23" s="1"/>
      <c r="NJX23" s="1"/>
      <c r="NJY23" s="1"/>
      <c r="NJZ23" s="1"/>
      <c r="NKA23" s="1"/>
      <c r="NKB23" s="1"/>
      <c r="NKC23" s="1"/>
      <c r="NKD23" s="1"/>
      <c r="NKE23" s="1"/>
      <c r="NKF23" s="1"/>
      <c r="NKG23" s="1"/>
      <c r="NKH23" s="1"/>
      <c r="NKI23" s="1"/>
      <c r="NKJ23" s="1"/>
      <c r="NKK23" s="1"/>
      <c r="NKL23" s="1"/>
      <c r="NKM23" s="1"/>
      <c r="NKN23" s="1"/>
      <c r="NKO23" s="1"/>
      <c r="NKP23" s="1"/>
      <c r="NKQ23" s="1"/>
      <c r="NKR23" s="1"/>
      <c r="NKS23" s="1"/>
      <c r="NKT23" s="1"/>
      <c r="NKU23" s="1"/>
      <c r="NKV23" s="1"/>
      <c r="NKW23" s="1"/>
      <c r="NKX23" s="1"/>
      <c r="NKY23" s="1"/>
      <c r="NKZ23" s="1"/>
      <c r="NLA23" s="1"/>
      <c r="NLB23" s="1"/>
      <c r="NLC23" s="1"/>
      <c r="NLD23" s="1"/>
      <c r="NLE23" s="1"/>
      <c r="NLF23" s="1"/>
      <c r="NLG23" s="1"/>
      <c r="NLH23" s="1"/>
      <c r="NLI23" s="1"/>
      <c r="NLJ23" s="1"/>
      <c r="NLK23" s="1"/>
      <c r="NLL23" s="1"/>
      <c r="NLM23" s="1"/>
      <c r="NLN23" s="1"/>
      <c r="NLO23" s="1"/>
      <c r="NLP23" s="1"/>
      <c r="NLQ23" s="1"/>
      <c r="NLR23" s="1"/>
      <c r="NLS23" s="1"/>
      <c r="NLT23" s="1"/>
      <c r="NLU23" s="1"/>
      <c r="NLV23" s="1"/>
      <c r="NLW23" s="1"/>
      <c r="NLX23" s="1"/>
      <c r="NLY23" s="1"/>
      <c r="NLZ23" s="1"/>
      <c r="NMA23" s="1"/>
      <c r="NMB23" s="1"/>
      <c r="NMC23" s="1"/>
      <c r="NMD23" s="1"/>
      <c r="NME23" s="1"/>
      <c r="NMF23" s="1"/>
      <c r="NMG23" s="1"/>
      <c r="NMH23" s="1"/>
      <c r="NMI23" s="1"/>
      <c r="NMJ23" s="1"/>
      <c r="NMK23" s="1"/>
      <c r="NML23" s="1"/>
      <c r="NMM23" s="1"/>
      <c r="NMN23" s="1"/>
      <c r="NMO23" s="1"/>
      <c r="NMP23" s="1"/>
      <c r="NMQ23" s="1"/>
      <c r="NMR23" s="1"/>
      <c r="NMS23" s="1"/>
      <c r="NMT23" s="1"/>
      <c r="NMU23" s="1"/>
      <c r="NMV23" s="1"/>
      <c r="NMW23" s="1"/>
      <c r="NMX23" s="1"/>
      <c r="NMY23" s="1"/>
      <c r="NMZ23" s="1"/>
      <c r="NNA23" s="1"/>
      <c r="NNB23" s="1"/>
      <c r="NNC23" s="1"/>
      <c r="NND23" s="1"/>
      <c r="NNE23" s="1"/>
      <c r="NNF23" s="1"/>
      <c r="NNG23" s="1"/>
      <c r="NNH23" s="1"/>
      <c r="NNI23" s="1"/>
      <c r="NNJ23" s="1"/>
      <c r="NNK23" s="1"/>
      <c r="NNL23" s="1"/>
      <c r="NNM23" s="1"/>
      <c r="NNN23" s="1"/>
      <c r="NNO23" s="1"/>
      <c r="NNP23" s="1"/>
      <c r="NNQ23" s="1"/>
      <c r="NNR23" s="1"/>
      <c r="NNS23" s="1"/>
      <c r="NNT23" s="1"/>
      <c r="NNU23" s="1"/>
      <c r="NNV23" s="1"/>
      <c r="NNW23" s="1"/>
      <c r="NNX23" s="1"/>
      <c r="NNY23" s="1"/>
      <c r="NNZ23" s="1"/>
      <c r="NOA23" s="1"/>
      <c r="NOB23" s="1"/>
      <c r="NOC23" s="1"/>
      <c r="NOD23" s="1"/>
      <c r="NOE23" s="1"/>
      <c r="NOF23" s="1"/>
      <c r="NOG23" s="1"/>
      <c r="NOH23" s="1"/>
      <c r="NOI23" s="1"/>
      <c r="NOJ23" s="1"/>
      <c r="NOK23" s="1"/>
      <c r="NOL23" s="1"/>
      <c r="NOM23" s="1"/>
      <c r="NON23" s="1"/>
      <c r="NOO23" s="1"/>
      <c r="NOP23" s="1"/>
      <c r="NOQ23" s="1"/>
      <c r="NOR23" s="1"/>
      <c r="NOS23" s="1"/>
      <c r="NOT23" s="1"/>
      <c r="NOU23" s="1"/>
      <c r="NOV23" s="1"/>
      <c r="NOW23" s="1"/>
      <c r="NOX23" s="1"/>
      <c r="NOY23" s="1"/>
      <c r="NOZ23" s="1"/>
      <c r="NPA23" s="1"/>
      <c r="NPB23" s="1"/>
      <c r="NPC23" s="1"/>
      <c r="NPD23" s="1"/>
      <c r="NPE23" s="1"/>
      <c r="NPF23" s="1"/>
      <c r="NPG23" s="1"/>
      <c r="NPH23" s="1"/>
      <c r="NPI23" s="1"/>
      <c r="NPJ23" s="1"/>
      <c r="NPK23" s="1"/>
      <c r="NPL23" s="1"/>
      <c r="NPM23" s="1"/>
      <c r="NPN23" s="1"/>
      <c r="NPO23" s="1"/>
      <c r="NPP23" s="1"/>
      <c r="NPQ23" s="1"/>
      <c r="NPR23" s="1"/>
      <c r="NPS23" s="1"/>
      <c r="NPT23" s="1"/>
      <c r="NPU23" s="1"/>
      <c r="NPV23" s="1"/>
      <c r="NPW23" s="1"/>
      <c r="NPX23" s="1"/>
      <c r="NPY23" s="1"/>
      <c r="NPZ23" s="1"/>
      <c r="NQA23" s="1"/>
      <c r="NQB23" s="1"/>
      <c r="NQC23" s="1"/>
      <c r="NQD23" s="1"/>
      <c r="NQE23" s="1"/>
      <c r="NQF23" s="1"/>
      <c r="NQG23" s="1"/>
      <c r="NQH23" s="1"/>
      <c r="NQI23" s="1"/>
      <c r="NQJ23" s="1"/>
      <c r="NQK23" s="1"/>
      <c r="NQL23" s="1"/>
      <c r="NQM23" s="1"/>
      <c r="NQN23" s="1"/>
      <c r="NQO23" s="1"/>
      <c r="NQP23" s="1"/>
      <c r="NQQ23" s="1"/>
      <c r="NQR23" s="1"/>
      <c r="NQS23" s="1"/>
      <c r="NQT23" s="1"/>
      <c r="NQU23" s="1"/>
      <c r="NQV23" s="1"/>
      <c r="NQW23" s="1"/>
      <c r="NQX23" s="1"/>
      <c r="NQY23" s="1"/>
      <c r="NQZ23" s="1"/>
      <c r="NRA23" s="1"/>
      <c r="NRB23" s="1"/>
      <c r="NRC23" s="1"/>
      <c r="NRD23" s="1"/>
      <c r="NRE23" s="1"/>
      <c r="NRF23" s="1"/>
      <c r="NRG23" s="1"/>
      <c r="NRH23" s="1"/>
      <c r="NRI23" s="1"/>
      <c r="NRJ23" s="1"/>
      <c r="NRK23" s="1"/>
      <c r="NRL23" s="1"/>
      <c r="NRM23" s="1"/>
      <c r="NRN23" s="1"/>
      <c r="NRO23" s="1"/>
      <c r="NRP23" s="1"/>
      <c r="NRQ23" s="1"/>
      <c r="NRR23" s="1"/>
      <c r="NRS23" s="1"/>
      <c r="NRT23" s="1"/>
      <c r="NRU23" s="1"/>
      <c r="NRV23" s="1"/>
      <c r="NRW23" s="1"/>
      <c r="NRX23" s="1"/>
      <c r="NRY23" s="1"/>
      <c r="NRZ23" s="1"/>
      <c r="NSA23" s="1"/>
      <c r="NSB23" s="1"/>
      <c r="NSC23" s="1"/>
      <c r="NSD23" s="1"/>
      <c r="NSE23" s="1"/>
      <c r="NSF23" s="1"/>
      <c r="NSG23" s="1"/>
      <c r="NSH23" s="1"/>
      <c r="NSI23" s="1"/>
      <c r="NSJ23" s="1"/>
      <c r="NSK23" s="1"/>
      <c r="NSL23" s="1"/>
      <c r="NSM23" s="1"/>
      <c r="NSN23" s="1"/>
      <c r="NSO23" s="1"/>
      <c r="NSP23" s="1"/>
      <c r="NSQ23" s="1"/>
      <c r="NSR23" s="1"/>
      <c r="NSS23" s="1"/>
      <c r="NST23" s="1"/>
      <c r="NSU23" s="1"/>
      <c r="NSV23" s="1"/>
      <c r="NSW23" s="1"/>
      <c r="NSX23" s="1"/>
      <c r="NSY23" s="1"/>
      <c r="NSZ23" s="1"/>
      <c r="NTA23" s="1"/>
      <c r="NTB23" s="1"/>
      <c r="NTC23" s="1"/>
      <c r="NTD23" s="1"/>
      <c r="NTE23" s="1"/>
      <c r="NTF23" s="1"/>
      <c r="NTG23" s="1"/>
      <c r="NTH23" s="1"/>
      <c r="NTI23" s="1"/>
      <c r="NTJ23" s="1"/>
      <c r="NTK23" s="1"/>
      <c r="NTL23" s="1"/>
      <c r="NTM23" s="1"/>
      <c r="NTN23" s="1"/>
      <c r="NTO23" s="1"/>
      <c r="NTP23" s="1"/>
      <c r="NTQ23" s="1"/>
      <c r="NTR23" s="1"/>
      <c r="NTS23" s="1"/>
      <c r="NTT23" s="1"/>
      <c r="NTU23" s="1"/>
      <c r="NTV23" s="1"/>
      <c r="NTW23" s="1"/>
      <c r="NTX23" s="1"/>
      <c r="NTY23" s="1"/>
      <c r="NTZ23" s="1"/>
      <c r="NUA23" s="1"/>
      <c r="NUB23" s="1"/>
      <c r="NUC23" s="1"/>
      <c r="NUD23" s="1"/>
      <c r="NUE23" s="1"/>
      <c r="NUF23" s="1"/>
      <c r="NUG23" s="1"/>
      <c r="NUH23" s="1"/>
      <c r="NUI23" s="1"/>
      <c r="NUJ23" s="1"/>
      <c r="NUK23" s="1"/>
      <c r="NUL23" s="1"/>
      <c r="NUM23" s="1"/>
      <c r="NUN23" s="1"/>
      <c r="NUO23" s="1"/>
      <c r="NUP23" s="1"/>
      <c r="NUQ23" s="1"/>
      <c r="NUR23" s="1"/>
      <c r="NUS23" s="1"/>
      <c r="NUT23" s="1"/>
      <c r="NUU23" s="1"/>
      <c r="NUV23" s="1"/>
      <c r="NUW23" s="1"/>
      <c r="NUX23" s="1"/>
      <c r="NUY23" s="1"/>
      <c r="NUZ23" s="1"/>
      <c r="NVA23" s="1"/>
      <c r="NVB23" s="1"/>
      <c r="NVC23" s="1"/>
      <c r="NVD23" s="1"/>
      <c r="NVE23" s="1"/>
      <c r="NVF23" s="1"/>
      <c r="NVG23" s="1"/>
      <c r="NVH23" s="1"/>
      <c r="NVI23" s="1"/>
      <c r="NVJ23" s="1"/>
      <c r="NVK23" s="1"/>
      <c r="NVL23" s="1"/>
      <c r="NVM23" s="1"/>
      <c r="NVN23" s="1"/>
      <c r="NVO23" s="1"/>
      <c r="NVP23" s="1"/>
      <c r="NVQ23" s="1"/>
      <c r="NVR23" s="1"/>
      <c r="NVS23" s="1"/>
      <c r="NVT23" s="1"/>
      <c r="NVU23" s="1"/>
      <c r="NVV23" s="1"/>
      <c r="NVW23" s="1"/>
      <c r="NVX23" s="1"/>
      <c r="NVY23" s="1"/>
      <c r="NVZ23" s="1"/>
      <c r="NWA23" s="1"/>
      <c r="NWB23" s="1"/>
      <c r="NWC23" s="1"/>
      <c r="NWD23" s="1"/>
      <c r="NWE23" s="1"/>
      <c r="NWF23" s="1"/>
      <c r="NWG23" s="1"/>
      <c r="NWH23" s="1"/>
      <c r="NWI23" s="1"/>
      <c r="NWJ23" s="1"/>
      <c r="NWK23" s="1"/>
      <c r="NWL23" s="1"/>
      <c r="NWM23" s="1"/>
      <c r="NWN23" s="1"/>
      <c r="NWO23" s="1"/>
      <c r="NWP23" s="1"/>
      <c r="NWQ23" s="1"/>
      <c r="NWR23" s="1"/>
      <c r="NWS23" s="1"/>
      <c r="NWT23" s="1"/>
      <c r="NWU23" s="1"/>
      <c r="NWV23" s="1"/>
      <c r="NWW23" s="1"/>
      <c r="NWX23" s="1"/>
      <c r="NWY23" s="1"/>
      <c r="NWZ23" s="1"/>
      <c r="NXA23" s="1"/>
      <c r="NXB23" s="1"/>
      <c r="NXC23" s="1"/>
      <c r="NXD23" s="1"/>
      <c r="NXE23" s="1"/>
      <c r="NXF23" s="1"/>
      <c r="NXG23" s="1"/>
      <c r="NXH23" s="1"/>
      <c r="NXI23" s="1"/>
      <c r="NXJ23" s="1"/>
      <c r="NXK23" s="1"/>
      <c r="NXL23" s="1"/>
      <c r="NXM23" s="1"/>
      <c r="NXN23" s="1"/>
      <c r="NXO23" s="1"/>
      <c r="NXP23" s="1"/>
      <c r="NXQ23" s="1"/>
      <c r="NXR23" s="1"/>
      <c r="NXS23" s="1"/>
      <c r="NXT23" s="1"/>
      <c r="NXU23" s="1"/>
      <c r="NXV23" s="1"/>
      <c r="NXW23" s="1"/>
      <c r="NXX23" s="1"/>
      <c r="NXY23" s="1"/>
      <c r="NXZ23" s="1"/>
      <c r="NYA23" s="1"/>
      <c r="NYB23" s="1"/>
      <c r="NYC23" s="1"/>
      <c r="NYD23" s="1"/>
      <c r="NYE23" s="1"/>
      <c r="NYF23" s="1"/>
      <c r="NYG23" s="1"/>
      <c r="NYH23" s="1"/>
      <c r="NYI23" s="1"/>
      <c r="NYJ23" s="1"/>
      <c r="NYK23" s="1"/>
      <c r="NYL23" s="1"/>
      <c r="NYM23" s="1"/>
      <c r="NYN23" s="1"/>
      <c r="NYO23" s="1"/>
      <c r="NYP23" s="1"/>
      <c r="NYQ23" s="1"/>
      <c r="NYR23" s="1"/>
      <c r="NYS23" s="1"/>
      <c r="NYT23" s="1"/>
      <c r="NYU23" s="1"/>
      <c r="NYV23" s="1"/>
      <c r="NYW23" s="1"/>
      <c r="NYX23" s="1"/>
      <c r="NYY23" s="1"/>
      <c r="NYZ23" s="1"/>
      <c r="NZA23" s="1"/>
      <c r="NZB23" s="1"/>
      <c r="NZC23" s="1"/>
      <c r="NZD23" s="1"/>
      <c r="NZE23" s="1"/>
      <c r="NZF23" s="1"/>
      <c r="NZG23" s="1"/>
      <c r="NZH23" s="1"/>
      <c r="NZI23" s="1"/>
      <c r="NZJ23" s="1"/>
      <c r="NZK23" s="1"/>
      <c r="NZL23" s="1"/>
      <c r="NZM23" s="1"/>
      <c r="NZN23" s="1"/>
      <c r="NZO23" s="1"/>
      <c r="NZP23" s="1"/>
      <c r="NZQ23" s="1"/>
      <c r="NZR23" s="1"/>
      <c r="NZS23" s="1"/>
      <c r="NZT23" s="1"/>
      <c r="NZU23" s="1"/>
      <c r="NZV23" s="1"/>
      <c r="NZW23" s="1"/>
      <c r="NZX23" s="1"/>
      <c r="NZY23" s="1"/>
      <c r="NZZ23" s="1"/>
      <c r="OAA23" s="1"/>
      <c r="OAB23" s="1"/>
      <c r="OAC23" s="1"/>
      <c r="OAD23" s="1"/>
      <c r="OAE23" s="1"/>
      <c r="OAF23" s="1"/>
      <c r="OAG23" s="1"/>
      <c r="OAH23" s="1"/>
      <c r="OAI23" s="1"/>
      <c r="OAJ23" s="1"/>
      <c r="OAK23" s="1"/>
      <c r="OAL23" s="1"/>
      <c r="OAM23" s="1"/>
      <c r="OAN23" s="1"/>
      <c r="OAO23" s="1"/>
      <c r="OAP23" s="1"/>
      <c r="OAQ23" s="1"/>
      <c r="OAR23" s="1"/>
      <c r="OAS23" s="1"/>
      <c r="OAT23" s="1"/>
      <c r="OAU23" s="1"/>
      <c r="OAV23" s="1"/>
      <c r="OAW23" s="1"/>
      <c r="OAX23" s="1"/>
      <c r="OAY23" s="1"/>
      <c r="OAZ23" s="1"/>
      <c r="OBA23" s="1"/>
      <c r="OBB23" s="1"/>
      <c r="OBC23" s="1"/>
      <c r="OBD23" s="1"/>
      <c r="OBE23" s="1"/>
      <c r="OBF23" s="1"/>
      <c r="OBG23" s="1"/>
      <c r="OBH23" s="1"/>
      <c r="OBI23" s="1"/>
      <c r="OBJ23" s="1"/>
      <c r="OBK23" s="1"/>
      <c r="OBL23" s="1"/>
      <c r="OBM23" s="1"/>
      <c r="OBN23" s="1"/>
      <c r="OBO23" s="1"/>
      <c r="OBP23" s="1"/>
      <c r="OBQ23" s="1"/>
      <c r="OBR23" s="1"/>
      <c r="OBS23" s="1"/>
      <c r="OBT23" s="1"/>
      <c r="OBU23" s="1"/>
      <c r="OBV23" s="1"/>
      <c r="OBW23" s="1"/>
      <c r="OBX23" s="1"/>
      <c r="OBY23" s="1"/>
      <c r="OBZ23" s="1"/>
      <c r="OCA23" s="1"/>
      <c r="OCB23" s="1"/>
      <c r="OCC23" s="1"/>
      <c r="OCD23" s="1"/>
      <c r="OCE23" s="1"/>
      <c r="OCF23" s="1"/>
      <c r="OCG23" s="1"/>
      <c r="OCH23" s="1"/>
      <c r="OCI23" s="1"/>
      <c r="OCJ23" s="1"/>
      <c r="OCK23" s="1"/>
      <c r="OCL23" s="1"/>
      <c r="OCM23" s="1"/>
      <c r="OCN23" s="1"/>
      <c r="OCO23" s="1"/>
      <c r="OCP23" s="1"/>
      <c r="OCQ23" s="1"/>
      <c r="OCR23" s="1"/>
      <c r="OCS23" s="1"/>
      <c r="OCT23" s="1"/>
      <c r="OCU23" s="1"/>
      <c r="OCV23" s="1"/>
      <c r="OCW23" s="1"/>
      <c r="OCX23" s="1"/>
      <c r="OCY23" s="1"/>
      <c r="OCZ23" s="1"/>
      <c r="ODA23" s="1"/>
      <c r="ODB23" s="1"/>
      <c r="ODC23" s="1"/>
      <c r="ODD23" s="1"/>
      <c r="ODE23" s="1"/>
      <c r="ODF23" s="1"/>
      <c r="ODG23" s="1"/>
      <c r="ODH23" s="1"/>
      <c r="ODI23" s="1"/>
      <c r="ODJ23" s="1"/>
      <c r="ODK23" s="1"/>
      <c r="ODL23" s="1"/>
      <c r="ODM23" s="1"/>
      <c r="ODN23" s="1"/>
      <c r="ODO23" s="1"/>
      <c r="ODP23" s="1"/>
      <c r="ODQ23" s="1"/>
      <c r="ODR23" s="1"/>
      <c r="ODS23" s="1"/>
      <c r="ODT23" s="1"/>
      <c r="ODU23" s="1"/>
      <c r="ODV23" s="1"/>
      <c r="ODW23" s="1"/>
      <c r="ODX23" s="1"/>
      <c r="ODY23" s="1"/>
      <c r="ODZ23" s="1"/>
      <c r="OEA23" s="1"/>
      <c r="OEB23" s="1"/>
      <c r="OEC23" s="1"/>
      <c r="OED23" s="1"/>
      <c r="OEE23" s="1"/>
      <c r="OEF23" s="1"/>
      <c r="OEG23" s="1"/>
      <c r="OEH23" s="1"/>
      <c r="OEI23" s="1"/>
      <c r="OEJ23" s="1"/>
      <c r="OEK23" s="1"/>
      <c r="OEL23" s="1"/>
      <c r="OEM23" s="1"/>
      <c r="OEN23" s="1"/>
      <c r="OEO23" s="1"/>
      <c r="OEP23" s="1"/>
      <c r="OEQ23" s="1"/>
      <c r="OER23" s="1"/>
      <c r="OES23" s="1"/>
      <c r="OET23" s="1"/>
      <c r="OEU23" s="1"/>
      <c r="OEV23" s="1"/>
      <c r="OEW23" s="1"/>
      <c r="OEX23" s="1"/>
      <c r="OEY23" s="1"/>
      <c r="OEZ23" s="1"/>
      <c r="OFA23" s="1"/>
      <c r="OFB23" s="1"/>
      <c r="OFC23" s="1"/>
      <c r="OFD23" s="1"/>
      <c r="OFE23" s="1"/>
      <c r="OFF23" s="1"/>
      <c r="OFG23" s="1"/>
      <c r="OFH23" s="1"/>
      <c r="OFI23" s="1"/>
      <c r="OFJ23" s="1"/>
      <c r="OFK23" s="1"/>
      <c r="OFL23" s="1"/>
      <c r="OFM23" s="1"/>
      <c r="OFN23" s="1"/>
      <c r="OFO23" s="1"/>
      <c r="OFP23" s="1"/>
      <c r="OFQ23" s="1"/>
      <c r="OFR23" s="1"/>
      <c r="OFS23" s="1"/>
      <c r="OFT23" s="1"/>
      <c r="OFU23" s="1"/>
      <c r="OFV23" s="1"/>
      <c r="OFW23" s="1"/>
      <c r="OFX23" s="1"/>
      <c r="OFY23" s="1"/>
      <c r="OFZ23" s="1"/>
      <c r="OGA23" s="1"/>
      <c r="OGB23" s="1"/>
      <c r="OGC23" s="1"/>
      <c r="OGD23" s="1"/>
      <c r="OGE23" s="1"/>
      <c r="OGF23" s="1"/>
      <c r="OGG23" s="1"/>
      <c r="OGH23" s="1"/>
      <c r="OGI23" s="1"/>
      <c r="OGJ23" s="1"/>
      <c r="OGK23" s="1"/>
      <c r="OGL23" s="1"/>
      <c r="OGM23" s="1"/>
      <c r="OGN23" s="1"/>
      <c r="OGO23" s="1"/>
      <c r="OGP23" s="1"/>
      <c r="OGQ23" s="1"/>
      <c r="OGR23" s="1"/>
      <c r="OGS23" s="1"/>
      <c r="OGT23" s="1"/>
      <c r="OGU23" s="1"/>
      <c r="OGV23" s="1"/>
      <c r="OGW23" s="1"/>
      <c r="OGX23" s="1"/>
      <c r="OGY23" s="1"/>
      <c r="OGZ23" s="1"/>
      <c r="OHA23" s="1"/>
      <c r="OHB23" s="1"/>
      <c r="OHC23" s="1"/>
      <c r="OHD23" s="1"/>
      <c r="OHE23" s="1"/>
      <c r="OHF23" s="1"/>
      <c r="OHG23" s="1"/>
      <c r="OHH23" s="1"/>
      <c r="OHI23" s="1"/>
      <c r="OHJ23" s="1"/>
      <c r="OHK23" s="1"/>
      <c r="OHL23" s="1"/>
      <c r="OHM23" s="1"/>
      <c r="OHN23" s="1"/>
      <c r="OHO23" s="1"/>
      <c r="OHP23" s="1"/>
      <c r="OHQ23" s="1"/>
      <c r="OHR23" s="1"/>
      <c r="OHS23" s="1"/>
      <c r="OHT23" s="1"/>
      <c r="OHU23" s="1"/>
      <c r="OHV23" s="1"/>
      <c r="OHW23" s="1"/>
      <c r="OHX23" s="1"/>
      <c r="OHY23" s="1"/>
      <c r="OHZ23" s="1"/>
      <c r="OIA23" s="1"/>
      <c r="OIB23" s="1"/>
      <c r="OIC23" s="1"/>
      <c r="OID23" s="1"/>
      <c r="OIE23" s="1"/>
      <c r="OIF23" s="1"/>
      <c r="OIG23" s="1"/>
      <c r="OIH23" s="1"/>
      <c r="OII23" s="1"/>
      <c r="OIJ23" s="1"/>
      <c r="OIK23" s="1"/>
      <c r="OIL23" s="1"/>
      <c r="OIM23" s="1"/>
      <c r="OIN23" s="1"/>
      <c r="OIO23" s="1"/>
      <c r="OIP23" s="1"/>
      <c r="OIQ23" s="1"/>
      <c r="OIR23" s="1"/>
      <c r="OIS23" s="1"/>
      <c r="OIT23" s="1"/>
      <c r="OIU23" s="1"/>
      <c r="OIV23" s="1"/>
      <c r="OIW23" s="1"/>
      <c r="OIX23" s="1"/>
      <c r="OIY23" s="1"/>
      <c r="OIZ23" s="1"/>
      <c r="OJA23" s="1"/>
      <c r="OJB23" s="1"/>
      <c r="OJC23" s="1"/>
      <c r="OJD23" s="1"/>
      <c r="OJE23" s="1"/>
      <c r="OJF23" s="1"/>
      <c r="OJG23" s="1"/>
      <c r="OJH23" s="1"/>
      <c r="OJI23" s="1"/>
      <c r="OJJ23" s="1"/>
      <c r="OJK23" s="1"/>
      <c r="OJL23" s="1"/>
      <c r="OJM23" s="1"/>
      <c r="OJN23" s="1"/>
      <c r="OJO23" s="1"/>
      <c r="OJP23" s="1"/>
      <c r="OJQ23" s="1"/>
      <c r="OJR23" s="1"/>
      <c r="OJS23" s="1"/>
      <c r="OJT23" s="1"/>
      <c r="OJU23" s="1"/>
      <c r="OJV23" s="1"/>
      <c r="OJW23" s="1"/>
      <c r="OJX23" s="1"/>
      <c r="OJY23" s="1"/>
      <c r="OJZ23" s="1"/>
      <c r="OKA23" s="1"/>
      <c r="OKB23" s="1"/>
      <c r="OKC23" s="1"/>
      <c r="OKD23" s="1"/>
      <c r="OKE23" s="1"/>
      <c r="OKF23" s="1"/>
      <c r="OKG23" s="1"/>
      <c r="OKH23" s="1"/>
      <c r="OKI23" s="1"/>
      <c r="OKJ23" s="1"/>
      <c r="OKK23" s="1"/>
      <c r="OKL23" s="1"/>
      <c r="OKM23" s="1"/>
      <c r="OKN23" s="1"/>
      <c r="OKO23" s="1"/>
      <c r="OKP23" s="1"/>
      <c r="OKQ23" s="1"/>
      <c r="OKR23" s="1"/>
      <c r="OKS23" s="1"/>
      <c r="OKT23" s="1"/>
      <c r="OKU23" s="1"/>
      <c r="OKV23" s="1"/>
      <c r="OKW23" s="1"/>
      <c r="OKX23" s="1"/>
      <c r="OKY23" s="1"/>
      <c r="OKZ23" s="1"/>
      <c r="OLA23" s="1"/>
      <c r="OLB23" s="1"/>
      <c r="OLC23" s="1"/>
      <c r="OLD23" s="1"/>
      <c r="OLE23" s="1"/>
      <c r="OLF23" s="1"/>
      <c r="OLG23" s="1"/>
      <c r="OLH23" s="1"/>
      <c r="OLI23" s="1"/>
      <c r="OLJ23" s="1"/>
      <c r="OLK23" s="1"/>
      <c r="OLL23" s="1"/>
      <c r="OLM23" s="1"/>
      <c r="OLN23" s="1"/>
      <c r="OLO23" s="1"/>
      <c r="OLP23" s="1"/>
      <c r="OLQ23" s="1"/>
      <c r="OLR23" s="1"/>
      <c r="OLS23" s="1"/>
      <c r="OLT23" s="1"/>
      <c r="OLU23" s="1"/>
      <c r="OLV23" s="1"/>
      <c r="OLW23" s="1"/>
      <c r="OLX23" s="1"/>
      <c r="OLY23" s="1"/>
      <c r="OLZ23" s="1"/>
      <c r="OMA23" s="1"/>
      <c r="OMB23" s="1"/>
      <c r="OMC23" s="1"/>
      <c r="OMD23" s="1"/>
      <c r="OME23" s="1"/>
      <c r="OMF23" s="1"/>
      <c r="OMG23" s="1"/>
      <c r="OMH23" s="1"/>
      <c r="OMI23" s="1"/>
      <c r="OMJ23" s="1"/>
      <c r="OMK23" s="1"/>
      <c r="OML23" s="1"/>
      <c r="OMM23" s="1"/>
      <c r="OMN23" s="1"/>
      <c r="OMO23" s="1"/>
      <c r="OMP23" s="1"/>
      <c r="OMQ23" s="1"/>
      <c r="OMR23" s="1"/>
      <c r="OMS23" s="1"/>
      <c r="OMT23" s="1"/>
      <c r="OMU23" s="1"/>
      <c r="OMV23" s="1"/>
      <c r="OMW23" s="1"/>
      <c r="OMX23" s="1"/>
      <c r="OMY23" s="1"/>
      <c r="OMZ23" s="1"/>
      <c r="ONA23" s="1"/>
      <c r="ONB23" s="1"/>
      <c r="ONC23" s="1"/>
      <c r="OND23" s="1"/>
      <c r="ONE23" s="1"/>
      <c r="ONF23" s="1"/>
      <c r="ONG23" s="1"/>
      <c r="ONH23" s="1"/>
      <c r="ONI23" s="1"/>
      <c r="ONJ23" s="1"/>
      <c r="ONK23" s="1"/>
      <c r="ONL23" s="1"/>
      <c r="ONM23" s="1"/>
      <c r="ONN23" s="1"/>
      <c r="ONO23" s="1"/>
      <c r="ONP23" s="1"/>
      <c r="ONQ23" s="1"/>
      <c r="ONR23" s="1"/>
      <c r="ONS23" s="1"/>
      <c r="ONT23" s="1"/>
      <c r="ONU23" s="1"/>
      <c r="ONV23" s="1"/>
      <c r="ONW23" s="1"/>
      <c r="ONX23" s="1"/>
      <c r="ONY23" s="1"/>
      <c r="ONZ23" s="1"/>
      <c r="OOA23" s="1"/>
      <c r="OOB23" s="1"/>
      <c r="OOC23" s="1"/>
      <c r="OOD23" s="1"/>
      <c r="OOE23" s="1"/>
      <c r="OOF23" s="1"/>
      <c r="OOG23" s="1"/>
      <c r="OOH23" s="1"/>
      <c r="OOI23" s="1"/>
      <c r="OOJ23" s="1"/>
      <c r="OOK23" s="1"/>
      <c r="OOL23" s="1"/>
      <c r="OOM23" s="1"/>
      <c r="OON23" s="1"/>
      <c r="OOO23" s="1"/>
      <c r="OOP23" s="1"/>
      <c r="OOQ23" s="1"/>
      <c r="OOR23" s="1"/>
      <c r="OOS23" s="1"/>
      <c r="OOT23" s="1"/>
      <c r="OOU23" s="1"/>
      <c r="OOV23" s="1"/>
      <c r="OOW23" s="1"/>
      <c r="OOX23" s="1"/>
      <c r="OOY23" s="1"/>
      <c r="OOZ23" s="1"/>
      <c r="OPA23" s="1"/>
      <c r="OPB23" s="1"/>
      <c r="OPC23" s="1"/>
      <c r="OPD23" s="1"/>
      <c r="OPE23" s="1"/>
      <c r="OPF23" s="1"/>
      <c r="OPG23" s="1"/>
      <c r="OPH23" s="1"/>
      <c r="OPI23" s="1"/>
      <c r="OPJ23" s="1"/>
      <c r="OPK23" s="1"/>
      <c r="OPL23" s="1"/>
      <c r="OPM23" s="1"/>
      <c r="OPN23" s="1"/>
      <c r="OPO23" s="1"/>
      <c r="OPP23" s="1"/>
      <c r="OPQ23" s="1"/>
      <c r="OPR23" s="1"/>
      <c r="OPS23" s="1"/>
      <c r="OPT23" s="1"/>
      <c r="OPU23" s="1"/>
      <c r="OPV23" s="1"/>
      <c r="OPW23" s="1"/>
      <c r="OPX23" s="1"/>
      <c r="OPY23" s="1"/>
      <c r="OPZ23" s="1"/>
      <c r="OQA23" s="1"/>
      <c r="OQB23" s="1"/>
      <c r="OQC23" s="1"/>
      <c r="OQD23" s="1"/>
      <c r="OQE23" s="1"/>
      <c r="OQF23" s="1"/>
      <c r="OQG23" s="1"/>
      <c r="OQH23" s="1"/>
      <c r="OQI23" s="1"/>
      <c r="OQJ23" s="1"/>
      <c r="OQK23" s="1"/>
      <c r="OQL23" s="1"/>
      <c r="OQM23" s="1"/>
      <c r="OQN23" s="1"/>
      <c r="OQO23" s="1"/>
      <c r="OQP23" s="1"/>
      <c r="OQQ23" s="1"/>
      <c r="OQR23" s="1"/>
      <c r="OQS23" s="1"/>
      <c r="OQT23" s="1"/>
      <c r="OQU23" s="1"/>
      <c r="OQV23" s="1"/>
      <c r="OQW23" s="1"/>
      <c r="OQX23" s="1"/>
      <c r="OQY23" s="1"/>
      <c r="OQZ23" s="1"/>
      <c r="ORA23" s="1"/>
      <c r="ORB23" s="1"/>
      <c r="ORC23" s="1"/>
      <c r="ORD23" s="1"/>
      <c r="ORE23" s="1"/>
      <c r="ORF23" s="1"/>
      <c r="ORG23" s="1"/>
      <c r="ORH23" s="1"/>
      <c r="ORI23" s="1"/>
      <c r="ORJ23" s="1"/>
      <c r="ORK23" s="1"/>
      <c r="ORL23" s="1"/>
      <c r="ORM23" s="1"/>
      <c r="ORN23" s="1"/>
      <c r="ORO23" s="1"/>
      <c r="ORP23" s="1"/>
      <c r="ORQ23" s="1"/>
      <c r="ORR23" s="1"/>
      <c r="ORS23" s="1"/>
      <c r="ORT23" s="1"/>
      <c r="ORU23" s="1"/>
      <c r="ORV23" s="1"/>
      <c r="ORW23" s="1"/>
      <c r="ORX23" s="1"/>
      <c r="ORY23" s="1"/>
      <c r="ORZ23" s="1"/>
      <c r="OSA23" s="1"/>
      <c r="OSB23" s="1"/>
      <c r="OSC23" s="1"/>
      <c r="OSD23" s="1"/>
      <c r="OSE23" s="1"/>
      <c r="OSF23" s="1"/>
      <c r="OSG23" s="1"/>
      <c r="OSH23" s="1"/>
      <c r="OSI23" s="1"/>
      <c r="OSJ23" s="1"/>
      <c r="OSK23" s="1"/>
      <c r="OSL23" s="1"/>
      <c r="OSM23" s="1"/>
      <c r="OSN23" s="1"/>
      <c r="OSO23" s="1"/>
      <c r="OSP23" s="1"/>
      <c r="OSQ23" s="1"/>
      <c r="OSR23" s="1"/>
      <c r="OSS23" s="1"/>
      <c r="OST23" s="1"/>
      <c r="OSU23" s="1"/>
      <c r="OSV23" s="1"/>
      <c r="OSW23" s="1"/>
      <c r="OSX23" s="1"/>
      <c r="OSY23" s="1"/>
      <c r="OSZ23" s="1"/>
      <c r="OTA23" s="1"/>
      <c r="OTB23" s="1"/>
      <c r="OTC23" s="1"/>
      <c r="OTD23" s="1"/>
      <c r="OTE23" s="1"/>
      <c r="OTF23" s="1"/>
      <c r="OTG23" s="1"/>
      <c r="OTH23" s="1"/>
      <c r="OTI23" s="1"/>
      <c r="OTJ23" s="1"/>
      <c r="OTK23" s="1"/>
      <c r="OTL23" s="1"/>
      <c r="OTM23" s="1"/>
      <c r="OTN23" s="1"/>
      <c r="OTO23" s="1"/>
      <c r="OTP23" s="1"/>
      <c r="OTQ23" s="1"/>
      <c r="OTR23" s="1"/>
      <c r="OTS23" s="1"/>
      <c r="OTT23" s="1"/>
      <c r="OTU23" s="1"/>
      <c r="OTV23" s="1"/>
      <c r="OTW23" s="1"/>
      <c r="OTX23" s="1"/>
      <c r="OTY23" s="1"/>
      <c r="OTZ23" s="1"/>
      <c r="OUA23" s="1"/>
      <c r="OUB23" s="1"/>
      <c r="OUC23" s="1"/>
      <c r="OUD23" s="1"/>
      <c r="OUE23" s="1"/>
      <c r="OUF23" s="1"/>
      <c r="OUG23" s="1"/>
      <c r="OUH23" s="1"/>
      <c r="OUI23" s="1"/>
      <c r="OUJ23" s="1"/>
      <c r="OUK23" s="1"/>
      <c r="OUL23" s="1"/>
      <c r="OUM23" s="1"/>
      <c r="OUN23" s="1"/>
      <c r="OUO23" s="1"/>
      <c r="OUP23" s="1"/>
      <c r="OUQ23" s="1"/>
      <c r="OUR23" s="1"/>
      <c r="OUS23" s="1"/>
      <c r="OUT23" s="1"/>
      <c r="OUU23" s="1"/>
      <c r="OUV23" s="1"/>
      <c r="OUW23" s="1"/>
      <c r="OUX23" s="1"/>
      <c r="OUY23" s="1"/>
      <c r="OUZ23" s="1"/>
      <c r="OVA23" s="1"/>
      <c r="OVB23" s="1"/>
      <c r="OVC23" s="1"/>
      <c r="OVD23" s="1"/>
      <c r="OVE23" s="1"/>
      <c r="OVF23" s="1"/>
      <c r="OVG23" s="1"/>
      <c r="OVH23" s="1"/>
      <c r="OVI23" s="1"/>
      <c r="OVJ23" s="1"/>
      <c r="OVK23" s="1"/>
      <c r="OVL23" s="1"/>
      <c r="OVM23" s="1"/>
      <c r="OVN23" s="1"/>
      <c r="OVO23" s="1"/>
      <c r="OVP23" s="1"/>
      <c r="OVQ23" s="1"/>
      <c r="OVR23" s="1"/>
      <c r="OVS23" s="1"/>
      <c r="OVT23" s="1"/>
      <c r="OVU23" s="1"/>
      <c r="OVV23" s="1"/>
      <c r="OVW23" s="1"/>
      <c r="OVX23" s="1"/>
      <c r="OVY23" s="1"/>
      <c r="OVZ23" s="1"/>
      <c r="OWA23" s="1"/>
      <c r="OWB23" s="1"/>
      <c r="OWC23" s="1"/>
      <c r="OWD23" s="1"/>
      <c r="OWE23" s="1"/>
      <c r="OWF23" s="1"/>
      <c r="OWG23" s="1"/>
      <c r="OWH23" s="1"/>
      <c r="OWI23" s="1"/>
      <c r="OWJ23" s="1"/>
      <c r="OWK23" s="1"/>
      <c r="OWL23" s="1"/>
      <c r="OWM23" s="1"/>
      <c r="OWN23" s="1"/>
      <c r="OWO23" s="1"/>
      <c r="OWP23" s="1"/>
      <c r="OWQ23" s="1"/>
      <c r="OWR23" s="1"/>
      <c r="OWS23" s="1"/>
      <c r="OWT23" s="1"/>
      <c r="OWU23" s="1"/>
      <c r="OWV23" s="1"/>
      <c r="OWW23" s="1"/>
      <c r="OWX23" s="1"/>
      <c r="OWY23" s="1"/>
      <c r="OWZ23" s="1"/>
      <c r="OXA23" s="1"/>
      <c r="OXB23" s="1"/>
      <c r="OXC23" s="1"/>
      <c r="OXD23" s="1"/>
      <c r="OXE23" s="1"/>
      <c r="OXF23" s="1"/>
      <c r="OXG23" s="1"/>
      <c r="OXH23" s="1"/>
      <c r="OXI23" s="1"/>
      <c r="OXJ23" s="1"/>
      <c r="OXK23" s="1"/>
      <c r="OXL23" s="1"/>
      <c r="OXM23" s="1"/>
      <c r="OXN23" s="1"/>
      <c r="OXO23" s="1"/>
      <c r="OXP23" s="1"/>
      <c r="OXQ23" s="1"/>
      <c r="OXR23" s="1"/>
      <c r="OXS23" s="1"/>
      <c r="OXT23" s="1"/>
      <c r="OXU23" s="1"/>
      <c r="OXV23" s="1"/>
      <c r="OXW23" s="1"/>
      <c r="OXX23" s="1"/>
      <c r="OXY23" s="1"/>
      <c r="OXZ23" s="1"/>
      <c r="OYA23" s="1"/>
      <c r="OYB23" s="1"/>
      <c r="OYC23" s="1"/>
      <c r="OYD23" s="1"/>
      <c r="OYE23" s="1"/>
      <c r="OYF23" s="1"/>
      <c r="OYG23" s="1"/>
      <c r="OYH23" s="1"/>
      <c r="OYI23" s="1"/>
      <c r="OYJ23" s="1"/>
      <c r="OYK23" s="1"/>
      <c r="OYL23" s="1"/>
      <c r="OYM23" s="1"/>
      <c r="OYN23" s="1"/>
      <c r="OYO23" s="1"/>
      <c r="OYP23" s="1"/>
      <c r="OYQ23" s="1"/>
      <c r="OYR23" s="1"/>
      <c r="OYS23" s="1"/>
      <c r="OYT23" s="1"/>
      <c r="OYU23" s="1"/>
      <c r="OYV23" s="1"/>
      <c r="OYW23" s="1"/>
      <c r="OYX23" s="1"/>
      <c r="OYY23" s="1"/>
      <c r="OYZ23" s="1"/>
      <c r="OZA23" s="1"/>
      <c r="OZB23" s="1"/>
      <c r="OZC23" s="1"/>
      <c r="OZD23" s="1"/>
      <c r="OZE23" s="1"/>
      <c r="OZF23" s="1"/>
      <c r="OZG23" s="1"/>
      <c r="OZH23" s="1"/>
      <c r="OZI23" s="1"/>
      <c r="OZJ23" s="1"/>
      <c r="OZK23" s="1"/>
      <c r="OZL23" s="1"/>
      <c r="OZM23" s="1"/>
      <c r="OZN23" s="1"/>
      <c r="OZO23" s="1"/>
      <c r="OZP23" s="1"/>
      <c r="OZQ23" s="1"/>
      <c r="OZR23" s="1"/>
      <c r="OZS23" s="1"/>
      <c r="OZT23" s="1"/>
      <c r="OZU23" s="1"/>
      <c r="OZV23" s="1"/>
      <c r="OZW23" s="1"/>
      <c r="OZX23" s="1"/>
      <c r="OZY23" s="1"/>
      <c r="OZZ23" s="1"/>
      <c r="PAA23" s="1"/>
      <c r="PAB23" s="1"/>
      <c r="PAC23" s="1"/>
      <c r="PAD23" s="1"/>
      <c r="PAE23" s="1"/>
      <c r="PAF23" s="1"/>
      <c r="PAG23" s="1"/>
      <c r="PAH23" s="1"/>
      <c r="PAI23" s="1"/>
      <c r="PAJ23" s="1"/>
      <c r="PAK23" s="1"/>
      <c r="PAL23" s="1"/>
      <c r="PAM23" s="1"/>
      <c r="PAN23" s="1"/>
      <c r="PAO23" s="1"/>
      <c r="PAP23" s="1"/>
      <c r="PAQ23" s="1"/>
      <c r="PAR23" s="1"/>
      <c r="PAS23" s="1"/>
      <c r="PAT23" s="1"/>
      <c r="PAU23" s="1"/>
      <c r="PAV23" s="1"/>
      <c r="PAW23" s="1"/>
      <c r="PAX23" s="1"/>
      <c r="PAY23" s="1"/>
      <c r="PAZ23" s="1"/>
      <c r="PBA23" s="1"/>
      <c r="PBB23" s="1"/>
      <c r="PBC23" s="1"/>
      <c r="PBD23" s="1"/>
      <c r="PBE23" s="1"/>
      <c r="PBF23" s="1"/>
      <c r="PBG23" s="1"/>
      <c r="PBH23" s="1"/>
      <c r="PBI23" s="1"/>
      <c r="PBJ23" s="1"/>
      <c r="PBK23" s="1"/>
      <c r="PBL23" s="1"/>
      <c r="PBM23" s="1"/>
      <c r="PBN23" s="1"/>
      <c r="PBO23" s="1"/>
      <c r="PBP23" s="1"/>
      <c r="PBQ23" s="1"/>
      <c r="PBR23" s="1"/>
      <c r="PBS23" s="1"/>
      <c r="PBT23" s="1"/>
      <c r="PBU23" s="1"/>
      <c r="PBV23" s="1"/>
      <c r="PBW23" s="1"/>
      <c r="PBX23" s="1"/>
      <c r="PBY23" s="1"/>
      <c r="PBZ23" s="1"/>
      <c r="PCA23" s="1"/>
      <c r="PCB23" s="1"/>
      <c r="PCC23" s="1"/>
      <c r="PCD23" s="1"/>
      <c r="PCE23" s="1"/>
      <c r="PCF23" s="1"/>
      <c r="PCG23" s="1"/>
      <c r="PCH23" s="1"/>
      <c r="PCI23" s="1"/>
      <c r="PCJ23" s="1"/>
      <c r="PCK23" s="1"/>
      <c r="PCL23" s="1"/>
      <c r="PCM23" s="1"/>
      <c r="PCN23" s="1"/>
      <c r="PCO23" s="1"/>
      <c r="PCP23" s="1"/>
      <c r="PCQ23" s="1"/>
      <c r="PCR23" s="1"/>
      <c r="PCS23" s="1"/>
      <c r="PCT23" s="1"/>
      <c r="PCU23" s="1"/>
      <c r="PCV23" s="1"/>
      <c r="PCW23" s="1"/>
      <c r="PCX23" s="1"/>
      <c r="PCY23" s="1"/>
      <c r="PCZ23" s="1"/>
      <c r="PDA23" s="1"/>
      <c r="PDB23" s="1"/>
      <c r="PDC23" s="1"/>
      <c r="PDD23" s="1"/>
      <c r="PDE23" s="1"/>
      <c r="PDF23" s="1"/>
      <c r="PDG23" s="1"/>
      <c r="PDH23" s="1"/>
      <c r="PDI23" s="1"/>
      <c r="PDJ23" s="1"/>
      <c r="PDK23" s="1"/>
      <c r="PDL23" s="1"/>
      <c r="PDM23" s="1"/>
      <c r="PDN23" s="1"/>
      <c r="PDO23" s="1"/>
      <c r="PDP23" s="1"/>
      <c r="PDQ23" s="1"/>
      <c r="PDR23" s="1"/>
      <c r="PDS23" s="1"/>
      <c r="PDT23" s="1"/>
      <c r="PDU23" s="1"/>
      <c r="PDV23" s="1"/>
      <c r="PDW23" s="1"/>
      <c r="PDX23" s="1"/>
      <c r="PDY23" s="1"/>
      <c r="PDZ23" s="1"/>
      <c r="PEA23" s="1"/>
      <c r="PEB23" s="1"/>
      <c r="PEC23" s="1"/>
      <c r="PED23" s="1"/>
      <c r="PEE23" s="1"/>
      <c r="PEF23" s="1"/>
      <c r="PEG23" s="1"/>
      <c r="PEH23" s="1"/>
      <c r="PEI23" s="1"/>
      <c r="PEJ23" s="1"/>
      <c r="PEK23" s="1"/>
      <c r="PEL23" s="1"/>
      <c r="PEM23" s="1"/>
      <c r="PEN23" s="1"/>
      <c r="PEO23" s="1"/>
      <c r="PEP23" s="1"/>
      <c r="PEQ23" s="1"/>
      <c r="PER23" s="1"/>
      <c r="PES23" s="1"/>
      <c r="PET23" s="1"/>
      <c r="PEU23" s="1"/>
      <c r="PEV23" s="1"/>
      <c r="PEW23" s="1"/>
      <c r="PEX23" s="1"/>
      <c r="PEY23" s="1"/>
      <c r="PEZ23" s="1"/>
      <c r="PFA23" s="1"/>
      <c r="PFB23" s="1"/>
      <c r="PFC23" s="1"/>
      <c r="PFD23" s="1"/>
      <c r="PFE23" s="1"/>
      <c r="PFF23" s="1"/>
      <c r="PFG23" s="1"/>
      <c r="PFH23" s="1"/>
      <c r="PFI23" s="1"/>
      <c r="PFJ23" s="1"/>
      <c r="PFK23" s="1"/>
      <c r="PFL23" s="1"/>
      <c r="PFM23" s="1"/>
      <c r="PFN23" s="1"/>
      <c r="PFO23" s="1"/>
      <c r="PFP23" s="1"/>
      <c r="PFQ23" s="1"/>
      <c r="PFR23" s="1"/>
      <c r="PFS23" s="1"/>
      <c r="PFT23" s="1"/>
      <c r="PFU23" s="1"/>
      <c r="PFV23" s="1"/>
      <c r="PFW23" s="1"/>
      <c r="PFX23" s="1"/>
      <c r="PFY23" s="1"/>
      <c r="PFZ23" s="1"/>
      <c r="PGA23" s="1"/>
      <c r="PGB23" s="1"/>
      <c r="PGC23" s="1"/>
      <c r="PGD23" s="1"/>
      <c r="PGE23" s="1"/>
      <c r="PGF23" s="1"/>
      <c r="PGG23" s="1"/>
      <c r="PGH23" s="1"/>
      <c r="PGI23" s="1"/>
      <c r="PGJ23" s="1"/>
      <c r="PGK23" s="1"/>
      <c r="PGL23" s="1"/>
      <c r="PGM23" s="1"/>
      <c r="PGN23" s="1"/>
      <c r="PGO23" s="1"/>
      <c r="PGP23" s="1"/>
      <c r="PGQ23" s="1"/>
      <c r="PGR23" s="1"/>
      <c r="PGS23" s="1"/>
      <c r="PGT23" s="1"/>
      <c r="PGU23" s="1"/>
      <c r="PGV23" s="1"/>
      <c r="PGW23" s="1"/>
      <c r="PGX23" s="1"/>
      <c r="PGY23" s="1"/>
      <c r="PGZ23" s="1"/>
      <c r="PHA23" s="1"/>
      <c r="PHB23" s="1"/>
      <c r="PHC23" s="1"/>
      <c r="PHD23" s="1"/>
      <c r="PHE23" s="1"/>
      <c r="PHF23" s="1"/>
      <c r="PHG23" s="1"/>
      <c r="PHH23" s="1"/>
      <c r="PHI23" s="1"/>
      <c r="PHJ23" s="1"/>
      <c r="PHK23" s="1"/>
      <c r="PHL23" s="1"/>
      <c r="PHM23" s="1"/>
      <c r="PHN23" s="1"/>
      <c r="PHO23" s="1"/>
      <c r="PHP23" s="1"/>
      <c r="PHQ23" s="1"/>
      <c r="PHR23" s="1"/>
      <c r="PHS23" s="1"/>
      <c r="PHT23" s="1"/>
      <c r="PHU23" s="1"/>
      <c r="PHV23" s="1"/>
      <c r="PHW23" s="1"/>
      <c r="PHX23" s="1"/>
      <c r="PHY23" s="1"/>
      <c r="PHZ23" s="1"/>
      <c r="PIA23" s="1"/>
      <c r="PIB23" s="1"/>
      <c r="PIC23" s="1"/>
      <c r="PID23" s="1"/>
      <c r="PIE23" s="1"/>
      <c r="PIF23" s="1"/>
      <c r="PIG23" s="1"/>
      <c r="PIH23" s="1"/>
      <c r="PII23" s="1"/>
      <c r="PIJ23" s="1"/>
      <c r="PIK23" s="1"/>
      <c r="PIL23" s="1"/>
      <c r="PIM23" s="1"/>
      <c r="PIN23" s="1"/>
      <c r="PIO23" s="1"/>
      <c r="PIP23" s="1"/>
      <c r="PIQ23" s="1"/>
      <c r="PIR23" s="1"/>
      <c r="PIS23" s="1"/>
      <c r="PIT23" s="1"/>
      <c r="PIU23" s="1"/>
      <c r="PIV23" s="1"/>
      <c r="PIW23" s="1"/>
      <c r="PIX23" s="1"/>
      <c r="PIY23" s="1"/>
      <c r="PIZ23" s="1"/>
      <c r="PJA23" s="1"/>
      <c r="PJB23" s="1"/>
      <c r="PJC23" s="1"/>
      <c r="PJD23" s="1"/>
      <c r="PJE23" s="1"/>
      <c r="PJF23" s="1"/>
      <c r="PJG23" s="1"/>
      <c r="PJH23" s="1"/>
      <c r="PJI23" s="1"/>
      <c r="PJJ23" s="1"/>
      <c r="PJK23" s="1"/>
      <c r="PJL23" s="1"/>
      <c r="PJM23" s="1"/>
      <c r="PJN23" s="1"/>
      <c r="PJO23" s="1"/>
      <c r="PJP23" s="1"/>
      <c r="PJQ23" s="1"/>
      <c r="PJR23" s="1"/>
      <c r="PJS23" s="1"/>
      <c r="PJT23" s="1"/>
      <c r="PJU23" s="1"/>
      <c r="PJV23" s="1"/>
      <c r="PJW23" s="1"/>
      <c r="PJX23" s="1"/>
      <c r="PJY23" s="1"/>
      <c r="PJZ23" s="1"/>
      <c r="PKA23" s="1"/>
      <c r="PKB23" s="1"/>
      <c r="PKC23" s="1"/>
      <c r="PKD23" s="1"/>
      <c r="PKE23" s="1"/>
      <c r="PKF23" s="1"/>
      <c r="PKG23" s="1"/>
      <c r="PKH23" s="1"/>
      <c r="PKI23" s="1"/>
      <c r="PKJ23" s="1"/>
      <c r="PKK23" s="1"/>
      <c r="PKL23" s="1"/>
      <c r="PKM23" s="1"/>
      <c r="PKN23" s="1"/>
      <c r="PKO23" s="1"/>
      <c r="PKP23" s="1"/>
      <c r="PKQ23" s="1"/>
      <c r="PKR23" s="1"/>
      <c r="PKS23" s="1"/>
      <c r="PKT23" s="1"/>
      <c r="PKU23" s="1"/>
      <c r="PKV23" s="1"/>
      <c r="PKW23" s="1"/>
      <c r="PKX23" s="1"/>
      <c r="PKY23" s="1"/>
      <c r="PKZ23" s="1"/>
      <c r="PLA23" s="1"/>
      <c r="PLB23" s="1"/>
      <c r="PLC23" s="1"/>
      <c r="PLD23" s="1"/>
      <c r="PLE23" s="1"/>
      <c r="PLF23" s="1"/>
      <c r="PLG23" s="1"/>
      <c r="PLH23" s="1"/>
      <c r="PLI23" s="1"/>
      <c r="PLJ23" s="1"/>
      <c r="PLK23" s="1"/>
      <c r="PLL23" s="1"/>
      <c r="PLM23" s="1"/>
      <c r="PLN23" s="1"/>
      <c r="PLO23" s="1"/>
      <c r="PLP23" s="1"/>
      <c r="PLQ23" s="1"/>
      <c r="PLR23" s="1"/>
      <c r="PLS23" s="1"/>
      <c r="PLT23" s="1"/>
      <c r="PLU23" s="1"/>
      <c r="PLV23" s="1"/>
      <c r="PLW23" s="1"/>
      <c r="PLX23" s="1"/>
      <c r="PLY23" s="1"/>
      <c r="PLZ23" s="1"/>
      <c r="PMA23" s="1"/>
      <c r="PMB23" s="1"/>
      <c r="PMC23" s="1"/>
      <c r="PMD23" s="1"/>
      <c r="PME23" s="1"/>
      <c r="PMF23" s="1"/>
      <c r="PMG23" s="1"/>
      <c r="PMH23" s="1"/>
      <c r="PMI23" s="1"/>
      <c r="PMJ23" s="1"/>
      <c r="PMK23" s="1"/>
      <c r="PML23" s="1"/>
      <c r="PMM23" s="1"/>
      <c r="PMN23" s="1"/>
      <c r="PMO23" s="1"/>
      <c r="PMP23" s="1"/>
      <c r="PMQ23" s="1"/>
      <c r="PMR23" s="1"/>
      <c r="PMS23" s="1"/>
      <c r="PMT23" s="1"/>
      <c r="PMU23" s="1"/>
      <c r="PMV23" s="1"/>
      <c r="PMW23" s="1"/>
      <c r="PMX23" s="1"/>
      <c r="PMY23" s="1"/>
      <c r="PMZ23" s="1"/>
      <c r="PNA23" s="1"/>
      <c r="PNB23" s="1"/>
      <c r="PNC23" s="1"/>
      <c r="PND23" s="1"/>
      <c r="PNE23" s="1"/>
      <c r="PNF23" s="1"/>
      <c r="PNG23" s="1"/>
      <c r="PNH23" s="1"/>
      <c r="PNI23" s="1"/>
      <c r="PNJ23" s="1"/>
      <c r="PNK23" s="1"/>
      <c r="PNL23" s="1"/>
      <c r="PNM23" s="1"/>
      <c r="PNN23" s="1"/>
      <c r="PNO23" s="1"/>
      <c r="PNP23" s="1"/>
      <c r="PNQ23" s="1"/>
      <c r="PNR23" s="1"/>
      <c r="PNS23" s="1"/>
      <c r="PNT23" s="1"/>
      <c r="PNU23" s="1"/>
      <c r="PNV23" s="1"/>
      <c r="PNW23" s="1"/>
      <c r="PNX23" s="1"/>
      <c r="PNY23" s="1"/>
      <c r="PNZ23" s="1"/>
      <c r="POA23" s="1"/>
      <c r="POB23" s="1"/>
      <c r="POC23" s="1"/>
      <c r="POD23" s="1"/>
      <c r="POE23" s="1"/>
      <c r="POF23" s="1"/>
      <c r="POG23" s="1"/>
      <c r="POH23" s="1"/>
      <c r="POI23" s="1"/>
      <c r="POJ23" s="1"/>
      <c r="POK23" s="1"/>
      <c r="POL23" s="1"/>
      <c r="POM23" s="1"/>
      <c r="PON23" s="1"/>
      <c r="POO23" s="1"/>
      <c r="POP23" s="1"/>
      <c r="POQ23" s="1"/>
      <c r="POR23" s="1"/>
      <c r="POS23" s="1"/>
      <c r="POT23" s="1"/>
      <c r="POU23" s="1"/>
      <c r="POV23" s="1"/>
      <c r="POW23" s="1"/>
      <c r="POX23" s="1"/>
      <c r="POY23" s="1"/>
      <c r="POZ23" s="1"/>
      <c r="PPA23" s="1"/>
      <c r="PPB23" s="1"/>
      <c r="PPC23" s="1"/>
      <c r="PPD23" s="1"/>
      <c r="PPE23" s="1"/>
      <c r="PPF23" s="1"/>
      <c r="PPG23" s="1"/>
      <c r="PPH23" s="1"/>
      <c r="PPI23" s="1"/>
      <c r="PPJ23" s="1"/>
      <c r="PPK23" s="1"/>
      <c r="PPL23" s="1"/>
      <c r="PPM23" s="1"/>
      <c r="PPN23" s="1"/>
      <c r="PPO23" s="1"/>
      <c r="PPP23" s="1"/>
      <c r="PPQ23" s="1"/>
      <c r="PPR23" s="1"/>
      <c r="PPS23" s="1"/>
      <c r="PPT23" s="1"/>
      <c r="PPU23" s="1"/>
      <c r="PPV23" s="1"/>
      <c r="PPW23" s="1"/>
      <c r="PPX23" s="1"/>
      <c r="PPY23" s="1"/>
      <c r="PPZ23" s="1"/>
      <c r="PQA23" s="1"/>
      <c r="PQB23" s="1"/>
      <c r="PQC23" s="1"/>
      <c r="PQD23" s="1"/>
      <c r="PQE23" s="1"/>
      <c r="PQF23" s="1"/>
      <c r="PQG23" s="1"/>
      <c r="PQH23" s="1"/>
      <c r="PQI23" s="1"/>
      <c r="PQJ23" s="1"/>
      <c r="PQK23" s="1"/>
      <c r="PQL23" s="1"/>
      <c r="PQM23" s="1"/>
      <c r="PQN23" s="1"/>
      <c r="PQO23" s="1"/>
      <c r="PQP23" s="1"/>
      <c r="PQQ23" s="1"/>
      <c r="PQR23" s="1"/>
      <c r="PQS23" s="1"/>
      <c r="PQT23" s="1"/>
      <c r="PQU23" s="1"/>
      <c r="PQV23" s="1"/>
      <c r="PQW23" s="1"/>
      <c r="PQX23" s="1"/>
      <c r="PQY23" s="1"/>
      <c r="PQZ23" s="1"/>
      <c r="PRA23" s="1"/>
      <c r="PRB23" s="1"/>
      <c r="PRC23" s="1"/>
      <c r="PRD23" s="1"/>
      <c r="PRE23" s="1"/>
      <c r="PRF23" s="1"/>
      <c r="PRG23" s="1"/>
      <c r="PRH23" s="1"/>
      <c r="PRI23" s="1"/>
      <c r="PRJ23" s="1"/>
      <c r="PRK23" s="1"/>
      <c r="PRL23" s="1"/>
      <c r="PRM23" s="1"/>
      <c r="PRN23" s="1"/>
      <c r="PRO23" s="1"/>
      <c r="PRP23" s="1"/>
      <c r="PRQ23" s="1"/>
      <c r="PRR23" s="1"/>
      <c r="PRS23" s="1"/>
      <c r="PRT23" s="1"/>
      <c r="PRU23" s="1"/>
      <c r="PRV23" s="1"/>
      <c r="PRW23" s="1"/>
      <c r="PRX23" s="1"/>
      <c r="PRY23" s="1"/>
      <c r="PRZ23" s="1"/>
      <c r="PSA23" s="1"/>
      <c r="PSB23" s="1"/>
      <c r="PSC23" s="1"/>
      <c r="PSD23" s="1"/>
      <c r="PSE23" s="1"/>
      <c r="PSF23" s="1"/>
      <c r="PSG23" s="1"/>
      <c r="PSH23" s="1"/>
      <c r="PSI23" s="1"/>
      <c r="PSJ23" s="1"/>
      <c r="PSK23" s="1"/>
      <c r="PSL23" s="1"/>
      <c r="PSM23" s="1"/>
      <c r="PSN23" s="1"/>
      <c r="PSO23" s="1"/>
      <c r="PSP23" s="1"/>
      <c r="PSQ23" s="1"/>
      <c r="PSR23" s="1"/>
      <c r="PSS23" s="1"/>
      <c r="PST23" s="1"/>
      <c r="PSU23" s="1"/>
      <c r="PSV23" s="1"/>
      <c r="PSW23" s="1"/>
      <c r="PSX23" s="1"/>
      <c r="PSY23" s="1"/>
      <c r="PSZ23" s="1"/>
      <c r="PTA23" s="1"/>
      <c r="PTB23" s="1"/>
      <c r="PTC23" s="1"/>
      <c r="PTD23" s="1"/>
      <c r="PTE23" s="1"/>
      <c r="PTF23" s="1"/>
      <c r="PTG23" s="1"/>
      <c r="PTH23" s="1"/>
      <c r="PTI23" s="1"/>
      <c r="PTJ23" s="1"/>
      <c r="PTK23" s="1"/>
      <c r="PTL23" s="1"/>
      <c r="PTM23" s="1"/>
      <c r="PTN23" s="1"/>
      <c r="PTO23" s="1"/>
      <c r="PTP23" s="1"/>
      <c r="PTQ23" s="1"/>
      <c r="PTR23" s="1"/>
      <c r="PTS23" s="1"/>
      <c r="PTT23" s="1"/>
      <c r="PTU23" s="1"/>
      <c r="PTV23" s="1"/>
      <c r="PTW23" s="1"/>
      <c r="PTX23" s="1"/>
      <c r="PTY23" s="1"/>
      <c r="PTZ23" s="1"/>
      <c r="PUA23" s="1"/>
      <c r="PUB23" s="1"/>
      <c r="PUC23" s="1"/>
      <c r="PUD23" s="1"/>
      <c r="PUE23" s="1"/>
      <c r="PUF23" s="1"/>
      <c r="PUG23" s="1"/>
      <c r="PUH23" s="1"/>
      <c r="PUI23" s="1"/>
      <c r="PUJ23" s="1"/>
      <c r="PUK23" s="1"/>
      <c r="PUL23" s="1"/>
      <c r="PUM23" s="1"/>
      <c r="PUN23" s="1"/>
      <c r="PUO23" s="1"/>
      <c r="PUP23" s="1"/>
      <c r="PUQ23" s="1"/>
      <c r="PUR23" s="1"/>
      <c r="PUS23" s="1"/>
      <c r="PUT23" s="1"/>
      <c r="PUU23" s="1"/>
      <c r="PUV23" s="1"/>
      <c r="PUW23" s="1"/>
      <c r="PUX23" s="1"/>
      <c r="PUY23" s="1"/>
      <c r="PUZ23" s="1"/>
      <c r="PVA23" s="1"/>
      <c r="PVB23" s="1"/>
      <c r="PVC23" s="1"/>
      <c r="PVD23" s="1"/>
      <c r="PVE23" s="1"/>
      <c r="PVF23" s="1"/>
      <c r="PVG23" s="1"/>
      <c r="PVH23" s="1"/>
      <c r="PVI23" s="1"/>
      <c r="PVJ23" s="1"/>
      <c r="PVK23" s="1"/>
      <c r="PVL23" s="1"/>
      <c r="PVM23" s="1"/>
      <c r="PVN23" s="1"/>
      <c r="PVO23" s="1"/>
      <c r="PVP23" s="1"/>
      <c r="PVQ23" s="1"/>
      <c r="PVR23" s="1"/>
      <c r="PVS23" s="1"/>
      <c r="PVT23" s="1"/>
      <c r="PVU23" s="1"/>
      <c r="PVV23" s="1"/>
      <c r="PVW23" s="1"/>
      <c r="PVX23" s="1"/>
      <c r="PVY23" s="1"/>
      <c r="PVZ23" s="1"/>
      <c r="PWA23" s="1"/>
      <c r="PWB23" s="1"/>
      <c r="PWC23" s="1"/>
      <c r="PWD23" s="1"/>
      <c r="PWE23" s="1"/>
      <c r="PWF23" s="1"/>
      <c r="PWG23" s="1"/>
      <c r="PWH23" s="1"/>
      <c r="PWI23" s="1"/>
      <c r="PWJ23" s="1"/>
      <c r="PWK23" s="1"/>
      <c r="PWL23" s="1"/>
      <c r="PWM23" s="1"/>
      <c r="PWN23" s="1"/>
      <c r="PWO23" s="1"/>
      <c r="PWP23" s="1"/>
      <c r="PWQ23" s="1"/>
      <c r="PWR23" s="1"/>
      <c r="PWS23" s="1"/>
      <c r="PWT23" s="1"/>
      <c r="PWU23" s="1"/>
      <c r="PWV23" s="1"/>
      <c r="PWW23" s="1"/>
      <c r="PWX23" s="1"/>
      <c r="PWY23" s="1"/>
      <c r="PWZ23" s="1"/>
      <c r="PXA23" s="1"/>
      <c r="PXB23" s="1"/>
      <c r="PXC23" s="1"/>
      <c r="PXD23" s="1"/>
      <c r="PXE23" s="1"/>
      <c r="PXF23" s="1"/>
      <c r="PXG23" s="1"/>
      <c r="PXH23" s="1"/>
      <c r="PXI23" s="1"/>
      <c r="PXJ23" s="1"/>
      <c r="PXK23" s="1"/>
      <c r="PXL23" s="1"/>
      <c r="PXM23" s="1"/>
      <c r="PXN23" s="1"/>
      <c r="PXO23" s="1"/>
      <c r="PXP23" s="1"/>
      <c r="PXQ23" s="1"/>
      <c r="PXR23" s="1"/>
      <c r="PXS23" s="1"/>
      <c r="PXT23" s="1"/>
      <c r="PXU23" s="1"/>
      <c r="PXV23" s="1"/>
      <c r="PXW23" s="1"/>
      <c r="PXX23" s="1"/>
      <c r="PXY23" s="1"/>
      <c r="PXZ23" s="1"/>
      <c r="PYA23" s="1"/>
      <c r="PYB23" s="1"/>
      <c r="PYC23" s="1"/>
      <c r="PYD23" s="1"/>
      <c r="PYE23" s="1"/>
      <c r="PYF23" s="1"/>
      <c r="PYG23" s="1"/>
      <c r="PYH23" s="1"/>
      <c r="PYI23" s="1"/>
      <c r="PYJ23" s="1"/>
      <c r="PYK23" s="1"/>
      <c r="PYL23" s="1"/>
      <c r="PYM23" s="1"/>
      <c r="PYN23" s="1"/>
      <c r="PYO23" s="1"/>
      <c r="PYP23" s="1"/>
      <c r="PYQ23" s="1"/>
      <c r="PYR23" s="1"/>
      <c r="PYS23" s="1"/>
      <c r="PYT23" s="1"/>
      <c r="PYU23" s="1"/>
      <c r="PYV23" s="1"/>
      <c r="PYW23" s="1"/>
      <c r="PYX23" s="1"/>
      <c r="PYY23" s="1"/>
      <c r="PYZ23" s="1"/>
      <c r="PZA23" s="1"/>
      <c r="PZB23" s="1"/>
      <c r="PZC23" s="1"/>
      <c r="PZD23" s="1"/>
      <c r="PZE23" s="1"/>
      <c r="PZF23" s="1"/>
      <c r="PZG23" s="1"/>
      <c r="PZH23" s="1"/>
      <c r="PZI23" s="1"/>
      <c r="PZJ23" s="1"/>
      <c r="PZK23" s="1"/>
      <c r="PZL23" s="1"/>
      <c r="PZM23" s="1"/>
      <c r="PZN23" s="1"/>
      <c r="PZO23" s="1"/>
      <c r="PZP23" s="1"/>
      <c r="PZQ23" s="1"/>
      <c r="PZR23" s="1"/>
      <c r="PZS23" s="1"/>
      <c r="PZT23" s="1"/>
      <c r="PZU23" s="1"/>
      <c r="PZV23" s="1"/>
      <c r="PZW23" s="1"/>
      <c r="PZX23" s="1"/>
      <c r="PZY23" s="1"/>
      <c r="PZZ23" s="1"/>
      <c r="QAA23" s="1"/>
      <c r="QAB23" s="1"/>
      <c r="QAC23" s="1"/>
      <c r="QAD23" s="1"/>
      <c r="QAE23" s="1"/>
      <c r="QAF23" s="1"/>
      <c r="QAG23" s="1"/>
      <c r="QAH23" s="1"/>
      <c r="QAI23" s="1"/>
      <c r="QAJ23" s="1"/>
      <c r="QAK23" s="1"/>
      <c r="QAL23" s="1"/>
      <c r="QAM23" s="1"/>
      <c r="QAN23" s="1"/>
      <c r="QAO23" s="1"/>
      <c r="QAP23" s="1"/>
      <c r="QAQ23" s="1"/>
      <c r="QAR23" s="1"/>
      <c r="QAS23" s="1"/>
      <c r="QAT23" s="1"/>
      <c r="QAU23" s="1"/>
      <c r="QAV23" s="1"/>
      <c r="QAW23" s="1"/>
      <c r="QAX23" s="1"/>
      <c r="QAY23" s="1"/>
      <c r="QAZ23" s="1"/>
      <c r="QBA23" s="1"/>
      <c r="QBB23" s="1"/>
      <c r="QBC23" s="1"/>
      <c r="QBD23" s="1"/>
      <c r="QBE23" s="1"/>
      <c r="QBF23" s="1"/>
      <c r="QBG23" s="1"/>
      <c r="QBH23" s="1"/>
      <c r="QBI23" s="1"/>
      <c r="QBJ23" s="1"/>
      <c r="QBK23" s="1"/>
      <c r="QBL23" s="1"/>
      <c r="QBM23" s="1"/>
      <c r="QBN23" s="1"/>
      <c r="QBO23" s="1"/>
      <c r="QBP23" s="1"/>
      <c r="QBQ23" s="1"/>
      <c r="QBR23" s="1"/>
      <c r="QBS23" s="1"/>
      <c r="QBT23" s="1"/>
      <c r="QBU23" s="1"/>
      <c r="QBV23" s="1"/>
      <c r="QBW23" s="1"/>
      <c r="QBX23" s="1"/>
      <c r="QBY23" s="1"/>
      <c r="QBZ23" s="1"/>
      <c r="QCA23" s="1"/>
      <c r="QCB23" s="1"/>
      <c r="QCC23" s="1"/>
      <c r="QCD23" s="1"/>
      <c r="QCE23" s="1"/>
      <c r="QCF23" s="1"/>
      <c r="QCG23" s="1"/>
      <c r="QCH23" s="1"/>
      <c r="QCI23" s="1"/>
      <c r="QCJ23" s="1"/>
      <c r="QCK23" s="1"/>
      <c r="QCL23" s="1"/>
      <c r="QCM23" s="1"/>
      <c r="QCN23" s="1"/>
      <c r="QCO23" s="1"/>
      <c r="QCP23" s="1"/>
      <c r="QCQ23" s="1"/>
      <c r="QCR23" s="1"/>
      <c r="QCS23" s="1"/>
      <c r="QCT23" s="1"/>
      <c r="QCU23" s="1"/>
      <c r="QCV23" s="1"/>
      <c r="QCW23" s="1"/>
      <c r="QCX23" s="1"/>
      <c r="QCY23" s="1"/>
      <c r="QCZ23" s="1"/>
      <c r="QDA23" s="1"/>
      <c r="QDB23" s="1"/>
      <c r="QDC23" s="1"/>
      <c r="QDD23" s="1"/>
      <c r="QDE23" s="1"/>
      <c r="QDF23" s="1"/>
      <c r="QDG23" s="1"/>
      <c r="QDH23" s="1"/>
      <c r="QDI23" s="1"/>
      <c r="QDJ23" s="1"/>
      <c r="QDK23" s="1"/>
      <c r="QDL23" s="1"/>
      <c r="QDM23" s="1"/>
      <c r="QDN23" s="1"/>
      <c r="QDO23" s="1"/>
      <c r="QDP23" s="1"/>
      <c r="QDQ23" s="1"/>
      <c r="QDR23" s="1"/>
      <c r="QDS23" s="1"/>
      <c r="QDT23" s="1"/>
      <c r="QDU23" s="1"/>
      <c r="QDV23" s="1"/>
      <c r="QDW23" s="1"/>
      <c r="QDX23" s="1"/>
      <c r="QDY23" s="1"/>
      <c r="QDZ23" s="1"/>
      <c r="QEA23" s="1"/>
      <c r="QEB23" s="1"/>
      <c r="QEC23" s="1"/>
      <c r="QED23" s="1"/>
      <c r="QEE23" s="1"/>
      <c r="QEF23" s="1"/>
      <c r="QEG23" s="1"/>
      <c r="QEH23" s="1"/>
      <c r="QEI23" s="1"/>
      <c r="QEJ23" s="1"/>
      <c r="QEK23" s="1"/>
      <c r="QEL23" s="1"/>
      <c r="QEM23" s="1"/>
      <c r="QEN23" s="1"/>
      <c r="QEO23" s="1"/>
      <c r="QEP23" s="1"/>
      <c r="QEQ23" s="1"/>
      <c r="QER23" s="1"/>
      <c r="QES23" s="1"/>
      <c r="QET23" s="1"/>
      <c r="QEU23" s="1"/>
      <c r="QEV23" s="1"/>
      <c r="QEW23" s="1"/>
      <c r="QEX23" s="1"/>
      <c r="QEY23" s="1"/>
      <c r="QEZ23" s="1"/>
      <c r="QFA23" s="1"/>
      <c r="QFB23" s="1"/>
      <c r="QFC23" s="1"/>
      <c r="QFD23" s="1"/>
      <c r="QFE23" s="1"/>
      <c r="QFF23" s="1"/>
      <c r="QFG23" s="1"/>
      <c r="QFH23" s="1"/>
      <c r="QFI23" s="1"/>
      <c r="QFJ23" s="1"/>
      <c r="QFK23" s="1"/>
      <c r="QFL23" s="1"/>
      <c r="QFM23" s="1"/>
      <c r="QFN23" s="1"/>
      <c r="QFO23" s="1"/>
      <c r="QFP23" s="1"/>
      <c r="QFQ23" s="1"/>
      <c r="QFR23" s="1"/>
      <c r="QFS23" s="1"/>
      <c r="QFT23" s="1"/>
      <c r="QFU23" s="1"/>
      <c r="QFV23" s="1"/>
      <c r="QFW23" s="1"/>
      <c r="QFX23" s="1"/>
      <c r="QFY23" s="1"/>
      <c r="QFZ23" s="1"/>
      <c r="QGA23" s="1"/>
      <c r="QGB23" s="1"/>
      <c r="QGC23" s="1"/>
      <c r="QGD23" s="1"/>
      <c r="QGE23" s="1"/>
      <c r="QGF23" s="1"/>
      <c r="QGG23" s="1"/>
      <c r="QGH23" s="1"/>
      <c r="QGI23" s="1"/>
      <c r="QGJ23" s="1"/>
      <c r="QGK23" s="1"/>
      <c r="QGL23" s="1"/>
      <c r="QGM23" s="1"/>
      <c r="QGN23" s="1"/>
      <c r="QGO23" s="1"/>
      <c r="QGP23" s="1"/>
      <c r="QGQ23" s="1"/>
      <c r="QGR23" s="1"/>
      <c r="QGS23" s="1"/>
      <c r="QGT23" s="1"/>
      <c r="QGU23" s="1"/>
      <c r="QGV23" s="1"/>
      <c r="QGW23" s="1"/>
      <c r="QGX23" s="1"/>
      <c r="QGY23" s="1"/>
      <c r="QGZ23" s="1"/>
      <c r="QHA23" s="1"/>
      <c r="QHB23" s="1"/>
      <c r="QHC23" s="1"/>
      <c r="QHD23" s="1"/>
      <c r="QHE23" s="1"/>
      <c r="QHF23" s="1"/>
      <c r="QHG23" s="1"/>
      <c r="QHH23" s="1"/>
      <c r="QHI23" s="1"/>
      <c r="QHJ23" s="1"/>
      <c r="QHK23" s="1"/>
      <c r="QHL23" s="1"/>
      <c r="QHM23" s="1"/>
      <c r="QHN23" s="1"/>
      <c r="QHO23" s="1"/>
      <c r="QHP23" s="1"/>
      <c r="QHQ23" s="1"/>
      <c r="QHR23" s="1"/>
      <c r="QHS23" s="1"/>
      <c r="QHT23" s="1"/>
      <c r="QHU23" s="1"/>
      <c r="QHV23" s="1"/>
      <c r="QHW23" s="1"/>
      <c r="QHX23" s="1"/>
      <c r="QHY23" s="1"/>
      <c r="QHZ23" s="1"/>
      <c r="QIA23" s="1"/>
      <c r="QIB23" s="1"/>
      <c r="QIC23" s="1"/>
      <c r="QID23" s="1"/>
      <c r="QIE23" s="1"/>
      <c r="QIF23" s="1"/>
      <c r="QIG23" s="1"/>
      <c r="QIH23" s="1"/>
      <c r="QII23" s="1"/>
      <c r="QIJ23" s="1"/>
      <c r="QIK23" s="1"/>
      <c r="QIL23" s="1"/>
      <c r="QIM23" s="1"/>
      <c r="QIN23" s="1"/>
      <c r="QIO23" s="1"/>
      <c r="QIP23" s="1"/>
      <c r="QIQ23" s="1"/>
      <c r="QIR23" s="1"/>
      <c r="QIS23" s="1"/>
      <c r="QIT23" s="1"/>
      <c r="QIU23" s="1"/>
      <c r="QIV23" s="1"/>
      <c r="QIW23" s="1"/>
      <c r="QIX23" s="1"/>
      <c r="QIY23" s="1"/>
      <c r="QIZ23" s="1"/>
      <c r="QJA23" s="1"/>
      <c r="QJB23" s="1"/>
      <c r="QJC23" s="1"/>
      <c r="QJD23" s="1"/>
      <c r="QJE23" s="1"/>
      <c r="QJF23" s="1"/>
      <c r="QJG23" s="1"/>
      <c r="QJH23" s="1"/>
      <c r="QJI23" s="1"/>
      <c r="QJJ23" s="1"/>
      <c r="QJK23" s="1"/>
      <c r="QJL23" s="1"/>
      <c r="QJM23" s="1"/>
      <c r="QJN23" s="1"/>
      <c r="QJO23" s="1"/>
      <c r="QJP23" s="1"/>
      <c r="QJQ23" s="1"/>
      <c r="QJR23" s="1"/>
      <c r="QJS23" s="1"/>
      <c r="QJT23" s="1"/>
      <c r="QJU23" s="1"/>
      <c r="QJV23" s="1"/>
      <c r="QJW23" s="1"/>
      <c r="QJX23" s="1"/>
      <c r="QJY23" s="1"/>
      <c r="QJZ23" s="1"/>
      <c r="QKA23" s="1"/>
      <c r="QKB23" s="1"/>
      <c r="QKC23" s="1"/>
      <c r="QKD23" s="1"/>
      <c r="QKE23" s="1"/>
      <c r="QKF23" s="1"/>
      <c r="QKG23" s="1"/>
      <c r="QKH23" s="1"/>
      <c r="QKI23" s="1"/>
      <c r="QKJ23" s="1"/>
      <c r="QKK23" s="1"/>
      <c r="QKL23" s="1"/>
      <c r="QKM23" s="1"/>
      <c r="QKN23" s="1"/>
      <c r="QKO23" s="1"/>
      <c r="QKP23" s="1"/>
      <c r="QKQ23" s="1"/>
      <c r="QKR23" s="1"/>
      <c r="QKS23" s="1"/>
      <c r="QKT23" s="1"/>
      <c r="QKU23" s="1"/>
      <c r="QKV23" s="1"/>
      <c r="QKW23" s="1"/>
      <c r="QKX23" s="1"/>
      <c r="QKY23" s="1"/>
      <c r="QKZ23" s="1"/>
      <c r="QLA23" s="1"/>
      <c r="QLB23" s="1"/>
      <c r="QLC23" s="1"/>
      <c r="QLD23" s="1"/>
      <c r="QLE23" s="1"/>
      <c r="QLF23" s="1"/>
      <c r="QLG23" s="1"/>
      <c r="QLH23" s="1"/>
      <c r="QLI23" s="1"/>
      <c r="QLJ23" s="1"/>
      <c r="QLK23" s="1"/>
      <c r="QLL23" s="1"/>
      <c r="QLM23" s="1"/>
      <c r="QLN23" s="1"/>
      <c r="QLO23" s="1"/>
      <c r="QLP23" s="1"/>
      <c r="QLQ23" s="1"/>
      <c r="QLR23" s="1"/>
      <c r="QLS23" s="1"/>
      <c r="QLT23" s="1"/>
      <c r="QLU23" s="1"/>
      <c r="QLV23" s="1"/>
      <c r="QLW23" s="1"/>
      <c r="QLX23" s="1"/>
      <c r="QLY23" s="1"/>
      <c r="QLZ23" s="1"/>
      <c r="QMA23" s="1"/>
      <c r="QMB23" s="1"/>
      <c r="QMC23" s="1"/>
      <c r="QMD23" s="1"/>
      <c r="QME23" s="1"/>
      <c r="QMF23" s="1"/>
      <c r="QMG23" s="1"/>
      <c r="QMH23" s="1"/>
      <c r="QMI23" s="1"/>
      <c r="QMJ23" s="1"/>
      <c r="QMK23" s="1"/>
      <c r="QML23" s="1"/>
      <c r="QMM23" s="1"/>
      <c r="QMN23" s="1"/>
      <c r="QMO23" s="1"/>
      <c r="QMP23" s="1"/>
      <c r="QMQ23" s="1"/>
      <c r="QMR23" s="1"/>
      <c r="QMS23" s="1"/>
      <c r="QMT23" s="1"/>
      <c r="QMU23" s="1"/>
      <c r="QMV23" s="1"/>
      <c r="QMW23" s="1"/>
      <c r="QMX23" s="1"/>
      <c r="QMY23" s="1"/>
      <c r="QMZ23" s="1"/>
      <c r="QNA23" s="1"/>
      <c r="QNB23" s="1"/>
      <c r="QNC23" s="1"/>
      <c r="QND23" s="1"/>
      <c r="QNE23" s="1"/>
      <c r="QNF23" s="1"/>
      <c r="QNG23" s="1"/>
      <c r="QNH23" s="1"/>
      <c r="QNI23" s="1"/>
      <c r="QNJ23" s="1"/>
      <c r="QNK23" s="1"/>
      <c r="QNL23" s="1"/>
      <c r="QNM23" s="1"/>
      <c r="QNN23" s="1"/>
      <c r="QNO23" s="1"/>
      <c r="QNP23" s="1"/>
      <c r="QNQ23" s="1"/>
      <c r="QNR23" s="1"/>
      <c r="QNS23" s="1"/>
      <c r="QNT23" s="1"/>
      <c r="QNU23" s="1"/>
      <c r="QNV23" s="1"/>
      <c r="QNW23" s="1"/>
      <c r="QNX23" s="1"/>
      <c r="QNY23" s="1"/>
      <c r="QNZ23" s="1"/>
      <c r="QOA23" s="1"/>
      <c r="QOB23" s="1"/>
      <c r="QOC23" s="1"/>
      <c r="QOD23" s="1"/>
      <c r="QOE23" s="1"/>
      <c r="QOF23" s="1"/>
      <c r="QOG23" s="1"/>
      <c r="QOH23" s="1"/>
      <c r="QOI23" s="1"/>
      <c r="QOJ23" s="1"/>
      <c r="QOK23" s="1"/>
      <c r="QOL23" s="1"/>
      <c r="QOM23" s="1"/>
      <c r="QON23" s="1"/>
      <c r="QOO23" s="1"/>
      <c r="QOP23" s="1"/>
      <c r="QOQ23" s="1"/>
      <c r="QOR23" s="1"/>
      <c r="QOS23" s="1"/>
      <c r="QOT23" s="1"/>
      <c r="QOU23" s="1"/>
      <c r="QOV23" s="1"/>
      <c r="QOW23" s="1"/>
      <c r="QOX23" s="1"/>
      <c r="QOY23" s="1"/>
      <c r="QOZ23" s="1"/>
      <c r="QPA23" s="1"/>
      <c r="QPB23" s="1"/>
      <c r="QPC23" s="1"/>
      <c r="QPD23" s="1"/>
      <c r="QPE23" s="1"/>
      <c r="QPF23" s="1"/>
      <c r="QPG23" s="1"/>
      <c r="QPH23" s="1"/>
      <c r="QPI23" s="1"/>
      <c r="QPJ23" s="1"/>
      <c r="QPK23" s="1"/>
      <c r="QPL23" s="1"/>
      <c r="QPM23" s="1"/>
      <c r="QPN23" s="1"/>
      <c r="QPO23" s="1"/>
      <c r="QPP23" s="1"/>
      <c r="QPQ23" s="1"/>
      <c r="QPR23" s="1"/>
      <c r="QPS23" s="1"/>
      <c r="QPT23" s="1"/>
      <c r="QPU23" s="1"/>
      <c r="QPV23" s="1"/>
      <c r="QPW23" s="1"/>
      <c r="QPX23" s="1"/>
      <c r="QPY23" s="1"/>
      <c r="QPZ23" s="1"/>
      <c r="QQA23" s="1"/>
      <c r="QQB23" s="1"/>
      <c r="QQC23" s="1"/>
      <c r="QQD23" s="1"/>
      <c r="QQE23" s="1"/>
      <c r="QQF23" s="1"/>
      <c r="QQG23" s="1"/>
      <c r="QQH23" s="1"/>
      <c r="QQI23" s="1"/>
      <c r="QQJ23" s="1"/>
      <c r="QQK23" s="1"/>
      <c r="QQL23" s="1"/>
      <c r="QQM23" s="1"/>
      <c r="QQN23" s="1"/>
      <c r="QQO23" s="1"/>
      <c r="QQP23" s="1"/>
      <c r="QQQ23" s="1"/>
      <c r="QQR23" s="1"/>
      <c r="QQS23" s="1"/>
      <c r="QQT23" s="1"/>
      <c r="QQU23" s="1"/>
      <c r="QQV23" s="1"/>
      <c r="QQW23" s="1"/>
      <c r="QQX23" s="1"/>
      <c r="QQY23" s="1"/>
      <c r="QQZ23" s="1"/>
      <c r="QRA23" s="1"/>
      <c r="QRB23" s="1"/>
      <c r="QRC23" s="1"/>
      <c r="QRD23" s="1"/>
      <c r="QRE23" s="1"/>
      <c r="QRF23" s="1"/>
      <c r="QRG23" s="1"/>
      <c r="QRH23" s="1"/>
      <c r="QRI23" s="1"/>
      <c r="QRJ23" s="1"/>
      <c r="QRK23" s="1"/>
      <c r="QRL23" s="1"/>
      <c r="QRM23" s="1"/>
      <c r="QRN23" s="1"/>
      <c r="QRO23" s="1"/>
      <c r="QRP23" s="1"/>
      <c r="QRQ23" s="1"/>
      <c r="QRR23" s="1"/>
      <c r="QRS23" s="1"/>
      <c r="QRT23" s="1"/>
      <c r="QRU23" s="1"/>
      <c r="QRV23" s="1"/>
      <c r="QRW23" s="1"/>
      <c r="QRX23" s="1"/>
      <c r="QRY23" s="1"/>
      <c r="QRZ23" s="1"/>
      <c r="QSA23" s="1"/>
      <c r="QSB23" s="1"/>
      <c r="QSC23" s="1"/>
      <c r="QSD23" s="1"/>
      <c r="QSE23" s="1"/>
      <c r="QSF23" s="1"/>
      <c r="QSG23" s="1"/>
      <c r="QSH23" s="1"/>
      <c r="QSI23" s="1"/>
      <c r="QSJ23" s="1"/>
      <c r="QSK23" s="1"/>
      <c r="QSL23" s="1"/>
      <c r="QSM23" s="1"/>
      <c r="QSN23" s="1"/>
      <c r="QSO23" s="1"/>
      <c r="QSP23" s="1"/>
      <c r="QSQ23" s="1"/>
      <c r="QSR23" s="1"/>
      <c r="QSS23" s="1"/>
      <c r="QST23" s="1"/>
      <c r="QSU23" s="1"/>
      <c r="QSV23" s="1"/>
      <c r="QSW23" s="1"/>
      <c r="QSX23" s="1"/>
      <c r="QSY23" s="1"/>
      <c r="QSZ23" s="1"/>
      <c r="QTA23" s="1"/>
      <c r="QTB23" s="1"/>
      <c r="QTC23" s="1"/>
      <c r="QTD23" s="1"/>
      <c r="QTE23" s="1"/>
      <c r="QTF23" s="1"/>
      <c r="QTG23" s="1"/>
      <c r="QTH23" s="1"/>
      <c r="QTI23" s="1"/>
      <c r="QTJ23" s="1"/>
      <c r="QTK23" s="1"/>
      <c r="QTL23" s="1"/>
      <c r="QTM23" s="1"/>
      <c r="QTN23" s="1"/>
      <c r="QTO23" s="1"/>
      <c r="QTP23" s="1"/>
      <c r="QTQ23" s="1"/>
      <c r="QTR23" s="1"/>
      <c r="QTS23" s="1"/>
      <c r="QTT23" s="1"/>
      <c r="QTU23" s="1"/>
      <c r="QTV23" s="1"/>
      <c r="QTW23" s="1"/>
      <c r="QTX23" s="1"/>
      <c r="QTY23" s="1"/>
      <c r="QTZ23" s="1"/>
      <c r="QUA23" s="1"/>
      <c r="QUB23" s="1"/>
      <c r="QUC23" s="1"/>
      <c r="QUD23" s="1"/>
      <c r="QUE23" s="1"/>
      <c r="QUF23" s="1"/>
      <c r="QUG23" s="1"/>
      <c r="QUH23" s="1"/>
      <c r="QUI23" s="1"/>
      <c r="QUJ23" s="1"/>
      <c r="QUK23" s="1"/>
      <c r="QUL23" s="1"/>
      <c r="QUM23" s="1"/>
      <c r="QUN23" s="1"/>
      <c r="QUO23" s="1"/>
      <c r="QUP23" s="1"/>
      <c r="QUQ23" s="1"/>
      <c r="QUR23" s="1"/>
      <c r="QUS23" s="1"/>
      <c r="QUT23" s="1"/>
      <c r="QUU23" s="1"/>
      <c r="QUV23" s="1"/>
      <c r="QUW23" s="1"/>
      <c r="QUX23" s="1"/>
      <c r="QUY23" s="1"/>
      <c r="QUZ23" s="1"/>
      <c r="QVA23" s="1"/>
      <c r="QVB23" s="1"/>
      <c r="QVC23" s="1"/>
      <c r="QVD23" s="1"/>
      <c r="QVE23" s="1"/>
      <c r="QVF23" s="1"/>
      <c r="QVG23" s="1"/>
      <c r="QVH23" s="1"/>
      <c r="QVI23" s="1"/>
      <c r="QVJ23" s="1"/>
      <c r="QVK23" s="1"/>
      <c r="QVL23" s="1"/>
      <c r="QVM23" s="1"/>
      <c r="QVN23" s="1"/>
      <c r="QVO23" s="1"/>
      <c r="QVP23" s="1"/>
      <c r="QVQ23" s="1"/>
      <c r="QVR23" s="1"/>
      <c r="QVS23" s="1"/>
      <c r="QVT23" s="1"/>
      <c r="QVU23" s="1"/>
      <c r="QVV23" s="1"/>
      <c r="QVW23" s="1"/>
      <c r="QVX23" s="1"/>
      <c r="QVY23" s="1"/>
      <c r="QVZ23" s="1"/>
      <c r="QWA23" s="1"/>
      <c r="QWB23" s="1"/>
      <c r="QWC23" s="1"/>
      <c r="QWD23" s="1"/>
      <c r="QWE23" s="1"/>
      <c r="QWF23" s="1"/>
      <c r="QWG23" s="1"/>
      <c r="QWH23" s="1"/>
      <c r="QWI23" s="1"/>
      <c r="QWJ23" s="1"/>
      <c r="QWK23" s="1"/>
      <c r="QWL23" s="1"/>
      <c r="QWM23" s="1"/>
      <c r="QWN23" s="1"/>
      <c r="QWO23" s="1"/>
      <c r="QWP23" s="1"/>
      <c r="QWQ23" s="1"/>
      <c r="QWR23" s="1"/>
      <c r="QWS23" s="1"/>
      <c r="QWT23" s="1"/>
      <c r="QWU23" s="1"/>
      <c r="QWV23" s="1"/>
      <c r="QWW23" s="1"/>
      <c r="QWX23" s="1"/>
      <c r="QWY23" s="1"/>
      <c r="QWZ23" s="1"/>
      <c r="QXA23" s="1"/>
      <c r="QXB23" s="1"/>
      <c r="QXC23" s="1"/>
      <c r="QXD23" s="1"/>
      <c r="QXE23" s="1"/>
      <c r="QXF23" s="1"/>
      <c r="QXG23" s="1"/>
      <c r="QXH23" s="1"/>
      <c r="QXI23" s="1"/>
      <c r="QXJ23" s="1"/>
      <c r="QXK23" s="1"/>
      <c r="QXL23" s="1"/>
      <c r="QXM23" s="1"/>
      <c r="QXN23" s="1"/>
      <c r="QXO23" s="1"/>
      <c r="QXP23" s="1"/>
      <c r="QXQ23" s="1"/>
      <c r="QXR23" s="1"/>
      <c r="QXS23" s="1"/>
      <c r="QXT23" s="1"/>
      <c r="QXU23" s="1"/>
      <c r="QXV23" s="1"/>
      <c r="QXW23" s="1"/>
      <c r="QXX23" s="1"/>
      <c r="QXY23" s="1"/>
      <c r="QXZ23" s="1"/>
      <c r="QYA23" s="1"/>
      <c r="QYB23" s="1"/>
      <c r="QYC23" s="1"/>
      <c r="QYD23" s="1"/>
      <c r="QYE23" s="1"/>
      <c r="QYF23" s="1"/>
      <c r="QYG23" s="1"/>
      <c r="QYH23" s="1"/>
      <c r="QYI23" s="1"/>
      <c r="QYJ23" s="1"/>
      <c r="QYK23" s="1"/>
      <c r="QYL23" s="1"/>
      <c r="QYM23" s="1"/>
      <c r="QYN23" s="1"/>
      <c r="QYO23" s="1"/>
      <c r="QYP23" s="1"/>
      <c r="QYQ23" s="1"/>
      <c r="QYR23" s="1"/>
      <c r="QYS23" s="1"/>
      <c r="QYT23" s="1"/>
      <c r="QYU23" s="1"/>
      <c r="QYV23" s="1"/>
      <c r="QYW23" s="1"/>
      <c r="QYX23" s="1"/>
      <c r="QYY23" s="1"/>
      <c r="QYZ23" s="1"/>
      <c r="QZA23" s="1"/>
      <c r="QZB23" s="1"/>
      <c r="QZC23" s="1"/>
      <c r="QZD23" s="1"/>
      <c r="QZE23" s="1"/>
      <c r="QZF23" s="1"/>
      <c r="QZG23" s="1"/>
      <c r="QZH23" s="1"/>
      <c r="QZI23" s="1"/>
      <c r="QZJ23" s="1"/>
      <c r="QZK23" s="1"/>
      <c r="QZL23" s="1"/>
      <c r="QZM23" s="1"/>
      <c r="QZN23" s="1"/>
      <c r="QZO23" s="1"/>
      <c r="QZP23" s="1"/>
      <c r="QZQ23" s="1"/>
      <c r="QZR23" s="1"/>
      <c r="QZS23" s="1"/>
      <c r="QZT23" s="1"/>
      <c r="QZU23" s="1"/>
      <c r="QZV23" s="1"/>
      <c r="QZW23" s="1"/>
      <c r="QZX23" s="1"/>
      <c r="QZY23" s="1"/>
      <c r="QZZ23" s="1"/>
      <c r="RAA23" s="1"/>
      <c r="RAB23" s="1"/>
      <c r="RAC23" s="1"/>
      <c r="RAD23" s="1"/>
      <c r="RAE23" s="1"/>
      <c r="RAF23" s="1"/>
      <c r="RAG23" s="1"/>
      <c r="RAH23" s="1"/>
      <c r="RAI23" s="1"/>
      <c r="RAJ23" s="1"/>
      <c r="RAK23" s="1"/>
      <c r="RAL23" s="1"/>
      <c r="RAM23" s="1"/>
      <c r="RAN23" s="1"/>
      <c r="RAO23" s="1"/>
      <c r="RAP23" s="1"/>
      <c r="RAQ23" s="1"/>
      <c r="RAR23" s="1"/>
      <c r="RAS23" s="1"/>
      <c r="RAT23" s="1"/>
      <c r="RAU23" s="1"/>
      <c r="RAV23" s="1"/>
      <c r="RAW23" s="1"/>
      <c r="RAX23" s="1"/>
      <c r="RAY23" s="1"/>
      <c r="RAZ23" s="1"/>
      <c r="RBA23" s="1"/>
      <c r="RBB23" s="1"/>
      <c r="RBC23" s="1"/>
      <c r="RBD23" s="1"/>
      <c r="RBE23" s="1"/>
      <c r="RBF23" s="1"/>
      <c r="RBG23" s="1"/>
      <c r="RBH23" s="1"/>
      <c r="RBI23" s="1"/>
      <c r="RBJ23" s="1"/>
      <c r="RBK23" s="1"/>
      <c r="RBL23" s="1"/>
      <c r="RBM23" s="1"/>
      <c r="RBN23" s="1"/>
      <c r="RBO23" s="1"/>
      <c r="RBP23" s="1"/>
      <c r="RBQ23" s="1"/>
      <c r="RBR23" s="1"/>
      <c r="RBS23" s="1"/>
      <c r="RBT23" s="1"/>
      <c r="RBU23" s="1"/>
      <c r="RBV23" s="1"/>
      <c r="RBW23" s="1"/>
      <c r="RBX23" s="1"/>
      <c r="RBY23" s="1"/>
      <c r="RBZ23" s="1"/>
      <c r="RCA23" s="1"/>
      <c r="RCB23" s="1"/>
      <c r="RCC23" s="1"/>
      <c r="RCD23" s="1"/>
      <c r="RCE23" s="1"/>
      <c r="RCF23" s="1"/>
      <c r="RCG23" s="1"/>
      <c r="RCH23" s="1"/>
      <c r="RCI23" s="1"/>
      <c r="RCJ23" s="1"/>
      <c r="RCK23" s="1"/>
      <c r="RCL23" s="1"/>
      <c r="RCM23" s="1"/>
      <c r="RCN23" s="1"/>
      <c r="RCO23" s="1"/>
      <c r="RCP23" s="1"/>
      <c r="RCQ23" s="1"/>
      <c r="RCR23" s="1"/>
      <c r="RCS23" s="1"/>
      <c r="RCT23" s="1"/>
      <c r="RCU23" s="1"/>
      <c r="RCV23" s="1"/>
      <c r="RCW23" s="1"/>
      <c r="RCX23" s="1"/>
      <c r="RCY23" s="1"/>
      <c r="RCZ23" s="1"/>
      <c r="RDA23" s="1"/>
      <c r="RDB23" s="1"/>
      <c r="RDC23" s="1"/>
      <c r="RDD23" s="1"/>
      <c r="RDE23" s="1"/>
      <c r="RDF23" s="1"/>
      <c r="RDG23" s="1"/>
      <c r="RDH23" s="1"/>
      <c r="RDI23" s="1"/>
      <c r="RDJ23" s="1"/>
      <c r="RDK23" s="1"/>
      <c r="RDL23" s="1"/>
      <c r="RDM23" s="1"/>
      <c r="RDN23" s="1"/>
      <c r="RDO23" s="1"/>
      <c r="RDP23" s="1"/>
      <c r="RDQ23" s="1"/>
      <c r="RDR23" s="1"/>
      <c r="RDS23" s="1"/>
      <c r="RDT23" s="1"/>
      <c r="RDU23" s="1"/>
      <c r="RDV23" s="1"/>
      <c r="RDW23" s="1"/>
      <c r="RDX23" s="1"/>
      <c r="RDY23" s="1"/>
      <c r="RDZ23" s="1"/>
      <c r="REA23" s="1"/>
      <c r="REB23" s="1"/>
      <c r="REC23" s="1"/>
      <c r="RED23" s="1"/>
      <c r="REE23" s="1"/>
      <c r="REF23" s="1"/>
      <c r="REG23" s="1"/>
      <c r="REH23" s="1"/>
      <c r="REI23" s="1"/>
      <c r="REJ23" s="1"/>
      <c r="REK23" s="1"/>
      <c r="REL23" s="1"/>
      <c r="REM23" s="1"/>
      <c r="REN23" s="1"/>
      <c r="REO23" s="1"/>
      <c r="REP23" s="1"/>
      <c r="REQ23" s="1"/>
      <c r="RER23" s="1"/>
      <c r="RES23" s="1"/>
      <c r="RET23" s="1"/>
      <c r="REU23" s="1"/>
      <c r="REV23" s="1"/>
      <c r="REW23" s="1"/>
      <c r="REX23" s="1"/>
      <c r="REY23" s="1"/>
      <c r="REZ23" s="1"/>
      <c r="RFA23" s="1"/>
      <c r="RFB23" s="1"/>
      <c r="RFC23" s="1"/>
      <c r="RFD23" s="1"/>
      <c r="RFE23" s="1"/>
      <c r="RFF23" s="1"/>
      <c r="RFG23" s="1"/>
      <c r="RFH23" s="1"/>
      <c r="RFI23" s="1"/>
      <c r="RFJ23" s="1"/>
      <c r="RFK23" s="1"/>
      <c r="RFL23" s="1"/>
      <c r="RFM23" s="1"/>
      <c r="RFN23" s="1"/>
      <c r="RFO23" s="1"/>
      <c r="RFP23" s="1"/>
      <c r="RFQ23" s="1"/>
      <c r="RFR23" s="1"/>
      <c r="RFS23" s="1"/>
      <c r="RFT23" s="1"/>
      <c r="RFU23" s="1"/>
      <c r="RFV23" s="1"/>
      <c r="RFW23" s="1"/>
      <c r="RFX23" s="1"/>
      <c r="RFY23" s="1"/>
      <c r="RFZ23" s="1"/>
      <c r="RGA23" s="1"/>
      <c r="RGB23" s="1"/>
      <c r="RGC23" s="1"/>
      <c r="RGD23" s="1"/>
      <c r="RGE23" s="1"/>
      <c r="RGF23" s="1"/>
      <c r="RGG23" s="1"/>
      <c r="RGH23" s="1"/>
      <c r="RGI23" s="1"/>
      <c r="RGJ23" s="1"/>
      <c r="RGK23" s="1"/>
      <c r="RGL23" s="1"/>
      <c r="RGM23" s="1"/>
      <c r="RGN23" s="1"/>
      <c r="RGO23" s="1"/>
      <c r="RGP23" s="1"/>
      <c r="RGQ23" s="1"/>
      <c r="RGR23" s="1"/>
      <c r="RGS23" s="1"/>
      <c r="RGT23" s="1"/>
      <c r="RGU23" s="1"/>
      <c r="RGV23" s="1"/>
      <c r="RGW23" s="1"/>
      <c r="RGX23" s="1"/>
      <c r="RGY23" s="1"/>
      <c r="RGZ23" s="1"/>
      <c r="RHA23" s="1"/>
      <c r="RHB23" s="1"/>
      <c r="RHC23" s="1"/>
      <c r="RHD23" s="1"/>
      <c r="RHE23" s="1"/>
      <c r="RHF23" s="1"/>
      <c r="RHG23" s="1"/>
      <c r="RHH23" s="1"/>
      <c r="RHI23" s="1"/>
      <c r="RHJ23" s="1"/>
      <c r="RHK23" s="1"/>
      <c r="RHL23" s="1"/>
      <c r="RHM23" s="1"/>
      <c r="RHN23" s="1"/>
      <c r="RHO23" s="1"/>
      <c r="RHP23" s="1"/>
      <c r="RHQ23" s="1"/>
      <c r="RHR23" s="1"/>
      <c r="RHS23" s="1"/>
      <c r="RHT23" s="1"/>
      <c r="RHU23" s="1"/>
      <c r="RHV23" s="1"/>
      <c r="RHW23" s="1"/>
      <c r="RHX23" s="1"/>
      <c r="RHY23" s="1"/>
      <c r="RHZ23" s="1"/>
      <c r="RIA23" s="1"/>
      <c r="RIB23" s="1"/>
      <c r="RIC23" s="1"/>
      <c r="RID23" s="1"/>
      <c r="RIE23" s="1"/>
      <c r="RIF23" s="1"/>
      <c r="RIG23" s="1"/>
      <c r="RIH23" s="1"/>
      <c r="RII23" s="1"/>
      <c r="RIJ23" s="1"/>
      <c r="RIK23" s="1"/>
      <c r="RIL23" s="1"/>
      <c r="RIM23" s="1"/>
      <c r="RIN23" s="1"/>
      <c r="RIO23" s="1"/>
      <c r="RIP23" s="1"/>
      <c r="RIQ23" s="1"/>
      <c r="RIR23" s="1"/>
      <c r="RIS23" s="1"/>
      <c r="RIT23" s="1"/>
      <c r="RIU23" s="1"/>
      <c r="RIV23" s="1"/>
      <c r="RIW23" s="1"/>
      <c r="RIX23" s="1"/>
      <c r="RIY23" s="1"/>
      <c r="RIZ23" s="1"/>
      <c r="RJA23" s="1"/>
      <c r="RJB23" s="1"/>
      <c r="RJC23" s="1"/>
      <c r="RJD23" s="1"/>
      <c r="RJE23" s="1"/>
      <c r="RJF23" s="1"/>
      <c r="RJG23" s="1"/>
      <c r="RJH23" s="1"/>
      <c r="RJI23" s="1"/>
      <c r="RJJ23" s="1"/>
      <c r="RJK23" s="1"/>
      <c r="RJL23" s="1"/>
      <c r="RJM23" s="1"/>
      <c r="RJN23" s="1"/>
      <c r="RJO23" s="1"/>
      <c r="RJP23" s="1"/>
      <c r="RJQ23" s="1"/>
      <c r="RJR23" s="1"/>
      <c r="RJS23" s="1"/>
      <c r="RJT23" s="1"/>
      <c r="RJU23" s="1"/>
      <c r="RJV23" s="1"/>
      <c r="RJW23" s="1"/>
      <c r="RJX23" s="1"/>
      <c r="RJY23" s="1"/>
      <c r="RJZ23" s="1"/>
      <c r="RKA23" s="1"/>
      <c r="RKB23" s="1"/>
      <c r="RKC23" s="1"/>
      <c r="RKD23" s="1"/>
      <c r="RKE23" s="1"/>
      <c r="RKF23" s="1"/>
      <c r="RKG23" s="1"/>
      <c r="RKH23" s="1"/>
      <c r="RKI23" s="1"/>
      <c r="RKJ23" s="1"/>
      <c r="RKK23" s="1"/>
      <c r="RKL23" s="1"/>
      <c r="RKM23" s="1"/>
      <c r="RKN23" s="1"/>
      <c r="RKO23" s="1"/>
      <c r="RKP23" s="1"/>
      <c r="RKQ23" s="1"/>
      <c r="RKR23" s="1"/>
      <c r="RKS23" s="1"/>
      <c r="RKT23" s="1"/>
      <c r="RKU23" s="1"/>
      <c r="RKV23" s="1"/>
      <c r="RKW23" s="1"/>
      <c r="RKX23" s="1"/>
      <c r="RKY23" s="1"/>
      <c r="RKZ23" s="1"/>
      <c r="RLA23" s="1"/>
      <c r="RLB23" s="1"/>
      <c r="RLC23" s="1"/>
      <c r="RLD23" s="1"/>
      <c r="RLE23" s="1"/>
      <c r="RLF23" s="1"/>
      <c r="RLG23" s="1"/>
      <c r="RLH23" s="1"/>
      <c r="RLI23" s="1"/>
      <c r="RLJ23" s="1"/>
      <c r="RLK23" s="1"/>
      <c r="RLL23" s="1"/>
      <c r="RLM23" s="1"/>
      <c r="RLN23" s="1"/>
      <c r="RLO23" s="1"/>
      <c r="RLP23" s="1"/>
      <c r="RLQ23" s="1"/>
      <c r="RLR23" s="1"/>
      <c r="RLS23" s="1"/>
      <c r="RLT23" s="1"/>
      <c r="RLU23" s="1"/>
      <c r="RLV23" s="1"/>
      <c r="RLW23" s="1"/>
      <c r="RLX23" s="1"/>
      <c r="RLY23" s="1"/>
      <c r="RLZ23" s="1"/>
      <c r="RMA23" s="1"/>
      <c r="RMB23" s="1"/>
      <c r="RMC23" s="1"/>
      <c r="RMD23" s="1"/>
      <c r="RME23" s="1"/>
      <c r="RMF23" s="1"/>
      <c r="RMG23" s="1"/>
      <c r="RMH23" s="1"/>
      <c r="RMI23" s="1"/>
      <c r="RMJ23" s="1"/>
      <c r="RMK23" s="1"/>
      <c r="RML23" s="1"/>
      <c r="RMM23" s="1"/>
      <c r="RMN23" s="1"/>
      <c r="RMO23" s="1"/>
      <c r="RMP23" s="1"/>
      <c r="RMQ23" s="1"/>
      <c r="RMR23" s="1"/>
      <c r="RMS23" s="1"/>
      <c r="RMT23" s="1"/>
      <c r="RMU23" s="1"/>
      <c r="RMV23" s="1"/>
      <c r="RMW23" s="1"/>
      <c r="RMX23" s="1"/>
      <c r="RMY23" s="1"/>
      <c r="RMZ23" s="1"/>
      <c r="RNA23" s="1"/>
      <c r="RNB23" s="1"/>
      <c r="RNC23" s="1"/>
      <c r="RND23" s="1"/>
      <c r="RNE23" s="1"/>
      <c r="RNF23" s="1"/>
      <c r="RNG23" s="1"/>
      <c r="RNH23" s="1"/>
      <c r="RNI23" s="1"/>
      <c r="RNJ23" s="1"/>
      <c r="RNK23" s="1"/>
      <c r="RNL23" s="1"/>
      <c r="RNM23" s="1"/>
      <c r="RNN23" s="1"/>
      <c r="RNO23" s="1"/>
      <c r="RNP23" s="1"/>
      <c r="RNQ23" s="1"/>
      <c r="RNR23" s="1"/>
      <c r="RNS23" s="1"/>
      <c r="RNT23" s="1"/>
      <c r="RNU23" s="1"/>
      <c r="RNV23" s="1"/>
      <c r="RNW23" s="1"/>
      <c r="RNX23" s="1"/>
      <c r="RNY23" s="1"/>
      <c r="RNZ23" s="1"/>
      <c r="ROA23" s="1"/>
      <c r="ROB23" s="1"/>
      <c r="ROC23" s="1"/>
      <c r="ROD23" s="1"/>
      <c r="ROE23" s="1"/>
      <c r="ROF23" s="1"/>
      <c r="ROG23" s="1"/>
      <c r="ROH23" s="1"/>
      <c r="ROI23" s="1"/>
      <c r="ROJ23" s="1"/>
      <c r="ROK23" s="1"/>
      <c r="ROL23" s="1"/>
      <c r="ROM23" s="1"/>
      <c r="RON23" s="1"/>
      <c r="ROO23" s="1"/>
      <c r="ROP23" s="1"/>
      <c r="ROQ23" s="1"/>
      <c r="ROR23" s="1"/>
      <c r="ROS23" s="1"/>
      <c r="ROT23" s="1"/>
      <c r="ROU23" s="1"/>
      <c r="ROV23" s="1"/>
      <c r="ROW23" s="1"/>
      <c r="ROX23" s="1"/>
      <c r="ROY23" s="1"/>
      <c r="ROZ23" s="1"/>
      <c r="RPA23" s="1"/>
      <c r="RPB23" s="1"/>
      <c r="RPC23" s="1"/>
      <c r="RPD23" s="1"/>
      <c r="RPE23" s="1"/>
      <c r="RPF23" s="1"/>
      <c r="RPG23" s="1"/>
      <c r="RPH23" s="1"/>
      <c r="RPI23" s="1"/>
      <c r="RPJ23" s="1"/>
      <c r="RPK23" s="1"/>
      <c r="RPL23" s="1"/>
      <c r="RPM23" s="1"/>
      <c r="RPN23" s="1"/>
      <c r="RPO23" s="1"/>
      <c r="RPP23" s="1"/>
      <c r="RPQ23" s="1"/>
      <c r="RPR23" s="1"/>
      <c r="RPS23" s="1"/>
      <c r="RPT23" s="1"/>
      <c r="RPU23" s="1"/>
      <c r="RPV23" s="1"/>
      <c r="RPW23" s="1"/>
      <c r="RPX23" s="1"/>
      <c r="RPY23" s="1"/>
      <c r="RPZ23" s="1"/>
      <c r="RQA23" s="1"/>
      <c r="RQB23" s="1"/>
      <c r="RQC23" s="1"/>
      <c r="RQD23" s="1"/>
      <c r="RQE23" s="1"/>
      <c r="RQF23" s="1"/>
      <c r="RQG23" s="1"/>
      <c r="RQH23" s="1"/>
      <c r="RQI23" s="1"/>
      <c r="RQJ23" s="1"/>
      <c r="RQK23" s="1"/>
      <c r="RQL23" s="1"/>
      <c r="RQM23" s="1"/>
      <c r="RQN23" s="1"/>
      <c r="RQO23" s="1"/>
      <c r="RQP23" s="1"/>
      <c r="RQQ23" s="1"/>
      <c r="RQR23" s="1"/>
      <c r="RQS23" s="1"/>
      <c r="RQT23" s="1"/>
      <c r="RQU23" s="1"/>
      <c r="RQV23" s="1"/>
      <c r="RQW23" s="1"/>
      <c r="RQX23" s="1"/>
      <c r="RQY23" s="1"/>
      <c r="RQZ23" s="1"/>
      <c r="RRA23" s="1"/>
      <c r="RRB23" s="1"/>
      <c r="RRC23" s="1"/>
      <c r="RRD23" s="1"/>
      <c r="RRE23" s="1"/>
      <c r="RRF23" s="1"/>
      <c r="RRG23" s="1"/>
      <c r="RRH23" s="1"/>
      <c r="RRI23" s="1"/>
      <c r="RRJ23" s="1"/>
      <c r="RRK23" s="1"/>
      <c r="RRL23" s="1"/>
      <c r="RRM23" s="1"/>
      <c r="RRN23" s="1"/>
      <c r="RRO23" s="1"/>
      <c r="RRP23" s="1"/>
      <c r="RRQ23" s="1"/>
      <c r="RRR23" s="1"/>
      <c r="RRS23" s="1"/>
      <c r="RRT23" s="1"/>
      <c r="RRU23" s="1"/>
      <c r="RRV23" s="1"/>
      <c r="RRW23" s="1"/>
      <c r="RRX23" s="1"/>
      <c r="RRY23" s="1"/>
      <c r="RRZ23" s="1"/>
      <c r="RSA23" s="1"/>
      <c r="RSB23" s="1"/>
      <c r="RSC23" s="1"/>
      <c r="RSD23" s="1"/>
      <c r="RSE23" s="1"/>
      <c r="RSF23" s="1"/>
      <c r="RSG23" s="1"/>
      <c r="RSH23" s="1"/>
      <c r="RSI23" s="1"/>
      <c r="RSJ23" s="1"/>
      <c r="RSK23" s="1"/>
      <c r="RSL23" s="1"/>
      <c r="RSM23" s="1"/>
      <c r="RSN23" s="1"/>
      <c r="RSO23" s="1"/>
      <c r="RSP23" s="1"/>
      <c r="RSQ23" s="1"/>
      <c r="RSR23" s="1"/>
      <c r="RSS23" s="1"/>
      <c r="RST23" s="1"/>
      <c r="RSU23" s="1"/>
      <c r="RSV23" s="1"/>
      <c r="RSW23" s="1"/>
      <c r="RSX23" s="1"/>
      <c r="RSY23" s="1"/>
      <c r="RSZ23" s="1"/>
      <c r="RTA23" s="1"/>
      <c r="RTB23" s="1"/>
      <c r="RTC23" s="1"/>
      <c r="RTD23" s="1"/>
      <c r="RTE23" s="1"/>
      <c r="RTF23" s="1"/>
      <c r="RTG23" s="1"/>
      <c r="RTH23" s="1"/>
      <c r="RTI23" s="1"/>
      <c r="RTJ23" s="1"/>
      <c r="RTK23" s="1"/>
      <c r="RTL23" s="1"/>
      <c r="RTM23" s="1"/>
      <c r="RTN23" s="1"/>
      <c r="RTO23" s="1"/>
      <c r="RTP23" s="1"/>
      <c r="RTQ23" s="1"/>
      <c r="RTR23" s="1"/>
      <c r="RTS23" s="1"/>
      <c r="RTT23" s="1"/>
      <c r="RTU23" s="1"/>
      <c r="RTV23" s="1"/>
      <c r="RTW23" s="1"/>
      <c r="RTX23" s="1"/>
      <c r="RTY23" s="1"/>
      <c r="RTZ23" s="1"/>
      <c r="RUA23" s="1"/>
      <c r="RUB23" s="1"/>
      <c r="RUC23" s="1"/>
      <c r="RUD23" s="1"/>
      <c r="RUE23" s="1"/>
      <c r="RUF23" s="1"/>
      <c r="RUG23" s="1"/>
      <c r="RUH23" s="1"/>
      <c r="RUI23" s="1"/>
      <c r="RUJ23" s="1"/>
      <c r="RUK23" s="1"/>
      <c r="RUL23" s="1"/>
      <c r="RUM23" s="1"/>
      <c r="RUN23" s="1"/>
      <c r="RUO23" s="1"/>
      <c r="RUP23" s="1"/>
      <c r="RUQ23" s="1"/>
      <c r="RUR23" s="1"/>
      <c r="RUS23" s="1"/>
      <c r="RUT23" s="1"/>
      <c r="RUU23" s="1"/>
      <c r="RUV23" s="1"/>
      <c r="RUW23" s="1"/>
      <c r="RUX23" s="1"/>
      <c r="RUY23" s="1"/>
      <c r="RUZ23" s="1"/>
      <c r="RVA23" s="1"/>
      <c r="RVB23" s="1"/>
      <c r="RVC23" s="1"/>
      <c r="RVD23" s="1"/>
      <c r="RVE23" s="1"/>
      <c r="RVF23" s="1"/>
      <c r="RVG23" s="1"/>
      <c r="RVH23" s="1"/>
      <c r="RVI23" s="1"/>
      <c r="RVJ23" s="1"/>
      <c r="RVK23" s="1"/>
      <c r="RVL23" s="1"/>
      <c r="RVM23" s="1"/>
      <c r="RVN23" s="1"/>
      <c r="RVO23" s="1"/>
      <c r="RVP23" s="1"/>
      <c r="RVQ23" s="1"/>
      <c r="RVR23" s="1"/>
      <c r="RVS23" s="1"/>
      <c r="RVT23" s="1"/>
      <c r="RVU23" s="1"/>
      <c r="RVV23" s="1"/>
      <c r="RVW23" s="1"/>
      <c r="RVX23" s="1"/>
      <c r="RVY23" s="1"/>
      <c r="RVZ23" s="1"/>
      <c r="RWA23" s="1"/>
      <c r="RWB23" s="1"/>
      <c r="RWC23" s="1"/>
      <c r="RWD23" s="1"/>
      <c r="RWE23" s="1"/>
      <c r="RWF23" s="1"/>
      <c r="RWG23" s="1"/>
      <c r="RWH23" s="1"/>
      <c r="RWI23" s="1"/>
      <c r="RWJ23" s="1"/>
      <c r="RWK23" s="1"/>
      <c r="RWL23" s="1"/>
      <c r="RWM23" s="1"/>
      <c r="RWN23" s="1"/>
      <c r="RWO23" s="1"/>
      <c r="RWP23" s="1"/>
      <c r="RWQ23" s="1"/>
      <c r="RWR23" s="1"/>
      <c r="RWS23" s="1"/>
      <c r="RWT23" s="1"/>
      <c r="RWU23" s="1"/>
      <c r="RWV23" s="1"/>
      <c r="RWW23" s="1"/>
      <c r="RWX23" s="1"/>
      <c r="RWY23" s="1"/>
      <c r="RWZ23" s="1"/>
      <c r="RXA23" s="1"/>
      <c r="RXB23" s="1"/>
      <c r="RXC23" s="1"/>
      <c r="RXD23" s="1"/>
      <c r="RXE23" s="1"/>
      <c r="RXF23" s="1"/>
      <c r="RXG23" s="1"/>
      <c r="RXH23" s="1"/>
      <c r="RXI23" s="1"/>
      <c r="RXJ23" s="1"/>
      <c r="RXK23" s="1"/>
      <c r="RXL23" s="1"/>
      <c r="RXM23" s="1"/>
      <c r="RXN23" s="1"/>
      <c r="RXO23" s="1"/>
      <c r="RXP23" s="1"/>
      <c r="RXQ23" s="1"/>
      <c r="RXR23" s="1"/>
      <c r="RXS23" s="1"/>
      <c r="RXT23" s="1"/>
      <c r="RXU23" s="1"/>
      <c r="RXV23" s="1"/>
      <c r="RXW23" s="1"/>
      <c r="RXX23" s="1"/>
      <c r="RXY23" s="1"/>
      <c r="RXZ23" s="1"/>
      <c r="RYA23" s="1"/>
      <c r="RYB23" s="1"/>
      <c r="RYC23" s="1"/>
      <c r="RYD23" s="1"/>
      <c r="RYE23" s="1"/>
      <c r="RYF23" s="1"/>
      <c r="RYG23" s="1"/>
      <c r="RYH23" s="1"/>
      <c r="RYI23" s="1"/>
      <c r="RYJ23" s="1"/>
      <c r="RYK23" s="1"/>
      <c r="RYL23" s="1"/>
      <c r="RYM23" s="1"/>
      <c r="RYN23" s="1"/>
      <c r="RYO23" s="1"/>
      <c r="RYP23" s="1"/>
      <c r="RYQ23" s="1"/>
      <c r="RYR23" s="1"/>
      <c r="RYS23" s="1"/>
      <c r="RYT23" s="1"/>
      <c r="RYU23" s="1"/>
      <c r="RYV23" s="1"/>
      <c r="RYW23" s="1"/>
      <c r="RYX23" s="1"/>
      <c r="RYY23" s="1"/>
      <c r="RYZ23" s="1"/>
      <c r="RZA23" s="1"/>
      <c r="RZB23" s="1"/>
      <c r="RZC23" s="1"/>
      <c r="RZD23" s="1"/>
      <c r="RZE23" s="1"/>
      <c r="RZF23" s="1"/>
      <c r="RZG23" s="1"/>
      <c r="RZH23" s="1"/>
      <c r="RZI23" s="1"/>
      <c r="RZJ23" s="1"/>
      <c r="RZK23" s="1"/>
      <c r="RZL23" s="1"/>
      <c r="RZM23" s="1"/>
      <c r="RZN23" s="1"/>
      <c r="RZO23" s="1"/>
      <c r="RZP23" s="1"/>
      <c r="RZQ23" s="1"/>
      <c r="RZR23" s="1"/>
      <c r="RZS23" s="1"/>
      <c r="RZT23" s="1"/>
      <c r="RZU23" s="1"/>
      <c r="RZV23" s="1"/>
      <c r="RZW23" s="1"/>
      <c r="RZX23" s="1"/>
      <c r="RZY23" s="1"/>
      <c r="RZZ23" s="1"/>
      <c r="SAA23" s="1"/>
      <c r="SAB23" s="1"/>
      <c r="SAC23" s="1"/>
      <c r="SAD23" s="1"/>
      <c r="SAE23" s="1"/>
      <c r="SAF23" s="1"/>
      <c r="SAG23" s="1"/>
      <c r="SAH23" s="1"/>
      <c r="SAI23" s="1"/>
      <c r="SAJ23" s="1"/>
      <c r="SAK23" s="1"/>
      <c r="SAL23" s="1"/>
      <c r="SAM23" s="1"/>
      <c r="SAN23" s="1"/>
      <c r="SAO23" s="1"/>
      <c r="SAP23" s="1"/>
      <c r="SAQ23" s="1"/>
      <c r="SAR23" s="1"/>
      <c r="SAS23" s="1"/>
      <c r="SAT23" s="1"/>
      <c r="SAU23" s="1"/>
      <c r="SAV23" s="1"/>
      <c r="SAW23" s="1"/>
      <c r="SAX23" s="1"/>
      <c r="SAY23" s="1"/>
      <c r="SAZ23" s="1"/>
      <c r="SBA23" s="1"/>
      <c r="SBB23" s="1"/>
      <c r="SBC23" s="1"/>
      <c r="SBD23" s="1"/>
      <c r="SBE23" s="1"/>
      <c r="SBF23" s="1"/>
      <c r="SBG23" s="1"/>
      <c r="SBH23" s="1"/>
      <c r="SBI23" s="1"/>
      <c r="SBJ23" s="1"/>
      <c r="SBK23" s="1"/>
      <c r="SBL23" s="1"/>
      <c r="SBM23" s="1"/>
      <c r="SBN23" s="1"/>
      <c r="SBO23" s="1"/>
      <c r="SBP23" s="1"/>
      <c r="SBQ23" s="1"/>
      <c r="SBR23" s="1"/>
      <c r="SBS23" s="1"/>
      <c r="SBT23" s="1"/>
      <c r="SBU23" s="1"/>
      <c r="SBV23" s="1"/>
      <c r="SBW23" s="1"/>
      <c r="SBX23" s="1"/>
      <c r="SBY23" s="1"/>
      <c r="SBZ23" s="1"/>
      <c r="SCA23" s="1"/>
      <c r="SCB23" s="1"/>
      <c r="SCC23" s="1"/>
      <c r="SCD23" s="1"/>
      <c r="SCE23" s="1"/>
      <c r="SCF23" s="1"/>
      <c r="SCG23" s="1"/>
      <c r="SCH23" s="1"/>
      <c r="SCI23" s="1"/>
      <c r="SCJ23" s="1"/>
      <c r="SCK23" s="1"/>
      <c r="SCL23" s="1"/>
      <c r="SCM23" s="1"/>
      <c r="SCN23" s="1"/>
      <c r="SCO23" s="1"/>
      <c r="SCP23" s="1"/>
      <c r="SCQ23" s="1"/>
      <c r="SCR23" s="1"/>
      <c r="SCS23" s="1"/>
      <c r="SCT23" s="1"/>
      <c r="SCU23" s="1"/>
      <c r="SCV23" s="1"/>
      <c r="SCW23" s="1"/>
      <c r="SCX23" s="1"/>
      <c r="SCY23" s="1"/>
      <c r="SCZ23" s="1"/>
      <c r="SDA23" s="1"/>
      <c r="SDB23" s="1"/>
      <c r="SDC23" s="1"/>
      <c r="SDD23" s="1"/>
      <c r="SDE23" s="1"/>
      <c r="SDF23" s="1"/>
      <c r="SDG23" s="1"/>
      <c r="SDH23" s="1"/>
      <c r="SDI23" s="1"/>
      <c r="SDJ23" s="1"/>
      <c r="SDK23" s="1"/>
      <c r="SDL23" s="1"/>
      <c r="SDM23" s="1"/>
      <c r="SDN23" s="1"/>
      <c r="SDO23" s="1"/>
      <c r="SDP23" s="1"/>
      <c r="SDQ23" s="1"/>
      <c r="SDR23" s="1"/>
      <c r="SDS23" s="1"/>
      <c r="SDT23" s="1"/>
      <c r="SDU23" s="1"/>
      <c r="SDV23" s="1"/>
      <c r="SDW23" s="1"/>
      <c r="SDX23" s="1"/>
      <c r="SDY23" s="1"/>
      <c r="SDZ23" s="1"/>
      <c r="SEA23" s="1"/>
      <c r="SEB23" s="1"/>
      <c r="SEC23" s="1"/>
      <c r="SED23" s="1"/>
      <c r="SEE23" s="1"/>
      <c r="SEF23" s="1"/>
      <c r="SEG23" s="1"/>
      <c r="SEH23" s="1"/>
      <c r="SEI23" s="1"/>
      <c r="SEJ23" s="1"/>
      <c r="SEK23" s="1"/>
      <c r="SEL23" s="1"/>
      <c r="SEM23" s="1"/>
      <c r="SEN23" s="1"/>
      <c r="SEO23" s="1"/>
      <c r="SEP23" s="1"/>
      <c r="SEQ23" s="1"/>
      <c r="SER23" s="1"/>
      <c r="SES23" s="1"/>
      <c r="SET23" s="1"/>
      <c r="SEU23" s="1"/>
      <c r="SEV23" s="1"/>
      <c r="SEW23" s="1"/>
      <c r="SEX23" s="1"/>
      <c r="SEY23" s="1"/>
      <c r="SEZ23" s="1"/>
      <c r="SFA23" s="1"/>
      <c r="SFB23" s="1"/>
      <c r="SFC23" s="1"/>
      <c r="SFD23" s="1"/>
      <c r="SFE23" s="1"/>
      <c r="SFF23" s="1"/>
      <c r="SFG23" s="1"/>
      <c r="SFH23" s="1"/>
      <c r="SFI23" s="1"/>
      <c r="SFJ23" s="1"/>
      <c r="SFK23" s="1"/>
      <c r="SFL23" s="1"/>
      <c r="SFM23" s="1"/>
      <c r="SFN23" s="1"/>
      <c r="SFO23" s="1"/>
      <c r="SFP23" s="1"/>
      <c r="SFQ23" s="1"/>
      <c r="SFR23" s="1"/>
      <c r="SFS23" s="1"/>
      <c r="SFT23" s="1"/>
      <c r="SFU23" s="1"/>
      <c r="SFV23" s="1"/>
      <c r="SFW23" s="1"/>
      <c r="SFX23" s="1"/>
      <c r="SFY23" s="1"/>
      <c r="SFZ23" s="1"/>
      <c r="SGA23" s="1"/>
      <c r="SGB23" s="1"/>
      <c r="SGC23" s="1"/>
      <c r="SGD23" s="1"/>
      <c r="SGE23" s="1"/>
      <c r="SGF23" s="1"/>
      <c r="SGG23" s="1"/>
      <c r="SGH23" s="1"/>
      <c r="SGI23" s="1"/>
      <c r="SGJ23" s="1"/>
      <c r="SGK23" s="1"/>
      <c r="SGL23" s="1"/>
      <c r="SGM23" s="1"/>
      <c r="SGN23" s="1"/>
      <c r="SGO23" s="1"/>
      <c r="SGP23" s="1"/>
      <c r="SGQ23" s="1"/>
      <c r="SGR23" s="1"/>
      <c r="SGS23" s="1"/>
      <c r="SGT23" s="1"/>
      <c r="SGU23" s="1"/>
      <c r="SGV23" s="1"/>
      <c r="SGW23" s="1"/>
      <c r="SGX23" s="1"/>
      <c r="SGY23" s="1"/>
      <c r="SGZ23" s="1"/>
      <c r="SHA23" s="1"/>
      <c r="SHB23" s="1"/>
      <c r="SHC23" s="1"/>
      <c r="SHD23" s="1"/>
      <c r="SHE23" s="1"/>
      <c r="SHF23" s="1"/>
      <c r="SHG23" s="1"/>
      <c r="SHH23" s="1"/>
      <c r="SHI23" s="1"/>
      <c r="SHJ23" s="1"/>
      <c r="SHK23" s="1"/>
      <c r="SHL23" s="1"/>
      <c r="SHM23" s="1"/>
      <c r="SHN23" s="1"/>
      <c r="SHO23" s="1"/>
      <c r="SHP23" s="1"/>
      <c r="SHQ23" s="1"/>
      <c r="SHR23" s="1"/>
      <c r="SHS23" s="1"/>
      <c r="SHT23" s="1"/>
      <c r="SHU23" s="1"/>
      <c r="SHV23" s="1"/>
      <c r="SHW23" s="1"/>
      <c r="SHX23" s="1"/>
      <c r="SHY23" s="1"/>
      <c r="SHZ23" s="1"/>
      <c r="SIA23" s="1"/>
      <c r="SIB23" s="1"/>
      <c r="SIC23" s="1"/>
      <c r="SID23" s="1"/>
      <c r="SIE23" s="1"/>
      <c r="SIF23" s="1"/>
      <c r="SIG23" s="1"/>
      <c r="SIH23" s="1"/>
      <c r="SII23" s="1"/>
      <c r="SIJ23" s="1"/>
      <c r="SIK23" s="1"/>
      <c r="SIL23" s="1"/>
      <c r="SIM23" s="1"/>
      <c r="SIN23" s="1"/>
      <c r="SIO23" s="1"/>
      <c r="SIP23" s="1"/>
      <c r="SIQ23" s="1"/>
      <c r="SIR23" s="1"/>
      <c r="SIS23" s="1"/>
      <c r="SIT23" s="1"/>
      <c r="SIU23" s="1"/>
      <c r="SIV23" s="1"/>
      <c r="SIW23" s="1"/>
      <c r="SIX23" s="1"/>
      <c r="SIY23" s="1"/>
      <c r="SIZ23" s="1"/>
      <c r="SJA23" s="1"/>
      <c r="SJB23" s="1"/>
      <c r="SJC23" s="1"/>
      <c r="SJD23" s="1"/>
      <c r="SJE23" s="1"/>
      <c r="SJF23" s="1"/>
      <c r="SJG23" s="1"/>
      <c r="SJH23" s="1"/>
      <c r="SJI23" s="1"/>
      <c r="SJJ23" s="1"/>
      <c r="SJK23" s="1"/>
      <c r="SJL23" s="1"/>
      <c r="SJM23" s="1"/>
      <c r="SJN23" s="1"/>
      <c r="SJO23" s="1"/>
      <c r="SJP23" s="1"/>
      <c r="SJQ23" s="1"/>
      <c r="SJR23" s="1"/>
      <c r="SJS23" s="1"/>
      <c r="SJT23" s="1"/>
      <c r="SJU23" s="1"/>
      <c r="SJV23" s="1"/>
      <c r="SJW23" s="1"/>
      <c r="SJX23" s="1"/>
      <c r="SJY23" s="1"/>
      <c r="SJZ23" s="1"/>
      <c r="SKA23" s="1"/>
      <c r="SKB23" s="1"/>
      <c r="SKC23" s="1"/>
      <c r="SKD23" s="1"/>
      <c r="SKE23" s="1"/>
      <c r="SKF23" s="1"/>
      <c r="SKG23" s="1"/>
      <c r="SKH23" s="1"/>
      <c r="SKI23" s="1"/>
      <c r="SKJ23" s="1"/>
      <c r="SKK23" s="1"/>
      <c r="SKL23" s="1"/>
      <c r="SKM23" s="1"/>
      <c r="SKN23" s="1"/>
      <c r="SKO23" s="1"/>
      <c r="SKP23" s="1"/>
      <c r="SKQ23" s="1"/>
      <c r="SKR23" s="1"/>
      <c r="SKS23" s="1"/>
      <c r="SKT23" s="1"/>
      <c r="SKU23" s="1"/>
      <c r="SKV23" s="1"/>
      <c r="SKW23" s="1"/>
      <c r="SKX23" s="1"/>
      <c r="SKY23" s="1"/>
      <c r="SKZ23" s="1"/>
      <c r="SLA23" s="1"/>
      <c r="SLB23" s="1"/>
      <c r="SLC23" s="1"/>
      <c r="SLD23" s="1"/>
      <c r="SLE23" s="1"/>
      <c r="SLF23" s="1"/>
      <c r="SLG23" s="1"/>
      <c r="SLH23" s="1"/>
      <c r="SLI23" s="1"/>
      <c r="SLJ23" s="1"/>
      <c r="SLK23" s="1"/>
      <c r="SLL23" s="1"/>
      <c r="SLM23" s="1"/>
      <c r="SLN23" s="1"/>
      <c r="SLO23" s="1"/>
      <c r="SLP23" s="1"/>
      <c r="SLQ23" s="1"/>
      <c r="SLR23" s="1"/>
      <c r="SLS23" s="1"/>
      <c r="SLT23" s="1"/>
      <c r="SLU23" s="1"/>
      <c r="SLV23" s="1"/>
      <c r="SLW23" s="1"/>
      <c r="SLX23" s="1"/>
      <c r="SLY23" s="1"/>
      <c r="SLZ23" s="1"/>
      <c r="SMA23" s="1"/>
      <c r="SMB23" s="1"/>
      <c r="SMC23" s="1"/>
      <c r="SMD23" s="1"/>
      <c r="SME23" s="1"/>
      <c r="SMF23" s="1"/>
      <c r="SMG23" s="1"/>
      <c r="SMH23" s="1"/>
      <c r="SMI23" s="1"/>
      <c r="SMJ23" s="1"/>
      <c r="SMK23" s="1"/>
      <c r="SML23" s="1"/>
      <c r="SMM23" s="1"/>
      <c r="SMN23" s="1"/>
      <c r="SMO23" s="1"/>
      <c r="SMP23" s="1"/>
      <c r="SMQ23" s="1"/>
      <c r="SMR23" s="1"/>
      <c r="SMS23" s="1"/>
      <c r="SMT23" s="1"/>
      <c r="SMU23" s="1"/>
      <c r="SMV23" s="1"/>
      <c r="SMW23" s="1"/>
      <c r="SMX23" s="1"/>
      <c r="SMY23" s="1"/>
      <c r="SMZ23" s="1"/>
      <c r="SNA23" s="1"/>
      <c r="SNB23" s="1"/>
      <c r="SNC23" s="1"/>
      <c r="SND23" s="1"/>
      <c r="SNE23" s="1"/>
      <c r="SNF23" s="1"/>
      <c r="SNG23" s="1"/>
      <c r="SNH23" s="1"/>
      <c r="SNI23" s="1"/>
      <c r="SNJ23" s="1"/>
      <c r="SNK23" s="1"/>
      <c r="SNL23" s="1"/>
      <c r="SNM23" s="1"/>
      <c r="SNN23" s="1"/>
      <c r="SNO23" s="1"/>
      <c r="SNP23" s="1"/>
      <c r="SNQ23" s="1"/>
      <c r="SNR23" s="1"/>
      <c r="SNS23" s="1"/>
      <c r="SNT23" s="1"/>
      <c r="SNU23" s="1"/>
      <c r="SNV23" s="1"/>
      <c r="SNW23" s="1"/>
      <c r="SNX23" s="1"/>
      <c r="SNY23" s="1"/>
      <c r="SNZ23" s="1"/>
      <c r="SOA23" s="1"/>
      <c r="SOB23" s="1"/>
      <c r="SOC23" s="1"/>
      <c r="SOD23" s="1"/>
      <c r="SOE23" s="1"/>
      <c r="SOF23" s="1"/>
      <c r="SOG23" s="1"/>
      <c r="SOH23" s="1"/>
      <c r="SOI23" s="1"/>
      <c r="SOJ23" s="1"/>
      <c r="SOK23" s="1"/>
      <c r="SOL23" s="1"/>
      <c r="SOM23" s="1"/>
      <c r="SON23" s="1"/>
      <c r="SOO23" s="1"/>
      <c r="SOP23" s="1"/>
      <c r="SOQ23" s="1"/>
      <c r="SOR23" s="1"/>
      <c r="SOS23" s="1"/>
      <c r="SOT23" s="1"/>
      <c r="SOU23" s="1"/>
      <c r="SOV23" s="1"/>
      <c r="SOW23" s="1"/>
      <c r="SOX23" s="1"/>
      <c r="SOY23" s="1"/>
      <c r="SOZ23" s="1"/>
      <c r="SPA23" s="1"/>
      <c r="SPB23" s="1"/>
      <c r="SPC23" s="1"/>
      <c r="SPD23" s="1"/>
      <c r="SPE23" s="1"/>
      <c r="SPF23" s="1"/>
      <c r="SPG23" s="1"/>
      <c r="SPH23" s="1"/>
      <c r="SPI23" s="1"/>
      <c r="SPJ23" s="1"/>
      <c r="SPK23" s="1"/>
      <c r="SPL23" s="1"/>
      <c r="SPM23" s="1"/>
      <c r="SPN23" s="1"/>
      <c r="SPO23" s="1"/>
      <c r="SPP23" s="1"/>
      <c r="SPQ23" s="1"/>
      <c r="SPR23" s="1"/>
      <c r="SPS23" s="1"/>
      <c r="SPT23" s="1"/>
      <c r="SPU23" s="1"/>
      <c r="SPV23" s="1"/>
      <c r="SPW23" s="1"/>
      <c r="SPX23" s="1"/>
      <c r="SPY23" s="1"/>
      <c r="SPZ23" s="1"/>
      <c r="SQA23" s="1"/>
      <c r="SQB23" s="1"/>
      <c r="SQC23" s="1"/>
      <c r="SQD23" s="1"/>
      <c r="SQE23" s="1"/>
      <c r="SQF23" s="1"/>
      <c r="SQG23" s="1"/>
      <c r="SQH23" s="1"/>
      <c r="SQI23" s="1"/>
      <c r="SQJ23" s="1"/>
      <c r="SQK23" s="1"/>
      <c r="SQL23" s="1"/>
      <c r="SQM23" s="1"/>
      <c r="SQN23" s="1"/>
      <c r="SQO23" s="1"/>
      <c r="SQP23" s="1"/>
      <c r="SQQ23" s="1"/>
      <c r="SQR23" s="1"/>
      <c r="SQS23" s="1"/>
      <c r="SQT23" s="1"/>
      <c r="SQU23" s="1"/>
      <c r="SQV23" s="1"/>
      <c r="SQW23" s="1"/>
      <c r="SQX23" s="1"/>
      <c r="SQY23" s="1"/>
      <c r="SQZ23" s="1"/>
      <c r="SRA23" s="1"/>
      <c r="SRB23" s="1"/>
      <c r="SRC23" s="1"/>
      <c r="SRD23" s="1"/>
      <c r="SRE23" s="1"/>
      <c r="SRF23" s="1"/>
      <c r="SRG23" s="1"/>
      <c r="SRH23" s="1"/>
      <c r="SRI23" s="1"/>
      <c r="SRJ23" s="1"/>
      <c r="SRK23" s="1"/>
      <c r="SRL23" s="1"/>
      <c r="SRM23" s="1"/>
      <c r="SRN23" s="1"/>
      <c r="SRO23" s="1"/>
      <c r="SRP23" s="1"/>
      <c r="SRQ23" s="1"/>
      <c r="SRR23" s="1"/>
      <c r="SRS23" s="1"/>
      <c r="SRT23" s="1"/>
      <c r="SRU23" s="1"/>
      <c r="SRV23" s="1"/>
      <c r="SRW23" s="1"/>
      <c r="SRX23" s="1"/>
      <c r="SRY23" s="1"/>
      <c r="SRZ23" s="1"/>
      <c r="SSA23" s="1"/>
      <c r="SSB23" s="1"/>
      <c r="SSC23" s="1"/>
      <c r="SSD23" s="1"/>
      <c r="SSE23" s="1"/>
      <c r="SSF23" s="1"/>
      <c r="SSG23" s="1"/>
      <c r="SSH23" s="1"/>
      <c r="SSI23" s="1"/>
      <c r="SSJ23" s="1"/>
      <c r="SSK23" s="1"/>
      <c r="SSL23" s="1"/>
      <c r="SSM23" s="1"/>
      <c r="SSN23" s="1"/>
      <c r="SSO23" s="1"/>
      <c r="SSP23" s="1"/>
      <c r="SSQ23" s="1"/>
      <c r="SSR23" s="1"/>
      <c r="SSS23" s="1"/>
      <c r="SST23" s="1"/>
      <c r="SSU23" s="1"/>
      <c r="SSV23" s="1"/>
      <c r="SSW23" s="1"/>
      <c r="SSX23" s="1"/>
      <c r="SSY23" s="1"/>
      <c r="SSZ23" s="1"/>
      <c r="STA23" s="1"/>
      <c r="STB23" s="1"/>
      <c r="STC23" s="1"/>
      <c r="STD23" s="1"/>
      <c r="STE23" s="1"/>
      <c r="STF23" s="1"/>
      <c r="STG23" s="1"/>
      <c r="STH23" s="1"/>
      <c r="STI23" s="1"/>
      <c r="STJ23" s="1"/>
      <c r="STK23" s="1"/>
      <c r="STL23" s="1"/>
      <c r="STM23" s="1"/>
      <c r="STN23" s="1"/>
      <c r="STO23" s="1"/>
      <c r="STP23" s="1"/>
      <c r="STQ23" s="1"/>
      <c r="STR23" s="1"/>
      <c r="STS23" s="1"/>
      <c r="STT23" s="1"/>
      <c r="STU23" s="1"/>
      <c r="STV23" s="1"/>
      <c r="STW23" s="1"/>
      <c r="STX23" s="1"/>
      <c r="STY23" s="1"/>
      <c r="STZ23" s="1"/>
      <c r="SUA23" s="1"/>
      <c r="SUB23" s="1"/>
      <c r="SUC23" s="1"/>
      <c r="SUD23" s="1"/>
      <c r="SUE23" s="1"/>
      <c r="SUF23" s="1"/>
      <c r="SUG23" s="1"/>
      <c r="SUH23" s="1"/>
      <c r="SUI23" s="1"/>
      <c r="SUJ23" s="1"/>
      <c r="SUK23" s="1"/>
      <c r="SUL23" s="1"/>
      <c r="SUM23" s="1"/>
      <c r="SUN23" s="1"/>
      <c r="SUO23" s="1"/>
      <c r="SUP23" s="1"/>
      <c r="SUQ23" s="1"/>
      <c r="SUR23" s="1"/>
      <c r="SUS23" s="1"/>
      <c r="SUT23" s="1"/>
      <c r="SUU23" s="1"/>
      <c r="SUV23" s="1"/>
      <c r="SUW23" s="1"/>
      <c r="SUX23" s="1"/>
      <c r="SUY23" s="1"/>
      <c r="SUZ23" s="1"/>
      <c r="SVA23" s="1"/>
      <c r="SVB23" s="1"/>
      <c r="SVC23" s="1"/>
      <c r="SVD23" s="1"/>
      <c r="SVE23" s="1"/>
      <c r="SVF23" s="1"/>
      <c r="SVG23" s="1"/>
      <c r="SVH23" s="1"/>
      <c r="SVI23" s="1"/>
      <c r="SVJ23" s="1"/>
      <c r="SVK23" s="1"/>
      <c r="SVL23" s="1"/>
      <c r="SVM23" s="1"/>
      <c r="SVN23" s="1"/>
      <c r="SVO23" s="1"/>
      <c r="SVP23" s="1"/>
      <c r="SVQ23" s="1"/>
      <c r="SVR23" s="1"/>
      <c r="SVS23" s="1"/>
      <c r="SVT23" s="1"/>
      <c r="SVU23" s="1"/>
      <c r="SVV23" s="1"/>
      <c r="SVW23" s="1"/>
      <c r="SVX23" s="1"/>
      <c r="SVY23" s="1"/>
      <c r="SVZ23" s="1"/>
      <c r="SWA23" s="1"/>
      <c r="SWB23" s="1"/>
      <c r="SWC23" s="1"/>
      <c r="SWD23" s="1"/>
      <c r="SWE23" s="1"/>
      <c r="SWF23" s="1"/>
      <c r="SWG23" s="1"/>
      <c r="SWH23" s="1"/>
      <c r="SWI23" s="1"/>
      <c r="SWJ23" s="1"/>
      <c r="SWK23" s="1"/>
      <c r="SWL23" s="1"/>
      <c r="SWM23" s="1"/>
      <c r="SWN23" s="1"/>
      <c r="SWO23" s="1"/>
      <c r="SWP23" s="1"/>
      <c r="SWQ23" s="1"/>
      <c r="SWR23" s="1"/>
      <c r="SWS23" s="1"/>
      <c r="SWT23" s="1"/>
      <c r="SWU23" s="1"/>
      <c r="SWV23" s="1"/>
      <c r="SWW23" s="1"/>
      <c r="SWX23" s="1"/>
      <c r="SWY23" s="1"/>
      <c r="SWZ23" s="1"/>
      <c r="SXA23" s="1"/>
      <c r="SXB23" s="1"/>
      <c r="SXC23" s="1"/>
      <c r="SXD23" s="1"/>
      <c r="SXE23" s="1"/>
      <c r="SXF23" s="1"/>
      <c r="SXG23" s="1"/>
      <c r="SXH23" s="1"/>
      <c r="SXI23" s="1"/>
      <c r="SXJ23" s="1"/>
      <c r="SXK23" s="1"/>
      <c r="SXL23" s="1"/>
      <c r="SXM23" s="1"/>
      <c r="SXN23" s="1"/>
      <c r="SXO23" s="1"/>
      <c r="SXP23" s="1"/>
      <c r="SXQ23" s="1"/>
      <c r="SXR23" s="1"/>
      <c r="SXS23" s="1"/>
      <c r="SXT23" s="1"/>
      <c r="SXU23" s="1"/>
      <c r="SXV23" s="1"/>
      <c r="SXW23" s="1"/>
      <c r="SXX23" s="1"/>
      <c r="SXY23" s="1"/>
      <c r="SXZ23" s="1"/>
      <c r="SYA23" s="1"/>
      <c r="SYB23" s="1"/>
      <c r="SYC23" s="1"/>
      <c r="SYD23" s="1"/>
      <c r="SYE23" s="1"/>
      <c r="SYF23" s="1"/>
      <c r="SYG23" s="1"/>
      <c r="SYH23" s="1"/>
      <c r="SYI23" s="1"/>
      <c r="SYJ23" s="1"/>
      <c r="SYK23" s="1"/>
      <c r="SYL23" s="1"/>
      <c r="SYM23" s="1"/>
      <c r="SYN23" s="1"/>
      <c r="SYO23" s="1"/>
      <c r="SYP23" s="1"/>
      <c r="SYQ23" s="1"/>
      <c r="SYR23" s="1"/>
      <c r="SYS23" s="1"/>
      <c r="SYT23" s="1"/>
      <c r="SYU23" s="1"/>
      <c r="SYV23" s="1"/>
      <c r="SYW23" s="1"/>
      <c r="SYX23" s="1"/>
      <c r="SYY23" s="1"/>
      <c r="SYZ23" s="1"/>
      <c r="SZA23" s="1"/>
      <c r="SZB23" s="1"/>
      <c r="SZC23" s="1"/>
      <c r="SZD23" s="1"/>
      <c r="SZE23" s="1"/>
      <c r="SZF23" s="1"/>
      <c r="SZG23" s="1"/>
      <c r="SZH23" s="1"/>
      <c r="SZI23" s="1"/>
      <c r="SZJ23" s="1"/>
      <c r="SZK23" s="1"/>
      <c r="SZL23" s="1"/>
      <c r="SZM23" s="1"/>
      <c r="SZN23" s="1"/>
      <c r="SZO23" s="1"/>
      <c r="SZP23" s="1"/>
      <c r="SZQ23" s="1"/>
      <c r="SZR23" s="1"/>
      <c r="SZS23" s="1"/>
      <c r="SZT23" s="1"/>
      <c r="SZU23" s="1"/>
      <c r="SZV23" s="1"/>
      <c r="SZW23" s="1"/>
      <c r="SZX23" s="1"/>
      <c r="SZY23" s="1"/>
      <c r="SZZ23" s="1"/>
      <c r="TAA23" s="1"/>
      <c r="TAB23" s="1"/>
      <c r="TAC23" s="1"/>
      <c r="TAD23" s="1"/>
      <c r="TAE23" s="1"/>
      <c r="TAF23" s="1"/>
      <c r="TAG23" s="1"/>
      <c r="TAH23" s="1"/>
      <c r="TAI23" s="1"/>
      <c r="TAJ23" s="1"/>
      <c r="TAK23" s="1"/>
      <c r="TAL23" s="1"/>
      <c r="TAM23" s="1"/>
      <c r="TAN23" s="1"/>
      <c r="TAO23" s="1"/>
      <c r="TAP23" s="1"/>
      <c r="TAQ23" s="1"/>
      <c r="TAR23" s="1"/>
      <c r="TAS23" s="1"/>
      <c r="TAT23" s="1"/>
      <c r="TAU23" s="1"/>
      <c r="TAV23" s="1"/>
      <c r="TAW23" s="1"/>
      <c r="TAX23" s="1"/>
      <c r="TAY23" s="1"/>
      <c r="TAZ23" s="1"/>
      <c r="TBA23" s="1"/>
      <c r="TBB23" s="1"/>
      <c r="TBC23" s="1"/>
      <c r="TBD23" s="1"/>
      <c r="TBE23" s="1"/>
      <c r="TBF23" s="1"/>
      <c r="TBG23" s="1"/>
      <c r="TBH23" s="1"/>
      <c r="TBI23" s="1"/>
      <c r="TBJ23" s="1"/>
      <c r="TBK23" s="1"/>
      <c r="TBL23" s="1"/>
      <c r="TBM23" s="1"/>
      <c r="TBN23" s="1"/>
      <c r="TBO23" s="1"/>
      <c r="TBP23" s="1"/>
      <c r="TBQ23" s="1"/>
      <c r="TBR23" s="1"/>
      <c r="TBS23" s="1"/>
      <c r="TBT23" s="1"/>
      <c r="TBU23" s="1"/>
      <c r="TBV23" s="1"/>
      <c r="TBW23" s="1"/>
      <c r="TBX23" s="1"/>
      <c r="TBY23" s="1"/>
      <c r="TBZ23" s="1"/>
      <c r="TCA23" s="1"/>
      <c r="TCB23" s="1"/>
      <c r="TCC23" s="1"/>
      <c r="TCD23" s="1"/>
      <c r="TCE23" s="1"/>
      <c r="TCF23" s="1"/>
      <c r="TCG23" s="1"/>
      <c r="TCH23" s="1"/>
      <c r="TCI23" s="1"/>
      <c r="TCJ23" s="1"/>
      <c r="TCK23" s="1"/>
      <c r="TCL23" s="1"/>
      <c r="TCM23" s="1"/>
      <c r="TCN23" s="1"/>
      <c r="TCO23" s="1"/>
      <c r="TCP23" s="1"/>
      <c r="TCQ23" s="1"/>
      <c r="TCR23" s="1"/>
      <c r="TCS23" s="1"/>
      <c r="TCT23" s="1"/>
      <c r="TCU23" s="1"/>
      <c r="TCV23" s="1"/>
      <c r="TCW23" s="1"/>
      <c r="TCX23" s="1"/>
      <c r="TCY23" s="1"/>
      <c r="TCZ23" s="1"/>
      <c r="TDA23" s="1"/>
      <c r="TDB23" s="1"/>
      <c r="TDC23" s="1"/>
      <c r="TDD23" s="1"/>
      <c r="TDE23" s="1"/>
      <c r="TDF23" s="1"/>
      <c r="TDG23" s="1"/>
      <c r="TDH23" s="1"/>
      <c r="TDI23" s="1"/>
      <c r="TDJ23" s="1"/>
      <c r="TDK23" s="1"/>
      <c r="TDL23" s="1"/>
      <c r="TDM23" s="1"/>
      <c r="TDN23" s="1"/>
      <c r="TDO23" s="1"/>
      <c r="TDP23" s="1"/>
      <c r="TDQ23" s="1"/>
      <c r="TDR23" s="1"/>
      <c r="TDS23" s="1"/>
      <c r="TDT23" s="1"/>
      <c r="TDU23" s="1"/>
      <c r="TDV23" s="1"/>
      <c r="TDW23" s="1"/>
      <c r="TDX23" s="1"/>
      <c r="TDY23" s="1"/>
      <c r="TDZ23" s="1"/>
      <c r="TEA23" s="1"/>
      <c r="TEB23" s="1"/>
      <c r="TEC23" s="1"/>
      <c r="TED23" s="1"/>
      <c r="TEE23" s="1"/>
      <c r="TEF23" s="1"/>
      <c r="TEG23" s="1"/>
      <c r="TEH23" s="1"/>
      <c r="TEI23" s="1"/>
      <c r="TEJ23" s="1"/>
      <c r="TEK23" s="1"/>
      <c r="TEL23" s="1"/>
      <c r="TEM23" s="1"/>
      <c r="TEN23" s="1"/>
      <c r="TEO23" s="1"/>
      <c r="TEP23" s="1"/>
      <c r="TEQ23" s="1"/>
      <c r="TER23" s="1"/>
      <c r="TES23" s="1"/>
      <c r="TET23" s="1"/>
      <c r="TEU23" s="1"/>
      <c r="TEV23" s="1"/>
      <c r="TEW23" s="1"/>
      <c r="TEX23" s="1"/>
      <c r="TEY23" s="1"/>
      <c r="TEZ23" s="1"/>
      <c r="TFA23" s="1"/>
      <c r="TFB23" s="1"/>
      <c r="TFC23" s="1"/>
      <c r="TFD23" s="1"/>
      <c r="TFE23" s="1"/>
      <c r="TFF23" s="1"/>
      <c r="TFG23" s="1"/>
      <c r="TFH23" s="1"/>
      <c r="TFI23" s="1"/>
      <c r="TFJ23" s="1"/>
      <c r="TFK23" s="1"/>
      <c r="TFL23" s="1"/>
      <c r="TFM23" s="1"/>
      <c r="TFN23" s="1"/>
      <c r="TFO23" s="1"/>
      <c r="TFP23" s="1"/>
      <c r="TFQ23" s="1"/>
      <c r="TFR23" s="1"/>
      <c r="TFS23" s="1"/>
      <c r="TFT23" s="1"/>
      <c r="TFU23" s="1"/>
      <c r="TFV23" s="1"/>
      <c r="TFW23" s="1"/>
      <c r="TFX23" s="1"/>
      <c r="TFY23" s="1"/>
      <c r="TFZ23" s="1"/>
      <c r="TGA23" s="1"/>
      <c r="TGB23" s="1"/>
      <c r="TGC23" s="1"/>
      <c r="TGD23" s="1"/>
      <c r="TGE23" s="1"/>
      <c r="TGF23" s="1"/>
      <c r="TGG23" s="1"/>
      <c r="TGH23" s="1"/>
      <c r="TGI23" s="1"/>
      <c r="TGJ23" s="1"/>
      <c r="TGK23" s="1"/>
      <c r="TGL23" s="1"/>
      <c r="TGM23" s="1"/>
      <c r="TGN23" s="1"/>
      <c r="TGO23" s="1"/>
      <c r="TGP23" s="1"/>
      <c r="TGQ23" s="1"/>
      <c r="TGR23" s="1"/>
      <c r="TGS23" s="1"/>
      <c r="TGT23" s="1"/>
      <c r="TGU23" s="1"/>
      <c r="TGV23" s="1"/>
      <c r="TGW23" s="1"/>
      <c r="TGX23" s="1"/>
      <c r="TGY23" s="1"/>
      <c r="TGZ23" s="1"/>
      <c r="THA23" s="1"/>
      <c r="THB23" s="1"/>
      <c r="THC23" s="1"/>
      <c r="THD23" s="1"/>
      <c r="THE23" s="1"/>
      <c r="THF23" s="1"/>
      <c r="THG23" s="1"/>
      <c r="THH23" s="1"/>
      <c r="THI23" s="1"/>
      <c r="THJ23" s="1"/>
      <c r="THK23" s="1"/>
      <c r="THL23" s="1"/>
      <c r="THM23" s="1"/>
      <c r="THN23" s="1"/>
      <c r="THO23" s="1"/>
      <c r="THP23" s="1"/>
      <c r="THQ23" s="1"/>
      <c r="THR23" s="1"/>
      <c r="THS23" s="1"/>
      <c r="THT23" s="1"/>
      <c r="THU23" s="1"/>
      <c r="THV23" s="1"/>
      <c r="THW23" s="1"/>
      <c r="THX23" s="1"/>
      <c r="THY23" s="1"/>
      <c r="THZ23" s="1"/>
      <c r="TIA23" s="1"/>
      <c r="TIB23" s="1"/>
      <c r="TIC23" s="1"/>
      <c r="TID23" s="1"/>
      <c r="TIE23" s="1"/>
      <c r="TIF23" s="1"/>
      <c r="TIG23" s="1"/>
      <c r="TIH23" s="1"/>
      <c r="TII23" s="1"/>
      <c r="TIJ23" s="1"/>
      <c r="TIK23" s="1"/>
      <c r="TIL23" s="1"/>
      <c r="TIM23" s="1"/>
      <c r="TIN23" s="1"/>
      <c r="TIO23" s="1"/>
      <c r="TIP23" s="1"/>
      <c r="TIQ23" s="1"/>
      <c r="TIR23" s="1"/>
      <c r="TIS23" s="1"/>
      <c r="TIT23" s="1"/>
      <c r="TIU23" s="1"/>
      <c r="TIV23" s="1"/>
      <c r="TIW23" s="1"/>
      <c r="TIX23" s="1"/>
      <c r="TIY23" s="1"/>
      <c r="TIZ23" s="1"/>
      <c r="TJA23" s="1"/>
      <c r="TJB23" s="1"/>
      <c r="TJC23" s="1"/>
      <c r="TJD23" s="1"/>
      <c r="TJE23" s="1"/>
      <c r="TJF23" s="1"/>
      <c r="TJG23" s="1"/>
      <c r="TJH23" s="1"/>
      <c r="TJI23" s="1"/>
      <c r="TJJ23" s="1"/>
      <c r="TJK23" s="1"/>
      <c r="TJL23" s="1"/>
      <c r="TJM23" s="1"/>
      <c r="TJN23" s="1"/>
      <c r="TJO23" s="1"/>
      <c r="TJP23" s="1"/>
      <c r="TJQ23" s="1"/>
      <c r="TJR23" s="1"/>
      <c r="TJS23" s="1"/>
      <c r="TJT23" s="1"/>
      <c r="TJU23" s="1"/>
      <c r="TJV23" s="1"/>
      <c r="TJW23" s="1"/>
      <c r="TJX23" s="1"/>
      <c r="TJY23" s="1"/>
      <c r="TJZ23" s="1"/>
      <c r="TKA23" s="1"/>
      <c r="TKB23" s="1"/>
      <c r="TKC23" s="1"/>
      <c r="TKD23" s="1"/>
      <c r="TKE23" s="1"/>
      <c r="TKF23" s="1"/>
      <c r="TKG23" s="1"/>
      <c r="TKH23" s="1"/>
      <c r="TKI23" s="1"/>
      <c r="TKJ23" s="1"/>
      <c r="TKK23" s="1"/>
      <c r="TKL23" s="1"/>
      <c r="TKM23" s="1"/>
      <c r="TKN23" s="1"/>
      <c r="TKO23" s="1"/>
      <c r="TKP23" s="1"/>
      <c r="TKQ23" s="1"/>
      <c r="TKR23" s="1"/>
      <c r="TKS23" s="1"/>
      <c r="TKT23" s="1"/>
      <c r="TKU23" s="1"/>
      <c r="TKV23" s="1"/>
      <c r="TKW23" s="1"/>
      <c r="TKX23" s="1"/>
      <c r="TKY23" s="1"/>
      <c r="TKZ23" s="1"/>
      <c r="TLA23" s="1"/>
      <c r="TLB23" s="1"/>
      <c r="TLC23" s="1"/>
      <c r="TLD23" s="1"/>
      <c r="TLE23" s="1"/>
      <c r="TLF23" s="1"/>
      <c r="TLG23" s="1"/>
      <c r="TLH23" s="1"/>
      <c r="TLI23" s="1"/>
      <c r="TLJ23" s="1"/>
      <c r="TLK23" s="1"/>
      <c r="TLL23" s="1"/>
      <c r="TLM23" s="1"/>
      <c r="TLN23" s="1"/>
      <c r="TLO23" s="1"/>
      <c r="TLP23" s="1"/>
      <c r="TLQ23" s="1"/>
      <c r="TLR23" s="1"/>
      <c r="TLS23" s="1"/>
      <c r="TLT23" s="1"/>
      <c r="TLU23" s="1"/>
      <c r="TLV23" s="1"/>
      <c r="TLW23" s="1"/>
      <c r="TLX23" s="1"/>
      <c r="TLY23" s="1"/>
      <c r="TLZ23" s="1"/>
      <c r="TMA23" s="1"/>
      <c r="TMB23" s="1"/>
      <c r="TMC23" s="1"/>
      <c r="TMD23" s="1"/>
      <c r="TME23" s="1"/>
      <c r="TMF23" s="1"/>
      <c r="TMG23" s="1"/>
      <c r="TMH23" s="1"/>
      <c r="TMI23" s="1"/>
      <c r="TMJ23" s="1"/>
      <c r="TMK23" s="1"/>
      <c r="TML23" s="1"/>
      <c r="TMM23" s="1"/>
      <c r="TMN23" s="1"/>
      <c r="TMO23" s="1"/>
      <c r="TMP23" s="1"/>
      <c r="TMQ23" s="1"/>
      <c r="TMR23" s="1"/>
      <c r="TMS23" s="1"/>
      <c r="TMT23" s="1"/>
      <c r="TMU23" s="1"/>
      <c r="TMV23" s="1"/>
      <c r="TMW23" s="1"/>
      <c r="TMX23" s="1"/>
      <c r="TMY23" s="1"/>
      <c r="TMZ23" s="1"/>
      <c r="TNA23" s="1"/>
      <c r="TNB23" s="1"/>
      <c r="TNC23" s="1"/>
      <c r="TND23" s="1"/>
      <c r="TNE23" s="1"/>
      <c r="TNF23" s="1"/>
      <c r="TNG23" s="1"/>
      <c r="TNH23" s="1"/>
      <c r="TNI23" s="1"/>
      <c r="TNJ23" s="1"/>
      <c r="TNK23" s="1"/>
      <c r="TNL23" s="1"/>
      <c r="TNM23" s="1"/>
      <c r="TNN23" s="1"/>
      <c r="TNO23" s="1"/>
      <c r="TNP23" s="1"/>
      <c r="TNQ23" s="1"/>
      <c r="TNR23" s="1"/>
      <c r="TNS23" s="1"/>
      <c r="TNT23" s="1"/>
      <c r="TNU23" s="1"/>
      <c r="TNV23" s="1"/>
      <c r="TNW23" s="1"/>
      <c r="TNX23" s="1"/>
      <c r="TNY23" s="1"/>
      <c r="TNZ23" s="1"/>
      <c r="TOA23" s="1"/>
      <c r="TOB23" s="1"/>
      <c r="TOC23" s="1"/>
      <c r="TOD23" s="1"/>
      <c r="TOE23" s="1"/>
      <c r="TOF23" s="1"/>
      <c r="TOG23" s="1"/>
      <c r="TOH23" s="1"/>
      <c r="TOI23" s="1"/>
      <c r="TOJ23" s="1"/>
      <c r="TOK23" s="1"/>
      <c r="TOL23" s="1"/>
      <c r="TOM23" s="1"/>
      <c r="TON23" s="1"/>
      <c r="TOO23" s="1"/>
      <c r="TOP23" s="1"/>
      <c r="TOQ23" s="1"/>
      <c r="TOR23" s="1"/>
      <c r="TOS23" s="1"/>
      <c r="TOT23" s="1"/>
      <c r="TOU23" s="1"/>
      <c r="TOV23" s="1"/>
      <c r="TOW23" s="1"/>
      <c r="TOX23" s="1"/>
      <c r="TOY23" s="1"/>
      <c r="TOZ23" s="1"/>
      <c r="TPA23" s="1"/>
      <c r="TPB23" s="1"/>
      <c r="TPC23" s="1"/>
      <c r="TPD23" s="1"/>
      <c r="TPE23" s="1"/>
      <c r="TPF23" s="1"/>
      <c r="TPG23" s="1"/>
      <c r="TPH23" s="1"/>
      <c r="TPI23" s="1"/>
      <c r="TPJ23" s="1"/>
      <c r="TPK23" s="1"/>
      <c r="TPL23" s="1"/>
      <c r="TPM23" s="1"/>
      <c r="TPN23" s="1"/>
      <c r="TPO23" s="1"/>
      <c r="TPP23" s="1"/>
      <c r="TPQ23" s="1"/>
      <c r="TPR23" s="1"/>
      <c r="TPS23" s="1"/>
      <c r="TPT23" s="1"/>
      <c r="TPU23" s="1"/>
      <c r="TPV23" s="1"/>
      <c r="TPW23" s="1"/>
      <c r="TPX23" s="1"/>
      <c r="TPY23" s="1"/>
      <c r="TPZ23" s="1"/>
      <c r="TQA23" s="1"/>
      <c r="TQB23" s="1"/>
      <c r="TQC23" s="1"/>
      <c r="TQD23" s="1"/>
      <c r="TQE23" s="1"/>
      <c r="TQF23" s="1"/>
      <c r="TQG23" s="1"/>
      <c r="TQH23" s="1"/>
      <c r="TQI23" s="1"/>
      <c r="TQJ23" s="1"/>
      <c r="TQK23" s="1"/>
      <c r="TQL23" s="1"/>
      <c r="TQM23" s="1"/>
      <c r="TQN23" s="1"/>
      <c r="TQO23" s="1"/>
      <c r="TQP23" s="1"/>
      <c r="TQQ23" s="1"/>
      <c r="TQR23" s="1"/>
      <c r="TQS23" s="1"/>
      <c r="TQT23" s="1"/>
      <c r="TQU23" s="1"/>
      <c r="TQV23" s="1"/>
      <c r="TQW23" s="1"/>
      <c r="TQX23" s="1"/>
      <c r="TQY23" s="1"/>
      <c r="TQZ23" s="1"/>
      <c r="TRA23" s="1"/>
      <c r="TRB23" s="1"/>
      <c r="TRC23" s="1"/>
      <c r="TRD23" s="1"/>
      <c r="TRE23" s="1"/>
      <c r="TRF23" s="1"/>
      <c r="TRG23" s="1"/>
      <c r="TRH23" s="1"/>
      <c r="TRI23" s="1"/>
      <c r="TRJ23" s="1"/>
      <c r="TRK23" s="1"/>
      <c r="TRL23" s="1"/>
      <c r="TRM23" s="1"/>
      <c r="TRN23" s="1"/>
      <c r="TRO23" s="1"/>
      <c r="TRP23" s="1"/>
      <c r="TRQ23" s="1"/>
      <c r="TRR23" s="1"/>
      <c r="TRS23" s="1"/>
      <c r="TRT23" s="1"/>
      <c r="TRU23" s="1"/>
      <c r="TRV23" s="1"/>
      <c r="TRW23" s="1"/>
      <c r="TRX23" s="1"/>
      <c r="TRY23" s="1"/>
      <c r="TRZ23" s="1"/>
      <c r="TSA23" s="1"/>
      <c r="TSB23" s="1"/>
      <c r="TSC23" s="1"/>
      <c r="TSD23" s="1"/>
      <c r="TSE23" s="1"/>
      <c r="TSF23" s="1"/>
      <c r="TSG23" s="1"/>
      <c r="TSH23" s="1"/>
      <c r="TSI23" s="1"/>
      <c r="TSJ23" s="1"/>
      <c r="TSK23" s="1"/>
      <c r="TSL23" s="1"/>
      <c r="TSM23" s="1"/>
      <c r="TSN23" s="1"/>
      <c r="TSO23" s="1"/>
      <c r="TSP23" s="1"/>
      <c r="TSQ23" s="1"/>
      <c r="TSR23" s="1"/>
      <c r="TSS23" s="1"/>
      <c r="TST23" s="1"/>
      <c r="TSU23" s="1"/>
      <c r="TSV23" s="1"/>
      <c r="TSW23" s="1"/>
      <c r="TSX23" s="1"/>
      <c r="TSY23" s="1"/>
      <c r="TSZ23" s="1"/>
      <c r="TTA23" s="1"/>
      <c r="TTB23" s="1"/>
      <c r="TTC23" s="1"/>
      <c r="TTD23" s="1"/>
      <c r="TTE23" s="1"/>
      <c r="TTF23" s="1"/>
      <c r="TTG23" s="1"/>
      <c r="TTH23" s="1"/>
      <c r="TTI23" s="1"/>
      <c r="TTJ23" s="1"/>
      <c r="TTK23" s="1"/>
      <c r="TTL23" s="1"/>
      <c r="TTM23" s="1"/>
      <c r="TTN23" s="1"/>
      <c r="TTO23" s="1"/>
      <c r="TTP23" s="1"/>
      <c r="TTQ23" s="1"/>
      <c r="TTR23" s="1"/>
      <c r="TTS23" s="1"/>
      <c r="TTT23" s="1"/>
      <c r="TTU23" s="1"/>
      <c r="TTV23" s="1"/>
      <c r="TTW23" s="1"/>
      <c r="TTX23" s="1"/>
      <c r="TTY23" s="1"/>
      <c r="TTZ23" s="1"/>
      <c r="TUA23" s="1"/>
      <c r="TUB23" s="1"/>
      <c r="TUC23" s="1"/>
      <c r="TUD23" s="1"/>
      <c r="TUE23" s="1"/>
      <c r="TUF23" s="1"/>
      <c r="TUG23" s="1"/>
      <c r="TUH23" s="1"/>
      <c r="TUI23" s="1"/>
      <c r="TUJ23" s="1"/>
      <c r="TUK23" s="1"/>
      <c r="TUL23" s="1"/>
      <c r="TUM23" s="1"/>
      <c r="TUN23" s="1"/>
      <c r="TUO23" s="1"/>
      <c r="TUP23" s="1"/>
      <c r="TUQ23" s="1"/>
      <c r="TUR23" s="1"/>
      <c r="TUS23" s="1"/>
      <c r="TUT23" s="1"/>
      <c r="TUU23" s="1"/>
      <c r="TUV23" s="1"/>
      <c r="TUW23" s="1"/>
      <c r="TUX23" s="1"/>
      <c r="TUY23" s="1"/>
      <c r="TUZ23" s="1"/>
      <c r="TVA23" s="1"/>
      <c r="TVB23" s="1"/>
      <c r="TVC23" s="1"/>
      <c r="TVD23" s="1"/>
      <c r="TVE23" s="1"/>
      <c r="TVF23" s="1"/>
      <c r="TVG23" s="1"/>
      <c r="TVH23" s="1"/>
      <c r="TVI23" s="1"/>
      <c r="TVJ23" s="1"/>
      <c r="TVK23" s="1"/>
      <c r="TVL23" s="1"/>
      <c r="TVM23" s="1"/>
      <c r="TVN23" s="1"/>
      <c r="TVO23" s="1"/>
      <c r="TVP23" s="1"/>
      <c r="TVQ23" s="1"/>
      <c r="TVR23" s="1"/>
      <c r="TVS23" s="1"/>
      <c r="TVT23" s="1"/>
      <c r="TVU23" s="1"/>
      <c r="TVV23" s="1"/>
      <c r="TVW23" s="1"/>
      <c r="TVX23" s="1"/>
      <c r="TVY23" s="1"/>
      <c r="TVZ23" s="1"/>
      <c r="TWA23" s="1"/>
      <c r="TWB23" s="1"/>
      <c r="TWC23" s="1"/>
      <c r="TWD23" s="1"/>
      <c r="TWE23" s="1"/>
      <c r="TWF23" s="1"/>
      <c r="TWG23" s="1"/>
      <c r="TWH23" s="1"/>
      <c r="TWI23" s="1"/>
      <c r="TWJ23" s="1"/>
      <c r="TWK23" s="1"/>
      <c r="TWL23" s="1"/>
      <c r="TWM23" s="1"/>
      <c r="TWN23" s="1"/>
      <c r="TWO23" s="1"/>
      <c r="TWP23" s="1"/>
      <c r="TWQ23" s="1"/>
      <c r="TWR23" s="1"/>
      <c r="TWS23" s="1"/>
      <c r="TWT23" s="1"/>
      <c r="TWU23" s="1"/>
      <c r="TWV23" s="1"/>
      <c r="TWW23" s="1"/>
      <c r="TWX23" s="1"/>
      <c r="TWY23" s="1"/>
      <c r="TWZ23" s="1"/>
      <c r="TXA23" s="1"/>
      <c r="TXB23" s="1"/>
      <c r="TXC23" s="1"/>
      <c r="TXD23" s="1"/>
      <c r="TXE23" s="1"/>
      <c r="TXF23" s="1"/>
      <c r="TXG23" s="1"/>
      <c r="TXH23" s="1"/>
      <c r="TXI23" s="1"/>
      <c r="TXJ23" s="1"/>
      <c r="TXK23" s="1"/>
      <c r="TXL23" s="1"/>
      <c r="TXM23" s="1"/>
      <c r="TXN23" s="1"/>
      <c r="TXO23" s="1"/>
      <c r="TXP23" s="1"/>
      <c r="TXQ23" s="1"/>
      <c r="TXR23" s="1"/>
      <c r="TXS23" s="1"/>
      <c r="TXT23" s="1"/>
      <c r="TXU23" s="1"/>
      <c r="TXV23" s="1"/>
      <c r="TXW23" s="1"/>
      <c r="TXX23" s="1"/>
      <c r="TXY23" s="1"/>
      <c r="TXZ23" s="1"/>
      <c r="TYA23" s="1"/>
      <c r="TYB23" s="1"/>
      <c r="TYC23" s="1"/>
      <c r="TYD23" s="1"/>
      <c r="TYE23" s="1"/>
      <c r="TYF23" s="1"/>
      <c r="TYG23" s="1"/>
      <c r="TYH23" s="1"/>
      <c r="TYI23" s="1"/>
      <c r="TYJ23" s="1"/>
      <c r="TYK23" s="1"/>
      <c r="TYL23" s="1"/>
      <c r="TYM23" s="1"/>
      <c r="TYN23" s="1"/>
      <c r="TYO23" s="1"/>
      <c r="TYP23" s="1"/>
      <c r="TYQ23" s="1"/>
      <c r="TYR23" s="1"/>
      <c r="TYS23" s="1"/>
      <c r="TYT23" s="1"/>
      <c r="TYU23" s="1"/>
      <c r="TYV23" s="1"/>
      <c r="TYW23" s="1"/>
      <c r="TYX23" s="1"/>
      <c r="TYY23" s="1"/>
      <c r="TYZ23" s="1"/>
      <c r="TZA23" s="1"/>
      <c r="TZB23" s="1"/>
      <c r="TZC23" s="1"/>
      <c r="TZD23" s="1"/>
      <c r="TZE23" s="1"/>
      <c r="TZF23" s="1"/>
      <c r="TZG23" s="1"/>
      <c r="TZH23" s="1"/>
      <c r="TZI23" s="1"/>
      <c r="TZJ23" s="1"/>
      <c r="TZK23" s="1"/>
      <c r="TZL23" s="1"/>
      <c r="TZM23" s="1"/>
      <c r="TZN23" s="1"/>
      <c r="TZO23" s="1"/>
      <c r="TZP23" s="1"/>
      <c r="TZQ23" s="1"/>
      <c r="TZR23" s="1"/>
      <c r="TZS23" s="1"/>
      <c r="TZT23" s="1"/>
      <c r="TZU23" s="1"/>
      <c r="TZV23" s="1"/>
      <c r="TZW23" s="1"/>
      <c r="TZX23" s="1"/>
      <c r="TZY23" s="1"/>
      <c r="TZZ23" s="1"/>
      <c r="UAA23" s="1"/>
      <c r="UAB23" s="1"/>
      <c r="UAC23" s="1"/>
      <c r="UAD23" s="1"/>
      <c r="UAE23" s="1"/>
      <c r="UAF23" s="1"/>
      <c r="UAG23" s="1"/>
      <c r="UAH23" s="1"/>
      <c r="UAI23" s="1"/>
      <c r="UAJ23" s="1"/>
      <c r="UAK23" s="1"/>
      <c r="UAL23" s="1"/>
      <c r="UAM23" s="1"/>
      <c r="UAN23" s="1"/>
      <c r="UAO23" s="1"/>
      <c r="UAP23" s="1"/>
      <c r="UAQ23" s="1"/>
      <c r="UAR23" s="1"/>
      <c r="UAS23" s="1"/>
      <c r="UAT23" s="1"/>
      <c r="UAU23" s="1"/>
      <c r="UAV23" s="1"/>
      <c r="UAW23" s="1"/>
      <c r="UAX23" s="1"/>
      <c r="UAY23" s="1"/>
      <c r="UAZ23" s="1"/>
      <c r="UBA23" s="1"/>
      <c r="UBB23" s="1"/>
      <c r="UBC23" s="1"/>
      <c r="UBD23" s="1"/>
      <c r="UBE23" s="1"/>
      <c r="UBF23" s="1"/>
      <c r="UBG23" s="1"/>
      <c r="UBH23" s="1"/>
      <c r="UBI23" s="1"/>
      <c r="UBJ23" s="1"/>
      <c r="UBK23" s="1"/>
      <c r="UBL23" s="1"/>
      <c r="UBM23" s="1"/>
      <c r="UBN23" s="1"/>
      <c r="UBO23" s="1"/>
      <c r="UBP23" s="1"/>
      <c r="UBQ23" s="1"/>
      <c r="UBR23" s="1"/>
      <c r="UBS23" s="1"/>
      <c r="UBT23" s="1"/>
      <c r="UBU23" s="1"/>
      <c r="UBV23" s="1"/>
      <c r="UBW23" s="1"/>
      <c r="UBX23" s="1"/>
      <c r="UBY23" s="1"/>
      <c r="UBZ23" s="1"/>
      <c r="UCA23" s="1"/>
      <c r="UCB23" s="1"/>
      <c r="UCC23" s="1"/>
      <c r="UCD23" s="1"/>
      <c r="UCE23" s="1"/>
      <c r="UCF23" s="1"/>
      <c r="UCG23" s="1"/>
      <c r="UCH23" s="1"/>
      <c r="UCI23" s="1"/>
      <c r="UCJ23" s="1"/>
      <c r="UCK23" s="1"/>
      <c r="UCL23" s="1"/>
      <c r="UCM23" s="1"/>
      <c r="UCN23" s="1"/>
      <c r="UCO23" s="1"/>
      <c r="UCP23" s="1"/>
      <c r="UCQ23" s="1"/>
      <c r="UCR23" s="1"/>
      <c r="UCS23" s="1"/>
      <c r="UCT23" s="1"/>
      <c r="UCU23" s="1"/>
      <c r="UCV23" s="1"/>
      <c r="UCW23" s="1"/>
      <c r="UCX23" s="1"/>
      <c r="UCY23" s="1"/>
      <c r="UCZ23" s="1"/>
      <c r="UDA23" s="1"/>
      <c r="UDB23" s="1"/>
      <c r="UDC23" s="1"/>
      <c r="UDD23" s="1"/>
      <c r="UDE23" s="1"/>
      <c r="UDF23" s="1"/>
      <c r="UDG23" s="1"/>
      <c r="UDH23" s="1"/>
      <c r="UDI23" s="1"/>
      <c r="UDJ23" s="1"/>
      <c r="UDK23" s="1"/>
      <c r="UDL23" s="1"/>
      <c r="UDM23" s="1"/>
      <c r="UDN23" s="1"/>
      <c r="UDO23" s="1"/>
      <c r="UDP23" s="1"/>
      <c r="UDQ23" s="1"/>
      <c r="UDR23" s="1"/>
      <c r="UDS23" s="1"/>
      <c r="UDT23" s="1"/>
      <c r="UDU23" s="1"/>
      <c r="UDV23" s="1"/>
      <c r="UDW23" s="1"/>
      <c r="UDX23" s="1"/>
      <c r="UDY23" s="1"/>
      <c r="UDZ23" s="1"/>
      <c r="UEA23" s="1"/>
      <c r="UEB23" s="1"/>
      <c r="UEC23" s="1"/>
      <c r="UED23" s="1"/>
      <c r="UEE23" s="1"/>
      <c r="UEF23" s="1"/>
      <c r="UEG23" s="1"/>
      <c r="UEH23" s="1"/>
      <c r="UEI23" s="1"/>
      <c r="UEJ23" s="1"/>
      <c r="UEK23" s="1"/>
      <c r="UEL23" s="1"/>
      <c r="UEM23" s="1"/>
      <c r="UEN23" s="1"/>
      <c r="UEO23" s="1"/>
      <c r="UEP23" s="1"/>
      <c r="UEQ23" s="1"/>
      <c r="UER23" s="1"/>
      <c r="UES23" s="1"/>
      <c r="UET23" s="1"/>
      <c r="UEU23" s="1"/>
      <c r="UEV23" s="1"/>
      <c r="UEW23" s="1"/>
      <c r="UEX23" s="1"/>
      <c r="UEY23" s="1"/>
      <c r="UEZ23" s="1"/>
      <c r="UFA23" s="1"/>
      <c r="UFB23" s="1"/>
      <c r="UFC23" s="1"/>
      <c r="UFD23" s="1"/>
      <c r="UFE23" s="1"/>
      <c r="UFF23" s="1"/>
      <c r="UFG23" s="1"/>
      <c r="UFH23" s="1"/>
      <c r="UFI23" s="1"/>
      <c r="UFJ23" s="1"/>
      <c r="UFK23" s="1"/>
      <c r="UFL23" s="1"/>
      <c r="UFM23" s="1"/>
      <c r="UFN23" s="1"/>
      <c r="UFO23" s="1"/>
      <c r="UFP23" s="1"/>
      <c r="UFQ23" s="1"/>
      <c r="UFR23" s="1"/>
      <c r="UFS23" s="1"/>
      <c r="UFT23" s="1"/>
      <c r="UFU23" s="1"/>
      <c r="UFV23" s="1"/>
      <c r="UFW23" s="1"/>
      <c r="UFX23" s="1"/>
      <c r="UFY23" s="1"/>
      <c r="UFZ23" s="1"/>
      <c r="UGA23" s="1"/>
      <c r="UGB23" s="1"/>
      <c r="UGC23" s="1"/>
      <c r="UGD23" s="1"/>
      <c r="UGE23" s="1"/>
      <c r="UGF23" s="1"/>
      <c r="UGG23" s="1"/>
      <c r="UGH23" s="1"/>
      <c r="UGI23" s="1"/>
      <c r="UGJ23" s="1"/>
      <c r="UGK23" s="1"/>
      <c r="UGL23" s="1"/>
      <c r="UGM23" s="1"/>
      <c r="UGN23" s="1"/>
      <c r="UGO23" s="1"/>
      <c r="UGP23" s="1"/>
      <c r="UGQ23" s="1"/>
      <c r="UGR23" s="1"/>
      <c r="UGS23" s="1"/>
      <c r="UGT23" s="1"/>
      <c r="UGU23" s="1"/>
      <c r="UGV23" s="1"/>
      <c r="UGW23" s="1"/>
      <c r="UGX23" s="1"/>
      <c r="UGY23" s="1"/>
      <c r="UGZ23" s="1"/>
      <c r="UHA23" s="1"/>
      <c r="UHB23" s="1"/>
      <c r="UHC23" s="1"/>
      <c r="UHD23" s="1"/>
      <c r="UHE23" s="1"/>
      <c r="UHF23" s="1"/>
      <c r="UHG23" s="1"/>
      <c r="UHH23" s="1"/>
      <c r="UHI23" s="1"/>
      <c r="UHJ23" s="1"/>
      <c r="UHK23" s="1"/>
      <c r="UHL23" s="1"/>
      <c r="UHM23" s="1"/>
      <c r="UHN23" s="1"/>
      <c r="UHO23" s="1"/>
      <c r="UHP23" s="1"/>
      <c r="UHQ23" s="1"/>
      <c r="UHR23" s="1"/>
      <c r="UHS23" s="1"/>
      <c r="UHT23" s="1"/>
      <c r="UHU23" s="1"/>
      <c r="UHV23" s="1"/>
      <c r="UHW23" s="1"/>
      <c r="UHX23" s="1"/>
      <c r="UHY23" s="1"/>
      <c r="UHZ23" s="1"/>
      <c r="UIA23" s="1"/>
      <c r="UIB23" s="1"/>
      <c r="UIC23" s="1"/>
      <c r="UID23" s="1"/>
      <c r="UIE23" s="1"/>
      <c r="UIF23" s="1"/>
      <c r="UIG23" s="1"/>
      <c r="UIH23" s="1"/>
      <c r="UII23" s="1"/>
      <c r="UIJ23" s="1"/>
      <c r="UIK23" s="1"/>
      <c r="UIL23" s="1"/>
      <c r="UIM23" s="1"/>
      <c r="UIN23" s="1"/>
      <c r="UIO23" s="1"/>
      <c r="UIP23" s="1"/>
      <c r="UIQ23" s="1"/>
      <c r="UIR23" s="1"/>
      <c r="UIS23" s="1"/>
      <c r="UIT23" s="1"/>
      <c r="UIU23" s="1"/>
      <c r="UIV23" s="1"/>
      <c r="UIW23" s="1"/>
      <c r="UIX23" s="1"/>
      <c r="UIY23" s="1"/>
      <c r="UIZ23" s="1"/>
      <c r="UJA23" s="1"/>
      <c r="UJB23" s="1"/>
      <c r="UJC23" s="1"/>
      <c r="UJD23" s="1"/>
      <c r="UJE23" s="1"/>
      <c r="UJF23" s="1"/>
      <c r="UJG23" s="1"/>
      <c r="UJH23" s="1"/>
      <c r="UJI23" s="1"/>
      <c r="UJJ23" s="1"/>
      <c r="UJK23" s="1"/>
      <c r="UJL23" s="1"/>
      <c r="UJM23" s="1"/>
      <c r="UJN23" s="1"/>
      <c r="UJO23" s="1"/>
      <c r="UJP23" s="1"/>
      <c r="UJQ23" s="1"/>
      <c r="UJR23" s="1"/>
      <c r="UJS23" s="1"/>
      <c r="UJT23" s="1"/>
      <c r="UJU23" s="1"/>
      <c r="UJV23" s="1"/>
      <c r="UJW23" s="1"/>
      <c r="UJX23" s="1"/>
      <c r="UJY23" s="1"/>
      <c r="UJZ23" s="1"/>
      <c r="UKA23" s="1"/>
      <c r="UKB23" s="1"/>
      <c r="UKC23" s="1"/>
      <c r="UKD23" s="1"/>
      <c r="UKE23" s="1"/>
      <c r="UKF23" s="1"/>
      <c r="UKG23" s="1"/>
      <c r="UKH23" s="1"/>
      <c r="UKI23" s="1"/>
      <c r="UKJ23" s="1"/>
      <c r="UKK23" s="1"/>
      <c r="UKL23" s="1"/>
      <c r="UKM23" s="1"/>
      <c r="UKN23" s="1"/>
      <c r="UKO23" s="1"/>
      <c r="UKP23" s="1"/>
      <c r="UKQ23" s="1"/>
      <c r="UKR23" s="1"/>
      <c r="UKS23" s="1"/>
      <c r="UKT23" s="1"/>
      <c r="UKU23" s="1"/>
      <c r="UKV23" s="1"/>
      <c r="UKW23" s="1"/>
      <c r="UKX23" s="1"/>
      <c r="UKY23" s="1"/>
      <c r="UKZ23" s="1"/>
      <c r="ULA23" s="1"/>
      <c r="ULB23" s="1"/>
      <c r="ULC23" s="1"/>
      <c r="ULD23" s="1"/>
      <c r="ULE23" s="1"/>
      <c r="ULF23" s="1"/>
      <c r="ULG23" s="1"/>
      <c r="ULH23" s="1"/>
      <c r="ULI23" s="1"/>
      <c r="ULJ23" s="1"/>
      <c r="ULK23" s="1"/>
      <c r="ULL23" s="1"/>
      <c r="ULM23" s="1"/>
      <c r="ULN23" s="1"/>
      <c r="ULO23" s="1"/>
      <c r="ULP23" s="1"/>
      <c r="ULQ23" s="1"/>
      <c r="ULR23" s="1"/>
      <c r="ULS23" s="1"/>
      <c r="ULT23" s="1"/>
      <c r="ULU23" s="1"/>
      <c r="ULV23" s="1"/>
      <c r="ULW23" s="1"/>
      <c r="ULX23" s="1"/>
      <c r="ULY23" s="1"/>
      <c r="ULZ23" s="1"/>
      <c r="UMA23" s="1"/>
      <c r="UMB23" s="1"/>
      <c r="UMC23" s="1"/>
      <c r="UMD23" s="1"/>
      <c r="UME23" s="1"/>
      <c r="UMF23" s="1"/>
      <c r="UMG23" s="1"/>
      <c r="UMH23" s="1"/>
      <c r="UMI23" s="1"/>
      <c r="UMJ23" s="1"/>
      <c r="UMK23" s="1"/>
      <c r="UML23" s="1"/>
      <c r="UMM23" s="1"/>
      <c r="UMN23" s="1"/>
      <c r="UMO23" s="1"/>
      <c r="UMP23" s="1"/>
      <c r="UMQ23" s="1"/>
      <c r="UMR23" s="1"/>
      <c r="UMS23" s="1"/>
      <c r="UMT23" s="1"/>
      <c r="UMU23" s="1"/>
      <c r="UMV23" s="1"/>
      <c r="UMW23" s="1"/>
      <c r="UMX23" s="1"/>
      <c r="UMY23" s="1"/>
      <c r="UMZ23" s="1"/>
      <c r="UNA23" s="1"/>
      <c r="UNB23" s="1"/>
      <c r="UNC23" s="1"/>
      <c r="UND23" s="1"/>
      <c r="UNE23" s="1"/>
      <c r="UNF23" s="1"/>
      <c r="UNG23" s="1"/>
      <c r="UNH23" s="1"/>
      <c r="UNI23" s="1"/>
      <c r="UNJ23" s="1"/>
      <c r="UNK23" s="1"/>
      <c r="UNL23" s="1"/>
      <c r="UNM23" s="1"/>
      <c r="UNN23" s="1"/>
      <c r="UNO23" s="1"/>
      <c r="UNP23" s="1"/>
      <c r="UNQ23" s="1"/>
      <c r="UNR23" s="1"/>
      <c r="UNS23" s="1"/>
      <c r="UNT23" s="1"/>
      <c r="UNU23" s="1"/>
      <c r="UNV23" s="1"/>
      <c r="UNW23" s="1"/>
      <c r="UNX23" s="1"/>
      <c r="UNY23" s="1"/>
      <c r="UNZ23" s="1"/>
      <c r="UOA23" s="1"/>
      <c r="UOB23" s="1"/>
      <c r="UOC23" s="1"/>
      <c r="UOD23" s="1"/>
      <c r="UOE23" s="1"/>
      <c r="UOF23" s="1"/>
      <c r="UOG23" s="1"/>
      <c r="UOH23" s="1"/>
      <c r="UOI23" s="1"/>
      <c r="UOJ23" s="1"/>
      <c r="UOK23" s="1"/>
      <c r="UOL23" s="1"/>
      <c r="UOM23" s="1"/>
      <c r="UON23" s="1"/>
      <c r="UOO23" s="1"/>
      <c r="UOP23" s="1"/>
      <c r="UOQ23" s="1"/>
      <c r="UOR23" s="1"/>
      <c r="UOS23" s="1"/>
      <c r="UOT23" s="1"/>
      <c r="UOU23" s="1"/>
      <c r="UOV23" s="1"/>
      <c r="UOW23" s="1"/>
      <c r="UOX23" s="1"/>
      <c r="UOY23" s="1"/>
      <c r="UOZ23" s="1"/>
      <c r="UPA23" s="1"/>
      <c r="UPB23" s="1"/>
      <c r="UPC23" s="1"/>
      <c r="UPD23" s="1"/>
      <c r="UPE23" s="1"/>
      <c r="UPF23" s="1"/>
      <c r="UPG23" s="1"/>
      <c r="UPH23" s="1"/>
      <c r="UPI23" s="1"/>
      <c r="UPJ23" s="1"/>
      <c r="UPK23" s="1"/>
      <c r="UPL23" s="1"/>
      <c r="UPM23" s="1"/>
      <c r="UPN23" s="1"/>
      <c r="UPO23" s="1"/>
      <c r="UPP23" s="1"/>
      <c r="UPQ23" s="1"/>
      <c r="UPR23" s="1"/>
      <c r="UPS23" s="1"/>
      <c r="UPT23" s="1"/>
      <c r="UPU23" s="1"/>
      <c r="UPV23" s="1"/>
      <c r="UPW23" s="1"/>
      <c r="UPX23" s="1"/>
      <c r="UPY23" s="1"/>
      <c r="UPZ23" s="1"/>
      <c r="UQA23" s="1"/>
      <c r="UQB23" s="1"/>
      <c r="UQC23" s="1"/>
      <c r="UQD23" s="1"/>
      <c r="UQE23" s="1"/>
      <c r="UQF23" s="1"/>
      <c r="UQG23" s="1"/>
      <c r="UQH23" s="1"/>
      <c r="UQI23" s="1"/>
      <c r="UQJ23" s="1"/>
      <c r="UQK23" s="1"/>
      <c r="UQL23" s="1"/>
      <c r="UQM23" s="1"/>
      <c r="UQN23" s="1"/>
      <c r="UQO23" s="1"/>
      <c r="UQP23" s="1"/>
      <c r="UQQ23" s="1"/>
      <c r="UQR23" s="1"/>
      <c r="UQS23" s="1"/>
      <c r="UQT23" s="1"/>
      <c r="UQU23" s="1"/>
      <c r="UQV23" s="1"/>
      <c r="UQW23" s="1"/>
      <c r="UQX23" s="1"/>
      <c r="UQY23" s="1"/>
      <c r="UQZ23" s="1"/>
      <c r="URA23" s="1"/>
      <c r="URB23" s="1"/>
      <c r="URC23" s="1"/>
      <c r="URD23" s="1"/>
      <c r="URE23" s="1"/>
      <c r="URF23" s="1"/>
      <c r="URG23" s="1"/>
      <c r="URH23" s="1"/>
      <c r="URI23" s="1"/>
      <c r="URJ23" s="1"/>
      <c r="URK23" s="1"/>
      <c r="URL23" s="1"/>
      <c r="URM23" s="1"/>
      <c r="URN23" s="1"/>
      <c r="URO23" s="1"/>
      <c r="URP23" s="1"/>
      <c r="URQ23" s="1"/>
      <c r="URR23" s="1"/>
      <c r="URS23" s="1"/>
      <c r="URT23" s="1"/>
      <c r="URU23" s="1"/>
      <c r="URV23" s="1"/>
      <c r="URW23" s="1"/>
      <c r="URX23" s="1"/>
      <c r="URY23" s="1"/>
      <c r="URZ23" s="1"/>
      <c r="USA23" s="1"/>
      <c r="USB23" s="1"/>
      <c r="USC23" s="1"/>
      <c r="USD23" s="1"/>
      <c r="USE23" s="1"/>
      <c r="USF23" s="1"/>
      <c r="USG23" s="1"/>
      <c r="USH23" s="1"/>
      <c r="USI23" s="1"/>
      <c r="USJ23" s="1"/>
      <c r="USK23" s="1"/>
      <c r="USL23" s="1"/>
      <c r="USM23" s="1"/>
      <c r="USN23" s="1"/>
      <c r="USO23" s="1"/>
      <c r="USP23" s="1"/>
      <c r="USQ23" s="1"/>
      <c r="USR23" s="1"/>
      <c r="USS23" s="1"/>
      <c r="UST23" s="1"/>
      <c r="USU23" s="1"/>
      <c r="USV23" s="1"/>
      <c r="USW23" s="1"/>
      <c r="USX23" s="1"/>
      <c r="USY23" s="1"/>
      <c r="USZ23" s="1"/>
      <c r="UTA23" s="1"/>
      <c r="UTB23" s="1"/>
      <c r="UTC23" s="1"/>
      <c r="UTD23" s="1"/>
      <c r="UTE23" s="1"/>
      <c r="UTF23" s="1"/>
      <c r="UTG23" s="1"/>
      <c r="UTH23" s="1"/>
      <c r="UTI23" s="1"/>
      <c r="UTJ23" s="1"/>
      <c r="UTK23" s="1"/>
      <c r="UTL23" s="1"/>
      <c r="UTM23" s="1"/>
      <c r="UTN23" s="1"/>
      <c r="UTO23" s="1"/>
      <c r="UTP23" s="1"/>
      <c r="UTQ23" s="1"/>
      <c r="UTR23" s="1"/>
      <c r="UTS23" s="1"/>
      <c r="UTT23" s="1"/>
      <c r="UTU23" s="1"/>
      <c r="UTV23" s="1"/>
      <c r="UTW23" s="1"/>
      <c r="UTX23" s="1"/>
      <c r="UTY23" s="1"/>
      <c r="UTZ23" s="1"/>
      <c r="UUA23" s="1"/>
      <c r="UUB23" s="1"/>
      <c r="UUC23" s="1"/>
      <c r="UUD23" s="1"/>
      <c r="UUE23" s="1"/>
      <c r="UUF23" s="1"/>
      <c r="UUG23" s="1"/>
      <c r="UUH23" s="1"/>
      <c r="UUI23" s="1"/>
      <c r="UUJ23" s="1"/>
      <c r="UUK23" s="1"/>
      <c r="UUL23" s="1"/>
      <c r="UUM23" s="1"/>
      <c r="UUN23" s="1"/>
      <c r="UUO23" s="1"/>
      <c r="UUP23" s="1"/>
      <c r="UUQ23" s="1"/>
      <c r="UUR23" s="1"/>
      <c r="UUS23" s="1"/>
      <c r="UUT23" s="1"/>
      <c r="UUU23" s="1"/>
      <c r="UUV23" s="1"/>
      <c r="UUW23" s="1"/>
      <c r="UUX23" s="1"/>
      <c r="UUY23" s="1"/>
      <c r="UUZ23" s="1"/>
      <c r="UVA23" s="1"/>
      <c r="UVB23" s="1"/>
      <c r="UVC23" s="1"/>
      <c r="UVD23" s="1"/>
      <c r="UVE23" s="1"/>
      <c r="UVF23" s="1"/>
      <c r="UVG23" s="1"/>
      <c r="UVH23" s="1"/>
      <c r="UVI23" s="1"/>
      <c r="UVJ23" s="1"/>
      <c r="UVK23" s="1"/>
      <c r="UVL23" s="1"/>
      <c r="UVM23" s="1"/>
      <c r="UVN23" s="1"/>
      <c r="UVO23" s="1"/>
      <c r="UVP23" s="1"/>
      <c r="UVQ23" s="1"/>
      <c r="UVR23" s="1"/>
      <c r="UVS23" s="1"/>
      <c r="UVT23" s="1"/>
      <c r="UVU23" s="1"/>
      <c r="UVV23" s="1"/>
      <c r="UVW23" s="1"/>
      <c r="UVX23" s="1"/>
      <c r="UVY23" s="1"/>
      <c r="UVZ23" s="1"/>
      <c r="UWA23" s="1"/>
      <c r="UWB23" s="1"/>
      <c r="UWC23" s="1"/>
      <c r="UWD23" s="1"/>
      <c r="UWE23" s="1"/>
      <c r="UWF23" s="1"/>
      <c r="UWG23" s="1"/>
      <c r="UWH23" s="1"/>
      <c r="UWI23" s="1"/>
      <c r="UWJ23" s="1"/>
      <c r="UWK23" s="1"/>
      <c r="UWL23" s="1"/>
      <c r="UWM23" s="1"/>
      <c r="UWN23" s="1"/>
      <c r="UWO23" s="1"/>
      <c r="UWP23" s="1"/>
      <c r="UWQ23" s="1"/>
      <c r="UWR23" s="1"/>
      <c r="UWS23" s="1"/>
      <c r="UWT23" s="1"/>
      <c r="UWU23" s="1"/>
      <c r="UWV23" s="1"/>
      <c r="UWW23" s="1"/>
      <c r="UWX23" s="1"/>
      <c r="UWY23" s="1"/>
      <c r="UWZ23" s="1"/>
      <c r="UXA23" s="1"/>
      <c r="UXB23" s="1"/>
      <c r="UXC23" s="1"/>
      <c r="UXD23" s="1"/>
      <c r="UXE23" s="1"/>
      <c r="UXF23" s="1"/>
      <c r="UXG23" s="1"/>
      <c r="UXH23" s="1"/>
      <c r="UXI23" s="1"/>
      <c r="UXJ23" s="1"/>
      <c r="UXK23" s="1"/>
      <c r="UXL23" s="1"/>
      <c r="UXM23" s="1"/>
      <c r="UXN23" s="1"/>
      <c r="UXO23" s="1"/>
      <c r="UXP23" s="1"/>
      <c r="UXQ23" s="1"/>
      <c r="UXR23" s="1"/>
      <c r="UXS23" s="1"/>
      <c r="UXT23" s="1"/>
      <c r="UXU23" s="1"/>
      <c r="UXV23" s="1"/>
      <c r="UXW23" s="1"/>
      <c r="UXX23" s="1"/>
      <c r="UXY23" s="1"/>
      <c r="UXZ23" s="1"/>
      <c r="UYA23" s="1"/>
      <c r="UYB23" s="1"/>
      <c r="UYC23" s="1"/>
      <c r="UYD23" s="1"/>
      <c r="UYE23" s="1"/>
      <c r="UYF23" s="1"/>
      <c r="UYG23" s="1"/>
      <c r="UYH23" s="1"/>
      <c r="UYI23" s="1"/>
      <c r="UYJ23" s="1"/>
      <c r="UYK23" s="1"/>
      <c r="UYL23" s="1"/>
      <c r="UYM23" s="1"/>
      <c r="UYN23" s="1"/>
      <c r="UYO23" s="1"/>
      <c r="UYP23" s="1"/>
      <c r="UYQ23" s="1"/>
      <c r="UYR23" s="1"/>
      <c r="UYS23" s="1"/>
      <c r="UYT23" s="1"/>
      <c r="UYU23" s="1"/>
      <c r="UYV23" s="1"/>
      <c r="UYW23" s="1"/>
      <c r="UYX23" s="1"/>
      <c r="UYY23" s="1"/>
      <c r="UYZ23" s="1"/>
      <c r="UZA23" s="1"/>
      <c r="UZB23" s="1"/>
      <c r="UZC23" s="1"/>
      <c r="UZD23" s="1"/>
      <c r="UZE23" s="1"/>
      <c r="UZF23" s="1"/>
      <c r="UZG23" s="1"/>
      <c r="UZH23" s="1"/>
      <c r="UZI23" s="1"/>
      <c r="UZJ23" s="1"/>
      <c r="UZK23" s="1"/>
      <c r="UZL23" s="1"/>
      <c r="UZM23" s="1"/>
      <c r="UZN23" s="1"/>
      <c r="UZO23" s="1"/>
      <c r="UZP23" s="1"/>
      <c r="UZQ23" s="1"/>
      <c r="UZR23" s="1"/>
      <c r="UZS23" s="1"/>
      <c r="UZT23" s="1"/>
      <c r="UZU23" s="1"/>
      <c r="UZV23" s="1"/>
      <c r="UZW23" s="1"/>
      <c r="UZX23" s="1"/>
      <c r="UZY23" s="1"/>
      <c r="UZZ23" s="1"/>
      <c r="VAA23" s="1"/>
      <c r="VAB23" s="1"/>
      <c r="VAC23" s="1"/>
      <c r="VAD23" s="1"/>
      <c r="VAE23" s="1"/>
      <c r="VAF23" s="1"/>
      <c r="VAG23" s="1"/>
      <c r="VAH23" s="1"/>
      <c r="VAI23" s="1"/>
      <c r="VAJ23" s="1"/>
      <c r="VAK23" s="1"/>
      <c r="VAL23" s="1"/>
      <c r="VAM23" s="1"/>
      <c r="VAN23" s="1"/>
      <c r="VAO23" s="1"/>
      <c r="VAP23" s="1"/>
      <c r="VAQ23" s="1"/>
      <c r="VAR23" s="1"/>
      <c r="VAS23" s="1"/>
      <c r="VAT23" s="1"/>
      <c r="VAU23" s="1"/>
      <c r="VAV23" s="1"/>
      <c r="VAW23" s="1"/>
      <c r="VAX23" s="1"/>
      <c r="VAY23" s="1"/>
      <c r="VAZ23" s="1"/>
      <c r="VBA23" s="1"/>
      <c r="VBB23" s="1"/>
      <c r="VBC23" s="1"/>
      <c r="VBD23" s="1"/>
      <c r="VBE23" s="1"/>
      <c r="VBF23" s="1"/>
      <c r="VBG23" s="1"/>
      <c r="VBH23" s="1"/>
      <c r="VBI23" s="1"/>
      <c r="VBJ23" s="1"/>
      <c r="VBK23" s="1"/>
      <c r="VBL23" s="1"/>
      <c r="VBM23" s="1"/>
      <c r="VBN23" s="1"/>
      <c r="VBO23" s="1"/>
      <c r="VBP23" s="1"/>
      <c r="VBQ23" s="1"/>
      <c r="VBR23" s="1"/>
      <c r="VBS23" s="1"/>
      <c r="VBT23" s="1"/>
      <c r="VBU23" s="1"/>
      <c r="VBV23" s="1"/>
      <c r="VBW23" s="1"/>
      <c r="VBX23" s="1"/>
      <c r="VBY23" s="1"/>
      <c r="VBZ23" s="1"/>
      <c r="VCA23" s="1"/>
      <c r="VCB23" s="1"/>
      <c r="VCC23" s="1"/>
      <c r="VCD23" s="1"/>
      <c r="VCE23" s="1"/>
      <c r="VCF23" s="1"/>
      <c r="VCG23" s="1"/>
      <c r="VCH23" s="1"/>
      <c r="VCI23" s="1"/>
      <c r="VCJ23" s="1"/>
      <c r="VCK23" s="1"/>
      <c r="VCL23" s="1"/>
      <c r="VCM23" s="1"/>
      <c r="VCN23" s="1"/>
      <c r="VCO23" s="1"/>
      <c r="VCP23" s="1"/>
      <c r="VCQ23" s="1"/>
      <c r="VCR23" s="1"/>
      <c r="VCS23" s="1"/>
      <c r="VCT23" s="1"/>
      <c r="VCU23" s="1"/>
      <c r="VCV23" s="1"/>
      <c r="VCW23" s="1"/>
      <c r="VCX23" s="1"/>
      <c r="VCY23" s="1"/>
      <c r="VCZ23" s="1"/>
      <c r="VDA23" s="1"/>
      <c r="VDB23" s="1"/>
      <c r="VDC23" s="1"/>
      <c r="VDD23" s="1"/>
      <c r="VDE23" s="1"/>
      <c r="VDF23" s="1"/>
      <c r="VDG23" s="1"/>
      <c r="VDH23" s="1"/>
      <c r="VDI23" s="1"/>
      <c r="VDJ23" s="1"/>
      <c r="VDK23" s="1"/>
      <c r="VDL23" s="1"/>
      <c r="VDM23" s="1"/>
      <c r="VDN23" s="1"/>
      <c r="VDO23" s="1"/>
      <c r="VDP23" s="1"/>
      <c r="VDQ23" s="1"/>
      <c r="VDR23" s="1"/>
      <c r="VDS23" s="1"/>
      <c r="VDT23" s="1"/>
      <c r="VDU23" s="1"/>
      <c r="VDV23" s="1"/>
      <c r="VDW23" s="1"/>
      <c r="VDX23" s="1"/>
      <c r="VDY23" s="1"/>
      <c r="VDZ23" s="1"/>
      <c r="VEA23" s="1"/>
      <c r="VEB23" s="1"/>
      <c r="VEC23" s="1"/>
      <c r="VED23" s="1"/>
      <c r="VEE23" s="1"/>
      <c r="VEF23" s="1"/>
      <c r="VEG23" s="1"/>
      <c r="VEH23" s="1"/>
      <c r="VEI23" s="1"/>
      <c r="VEJ23" s="1"/>
      <c r="VEK23" s="1"/>
      <c r="VEL23" s="1"/>
      <c r="VEM23" s="1"/>
      <c r="VEN23" s="1"/>
      <c r="VEO23" s="1"/>
      <c r="VEP23" s="1"/>
      <c r="VEQ23" s="1"/>
      <c r="VER23" s="1"/>
      <c r="VES23" s="1"/>
      <c r="VET23" s="1"/>
      <c r="VEU23" s="1"/>
      <c r="VEV23" s="1"/>
      <c r="VEW23" s="1"/>
      <c r="VEX23" s="1"/>
      <c r="VEY23" s="1"/>
      <c r="VEZ23" s="1"/>
      <c r="VFA23" s="1"/>
      <c r="VFB23" s="1"/>
      <c r="VFC23" s="1"/>
      <c r="VFD23" s="1"/>
      <c r="VFE23" s="1"/>
      <c r="VFF23" s="1"/>
      <c r="VFG23" s="1"/>
      <c r="VFH23" s="1"/>
      <c r="VFI23" s="1"/>
      <c r="VFJ23" s="1"/>
      <c r="VFK23" s="1"/>
      <c r="VFL23" s="1"/>
      <c r="VFM23" s="1"/>
      <c r="VFN23" s="1"/>
      <c r="VFO23" s="1"/>
      <c r="VFP23" s="1"/>
      <c r="VFQ23" s="1"/>
      <c r="VFR23" s="1"/>
      <c r="VFS23" s="1"/>
      <c r="VFT23" s="1"/>
      <c r="VFU23" s="1"/>
      <c r="VFV23" s="1"/>
      <c r="VFW23" s="1"/>
      <c r="VFX23" s="1"/>
      <c r="VFY23" s="1"/>
      <c r="VFZ23" s="1"/>
      <c r="VGA23" s="1"/>
      <c r="VGB23" s="1"/>
      <c r="VGC23" s="1"/>
      <c r="VGD23" s="1"/>
      <c r="VGE23" s="1"/>
      <c r="VGF23" s="1"/>
      <c r="VGG23" s="1"/>
      <c r="VGH23" s="1"/>
      <c r="VGI23" s="1"/>
      <c r="VGJ23" s="1"/>
      <c r="VGK23" s="1"/>
      <c r="VGL23" s="1"/>
      <c r="VGM23" s="1"/>
      <c r="VGN23" s="1"/>
      <c r="VGO23" s="1"/>
      <c r="VGP23" s="1"/>
      <c r="VGQ23" s="1"/>
      <c r="VGR23" s="1"/>
      <c r="VGS23" s="1"/>
      <c r="VGT23" s="1"/>
      <c r="VGU23" s="1"/>
      <c r="VGV23" s="1"/>
      <c r="VGW23" s="1"/>
      <c r="VGX23" s="1"/>
      <c r="VGY23" s="1"/>
      <c r="VGZ23" s="1"/>
      <c r="VHA23" s="1"/>
      <c r="VHB23" s="1"/>
      <c r="VHC23" s="1"/>
      <c r="VHD23" s="1"/>
      <c r="VHE23" s="1"/>
      <c r="VHF23" s="1"/>
      <c r="VHG23" s="1"/>
      <c r="VHH23" s="1"/>
      <c r="VHI23" s="1"/>
      <c r="VHJ23" s="1"/>
      <c r="VHK23" s="1"/>
      <c r="VHL23" s="1"/>
      <c r="VHM23" s="1"/>
      <c r="VHN23" s="1"/>
      <c r="VHO23" s="1"/>
      <c r="VHP23" s="1"/>
      <c r="VHQ23" s="1"/>
      <c r="VHR23" s="1"/>
      <c r="VHS23" s="1"/>
      <c r="VHT23" s="1"/>
      <c r="VHU23" s="1"/>
      <c r="VHV23" s="1"/>
      <c r="VHW23" s="1"/>
      <c r="VHX23" s="1"/>
      <c r="VHY23" s="1"/>
      <c r="VHZ23" s="1"/>
      <c r="VIA23" s="1"/>
      <c r="VIB23" s="1"/>
      <c r="VIC23" s="1"/>
      <c r="VID23" s="1"/>
      <c r="VIE23" s="1"/>
      <c r="VIF23" s="1"/>
      <c r="VIG23" s="1"/>
      <c r="VIH23" s="1"/>
      <c r="VII23" s="1"/>
      <c r="VIJ23" s="1"/>
      <c r="VIK23" s="1"/>
      <c r="VIL23" s="1"/>
      <c r="VIM23" s="1"/>
      <c r="VIN23" s="1"/>
      <c r="VIO23" s="1"/>
      <c r="VIP23" s="1"/>
      <c r="VIQ23" s="1"/>
      <c r="VIR23" s="1"/>
      <c r="VIS23" s="1"/>
      <c r="VIT23" s="1"/>
      <c r="VIU23" s="1"/>
      <c r="VIV23" s="1"/>
      <c r="VIW23" s="1"/>
      <c r="VIX23" s="1"/>
      <c r="VIY23" s="1"/>
      <c r="VIZ23" s="1"/>
      <c r="VJA23" s="1"/>
      <c r="VJB23" s="1"/>
      <c r="VJC23" s="1"/>
      <c r="VJD23" s="1"/>
      <c r="VJE23" s="1"/>
      <c r="VJF23" s="1"/>
      <c r="VJG23" s="1"/>
      <c r="VJH23" s="1"/>
      <c r="VJI23" s="1"/>
      <c r="VJJ23" s="1"/>
      <c r="VJK23" s="1"/>
      <c r="VJL23" s="1"/>
      <c r="VJM23" s="1"/>
      <c r="VJN23" s="1"/>
      <c r="VJO23" s="1"/>
      <c r="VJP23" s="1"/>
      <c r="VJQ23" s="1"/>
      <c r="VJR23" s="1"/>
      <c r="VJS23" s="1"/>
      <c r="VJT23" s="1"/>
      <c r="VJU23" s="1"/>
      <c r="VJV23" s="1"/>
      <c r="VJW23" s="1"/>
      <c r="VJX23" s="1"/>
      <c r="VJY23" s="1"/>
      <c r="VJZ23" s="1"/>
      <c r="VKA23" s="1"/>
      <c r="VKB23" s="1"/>
      <c r="VKC23" s="1"/>
      <c r="VKD23" s="1"/>
      <c r="VKE23" s="1"/>
      <c r="VKF23" s="1"/>
      <c r="VKG23" s="1"/>
      <c r="VKH23" s="1"/>
      <c r="VKI23" s="1"/>
      <c r="VKJ23" s="1"/>
      <c r="VKK23" s="1"/>
      <c r="VKL23" s="1"/>
      <c r="VKM23" s="1"/>
      <c r="VKN23" s="1"/>
      <c r="VKO23" s="1"/>
      <c r="VKP23" s="1"/>
      <c r="VKQ23" s="1"/>
      <c r="VKR23" s="1"/>
      <c r="VKS23" s="1"/>
      <c r="VKT23" s="1"/>
      <c r="VKU23" s="1"/>
      <c r="VKV23" s="1"/>
      <c r="VKW23" s="1"/>
      <c r="VKX23" s="1"/>
      <c r="VKY23" s="1"/>
      <c r="VKZ23" s="1"/>
      <c r="VLA23" s="1"/>
      <c r="VLB23" s="1"/>
      <c r="VLC23" s="1"/>
      <c r="VLD23" s="1"/>
      <c r="VLE23" s="1"/>
      <c r="VLF23" s="1"/>
      <c r="VLG23" s="1"/>
      <c r="VLH23" s="1"/>
      <c r="VLI23" s="1"/>
      <c r="VLJ23" s="1"/>
      <c r="VLK23" s="1"/>
      <c r="VLL23" s="1"/>
      <c r="VLM23" s="1"/>
      <c r="VLN23" s="1"/>
      <c r="VLO23" s="1"/>
      <c r="VLP23" s="1"/>
      <c r="VLQ23" s="1"/>
      <c r="VLR23" s="1"/>
      <c r="VLS23" s="1"/>
      <c r="VLT23" s="1"/>
      <c r="VLU23" s="1"/>
      <c r="VLV23" s="1"/>
      <c r="VLW23" s="1"/>
      <c r="VLX23" s="1"/>
      <c r="VLY23" s="1"/>
      <c r="VLZ23" s="1"/>
      <c r="VMA23" s="1"/>
      <c r="VMB23" s="1"/>
      <c r="VMC23" s="1"/>
      <c r="VMD23" s="1"/>
      <c r="VME23" s="1"/>
      <c r="VMF23" s="1"/>
      <c r="VMG23" s="1"/>
      <c r="VMH23" s="1"/>
      <c r="VMI23" s="1"/>
      <c r="VMJ23" s="1"/>
      <c r="VMK23" s="1"/>
      <c r="VML23" s="1"/>
      <c r="VMM23" s="1"/>
      <c r="VMN23" s="1"/>
      <c r="VMO23" s="1"/>
      <c r="VMP23" s="1"/>
      <c r="VMQ23" s="1"/>
      <c r="VMR23" s="1"/>
      <c r="VMS23" s="1"/>
      <c r="VMT23" s="1"/>
      <c r="VMU23" s="1"/>
      <c r="VMV23" s="1"/>
      <c r="VMW23" s="1"/>
      <c r="VMX23" s="1"/>
      <c r="VMY23" s="1"/>
      <c r="VMZ23" s="1"/>
      <c r="VNA23" s="1"/>
      <c r="VNB23" s="1"/>
      <c r="VNC23" s="1"/>
      <c r="VND23" s="1"/>
      <c r="VNE23" s="1"/>
      <c r="VNF23" s="1"/>
      <c r="VNG23" s="1"/>
      <c r="VNH23" s="1"/>
      <c r="VNI23" s="1"/>
      <c r="VNJ23" s="1"/>
      <c r="VNK23" s="1"/>
      <c r="VNL23" s="1"/>
      <c r="VNM23" s="1"/>
      <c r="VNN23" s="1"/>
      <c r="VNO23" s="1"/>
      <c r="VNP23" s="1"/>
      <c r="VNQ23" s="1"/>
      <c r="VNR23" s="1"/>
      <c r="VNS23" s="1"/>
      <c r="VNT23" s="1"/>
      <c r="VNU23" s="1"/>
      <c r="VNV23" s="1"/>
      <c r="VNW23" s="1"/>
      <c r="VNX23" s="1"/>
      <c r="VNY23" s="1"/>
      <c r="VNZ23" s="1"/>
      <c r="VOA23" s="1"/>
      <c r="VOB23" s="1"/>
      <c r="VOC23" s="1"/>
      <c r="VOD23" s="1"/>
      <c r="VOE23" s="1"/>
      <c r="VOF23" s="1"/>
      <c r="VOG23" s="1"/>
      <c r="VOH23" s="1"/>
      <c r="VOI23" s="1"/>
      <c r="VOJ23" s="1"/>
      <c r="VOK23" s="1"/>
      <c r="VOL23" s="1"/>
      <c r="VOM23" s="1"/>
      <c r="VON23" s="1"/>
      <c r="VOO23" s="1"/>
      <c r="VOP23" s="1"/>
      <c r="VOQ23" s="1"/>
      <c r="VOR23" s="1"/>
      <c r="VOS23" s="1"/>
      <c r="VOT23" s="1"/>
      <c r="VOU23" s="1"/>
      <c r="VOV23" s="1"/>
      <c r="VOW23" s="1"/>
      <c r="VOX23" s="1"/>
      <c r="VOY23" s="1"/>
      <c r="VOZ23" s="1"/>
      <c r="VPA23" s="1"/>
      <c r="VPB23" s="1"/>
      <c r="VPC23" s="1"/>
      <c r="VPD23" s="1"/>
      <c r="VPE23" s="1"/>
      <c r="VPF23" s="1"/>
      <c r="VPG23" s="1"/>
      <c r="VPH23" s="1"/>
      <c r="VPI23" s="1"/>
      <c r="VPJ23" s="1"/>
      <c r="VPK23" s="1"/>
      <c r="VPL23" s="1"/>
      <c r="VPM23" s="1"/>
      <c r="VPN23" s="1"/>
      <c r="VPO23" s="1"/>
      <c r="VPP23" s="1"/>
      <c r="VPQ23" s="1"/>
      <c r="VPR23" s="1"/>
      <c r="VPS23" s="1"/>
      <c r="VPT23" s="1"/>
      <c r="VPU23" s="1"/>
      <c r="VPV23" s="1"/>
      <c r="VPW23" s="1"/>
      <c r="VPX23" s="1"/>
      <c r="VPY23" s="1"/>
      <c r="VPZ23" s="1"/>
      <c r="VQA23" s="1"/>
      <c r="VQB23" s="1"/>
      <c r="VQC23" s="1"/>
      <c r="VQD23" s="1"/>
      <c r="VQE23" s="1"/>
      <c r="VQF23" s="1"/>
      <c r="VQG23" s="1"/>
      <c r="VQH23" s="1"/>
      <c r="VQI23" s="1"/>
      <c r="VQJ23" s="1"/>
      <c r="VQK23" s="1"/>
      <c r="VQL23" s="1"/>
      <c r="VQM23" s="1"/>
      <c r="VQN23" s="1"/>
      <c r="VQO23" s="1"/>
      <c r="VQP23" s="1"/>
      <c r="VQQ23" s="1"/>
      <c r="VQR23" s="1"/>
      <c r="VQS23" s="1"/>
      <c r="VQT23" s="1"/>
      <c r="VQU23" s="1"/>
      <c r="VQV23" s="1"/>
      <c r="VQW23" s="1"/>
      <c r="VQX23" s="1"/>
      <c r="VQY23" s="1"/>
      <c r="VQZ23" s="1"/>
      <c r="VRA23" s="1"/>
      <c r="VRB23" s="1"/>
      <c r="VRC23" s="1"/>
      <c r="VRD23" s="1"/>
      <c r="VRE23" s="1"/>
      <c r="VRF23" s="1"/>
      <c r="VRG23" s="1"/>
      <c r="VRH23" s="1"/>
      <c r="VRI23" s="1"/>
      <c r="VRJ23" s="1"/>
      <c r="VRK23" s="1"/>
      <c r="VRL23" s="1"/>
      <c r="VRM23" s="1"/>
      <c r="VRN23" s="1"/>
      <c r="VRO23" s="1"/>
      <c r="VRP23" s="1"/>
      <c r="VRQ23" s="1"/>
      <c r="VRR23" s="1"/>
      <c r="VRS23" s="1"/>
      <c r="VRT23" s="1"/>
      <c r="VRU23" s="1"/>
      <c r="VRV23" s="1"/>
      <c r="VRW23" s="1"/>
      <c r="VRX23" s="1"/>
      <c r="VRY23" s="1"/>
      <c r="VRZ23" s="1"/>
      <c r="VSA23" s="1"/>
      <c r="VSB23" s="1"/>
      <c r="VSC23" s="1"/>
      <c r="VSD23" s="1"/>
      <c r="VSE23" s="1"/>
      <c r="VSF23" s="1"/>
      <c r="VSG23" s="1"/>
      <c r="VSH23" s="1"/>
      <c r="VSI23" s="1"/>
      <c r="VSJ23" s="1"/>
      <c r="VSK23" s="1"/>
      <c r="VSL23" s="1"/>
      <c r="VSM23" s="1"/>
      <c r="VSN23" s="1"/>
      <c r="VSO23" s="1"/>
      <c r="VSP23" s="1"/>
      <c r="VSQ23" s="1"/>
      <c r="VSR23" s="1"/>
      <c r="VSS23" s="1"/>
      <c r="VST23" s="1"/>
      <c r="VSU23" s="1"/>
      <c r="VSV23" s="1"/>
      <c r="VSW23" s="1"/>
      <c r="VSX23" s="1"/>
      <c r="VSY23" s="1"/>
      <c r="VSZ23" s="1"/>
      <c r="VTA23" s="1"/>
      <c r="VTB23" s="1"/>
      <c r="VTC23" s="1"/>
      <c r="VTD23" s="1"/>
      <c r="VTE23" s="1"/>
      <c r="VTF23" s="1"/>
      <c r="VTG23" s="1"/>
      <c r="VTH23" s="1"/>
      <c r="VTI23" s="1"/>
      <c r="VTJ23" s="1"/>
      <c r="VTK23" s="1"/>
      <c r="VTL23" s="1"/>
      <c r="VTM23" s="1"/>
      <c r="VTN23" s="1"/>
      <c r="VTO23" s="1"/>
      <c r="VTP23" s="1"/>
      <c r="VTQ23" s="1"/>
      <c r="VTR23" s="1"/>
      <c r="VTS23" s="1"/>
      <c r="VTT23" s="1"/>
      <c r="VTU23" s="1"/>
      <c r="VTV23" s="1"/>
      <c r="VTW23" s="1"/>
      <c r="VTX23" s="1"/>
      <c r="VTY23" s="1"/>
      <c r="VTZ23" s="1"/>
      <c r="VUA23" s="1"/>
      <c r="VUB23" s="1"/>
      <c r="VUC23" s="1"/>
      <c r="VUD23" s="1"/>
      <c r="VUE23" s="1"/>
      <c r="VUF23" s="1"/>
      <c r="VUG23" s="1"/>
      <c r="VUH23" s="1"/>
      <c r="VUI23" s="1"/>
      <c r="VUJ23" s="1"/>
      <c r="VUK23" s="1"/>
      <c r="VUL23" s="1"/>
      <c r="VUM23" s="1"/>
      <c r="VUN23" s="1"/>
      <c r="VUO23" s="1"/>
      <c r="VUP23" s="1"/>
      <c r="VUQ23" s="1"/>
      <c r="VUR23" s="1"/>
      <c r="VUS23" s="1"/>
      <c r="VUT23" s="1"/>
      <c r="VUU23" s="1"/>
      <c r="VUV23" s="1"/>
      <c r="VUW23" s="1"/>
      <c r="VUX23" s="1"/>
      <c r="VUY23" s="1"/>
      <c r="VUZ23" s="1"/>
      <c r="VVA23" s="1"/>
      <c r="VVB23" s="1"/>
      <c r="VVC23" s="1"/>
      <c r="VVD23" s="1"/>
      <c r="VVE23" s="1"/>
      <c r="VVF23" s="1"/>
      <c r="VVG23" s="1"/>
      <c r="VVH23" s="1"/>
      <c r="VVI23" s="1"/>
      <c r="VVJ23" s="1"/>
      <c r="VVK23" s="1"/>
      <c r="VVL23" s="1"/>
      <c r="VVM23" s="1"/>
      <c r="VVN23" s="1"/>
      <c r="VVO23" s="1"/>
      <c r="VVP23" s="1"/>
      <c r="VVQ23" s="1"/>
      <c r="VVR23" s="1"/>
      <c r="VVS23" s="1"/>
      <c r="VVT23" s="1"/>
      <c r="VVU23" s="1"/>
      <c r="VVV23" s="1"/>
      <c r="VVW23" s="1"/>
      <c r="VVX23" s="1"/>
      <c r="VVY23" s="1"/>
      <c r="VVZ23" s="1"/>
      <c r="VWA23" s="1"/>
      <c r="VWB23" s="1"/>
      <c r="VWC23" s="1"/>
      <c r="VWD23" s="1"/>
      <c r="VWE23" s="1"/>
      <c r="VWF23" s="1"/>
      <c r="VWG23" s="1"/>
      <c r="VWH23" s="1"/>
      <c r="VWI23" s="1"/>
      <c r="VWJ23" s="1"/>
      <c r="VWK23" s="1"/>
      <c r="VWL23" s="1"/>
      <c r="VWM23" s="1"/>
      <c r="VWN23" s="1"/>
      <c r="VWO23" s="1"/>
      <c r="VWP23" s="1"/>
      <c r="VWQ23" s="1"/>
      <c r="VWR23" s="1"/>
      <c r="VWS23" s="1"/>
      <c r="VWT23" s="1"/>
      <c r="VWU23" s="1"/>
      <c r="VWV23" s="1"/>
      <c r="VWW23" s="1"/>
      <c r="VWX23" s="1"/>
      <c r="VWY23" s="1"/>
      <c r="VWZ23" s="1"/>
      <c r="VXA23" s="1"/>
      <c r="VXB23" s="1"/>
      <c r="VXC23" s="1"/>
      <c r="VXD23" s="1"/>
      <c r="VXE23" s="1"/>
      <c r="VXF23" s="1"/>
      <c r="VXG23" s="1"/>
      <c r="VXH23" s="1"/>
      <c r="VXI23" s="1"/>
      <c r="VXJ23" s="1"/>
      <c r="VXK23" s="1"/>
      <c r="VXL23" s="1"/>
      <c r="VXM23" s="1"/>
      <c r="VXN23" s="1"/>
      <c r="VXO23" s="1"/>
      <c r="VXP23" s="1"/>
      <c r="VXQ23" s="1"/>
      <c r="VXR23" s="1"/>
      <c r="VXS23" s="1"/>
      <c r="VXT23" s="1"/>
      <c r="VXU23" s="1"/>
      <c r="VXV23" s="1"/>
      <c r="VXW23" s="1"/>
      <c r="VXX23" s="1"/>
      <c r="VXY23" s="1"/>
      <c r="VXZ23" s="1"/>
      <c r="VYA23" s="1"/>
      <c r="VYB23" s="1"/>
      <c r="VYC23" s="1"/>
      <c r="VYD23" s="1"/>
      <c r="VYE23" s="1"/>
      <c r="VYF23" s="1"/>
      <c r="VYG23" s="1"/>
      <c r="VYH23" s="1"/>
      <c r="VYI23" s="1"/>
      <c r="VYJ23" s="1"/>
      <c r="VYK23" s="1"/>
      <c r="VYL23" s="1"/>
      <c r="VYM23" s="1"/>
      <c r="VYN23" s="1"/>
      <c r="VYO23" s="1"/>
      <c r="VYP23" s="1"/>
      <c r="VYQ23" s="1"/>
      <c r="VYR23" s="1"/>
      <c r="VYS23" s="1"/>
      <c r="VYT23" s="1"/>
      <c r="VYU23" s="1"/>
      <c r="VYV23" s="1"/>
      <c r="VYW23" s="1"/>
      <c r="VYX23" s="1"/>
      <c r="VYY23" s="1"/>
      <c r="VYZ23" s="1"/>
      <c r="VZA23" s="1"/>
      <c r="VZB23" s="1"/>
      <c r="VZC23" s="1"/>
      <c r="VZD23" s="1"/>
      <c r="VZE23" s="1"/>
      <c r="VZF23" s="1"/>
      <c r="VZG23" s="1"/>
      <c r="VZH23" s="1"/>
      <c r="VZI23" s="1"/>
      <c r="VZJ23" s="1"/>
      <c r="VZK23" s="1"/>
      <c r="VZL23" s="1"/>
      <c r="VZM23" s="1"/>
      <c r="VZN23" s="1"/>
      <c r="VZO23" s="1"/>
      <c r="VZP23" s="1"/>
      <c r="VZQ23" s="1"/>
      <c r="VZR23" s="1"/>
      <c r="VZS23" s="1"/>
      <c r="VZT23" s="1"/>
      <c r="VZU23" s="1"/>
      <c r="VZV23" s="1"/>
      <c r="VZW23" s="1"/>
      <c r="VZX23" s="1"/>
      <c r="VZY23" s="1"/>
      <c r="VZZ23" s="1"/>
      <c r="WAA23" s="1"/>
      <c r="WAB23" s="1"/>
      <c r="WAC23" s="1"/>
      <c r="WAD23" s="1"/>
      <c r="WAE23" s="1"/>
      <c r="WAF23" s="1"/>
      <c r="WAG23" s="1"/>
      <c r="WAH23" s="1"/>
      <c r="WAI23" s="1"/>
      <c r="WAJ23" s="1"/>
      <c r="WAK23" s="1"/>
      <c r="WAL23" s="1"/>
      <c r="WAM23" s="1"/>
      <c r="WAN23" s="1"/>
      <c r="WAO23" s="1"/>
      <c r="WAP23" s="1"/>
      <c r="WAQ23" s="1"/>
      <c r="WAR23" s="1"/>
      <c r="WAS23" s="1"/>
      <c r="WAT23" s="1"/>
      <c r="WAU23" s="1"/>
      <c r="WAV23" s="1"/>
      <c r="WAW23" s="1"/>
      <c r="WAX23" s="1"/>
      <c r="WAY23" s="1"/>
      <c r="WAZ23" s="1"/>
      <c r="WBA23" s="1"/>
      <c r="WBB23" s="1"/>
      <c r="WBC23" s="1"/>
      <c r="WBD23" s="1"/>
      <c r="WBE23" s="1"/>
      <c r="WBF23" s="1"/>
      <c r="WBG23" s="1"/>
      <c r="WBH23" s="1"/>
      <c r="WBI23" s="1"/>
      <c r="WBJ23" s="1"/>
      <c r="WBK23" s="1"/>
      <c r="WBL23" s="1"/>
      <c r="WBM23" s="1"/>
      <c r="WBN23" s="1"/>
      <c r="WBO23" s="1"/>
      <c r="WBP23" s="1"/>
      <c r="WBQ23" s="1"/>
      <c r="WBR23" s="1"/>
      <c r="WBS23" s="1"/>
      <c r="WBT23" s="1"/>
      <c r="WBU23" s="1"/>
      <c r="WBV23" s="1"/>
      <c r="WBW23" s="1"/>
      <c r="WBX23" s="1"/>
      <c r="WBY23" s="1"/>
      <c r="WBZ23" s="1"/>
      <c r="WCA23" s="1"/>
      <c r="WCB23" s="1"/>
      <c r="WCC23" s="1"/>
      <c r="WCD23" s="1"/>
      <c r="WCE23" s="1"/>
      <c r="WCF23" s="1"/>
      <c r="WCG23" s="1"/>
      <c r="WCH23" s="1"/>
      <c r="WCI23" s="1"/>
      <c r="WCJ23" s="1"/>
      <c r="WCK23" s="1"/>
      <c r="WCL23" s="1"/>
      <c r="WCM23" s="1"/>
      <c r="WCN23" s="1"/>
      <c r="WCO23" s="1"/>
      <c r="WCP23" s="1"/>
      <c r="WCQ23" s="1"/>
      <c r="WCR23" s="1"/>
      <c r="WCS23" s="1"/>
      <c r="WCT23" s="1"/>
      <c r="WCU23" s="1"/>
      <c r="WCV23" s="1"/>
      <c r="WCW23" s="1"/>
      <c r="WCX23" s="1"/>
      <c r="WCY23" s="1"/>
      <c r="WCZ23" s="1"/>
      <c r="WDA23" s="1"/>
      <c r="WDB23" s="1"/>
      <c r="WDC23" s="1"/>
      <c r="WDD23" s="1"/>
      <c r="WDE23" s="1"/>
      <c r="WDF23" s="1"/>
      <c r="WDG23" s="1"/>
      <c r="WDH23" s="1"/>
      <c r="WDI23" s="1"/>
      <c r="WDJ23" s="1"/>
      <c r="WDK23" s="1"/>
      <c r="WDL23" s="1"/>
      <c r="WDM23" s="1"/>
      <c r="WDN23" s="1"/>
      <c r="WDO23" s="1"/>
      <c r="WDP23" s="1"/>
      <c r="WDQ23" s="1"/>
      <c r="WDR23" s="1"/>
      <c r="WDS23" s="1"/>
      <c r="WDT23" s="1"/>
      <c r="WDU23" s="1"/>
      <c r="WDV23" s="1"/>
      <c r="WDW23" s="1"/>
      <c r="WDX23" s="1"/>
      <c r="WDY23" s="1"/>
      <c r="WDZ23" s="1"/>
      <c r="WEA23" s="1"/>
      <c r="WEB23" s="1"/>
      <c r="WEC23" s="1"/>
      <c r="WED23" s="1"/>
      <c r="WEE23" s="1"/>
      <c r="WEF23" s="1"/>
      <c r="WEG23" s="1"/>
      <c r="WEH23" s="1"/>
      <c r="WEI23" s="1"/>
      <c r="WEJ23" s="1"/>
      <c r="WEK23" s="1"/>
      <c r="WEL23" s="1"/>
      <c r="WEM23" s="1"/>
      <c r="WEN23" s="1"/>
      <c r="WEO23" s="1"/>
      <c r="WEP23" s="1"/>
      <c r="WEQ23" s="1"/>
      <c r="WER23" s="1"/>
      <c r="WES23" s="1"/>
      <c r="WET23" s="1"/>
      <c r="WEU23" s="1"/>
      <c r="WEV23" s="1"/>
      <c r="WEW23" s="1"/>
      <c r="WEX23" s="1"/>
      <c r="WEY23" s="1"/>
      <c r="WEZ23" s="1"/>
      <c r="WFA23" s="1"/>
      <c r="WFB23" s="1"/>
      <c r="WFC23" s="1"/>
      <c r="WFD23" s="1"/>
      <c r="WFE23" s="1"/>
      <c r="WFF23" s="1"/>
      <c r="WFG23" s="1"/>
      <c r="WFH23" s="1"/>
      <c r="WFI23" s="1"/>
      <c r="WFJ23" s="1"/>
      <c r="WFK23" s="1"/>
      <c r="WFL23" s="1"/>
      <c r="WFM23" s="1"/>
      <c r="WFN23" s="1"/>
      <c r="WFO23" s="1"/>
      <c r="WFP23" s="1"/>
      <c r="WFQ23" s="1"/>
      <c r="WFR23" s="1"/>
      <c r="WFS23" s="1"/>
      <c r="WFT23" s="1"/>
      <c r="WFU23" s="1"/>
      <c r="WFV23" s="1"/>
      <c r="WFW23" s="1"/>
      <c r="WFX23" s="1"/>
      <c r="WFY23" s="1"/>
      <c r="WFZ23" s="1"/>
      <c r="WGA23" s="1"/>
      <c r="WGB23" s="1"/>
      <c r="WGC23" s="1"/>
      <c r="WGD23" s="1"/>
      <c r="WGE23" s="1"/>
      <c r="WGF23" s="1"/>
      <c r="WGG23" s="1"/>
      <c r="WGH23" s="1"/>
      <c r="WGI23" s="1"/>
      <c r="WGJ23" s="1"/>
      <c r="WGK23" s="1"/>
      <c r="WGL23" s="1"/>
      <c r="WGM23" s="1"/>
      <c r="WGN23" s="1"/>
      <c r="WGO23" s="1"/>
      <c r="WGP23" s="1"/>
      <c r="WGQ23" s="1"/>
      <c r="WGR23" s="1"/>
      <c r="WGS23" s="1"/>
      <c r="WGT23" s="1"/>
      <c r="WGU23" s="1"/>
      <c r="WGV23" s="1"/>
      <c r="WGW23" s="1"/>
      <c r="WGX23" s="1"/>
      <c r="WGY23" s="1"/>
      <c r="WGZ23" s="1"/>
      <c r="WHA23" s="1"/>
      <c r="WHB23" s="1"/>
      <c r="WHC23" s="1"/>
      <c r="WHD23" s="1"/>
      <c r="WHE23" s="1"/>
      <c r="WHF23" s="1"/>
      <c r="WHG23" s="1"/>
      <c r="WHH23" s="1"/>
      <c r="WHI23" s="1"/>
      <c r="WHJ23" s="1"/>
      <c r="WHK23" s="1"/>
      <c r="WHL23" s="1"/>
      <c r="WHM23" s="1"/>
      <c r="WHN23" s="1"/>
      <c r="WHO23" s="1"/>
      <c r="WHP23" s="1"/>
      <c r="WHQ23" s="1"/>
      <c r="WHR23" s="1"/>
      <c r="WHS23" s="1"/>
      <c r="WHT23" s="1"/>
      <c r="WHU23" s="1"/>
      <c r="WHV23" s="1"/>
      <c r="WHW23" s="1"/>
      <c r="WHX23" s="1"/>
      <c r="WHY23" s="1"/>
      <c r="WHZ23" s="1"/>
      <c r="WIA23" s="1"/>
      <c r="WIB23" s="1"/>
      <c r="WIC23" s="1"/>
      <c r="WID23" s="1"/>
      <c r="WIE23" s="1"/>
      <c r="WIF23" s="1"/>
      <c r="WIG23" s="1"/>
      <c r="WIH23" s="1"/>
      <c r="WII23" s="1"/>
      <c r="WIJ23" s="1"/>
      <c r="WIK23" s="1"/>
      <c r="WIL23" s="1"/>
      <c r="WIM23" s="1"/>
      <c r="WIN23" s="1"/>
      <c r="WIO23" s="1"/>
      <c r="WIP23" s="1"/>
      <c r="WIQ23" s="1"/>
      <c r="WIR23" s="1"/>
      <c r="WIS23" s="1"/>
      <c r="WIT23" s="1"/>
      <c r="WIU23" s="1"/>
      <c r="WIV23" s="1"/>
      <c r="WIW23" s="1"/>
      <c r="WIX23" s="1"/>
      <c r="WIY23" s="1"/>
      <c r="WIZ23" s="1"/>
      <c r="WJA23" s="1"/>
      <c r="WJB23" s="1"/>
      <c r="WJC23" s="1"/>
      <c r="WJD23" s="1"/>
      <c r="WJE23" s="1"/>
      <c r="WJF23" s="1"/>
      <c r="WJG23" s="1"/>
      <c r="WJH23" s="1"/>
      <c r="WJI23" s="1"/>
      <c r="WJJ23" s="1"/>
      <c r="WJK23" s="1"/>
      <c r="WJL23" s="1"/>
      <c r="WJM23" s="1"/>
      <c r="WJN23" s="1"/>
      <c r="WJO23" s="1"/>
      <c r="WJP23" s="1"/>
      <c r="WJQ23" s="1"/>
      <c r="WJR23" s="1"/>
      <c r="WJS23" s="1"/>
      <c r="WJT23" s="1"/>
      <c r="WJU23" s="1"/>
      <c r="WJV23" s="1"/>
      <c r="WJW23" s="1"/>
      <c r="WJX23" s="1"/>
      <c r="WJY23" s="1"/>
      <c r="WJZ23" s="1"/>
      <c r="WKA23" s="1"/>
      <c r="WKB23" s="1"/>
      <c r="WKC23" s="1"/>
      <c r="WKD23" s="1"/>
      <c r="WKE23" s="1"/>
      <c r="WKF23" s="1"/>
      <c r="WKG23" s="1"/>
      <c r="WKH23" s="1"/>
      <c r="WKI23" s="1"/>
      <c r="WKJ23" s="1"/>
      <c r="WKK23" s="1"/>
      <c r="WKL23" s="1"/>
      <c r="WKM23" s="1"/>
      <c r="WKN23" s="1"/>
      <c r="WKO23" s="1"/>
      <c r="WKP23" s="1"/>
      <c r="WKQ23" s="1"/>
      <c r="WKR23" s="1"/>
      <c r="WKS23" s="1"/>
      <c r="WKT23" s="1"/>
      <c r="WKU23" s="1"/>
      <c r="WKV23" s="1"/>
      <c r="WKW23" s="1"/>
      <c r="WKX23" s="1"/>
      <c r="WKY23" s="1"/>
      <c r="WKZ23" s="1"/>
      <c r="WLA23" s="1"/>
      <c r="WLB23" s="1"/>
      <c r="WLC23" s="1"/>
      <c r="WLD23" s="1"/>
      <c r="WLE23" s="1"/>
      <c r="WLF23" s="1"/>
      <c r="WLG23" s="1"/>
      <c r="WLH23" s="1"/>
      <c r="WLI23" s="1"/>
      <c r="WLJ23" s="1"/>
      <c r="WLK23" s="1"/>
      <c r="WLL23" s="1"/>
      <c r="WLM23" s="1"/>
      <c r="WLN23" s="1"/>
      <c r="WLO23" s="1"/>
      <c r="WLP23" s="1"/>
      <c r="WLQ23" s="1"/>
      <c r="WLR23" s="1"/>
      <c r="WLS23" s="1"/>
      <c r="WLT23" s="1"/>
      <c r="WLU23" s="1"/>
      <c r="WLV23" s="1"/>
      <c r="WLW23" s="1"/>
      <c r="WLX23" s="1"/>
      <c r="WLY23" s="1"/>
      <c r="WLZ23" s="1"/>
      <c r="WMA23" s="1"/>
      <c r="WMB23" s="1"/>
      <c r="WMC23" s="1"/>
      <c r="WMD23" s="1"/>
      <c r="WME23" s="1"/>
      <c r="WMF23" s="1"/>
      <c r="WMG23" s="1"/>
      <c r="WMH23" s="1"/>
      <c r="WMI23" s="1"/>
      <c r="WMJ23" s="1"/>
      <c r="WMK23" s="1"/>
      <c r="WML23" s="1"/>
      <c r="WMM23" s="1"/>
      <c r="WMN23" s="1"/>
      <c r="WMO23" s="1"/>
      <c r="WMP23" s="1"/>
      <c r="WMQ23" s="1"/>
      <c r="WMR23" s="1"/>
      <c r="WMS23" s="1"/>
      <c r="WMT23" s="1"/>
      <c r="WMU23" s="1"/>
      <c r="WMV23" s="1"/>
      <c r="WMW23" s="1"/>
      <c r="WMX23" s="1"/>
      <c r="WMY23" s="1"/>
      <c r="WMZ23" s="1"/>
      <c r="WNA23" s="1"/>
      <c r="WNB23" s="1"/>
      <c r="WNC23" s="1"/>
      <c r="WND23" s="1"/>
      <c r="WNE23" s="1"/>
      <c r="WNF23" s="1"/>
      <c r="WNG23" s="1"/>
      <c r="WNH23" s="1"/>
      <c r="WNI23" s="1"/>
      <c r="WNJ23" s="1"/>
      <c r="WNK23" s="1"/>
      <c r="WNL23" s="1"/>
      <c r="WNM23" s="1"/>
      <c r="WNN23" s="1"/>
      <c r="WNO23" s="1"/>
      <c r="WNP23" s="1"/>
      <c r="WNQ23" s="1"/>
      <c r="WNR23" s="1"/>
      <c r="WNS23" s="1"/>
      <c r="WNT23" s="1"/>
      <c r="WNU23" s="1"/>
      <c r="WNV23" s="1"/>
      <c r="WNW23" s="1"/>
      <c r="WNX23" s="1"/>
      <c r="WNY23" s="1"/>
      <c r="WNZ23" s="1"/>
      <c r="WOA23" s="1"/>
      <c r="WOB23" s="1"/>
      <c r="WOC23" s="1"/>
      <c r="WOD23" s="1"/>
      <c r="WOE23" s="1"/>
      <c r="WOF23" s="1"/>
      <c r="WOG23" s="1"/>
      <c r="WOH23" s="1"/>
      <c r="WOI23" s="1"/>
      <c r="WOJ23" s="1"/>
      <c r="WOK23" s="1"/>
      <c r="WOL23" s="1"/>
      <c r="WOM23" s="1"/>
      <c r="WON23" s="1"/>
      <c r="WOO23" s="1"/>
      <c r="WOP23" s="1"/>
      <c r="WOQ23" s="1"/>
      <c r="WOR23" s="1"/>
      <c r="WOS23" s="1"/>
      <c r="WOT23" s="1"/>
      <c r="WOU23" s="1"/>
      <c r="WOV23" s="1"/>
      <c r="WOW23" s="1"/>
      <c r="WOX23" s="1"/>
      <c r="WOY23" s="1"/>
      <c r="WOZ23" s="1"/>
      <c r="WPA23" s="1"/>
      <c r="WPB23" s="1"/>
      <c r="WPC23" s="1"/>
      <c r="WPD23" s="1"/>
      <c r="WPE23" s="1"/>
      <c r="WPF23" s="1"/>
      <c r="WPG23" s="1"/>
      <c r="WPH23" s="1"/>
      <c r="WPI23" s="1"/>
      <c r="WPJ23" s="1"/>
      <c r="WPK23" s="1"/>
      <c r="WPL23" s="1"/>
      <c r="WPM23" s="1"/>
      <c r="WPN23" s="1"/>
      <c r="WPO23" s="1"/>
      <c r="WPP23" s="1"/>
      <c r="WPQ23" s="1"/>
      <c r="WPR23" s="1"/>
      <c r="WPS23" s="1"/>
      <c r="WPT23" s="1"/>
      <c r="WPU23" s="1"/>
      <c r="WPV23" s="1"/>
      <c r="WPW23" s="1"/>
      <c r="WPX23" s="1"/>
      <c r="WPY23" s="1"/>
      <c r="WPZ23" s="1"/>
      <c r="WQA23" s="1"/>
      <c r="WQB23" s="1"/>
      <c r="WQC23" s="1"/>
      <c r="WQD23" s="1"/>
      <c r="WQE23" s="1"/>
      <c r="WQF23" s="1"/>
      <c r="WQG23" s="1"/>
      <c r="WQH23" s="1"/>
      <c r="WQI23" s="1"/>
      <c r="WQJ23" s="1"/>
      <c r="WQK23" s="1"/>
      <c r="WQL23" s="1"/>
      <c r="WQM23" s="1"/>
      <c r="WQN23" s="1"/>
      <c r="WQO23" s="1"/>
      <c r="WQP23" s="1"/>
      <c r="WQQ23" s="1"/>
      <c r="WQR23" s="1"/>
      <c r="WQS23" s="1"/>
      <c r="WQT23" s="1"/>
      <c r="WQU23" s="1"/>
      <c r="WQV23" s="1"/>
      <c r="WQW23" s="1"/>
      <c r="WQX23" s="1"/>
      <c r="WQY23" s="1"/>
      <c r="WQZ23" s="1"/>
      <c r="WRA23" s="1"/>
      <c r="WRB23" s="1"/>
      <c r="WRC23" s="1"/>
      <c r="WRD23" s="1"/>
      <c r="WRE23" s="1"/>
      <c r="WRF23" s="1"/>
      <c r="WRG23" s="1"/>
      <c r="WRH23" s="1"/>
      <c r="WRI23" s="1"/>
      <c r="WRJ23" s="1"/>
      <c r="WRK23" s="1"/>
      <c r="WRL23" s="1"/>
      <c r="WRM23" s="1"/>
      <c r="WRN23" s="1"/>
      <c r="WRO23" s="1"/>
      <c r="WRP23" s="1"/>
      <c r="WRQ23" s="1"/>
      <c r="WRR23" s="1"/>
      <c r="WRS23" s="1"/>
      <c r="WRT23" s="1"/>
      <c r="WRU23" s="1"/>
      <c r="WRV23" s="1"/>
      <c r="WRW23" s="1"/>
      <c r="WRX23" s="1"/>
      <c r="WRY23" s="1"/>
      <c r="WRZ23" s="1"/>
      <c r="WSA23" s="1"/>
      <c r="WSB23" s="1"/>
      <c r="WSC23" s="1"/>
      <c r="WSD23" s="1"/>
      <c r="WSE23" s="1"/>
      <c r="WSF23" s="1"/>
      <c r="WSG23" s="1"/>
      <c r="WSH23" s="1"/>
      <c r="WSI23" s="1"/>
      <c r="WSJ23" s="1"/>
      <c r="WSK23" s="1"/>
      <c r="WSL23" s="1"/>
      <c r="WSM23" s="1"/>
      <c r="WSN23" s="1"/>
      <c r="WSO23" s="1"/>
      <c r="WSP23" s="1"/>
      <c r="WSQ23" s="1"/>
      <c r="WSR23" s="1"/>
      <c r="WSS23" s="1"/>
      <c r="WST23" s="1"/>
      <c r="WSU23" s="1"/>
      <c r="WSV23" s="1"/>
      <c r="WSW23" s="1"/>
      <c r="WSX23" s="1"/>
      <c r="WSY23" s="1"/>
      <c r="WSZ23" s="1"/>
      <c r="WTA23" s="1"/>
      <c r="WTB23" s="1"/>
      <c r="WTC23" s="1"/>
      <c r="WTD23" s="1"/>
      <c r="WTE23" s="1"/>
      <c r="WTF23" s="1"/>
      <c r="WTG23" s="1"/>
      <c r="WTH23" s="1"/>
      <c r="WTI23" s="1"/>
      <c r="WTJ23" s="1"/>
      <c r="WTK23" s="1"/>
      <c r="WTL23" s="1"/>
      <c r="WTM23" s="1"/>
      <c r="WTN23" s="1"/>
      <c r="WTO23" s="1"/>
      <c r="WTP23" s="1"/>
      <c r="WTQ23" s="1"/>
      <c r="WTR23" s="1"/>
      <c r="WTS23" s="1"/>
      <c r="WTT23" s="1"/>
      <c r="WTU23" s="1"/>
      <c r="WTV23" s="1"/>
      <c r="WTW23" s="1"/>
      <c r="WTX23" s="1"/>
      <c r="WTY23" s="1"/>
      <c r="WTZ23" s="1"/>
      <c r="WUA23" s="1"/>
      <c r="WUB23" s="1"/>
      <c r="WUC23" s="1"/>
      <c r="WUD23" s="1"/>
      <c r="WUE23" s="1"/>
      <c r="WUF23" s="1"/>
      <c r="WUG23" s="1"/>
      <c r="WUH23" s="1"/>
      <c r="WUI23" s="1"/>
      <c r="WUJ23" s="1"/>
      <c r="WUK23" s="1"/>
      <c r="WUL23" s="1"/>
      <c r="WUM23" s="1"/>
      <c r="WUN23" s="1"/>
      <c r="WUO23" s="1"/>
      <c r="WUP23" s="1"/>
      <c r="WUQ23" s="1"/>
      <c r="WUR23" s="1"/>
      <c r="WUS23" s="1"/>
      <c r="WUT23" s="1"/>
      <c r="WUU23" s="1"/>
      <c r="WUV23" s="1"/>
      <c r="WUW23" s="1"/>
      <c r="WUX23" s="1"/>
      <c r="WUY23" s="1"/>
      <c r="WUZ23" s="1"/>
      <c r="WVA23" s="1"/>
      <c r="WVB23" s="1"/>
      <c r="WVC23" s="1"/>
      <c r="WVD23" s="1"/>
      <c r="WVE23" s="1"/>
      <c r="WVF23" s="1"/>
      <c r="WVG23" s="1"/>
      <c r="WVH23" s="1"/>
      <c r="WVI23" s="1"/>
      <c r="WVJ23" s="1"/>
      <c r="WVK23" s="1"/>
      <c r="WVL23" s="1"/>
      <c r="WVM23" s="1"/>
      <c r="WVN23" s="1"/>
      <c r="WVO23" s="1"/>
      <c r="WVP23" s="1"/>
      <c r="WVQ23" s="1"/>
      <c r="WVR23" s="1"/>
      <c r="WVS23" s="1"/>
      <c r="WVT23" s="1"/>
      <c r="WVU23" s="1"/>
      <c r="WVV23" s="1"/>
      <c r="WVW23" s="1"/>
      <c r="WVX23" s="1"/>
      <c r="WVY23" s="1"/>
      <c r="WVZ23" s="1"/>
      <c r="WWA23" s="1"/>
      <c r="WWB23" s="1"/>
      <c r="WWC23" s="1"/>
      <c r="WWD23" s="1"/>
      <c r="WWE23" s="1"/>
      <c r="WWF23" s="1"/>
      <c r="WWG23" s="1"/>
      <c r="WWH23" s="1"/>
      <c r="WWI23" s="1"/>
      <c r="WWJ23" s="1"/>
      <c r="WWK23" s="1"/>
      <c r="WWL23" s="1"/>
      <c r="WWM23" s="1"/>
      <c r="WWN23" s="1"/>
      <c r="WWO23" s="1"/>
      <c r="WWP23" s="1"/>
      <c r="WWQ23" s="1"/>
      <c r="WWR23" s="1"/>
      <c r="WWS23" s="1"/>
      <c r="WWT23" s="1"/>
      <c r="WWU23" s="1"/>
      <c r="WWV23" s="1"/>
      <c r="WWW23" s="1"/>
      <c r="WWX23" s="1"/>
      <c r="WWY23" s="1"/>
      <c r="WWZ23" s="1"/>
      <c r="WXA23" s="1"/>
      <c r="WXB23" s="1"/>
      <c r="WXC23" s="1"/>
      <c r="WXD23" s="1"/>
      <c r="WXE23" s="1"/>
      <c r="WXF23" s="1"/>
      <c r="WXG23" s="1"/>
      <c r="WXH23" s="1"/>
      <c r="WXI23" s="1"/>
      <c r="WXJ23" s="1"/>
      <c r="WXK23" s="1"/>
      <c r="WXL23" s="1"/>
      <c r="WXM23" s="1"/>
      <c r="WXN23" s="1"/>
      <c r="WXO23" s="1"/>
      <c r="WXP23" s="1"/>
      <c r="WXQ23" s="1"/>
      <c r="WXR23" s="1"/>
      <c r="WXS23" s="1"/>
      <c r="WXT23" s="1"/>
      <c r="WXU23" s="1"/>
      <c r="WXV23" s="1"/>
      <c r="WXW23" s="1"/>
      <c r="WXX23" s="1"/>
      <c r="WXY23" s="1"/>
      <c r="WXZ23" s="1"/>
      <c r="WYA23" s="1"/>
      <c r="WYB23" s="1"/>
      <c r="WYC23" s="1"/>
      <c r="WYD23" s="1"/>
      <c r="WYE23" s="1"/>
      <c r="WYF23" s="1"/>
      <c r="WYG23" s="1"/>
      <c r="WYH23" s="1"/>
      <c r="WYI23" s="1"/>
      <c r="WYJ23" s="1"/>
      <c r="WYK23" s="1"/>
      <c r="WYL23" s="1"/>
      <c r="WYM23" s="1"/>
      <c r="WYN23" s="1"/>
      <c r="WYO23" s="1"/>
      <c r="WYP23" s="1"/>
      <c r="WYQ23" s="1"/>
      <c r="WYR23" s="1"/>
      <c r="WYS23" s="1"/>
      <c r="WYT23" s="1"/>
      <c r="WYU23" s="1"/>
      <c r="WYV23" s="1"/>
      <c r="WYW23" s="1"/>
      <c r="WYX23" s="1"/>
      <c r="WYY23" s="1"/>
      <c r="WYZ23" s="1"/>
      <c r="WZA23" s="1"/>
      <c r="WZB23" s="1"/>
      <c r="WZC23" s="1"/>
      <c r="WZD23" s="1"/>
      <c r="WZE23" s="1"/>
      <c r="WZF23" s="1"/>
      <c r="WZG23" s="1"/>
      <c r="WZH23" s="1"/>
      <c r="WZI23" s="1"/>
      <c r="WZJ23" s="1"/>
      <c r="WZK23" s="1"/>
      <c r="WZL23" s="1"/>
      <c r="WZM23" s="1"/>
      <c r="WZN23" s="1"/>
      <c r="WZO23" s="1"/>
      <c r="WZP23" s="1"/>
      <c r="WZQ23" s="1"/>
      <c r="WZR23" s="1"/>
      <c r="WZS23" s="1"/>
      <c r="WZT23" s="1"/>
      <c r="WZU23" s="1"/>
      <c r="WZV23" s="1"/>
      <c r="WZW23" s="1"/>
      <c r="WZX23" s="1"/>
      <c r="WZY23" s="1"/>
      <c r="WZZ23" s="1"/>
      <c r="XAA23" s="1"/>
      <c r="XAB23" s="1"/>
      <c r="XAC23" s="1"/>
      <c r="XAD23" s="1"/>
      <c r="XAE23" s="1"/>
      <c r="XAF23" s="1"/>
      <c r="XAG23" s="1"/>
      <c r="XAH23" s="1"/>
      <c r="XAI23" s="1"/>
      <c r="XAJ23" s="1"/>
      <c r="XAK23" s="1"/>
      <c r="XAL23" s="1"/>
      <c r="XAM23" s="1"/>
      <c r="XAN23" s="1"/>
      <c r="XAO23" s="1"/>
      <c r="XAP23" s="1"/>
      <c r="XAQ23" s="1"/>
      <c r="XAR23" s="1"/>
      <c r="XAS23" s="1"/>
      <c r="XAT23" s="1"/>
      <c r="XAU23" s="1"/>
      <c r="XAV23" s="1"/>
      <c r="XAW23" s="1"/>
      <c r="XAX23" s="1"/>
      <c r="XAY23" s="1"/>
      <c r="XAZ23" s="1"/>
      <c r="XBA23" s="1"/>
      <c r="XBB23" s="1"/>
      <c r="XBC23" s="1"/>
      <c r="XBD23" s="1"/>
      <c r="XBE23" s="1"/>
      <c r="XBF23" s="1"/>
      <c r="XBG23" s="1"/>
      <c r="XBH23" s="1"/>
      <c r="XBI23" s="1"/>
      <c r="XBJ23" s="1"/>
      <c r="XBK23" s="1"/>
      <c r="XBL23" s="1"/>
      <c r="XBM23" s="1"/>
      <c r="XBN23" s="1"/>
      <c r="XBO23" s="1"/>
      <c r="XBP23" s="1"/>
      <c r="XBQ23" s="1"/>
      <c r="XBR23" s="1"/>
      <c r="XBS23" s="1"/>
      <c r="XBT23" s="1"/>
      <c r="XBU23" s="1"/>
      <c r="XBV23" s="1"/>
      <c r="XBW23" s="1"/>
      <c r="XBX23" s="1"/>
      <c r="XBY23" s="1"/>
      <c r="XBZ23" s="1"/>
      <c r="XCA23" s="1"/>
      <c r="XCB23" s="1"/>
      <c r="XCC23" s="1"/>
      <c r="XCD23" s="1"/>
      <c r="XCE23" s="1"/>
      <c r="XCF23" s="1"/>
      <c r="XCG23" s="1"/>
      <c r="XCH23" s="1"/>
      <c r="XCI23" s="1"/>
      <c r="XCJ23" s="1"/>
      <c r="XCK23" s="1"/>
      <c r="XCL23" s="1"/>
      <c r="XCM23" s="1"/>
      <c r="XCN23" s="1"/>
      <c r="XCO23" s="1"/>
      <c r="XCP23" s="1"/>
      <c r="XCQ23" s="1"/>
      <c r="XCR23" s="1"/>
      <c r="XCS23" s="1"/>
      <c r="XCT23" s="1"/>
      <c r="XCU23" s="1"/>
      <c r="XCV23" s="1"/>
      <c r="XCW23" s="1"/>
      <c r="XCX23" s="1"/>
      <c r="XCY23" s="1"/>
      <c r="XCZ23" s="1"/>
      <c r="XDA23" s="1"/>
      <c r="XDB23" s="1"/>
      <c r="XDC23" s="1"/>
      <c r="XDD23" s="1"/>
      <c r="XDE23" s="1"/>
      <c r="XDF23" s="1"/>
      <c r="XDG23" s="1"/>
      <c r="XDH23" s="1"/>
      <c r="XDI23" s="1"/>
      <c r="XDJ23" s="1"/>
      <c r="XDK23" s="1"/>
      <c r="XDL23" s="1"/>
      <c r="XDM23" s="1"/>
      <c r="XDN23" s="1"/>
      <c r="XDO23" s="1"/>
      <c r="XDP23" s="1"/>
      <c r="XDQ23" s="1"/>
      <c r="XDR23" s="1"/>
      <c r="XDS23" s="1"/>
      <c r="XDT23" s="1"/>
      <c r="XDU23" s="1"/>
      <c r="XDV23" s="1"/>
      <c r="XDW23" s="1"/>
      <c r="XDX23" s="1"/>
      <c r="XDY23" s="1"/>
      <c r="XDZ23" s="1"/>
      <c r="XEA23" s="1"/>
      <c r="XEB23" s="1"/>
      <c r="XEC23" s="1"/>
      <c r="XED23" s="1"/>
      <c r="XEE23" s="1"/>
      <c r="XEF23" s="1"/>
      <c r="XEG23" s="1"/>
      <c r="XEH23" s="1"/>
      <c r="XEI23" s="1"/>
      <c r="XEJ23" s="1"/>
      <c r="XEK23" s="1"/>
      <c r="XEL23" s="1"/>
      <c r="XEM23" s="1"/>
      <c r="XEN23" s="1"/>
      <c r="XEO23" s="1"/>
      <c r="XEP23" s="1"/>
      <c r="XEQ23" s="1"/>
      <c r="XER23" s="1"/>
      <c r="XES23" s="1"/>
      <c r="XET23" s="1"/>
      <c r="XEU23" s="1"/>
      <c r="XEV23" s="1"/>
      <c r="XEW23" s="1"/>
      <c r="XEX23" s="1"/>
      <c r="XEY23" s="1"/>
      <c r="XEZ23" s="1"/>
      <c r="XFA23" s="1"/>
      <c r="XFB23" s="1"/>
      <c r="XFC23" s="1"/>
      <c r="XFD23" s="1"/>
    </row>
  </sheetData>
  <conditionalFormatting sqref="F3">
    <cfRule type="cellIs" dxfId="106" priority="8" stopIfTrue="1" operator="notEqual">
      <formula>0</formula>
    </cfRule>
    <cfRule type="cellIs" dxfId="105" priority="9" stopIfTrue="1" operator="equal">
      <formula>""</formula>
    </cfRule>
  </conditionalFormatting>
  <conditionalFormatting sqref="J3:AC3">
    <cfRule type="cellIs" dxfId="104" priority="6" stopIfTrue="1" operator="equal">
      <formula>"Construction"</formula>
    </cfRule>
    <cfRule type="cellIs" dxfId="103" priority="7" stopIfTrue="1" operator="equal">
      <formula>"Operations"</formula>
    </cfRule>
  </conditionalFormatting>
  <conditionalFormatting sqref="J3:AC3">
    <cfRule type="cellIs" dxfId="102" priority="5" operator="equal">
      <formula>"Fin Close"</formula>
    </cfRule>
  </conditionalFormatting>
  <conditionalFormatting sqref="J3:AC3">
    <cfRule type="cellIs" dxfId="101" priority="3" operator="equal">
      <formula>"PPA ext."</formula>
    </cfRule>
    <cfRule type="cellIs" dxfId="100" priority="4" operator="equal">
      <formula>"Delay"</formula>
    </cfRule>
  </conditionalFormatting>
  <conditionalFormatting sqref="F2">
    <cfRule type="cellIs" dxfId="99" priority="1" stopIfTrue="1" operator="notEqual">
      <formula>0</formula>
    </cfRule>
    <cfRule type="cellIs" dxfId="98" priority="2" stopIfTrue="1" operator="equal">
      <formula>""</formula>
    </cfRule>
  </conditionalFormatting>
  <pageMargins left="0.7" right="0.7" top="0.75" bottom="0.75" header="0.3" footer="0.3"/>
  <customProperties>
    <customPr name="MMGroup" r:id="rId1"/>
    <customPr name="MMSheetType" r:id="rId2"/>
  </customPropertie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4F81BD"/>
    <outlinePr summaryBelow="0" summaryRight="0"/>
  </sheetPr>
  <dimension ref="A1:XFD23"/>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15.109375" defaultRowHeight="13"/>
  <cols>
    <col min="1" max="2" width="1.44140625" style="22" customWidth="1"/>
    <col min="3" max="3" width="1.44140625" style="44" customWidth="1"/>
    <col min="4" max="4" width="1.44140625" style="72" customWidth="1"/>
    <col min="5" max="5" width="31.77734375" bestFit="1" customWidth="1"/>
    <col min="6" max="6" width="20.5546875" bestFit="1" customWidth="1"/>
    <col min="7" max="7" width="13.21875" bestFit="1" customWidth="1"/>
    <col min="8" max="8" width="7.6640625" style="39" bestFit="1" customWidth="1"/>
    <col min="9" max="9" width="3.44140625" customWidth="1"/>
    <col min="10" max="12" width="11.77734375" bestFit="1" customWidth="1"/>
    <col min="13" max="14" width="13.21875" bestFit="1" customWidth="1"/>
    <col min="15" max="16" width="14.44140625" bestFit="1" customWidth="1"/>
    <col min="17" max="18" width="16.21875" bestFit="1" customWidth="1"/>
    <col min="19" max="19" width="17.6640625" bestFit="1" customWidth="1"/>
  </cols>
  <sheetData>
    <row r="1" spans="1:19" s="68" customFormat="1" ht="25">
      <c r="A1" s="48" t="str">
        <f ca="1" xml:space="preserve"> RIGHT(CELL("filename", A1), LEN(CELL("filename", A1)) - SEARCH("]", CELL("filename", A1)))</f>
        <v>Balance Sheet SemiAnnually</v>
      </c>
      <c r="B1" s="71"/>
      <c r="C1" s="75"/>
      <c r="D1" s="74"/>
      <c r="F1" s="50" t="str">
        <f>HYPERLINK("#Contents!A1","Go to contents")</f>
        <v>Go to contents</v>
      </c>
      <c r="H1" s="47"/>
      <c r="J1" s="47"/>
    </row>
    <row r="2" spans="1:19" s="52" customFormat="1">
      <c r="A2" s="43"/>
      <c r="B2" s="43"/>
      <c r="C2" s="67"/>
      <c r="D2" s="70"/>
      <c r="E2" s="19" t="s">
        <v>260</v>
      </c>
      <c r="F2" s="49">
        <f ca="1" xml:space="preserve"> 'Model Checks and Alerts'!F11</f>
        <v>1</v>
      </c>
      <c r="G2" s="51" t="s">
        <v>115</v>
      </c>
      <c r="H2" s="45"/>
      <c r="I2" s="45"/>
      <c r="J2" s="6">
        <f xml:space="preserve"> Time!J$95</f>
        <v>45230</v>
      </c>
      <c r="K2" s="6">
        <f xml:space="preserve"> Time!K$95</f>
        <v>45412</v>
      </c>
      <c r="L2" s="6">
        <f xml:space="preserve"> Time!L$95</f>
        <v>45596</v>
      </c>
      <c r="M2" s="6">
        <f xml:space="preserve"> Time!M$95</f>
        <v>45777</v>
      </c>
      <c r="N2" s="6">
        <f xml:space="preserve"> Time!N$95</f>
        <v>45961</v>
      </c>
      <c r="O2" s="6">
        <f xml:space="preserve"> Time!O$95</f>
        <v>46142</v>
      </c>
      <c r="P2" s="6">
        <f xml:space="preserve"> Time!P$95</f>
        <v>46326</v>
      </c>
      <c r="Q2" s="6">
        <f xml:space="preserve"> Time!Q$95</f>
        <v>46507</v>
      </c>
      <c r="R2" s="6">
        <f xml:space="preserve"> Time!R$95</f>
        <v>46691</v>
      </c>
      <c r="S2" s="6">
        <f xml:space="preserve"> Time!S$95</f>
        <v>46873</v>
      </c>
    </row>
    <row r="3" spans="1:19" s="29" customFormat="1">
      <c r="A3" s="43"/>
      <c r="B3" s="43"/>
      <c r="C3" s="67"/>
      <c r="D3" s="70"/>
      <c r="E3" s="37" t="s">
        <v>167</v>
      </c>
      <c r="F3" s="49"/>
      <c r="G3" s="51" t="s">
        <v>76</v>
      </c>
      <c r="H3" s="45"/>
      <c r="I3" s="45"/>
      <c r="J3" s="7" t="str">
        <f xml:space="preserve"> Time!J$102</f>
        <v>Month6</v>
      </c>
      <c r="K3" s="7" t="str">
        <f xml:space="preserve"> Time!K$102</f>
        <v>Month12</v>
      </c>
      <c r="L3" s="7" t="str">
        <f xml:space="preserve"> Time!L$102</f>
        <v>Month18</v>
      </c>
      <c r="M3" s="7" t="str">
        <f xml:space="preserve"> Time!M$102</f>
        <v>Month24</v>
      </c>
      <c r="N3" s="7" t="str">
        <f xml:space="preserve"> Time!N$102</f>
        <v>Month30</v>
      </c>
      <c r="O3" s="7" t="str">
        <f xml:space="preserve"> Time!O$102</f>
        <v>Month36</v>
      </c>
      <c r="P3" s="7" t="str">
        <f xml:space="preserve"> Time!P$102</f>
        <v>Month42</v>
      </c>
      <c r="Q3" s="7" t="str">
        <f xml:space="preserve"> Time!Q$102</f>
        <v>Month48</v>
      </c>
      <c r="R3" s="7" t="str">
        <f xml:space="preserve"> Time!R$102</f>
        <v>Month54</v>
      </c>
      <c r="S3" s="7" t="str">
        <f xml:space="preserve"> Time!S$102</f>
        <v>Month60</v>
      </c>
    </row>
    <row r="4" spans="1:19" s="26" customFormat="1">
      <c r="A4" s="43"/>
      <c r="B4" s="43"/>
      <c r="C4" s="67"/>
      <c r="D4" s="70"/>
      <c r="E4" s="19" t="s">
        <v>261</v>
      </c>
      <c r="F4"/>
      <c r="G4"/>
      <c r="H4" s="45"/>
      <c r="I4" s="45"/>
      <c r="J4" s="26">
        <f xml:space="preserve"> Time!J$108</f>
        <v>6</v>
      </c>
      <c r="K4" s="26">
        <f xml:space="preserve"> Time!K$108</f>
        <v>12</v>
      </c>
      <c r="L4" s="26">
        <f xml:space="preserve"> Time!L$108</f>
        <v>18</v>
      </c>
      <c r="M4" s="26">
        <f xml:space="preserve"> Time!M$108</f>
        <v>24</v>
      </c>
      <c r="N4" s="26">
        <f xml:space="preserve"> Time!N$108</f>
        <v>30</v>
      </c>
      <c r="O4" s="26">
        <f xml:space="preserve"> Time!O$108</f>
        <v>36</v>
      </c>
      <c r="P4" s="26">
        <f xml:space="preserve"> Time!P$108</f>
        <v>42</v>
      </c>
      <c r="Q4" s="26">
        <f xml:space="preserve"> Time!Q$108</f>
        <v>48</v>
      </c>
      <c r="R4" s="26">
        <f xml:space="preserve"> Time!R$108</f>
        <v>54</v>
      </c>
      <c r="S4" s="26">
        <f xml:space="preserve"> Time!S$108</f>
        <v>60</v>
      </c>
    </row>
    <row r="5" spans="1:19" s="29" customFormat="1">
      <c r="A5" s="43"/>
      <c r="B5" s="43"/>
      <c r="C5" s="67"/>
      <c r="D5" s="70"/>
      <c r="E5" s="19" t="s">
        <v>247</v>
      </c>
      <c r="F5" s="22" t="s">
        <v>201</v>
      </c>
      <c r="G5" s="22" t="s">
        <v>185</v>
      </c>
      <c r="H5" s="22" t="s">
        <v>166</v>
      </c>
      <c r="I5" s="45"/>
      <c r="J5" s="15"/>
      <c r="K5" s="15"/>
      <c r="L5" s="15"/>
      <c r="M5" s="15"/>
      <c r="N5" s="15"/>
      <c r="O5" s="15"/>
      <c r="P5" s="15"/>
    </row>
    <row r="6" spans="1:19" s="39" customFormat="1">
      <c r="A6" s="22"/>
      <c r="B6" s="22"/>
      <c r="C6" s="44"/>
      <c r="D6" s="69"/>
      <c r="F6" s="22"/>
      <c r="G6" s="22"/>
      <c r="H6" s="22"/>
    </row>
    <row r="8" spans="1:19">
      <c r="E8" s="16" t="str">
        <f xml:space="preserve"> Assets!E$21</f>
        <v>Inventory</v>
      </c>
      <c r="F8" s="16">
        <f xml:space="preserve"> Assets!F$21</f>
        <v>0</v>
      </c>
      <c r="G8" s="16" t="str">
        <f xml:space="preserve"> Assets!G$21</f>
        <v>GBP</v>
      </c>
      <c r="H8" s="41">
        <f xml:space="preserve"> Assets!H$21</f>
        <v>0</v>
      </c>
      <c r="I8" s="16">
        <f xml:space="preserve"> Assets!I$21</f>
        <v>0</v>
      </c>
      <c r="J8" s="9">
        <f ca="1" xml:space="preserve"> SUMIF( Time!$J299:$BQ299, Time!J$28, Assets!$J21:$BQ21)</f>
        <v>295367.90573057323</v>
      </c>
      <c r="K8" s="9">
        <f ca="1" xml:space="preserve"> SUMIF( Time!$J299:$BQ299, Time!K$28, Assets!$J21:$BQ21)</f>
        <v>1210440.2314975846</v>
      </c>
      <c r="L8" s="9">
        <f ca="1" xml:space="preserve"> SUMIF( Time!$J299:$BQ299, Time!L$28, Assets!$J21:$BQ21)</f>
        <v>4474491.2938127359</v>
      </c>
      <c r="M8" s="9">
        <f ca="1" xml:space="preserve"> SUMIF( Time!$J299:$BQ299, Time!M$28, Assets!$J21:$BQ21)</f>
        <v>15310220.141245894</v>
      </c>
      <c r="N8" s="9">
        <f ca="1" xml:space="preserve"> SUMIF( Time!$J299:$BQ299, Time!N$28, Assets!$J21:$BQ21)</f>
        <v>52218648.086362898</v>
      </c>
      <c r="O8" s="9">
        <f ca="1" xml:space="preserve"> SUMIF( Time!$J299:$BQ299, Time!O$28, Assets!$J21:$BQ21)</f>
        <v>177537913.59434608</v>
      </c>
      <c r="P8" s="9">
        <f ca="1" xml:space="preserve"> SUMIF( Time!$J299:$BQ299, Time!P$28, Assets!$J21:$BQ21)</f>
        <v>603138000.82078004</v>
      </c>
      <c r="Q8" s="9">
        <f ca="1" xml:space="preserve"> SUMIF( Time!$J299:$BQ299, Time!Q$28, Assets!$J21:$BQ21)</f>
        <v>2048560026.1755867</v>
      </c>
      <c r="R8" s="9">
        <f ca="1" xml:space="preserve"> SUMIF( Time!$J299:$BQ299, Time!R$28, Assets!$J21:$BQ21)</f>
        <v>6957191164.5405588</v>
      </c>
      <c r="S8" s="9">
        <f ca="1" xml:space="preserve"> SUMIF( Time!$J299:$BQ299, Time!S$28, Assets!$J21:$BQ21)</f>
        <v>23627356031.049019</v>
      </c>
    </row>
    <row r="9" spans="1:19">
      <c r="E9" s="16" t="str">
        <f xml:space="preserve"> 'Working Capital'!E$39</f>
        <v>Debtors</v>
      </c>
      <c r="F9" s="16">
        <f xml:space="preserve"> 'Working Capital'!F$39</f>
        <v>0</v>
      </c>
      <c r="G9" s="16" t="str">
        <f xml:space="preserve"> 'Working Capital'!G$39</f>
        <v>GBP</v>
      </c>
      <c r="H9" s="41">
        <f xml:space="preserve"> 'Working Capital'!H$39</f>
        <v>0</v>
      </c>
      <c r="I9" s="16">
        <f xml:space="preserve"> 'Working Capital'!I$39</f>
        <v>0</v>
      </c>
      <c r="J9" s="9">
        <f ca="1" xml:space="preserve"> SUMIF( Time!$J299:$BQ299, Time!J$28, 'Working Capital'!$J39:$BQ39)</f>
        <v>0</v>
      </c>
      <c r="K9" s="9">
        <f ca="1" xml:space="preserve"> SUMIF( Time!$J299:$BQ299, Time!K$28, 'Working Capital'!$J39:$BQ39)</f>
        <v>-7.2759576141834259E-11</v>
      </c>
      <c r="L9" s="9">
        <f ca="1" xml:space="preserve"> SUMIF( Time!$J299:$BQ299, Time!L$28, 'Working Capital'!$J39:$BQ39)</f>
        <v>176689.24906035443</v>
      </c>
      <c r="M9" s="9">
        <f ca="1" xml:space="preserve"> SUMIF( Time!$J299:$BQ299, Time!M$28, 'Working Capital'!$J39:$BQ39)</f>
        <v>969896.99862338509</v>
      </c>
      <c r="N9" s="9">
        <f ca="1" xml:space="preserve"> SUMIF( Time!$J299:$BQ299, Time!N$28, 'Working Capital'!$J39:$BQ39)</f>
        <v>1250303.7994403746</v>
      </c>
      <c r="O9" s="9">
        <f ca="1" xml:space="preserve"> SUMIF( Time!$J299:$BQ299, Time!O$28, 'Working Capital'!$J39:$BQ39)</f>
        <v>1469990.5969275972</v>
      </c>
      <c r="P9" s="9">
        <f ca="1" xml:space="preserve"> SUMIF( Time!$J299:$BQ299, Time!P$28, 'Working Capital'!$J39:$BQ39)</f>
        <v>1939706.7155648139</v>
      </c>
      <c r="Q9" s="9">
        <f ca="1" xml:space="preserve"> SUMIF( Time!$J299:$BQ299, Time!Q$28, 'Working Capital'!$J39:$BQ39)</f>
        <v>3164997.7711555362</v>
      </c>
      <c r="R9" s="9">
        <f ca="1" xml:space="preserve"> SUMIF( Time!$J299:$BQ299, Time!R$28, 'Working Capital'!$J39:$BQ39)</f>
        <v>3879311.2774119736</v>
      </c>
      <c r="S9" s="9">
        <f ca="1" xml:space="preserve"> SUMIF( Time!$J299:$BQ299, Time!S$28, 'Working Capital'!$J39:$BQ39)</f>
        <v>4889846.4251603186</v>
      </c>
    </row>
    <row r="10" spans="1:19">
      <c r="E10" s="16" t="str">
        <f xml:space="preserve"> Financials!E$13</f>
        <v>Cash</v>
      </c>
      <c r="F10" s="16">
        <f xml:space="preserve"> Financials!F$13</f>
        <v>0</v>
      </c>
      <c r="G10" s="16" t="str">
        <f xml:space="preserve"> Financials!G$13</f>
        <v>GBP</v>
      </c>
      <c r="H10" s="41">
        <f xml:space="preserve"> Financials!H$13</f>
        <v>0</v>
      </c>
      <c r="I10" s="16">
        <f xml:space="preserve"> Financials!I$13</f>
        <v>0</v>
      </c>
      <c r="J10" s="9">
        <f ca="1" xml:space="preserve"> SUMIF( Time!$J299:$BQ299, Time!J$28, Financials!$J13:$BQ13)</f>
        <v>-254540.96159626957</v>
      </c>
      <c r="K10" s="9">
        <f ca="1" xml:space="preserve"> SUMIF( Time!$J299:$BQ299, Time!K$28, Financials!$J13:$BQ13)</f>
        <v>60081.455437708959</v>
      </c>
      <c r="L10" s="9">
        <f ca="1" xml:space="preserve"> SUMIF( Time!$J299:$BQ299, Time!L$28, Financials!$J13:$BQ13)</f>
        <v>464063.61066952778</v>
      </c>
      <c r="M10" s="9">
        <f ca="1" xml:space="preserve"> SUMIF( Time!$J299:$BQ299, Time!M$28, Financials!$J13:$BQ13)</f>
        <v>1043331.3731536797</v>
      </c>
      <c r="N10" s="9">
        <f ca="1" xml:space="preserve"> SUMIF( Time!$J299:$BQ299, Time!N$28, Financials!$J13:$BQ13)</f>
        <v>2624282.310899402</v>
      </c>
      <c r="O10" s="9">
        <f ca="1" xml:space="preserve"> SUMIF( Time!$J299:$BQ299, Time!O$28, Financials!$J13:$BQ13)</f>
        <v>4597584.9212814942</v>
      </c>
      <c r="P10" s="9">
        <f ca="1" xml:space="preserve"> SUMIF( Time!$J299:$BQ299, Time!P$28, Financials!$J13:$BQ13)</f>
        <v>8570300.1240425445</v>
      </c>
      <c r="Q10" s="9">
        <f ca="1" xml:space="preserve"> SUMIF( Time!$J299:$BQ299, Time!Q$28, Financials!$J13:$BQ13)</f>
        <v>13456248.84840277</v>
      </c>
      <c r="R10" s="9">
        <f ca="1" xml:space="preserve"> SUMIF( Time!$J299:$BQ299, Time!R$28, Financials!$J13:$BQ13)</f>
        <v>20946177.574961655</v>
      </c>
      <c r="S10" s="9">
        <f ca="1" xml:space="preserve"> SUMIF( Time!$J299:$BQ299, Time!S$28, Financials!$J13:$BQ13)</f>
        <v>30274258.153331954</v>
      </c>
    </row>
    <row r="11" spans="1:19">
      <c r="E11" s="11" t="s">
        <v>66</v>
      </c>
      <c r="F11" s="30"/>
      <c r="G11" s="11" t="s">
        <v>205</v>
      </c>
      <c r="H11" s="54"/>
      <c r="I11" s="30"/>
      <c r="J11" s="11">
        <f ca="1" xml:space="preserve"> SUMIF( Time!$J299:$BQ299, Time!J$28, 'Balance Sheet'!$J11:$BQ11)</f>
        <v>40826.94413430366</v>
      </c>
      <c r="K11" s="11">
        <f ca="1" xml:space="preserve"> SUMIF( Time!$J299:$BQ299, Time!K$28, 'Balance Sheet'!$J11:$BQ11)</f>
        <v>1270521.6869352935</v>
      </c>
      <c r="L11" s="11">
        <f ca="1" xml:space="preserve"> SUMIF( Time!$J299:$BQ299, Time!L$28, 'Balance Sheet'!$J11:$BQ11)</f>
        <v>5115244.1535426183</v>
      </c>
      <c r="M11" s="11">
        <f ca="1" xml:space="preserve"> SUMIF( Time!$J299:$BQ299, Time!M$28, 'Balance Sheet'!$J11:$BQ11)</f>
        <v>17323448.513022959</v>
      </c>
      <c r="N11" s="11">
        <f ca="1" xml:space="preserve"> SUMIF( Time!$J299:$BQ299, Time!N$28, 'Balance Sheet'!$J11:$BQ11)</f>
        <v>56093234.196702674</v>
      </c>
      <c r="O11" s="11">
        <f ca="1" xml:space="preserve"> SUMIF( Time!$J299:$BQ299, Time!O$28, 'Balance Sheet'!$J11:$BQ11)</f>
        <v>183605489.11255515</v>
      </c>
      <c r="P11" s="11">
        <f ca="1" xml:space="preserve"> SUMIF( Time!$J299:$BQ299, Time!P$28, 'Balance Sheet'!$J11:$BQ11)</f>
        <v>613648007.6603874</v>
      </c>
      <c r="Q11" s="11">
        <f ca="1" xml:space="preserve"> SUMIF( Time!$J299:$BQ299, Time!Q$28, 'Balance Sheet'!$J11:$BQ11)</f>
        <v>2065181272.795145</v>
      </c>
      <c r="R11" s="11">
        <f ca="1" xml:space="preserve"> SUMIF( Time!$J299:$BQ299, Time!R$28, 'Balance Sheet'!$J11:$BQ11)</f>
        <v>6982016653.3929329</v>
      </c>
      <c r="S11" s="11">
        <f ca="1" xml:space="preserve"> SUMIF( Time!$J299:$BQ299, Time!S$28, 'Balance Sheet'!$J11:$BQ11)</f>
        <v>23662520135.62751</v>
      </c>
    </row>
    <row r="13" spans="1:19">
      <c r="E13" s="16" t="str">
        <f xml:space="preserve"> Income!E$27</f>
        <v>Deferred Income</v>
      </c>
      <c r="F13" s="16">
        <f xml:space="preserve"> Income!F$27</f>
        <v>0</v>
      </c>
      <c r="G13" s="16" t="str">
        <f xml:space="preserve"> Income!G$27</f>
        <v>GBP</v>
      </c>
      <c r="H13" s="41">
        <f xml:space="preserve"> Income!H$27</f>
        <v>0</v>
      </c>
      <c r="I13" s="16">
        <f xml:space="preserve"> Income!I$27</f>
        <v>0</v>
      </c>
      <c r="J13" s="9">
        <f ca="1" xml:space="preserve"> SUMIF( Time!$J299:$BQ299, Time!J$28, Income!$J27:$BQ27)</f>
        <v>0</v>
      </c>
      <c r="K13" s="9">
        <f ca="1" xml:space="preserve"> SUMIF( Time!$J299:$BQ299, Time!K$28, Income!$J27:$BQ27)</f>
        <v>430277.01892282837</v>
      </c>
      <c r="L13" s="9">
        <f ca="1" xml:space="preserve"> SUMIF( Time!$J299:$BQ299, Time!L$28, Income!$J27:$BQ27)</f>
        <v>805557.24390621716</v>
      </c>
      <c r="M13" s="9">
        <f ca="1" xml:space="preserve"> SUMIF( Time!$J299:$BQ299, Time!M$28, Income!$J27:$BQ27)</f>
        <v>1447309.14070842</v>
      </c>
      <c r="N13" s="9">
        <f ca="1" xml:space="preserve"> SUMIF( Time!$J299:$BQ299, Time!N$28, Income!$J27:$BQ27)</f>
        <v>1602340.1968113575</v>
      </c>
      <c r="O13" s="9">
        <f ca="1" xml:space="preserve"> SUMIF( Time!$J299:$BQ299, Time!O$28, Income!$J27:$BQ27)</f>
        <v>761423.15255480492</v>
      </c>
      <c r="P13" s="9">
        <f ca="1" xml:space="preserve"> SUMIF( Time!$J299:$BQ299, Time!P$28, Income!$J27:$BQ27)</f>
        <v>31741.966588783078</v>
      </c>
      <c r="Q13" s="9">
        <f ca="1" xml:space="preserve"> SUMIF( Time!$J299:$BQ299, Time!Q$28, Income!$J27:$BQ27)</f>
        <v>-2190166.2397209797</v>
      </c>
      <c r="R13" s="9">
        <f ca="1" xml:space="preserve"> SUMIF( Time!$J299:$BQ299, Time!R$28, Income!$J27:$BQ27)</f>
        <v>-6667042.4870016621</v>
      </c>
      <c r="S13" s="9">
        <f ca="1" xml:space="preserve"> SUMIF( Time!$J299:$BQ299, Time!S$28, Income!$J27:$BQ27)</f>
        <v>-14610921.99087283</v>
      </c>
    </row>
    <row r="14" spans="1:19">
      <c r="E14" s="16" t="str">
        <f xml:space="preserve"> 'Working Capital'!E$31</f>
        <v>Creditors</v>
      </c>
      <c r="F14" s="16">
        <f xml:space="preserve"> 'Working Capital'!F$31</f>
        <v>0</v>
      </c>
      <c r="G14" s="16" t="str">
        <f xml:space="preserve"> 'Working Capital'!G$31</f>
        <v>GBP</v>
      </c>
      <c r="H14" s="41">
        <f xml:space="preserve"> 'Working Capital'!H$31</f>
        <v>0</v>
      </c>
      <c r="I14" s="16">
        <f xml:space="preserve"> 'Working Capital'!I$31</f>
        <v>0</v>
      </c>
      <c r="J14" s="9">
        <f ca="1" xml:space="preserve"> SUMIF( Time!$J299:$BQ299, Time!J$28, 'Working Capital'!$J31:$BQ31)</f>
        <v>122500</v>
      </c>
      <c r="K14" s="9">
        <f ca="1" xml:space="preserve"> SUMIF( Time!$J299:$BQ299, Time!K$28, 'Working Capital'!$J31:$BQ31)</f>
        <v>122500</v>
      </c>
      <c r="L14" s="9">
        <f ca="1" xml:space="preserve"> SUMIF( Time!$J299:$BQ299, Time!L$28, 'Working Capital'!$J31:$BQ31)</f>
        <v>245000</v>
      </c>
      <c r="M14" s="9">
        <f ca="1" xml:space="preserve"> SUMIF( Time!$J299:$BQ299, Time!M$28, 'Working Capital'!$J31:$BQ31)</f>
        <v>245000</v>
      </c>
      <c r="N14" s="9">
        <f ca="1" xml:space="preserve"> SUMIF( Time!$J299:$BQ299, Time!N$28, 'Working Capital'!$J31:$BQ31)</f>
        <v>367500</v>
      </c>
      <c r="O14" s="9">
        <f ca="1" xml:space="preserve"> SUMIF( Time!$J299:$BQ299, Time!O$28, 'Working Capital'!$J31:$BQ31)</f>
        <v>490000</v>
      </c>
      <c r="P14" s="9">
        <f ca="1" xml:space="preserve"> SUMIF( Time!$J299:$BQ299, Time!P$28, 'Working Capital'!$J31:$BQ31)</f>
        <v>612500</v>
      </c>
      <c r="Q14" s="9">
        <f ca="1" xml:space="preserve"> SUMIF( Time!$J299:$BQ299, Time!Q$28, 'Working Capital'!$J31:$BQ31)</f>
        <v>735000</v>
      </c>
      <c r="R14" s="9">
        <f ca="1" xml:space="preserve"> SUMIF( Time!$J299:$BQ299, Time!R$28, 'Working Capital'!$J31:$BQ31)</f>
        <v>735000</v>
      </c>
      <c r="S14" s="9">
        <f ca="1" xml:space="preserve"> SUMIF( Time!$J299:$BQ299, Time!S$28, 'Working Capital'!$J31:$BQ31)</f>
        <v>735000</v>
      </c>
    </row>
    <row r="15" spans="1:19">
      <c r="E15" s="16" t="str">
        <f xml:space="preserve"> 'Supply Chain finance'!E$15</f>
        <v>Supply Chain Finance balance</v>
      </c>
      <c r="F15" s="16">
        <f xml:space="preserve"> 'Supply Chain finance'!F$15</f>
        <v>0</v>
      </c>
      <c r="G15" s="16" t="str">
        <f xml:space="preserve"> 'Supply Chain finance'!G$15</f>
        <v>GBP</v>
      </c>
      <c r="H15" s="41">
        <f xml:space="preserve"> 'Supply Chain finance'!H$15</f>
        <v>0</v>
      </c>
      <c r="I15" s="16">
        <f xml:space="preserve"> 'Supply Chain finance'!I$15</f>
        <v>0</v>
      </c>
      <c r="J15" s="9">
        <f ca="1" xml:space="preserve"> SUMIF( Time!$J299:$BQ299, Time!J$28, 'Supply Chain finance'!$J15:$BQ15)</f>
        <v>0</v>
      </c>
      <c r="K15" s="9">
        <f ca="1" xml:space="preserve"> SUMIF( Time!$J299:$BQ299, Time!K$28, 'Supply Chain finance'!$J15:$BQ15)</f>
        <v>0</v>
      </c>
      <c r="L15" s="9">
        <f ca="1" xml:space="preserve"> SUMIF( Time!$J299:$BQ299, Time!L$28, 'Supply Chain finance'!$J15:$BQ15)</f>
        <v>0</v>
      </c>
      <c r="M15" s="9">
        <f ca="1" xml:space="preserve"> SUMIF( Time!$J299:$BQ299, Time!M$28, 'Supply Chain finance'!$J15:$BQ15)</f>
        <v>0</v>
      </c>
      <c r="N15" s="9">
        <f ca="1" xml:space="preserve"> SUMIF( Time!$J299:$BQ299, Time!N$28, 'Supply Chain finance'!$J15:$BQ15)</f>
        <v>0</v>
      </c>
      <c r="O15" s="9">
        <f ca="1" xml:space="preserve"> SUMIF( Time!$J299:$BQ299, Time!O$28, 'Supply Chain finance'!$J15:$BQ15)</f>
        <v>0</v>
      </c>
      <c r="P15" s="9">
        <f ca="1" xml:space="preserve"> SUMIF( Time!$J299:$BQ299, Time!P$28, 'Supply Chain finance'!$J15:$BQ15)</f>
        <v>0</v>
      </c>
      <c r="Q15" s="9">
        <f ca="1" xml:space="preserve"> SUMIF( Time!$J299:$BQ299, Time!Q$28, 'Supply Chain finance'!$J15:$BQ15)</f>
        <v>0</v>
      </c>
      <c r="R15" s="9">
        <f ca="1" xml:space="preserve"> SUMIF( Time!$J299:$BQ299, Time!R$28, 'Supply Chain finance'!$J15:$BQ15)</f>
        <v>0</v>
      </c>
      <c r="S15" s="9">
        <f ca="1" xml:space="preserve"> SUMIF( Time!$J299:$BQ299, Time!S$28, 'Supply Chain finance'!$J15:$BQ15)</f>
        <v>0</v>
      </c>
    </row>
    <row r="16" spans="1:19">
      <c r="E16" s="16" t="str">
        <f xml:space="preserve"> 'Invoice finance'!E$15</f>
        <v>Invoice finance balance</v>
      </c>
      <c r="F16" s="16">
        <f xml:space="preserve"> 'Invoice finance'!F$15</f>
        <v>0</v>
      </c>
      <c r="G16" s="16" t="str">
        <f xml:space="preserve"> 'Invoice finance'!G$15</f>
        <v>GBP</v>
      </c>
      <c r="H16" s="41">
        <f xml:space="preserve"> 'Invoice finance'!H$15</f>
        <v>0</v>
      </c>
      <c r="I16" s="16">
        <f xml:space="preserve"> 'Invoice finance'!I$15</f>
        <v>0</v>
      </c>
      <c r="J16" s="9">
        <f ca="1" xml:space="preserve"> SUMIF( Time!$J299:$BQ299, Time!J$28, 'Invoice finance'!$J15:$BQ15)</f>
        <v>0</v>
      </c>
      <c r="K16" s="9">
        <f ca="1" xml:space="preserve"> SUMIF( Time!$J299:$BQ299, Time!K$28, 'Invoice finance'!$J15:$BQ15)</f>
        <v>0</v>
      </c>
      <c r="L16" s="9">
        <f ca="1" xml:space="preserve"> SUMIF( Time!$J299:$BQ299, Time!L$28, 'Invoice finance'!$J15:$BQ15)</f>
        <v>0</v>
      </c>
      <c r="M16" s="9">
        <f ca="1" xml:space="preserve"> SUMIF( Time!$J299:$BQ299, Time!M$28, 'Invoice finance'!$J15:$BQ15)</f>
        <v>0</v>
      </c>
      <c r="N16" s="9">
        <f ca="1" xml:space="preserve"> SUMIF( Time!$J299:$BQ299, Time!N$28, 'Invoice finance'!$J15:$BQ15)</f>
        <v>0</v>
      </c>
      <c r="O16" s="9">
        <f ca="1" xml:space="preserve"> SUMIF( Time!$J299:$BQ299, Time!O$28, 'Invoice finance'!$J15:$BQ15)</f>
        <v>0</v>
      </c>
      <c r="P16" s="9">
        <f ca="1" xml:space="preserve"> SUMIF( Time!$J299:$BQ299, Time!P$28, 'Invoice finance'!$J15:$BQ15)</f>
        <v>0</v>
      </c>
      <c r="Q16" s="9">
        <f ca="1" xml:space="preserve"> SUMIF( Time!$J299:$BQ299, Time!Q$28, 'Invoice finance'!$J15:$BQ15)</f>
        <v>0</v>
      </c>
      <c r="R16" s="9">
        <f ca="1" xml:space="preserve"> SUMIF( Time!$J299:$BQ299, Time!R$28, 'Invoice finance'!$J15:$BQ15)</f>
        <v>0</v>
      </c>
      <c r="S16" s="9">
        <f ca="1" xml:space="preserve"> SUMIF( Time!$J299:$BQ299, Time!S$28, 'Invoice finance'!$J15:$BQ15)</f>
        <v>0</v>
      </c>
    </row>
    <row r="17" spans="5:16384">
      <c r="E17" s="11" t="s">
        <v>183</v>
      </c>
      <c r="F17" s="30"/>
      <c r="G17" s="11" t="s">
        <v>205</v>
      </c>
      <c r="H17" s="54"/>
      <c r="I17" s="30"/>
      <c r="J17" s="11">
        <f ca="1" xml:space="preserve"> SUMIF( Time!$J299:$BQ299, Time!J$28, 'Balance Sheet'!$J17:$BQ17)</f>
        <v>122500</v>
      </c>
      <c r="K17" s="11">
        <f ca="1" xml:space="preserve"> SUMIF( Time!$J299:$BQ299, Time!K$28, 'Balance Sheet'!$J17:$BQ17)</f>
        <v>552777.01892282837</v>
      </c>
      <c r="L17" s="11">
        <f ca="1" xml:space="preserve"> SUMIF( Time!$J299:$BQ299, Time!L$28, 'Balance Sheet'!$J17:$BQ17)</f>
        <v>1050557.2439062172</v>
      </c>
      <c r="M17" s="11">
        <f ca="1" xml:space="preserve"> SUMIF( Time!$J299:$BQ299, Time!M$28, 'Balance Sheet'!$J17:$BQ17)</f>
        <v>1692309.14070842</v>
      </c>
      <c r="N17" s="11">
        <f ca="1" xml:space="preserve"> SUMIF( Time!$J299:$BQ299, Time!N$28, 'Balance Sheet'!$J17:$BQ17)</f>
        <v>1969840.1968113575</v>
      </c>
      <c r="O17" s="11">
        <f ca="1" xml:space="preserve"> SUMIF( Time!$J299:$BQ299, Time!O$28, 'Balance Sheet'!$J17:$BQ17)</f>
        <v>1251423.1525548049</v>
      </c>
      <c r="P17" s="11">
        <f ca="1" xml:space="preserve"> SUMIF( Time!$J299:$BQ299, Time!P$28, 'Balance Sheet'!$J17:$BQ17)</f>
        <v>644241.96658878308</v>
      </c>
      <c r="Q17" s="11">
        <f ca="1" xml:space="preserve"> SUMIF( Time!$J299:$BQ299, Time!Q$28, 'Balance Sheet'!$J17:$BQ17)</f>
        <v>-1455166.2397209797</v>
      </c>
      <c r="R17" s="11">
        <f ca="1" xml:space="preserve"> SUMIF( Time!$J299:$BQ299, Time!R$28, 'Balance Sheet'!$J17:$BQ17)</f>
        <v>-5932042.4870016621</v>
      </c>
      <c r="S17" s="11">
        <f ca="1" xml:space="preserve"> SUMIF( Time!$J299:$BQ299, Time!S$28, 'Balance Sheet'!$J17:$BQ17)</f>
        <v>-13875921.99087283</v>
      </c>
    </row>
    <row r="19" spans="5:16384">
      <c r="E19" s="59" t="str">
        <f xml:space="preserve"> Financials!E$24</f>
        <v>Net Assets</v>
      </c>
      <c r="F19" s="59"/>
      <c r="G19" s="59" t="str">
        <f xml:space="preserve"> Financials!G$24</f>
        <v>GBP</v>
      </c>
      <c r="H19" s="106">
        <f xml:space="preserve"> Financials!H$24</f>
        <v>0</v>
      </c>
      <c r="I19" s="59">
        <f xml:space="preserve"> Financials!I$24</f>
        <v>0</v>
      </c>
      <c r="J19" s="17">
        <f ca="1" xml:space="preserve"> SUMIF( Time!$J299:$BQ299, Time!J$28, Financials!$J24:$BQ24)</f>
        <v>-81673.05586569634</v>
      </c>
      <c r="K19" s="17">
        <f ca="1" xml:space="preserve"> SUMIF( Time!$J299:$BQ299, Time!K$28, Financials!$J24:$BQ24)</f>
        <v>717744.66801246512</v>
      </c>
      <c r="L19" s="17">
        <f ca="1" xml:space="preserve"> SUMIF( Time!$J299:$BQ299, Time!L$28, Financials!$J24:$BQ24)</f>
        <v>4064686.9096364011</v>
      </c>
      <c r="M19" s="17">
        <f ca="1" xml:space="preserve"> SUMIF( Time!$J299:$BQ299, Time!M$28, Financials!$J24:$BQ24)</f>
        <v>15631139.372314539</v>
      </c>
      <c r="N19" s="17">
        <f ca="1" xml:space="preserve"> SUMIF( Time!$J299:$BQ299, Time!N$28, Financials!$J24:$BQ24)</f>
        <v>54123393.999891318</v>
      </c>
      <c r="O19" s="17">
        <f ca="1" xml:space="preserve"> SUMIF( Time!$J299:$BQ299, Time!O$28, Financials!$J24:$BQ24)</f>
        <v>182354065.96000034</v>
      </c>
      <c r="P19" s="17">
        <f ca="1" xml:space="preserve"> SUMIF( Time!$J299:$BQ299, Time!P$28, Financials!$J24:$BQ24)</f>
        <v>613003765.69379866</v>
      </c>
      <c r="Q19" s="17">
        <f ca="1" xml:space="preserve"> SUMIF( Time!$J299:$BQ299, Time!Q$28, Financials!$J24:$BQ24)</f>
        <v>2066636439.0348661</v>
      </c>
      <c r="R19" s="17">
        <f ca="1" xml:space="preserve"> SUMIF( Time!$J299:$BQ299, Time!R$28, Financials!$J24:$BQ24)</f>
        <v>6987948695.8799343</v>
      </c>
      <c r="S19" s="17">
        <f ca="1" xml:space="preserve"> SUMIF( Time!$J299:$BQ299, Time!S$28, Financials!$J24:$BQ24)</f>
        <v>23676396057.618382</v>
      </c>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1"/>
      <c r="KJ19" s="1"/>
      <c r="KK19" s="1"/>
      <c r="KL19" s="1"/>
      <c r="KM19" s="1"/>
      <c r="KN19" s="1"/>
      <c r="KO19" s="1"/>
      <c r="KP19" s="1"/>
      <c r="KQ19" s="1"/>
      <c r="KR19" s="1"/>
      <c r="KS19" s="1"/>
      <c r="KT19" s="1"/>
      <c r="KU19" s="1"/>
      <c r="KV19" s="1"/>
      <c r="KW19" s="1"/>
      <c r="KX19" s="1"/>
      <c r="KY19" s="1"/>
      <c r="KZ19" s="1"/>
      <c r="LA19" s="1"/>
      <c r="LB19" s="1"/>
      <c r="LC19" s="1"/>
      <c r="LD19" s="1"/>
      <c r="LE19" s="1"/>
      <c r="LF19" s="1"/>
      <c r="LG19" s="1"/>
      <c r="LH19" s="1"/>
      <c r="LI19" s="1"/>
      <c r="LJ19" s="1"/>
      <c r="LK19" s="1"/>
      <c r="LL19" s="1"/>
      <c r="LM19" s="1"/>
      <c r="LN19" s="1"/>
      <c r="LO19" s="1"/>
      <c r="LP19" s="1"/>
      <c r="LQ19" s="1"/>
      <c r="LR19" s="1"/>
      <c r="LS19" s="1"/>
      <c r="LT19" s="1"/>
      <c r="LU19" s="1"/>
      <c r="LV19" s="1"/>
      <c r="LW19" s="1"/>
      <c r="LX19" s="1"/>
      <c r="LY19" s="1"/>
      <c r="LZ19" s="1"/>
      <c r="MA19" s="1"/>
      <c r="MB19" s="1"/>
      <c r="MC19" s="1"/>
      <c r="MD19" s="1"/>
      <c r="ME19" s="1"/>
      <c r="MF19" s="1"/>
      <c r="MG19" s="1"/>
      <c r="MH19" s="1"/>
      <c r="MI19" s="1"/>
      <c r="MJ19" s="1"/>
      <c r="MK19" s="1"/>
      <c r="ML19" s="1"/>
      <c r="MM19" s="1"/>
      <c r="MN19" s="1"/>
      <c r="MO19" s="1"/>
      <c r="MP19" s="1"/>
      <c r="MQ19" s="1"/>
      <c r="MR19" s="1"/>
      <c r="MS19" s="1"/>
      <c r="MT19" s="1"/>
      <c r="MU19" s="1"/>
      <c r="MV19" s="1"/>
      <c r="MW19" s="1"/>
      <c r="MX19" s="1"/>
      <c r="MY19" s="1"/>
      <c r="MZ19" s="1"/>
      <c r="NA19" s="1"/>
      <c r="NB19" s="1"/>
      <c r="NC19" s="1"/>
      <c r="ND19" s="1"/>
      <c r="NE19" s="1"/>
      <c r="NF19" s="1"/>
      <c r="NG19" s="1"/>
      <c r="NH19" s="1"/>
      <c r="NI19" s="1"/>
      <c r="NJ19" s="1"/>
      <c r="NK19" s="1"/>
      <c r="NL19" s="1"/>
      <c r="NM19" s="1"/>
      <c r="NN19" s="1"/>
      <c r="NO19" s="1"/>
      <c r="NP19" s="1"/>
      <c r="NQ19" s="1"/>
      <c r="NR19" s="1"/>
      <c r="NS19" s="1"/>
      <c r="NT19" s="1"/>
      <c r="NU19" s="1"/>
      <c r="NV19" s="1"/>
      <c r="NW19" s="1"/>
      <c r="NX19" s="1"/>
      <c r="NY19" s="1"/>
      <c r="NZ19" s="1"/>
      <c r="OA19" s="1"/>
      <c r="OB19" s="1"/>
      <c r="OC19" s="1"/>
      <c r="OD19" s="1"/>
      <c r="OE19" s="1"/>
      <c r="OF19" s="1"/>
      <c r="OG19" s="1"/>
      <c r="OH19" s="1"/>
      <c r="OI19" s="1"/>
      <c r="OJ19" s="1"/>
      <c r="OK19" s="1"/>
      <c r="OL19" s="1"/>
      <c r="OM19" s="1"/>
      <c r="ON19" s="1"/>
      <c r="OO19" s="1"/>
      <c r="OP19" s="1"/>
      <c r="OQ19" s="1"/>
      <c r="OR19" s="1"/>
      <c r="OS19" s="1"/>
      <c r="OT19" s="1"/>
      <c r="OU19" s="1"/>
      <c r="OV19" s="1"/>
      <c r="OW19" s="1"/>
      <c r="OX19" s="1"/>
      <c r="OY19" s="1"/>
      <c r="OZ19" s="1"/>
      <c r="PA19" s="1"/>
      <c r="PB19" s="1"/>
      <c r="PC19" s="1"/>
      <c r="PD19" s="1"/>
      <c r="PE19" s="1"/>
      <c r="PF19" s="1"/>
      <c r="PG19" s="1"/>
      <c r="PH19" s="1"/>
      <c r="PI19" s="1"/>
      <c r="PJ19" s="1"/>
      <c r="PK19" s="1"/>
      <c r="PL19" s="1"/>
      <c r="PM19" s="1"/>
      <c r="PN19" s="1"/>
      <c r="PO19" s="1"/>
      <c r="PP19" s="1"/>
      <c r="PQ19" s="1"/>
      <c r="PR19" s="1"/>
      <c r="PS19" s="1"/>
      <c r="PT19" s="1"/>
      <c r="PU19" s="1"/>
      <c r="PV19" s="1"/>
      <c r="PW19" s="1"/>
      <c r="PX19" s="1"/>
      <c r="PY19" s="1"/>
      <c r="PZ19" s="1"/>
      <c r="QA19" s="1"/>
      <c r="QB19" s="1"/>
      <c r="QC19" s="1"/>
      <c r="QD19" s="1"/>
      <c r="QE19" s="1"/>
      <c r="QF19" s="1"/>
      <c r="QG19" s="1"/>
      <c r="QH19" s="1"/>
      <c r="QI19" s="1"/>
      <c r="QJ19" s="1"/>
      <c r="QK19" s="1"/>
      <c r="QL19" s="1"/>
      <c r="QM19" s="1"/>
      <c r="QN19" s="1"/>
      <c r="QO19" s="1"/>
      <c r="QP19" s="1"/>
      <c r="QQ19" s="1"/>
      <c r="QR19" s="1"/>
      <c r="QS19" s="1"/>
      <c r="QT19" s="1"/>
      <c r="QU19" s="1"/>
      <c r="QV19" s="1"/>
      <c r="QW19" s="1"/>
      <c r="QX19" s="1"/>
      <c r="QY19" s="1"/>
      <c r="QZ19" s="1"/>
      <c r="RA19" s="1"/>
      <c r="RB19" s="1"/>
      <c r="RC19" s="1"/>
      <c r="RD19" s="1"/>
      <c r="RE19" s="1"/>
      <c r="RF19" s="1"/>
      <c r="RG19" s="1"/>
      <c r="RH19" s="1"/>
      <c r="RI19" s="1"/>
      <c r="RJ19" s="1"/>
      <c r="RK19" s="1"/>
      <c r="RL19" s="1"/>
      <c r="RM19" s="1"/>
      <c r="RN19" s="1"/>
      <c r="RO19" s="1"/>
      <c r="RP19" s="1"/>
      <c r="RQ19" s="1"/>
      <c r="RR19" s="1"/>
      <c r="RS19" s="1"/>
      <c r="RT19" s="1"/>
      <c r="RU19" s="1"/>
      <c r="RV19" s="1"/>
      <c r="RW19" s="1"/>
      <c r="RX19" s="1"/>
      <c r="RY19" s="1"/>
      <c r="RZ19" s="1"/>
      <c r="SA19" s="1"/>
      <c r="SB19" s="1"/>
      <c r="SC19" s="1"/>
      <c r="SD19" s="1"/>
      <c r="SE19" s="1"/>
      <c r="SF19" s="1"/>
      <c r="SG19" s="1"/>
      <c r="SH19" s="1"/>
      <c r="SI19" s="1"/>
      <c r="SJ19" s="1"/>
      <c r="SK19" s="1"/>
      <c r="SL19" s="1"/>
      <c r="SM19" s="1"/>
      <c r="SN19" s="1"/>
      <c r="SO19" s="1"/>
      <c r="SP19" s="1"/>
      <c r="SQ19" s="1"/>
      <c r="SR19" s="1"/>
      <c r="SS19" s="1"/>
      <c r="ST19" s="1"/>
      <c r="SU19" s="1"/>
      <c r="SV19" s="1"/>
      <c r="SW19" s="1"/>
      <c r="SX19" s="1"/>
      <c r="SY19" s="1"/>
      <c r="SZ19" s="1"/>
      <c r="TA19" s="1"/>
      <c r="TB19" s="1"/>
      <c r="TC19" s="1"/>
      <c r="TD19" s="1"/>
      <c r="TE19" s="1"/>
      <c r="TF19" s="1"/>
      <c r="TG19" s="1"/>
      <c r="TH19" s="1"/>
      <c r="TI19" s="1"/>
      <c r="TJ19" s="1"/>
      <c r="TK19" s="1"/>
      <c r="TL19" s="1"/>
      <c r="TM19" s="1"/>
      <c r="TN19" s="1"/>
      <c r="TO19" s="1"/>
      <c r="TP19" s="1"/>
      <c r="TQ19" s="1"/>
      <c r="TR19" s="1"/>
      <c r="TS19" s="1"/>
      <c r="TT19" s="1"/>
      <c r="TU19" s="1"/>
      <c r="TV19" s="1"/>
      <c r="TW19" s="1"/>
      <c r="TX19" s="1"/>
      <c r="TY19" s="1"/>
      <c r="TZ19" s="1"/>
      <c r="UA19" s="1"/>
      <c r="UB19" s="1"/>
      <c r="UC19" s="1"/>
      <c r="UD19" s="1"/>
      <c r="UE19" s="1"/>
      <c r="UF19" s="1"/>
      <c r="UG19" s="1"/>
      <c r="UH19" s="1"/>
      <c r="UI19" s="1"/>
      <c r="UJ19" s="1"/>
      <c r="UK19" s="1"/>
      <c r="UL19" s="1"/>
      <c r="UM19" s="1"/>
      <c r="UN19" s="1"/>
      <c r="UO19" s="1"/>
      <c r="UP19" s="1"/>
      <c r="UQ19" s="1"/>
      <c r="UR19" s="1"/>
      <c r="US19" s="1"/>
      <c r="UT19" s="1"/>
      <c r="UU19" s="1"/>
      <c r="UV19" s="1"/>
      <c r="UW19" s="1"/>
      <c r="UX19" s="1"/>
      <c r="UY19" s="1"/>
      <c r="UZ19" s="1"/>
      <c r="VA19" s="1"/>
      <c r="VB19" s="1"/>
      <c r="VC19" s="1"/>
      <c r="VD19" s="1"/>
      <c r="VE19" s="1"/>
      <c r="VF19" s="1"/>
      <c r="VG19" s="1"/>
      <c r="VH19" s="1"/>
      <c r="VI19" s="1"/>
      <c r="VJ19" s="1"/>
      <c r="VK19" s="1"/>
      <c r="VL19" s="1"/>
      <c r="VM19" s="1"/>
      <c r="VN19" s="1"/>
      <c r="VO19" s="1"/>
      <c r="VP19" s="1"/>
      <c r="VQ19" s="1"/>
      <c r="VR19" s="1"/>
      <c r="VS19" s="1"/>
      <c r="VT19" s="1"/>
      <c r="VU19" s="1"/>
      <c r="VV19" s="1"/>
      <c r="VW19" s="1"/>
      <c r="VX19" s="1"/>
      <c r="VY19" s="1"/>
      <c r="VZ19" s="1"/>
      <c r="WA19" s="1"/>
      <c r="WB19" s="1"/>
      <c r="WC19" s="1"/>
      <c r="WD19" s="1"/>
      <c r="WE19" s="1"/>
      <c r="WF19" s="1"/>
      <c r="WG19" s="1"/>
      <c r="WH19" s="1"/>
      <c r="WI19" s="1"/>
      <c r="WJ19" s="1"/>
      <c r="WK19" s="1"/>
      <c r="WL19" s="1"/>
      <c r="WM19" s="1"/>
      <c r="WN19" s="1"/>
      <c r="WO19" s="1"/>
      <c r="WP19" s="1"/>
      <c r="WQ19" s="1"/>
      <c r="WR19" s="1"/>
      <c r="WS19" s="1"/>
      <c r="WT19" s="1"/>
      <c r="WU19" s="1"/>
      <c r="WV19" s="1"/>
      <c r="WW19" s="1"/>
      <c r="WX19" s="1"/>
      <c r="WY19" s="1"/>
      <c r="WZ19" s="1"/>
      <c r="XA19" s="1"/>
      <c r="XB19" s="1"/>
      <c r="XC19" s="1"/>
      <c r="XD19" s="1"/>
      <c r="XE19" s="1"/>
      <c r="XF19" s="1"/>
      <c r="XG19" s="1"/>
      <c r="XH19" s="1"/>
      <c r="XI19" s="1"/>
      <c r="XJ19" s="1"/>
      <c r="XK19" s="1"/>
      <c r="XL19" s="1"/>
      <c r="XM19" s="1"/>
      <c r="XN19" s="1"/>
      <c r="XO19" s="1"/>
      <c r="XP19" s="1"/>
      <c r="XQ19" s="1"/>
      <c r="XR19" s="1"/>
      <c r="XS19" s="1"/>
      <c r="XT19" s="1"/>
      <c r="XU19" s="1"/>
      <c r="XV19" s="1"/>
      <c r="XW19" s="1"/>
      <c r="XX19" s="1"/>
      <c r="XY19" s="1"/>
      <c r="XZ19" s="1"/>
      <c r="YA19" s="1"/>
      <c r="YB19" s="1"/>
      <c r="YC19" s="1"/>
      <c r="YD19" s="1"/>
      <c r="YE19" s="1"/>
      <c r="YF19" s="1"/>
      <c r="YG19" s="1"/>
      <c r="YH19" s="1"/>
      <c r="YI19" s="1"/>
      <c r="YJ19" s="1"/>
      <c r="YK19" s="1"/>
      <c r="YL19" s="1"/>
      <c r="YM19" s="1"/>
      <c r="YN19" s="1"/>
      <c r="YO19" s="1"/>
      <c r="YP19" s="1"/>
      <c r="YQ19" s="1"/>
      <c r="YR19" s="1"/>
      <c r="YS19" s="1"/>
      <c r="YT19" s="1"/>
      <c r="YU19" s="1"/>
      <c r="YV19" s="1"/>
      <c r="YW19" s="1"/>
      <c r="YX19" s="1"/>
      <c r="YY19" s="1"/>
      <c r="YZ19" s="1"/>
      <c r="ZA19" s="1"/>
      <c r="ZB19" s="1"/>
      <c r="ZC19" s="1"/>
      <c r="ZD19" s="1"/>
      <c r="ZE19" s="1"/>
      <c r="ZF19" s="1"/>
      <c r="ZG19" s="1"/>
      <c r="ZH19" s="1"/>
      <c r="ZI19" s="1"/>
      <c r="ZJ19" s="1"/>
      <c r="ZK19" s="1"/>
      <c r="ZL19" s="1"/>
      <c r="ZM19" s="1"/>
      <c r="ZN19" s="1"/>
      <c r="ZO19" s="1"/>
      <c r="ZP19" s="1"/>
      <c r="ZQ19" s="1"/>
      <c r="ZR19" s="1"/>
      <c r="ZS19" s="1"/>
      <c r="ZT19" s="1"/>
      <c r="ZU19" s="1"/>
      <c r="ZV19" s="1"/>
      <c r="ZW19" s="1"/>
      <c r="ZX19" s="1"/>
      <c r="ZY19" s="1"/>
      <c r="ZZ19" s="1"/>
      <c r="AAA19" s="1"/>
      <c r="AAB19" s="1"/>
      <c r="AAC19" s="1"/>
      <c r="AAD19" s="1"/>
      <c r="AAE19" s="1"/>
      <c r="AAF19" s="1"/>
      <c r="AAG19" s="1"/>
      <c r="AAH19" s="1"/>
      <c r="AAI19" s="1"/>
      <c r="AAJ19" s="1"/>
      <c r="AAK19" s="1"/>
      <c r="AAL19" s="1"/>
      <c r="AAM19" s="1"/>
      <c r="AAN19" s="1"/>
      <c r="AAO19" s="1"/>
      <c r="AAP19" s="1"/>
      <c r="AAQ19" s="1"/>
      <c r="AAR19" s="1"/>
      <c r="AAS19" s="1"/>
      <c r="AAT19" s="1"/>
      <c r="AAU19" s="1"/>
      <c r="AAV19" s="1"/>
      <c r="AAW19" s="1"/>
      <c r="AAX19" s="1"/>
      <c r="AAY19" s="1"/>
      <c r="AAZ19" s="1"/>
      <c r="ABA19" s="1"/>
      <c r="ABB19" s="1"/>
      <c r="ABC19" s="1"/>
      <c r="ABD19" s="1"/>
      <c r="ABE19" s="1"/>
      <c r="ABF19" s="1"/>
      <c r="ABG19" s="1"/>
      <c r="ABH19" s="1"/>
      <c r="ABI19" s="1"/>
      <c r="ABJ19" s="1"/>
      <c r="ABK19" s="1"/>
      <c r="ABL19" s="1"/>
      <c r="ABM19" s="1"/>
      <c r="ABN19" s="1"/>
      <c r="ABO19" s="1"/>
      <c r="ABP19" s="1"/>
      <c r="ABQ19" s="1"/>
      <c r="ABR19" s="1"/>
      <c r="ABS19" s="1"/>
      <c r="ABT19" s="1"/>
      <c r="ABU19" s="1"/>
      <c r="ABV19" s="1"/>
      <c r="ABW19" s="1"/>
      <c r="ABX19" s="1"/>
      <c r="ABY19" s="1"/>
      <c r="ABZ19" s="1"/>
      <c r="ACA19" s="1"/>
      <c r="ACB19" s="1"/>
      <c r="ACC19" s="1"/>
      <c r="ACD19" s="1"/>
      <c r="ACE19" s="1"/>
      <c r="ACF19" s="1"/>
      <c r="ACG19" s="1"/>
      <c r="ACH19" s="1"/>
      <c r="ACI19" s="1"/>
      <c r="ACJ19" s="1"/>
      <c r="ACK19" s="1"/>
      <c r="ACL19" s="1"/>
      <c r="ACM19" s="1"/>
      <c r="ACN19" s="1"/>
      <c r="ACO19" s="1"/>
      <c r="ACP19" s="1"/>
      <c r="ACQ19" s="1"/>
      <c r="ACR19" s="1"/>
      <c r="ACS19" s="1"/>
      <c r="ACT19" s="1"/>
      <c r="ACU19" s="1"/>
      <c r="ACV19" s="1"/>
      <c r="ACW19" s="1"/>
      <c r="ACX19" s="1"/>
      <c r="ACY19" s="1"/>
      <c r="ACZ19" s="1"/>
      <c r="ADA19" s="1"/>
      <c r="ADB19" s="1"/>
      <c r="ADC19" s="1"/>
      <c r="ADD19" s="1"/>
      <c r="ADE19" s="1"/>
      <c r="ADF19" s="1"/>
      <c r="ADG19" s="1"/>
      <c r="ADH19" s="1"/>
      <c r="ADI19" s="1"/>
      <c r="ADJ19" s="1"/>
      <c r="ADK19" s="1"/>
      <c r="ADL19" s="1"/>
      <c r="ADM19" s="1"/>
      <c r="ADN19" s="1"/>
      <c r="ADO19" s="1"/>
      <c r="ADP19" s="1"/>
      <c r="ADQ19" s="1"/>
      <c r="ADR19" s="1"/>
      <c r="ADS19" s="1"/>
      <c r="ADT19" s="1"/>
      <c r="ADU19" s="1"/>
      <c r="ADV19" s="1"/>
      <c r="ADW19" s="1"/>
      <c r="ADX19" s="1"/>
      <c r="ADY19" s="1"/>
      <c r="ADZ19" s="1"/>
      <c r="AEA19" s="1"/>
      <c r="AEB19" s="1"/>
      <c r="AEC19" s="1"/>
      <c r="AED19" s="1"/>
      <c r="AEE19" s="1"/>
      <c r="AEF19" s="1"/>
      <c r="AEG19" s="1"/>
      <c r="AEH19" s="1"/>
      <c r="AEI19" s="1"/>
      <c r="AEJ19" s="1"/>
      <c r="AEK19" s="1"/>
      <c r="AEL19" s="1"/>
      <c r="AEM19" s="1"/>
      <c r="AEN19" s="1"/>
      <c r="AEO19" s="1"/>
      <c r="AEP19" s="1"/>
      <c r="AEQ19" s="1"/>
      <c r="AER19" s="1"/>
      <c r="AES19" s="1"/>
      <c r="AET19" s="1"/>
      <c r="AEU19" s="1"/>
      <c r="AEV19" s="1"/>
      <c r="AEW19" s="1"/>
      <c r="AEX19" s="1"/>
      <c r="AEY19" s="1"/>
      <c r="AEZ19" s="1"/>
      <c r="AFA19" s="1"/>
      <c r="AFB19" s="1"/>
      <c r="AFC19" s="1"/>
      <c r="AFD19" s="1"/>
      <c r="AFE19" s="1"/>
      <c r="AFF19" s="1"/>
      <c r="AFG19" s="1"/>
      <c r="AFH19" s="1"/>
      <c r="AFI19" s="1"/>
      <c r="AFJ19" s="1"/>
      <c r="AFK19" s="1"/>
      <c r="AFL19" s="1"/>
      <c r="AFM19" s="1"/>
      <c r="AFN19" s="1"/>
      <c r="AFO19" s="1"/>
      <c r="AFP19" s="1"/>
      <c r="AFQ19" s="1"/>
      <c r="AFR19" s="1"/>
      <c r="AFS19" s="1"/>
      <c r="AFT19" s="1"/>
      <c r="AFU19" s="1"/>
      <c r="AFV19" s="1"/>
      <c r="AFW19" s="1"/>
      <c r="AFX19" s="1"/>
      <c r="AFY19" s="1"/>
      <c r="AFZ19" s="1"/>
      <c r="AGA19" s="1"/>
      <c r="AGB19" s="1"/>
      <c r="AGC19" s="1"/>
      <c r="AGD19" s="1"/>
      <c r="AGE19" s="1"/>
      <c r="AGF19" s="1"/>
      <c r="AGG19" s="1"/>
      <c r="AGH19" s="1"/>
      <c r="AGI19" s="1"/>
      <c r="AGJ19" s="1"/>
      <c r="AGK19" s="1"/>
      <c r="AGL19" s="1"/>
      <c r="AGM19" s="1"/>
      <c r="AGN19" s="1"/>
      <c r="AGO19" s="1"/>
      <c r="AGP19" s="1"/>
      <c r="AGQ19" s="1"/>
      <c r="AGR19" s="1"/>
      <c r="AGS19" s="1"/>
      <c r="AGT19" s="1"/>
      <c r="AGU19" s="1"/>
      <c r="AGV19" s="1"/>
      <c r="AGW19" s="1"/>
      <c r="AGX19" s="1"/>
      <c r="AGY19" s="1"/>
      <c r="AGZ19" s="1"/>
      <c r="AHA19" s="1"/>
      <c r="AHB19" s="1"/>
      <c r="AHC19" s="1"/>
      <c r="AHD19" s="1"/>
      <c r="AHE19" s="1"/>
      <c r="AHF19" s="1"/>
      <c r="AHG19" s="1"/>
      <c r="AHH19" s="1"/>
      <c r="AHI19" s="1"/>
      <c r="AHJ19" s="1"/>
      <c r="AHK19" s="1"/>
      <c r="AHL19" s="1"/>
      <c r="AHM19" s="1"/>
      <c r="AHN19" s="1"/>
      <c r="AHO19" s="1"/>
      <c r="AHP19" s="1"/>
      <c r="AHQ19" s="1"/>
      <c r="AHR19" s="1"/>
      <c r="AHS19" s="1"/>
      <c r="AHT19" s="1"/>
      <c r="AHU19" s="1"/>
      <c r="AHV19" s="1"/>
      <c r="AHW19" s="1"/>
      <c r="AHX19" s="1"/>
      <c r="AHY19" s="1"/>
      <c r="AHZ19" s="1"/>
      <c r="AIA19" s="1"/>
      <c r="AIB19" s="1"/>
      <c r="AIC19" s="1"/>
      <c r="AID19" s="1"/>
      <c r="AIE19" s="1"/>
      <c r="AIF19" s="1"/>
      <c r="AIG19" s="1"/>
      <c r="AIH19" s="1"/>
      <c r="AII19" s="1"/>
      <c r="AIJ19" s="1"/>
      <c r="AIK19" s="1"/>
      <c r="AIL19" s="1"/>
      <c r="AIM19" s="1"/>
      <c r="AIN19" s="1"/>
      <c r="AIO19" s="1"/>
      <c r="AIP19" s="1"/>
      <c r="AIQ19" s="1"/>
      <c r="AIR19" s="1"/>
      <c r="AIS19" s="1"/>
      <c r="AIT19" s="1"/>
      <c r="AIU19" s="1"/>
      <c r="AIV19" s="1"/>
      <c r="AIW19" s="1"/>
      <c r="AIX19" s="1"/>
      <c r="AIY19" s="1"/>
      <c r="AIZ19" s="1"/>
      <c r="AJA19" s="1"/>
      <c r="AJB19" s="1"/>
      <c r="AJC19" s="1"/>
      <c r="AJD19" s="1"/>
      <c r="AJE19" s="1"/>
      <c r="AJF19" s="1"/>
      <c r="AJG19" s="1"/>
      <c r="AJH19" s="1"/>
      <c r="AJI19" s="1"/>
      <c r="AJJ19" s="1"/>
      <c r="AJK19" s="1"/>
      <c r="AJL19" s="1"/>
      <c r="AJM19" s="1"/>
      <c r="AJN19" s="1"/>
      <c r="AJO19" s="1"/>
      <c r="AJP19" s="1"/>
      <c r="AJQ19" s="1"/>
      <c r="AJR19" s="1"/>
      <c r="AJS19" s="1"/>
      <c r="AJT19" s="1"/>
      <c r="AJU19" s="1"/>
      <c r="AJV19" s="1"/>
      <c r="AJW19" s="1"/>
      <c r="AJX19" s="1"/>
      <c r="AJY19" s="1"/>
      <c r="AJZ19" s="1"/>
      <c r="AKA19" s="1"/>
      <c r="AKB19" s="1"/>
      <c r="AKC19" s="1"/>
      <c r="AKD19" s="1"/>
      <c r="AKE19" s="1"/>
      <c r="AKF19" s="1"/>
      <c r="AKG19" s="1"/>
      <c r="AKH19" s="1"/>
      <c r="AKI19" s="1"/>
      <c r="AKJ19" s="1"/>
      <c r="AKK19" s="1"/>
      <c r="AKL19" s="1"/>
      <c r="AKM19" s="1"/>
      <c r="AKN19" s="1"/>
      <c r="AKO19" s="1"/>
      <c r="AKP19" s="1"/>
      <c r="AKQ19" s="1"/>
      <c r="AKR19" s="1"/>
      <c r="AKS19" s="1"/>
      <c r="AKT19" s="1"/>
      <c r="AKU19" s="1"/>
      <c r="AKV19" s="1"/>
      <c r="AKW19" s="1"/>
      <c r="AKX19" s="1"/>
      <c r="AKY19" s="1"/>
      <c r="AKZ19" s="1"/>
      <c r="ALA19" s="1"/>
      <c r="ALB19" s="1"/>
      <c r="ALC19" s="1"/>
      <c r="ALD19" s="1"/>
      <c r="ALE19" s="1"/>
      <c r="ALF19" s="1"/>
      <c r="ALG19" s="1"/>
      <c r="ALH19" s="1"/>
      <c r="ALI19" s="1"/>
      <c r="ALJ19" s="1"/>
      <c r="ALK19" s="1"/>
      <c r="ALL19" s="1"/>
      <c r="ALM19" s="1"/>
      <c r="ALN19" s="1"/>
      <c r="ALO19" s="1"/>
      <c r="ALP19" s="1"/>
      <c r="ALQ19" s="1"/>
      <c r="ALR19" s="1"/>
      <c r="ALS19" s="1"/>
      <c r="ALT19" s="1"/>
      <c r="ALU19" s="1"/>
      <c r="ALV19" s="1"/>
      <c r="ALW19" s="1"/>
      <c r="ALX19" s="1"/>
      <c r="ALY19" s="1"/>
      <c r="ALZ19" s="1"/>
      <c r="AMA19" s="1"/>
      <c r="AMB19" s="1"/>
      <c r="AMC19" s="1"/>
      <c r="AMD19" s="1"/>
      <c r="AME19" s="1"/>
      <c r="AMF19" s="1"/>
      <c r="AMG19" s="1"/>
      <c r="AMH19" s="1"/>
      <c r="AMI19" s="1"/>
      <c r="AMJ19" s="1"/>
      <c r="AMK19" s="1"/>
      <c r="AML19" s="1"/>
      <c r="AMM19" s="1"/>
      <c r="AMN19" s="1"/>
      <c r="AMO19" s="1"/>
      <c r="AMP19" s="1"/>
      <c r="AMQ19" s="1"/>
      <c r="AMR19" s="1"/>
      <c r="AMS19" s="1"/>
      <c r="AMT19" s="1"/>
      <c r="AMU19" s="1"/>
      <c r="AMV19" s="1"/>
      <c r="AMW19" s="1"/>
      <c r="AMX19" s="1"/>
      <c r="AMY19" s="1"/>
      <c r="AMZ19" s="1"/>
      <c r="ANA19" s="1"/>
      <c r="ANB19" s="1"/>
      <c r="ANC19" s="1"/>
      <c r="AND19" s="1"/>
      <c r="ANE19" s="1"/>
      <c r="ANF19" s="1"/>
      <c r="ANG19" s="1"/>
      <c r="ANH19" s="1"/>
      <c r="ANI19" s="1"/>
      <c r="ANJ19" s="1"/>
      <c r="ANK19" s="1"/>
      <c r="ANL19" s="1"/>
      <c r="ANM19" s="1"/>
      <c r="ANN19" s="1"/>
      <c r="ANO19" s="1"/>
      <c r="ANP19" s="1"/>
      <c r="ANQ19" s="1"/>
      <c r="ANR19" s="1"/>
      <c r="ANS19" s="1"/>
      <c r="ANT19" s="1"/>
      <c r="ANU19" s="1"/>
      <c r="ANV19" s="1"/>
      <c r="ANW19" s="1"/>
      <c r="ANX19" s="1"/>
      <c r="ANY19" s="1"/>
      <c r="ANZ19" s="1"/>
      <c r="AOA19" s="1"/>
      <c r="AOB19" s="1"/>
      <c r="AOC19" s="1"/>
      <c r="AOD19" s="1"/>
      <c r="AOE19" s="1"/>
      <c r="AOF19" s="1"/>
      <c r="AOG19" s="1"/>
      <c r="AOH19" s="1"/>
      <c r="AOI19" s="1"/>
      <c r="AOJ19" s="1"/>
      <c r="AOK19" s="1"/>
      <c r="AOL19" s="1"/>
      <c r="AOM19" s="1"/>
      <c r="AON19" s="1"/>
      <c r="AOO19" s="1"/>
      <c r="AOP19" s="1"/>
      <c r="AOQ19" s="1"/>
      <c r="AOR19" s="1"/>
      <c r="AOS19" s="1"/>
      <c r="AOT19" s="1"/>
      <c r="AOU19" s="1"/>
      <c r="AOV19" s="1"/>
      <c r="AOW19" s="1"/>
      <c r="AOX19" s="1"/>
      <c r="AOY19" s="1"/>
      <c r="AOZ19" s="1"/>
      <c r="APA19" s="1"/>
      <c r="APB19" s="1"/>
      <c r="APC19" s="1"/>
      <c r="APD19" s="1"/>
      <c r="APE19" s="1"/>
      <c r="APF19" s="1"/>
      <c r="APG19" s="1"/>
      <c r="APH19" s="1"/>
      <c r="API19" s="1"/>
      <c r="APJ19" s="1"/>
      <c r="APK19" s="1"/>
      <c r="APL19" s="1"/>
      <c r="APM19" s="1"/>
      <c r="APN19" s="1"/>
      <c r="APO19" s="1"/>
      <c r="APP19" s="1"/>
      <c r="APQ19" s="1"/>
      <c r="APR19" s="1"/>
      <c r="APS19" s="1"/>
      <c r="APT19" s="1"/>
      <c r="APU19" s="1"/>
      <c r="APV19" s="1"/>
      <c r="APW19" s="1"/>
      <c r="APX19" s="1"/>
      <c r="APY19" s="1"/>
      <c r="APZ19" s="1"/>
      <c r="AQA19" s="1"/>
      <c r="AQB19" s="1"/>
      <c r="AQC19" s="1"/>
      <c r="AQD19" s="1"/>
      <c r="AQE19" s="1"/>
      <c r="AQF19" s="1"/>
      <c r="AQG19" s="1"/>
      <c r="AQH19" s="1"/>
      <c r="AQI19" s="1"/>
      <c r="AQJ19" s="1"/>
      <c r="AQK19" s="1"/>
      <c r="AQL19" s="1"/>
      <c r="AQM19" s="1"/>
      <c r="AQN19" s="1"/>
      <c r="AQO19" s="1"/>
      <c r="AQP19" s="1"/>
      <c r="AQQ19" s="1"/>
      <c r="AQR19" s="1"/>
      <c r="AQS19" s="1"/>
      <c r="AQT19" s="1"/>
      <c r="AQU19" s="1"/>
      <c r="AQV19" s="1"/>
      <c r="AQW19" s="1"/>
      <c r="AQX19" s="1"/>
      <c r="AQY19" s="1"/>
      <c r="AQZ19" s="1"/>
      <c r="ARA19" s="1"/>
      <c r="ARB19" s="1"/>
      <c r="ARC19" s="1"/>
      <c r="ARD19" s="1"/>
      <c r="ARE19" s="1"/>
      <c r="ARF19" s="1"/>
      <c r="ARG19" s="1"/>
      <c r="ARH19" s="1"/>
      <c r="ARI19" s="1"/>
      <c r="ARJ19" s="1"/>
      <c r="ARK19" s="1"/>
      <c r="ARL19" s="1"/>
      <c r="ARM19" s="1"/>
      <c r="ARN19" s="1"/>
      <c r="ARO19" s="1"/>
      <c r="ARP19" s="1"/>
      <c r="ARQ19" s="1"/>
      <c r="ARR19" s="1"/>
      <c r="ARS19" s="1"/>
      <c r="ART19" s="1"/>
      <c r="ARU19" s="1"/>
      <c r="ARV19" s="1"/>
      <c r="ARW19" s="1"/>
      <c r="ARX19" s="1"/>
      <c r="ARY19" s="1"/>
      <c r="ARZ19" s="1"/>
      <c r="ASA19" s="1"/>
      <c r="ASB19" s="1"/>
      <c r="ASC19" s="1"/>
      <c r="ASD19" s="1"/>
      <c r="ASE19" s="1"/>
      <c r="ASF19" s="1"/>
      <c r="ASG19" s="1"/>
      <c r="ASH19" s="1"/>
      <c r="ASI19" s="1"/>
      <c r="ASJ19" s="1"/>
      <c r="ASK19" s="1"/>
      <c r="ASL19" s="1"/>
      <c r="ASM19" s="1"/>
      <c r="ASN19" s="1"/>
      <c r="ASO19" s="1"/>
      <c r="ASP19" s="1"/>
      <c r="ASQ19" s="1"/>
      <c r="ASR19" s="1"/>
      <c r="ASS19" s="1"/>
      <c r="AST19" s="1"/>
      <c r="ASU19" s="1"/>
      <c r="ASV19" s="1"/>
      <c r="ASW19" s="1"/>
      <c r="ASX19" s="1"/>
      <c r="ASY19" s="1"/>
      <c r="ASZ19" s="1"/>
      <c r="ATA19" s="1"/>
      <c r="ATB19" s="1"/>
      <c r="ATC19" s="1"/>
      <c r="ATD19" s="1"/>
      <c r="ATE19" s="1"/>
      <c r="ATF19" s="1"/>
      <c r="ATG19" s="1"/>
      <c r="ATH19" s="1"/>
      <c r="ATI19" s="1"/>
      <c r="ATJ19" s="1"/>
      <c r="ATK19" s="1"/>
      <c r="ATL19" s="1"/>
      <c r="ATM19" s="1"/>
      <c r="ATN19" s="1"/>
      <c r="ATO19" s="1"/>
      <c r="ATP19" s="1"/>
      <c r="ATQ19" s="1"/>
      <c r="ATR19" s="1"/>
      <c r="ATS19" s="1"/>
      <c r="ATT19" s="1"/>
      <c r="ATU19" s="1"/>
      <c r="ATV19" s="1"/>
      <c r="ATW19" s="1"/>
      <c r="ATX19" s="1"/>
      <c r="ATY19" s="1"/>
      <c r="ATZ19" s="1"/>
      <c r="AUA19" s="1"/>
      <c r="AUB19" s="1"/>
      <c r="AUC19" s="1"/>
      <c r="AUD19" s="1"/>
      <c r="AUE19" s="1"/>
      <c r="AUF19" s="1"/>
      <c r="AUG19" s="1"/>
      <c r="AUH19" s="1"/>
      <c r="AUI19" s="1"/>
      <c r="AUJ19" s="1"/>
      <c r="AUK19" s="1"/>
      <c r="AUL19" s="1"/>
      <c r="AUM19" s="1"/>
      <c r="AUN19" s="1"/>
      <c r="AUO19" s="1"/>
      <c r="AUP19" s="1"/>
      <c r="AUQ19" s="1"/>
      <c r="AUR19" s="1"/>
      <c r="AUS19" s="1"/>
      <c r="AUT19" s="1"/>
      <c r="AUU19" s="1"/>
      <c r="AUV19" s="1"/>
      <c r="AUW19" s="1"/>
      <c r="AUX19" s="1"/>
      <c r="AUY19" s="1"/>
      <c r="AUZ19" s="1"/>
      <c r="AVA19" s="1"/>
      <c r="AVB19" s="1"/>
      <c r="AVC19" s="1"/>
      <c r="AVD19" s="1"/>
      <c r="AVE19" s="1"/>
      <c r="AVF19" s="1"/>
      <c r="AVG19" s="1"/>
      <c r="AVH19" s="1"/>
      <c r="AVI19" s="1"/>
      <c r="AVJ19" s="1"/>
      <c r="AVK19" s="1"/>
      <c r="AVL19" s="1"/>
      <c r="AVM19" s="1"/>
      <c r="AVN19" s="1"/>
      <c r="AVO19" s="1"/>
      <c r="AVP19" s="1"/>
      <c r="AVQ19" s="1"/>
      <c r="AVR19" s="1"/>
      <c r="AVS19" s="1"/>
      <c r="AVT19" s="1"/>
      <c r="AVU19" s="1"/>
      <c r="AVV19" s="1"/>
      <c r="AVW19" s="1"/>
      <c r="AVX19" s="1"/>
      <c r="AVY19" s="1"/>
      <c r="AVZ19" s="1"/>
      <c r="AWA19" s="1"/>
      <c r="AWB19" s="1"/>
      <c r="AWC19" s="1"/>
      <c r="AWD19" s="1"/>
      <c r="AWE19" s="1"/>
      <c r="AWF19" s="1"/>
      <c r="AWG19" s="1"/>
      <c r="AWH19" s="1"/>
      <c r="AWI19" s="1"/>
      <c r="AWJ19" s="1"/>
      <c r="AWK19" s="1"/>
      <c r="AWL19" s="1"/>
      <c r="AWM19" s="1"/>
      <c r="AWN19" s="1"/>
      <c r="AWO19" s="1"/>
      <c r="AWP19" s="1"/>
      <c r="AWQ19" s="1"/>
      <c r="AWR19" s="1"/>
      <c r="AWS19" s="1"/>
      <c r="AWT19" s="1"/>
      <c r="AWU19" s="1"/>
      <c r="AWV19" s="1"/>
      <c r="AWW19" s="1"/>
      <c r="AWX19" s="1"/>
      <c r="AWY19" s="1"/>
      <c r="AWZ19" s="1"/>
      <c r="AXA19" s="1"/>
      <c r="AXB19" s="1"/>
      <c r="AXC19" s="1"/>
      <c r="AXD19" s="1"/>
      <c r="AXE19" s="1"/>
      <c r="AXF19" s="1"/>
      <c r="AXG19" s="1"/>
      <c r="AXH19" s="1"/>
      <c r="AXI19" s="1"/>
      <c r="AXJ19" s="1"/>
      <c r="AXK19" s="1"/>
      <c r="AXL19" s="1"/>
      <c r="AXM19" s="1"/>
      <c r="AXN19" s="1"/>
      <c r="AXO19" s="1"/>
      <c r="AXP19" s="1"/>
      <c r="AXQ19" s="1"/>
      <c r="AXR19" s="1"/>
      <c r="AXS19" s="1"/>
      <c r="AXT19" s="1"/>
      <c r="AXU19" s="1"/>
      <c r="AXV19" s="1"/>
      <c r="AXW19" s="1"/>
      <c r="AXX19" s="1"/>
      <c r="AXY19" s="1"/>
      <c r="AXZ19" s="1"/>
      <c r="AYA19" s="1"/>
      <c r="AYB19" s="1"/>
      <c r="AYC19" s="1"/>
      <c r="AYD19" s="1"/>
      <c r="AYE19" s="1"/>
      <c r="AYF19" s="1"/>
      <c r="AYG19" s="1"/>
      <c r="AYH19" s="1"/>
      <c r="AYI19" s="1"/>
      <c r="AYJ19" s="1"/>
      <c r="AYK19" s="1"/>
      <c r="AYL19" s="1"/>
      <c r="AYM19" s="1"/>
      <c r="AYN19" s="1"/>
      <c r="AYO19" s="1"/>
      <c r="AYP19" s="1"/>
      <c r="AYQ19" s="1"/>
      <c r="AYR19" s="1"/>
      <c r="AYS19" s="1"/>
      <c r="AYT19" s="1"/>
      <c r="AYU19" s="1"/>
      <c r="AYV19" s="1"/>
      <c r="AYW19" s="1"/>
      <c r="AYX19" s="1"/>
      <c r="AYY19" s="1"/>
      <c r="AYZ19" s="1"/>
      <c r="AZA19" s="1"/>
      <c r="AZB19" s="1"/>
      <c r="AZC19" s="1"/>
      <c r="AZD19" s="1"/>
      <c r="AZE19" s="1"/>
      <c r="AZF19" s="1"/>
      <c r="AZG19" s="1"/>
      <c r="AZH19" s="1"/>
      <c r="AZI19" s="1"/>
      <c r="AZJ19" s="1"/>
      <c r="AZK19" s="1"/>
      <c r="AZL19" s="1"/>
      <c r="AZM19" s="1"/>
      <c r="AZN19" s="1"/>
      <c r="AZO19" s="1"/>
      <c r="AZP19" s="1"/>
      <c r="AZQ19" s="1"/>
      <c r="AZR19" s="1"/>
      <c r="AZS19" s="1"/>
      <c r="AZT19" s="1"/>
      <c r="AZU19" s="1"/>
      <c r="AZV19" s="1"/>
      <c r="AZW19" s="1"/>
      <c r="AZX19" s="1"/>
      <c r="AZY19" s="1"/>
      <c r="AZZ19" s="1"/>
      <c r="BAA19" s="1"/>
      <c r="BAB19" s="1"/>
      <c r="BAC19" s="1"/>
      <c r="BAD19" s="1"/>
      <c r="BAE19" s="1"/>
      <c r="BAF19" s="1"/>
      <c r="BAG19" s="1"/>
      <c r="BAH19" s="1"/>
      <c r="BAI19" s="1"/>
      <c r="BAJ19" s="1"/>
      <c r="BAK19" s="1"/>
      <c r="BAL19" s="1"/>
      <c r="BAM19" s="1"/>
      <c r="BAN19" s="1"/>
      <c r="BAO19" s="1"/>
      <c r="BAP19" s="1"/>
      <c r="BAQ19" s="1"/>
      <c r="BAR19" s="1"/>
      <c r="BAS19" s="1"/>
      <c r="BAT19" s="1"/>
      <c r="BAU19" s="1"/>
      <c r="BAV19" s="1"/>
      <c r="BAW19" s="1"/>
      <c r="BAX19" s="1"/>
      <c r="BAY19" s="1"/>
      <c r="BAZ19" s="1"/>
      <c r="BBA19" s="1"/>
      <c r="BBB19" s="1"/>
      <c r="BBC19" s="1"/>
      <c r="BBD19" s="1"/>
      <c r="BBE19" s="1"/>
      <c r="BBF19" s="1"/>
      <c r="BBG19" s="1"/>
      <c r="BBH19" s="1"/>
      <c r="BBI19" s="1"/>
      <c r="BBJ19" s="1"/>
      <c r="BBK19" s="1"/>
      <c r="BBL19" s="1"/>
      <c r="BBM19" s="1"/>
      <c r="BBN19" s="1"/>
      <c r="BBO19" s="1"/>
      <c r="BBP19" s="1"/>
      <c r="BBQ19" s="1"/>
      <c r="BBR19" s="1"/>
      <c r="BBS19" s="1"/>
      <c r="BBT19" s="1"/>
      <c r="BBU19" s="1"/>
      <c r="BBV19" s="1"/>
      <c r="BBW19" s="1"/>
      <c r="BBX19" s="1"/>
      <c r="BBY19" s="1"/>
      <c r="BBZ19" s="1"/>
      <c r="BCA19" s="1"/>
      <c r="BCB19" s="1"/>
      <c r="BCC19" s="1"/>
      <c r="BCD19" s="1"/>
      <c r="BCE19" s="1"/>
      <c r="BCF19" s="1"/>
      <c r="BCG19" s="1"/>
      <c r="BCH19" s="1"/>
      <c r="BCI19" s="1"/>
      <c r="BCJ19" s="1"/>
      <c r="BCK19" s="1"/>
      <c r="BCL19" s="1"/>
      <c r="BCM19" s="1"/>
      <c r="BCN19" s="1"/>
      <c r="BCO19" s="1"/>
      <c r="BCP19" s="1"/>
      <c r="BCQ19" s="1"/>
      <c r="BCR19" s="1"/>
      <c r="BCS19" s="1"/>
      <c r="BCT19" s="1"/>
      <c r="BCU19" s="1"/>
      <c r="BCV19" s="1"/>
      <c r="BCW19" s="1"/>
      <c r="BCX19" s="1"/>
      <c r="BCY19" s="1"/>
      <c r="BCZ19" s="1"/>
      <c r="BDA19" s="1"/>
      <c r="BDB19" s="1"/>
      <c r="BDC19" s="1"/>
      <c r="BDD19" s="1"/>
      <c r="BDE19" s="1"/>
      <c r="BDF19" s="1"/>
      <c r="BDG19" s="1"/>
      <c r="BDH19" s="1"/>
      <c r="BDI19" s="1"/>
      <c r="BDJ19" s="1"/>
      <c r="BDK19" s="1"/>
      <c r="BDL19" s="1"/>
      <c r="BDM19" s="1"/>
      <c r="BDN19" s="1"/>
      <c r="BDO19" s="1"/>
      <c r="BDP19" s="1"/>
      <c r="BDQ19" s="1"/>
      <c r="BDR19" s="1"/>
      <c r="BDS19" s="1"/>
      <c r="BDT19" s="1"/>
      <c r="BDU19" s="1"/>
      <c r="BDV19" s="1"/>
      <c r="BDW19" s="1"/>
      <c r="BDX19" s="1"/>
      <c r="BDY19" s="1"/>
      <c r="BDZ19" s="1"/>
      <c r="BEA19" s="1"/>
      <c r="BEB19" s="1"/>
      <c r="BEC19" s="1"/>
      <c r="BED19" s="1"/>
      <c r="BEE19" s="1"/>
      <c r="BEF19" s="1"/>
      <c r="BEG19" s="1"/>
      <c r="BEH19" s="1"/>
      <c r="BEI19" s="1"/>
      <c r="BEJ19" s="1"/>
      <c r="BEK19" s="1"/>
      <c r="BEL19" s="1"/>
      <c r="BEM19" s="1"/>
      <c r="BEN19" s="1"/>
      <c r="BEO19" s="1"/>
      <c r="BEP19" s="1"/>
      <c r="BEQ19" s="1"/>
      <c r="BER19" s="1"/>
      <c r="BES19" s="1"/>
      <c r="BET19" s="1"/>
      <c r="BEU19" s="1"/>
      <c r="BEV19" s="1"/>
      <c r="BEW19" s="1"/>
      <c r="BEX19" s="1"/>
      <c r="BEY19" s="1"/>
      <c r="BEZ19" s="1"/>
      <c r="BFA19" s="1"/>
      <c r="BFB19" s="1"/>
      <c r="BFC19" s="1"/>
      <c r="BFD19" s="1"/>
      <c r="BFE19" s="1"/>
      <c r="BFF19" s="1"/>
      <c r="BFG19" s="1"/>
      <c r="BFH19" s="1"/>
      <c r="BFI19" s="1"/>
      <c r="BFJ19" s="1"/>
      <c r="BFK19" s="1"/>
      <c r="BFL19" s="1"/>
      <c r="BFM19" s="1"/>
      <c r="BFN19" s="1"/>
      <c r="BFO19" s="1"/>
      <c r="BFP19" s="1"/>
      <c r="BFQ19" s="1"/>
      <c r="BFR19" s="1"/>
      <c r="BFS19" s="1"/>
      <c r="BFT19" s="1"/>
      <c r="BFU19" s="1"/>
      <c r="BFV19" s="1"/>
      <c r="BFW19" s="1"/>
      <c r="BFX19" s="1"/>
      <c r="BFY19" s="1"/>
      <c r="BFZ19" s="1"/>
      <c r="BGA19" s="1"/>
      <c r="BGB19" s="1"/>
      <c r="BGC19" s="1"/>
      <c r="BGD19" s="1"/>
      <c r="BGE19" s="1"/>
      <c r="BGF19" s="1"/>
      <c r="BGG19" s="1"/>
      <c r="BGH19" s="1"/>
      <c r="BGI19" s="1"/>
      <c r="BGJ19" s="1"/>
      <c r="BGK19" s="1"/>
      <c r="BGL19" s="1"/>
      <c r="BGM19" s="1"/>
      <c r="BGN19" s="1"/>
      <c r="BGO19" s="1"/>
      <c r="BGP19" s="1"/>
      <c r="BGQ19" s="1"/>
      <c r="BGR19" s="1"/>
      <c r="BGS19" s="1"/>
      <c r="BGT19" s="1"/>
      <c r="BGU19" s="1"/>
      <c r="BGV19" s="1"/>
      <c r="BGW19" s="1"/>
      <c r="BGX19" s="1"/>
      <c r="BGY19" s="1"/>
      <c r="BGZ19" s="1"/>
      <c r="BHA19" s="1"/>
      <c r="BHB19" s="1"/>
      <c r="BHC19" s="1"/>
      <c r="BHD19" s="1"/>
      <c r="BHE19" s="1"/>
      <c r="BHF19" s="1"/>
      <c r="BHG19" s="1"/>
      <c r="BHH19" s="1"/>
      <c r="BHI19" s="1"/>
      <c r="BHJ19" s="1"/>
      <c r="BHK19" s="1"/>
      <c r="BHL19" s="1"/>
      <c r="BHM19" s="1"/>
      <c r="BHN19" s="1"/>
      <c r="BHO19" s="1"/>
      <c r="BHP19" s="1"/>
      <c r="BHQ19" s="1"/>
      <c r="BHR19" s="1"/>
      <c r="BHS19" s="1"/>
      <c r="BHT19" s="1"/>
      <c r="BHU19" s="1"/>
      <c r="BHV19" s="1"/>
      <c r="BHW19" s="1"/>
      <c r="BHX19" s="1"/>
      <c r="BHY19" s="1"/>
      <c r="BHZ19" s="1"/>
      <c r="BIA19" s="1"/>
      <c r="BIB19" s="1"/>
      <c r="BIC19" s="1"/>
      <c r="BID19" s="1"/>
      <c r="BIE19" s="1"/>
      <c r="BIF19" s="1"/>
      <c r="BIG19" s="1"/>
      <c r="BIH19" s="1"/>
      <c r="BII19" s="1"/>
      <c r="BIJ19" s="1"/>
      <c r="BIK19" s="1"/>
      <c r="BIL19" s="1"/>
      <c r="BIM19" s="1"/>
      <c r="BIN19" s="1"/>
      <c r="BIO19" s="1"/>
      <c r="BIP19" s="1"/>
      <c r="BIQ19" s="1"/>
      <c r="BIR19" s="1"/>
      <c r="BIS19" s="1"/>
      <c r="BIT19" s="1"/>
      <c r="BIU19" s="1"/>
      <c r="BIV19" s="1"/>
      <c r="BIW19" s="1"/>
      <c r="BIX19" s="1"/>
      <c r="BIY19" s="1"/>
      <c r="BIZ19" s="1"/>
      <c r="BJA19" s="1"/>
      <c r="BJB19" s="1"/>
      <c r="BJC19" s="1"/>
      <c r="BJD19" s="1"/>
      <c r="BJE19" s="1"/>
      <c r="BJF19" s="1"/>
      <c r="BJG19" s="1"/>
      <c r="BJH19" s="1"/>
      <c r="BJI19" s="1"/>
      <c r="BJJ19" s="1"/>
      <c r="BJK19" s="1"/>
      <c r="BJL19" s="1"/>
      <c r="BJM19" s="1"/>
      <c r="BJN19" s="1"/>
      <c r="BJO19" s="1"/>
      <c r="BJP19" s="1"/>
      <c r="BJQ19" s="1"/>
      <c r="BJR19" s="1"/>
      <c r="BJS19" s="1"/>
      <c r="BJT19" s="1"/>
      <c r="BJU19" s="1"/>
      <c r="BJV19" s="1"/>
      <c r="BJW19" s="1"/>
      <c r="BJX19" s="1"/>
      <c r="BJY19" s="1"/>
      <c r="BJZ19" s="1"/>
      <c r="BKA19" s="1"/>
      <c r="BKB19" s="1"/>
      <c r="BKC19" s="1"/>
      <c r="BKD19" s="1"/>
      <c r="BKE19" s="1"/>
      <c r="BKF19" s="1"/>
      <c r="BKG19" s="1"/>
      <c r="BKH19" s="1"/>
      <c r="BKI19" s="1"/>
      <c r="BKJ19" s="1"/>
      <c r="BKK19" s="1"/>
      <c r="BKL19" s="1"/>
      <c r="BKM19" s="1"/>
      <c r="BKN19" s="1"/>
      <c r="BKO19" s="1"/>
      <c r="BKP19" s="1"/>
      <c r="BKQ19" s="1"/>
      <c r="BKR19" s="1"/>
      <c r="BKS19" s="1"/>
      <c r="BKT19" s="1"/>
      <c r="BKU19" s="1"/>
      <c r="BKV19" s="1"/>
      <c r="BKW19" s="1"/>
      <c r="BKX19" s="1"/>
      <c r="BKY19" s="1"/>
      <c r="BKZ19" s="1"/>
      <c r="BLA19" s="1"/>
      <c r="BLB19" s="1"/>
      <c r="BLC19" s="1"/>
      <c r="BLD19" s="1"/>
      <c r="BLE19" s="1"/>
      <c r="BLF19" s="1"/>
      <c r="BLG19" s="1"/>
      <c r="BLH19" s="1"/>
      <c r="BLI19" s="1"/>
      <c r="BLJ19" s="1"/>
      <c r="BLK19" s="1"/>
      <c r="BLL19" s="1"/>
      <c r="BLM19" s="1"/>
      <c r="BLN19" s="1"/>
      <c r="BLO19" s="1"/>
      <c r="BLP19" s="1"/>
      <c r="BLQ19" s="1"/>
      <c r="BLR19" s="1"/>
      <c r="BLS19" s="1"/>
      <c r="BLT19" s="1"/>
      <c r="BLU19" s="1"/>
      <c r="BLV19" s="1"/>
      <c r="BLW19" s="1"/>
      <c r="BLX19" s="1"/>
      <c r="BLY19" s="1"/>
      <c r="BLZ19" s="1"/>
      <c r="BMA19" s="1"/>
      <c r="BMB19" s="1"/>
      <c r="BMC19" s="1"/>
      <c r="BMD19" s="1"/>
      <c r="BME19" s="1"/>
      <c r="BMF19" s="1"/>
      <c r="BMG19" s="1"/>
      <c r="BMH19" s="1"/>
      <c r="BMI19" s="1"/>
      <c r="BMJ19" s="1"/>
      <c r="BMK19" s="1"/>
      <c r="BML19" s="1"/>
      <c r="BMM19" s="1"/>
      <c r="BMN19" s="1"/>
      <c r="BMO19" s="1"/>
      <c r="BMP19" s="1"/>
      <c r="BMQ19" s="1"/>
      <c r="BMR19" s="1"/>
      <c r="BMS19" s="1"/>
      <c r="BMT19" s="1"/>
      <c r="BMU19" s="1"/>
      <c r="BMV19" s="1"/>
      <c r="BMW19" s="1"/>
      <c r="BMX19" s="1"/>
      <c r="BMY19" s="1"/>
      <c r="BMZ19" s="1"/>
      <c r="BNA19" s="1"/>
      <c r="BNB19" s="1"/>
      <c r="BNC19" s="1"/>
      <c r="BND19" s="1"/>
      <c r="BNE19" s="1"/>
      <c r="BNF19" s="1"/>
      <c r="BNG19" s="1"/>
      <c r="BNH19" s="1"/>
      <c r="BNI19" s="1"/>
      <c r="BNJ19" s="1"/>
      <c r="BNK19" s="1"/>
      <c r="BNL19" s="1"/>
      <c r="BNM19" s="1"/>
      <c r="BNN19" s="1"/>
      <c r="BNO19" s="1"/>
      <c r="BNP19" s="1"/>
      <c r="BNQ19" s="1"/>
      <c r="BNR19" s="1"/>
      <c r="BNS19" s="1"/>
      <c r="BNT19" s="1"/>
      <c r="BNU19" s="1"/>
      <c r="BNV19" s="1"/>
      <c r="BNW19" s="1"/>
      <c r="BNX19" s="1"/>
      <c r="BNY19" s="1"/>
      <c r="BNZ19" s="1"/>
      <c r="BOA19" s="1"/>
      <c r="BOB19" s="1"/>
      <c r="BOC19" s="1"/>
      <c r="BOD19" s="1"/>
      <c r="BOE19" s="1"/>
      <c r="BOF19" s="1"/>
      <c r="BOG19" s="1"/>
      <c r="BOH19" s="1"/>
      <c r="BOI19" s="1"/>
      <c r="BOJ19" s="1"/>
      <c r="BOK19" s="1"/>
      <c r="BOL19" s="1"/>
      <c r="BOM19" s="1"/>
      <c r="BON19" s="1"/>
      <c r="BOO19" s="1"/>
      <c r="BOP19" s="1"/>
      <c r="BOQ19" s="1"/>
      <c r="BOR19" s="1"/>
      <c r="BOS19" s="1"/>
      <c r="BOT19" s="1"/>
      <c r="BOU19" s="1"/>
      <c r="BOV19" s="1"/>
      <c r="BOW19" s="1"/>
      <c r="BOX19" s="1"/>
      <c r="BOY19" s="1"/>
      <c r="BOZ19" s="1"/>
      <c r="BPA19" s="1"/>
      <c r="BPB19" s="1"/>
      <c r="BPC19" s="1"/>
      <c r="BPD19" s="1"/>
      <c r="BPE19" s="1"/>
      <c r="BPF19" s="1"/>
      <c r="BPG19" s="1"/>
      <c r="BPH19" s="1"/>
      <c r="BPI19" s="1"/>
      <c r="BPJ19" s="1"/>
      <c r="BPK19" s="1"/>
      <c r="BPL19" s="1"/>
      <c r="BPM19" s="1"/>
      <c r="BPN19" s="1"/>
      <c r="BPO19" s="1"/>
      <c r="BPP19" s="1"/>
      <c r="BPQ19" s="1"/>
      <c r="BPR19" s="1"/>
      <c r="BPS19" s="1"/>
      <c r="BPT19" s="1"/>
      <c r="BPU19" s="1"/>
      <c r="BPV19" s="1"/>
      <c r="BPW19" s="1"/>
      <c r="BPX19" s="1"/>
      <c r="BPY19" s="1"/>
      <c r="BPZ19" s="1"/>
      <c r="BQA19" s="1"/>
      <c r="BQB19" s="1"/>
      <c r="BQC19" s="1"/>
      <c r="BQD19" s="1"/>
      <c r="BQE19" s="1"/>
      <c r="BQF19" s="1"/>
      <c r="BQG19" s="1"/>
      <c r="BQH19" s="1"/>
      <c r="BQI19" s="1"/>
      <c r="BQJ19" s="1"/>
      <c r="BQK19" s="1"/>
      <c r="BQL19" s="1"/>
      <c r="BQM19" s="1"/>
      <c r="BQN19" s="1"/>
      <c r="BQO19" s="1"/>
      <c r="BQP19" s="1"/>
      <c r="BQQ19" s="1"/>
      <c r="BQR19" s="1"/>
      <c r="BQS19" s="1"/>
      <c r="BQT19" s="1"/>
      <c r="BQU19" s="1"/>
      <c r="BQV19" s="1"/>
      <c r="BQW19" s="1"/>
      <c r="BQX19" s="1"/>
      <c r="BQY19" s="1"/>
      <c r="BQZ19" s="1"/>
      <c r="BRA19" s="1"/>
      <c r="BRB19" s="1"/>
      <c r="BRC19" s="1"/>
      <c r="BRD19" s="1"/>
      <c r="BRE19" s="1"/>
      <c r="BRF19" s="1"/>
      <c r="BRG19" s="1"/>
      <c r="BRH19" s="1"/>
      <c r="BRI19" s="1"/>
      <c r="BRJ19" s="1"/>
      <c r="BRK19" s="1"/>
      <c r="BRL19" s="1"/>
      <c r="BRM19" s="1"/>
      <c r="BRN19" s="1"/>
      <c r="BRO19" s="1"/>
      <c r="BRP19" s="1"/>
      <c r="BRQ19" s="1"/>
      <c r="BRR19" s="1"/>
      <c r="BRS19" s="1"/>
      <c r="BRT19" s="1"/>
      <c r="BRU19" s="1"/>
      <c r="BRV19" s="1"/>
      <c r="BRW19" s="1"/>
      <c r="BRX19" s="1"/>
      <c r="BRY19" s="1"/>
      <c r="BRZ19" s="1"/>
      <c r="BSA19" s="1"/>
      <c r="BSB19" s="1"/>
      <c r="BSC19" s="1"/>
      <c r="BSD19" s="1"/>
      <c r="BSE19" s="1"/>
      <c r="BSF19" s="1"/>
      <c r="BSG19" s="1"/>
      <c r="BSH19" s="1"/>
      <c r="BSI19" s="1"/>
      <c r="BSJ19" s="1"/>
      <c r="BSK19" s="1"/>
      <c r="BSL19" s="1"/>
      <c r="BSM19" s="1"/>
      <c r="BSN19" s="1"/>
      <c r="BSO19" s="1"/>
      <c r="BSP19" s="1"/>
      <c r="BSQ19" s="1"/>
      <c r="BSR19" s="1"/>
      <c r="BSS19" s="1"/>
      <c r="BST19" s="1"/>
      <c r="BSU19" s="1"/>
      <c r="BSV19" s="1"/>
      <c r="BSW19" s="1"/>
      <c r="BSX19" s="1"/>
      <c r="BSY19" s="1"/>
      <c r="BSZ19" s="1"/>
      <c r="BTA19" s="1"/>
      <c r="BTB19" s="1"/>
      <c r="BTC19" s="1"/>
      <c r="BTD19" s="1"/>
      <c r="BTE19" s="1"/>
      <c r="BTF19" s="1"/>
      <c r="BTG19" s="1"/>
      <c r="BTH19" s="1"/>
      <c r="BTI19" s="1"/>
      <c r="BTJ19" s="1"/>
      <c r="BTK19" s="1"/>
      <c r="BTL19" s="1"/>
      <c r="BTM19" s="1"/>
      <c r="BTN19" s="1"/>
      <c r="BTO19" s="1"/>
      <c r="BTP19" s="1"/>
      <c r="BTQ19" s="1"/>
      <c r="BTR19" s="1"/>
      <c r="BTS19" s="1"/>
      <c r="BTT19" s="1"/>
      <c r="BTU19" s="1"/>
      <c r="BTV19" s="1"/>
      <c r="BTW19" s="1"/>
      <c r="BTX19" s="1"/>
      <c r="BTY19" s="1"/>
      <c r="BTZ19" s="1"/>
      <c r="BUA19" s="1"/>
      <c r="BUB19" s="1"/>
      <c r="BUC19" s="1"/>
      <c r="BUD19" s="1"/>
      <c r="BUE19" s="1"/>
      <c r="BUF19" s="1"/>
      <c r="BUG19" s="1"/>
      <c r="BUH19" s="1"/>
      <c r="BUI19" s="1"/>
      <c r="BUJ19" s="1"/>
      <c r="BUK19" s="1"/>
      <c r="BUL19" s="1"/>
      <c r="BUM19" s="1"/>
      <c r="BUN19" s="1"/>
      <c r="BUO19" s="1"/>
      <c r="BUP19" s="1"/>
      <c r="BUQ19" s="1"/>
      <c r="BUR19" s="1"/>
      <c r="BUS19" s="1"/>
      <c r="BUT19" s="1"/>
      <c r="BUU19" s="1"/>
      <c r="BUV19" s="1"/>
      <c r="BUW19" s="1"/>
      <c r="BUX19" s="1"/>
      <c r="BUY19" s="1"/>
      <c r="BUZ19" s="1"/>
      <c r="BVA19" s="1"/>
      <c r="BVB19" s="1"/>
      <c r="BVC19" s="1"/>
      <c r="BVD19" s="1"/>
      <c r="BVE19" s="1"/>
      <c r="BVF19" s="1"/>
      <c r="BVG19" s="1"/>
      <c r="BVH19" s="1"/>
      <c r="BVI19" s="1"/>
      <c r="BVJ19" s="1"/>
      <c r="BVK19" s="1"/>
      <c r="BVL19" s="1"/>
      <c r="BVM19" s="1"/>
      <c r="BVN19" s="1"/>
      <c r="BVO19" s="1"/>
      <c r="BVP19" s="1"/>
      <c r="BVQ19" s="1"/>
      <c r="BVR19" s="1"/>
      <c r="BVS19" s="1"/>
      <c r="BVT19" s="1"/>
      <c r="BVU19" s="1"/>
      <c r="BVV19" s="1"/>
      <c r="BVW19" s="1"/>
      <c r="BVX19" s="1"/>
      <c r="BVY19" s="1"/>
      <c r="BVZ19" s="1"/>
      <c r="BWA19" s="1"/>
      <c r="BWB19" s="1"/>
      <c r="BWC19" s="1"/>
      <c r="BWD19" s="1"/>
      <c r="BWE19" s="1"/>
      <c r="BWF19" s="1"/>
      <c r="BWG19" s="1"/>
      <c r="BWH19" s="1"/>
      <c r="BWI19" s="1"/>
      <c r="BWJ19" s="1"/>
      <c r="BWK19" s="1"/>
      <c r="BWL19" s="1"/>
      <c r="BWM19" s="1"/>
      <c r="BWN19" s="1"/>
      <c r="BWO19" s="1"/>
      <c r="BWP19" s="1"/>
      <c r="BWQ19" s="1"/>
      <c r="BWR19" s="1"/>
      <c r="BWS19" s="1"/>
      <c r="BWT19" s="1"/>
      <c r="BWU19" s="1"/>
      <c r="BWV19" s="1"/>
      <c r="BWW19" s="1"/>
      <c r="BWX19" s="1"/>
      <c r="BWY19" s="1"/>
      <c r="BWZ19" s="1"/>
      <c r="BXA19" s="1"/>
      <c r="BXB19" s="1"/>
      <c r="BXC19" s="1"/>
      <c r="BXD19" s="1"/>
      <c r="BXE19" s="1"/>
      <c r="BXF19" s="1"/>
      <c r="BXG19" s="1"/>
      <c r="BXH19" s="1"/>
      <c r="BXI19" s="1"/>
      <c r="BXJ19" s="1"/>
      <c r="BXK19" s="1"/>
      <c r="BXL19" s="1"/>
      <c r="BXM19" s="1"/>
      <c r="BXN19" s="1"/>
      <c r="BXO19" s="1"/>
      <c r="BXP19" s="1"/>
      <c r="BXQ19" s="1"/>
      <c r="BXR19" s="1"/>
      <c r="BXS19" s="1"/>
      <c r="BXT19" s="1"/>
      <c r="BXU19" s="1"/>
      <c r="BXV19" s="1"/>
      <c r="BXW19" s="1"/>
      <c r="BXX19" s="1"/>
      <c r="BXY19" s="1"/>
      <c r="BXZ19" s="1"/>
      <c r="BYA19" s="1"/>
      <c r="BYB19" s="1"/>
      <c r="BYC19" s="1"/>
      <c r="BYD19" s="1"/>
      <c r="BYE19" s="1"/>
      <c r="BYF19" s="1"/>
      <c r="BYG19" s="1"/>
      <c r="BYH19" s="1"/>
      <c r="BYI19" s="1"/>
      <c r="BYJ19" s="1"/>
      <c r="BYK19" s="1"/>
      <c r="BYL19" s="1"/>
      <c r="BYM19" s="1"/>
      <c r="BYN19" s="1"/>
      <c r="BYO19" s="1"/>
      <c r="BYP19" s="1"/>
      <c r="BYQ19" s="1"/>
      <c r="BYR19" s="1"/>
      <c r="BYS19" s="1"/>
      <c r="BYT19" s="1"/>
      <c r="BYU19" s="1"/>
      <c r="BYV19" s="1"/>
      <c r="BYW19" s="1"/>
      <c r="BYX19" s="1"/>
      <c r="BYY19" s="1"/>
      <c r="BYZ19" s="1"/>
      <c r="BZA19" s="1"/>
      <c r="BZB19" s="1"/>
      <c r="BZC19" s="1"/>
      <c r="BZD19" s="1"/>
      <c r="BZE19" s="1"/>
      <c r="BZF19" s="1"/>
      <c r="BZG19" s="1"/>
      <c r="BZH19" s="1"/>
      <c r="BZI19" s="1"/>
      <c r="BZJ19" s="1"/>
      <c r="BZK19" s="1"/>
      <c r="BZL19" s="1"/>
      <c r="BZM19" s="1"/>
      <c r="BZN19" s="1"/>
      <c r="BZO19" s="1"/>
      <c r="BZP19" s="1"/>
      <c r="BZQ19" s="1"/>
      <c r="BZR19" s="1"/>
      <c r="BZS19" s="1"/>
      <c r="BZT19" s="1"/>
      <c r="BZU19" s="1"/>
      <c r="BZV19" s="1"/>
      <c r="BZW19" s="1"/>
      <c r="BZX19" s="1"/>
      <c r="BZY19" s="1"/>
      <c r="BZZ19" s="1"/>
      <c r="CAA19" s="1"/>
      <c r="CAB19" s="1"/>
      <c r="CAC19" s="1"/>
      <c r="CAD19" s="1"/>
      <c r="CAE19" s="1"/>
      <c r="CAF19" s="1"/>
      <c r="CAG19" s="1"/>
      <c r="CAH19" s="1"/>
      <c r="CAI19" s="1"/>
      <c r="CAJ19" s="1"/>
      <c r="CAK19" s="1"/>
      <c r="CAL19" s="1"/>
      <c r="CAM19" s="1"/>
      <c r="CAN19" s="1"/>
      <c r="CAO19" s="1"/>
      <c r="CAP19" s="1"/>
      <c r="CAQ19" s="1"/>
      <c r="CAR19" s="1"/>
      <c r="CAS19" s="1"/>
      <c r="CAT19" s="1"/>
      <c r="CAU19" s="1"/>
      <c r="CAV19" s="1"/>
      <c r="CAW19" s="1"/>
      <c r="CAX19" s="1"/>
      <c r="CAY19" s="1"/>
      <c r="CAZ19" s="1"/>
      <c r="CBA19" s="1"/>
      <c r="CBB19" s="1"/>
      <c r="CBC19" s="1"/>
      <c r="CBD19" s="1"/>
      <c r="CBE19" s="1"/>
      <c r="CBF19" s="1"/>
      <c r="CBG19" s="1"/>
      <c r="CBH19" s="1"/>
      <c r="CBI19" s="1"/>
      <c r="CBJ19" s="1"/>
      <c r="CBK19" s="1"/>
      <c r="CBL19" s="1"/>
      <c r="CBM19" s="1"/>
      <c r="CBN19" s="1"/>
      <c r="CBO19" s="1"/>
      <c r="CBP19" s="1"/>
      <c r="CBQ19" s="1"/>
      <c r="CBR19" s="1"/>
      <c r="CBS19" s="1"/>
      <c r="CBT19" s="1"/>
      <c r="CBU19" s="1"/>
      <c r="CBV19" s="1"/>
      <c r="CBW19" s="1"/>
      <c r="CBX19" s="1"/>
      <c r="CBY19" s="1"/>
      <c r="CBZ19" s="1"/>
      <c r="CCA19" s="1"/>
      <c r="CCB19" s="1"/>
      <c r="CCC19" s="1"/>
      <c r="CCD19" s="1"/>
      <c r="CCE19" s="1"/>
      <c r="CCF19" s="1"/>
      <c r="CCG19" s="1"/>
      <c r="CCH19" s="1"/>
      <c r="CCI19" s="1"/>
      <c r="CCJ19" s="1"/>
      <c r="CCK19" s="1"/>
      <c r="CCL19" s="1"/>
      <c r="CCM19" s="1"/>
      <c r="CCN19" s="1"/>
      <c r="CCO19" s="1"/>
      <c r="CCP19" s="1"/>
      <c r="CCQ19" s="1"/>
      <c r="CCR19" s="1"/>
      <c r="CCS19" s="1"/>
      <c r="CCT19" s="1"/>
      <c r="CCU19" s="1"/>
      <c r="CCV19" s="1"/>
      <c r="CCW19" s="1"/>
      <c r="CCX19" s="1"/>
      <c r="CCY19" s="1"/>
      <c r="CCZ19" s="1"/>
      <c r="CDA19" s="1"/>
      <c r="CDB19" s="1"/>
      <c r="CDC19" s="1"/>
      <c r="CDD19" s="1"/>
      <c r="CDE19" s="1"/>
      <c r="CDF19" s="1"/>
      <c r="CDG19" s="1"/>
      <c r="CDH19" s="1"/>
      <c r="CDI19" s="1"/>
      <c r="CDJ19" s="1"/>
      <c r="CDK19" s="1"/>
      <c r="CDL19" s="1"/>
      <c r="CDM19" s="1"/>
      <c r="CDN19" s="1"/>
      <c r="CDO19" s="1"/>
      <c r="CDP19" s="1"/>
      <c r="CDQ19" s="1"/>
      <c r="CDR19" s="1"/>
      <c r="CDS19" s="1"/>
      <c r="CDT19" s="1"/>
      <c r="CDU19" s="1"/>
      <c r="CDV19" s="1"/>
      <c r="CDW19" s="1"/>
      <c r="CDX19" s="1"/>
      <c r="CDY19" s="1"/>
      <c r="CDZ19" s="1"/>
      <c r="CEA19" s="1"/>
      <c r="CEB19" s="1"/>
      <c r="CEC19" s="1"/>
      <c r="CED19" s="1"/>
      <c r="CEE19" s="1"/>
      <c r="CEF19" s="1"/>
      <c r="CEG19" s="1"/>
      <c r="CEH19" s="1"/>
      <c r="CEI19" s="1"/>
      <c r="CEJ19" s="1"/>
      <c r="CEK19" s="1"/>
      <c r="CEL19" s="1"/>
      <c r="CEM19" s="1"/>
      <c r="CEN19" s="1"/>
      <c r="CEO19" s="1"/>
      <c r="CEP19" s="1"/>
      <c r="CEQ19" s="1"/>
      <c r="CER19" s="1"/>
      <c r="CES19" s="1"/>
      <c r="CET19" s="1"/>
      <c r="CEU19" s="1"/>
      <c r="CEV19" s="1"/>
      <c r="CEW19" s="1"/>
      <c r="CEX19" s="1"/>
      <c r="CEY19" s="1"/>
      <c r="CEZ19" s="1"/>
      <c r="CFA19" s="1"/>
      <c r="CFB19" s="1"/>
      <c r="CFC19" s="1"/>
      <c r="CFD19" s="1"/>
      <c r="CFE19" s="1"/>
      <c r="CFF19" s="1"/>
      <c r="CFG19" s="1"/>
      <c r="CFH19" s="1"/>
      <c r="CFI19" s="1"/>
      <c r="CFJ19" s="1"/>
      <c r="CFK19" s="1"/>
      <c r="CFL19" s="1"/>
      <c r="CFM19" s="1"/>
      <c r="CFN19" s="1"/>
      <c r="CFO19" s="1"/>
      <c r="CFP19" s="1"/>
      <c r="CFQ19" s="1"/>
      <c r="CFR19" s="1"/>
      <c r="CFS19" s="1"/>
      <c r="CFT19" s="1"/>
      <c r="CFU19" s="1"/>
      <c r="CFV19" s="1"/>
      <c r="CFW19" s="1"/>
      <c r="CFX19" s="1"/>
      <c r="CFY19" s="1"/>
      <c r="CFZ19" s="1"/>
      <c r="CGA19" s="1"/>
      <c r="CGB19" s="1"/>
      <c r="CGC19" s="1"/>
      <c r="CGD19" s="1"/>
      <c r="CGE19" s="1"/>
      <c r="CGF19" s="1"/>
      <c r="CGG19" s="1"/>
      <c r="CGH19" s="1"/>
      <c r="CGI19" s="1"/>
      <c r="CGJ19" s="1"/>
      <c r="CGK19" s="1"/>
      <c r="CGL19" s="1"/>
      <c r="CGM19" s="1"/>
      <c r="CGN19" s="1"/>
      <c r="CGO19" s="1"/>
      <c r="CGP19" s="1"/>
      <c r="CGQ19" s="1"/>
      <c r="CGR19" s="1"/>
      <c r="CGS19" s="1"/>
      <c r="CGT19" s="1"/>
      <c r="CGU19" s="1"/>
      <c r="CGV19" s="1"/>
      <c r="CGW19" s="1"/>
      <c r="CGX19" s="1"/>
      <c r="CGY19" s="1"/>
      <c r="CGZ19" s="1"/>
      <c r="CHA19" s="1"/>
      <c r="CHB19" s="1"/>
      <c r="CHC19" s="1"/>
      <c r="CHD19" s="1"/>
      <c r="CHE19" s="1"/>
      <c r="CHF19" s="1"/>
      <c r="CHG19" s="1"/>
      <c r="CHH19" s="1"/>
      <c r="CHI19" s="1"/>
      <c r="CHJ19" s="1"/>
      <c r="CHK19" s="1"/>
      <c r="CHL19" s="1"/>
      <c r="CHM19" s="1"/>
      <c r="CHN19" s="1"/>
      <c r="CHO19" s="1"/>
      <c r="CHP19" s="1"/>
      <c r="CHQ19" s="1"/>
      <c r="CHR19" s="1"/>
      <c r="CHS19" s="1"/>
      <c r="CHT19" s="1"/>
      <c r="CHU19" s="1"/>
      <c r="CHV19" s="1"/>
      <c r="CHW19" s="1"/>
      <c r="CHX19" s="1"/>
      <c r="CHY19" s="1"/>
      <c r="CHZ19" s="1"/>
      <c r="CIA19" s="1"/>
      <c r="CIB19" s="1"/>
      <c r="CIC19" s="1"/>
      <c r="CID19" s="1"/>
      <c r="CIE19" s="1"/>
      <c r="CIF19" s="1"/>
      <c r="CIG19" s="1"/>
      <c r="CIH19" s="1"/>
      <c r="CII19" s="1"/>
      <c r="CIJ19" s="1"/>
      <c r="CIK19" s="1"/>
      <c r="CIL19" s="1"/>
      <c r="CIM19" s="1"/>
      <c r="CIN19" s="1"/>
      <c r="CIO19" s="1"/>
      <c r="CIP19" s="1"/>
      <c r="CIQ19" s="1"/>
      <c r="CIR19" s="1"/>
      <c r="CIS19" s="1"/>
      <c r="CIT19" s="1"/>
      <c r="CIU19" s="1"/>
      <c r="CIV19" s="1"/>
      <c r="CIW19" s="1"/>
      <c r="CIX19" s="1"/>
      <c r="CIY19" s="1"/>
      <c r="CIZ19" s="1"/>
      <c r="CJA19" s="1"/>
      <c r="CJB19" s="1"/>
      <c r="CJC19" s="1"/>
      <c r="CJD19" s="1"/>
      <c r="CJE19" s="1"/>
      <c r="CJF19" s="1"/>
      <c r="CJG19" s="1"/>
      <c r="CJH19" s="1"/>
      <c r="CJI19" s="1"/>
      <c r="CJJ19" s="1"/>
      <c r="CJK19" s="1"/>
      <c r="CJL19" s="1"/>
      <c r="CJM19" s="1"/>
      <c r="CJN19" s="1"/>
      <c r="CJO19" s="1"/>
      <c r="CJP19" s="1"/>
      <c r="CJQ19" s="1"/>
      <c r="CJR19" s="1"/>
      <c r="CJS19" s="1"/>
      <c r="CJT19" s="1"/>
      <c r="CJU19" s="1"/>
      <c r="CJV19" s="1"/>
      <c r="CJW19" s="1"/>
      <c r="CJX19" s="1"/>
      <c r="CJY19" s="1"/>
      <c r="CJZ19" s="1"/>
      <c r="CKA19" s="1"/>
      <c r="CKB19" s="1"/>
      <c r="CKC19" s="1"/>
      <c r="CKD19" s="1"/>
      <c r="CKE19" s="1"/>
      <c r="CKF19" s="1"/>
      <c r="CKG19" s="1"/>
      <c r="CKH19" s="1"/>
      <c r="CKI19" s="1"/>
      <c r="CKJ19" s="1"/>
      <c r="CKK19" s="1"/>
      <c r="CKL19" s="1"/>
      <c r="CKM19" s="1"/>
      <c r="CKN19" s="1"/>
      <c r="CKO19" s="1"/>
      <c r="CKP19" s="1"/>
      <c r="CKQ19" s="1"/>
      <c r="CKR19" s="1"/>
      <c r="CKS19" s="1"/>
      <c r="CKT19" s="1"/>
      <c r="CKU19" s="1"/>
      <c r="CKV19" s="1"/>
      <c r="CKW19" s="1"/>
      <c r="CKX19" s="1"/>
      <c r="CKY19" s="1"/>
      <c r="CKZ19" s="1"/>
      <c r="CLA19" s="1"/>
      <c r="CLB19" s="1"/>
      <c r="CLC19" s="1"/>
      <c r="CLD19" s="1"/>
      <c r="CLE19" s="1"/>
      <c r="CLF19" s="1"/>
      <c r="CLG19" s="1"/>
      <c r="CLH19" s="1"/>
      <c r="CLI19" s="1"/>
      <c r="CLJ19" s="1"/>
      <c r="CLK19" s="1"/>
      <c r="CLL19" s="1"/>
      <c r="CLM19" s="1"/>
      <c r="CLN19" s="1"/>
      <c r="CLO19" s="1"/>
      <c r="CLP19" s="1"/>
      <c r="CLQ19" s="1"/>
      <c r="CLR19" s="1"/>
      <c r="CLS19" s="1"/>
      <c r="CLT19" s="1"/>
      <c r="CLU19" s="1"/>
      <c r="CLV19" s="1"/>
      <c r="CLW19" s="1"/>
      <c r="CLX19" s="1"/>
      <c r="CLY19" s="1"/>
      <c r="CLZ19" s="1"/>
      <c r="CMA19" s="1"/>
      <c r="CMB19" s="1"/>
      <c r="CMC19" s="1"/>
      <c r="CMD19" s="1"/>
      <c r="CME19" s="1"/>
      <c r="CMF19" s="1"/>
      <c r="CMG19" s="1"/>
      <c r="CMH19" s="1"/>
      <c r="CMI19" s="1"/>
      <c r="CMJ19" s="1"/>
      <c r="CMK19" s="1"/>
      <c r="CML19" s="1"/>
      <c r="CMM19" s="1"/>
      <c r="CMN19" s="1"/>
      <c r="CMO19" s="1"/>
      <c r="CMP19" s="1"/>
      <c r="CMQ19" s="1"/>
      <c r="CMR19" s="1"/>
      <c r="CMS19" s="1"/>
      <c r="CMT19" s="1"/>
      <c r="CMU19" s="1"/>
      <c r="CMV19" s="1"/>
      <c r="CMW19" s="1"/>
      <c r="CMX19" s="1"/>
      <c r="CMY19" s="1"/>
      <c r="CMZ19" s="1"/>
      <c r="CNA19" s="1"/>
      <c r="CNB19" s="1"/>
      <c r="CNC19" s="1"/>
      <c r="CND19" s="1"/>
      <c r="CNE19" s="1"/>
      <c r="CNF19" s="1"/>
      <c r="CNG19" s="1"/>
      <c r="CNH19" s="1"/>
      <c r="CNI19" s="1"/>
      <c r="CNJ19" s="1"/>
      <c r="CNK19" s="1"/>
      <c r="CNL19" s="1"/>
      <c r="CNM19" s="1"/>
      <c r="CNN19" s="1"/>
      <c r="CNO19" s="1"/>
      <c r="CNP19" s="1"/>
      <c r="CNQ19" s="1"/>
      <c r="CNR19" s="1"/>
      <c r="CNS19" s="1"/>
      <c r="CNT19" s="1"/>
      <c r="CNU19" s="1"/>
      <c r="CNV19" s="1"/>
      <c r="CNW19" s="1"/>
      <c r="CNX19" s="1"/>
      <c r="CNY19" s="1"/>
      <c r="CNZ19" s="1"/>
      <c r="COA19" s="1"/>
      <c r="COB19" s="1"/>
      <c r="COC19" s="1"/>
      <c r="COD19" s="1"/>
      <c r="COE19" s="1"/>
      <c r="COF19" s="1"/>
      <c r="COG19" s="1"/>
      <c r="COH19" s="1"/>
      <c r="COI19" s="1"/>
      <c r="COJ19" s="1"/>
      <c r="COK19" s="1"/>
      <c r="COL19" s="1"/>
      <c r="COM19" s="1"/>
      <c r="CON19" s="1"/>
      <c r="COO19" s="1"/>
      <c r="COP19" s="1"/>
      <c r="COQ19" s="1"/>
      <c r="COR19" s="1"/>
      <c r="COS19" s="1"/>
      <c r="COT19" s="1"/>
      <c r="COU19" s="1"/>
      <c r="COV19" s="1"/>
      <c r="COW19" s="1"/>
      <c r="COX19" s="1"/>
      <c r="COY19" s="1"/>
      <c r="COZ19" s="1"/>
      <c r="CPA19" s="1"/>
      <c r="CPB19" s="1"/>
      <c r="CPC19" s="1"/>
      <c r="CPD19" s="1"/>
      <c r="CPE19" s="1"/>
      <c r="CPF19" s="1"/>
      <c r="CPG19" s="1"/>
      <c r="CPH19" s="1"/>
      <c r="CPI19" s="1"/>
      <c r="CPJ19" s="1"/>
      <c r="CPK19" s="1"/>
      <c r="CPL19" s="1"/>
      <c r="CPM19" s="1"/>
      <c r="CPN19" s="1"/>
      <c r="CPO19" s="1"/>
      <c r="CPP19" s="1"/>
      <c r="CPQ19" s="1"/>
      <c r="CPR19" s="1"/>
      <c r="CPS19" s="1"/>
      <c r="CPT19" s="1"/>
      <c r="CPU19" s="1"/>
      <c r="CPV19" s="1"/>
      <c r="CPW19" s="1"/>
      <c r="CPX19" s="1"/>
      <c r="CPY19" s="1"/>
      <c r="CPZ19" s="1"/>
      <c r="CQA19" s="1"/>
      <c r="CQB19" s="1"/>
      <c r="CQC19" s="1"/>
      <c r="CQD19" s="1"/>
      <c r="CQE19" s="1"/>
      <c r="CQF19" s="1"/>
      <c r="CQG19" s="1"/>
      <c r="CQH19" s="1"/>
      <c r="CQI19" s="1"/>
      <c r="CQJ19" s="1"/>
      <c r="CQK19" s="1"/>
      <c r="CQL19" s="1"/>
      <c r="CQM19" s="1"/>
      <c r="CQN19" s="1"/>
      <c r="CQO19" s="1"/>
      <c r="CQP19" s="1"/>
      <c r="CQQ19" s="1"/>
      <c r="CQR19" s="1"/>
      <c r="CQS19" s="1"/>
      <c r="CQT19" s="1"/>
      <c r="CQU19" s="1"/>
      <c r="CQV19" s="1"/>
      <c r="CQW19" s="1"/>
      <c r="CQX19" s="1"/>
      <c r="CQY19" s="1"/>
      <c r="CQZ19" s="1"/>
      <c r="CRA19" s="1"/>
      <c r="CRB19" s="1"/>
      <c r="CRC19" s="1"/>
      <c r="CRD19" s="1"/>
      <c r="CRE19" s="1"/>
      <c r="CRF19" s="1"/>
      <c r="CRG19" s="1"/>
      <c r="CRH19" s="1"/>
      <c r="CRI19" s="1"/>
      <c r="CRJ19" s="1"/>
      <c r="CRK19" s="1"/>
      <c r="CRL19" s="1"/>
      <c r="CRM19" s="1"/>
      <c r="CRN19" s="1"/>
      <c r="CRO19" s="1"/>
      <c r="CRP19" s="1"/>
      <c r="CRQ19" s="1"/>
      <c r="CRR19" s="1"/>
      <c r="CRS19" s="1"/>
      <c r="CRT19" s="1"/>
      <c r="CRU19" s="1"/>
      <c r="CRV19" s="1"/>
      <c r="CRW19" s="1"/>
      <c r="CRX19" s="1"/>
      <c r="CRY19" s="1"/>
      <c r="CRZ19" s="1"/>
      <c r="CSA19" s="1"/>
      <c r="CSB19" s="1"/>
      <c r="CSC19" s="1"/>
      <c r="CSD19" s="1"/>
      <c r="CSE19" s="1"/>
      <c r="CSF19" s="1"/>
      <c r="CSG19" s="1"/>
      <c r="CSH19" s="1"/>
      <c r="CSI19" s="1"/>
      <c r="CSJ19" s="1"/>
      <c r="CSK19" s="1"/>
      <c r="CSL19" s="1"/>
      <c r="CSM19" s="1"/>
      <c r="CSN19" s="1"/>
      <c r="CSO19" s="1"/>
      <c r="CSP19" s="1"/>
      <c r="CSQ19" s="1"/>
      <c r="CSR19" s="1"/>
      <c r="CSS19" s="1"/>
      <c r="CST19" s="1"/>
      <c r="CSU19" s="1"/>
      <c r="CSV19" s="1"/>
      <c r="CSW19" s="1"/>
      <c r="CSX19" s="1"/>
      <c r="CSY19" s="1"/>
      <c r="CSZ19" s="1"/>
      <c r="CTA19" s="1"/>
      <c r="CTB19" s="1"/>
      <c r="CTC19" s="1"/>
      <c r="CTD19" s="1"/>
      <c r="CTE19" s="1"/>
      <c r="CTF19" s="1"/>
      <c r="CTG19" s="1"/>
      <c r="CTH19" s="1"/>
      <c r="CTI19" s="1"/>
      <c r="CTJ19" s="1"/>
      <c r="CTK19" s="1"/>
      <c r="CTL19" s="1"/>
      <c r="CTM19" s="1"/>
      <c r="CTN19" s="1"/>
      <c r="CTO19" s="1"/>
      <c r="CTP19" s="1"/>
      <c r="CTQ19" s="1"/>
      <c r="CTR19" s="1"/>
      <c r="CTS19" s="1"/>
      <c r="CTT19" s="1"/>
      <c r="CTU19" s="1"/>
      <c r="CTV19" s="1"/>
      <c r="CTW19" s="1"/>
      <c r="CTX19" s="1"/>
      <c r="CTY19" s="1"/>
      <c r="CTZ19" s="1"/>
      <c r="CUA19" s="1"/>
      <c r="CUB19" s="1"/>
      <c r="CUC19" s="1"/>
      <c r="CUD19" s="1"/>
      <c r="CUE19" s="1"/>
      <c r="CUF19" s="1"/>
      <c r="CUG19" s="1"/>
      <c r="CUH19" s="1"/>
      <c r="CUI19" s="1"/>
      <c r="CUJ19" s="1"/>
      <c r="CUK19" s="1"/>
      <c r="CUL19" s="1"/>
      <c r="CUM19" s="1"/>
      <c r="CUN19" s="1"/>
      <c r="CUO19" s="1"/>
      <c r="CUP19" s="1"/>
      <c r="CUQ19" s="1"/>
      <c r="CUR19" s="1"/>
      <c r="CUS19" s="1"/>
      <c r="CUT19" s="1"/>
      <c r="CUU19" s="1"/>
      <c r="CUV19" s="1"/>
      <c r="CUW19" s="1"/>
      <c r="CUX19" s="1"/>
      <c r="CUY19" s="1"/>
      <c r="CUZ19" s="1"/>
      <c r="CVA19" s="1"/>
      <c r="CVB19" s="1"/>
      <c r="CVC19" s="1"/>
      <c r="CVD19" s="1"/>
      <c r="CVE19" s="1"/>
      <c r="CVF19" s="1"/>
      <c r="CVG19" s="1"/>
      <c r="CVH19" s="1"/>
      <c r="CVI19" s="1"/>
      <c r="CVJ19" s="1"/>
      <c r="CVK19" s="1"/>
      <c r="CVL19" s="1"/>
      <c r="CVM19" s="1"/>
      <c r="CVN19" s="1"/>
      <c r="CVO19" s="1"/>
      <c r="CVP19" s="1"/>
      <c r="CVQ19" s="1"/>
      <c r="CVR19" s="1"/>
      <c r="CVS19" s="1"/>
      <c r="CVT19" s="1"/>
      <c r="CVU19" s="1"/>
      <c r="CVV19" s="1"/>
      <c r="CVW19" s="1"/>
      <c r="CVX19" s="1"/>
      <c r="CVY19" s="1"/>
      <c r="CVZ19" s="1"/>
      <c r="CWA19" s="1"/>
      <c r="CWB19" s="1"/>
      <c r="CWC19" s="1"/>
      <c r="CWD19" s="1"/>
      <c r="CWE19" s="1"/>
      <c r="CWF19" s="1"/>
      <c r="CWG19" s="1"/>
      <c r="CWH19" s="1"/>
      <c r="CWI19" s="1"/>
      <c r="CWJ19" s="1"/>
      <c r="CWK19" s="1"/>
      <c r="CWL19" s="1"/>
      <c r="CWM19" s="1"/>
      <c r="CWN19" s="1"/>
      <c r="CWO19" s="1"/>
      <c r="CWP19" s="1"/>
      <c r="CWQ19" s="1"/>
      <c r="CWR19" s="1"/>
      <c r="CWS19" s="1"/>
      <c r="CWT19" s="1"/>
      <c r="CWU19" s="1"/>
      <c r="CWV19" s="1"/>
      <c r="CWW19" s="1"/>
      <c r="CWX19" s="1"/>
      <c r="CWY19" s="1"/>
      <c r="CWZ19" s="1"/>
      <c r="CXA19" s="1"/>
      <c r="CXB19" s="1"/>
      <c r="CXC19" s="1"/>
      <c r="CXD19" s="1"/>
      <c r="CXE19" s="1"/>
      <c r="CXF19" s="1"/>
      <c r="CXG19" s="1"/>
      <c r="CXH19" s="1"/>
      <c r="CXI19" s="1"/>
      <c r="CXJ19" s="1"/>
      <c r="CXK19" s="1"/>
      <c r="CXL19" s="1"/>
      <c r="CXM19" s="1"/>
      <c r="CXN19" s="1"/>
      <c r="CXO19" s="1"/>
      <c r="CXP19" s="1"/>
      <c r="CXQ19" s="1"/>
      <c r="CXR19" s="1"/>
      <c r="CXS19" s="1"/>
      <c r="CXT19" s="1"/>
      <c r="CXU19" s="1"/>
      <c r="CXV19" s="1"/>
      <c r="CXW19" s="1"/>
      <c r="CXX19" s="1"/>
      <c r="CXY19" s="1"/>
      <c r="CXZ19" s="1"/>
      <c r="CYA19" s="1"/>
      <c r="CYB19" s="1"/>
      <c r="CYC19" s="1"/>
      <c r="CYD19" s="1"/>
      <c r="CYE19" s="1"/>
      <c r="CYF19" s="1"/>
      <c r="CYG19" s="1"/>
      <c r="CYH19" s="1"/>
      <c r="CYI19" s="1"/>
      <c r="CYJ19" s="1"/>
      <c r="CYK19" s="1"/>
      <c r="CYL19" s="1"/>
      <c r="CYM19" s="1"/>
      <c r="CYN19" s="1"/>
      <c r="CYO19" s="1"/>
      <c r="CYP19" s="1"/>
      <c r="CYQ19" s="1"/>
      <c r="CYR19" s="1"/>
      <c r="CYS19" s="1"/>
      <c r="CYT19" s="1"/>
      <c r="CYU19" s="1"/>
      <c r="CYV19" s="1"/>
      <c r="CYW19" s="1"/>
      <c r="CYX19" s="1"/>
      <c r="CYY19" s="1"/>
      <c r="CYZ19" s="1"/>
      <c r="CZA19" s="1"/>
      <c r="CZB19" s="1"/>
      <c r="CZC19" s="1"/>
      <c r="CZD19" s="1"/>
      <c r="CZE19" s="1"/>
      <c r="CZF19" s="1"/>
      <c r="CZG19" s="1"/>
      <c r="CZH19" s="1"/>
      <c r="CZI19" s="1"/>
      <c r="CZJ19" s="1"/>
      <c r="CZK19" s="1"/>
      <c r="CZL19" s="1"/>
      <c r="CZM19" s="1"/>
      <c r="CZN19" s="1"/>
      <c r="CZO19" s="1"/>
      <c r="CZP19" s="1"/>
      <c r="CZQ19" s="1"/>
      <c r="CZR19" s="1"/>
      <c r="CZS19" s="1"/>
      <c r="CZT19" s="1"/>
      <c r="CZU19" s="1"/>
      <c r="CZV19" s="1"/>
      <c r="CZW19" s="1"/>
      <c r="CZX19" s="1"/>
      <c r="CZY19" s="1"/>
      <c r="CZZ19" s="1"/>
      <c r="DAA19" s="1"/>
      <c r="DAB19" s="1"/>
      <c r="DAC19" s="1"/>
      <c r="DAD19" s="1"/>
      <c r="DAE19" s="1"/>
      <c r="DAF19" s="1"/>
      <c r="DAG19" s="1"/>
      <c r="DAH19" s="1"/>
      <c r="DAI19" s="1"/>
      <c r="DAJ19" s="1"/>
      <c r="DAK19" s="1"/>
      <c r="DAL19" s="1"/>
      <c r="DAM19" s="1"/>
      <c r="DAN19" s="1"/>
      <c r="DAO19" s="1"/>
      <c r="DAP19" s="1"/>
      <c r="DAQ19" s="1"/>
      <c r="DAR19" s="1"/>
      <c r="DAS19" s="1"/>
      <c r="DAT19" s="1"/>
      <c r="DAU19" s="1"/>
      <c r="DAV19" s="1"/>
      <c r="DAW19" s="1"/>
      <c r="DAX19" s="1"/>
      <c r="DAY19" s="1"/>
      <c r="DAZ19" s="1"/>
      <c r="DBA19" s="1"/>
      <c r="DBB19" s="1"/>
      <c r="DBC19" s="1"/>
      <c r="DBD19" s="1"/>
      <c r="DBE19" s="1"/>
      <c r="DBF19" s="1"/>
      <c r="DBG19" s="1"/>
      <c r="DBH19" s="1"/>
      <c r="DBI19" s="1"/>
      <c r="DBJ19" s="1"/>
      <c r="DBK19" s="1"/>
      <c r="DBL19" s="1"/>
      <c r="DBM19" s="1"/>
      <c r="DBN19" s="1"/>
      <c r="DBO19" s="1"/>
      <c r="DBP19" s="1"/>
      <c r="DBQ19" s="1"/>
      <c r="DBR19" s="1"/>
      <c r="DBS19" s="1"/>
      <c r="DBT19" s="1"/>
      <c r="DBU19" s="1"/>
      <c r="DBV19" s="1"/>
      <c r="DBW19" s="1"/>
      <c r="DBX19" s="1"/>
      <c r="DBY19" s="1"/>
      <c r="DBZ19" s="1"/>
      <c r="DCA19" s="1"/>
      <c r="DCB19" s="1"/>
      <c r="DCC19" s="1"/>
      <c r="DCD19" s="1"/>
      <c r="DCE19" s="1"/>
      <c r="DCF19" s="1"/>
      <c r="DCG19" s="1"/>
      <c r="DCH19" s="1"/>
      <c r="DCI19" s="1"/>
      <c r="DCJ19" s="1"/>
      <c r="DCK19" s="1"/>
      <c r="DCL19" s="1"/>
      <c r="DCM19" s="1"/>
      <c r="DCN19" s="1"/>
      <c r="DCO19" s="1"/>
      <c r="DCP19" s="1"/>
      <c r="DCQ19" s="1"/>
      <c r="DCR19" s="1"/>
      <c r="DCS19" s="1"/>
      <c r="DCT19" s="1"/>
      <c r="DCU19" s="1"/>
      <c r="DCV19" s="1"/>
      <c r="DCW19" s="1"/>
      <c r="DCX19" s="1"/>
      <c r="DCY19" s="1"/>
      <c r="DCZ19" s="1"/>
      <c r="DDA19" s="1"/>
      <c r="DDB19" s="1"/>
      <c r="DDC19" s="1"/>
      <c r="DDD19" s="1"/>
      <c r="DDE19" s="1"/>
      <c r="DDF19" s="1"/>
      <c r="DDG19" s="1"/>
      <c r="DDH19" s="1"/>
      <c r="DDI19" s="1"/>
      <c r="DDJ19" s="1"/>
      <c r="DDK19" s="1"/>
      <c r="DDL19" s="1"/>
      <c r="DDM19" s="1"/>
      <c r="DDN19" s="1"/>
      <c r="DDO19" s="1"/>
      <c r="DDP19" s="1"/>
      <c r="DDQ19" s="1"/>
      <c r="DDR19" s="1"/>
      <c r="DDS19" s="1"/>
      <c r="DDT19" s="1"/>
      <c r="DDU19" s="1"/>
      <c r="DDV19" s="1"/>
      <c r="DDW19" s="1"/>
      <c r="DDX19" s="1"/>
      <c r="DDY19" s="1"/>
      <c r="DDZ19" s="1"/>
      <c r="DEA19" s="1"/>
      <c r="DEB19" s="1"/>
      <c r="DEC19" s="1"/>
      <c r="DED19" s="1"/>
      <c r="DEE19" s="1"/>
      <c r="DEF19" s="1"/>
      <c r="DEG19" s="1"/>
      <c r="DEH19" s="1"/>
      <c r="DEI19" s="1"/>
      <c r="DEJ19" s="1"/>
      <c r="DEK19" s="1"/>
      <c r="DEL19" s="1"/>
      <c r="DEM19" s="1"/>
      <c r="DEN19" s="1"/>
      <c r="DEO19" s="1"/>
      <c r="DEP19" s="1"/>
      <c r="DEQ19" s="1"/>
      <c r="DER19" s="1"/>
      <c r="DES19" s="1"/>
      <c r="DET19" s="1"/>
      <c r="DEU19" s="1"/>
      <c r="DEV19" s="1"/>
      <c r="DEW19" s="1"/>
      <c r="DEX19" s="1"/>
      <c r="DEY19" s="1"/>
      <c r="DEZ19" s="1"/>
      <c r="DFA19" s="1"/>
      <c r="DFB19" s="1"/>
      <c r="DFC19" s="1"/>
      <c r="DFD19" s="1"/>
      <c r="DFE19" s="1"/>
      <c r="DFF19" s="1"/>
      <c r="DFG19" s="1"/>
      <c r="DFH19" s="1"/>
      <c r="DFI19" s="1"/>
      <c r="DFJ19" s="1"/>
      <c r="DFK19" s="1"/>
      <c r="DFL19" s="1"/>
      <c r="DFM19" s="1"/>
      <c r="DFN19" s="1"/>
      <c r="DFO19" s="1"/>
      <c r="DFP19" s="1"/>
      <c r="DFQ19" s="1"/>
      <c r="DFR19" s="1"/>
      <c r="DFS19" s="1"/>
      <c r="DFT19" s="1"/>
      <c r="DFU19" s="1"/>
      <c r="DFV19" s="1"/>
      <c r="DFW19" s="1"/>
      <c r="DFX19" s="1"/>
      <c r="DFY19" s="1"/>
      <c r="DFZ19" s="1"/>
      <c r="DGA19" s="1"/>
      <c r="DGB19" s="1"/>
      <c r="DGC19" s="1"/>
      <c r="DGD19" s="1"/>
      <c r="DGE19" s="1"/>
      <c r="DGF19" s="1"/>
      <c r="DGG19" s="1"/>
      <c r="DGH19" s="1"/>
      <c r="DGI19" s="1"/>
      <c r="DGJ19" s="1"/>
      <c r="DGK19" s="1"/>
      <c r="DGL19" s="1"/>
      <c r="DGM19" s="1"/>
      <c r="DGN19" s="1"/>
      <c r="DGO19" s="1"/>
      <c r="DGP19" s="1"/>
      <c r="DGQ19" s="1"/>
      <c r="DGR19" s="1"/>
      <c r="DGS19" s="1"/>
      <c r="DGT19" s="1"/>
      <c r="DGU19" s="1"/>
      <c r="DGV19" s="1"/>
      <c r="DGW19" s="1"/>
      <c r="DGX19" s="1"/>
      <c r="DGY19" s="1"/>
      <c r="DGZ19" s="1"/>
      <c r="DHA19" s="1"/>
      <c r="DHB19" s="1"/>
      <c r="DHC19" s="1"/>
      <c r="DHD19" s="1"/>
      <c r="DHE19" s="1"/>
      <c r="DHF19" s="1"/>
      <c r="DHG19" s="1"/>
      <c r="DHH19" s="1"/>
      <c r="DHI19" s="1"/>
      <c r="DHJ19" s="1"/>
      <c r="DHK19" s="1"/>
      <c r="DHL19" s="1"/>
      <c r="DHM19" s="1"/>
      <c r="DHN19" s="1"/>
      <c r="DHO19" s="1"/>
      <c r="DHP19" s="1"/>
      <c r="DHQ19" s="1"/>
      <c r="DHR19" s="1"/>
      <c r="DHS19" s="1"/>
      <c r="DHT19" s="1"/>
      <c r="DHU19" s="1"/>
      <c r="DHV19" s="1"/>
      <c r="DHW19" s="1"/>
      <c r="DHX19" s="1"/>
      <c r="DHY19" s="1"/>
      <c r="DHZ19" s="1"/>
      <c r="DIA19" s="1"/>
      <c r="DIB19" s="1"/>
      <c r="DIC19" s="1"/>
      <c r="DID19" s="1"/>
      <c r="DIE19" s="1"/>
      <c r="DIF19" s="1"/>
      <c r="DIG19" s="1"/>
      <c r="DIH19" s="1"/>
      <c r="DII19" s="1"/>
      <c r="DIJ19" s="1"/>
      <c r="DIK19" s="1"/>
      <c r="DIL19" s="1"/>
      <c r="DIM19" s="1"/>
      <c r="DIN19" s="1"/>
      <c r="DIO19" s="1"/>
      <c r="DIP19" s="1"/>
      <c r="DIQ19" s="1"/>
      <c r="DIR19" s="1"/>
      <c r="DIS19" s="1"/>
      <c r="DIT19" s="1"/>
      <c r="DIU19" s="1"/>
      <c r="DIV19" s="1"/>
      <c r="DIW19" s="1"/>
      <c r="DIX19" s="1"/>
      <c r="DIY19" s="1"/>
      <c r="DIZ19" s="1"/>
      <c r="DJA19" s="1"/>
      <c r="DJB19" s="1"/>
      <c r="DJC19" s="1"/>
      <c r="DJD19" s="1"/>
      <c r="DJE19" s="1"/>
      <c r="DJF19" s="1"/>
      <c r="DJG19" s="1"/>
      <c r="DJH19" s="1"/>
      <c r="DJI19" s="1"/>
      <c r="DJJ19" s="1"/>
      <c r="DJK19" s="1"/>
      <c r="DJL19" s="1"/>
      <c r="DJM19" s="1"/>
      <c r="DJN19" s="1"/>
      <c r="DJO19" s="1"/>
      <c r="DJP19" s="1"/>
      <c r="DJQ19" s="1"/>
      <c r="DJR19" s="1"/>
      <c r="DJS19" s="1"/>
      <c r="DJT19" s="1"/>
      <c r="DJU19" s="1"/>
      <c r="DJV19" s="1"/>
      <c r="DJW19" s="1"/>
      <c r="DJX19" s="1"/>
      <c r="DJY19" s="1"/>
      <c r="DJZ19" s="1"/>
      <c r="DKA19" s="1"/>
      <c r="DKB19" s="1"/>
      <c r="DKC19" s="1"/>
      <c r="DKD19" s="1"/>
      <c r="DKE19" s="1"/>
      <c r="DKF19" s="1"/>
      <c r="DKG19" s="1"/>
      <c r="DKH19" s="1"/>
      <c r="DKI19" s="1"/>
      <c r="DKJ19" s="1"/>
      <c r="DKK19" s="1"/>
      <c r="DKL19" s="1"/>
      <c r="DKM19" s="1"/>
      <c r="DKN19" s="1"/>
      <c r="DKO19" s="1"/>
      <c r="DKP19" s="1"/>
      <c r="DKQ19" s="1"/>
      <c r="DKR19" s="1"/>
      <c r="DKS19" s="1"/>
      <c r="DKT19" s="1"/>
      <c r="DKU19" s="1"/>
      <c r="DKV19" s="1"/>
      <c r="DKW19" s="1"/>
      <c r="DKX19" s="1"/>
      <c r="DKY19" s="1"/>
      <c r="DKZ19" s="1"/>
      <c r="DLA19" s="1"/>
      <c r="DLB19" s="1"/>
      <c r="DLC19" s="1"/>
      <c r="DLD19" s="1"/>
      <c r="DLE19" s="1"/>
      <c r="DLF19" s="1"/>
      <c r="DLG19" s="1"/>
      <c r="DLH19" s="1"/>
      <c r="DLI19" s="1"/>
      <c r="DLJ19" s="1"/>
      <c r="DLK19" s="1"/>
      <c r="DLL19" s="1"/>
      <c r="DLM19" s="1"/>
      <c r="DLN19" s="1"/>
      <c r="DLO19" s="1"/>
      <c r="DLP19" s="1"/>
      <c r="DLQ19" s="1"/>
      <c r="DLR19" s="1"/>
      <c r="DLS19" s="1"/>
      <c r="DLT19" s="1"/>
      <c r="DLU19" s="1"/>
      <c r="DLV19" s="1"/>
      <c r="DLW19" s="1"/>
      <c r="DLX19" s="1"/>
      <c r="DLY19" s="1"/>
      <c r="DLZ19" s="1"/>
      <c r="DMA19" s="1"/>
      <c r="DMB19" s="1"/>
      <c r="DMC19" s="1"/>
      <c r="DMD19" s="1"/>
      <c r="DME19" s="1"/>
      <c r="DMF19" s="1"/>
      <c r="DMG19" s="1"/>
      <c r="DMH19" s="1"/>
      <c r="DMI19" s="1"/>
      <c r="DMJ19" s="1"/>
      <c r="DMK19" s="1"/>
      <c r="DML19" s="1"/>
      <c r="DMM19" s="1"/>
      <c r="DMN19" s="1"/>
      <c r="DMO19" s="1"/>
      <c r="DMP19" s="1"/>
      <c r="DMQ19" s="1"/>
      <c r="DMR19" s="1"/>
      <c r="DMS19" s="1"/>
      <c r="DMT19" s="1"/>
      <c r="DMU19" s="1"/>
      <c r="DMV19" s="1"/>
      <c r="DMW19" s="1"/>
      <c r="DMX19" s="1"/>
      <c r="DMY19" s="1"/>
      <c r="DMZ19" s="1"/>
      <c r="DNA19" s="1"/>
      <c r="DNB19" s="1"/>
      <c r="DNC19" s="1"/>
      <c r="DND19" s="1"/>
      <c r="DNE19" s="1"/>
      <c r="DNF19" s="1"/>
      <c r="DNG19" s="1"/>
      <c r="DNH19" s="1"/>
      <c r="DNI19" s="1"/>
      <c r="DNJ19" s="1"/>
      <c r="DNK19" s="1"/>
      <c r="DNL19" s="1"/>
      <c r="DNM19" s="1"/>
      <c r="DNN19" s="1"/>
      <c r="DNO19" s="1"/>
      <c r="DNP19" s="1"/>
      <c r="DNQ19" s="1"/>
      <c r="DNR19" s="1"/>
      <c r="DNS19" s="1"/>
      <c r="DNT19" s="1"/>
      <c r="DNU19" s="1"/>
      <c r="DNV19" s="1"/>
      <c r="DNW19" s="1"/>
      <c r="DNX19" s="1"/>
      <c r="DNY19" s="1"/>
      <c r="DNZ19" s="1"/>
      <c r="DOA19" s="1"/>
      <c r="DOB19" s="1"/>
      <c r="DOC19" s="1"/>
      <c r="DOD19" s="1"/>
      <c r="DOE19" s="1"/>
      <c r="DOF19" s="1"/>
      <c r="DOG19" s="1"/>
      <c r="DOH19" s="1"/>
      <c r="DOI19" s="1"/>
      <c r="DOJ19" s="1"/>
      <c r="DOK19" s="1"/>
      <c r="DOL19" s="1"/>
      <c r="DOM19" s="1"/>
      <c r="DON19" s="1"/>
      <c r="DOO19" s="1"/>
      <c r="DOP19" s="1"/>
      <c r="DOQ19" s="1"/>
      <c r="DOR19" s="1"/>
      <c r="DOS19" s="1"/>
      <c r="DOT19" s="1"/>
      <c r="DOU19" s="1"/>
      <c r="DOV19" s="1"/>
      <c r="DOW19" s="1"/>
      <c r="DOX19" s="1"/>
      <c r="DOY19" s="1"/>
      <c r="DOZ19" s="1"/>
      <c r="DPA19" s="1"/>
      <c r="DPB19" s="1"/>
      <c r="DPC19" s="1"/>
      <c r="DPD19" s="1"/>
      <c r="DPE19" s="1"/>
      <c r="DPF19" s="1"/>
      <c r="DPG19" s="1"/>
      <c r="DPH19" s="1"/>
      <c r="DPI19" s="1"/>
      <c r="DPJ19" s="1"/>
      <c r="DPK19" s="1"/>
      <c r="DPL19" s="1"/>
      <c r="DPM19" s="1"/>
      <c r="DPN19" s="1"/>
      <c r="DPO19" s="1"/>
      <c r="DPP19" s="1"/>
      <c r="DPQ19" s="1"/>
      <c r="DPR19" s="1"/>
      <c r="DPS19" s="1"/>
      <c r="DPT19" s="1"/>
      <c r="DPU19" s="1"/>
      <c r="DPV19" s="1"/>
      <c r="DPW19" s="1"/>
      <c r="DPX19" s="1"/>
      <c r="DPY19" s="1"/>
      <c r="DPZ19" s="1"/>
      <c r="DQA19" s="1"/>
      <c r="DQB19" s="1"/>
      <c r="DQC19" s="1"/>
      <c r="DQD19" s="1"/>
      <c r="DQE19" s="1"/>
      <c r="DQF19" s="1"/>
      <c r="DQG19" s="1"/>
      <c r="DQH19" s="1"/>
      <c r="DQI19" s="1"/>
      <c r="DQJ19" s="1"/>
      <c r="DQK19" s="1"/>
      <c r="DQL19" s="1"/>
      <c r="DQM19" s="1"/>
      <c r="DQN19" s="1"/>
      <c r="DQO19" s="1"/>
      <c r="DQP19" s="1"/>
      <c r="DQQ19" s="1"/>
      <c r="DQR19" s="1"/>
      <c r="DQS19" s="1"/>
      <c r="DQT19" s="1"/>
      <c r="DQU19" s="1"/>
      <c r="DQV19" s="1"/>
      <c r="DQW19" s="1"/>
      <c r="DQX19" s="1"/>
      <c r="DQY19" s="1"/>
      <c r="DQZ19" s="1"/>
      <c r="DRA19" s="1"/>
      <c r="DRB19" s="1"/>
      <c r="DRC19" s="1"/>
      <c r="DRD19" s="1"/>
      <c r="DRE19" s="1"/>
      <c r="DRF19" s="1"/>
      <c r="DRG19" s="1"/>
      <c r="DRH19" s="1"/>
      <c r="DRI19" s="1"/>
      <c r="DRJ19" s="1"/>
      <c r="DRK19" s="1"/>
      <c r="DRL19" s="1"/>
      <c r="DRM19" s="1"/>
      <c r="DRN19" s="1"/>
      <c r="DRO19" s="1"/>
      <c r="DRP19" s="1"/>
      <c r="DRQ19" s="1"/>
      <c r="DRR19" s="1"/>
      <c r="DRS19" s="1"/>
      <c r="DRT19" s="1"/>
      <c r="DRU19" s="1"/>
      <c r="DRV19" s="1"/>
      <c r="DRW19" s="1"/>
      <c r="DRX19" s="1"/>
      <c r="DRY19" s="1"/>
      <c r="DRZ19" s="1"/>
      <c r="DSA19" s="1"/>
      <c r="DSB19" s="1"/>
      <c r="DSC19" s="1"/>
      <c r="DSD19" s="1"/>
      <c r="DSE19" s="1"/>
      <c r="DSF19" s="1"/>
      <c r="DSG19" s="1"/>
      <c r="DSH19" s="1"/>
      <c r="DSI19" s="1"/>
      <c r="DSJ19" s="1"/>
      <c r="DSK19" s="1"/>
      <c r="DSL19" s="1"/>
      <c r="DSM19" s="1"/>
      <c r="DSN19" s="1"/>
      <c r="DSO19" s="1"/>
      <c r="DSP19" s="1"/>
      <c r="DSQ19" s="1"/>
      <c r="DSR19" s="1"/>
      <c r="DSS19" s="1"/>
      <c r="DST19" s="1"/>
      <c r="DSU19" s="1"/>
      <c r="DSV19" s="1"/>
      <c r="DSW19" s="1"/>
      <c r="DSX19" s="1"/>
      <c r="DSY19" s="1"/>
      <c r="DSZ19" s="1"/>
      <c r="DTA19" s="1"/>
      <c r="DTB19" s="1"/>
      <c r="DTC19" s="1"/>
      <c r="DTD19" s="1"/>
      <c r="DTE19" s="1"/>
      <c r="DTF19" s="1"/>
      <c r="DTG19" s="1"/>
      <c r="DTH19" s="1"/>
      <c r="DTI19" s="1"/>
      <c r="DTJ19" s="1"/>
      <c r="DTK19" s="1"/>
      <c r="DTL19" s="1"/>
      <c r="DTM19" s="1"/>
      <c r="DTN19" s="1"/>
      <c r="DTO19" s="1"/>
      <c r="DTP19" s="1"/>
      <c r="DTQ19" s="1"/>
      <c r="DTR19" s="1"/>
      <c r="DTS19" s="1"/>
      <c r="DTT19" s="1"/>
      <c r="DTU19" s="1"/>
      <c r="DTV19" s="1"/>
      <c r="DTW19" s="1"/>
      <c r="DTX19" s="1"/>
      <c r="DTY19" s="1"/>
      <c r="DTZ19" s="1"/>
      <c r="DUA19" s="1"/>
      <c r="DUB19" s="1"/>
      <c r="DUC19" s="1"/>
      <c r="DUD19" s="1"/>
      <c r="DUE19" s="1"/>
      <c r="DUF19" s="1"/>
      <c r="DUG19" s="1"/>
      <c r="DUH19" s="1"/>
      <c r="DUI19" s="1"/>
      <c r="DUJ19" s="1"/>
      <c r="DUK19" s="1"/>
      <c r="DUL19" s="1"/>
      <c r="DUM19" s="1"/>
      <c r="DUN19" s="1"/>
      <c r="DUO19" s="1"/>
      <c r="DUP19" s="1"/>
      <c r="DUQ19" s="1"/>
      <c r="DUR19" s="1"/>
      <c r="DUS19" s="1"/>
      <c r="DUT19" s="1"/>
      <c r="DUU19" s="1"/>
      <c r="DUV19" s="1"/>
      <c r="DUW19" s="1"/>
      <c r="DUX19" s="1"/>
      <c r="DUY19" s="1"/>
      <c r="DUZ19" s="1"/>
      <c r="DVA19" s="1"/>
      <c r="DVB19" s="1"/>
      <c r="DVC19" s="1"/>
      <c r="DVD19" s="1"/>
      <c r="DVE19" s="1"/>
      <c r="DVF19" s="1"/>
      <c r="DVG19" s="1"/>
      <c r="DVH19" s="1"/>
      <c r="DVI19" s="1"/>
      <c r="DVJ19" s="1"/>
      <c r="DVK19" s="1"/>
      <c r="DVL19" s="1"/>
      <c r="DVM19" s="1"/>
      <c r="DVN19" s="1"/>
      <c r="DVO19" s="1"/>
      <c r="DVP19" s="1"/>
      <c r="DVQ19" s="1"/>
      <c r="DVR19" s="1"/>
      <c r="DVS19" s="1"/>
      <c r="DVT19" s="1"/>
      <c r="DVU19" s="1"/>
      <c r="DVV19" s="1"/>
      <c r="DVW19" s="1"/>
      <c r="DVX19" s="1"/>
      <c r="DVY19" s="1"/>
      <c r="DVZ19" s="1"/>
      <c r="DWA19" s="1"/>
      <c r="DWB19" s="1"/>
      <c r="DWC19" s="1"/>
      <c r="DWD19" s="1"/>
      <c r="DWE19" s="1"/>
      <c r="DWF19" s="1"/>
      <c r="DWG19" s="1"/>
      <c r="DWH19" s="1"/>
      <c r="DWI19" s="1"/>
      <c r="DWJ19" s="1"/>
      <c r="DWK19" s="1"/>
      <c r="DWL19" s="1"/>
      <c r="DWM19" s="1"/>
      <c r="DWN19" s="1"/>
      <c r="DWO19" s="1"/>
      <c r="DWP19" s="1"/>
      <c r="DWQ19" s="1"/>
      <c r="DWR19" s="1"/>
      <c r="DWS19" s="1"/>
      <c r="DWT19" s="1"/>
      <c r="DWU19" s="1"/>
      <c r="DWV19" s="1"/>
      <c r="DWW19" s="1"/>
      <c r="DWX19" s="1"/>
      <c r="DWY19" s="1"/>
      <c r="DWZ19" s="1"/>
      <c r="DXA19" s="1"/>
      <c r="DXB19" s="1"/>
      <c r="DXC19" s="1"/>
      <c r="DXD19" s="1"/>
      <c r="DXE19" s="1"/>
      <c r="DXF19" s="1"/>
      <c r="DXG19" s="1"/>
      <c r="DXH19" s="1"/>
      <c r="DXI19" s="1"/>
      <c r="DXJ19" s="1"/>
      <c r="DXK19" s="1"/>
      <c r="DXL19" s="1"/>
      <c r="DXM19" s="1"/>
      <c r="DXN19" s="1"/>
      <c r="DXO19" s="1"/>
      <c r="DXP19" s="1"/>
      <c r="DXQ19" s="1"/>
      <c r="DXR19" s="1"/>
      <c r="DXS19" s="1"/>
      <c r="DXT19" s="1"/>
      <c r="DXU19" s="1"/>
      <c r="DXV19" s="1"/>
      <c r="DXW19" s="1"/>
      <c r="DXX19" s="1"/>
      <c r="DXY19" s="1"/>
      <c r="DXZ19" s="1"/>
      <c r="DYA19" s="1"/>
      <c r="DYB19" s="1"/>
      <c r="DYC19" s="1"/>
      <c r="DYD19" s="1"/>
      <c r="DYE19" s="1"/>
      <c r="DYF19" s="1"/>
      <c r="DYG19" s="1"/>
      <c r="DYH19" s="1"/>
      <c r="DYI19" s="1"/>
      <c r="DYJ19" s="1"/>
      <c r="DYK19" s="1"/>
      <c r="DYL19" s="1"/>
      <c r="DYM19" s="1"/>
      <c r="DYN19" s="1"/>
      <c r="DYO19" s="1"/>
      <c r="DYP19" s="1"/>
      <c r="DYQ19" s="1"/>
      <c r="DYR19" s="1"/>
      <c r="DYS19" s="1"/>
      <c r="DYT19" s="1"/>
      <c r="DYU19" s="1"/>
      <c r="DYV19" s="1"/>
      <c r="DYW19" s="1"/>
      <c r="DYX19" s="1"/>
      <c r="DYY19" s="1"/>
      <c r="DYZ19" s="1"/>
      <c r="DZA19" s="1"/>
      <c r="DZB19" s="1"/>
      <c r="DZC19" s="1"/>
      <c r="DZD19" s="1"/>
      <c r="DZE19" s="1"/>
      <c r="DZF19" s="1"/>
      <c r="DZG19" s="1"/>
      <c r="DZH19" s="1"/>
      <c r="DZI19" s="1"/>
      <c r="DZJ19" s="1"/>
      <c r="DZK19" s="1"/>
      <c r="DZL19" s="1"/>
      <c r="DZM19" s="1"/>
      <c r="DZN19" s="1"/>
      <c r="DZO19" s="1"/>
      <c r="DZP19" s="1"/>
      <c r="DZQ19" s="1"/>
      <c r="DZR19" s="1"/>
      <c r="DZS19" s="1"/>
      <c r="DZT19" s="1"/>
      <c r="DZU19" s="1"/>
      <c r="DZV19" s="1"/>
      <c r="DZW19" s="1"/>
      <c r="DZX19" s="1"/>
      <c r="DZY19" s="1"/>
      <c r="DZZ19" s="1"/>
      <c r="EAA19" s="1"/>
      <c r="EAB19" s="1"/>
      <c r="EAC19" s="1"/>
      <c r="EAD19" s="1"/>
      <c r="EAE19" s="1"/>
      <c r="EAF19" s="1"/>
      <c r="EAG19" s="1"/>
      <c r="EAH19" s="1"/>
      <c r="EAI19" s="1"/>
      <c r="EAJ19" s="1"/>
      <c r="EAK19" s="1"/>
      <c r="EAL19" s="1"/>
      <c r="EAM19" s="1"/>
      <c r="EAN19" s="1"/>
      <c r="EAO19" s="1"/>
      <c r="EAP19" s="1"/>
      <c r="EAQ19" s="1"/>
      <c r="EAR19" s="1"/>
      <c r="EAS19" s="1"/>
      <c r="EAT19" s="1"/>
      <c r="EAU19" s="1"/>
      <c r="EAV19" s="1"/>
      <c r="EAW19" s="1"/>
      <c r="EAX19" s="1"/>
      <c r="EAY19" s="1"/>
      <c r="EAZ19" s="1"/>
      <c r="EBA19" s="1"/>
      <c r="EBB19" s="1"/>
      <c r="EBC19" s="1"/>
      <c r="EBD19" s="1"/>
      <c r="EBE19" s="1"/>
      <c r="EBF19" s="1"/>
      <c r="EBG19" s="1"/>
      <c r="EBH19" s="1"/>
      <c r="EBI19" s="1"/>
      <c r="EBJ19" s="1"/>
      <c r="EBK19" s="1"/>
      <c r="EBL19" s="1"/>
      <c r="EBM19" s="1"/>
      <c r="EBN19" s="1"/>
      <c r="EBO19" s="1"/>
      <c r="EBP19" s="1"/>
      <c r="EBQ19" s="1"/>
      <c r="EBR19" s="1"/>
      <c r="EBS19" s="1"/>
      <c r="EBT19" s="1"/>
      <c r="EBU19" s="1"/>
      <c r="EBV19" s="1"/>
      <c r="EBW19" s="1"/>
      <c r="EBX19" s="1"/>
      <c r="EBY19" s="1"/>
      <c r="EBZ19" s="1"/>
      <c r="ECA19" s="1"/>
      <c r="ECB19" s="1"/>
      <c r="ECC19" s="1"/>
      <c r="ECD19" s="1"/>
      <c r="ECE19" s="1"/>
      <c r="ECF19" s="1"/>
      <c r="ECG19" s="1"/>
      <c r="ECH19" s="1"/>
      <c r="ECI19" s="1"/>
      <c r="ECJ19" s="1"/>
      <c r="ECK19" s="1"/>
      <c r="ECL19" s="1"/>
      <c r="ECM19" s="1"/>
      <c r="ECN19" s="1"/>
      <c r="ECO19" s="1"/>
      <c r="ECP19" s="1"/>
      <c r="ECQ19" s="1"/>
      <c r="ECR19" s="1"/>
      <c r="ECS19" s="1"/>
      <c r="ECT19" s="1"/>
      <c r="ECU19" s="1"/>
      <c r="ECV19" s="1"/>
      <c r="ECW19" s="1"/>
      <c r="ECX19" s="1"/>
      <c r="ECY19" s="1"/>
      <c r="ECZ19" s="1"/>
      <c r="EDA19" s="1"/>
      <c r="EDB19" s="1"/>
      <c r="EDC19" s="1"/>
      <c r="EDD19" s="1"/>
      <c r="EDE19" s="1"/>
      <c r="EDF19" s="1"/>
      <c r="EDG19" s="1"/>
      <c r="EDH19" s="1"/>
      <c r="EDI19" s="1"/>
      <c r="EDJ19" s="1"/>
      <c r="EDK19" s="1"/>
      <c r="EDL19" s="1"/>
      <c r="EDM19" s="1"/>
      <c r="EDN19" s="1"/>
      <c r="EDO19" s="1"/>
      <c r="EDP19" s="1"/>
      <c r="EDQ19" s="1"/>
      <c r="EDR19" s="1"/>
      <c r="EDS19" s="1"/>
      <c r="EDT19" s="1"/>
      <c r="EDU19" s="1"/>
      <c r="EDV19" s="1"/>
      <c r="EDW19" s="1"/>
      <c r="EDX19" s="1"/>
      <c r="EDY19" s="1"/>
      <c r="EDZ19" s="1"/>
      <c r="EEA19" s="1"/>
      <c r="EEB19" s="1"/>
      <c r="EEC19" s="1"/>
      <c r="EED19" s="1"/>
      <c r="EEE19" s="1"/>
      <c r="EEF19" s="1"/>
      <c r="EEG19" s="1"/>
      <c r="EEH19" s="1"/>
      <c r="EEI19" s="1"/>
      <c r="EEJ19" s="1"/>
      <c r="EEK19" s="1"/>
      <c r="EEL19" s="1"/>
      <c r="EEM19" s="1"/>
      <c r="EEN19" s="1"/>
      <c r="EEO19" s="1"/>
      <c r="EEP19" s="1"/>
      <c r="EEQ19" s="1"/>
      <c r="EER19" s="1"/>
      <c r="EES19" s="1"/>
      <c r="EET19" s="1"/>
      <c r="EEU19" s="1"/>
      <c r="EEV19" s="1"/>
      <c r="EEW19" s="1"/>
      <c r="EEX19" s="1"/>
      <c r="EEY19" s="1"/>
      <c r="EEZ19" s="1"/>
      <c r="EFA19" s="1"/>
      <c r="EFB19" s="1"/>
      <c r="EFC19" s="1"/>
      <c r="EFD19" s="1"/>
      <c r="EFE19" s="1"/>
      <c r="EFF19" s="1"/>
      <c r="EFG19" s="1"/>
      <c r="EFH19" s="1"/>
      <c r="EFI19" s="1"/>
      <c r="EFJ19" s="1"/>
      <c r="EFK19" s="1"/>
      <c r="EFL19" s="1"/>
      <c r="EFM19" s="1"/>
      <c r="EFN19" s="1"/>
      <c r="EFO19" s="1"/>
      <c r="EFP19" s="1"/>
      <c r="EFQ19" s="1"/>
      <c r="EFR19" s="1"/>
      <c r="EFS19" s="1"/>
      <c r="EFT19" s="1"/>
      <c r="EFU19" s="1"/>
      <c r="EFV19" s="1"/>
      <c r="EFW19" s="1"/>
      <c r="EFX19" s="1"/>
      <c r="EFY19" s="1"/>
      <c r="EFZ19" s="1"/>
      <c r="EGA19" s="1"/>
      <c r="EGB19" s="1"/>
      <c r="EGC19" s="1"/>
      <c r="EGD19" s="1"/>
      <c r="EGE19" s="1"/>
      <c r="EGF19" s="1"/>
      <c r="EGG19" s="1"/>
      <c r="EGH19" s="1"/>
      <c r="EGI19" s="1"/>
      <c r="EGJ19" s="1"/>
      <c r="EGK19" s="1"/>
      <c r="EGL19" s="1"/>
      <c r="EGM19" s="1"/>
      <c r="EGN19" s="1"/>
      <c r="EGO19" s="1"/>
      <c r="EGP19" s="1"/>
      <c r="EGQ19" s="1"/>
      <c r="EGR19" s="1"/>
      <c r="EGS19" s="1"/>
      <c r="EGT19" s="1"/>
      <c r="EGU19" s="1"/>
      <c r="EGV19" s="1"/>
      <c r="EGW19" s="1"/>
      <c r="EGX19" s="1"/>
      <c r="EGY19" s="1"/>
      <c r="EGZ19" s="1"/>
      <c r="EHA19" s="1"/>
      <c r="EHB19" s="1"/>
      <c r="EHC19" s="1"/>
      <c r="EHD19" s="1"/>
      <c r="EHE19" s="1"/>
      <c r="EHF19" s="1"/>
      <c r="EHG19" s="1"/>
      <c r="EHH19" s="1"/>
      <c r="EHI19" s="1"/>
      <c r="EHJ19" s="1"/>
      <c r="EHK19" s="1"/>
      <c r="EHL19" s="1"/>
      <c r="EHM19" s="1"/>
      <c r="EHN19" s="1"/>
      <c r="EHO19" s="1"/>
      <c r="EHP19" s="1"/>
      <c r="EHQ19" s="1"/>
      <c r="EHR19" s="1"/>
      <c r="EHS19" s="1"/>
      <c r="EHT19" s="1"/>
      <c r="EHU19" s="1"/>
      <c r="EHV19" s="1"/>
      <c r="EHW19" s="1"/>
      <c r="EHX19" s="1"/>
      <c r="EHY19" s="1"/>
      <c r="EHZ19" s="1"/>
      <c r="EIA19" s="1"/>
      <c r="EIB19" s="1"/>
      <c r="EIC19" s="1"/>
      <c r="EID19" s="1"/>
      <c r="EIE19" s="1"/>
      <c r="EIF19" s="1"/>
      <c r="EIG19" s="1"/>
      <c r="EIH19" s="1"/>
      <c r="EII19" s="1"/>
      <c r="EIJ19" s="1"/>
      <c r="EIK19" s="1"/>
      <c r="EIL19" s="1"/>
      <c r="EIM19" s="1"/>
      <c r="EIN19" s="1"/>
      <c r="EIO19" s="1"/>
      <c r="EIP19" s="1"/>
      <c r="EIQ19" s="1"/>
      <c r="EIR19" s="1"/>
      <c r="EIS19" s="1"/>
      <c r="EIT19" s="1"/>
      <c r="EIU19" s="1"/>
      <c r="EIV19" s="1"/>
      <c r="EIW19" s="1"/>
      <c r="EIX19" s="1"/>
      <c r="EIY19" s="1"/>
      <c r="EIZ19" s="1"/>
      <c r="EJA19" s="1"/>
      <c r="EJB19" s="1"/>
      <c r="EJC19" s="1"/>
      <c r="EJD19" s="1"/>
      <c r="EJE19" s="1"/>
      <c r="EJF19" s="1"/>
      <c r="EJG19" s="1"/>
      <c r="EJH19" s="1"/>
      <c r="EJI19" s="1"/>
      <c r="EJJ19" s="1"/>
      <c r="EJK19" s="1"/>
      <c r="EJL19" s="1"/>
      <c r="EJM19" s="1"/>
      <c r="EJN19" s="1"/>
      <c r="EJO19" s="1"/>
      <c r="EJP19" s="1"/>
      <c r="EJQ19" s="1"/>
      <c r="EJR19" s="1"/>
      <c r="EJS19" s="1"/>
      <c r="EJT19" s="1"/>
      <c r="EJU19" s="1"/>
      <c r="EJV19" s="1"/>
      <c r="EJW19" s="1"/>
      <c r="EJX19" s="1"/>
      <c r="EJY19" s="1"/>
      <c r="EJZ19" s="1"/>
      <c r="EKA19" s="1"/>
      <c r="EKB19" s="1"/>
      <c r="EKC19" s="1"/>
      <c r="EKD19" s="1"/>
      <c r="EKE19" s="1"/>
      <c r="EKF19" s="1"/>
      <c r="EKG19" s="1"/>
      <c r="EKH19" s="1"/>
      <c r="EKI19" s="1"/>
      <c r="EKJ19" s="1"/>
      <c r="EKK19" s="1"/>
      <c r="EKL19" s="1"/>
      <c r="EKM19" s="1"/>
      <c r="EKN19" s="1"/>
      <c r="EKO19" s="1"/>
      <c r="EKP19" s="1"/>
      <c r="EKQ19" s="1"/>
      <c r="EKR19" s="1"/>
      <c r="EKS19" s="1"/>
      <c r="EKT19" s="1"/>
      <c r="EKU19" s="1"/>
      <c r="EKV19" s="1"/>
      <c r="EKW19" s="1"/>
      <c r="EKX19" s="1"/>
      <c r="EKY19" s="1"/>
      <c r="EKZ19" s="1"/>
      <c r="ELA19" s="1"/>
      <c r="ELB19" s="1"/>
      <c r="ELC19" s="1"/>
      <c r="ELD19" s="1"/>
      <c r="ELE19" s="1"/>
      <c r="ELF19" s="1"/>
      <c r="ELG19" s="1"/>
      <c r="ELH19" s="1"/>
      <c r="ELI19" s="1"/>
      <c r="ELJ19" s="1"/>
      <c r="ELK19" s="1"/>
      <c r="ELL19" s="1"/>
      <c r="ELM19" s="1"/>
      <c r="ELN19" s="1"/>
      <c r="ELO19" s="1"/>
      <c r="ELP19" s="1"/>
      <c r="ELQ19" s="1"/>
      <c r="ELR19" s="1"/>
      <c r="ELS19" s="1"/>
      <c r="ELT19" s="1"/>
      <c r="ELU19" s="1"/>
      <c r="ELV19" s="1"/>
      <c r="ELW19" s="1"/>
      <c r="ELX19" s="1"/>
      <c r="ELY19" s="1"/>
      <c r="ELZ19" s="1"/>
      <c r="EMA19" s="1"/>
      <c r="EMB19" s="1"/>
      <c r="EMC19" s="1"/>
      <c r="EMD19" s="1"/>
      <c r="EME19" s="1"/>
      <c r="EMF19" s="1"/>
      <c r="EMG19" s="1"/>
      <c r="EMH19" s="1"/>
      <c r="EMI19" s="1"/>
      <c r="EMJ19" s="1"/>
      <c r="EMK19" s="1"/>
      <c r="EML19" s="1"/>
      <c r="EMM19" s="1"/>
      <c r="EMN19" s="1"/>
      <c r="EMO19" s="1"/>
      <c r="EMP19" s="1"/>
      <c r="EMQ19" s="1"/>
      <c r="EMR19" s="1"/>
      <c r="EMS19" s="1"/>
      <c r="EMT19" s="1"/>
      <c r="EMU19" s="1"/>
      <c r="EMV19" s="1"/>
      <c r="EMW19" s="1"/>
      <c r="EMX19" s="1"/>
      <c r="EMY19" s="1"/>
      <c r="EMZ19" s="1"/>
      <c r="ENA19" s="1"/>
      <c r="ENB19" s="1"/>
      <c r="ENC19" s="1"/>
      <c r="END19" s="1"/>
      <c r="ENE19" s="1"/>
      <c r="ENF19" s="1"/>
      <c r="ENG19" s="1"/>
      <c r="ENH19" s="1"/>
      <c r="ENI19" s="1"/>
      <c r="ENJ19" s="1"/>
      <c r="ENK19" s="1"/>
      <c r="ENL19" s="1"/>
      <c r="ENM19" s="1"/>
      <c r="ENN19" s="1"/>
      <c r="ENO19" s="1"/>
      <c r="ENP19" s="1"/>
      <c r="ENQ19" s="1"/>
      <c r="ENR19" s="1"/>
      <c r="ENS19" s="1"/>
      <c r="ENT19" s="1"/>
      <c r="ENU19" s="1"/>
      <c r="ENV19" s="1"/>
      <c r="ENW19" s="1"/>
      <c r="ENX19" s="1"/>
      <c r="ENY19" s="1"/>
      <c r="ENZ19" s="1"/>
      <c r="EOA19" s="1"/>
      <c r="EOB19" s="1"/>
      <c r="EOC19" s="1"/>
      <c r="EOD19" s="1"/>
      <c r="EOE19" s="1"/>
      <c r="EOF19" s="1"/>
      <c r="EOG19" s="1"/>
      <c r="EOH19" s="1"/>
      <c r="EOI19" s="1"/>
      <c r="EOJ19" s="1"/>
      <c r="EOK19" s="1"/>
      <c r="EOL19" s="1"/>
      <c r="EOM19" s="1"/>
      <c r="EON19" s="1"/>
      <c r="EOO19" s="1"/>
      <c r="EOP19" s="1"/>
      <c r="EOQ19" s="1"/>
      <c r="EOR19" s="1"/>
      <c r="EOS19" s="1"/>
      <c r="EOT19" s="1"/>
      <c r="EOU19" s="1"/>
      <c r="EOV19" s="1"/>
      <c r="EOW19" s="1"/>
      <c r="EOX19" s="1"/>
      <c r="EOY19" s="1"/>
      <c r="EOZ19" s="1"/>
      <c r="EPA19" s="1"/>
      <c r="EPB19" s="1"/>
      <c r="EPC19" s="1"/>
      <c r="EPD19" s="1"/>
      <c r="EPE19" s="1"/>
      <c r="EPF19" s="1"/>
      <c r="EPG19" s="1"/>
      <c r="EPH19" s="1"/>
      <c r="EPI19" s="1"/>
      <c r="EPJ19" s="1"/>
      <c r="EPK19" s="1"/>
      <c r="EPL19" s="1"/>
      <c r="EPM19" s="1"/>
      <c r="EPN19" s="1"/>
      <c r="EPO19" s="1"/>
      <c r="EPP19" s="1"/>
      <c r="EPQ19" s="1"/>
      <c r="EPR19" s="1"/>
      <c r="EPS19" s="1"/>
      <c r="EPT19" s="1"/>
      <c r="EPU19" s="1"/>
      <c r="EPV19" s="1"/>
      <c r="EPW19" s="1"/>
      <c r="EPX19" s="1"/>
      <c r="EPY19" s="1"/>
      <c r="EPZ19" s="1"/>
      <c r="EQA19" s="1"/>
      <c r="EQB19" s="1"/>
      <c r="EQC19" s="1"/>
      <c r="EQD19" s="1"/>
      <c r="EQE19" s="1"/>
      <c r="EQF19" s="1"/>
      <c r="EQG19" s="1"/>
      <c r="EQH19" s="1"/>
      <c r="EQI19" s="1"/>
      <c r="EQJ19" s="1"/>
      <c r="EQK19" s="1"/>
      <c r="EQL19" s="1"/>
      <c r="EQM19" s="1"/>
      <c r="EQN19" s="1"/>
      <c r="EQO19" s="1"/>
      <c r="EQP19" s="1"/>
      <c r="EQQ19" s="1"/>
      <c r="EQR19" s="1"/>
      <c r="EQS19" s="1"/>
      <c r="EQT19" s="1"/>
      <c r="EQU19" s="1"/>
      <c r="EQV19" s="1"/>
      <c r="EQW19" s="1"/>
      <c r="EQX19" s="1"/>
      <c r="EQY19" s="1"/>
      <c r="EQZ19" s="1"/>
      <c r="ERA19" s="1"/>
      <c r="ERB19" s="1"/>
      <c r="ERC19" s="1"/>
      <c r="ERD19" s="1"/>
      <c r="ERE19" s="1"/>
      <c r="ERF19" s="1"/>
      <c r="ERG19" s="1"/>
      <c r="ERH19" s="1"/>
      <c r="ERI19" s="1"/>
      <c r="ERJ19" s="1"/>
      <c r="ERK19" s="1"/>
      <c r="ERL19" s="1"/>
      <c r="ERM19" s="1"/>
      <c r="ERN19" s="1"/>
      <c r="ERO19" s="1"/>
      <c r="ERP19" s="1"/>
      <c r="ERQ19" s="1"/>
      <c r="ERR19" s="1"/>
      <c r="ERS19" s="1"/>
      <c r="ERT19" s="1"/>
      <c r="ERU19" s="1"/>
      <c r="ERV19" s="1"/>
      <c r="ERW19" s="1"/>
      <c r="ERX19" s="1"/>
      <c r="ERY19" s="1"/>
      <c r="ERZ19" s="1"/>
      <c r="ESA19" s="1"/>
      <c r="ESB19" s="1"/>
      <c r="ESC19" s="1"/>
      <c r="ESD19" s="1"/>
      <c r="ESE19" s="1"/>
      <c r="ESF19" s="1"/>
      <c r="ESG19" s="1"/>
      <c r="ESH19" s="1"/>
      <c r="ESI19" s="1"/>
      <c r="ESJ19" s="1"/>
      <c r="ESK19" s="1"/>
      <c r="ESL19" s="1"/>
      <c r="ESM19" s="1"/>
      <c r="ESN19" s="1"/>
      <c r="ESO19" s="1"/>
      <c r="ESP19" s="1"/>
      <c r="ESQ19" s="1"/>
      <c r="ESR19" s="1"/>
      <c r="ESS19" s="1"/>
      <c r="EST19" s="1"/>
      <c r="ESU19" s="1"/>
      <c r="ESV19" s="1"/>
      <c r="ESW19" s="1"/>
      <c r="ESX19" s="1"/>
      <c r="ESY19" s="1"/>
      <c r="ESZ19" s="1"/>
      <c r="ETA19" s="1"/>
      <c r="ETB19" s="1"/>
      <c r="ETC19" s="1"/>
      <c r="ETD19" s="1"/>
      <c r="ETE19" s="1"/>
      <c r="ETF19" s="1"/>
      <c r="ETG19" s="1"/>
      <c r="ETH19" s="1"/>
      <c r="ETI19" s="1"/>
      <c r="ETJ19" s="1"/>
      <c r="ETK19" s="1"/>
      <c r="ETL19" s="1"/>
      <c r="ETM19" s="1"/>
      <c r="ETN19" s="1"/>
      <c r="ETO19" s="1"/>
      <c r="ETP19" s="1"/>
      <c r="ETQ19" s="1"/>
      <c r="ETR19" s="1"/>
      <c r="ETS19" s="1"/>
      <c r="ETT19" s="1"/>
      <c r="ETU19" s="1"/>
      <c r="ETV19" s="1"/>
      <c r="ETW19" s="1"/>
      <c r="ETX19" s="1"/>
      <c r="ETY19" s="1"/>
      <c r="ETZ19" s="1"/>
      <c r="EUA19" s="1"/>
      <c r="EUB19" s="1"/>
      <c r="EUC19" s="1"/>
      <c r="EUD19" s="1"/>
      <c r="EUE19" s="1"/>
      <c r="EUF19" s="1"/>
      <c r="EUG19" s="1"/>
      <c r="EUH19" s="1"/>
      <c r="EUI19" s="1"/>
      <c r="EUJ19" s="1"/>
      <c r="EUK19" s="1"/>
      <c r="EUL19" s="1"/>
      <c r="EUM19" s="1"/>
      <c r="EUN19" s="1"/>
      <c r="EUO19" s="1"/>
      <c r="EUP19" s="1"/>
      <c r="EUQ19" s="1"/>
      <c r="EUR19" s="1"/>
      <c r="EUS19" s="1"/>
      <c r="EUT19" s="1"/>
      <c r="EUU19" s="1"/>
      <c r="EUV19" s="1"/>
      <c r="EUW19" s="1"/>
      <c r="EUX19" s="1"/>
      <c r="EUY19" s="1"/>
      <c r="EUZ19" s="1"/>
      <c r="EVA19" s="1"/>
      <c r="EVB19" s="1"/>
      <c r="EVC19" s="1"/>
      <c r="EVD19" s="1"/>
      <c r="EVE19" s="1"/>
      <c r="EVF19" s="1"/>
      <c r="EVG19" s="1"/>
      <c r="EVH19" s="1"/>
      <c r="EVI19" s="1"/>
      <c r="EVJ19" s="1"/>
      <c r="EVK19" s="1"/>
      <c r="EVL19" s="1"/>
      <c r="EVM19" s="1"/>
      <c r="EVN19" s="1"/>
      <c r="EVO19" s="1"/>
      <c r="EVP19" s="1"/>
      <c r="EVQ19" s="1"/>
      <c r="EVR19" s="1"/>
      <c r="EVS19" s="1"/>
      <c r="EVT19" s="1"/>
      <c r="EVU19" s="1"/>
      <c r="EVV19" s="1"/>
      <c r="EVW19" s="1"/>
      <c r="EVX19" s="1"/>
      <c r="EVY19" s="1"/>
      <c r="EVZ19" s="1"/>
      <c r="EWA19" s="1"/>
      <c r="EWB19" s="1"/>
      <c r="EWC19" s="1"/>
      <c r="EWD19" s="1"/>
      <c r="EWE19" s="1"/>
      <c r="EWF19" s="1"/>
      <c r="EWG19" s="1"/>
      <c r="EWH19" s="1"/>
      <c r="EWI19" s="1"/>
      <c r="EWJ19" s="1"/>
      <c r="EWK19" s="1"/>
      <c r="EWL19" s="1"/>
      <c r="EWM19" s="1"/>
      <c r="EWN19" s="1"/>
      <c r="EWO19" s="1"/>
      <c r="EWP19" s="1"/>
      <c r="EWQ19" s="1"/>
      <c r="EWR19" s="1"/>
      <c r="EWS19" s="1"/>
      <c r="EWT19" s="1"/>
      <c r="EWU19" s="1"/>
      <c r="EWV19" s="1"/>
      <c r="EWW19" s="1"/>
      <c r="EWX19" s="1"/>
      <c r="EWY19" s="1"/>
      <c r="EWZ19" s="1"/>
      <c r="EXA19" s="1"/>
      <c r="EXB19" s="1"/>
      <c r="EXC19" s="1"/>
      <c r="EXD19" s="1"/>
      <c r="EXE19" s="1"/>
      <c r="EXF19" s="1"/>
      <c r="EXG19" s="1"/>
      <c r="EXH19" s="1"/>
      <c r="EXI19" s="1"/>
      <c r="EXJ19" s="1"/>
      <c r="EXK19" s="1"/>
      <c r="EXL19" s="1"/>
      <c r="EXM19" s="1"/>
      <c r="EXN19" s="1"/>
      <c r="EXO19" s="1"/>
      <c r="EXP19" s="1"/>
      <c r="EXQ19" s="1"/>
      <c r="EXR19" s="1"/>
      <c r="EXS19" s="1"/>
      <c r="EXT19" s="1"/>
      <c r="EXU19" s="1"/>
      <c r="EXV19" s="1"/>
      <c r="EXW19" s="1"/>
      <c r="EXX19" s="1"/>
      <c r="EXY19" s="1"/>
      <c r="EXZ19" s="1"/>
      <c r="EYA19" s="1"/>
      <c r="EYB19" s="1"/>
      <c r="EYC19" s="1"/>
      <c r="EYD19" s="1"/>
      <c r="EYE19" s="1"/>
      <c r="EYF19" s="1"/>
      <c r="EYG19" s="1"/>
      <c r="EYH19" s="1"/>
      <c r="EYI19" s="1"/>
      <c r="EYJ19" s="1"/>
      <c r="EYK19" s="1"/>
      <c r="EYL19" s="1"/>
      <c r="EYM19" s="1"/>
      <c r="EYN19" s="1"/>
      <c r="EYO19" s="1"/>
      <c r="EYP19" s="1"/>
      <c r="EYQ19" s="1"/>
      <c r="EYR19" s="1"/>
      <c r="EYS19" s="1"/>
      <c r="EYT19" s="1"/>
      <c r="EYU19" s="1"/>
      <c r="EYV19" s="1"/>
      <c r="EYW19" s="1"/>
      <c r="EYX19" s="1"/>
      <c r="EYY19" s="1"/>
      <c r="EYZ19" s="1"/>
      <c r="EZA19" s="1"/>
      <c r="EZB19" s="1"/>
      <c r="EZC19" s="1"/>
      <c r="EZD19" s="1"/>
      <c r="EZE19" s="1"/>
      <c r="EZF19" s="1"/>
      <c r="EZG19" s="1"/>
      <c r="EZH19" s="1"/>
      <c r="EZI19" s="1"/>
      <c r="EZJ19" s="1"/>
      <c r="EZK19" s="1"/>
      <c r="EZL19" s="1"/>
      <c r="EZM19" s="1"/>
      <c r="EZN19" s="1"/>
      <c r="EZO19" s="1"/>
      <c r="EZP19" s="1"/>
      <c r="EZQ19" s="1"/>
      <c r="EZR19" s="1"/>
      <c r="EZS19" s="1"/>
      <c r="EZT19" s="1"/>
      <c r="EZU19" s="1"/>
      <c r="EZV19" s="1"/>
      <c r="EZW19" s="1"/>
      <c r="EZX19" s="1"/>
      <c r="EZY19" s="1"/>
      <c r="EZZ19" s="1"/>
      <c r="FAA19" s="1"/>
      <c r="FAB19" s="1"/>
      <c r="FAC19" s="1"/>
      <c r="FAD19" s="1"/>
      <c r="FAE19" s="1"/>
      <c r="FAF19" s="1"/>
      <c r="FAG19" s="1"/>
      <c r="FAH19" s="1"/>
      <c r="FAI19" s="1"/>
      <c r="FAJ19" s="1"/>
      <c r="FAK19" s="1"/>
      <c r="FAL19" s="1"/>
      <c r="FAM19" s="1"/>
      <c r="FAN19" s="1"/>
      <c r="FAO19" s="1"/>
      <c r="FAP19" s="1"/>
      <c r="FAQ19" s="1"/>
      <c r="FAR19" s="1"/>
      <c r="FAS19" s="1"/>
      <c r="FAT19" s="1"/>
      <c r="FAU19" s="1"/>
      <c r="FAV19" s="1"/>
      <c r="FAW19" s="1"/>
      <c r="FAX19" s="1"/>
      <c r="FAY19" s="1"/>
      <c r="FAZ19" s="1"/>
      <c r="FBA19" s="1"/>
      <c r="FBB19" s="1"/>
      <c r="FBC19" s="1"/>
      <c r="FBD19" s="1"/>
      <c r="FBE19" s="1"/>
      <c r="FBF19" s="1"/>
      <c r="FBG19" s="1"/>
      <c r="FBH19" s="1"/>
      <c r="FBI19" s="1"/>
      <c r="FBJ19" s="1"/>
      <c r="FBK19" s="1"/>
      <c r="FBL19" s="1"/>
      <c r="FBM19" s="1"/>
      <c r="FBN19" s="1"/>
      <c r="FBO19" s="1"/>
      <c r="FBP19" s="1"/>
      <c r="FBQ19" s="1"/>
      <c r="FBR19" s="1"/>
      <c r="FBS19" s="1"/>
      <c r="FBT19" s="1"/>
      <c r="FBU19" s="1"/>
      <c r="FBV19" s="1"/>
      <c r="FBW19" s="1"/>
      <c r="FBX19" s="1"/>
      <c r="FBY19" s="1"/>
      <c r="FBZ19" s="1"/>
      <c r="FCA19" s="1"/>
      <c r="FCB19" s="1"/>
      <c r="FCC19" s="1"/>
      <c r="FCD19" s="1"/>
      <c r="FCE19" s="1"/>
      <c r="FCF19" s="1"/>
      <c r="FCG19" s="1"/>
      <c r="FCH19" s="1"/>
      <c r="FCI19" s="1"/>
      <c r="FCJ19" s="1"/>
      <c r="FCK19" s="1"/>
      <c r="FCL19" s="1"/>
      <c r="FCM19" s="1"/>
      <c r="FCN19" s="1"/>
      <c r="FCO19" s="1"/>
      <c r="FCP19" s="1"/>
      <c r="FCQ19" s="1"/>
      <c r="FCR19" s="1"/>
      <c r="FCS19" s="1"/>
      <c r="FCT19" s="1"/>
      <c r="FCU19" s="1"/>
      <c r="FCV19" s="1"/>
      <c r="FCW19" s="1"/>
      <c r="FCX19" s="1"/>
      <c r="FCY19" s="1"/>
      <c r="FCZ19" s="1"/>
      <c r="FDA19" s="1"/>
      <c r="FDB19" s="1"/>
      <c r="FDC19" s="1"/>
      <c r="FDD19" s="1"/>
      <c r="FDE19" s="1"/>
      <c r="FDF19" s="1"/>
      <c r="FDG19" s="1"/>
      <c r="FDH19" s="1"/>
      <c r="FDI19" s="1"/>
      <c r="FDJ19" s="1"/>
      <c r="FDK19" s="1"/>
      <c r="FDL19" s="1"/>
      <c r="FDM19" s="1"/>
      <c r="FDN19" s="1"/>
      <c r="FDO19" s="1"/>
      <c r="FDP19" s="1"/>
      <c r="FDQ19" s="1"/>
      <c r="FDR19" s="1"/>
      <c r="FDS19" s="1"/>
      <c r="FDT19" s="1"/>
      <c r="FDU19" s="1"/>
      <c r="FDV19" s="1"/>
      <c r="FDW19" s="1"/>
      <c r="FDX19" s="1"/>
      <c r="FDY19" s="1"/>
      <c r="FDZ19" s="1"/>
      <c r="FEA19" s="1"/>
      <c r="FEB19" s="1"/>
      <c r="FEC19" s="1"/>
      <c r="FED19" s="1"/>
      <c r="FEE19" s="1"/>
      <c r="FEF19" s="1"/>
      <c r="FEG19" s="1"/>
      <c r="FEH19" s="1"/>
      <c r="FEI19" s="1"/>
      <c r="FEJ19" s="1"/>
      <c r="FEK19" s="1"/>
      <c r="FEL19" s="1"/>
      <c r="FEM19" s="1"/>
      <c r="FEN19" s="1"/>
      <c r="FEO19" s="1"/>
      <c r="FEP19" s="1"/>
      <c r="FEQ19" s="1"/>
      <c r="FER19" s="1"/>
      <c r="FES19" s="1"/>
      <c r="FET19" s="1"/>
      <c r="FEU19" s="1"/>
      <c r="FEV19" s="1"/>
      <c r="FEW19" s="1"/>
      <c r="FEX19" s="1"/>
      <c r="FEY19" s="1"/>
      <c r="FEZ19" s="1"/>
      <c r="FFA19" s="1"/>
      <c r="FFB19" s="1"/>
      <c r="FFC19" s="1"/>
      <c r="FFD19" s="1"/>
      <c r="FFE19" s="1"/>
      <c r="FFF19" s="1"/>
      <c r="FFG19" s="1"/>
      <c r="FFH19" s="1"/>
      <c r="FFI19" s="1"/>
      <c r="FFJ19" s="1"/>
      <c r="FFK19" s="1"/>
      <c r="FFL19" s="1"/>
      <c r="FFM19" s="1"/>
      <c r="FFN19" s="1"/>
      <c r="FFO19" s="1"/>
      <c r="FFP19" s="1"/>
      <c r="FFQ19" s="1"/>
      <c r="FFR19" s="1"/>
      <c r="FFS19" s="1"/>
      <c r="FFT19" s="1"/>
      <c r="FFU19" s="1"/>
      <c r="FFV19" s="1"/>
      <c r="FFW19" s="1"/>
      <c r="FFX19" s="1"/>
      <c r="FFY19" s="1"/>
      <c r="FFZ19" s="1"/>
      <c r="FGA19" s="1"/>
      <c r="FGB19" s="1"/>
      <c r="FGC19" s="1"/>
      <c r="FGD19" s="1"/>
      <c r="FGE19" s="1"/>
      <c r="FGF19" s="1"/>
      <c r="FGG19" s="1"/>
      <c r="FGH19" s="1"/>
      <c r="FGI19" s="1"/>
      <c r="FGJ19" s="1"/>
      <c r="FGK19" s="1"/>
      <c r="FGL19" s="1"/>
      <c r="FGM19" s="1"/>
      <c r="FGN19" s="1"/>
      <c r="FGO19" s="1"/>
      <c r="FGP19" s="1"/>
      <c r="FGQ19" s="1"/>
      <c r="FGR19" s="1"/>
      <c r="FGS19" s="1"/>
      <c r="FGT19" s="1"/>
      <c r="FGU19" s="1"/>
      <c r="FGV19" s="1"/>
      <c r="FGW19" s="1"/>
      <c r="FGX19" s="1"/>
      <c r="FGY19" s="1"/>
      <c r="FGZ19" s="1"/>
      <c r="FHA19" s="1"/>
      <c r="FHB19" s="1"/>
      <c r="FHC19" s="1"/>
      <c r="FHD19" s="1"/>
      <c r="FHE19" s="1"/>
      <c r="FHF19" s="1"/>
      <c r="FHG19" s="1"/>
      <c r="FHH19" s="1"/>
      <c r="FHI19" s="1"/>
      <c r="FHJ19" s="1"/>
      <c r="FHK19" s="1"/>
      <c r="FHL19" s="1"/>
      <c r="FHM19" s="1"/>
      <c r="FHN19" s="1"/>
      <c r="FHO19" s="1"/>
      <c r="FHP19" s="1"/>
      <c r="FHQ19" s="1"/>
      <c r="FHR19" s="1"/>
      <c r="FHS19" s="1"/>
      <c r="FHT19" s="1"/>
      <c r="FHU19" s="1"/>
      <c r="FHV19" s="1"/>
      <c r="FHW19" s="1"/>
      <c r="FHX19" s="1"/>
      <c r="FHY19" s="1"/>
      <c r="FHZ19" s="1"/>
      <c r="FIA19" s="1"/>
      <c r="FIB19" s="1"/>
      <c r="FIC19" s="1"/>
      <c r="FID19" s="1"/>
      <c r="FIE19" s="1"/>
      <c r="FIF19" s="1"/>
      <c r="FIG19" s="1"/>
      <c r="FIH19" s="1"/>
      <c r="FII19" s="1"/>
      <c r="FIJ19" s="1"/>
      <c r="FIK19" s="1"/>
      <c r="FIL19" s="1"/>
      <c r="FIM19" s="1"/>
      <c r="FIN19" s="1"/>
      <c r="FIO19" s="1"/>
      <c r="FIP19" s="1"/>
      <c r="FIQ19" s="1"/>
      <c r="FIR19" s="1"/>
      <c r="FIS19" s="1"/>
      <c r="FIT19" s="1"/>
      <c r="FIU19" s="1"/>
      <c r="FIV19" s="1"/>
      <c r="FIW19" s="1"/>
      <c r="FIX19" s="1"/>
      <c r="FIY19" s="1"/>
      <c r="FIZ19" s="1"/>
      <c r="FJA19" s="1"/>
      <c r="FJB19" s="1"/>
      <c r="FJC19" s="1"/>
      <c r="FJD19" s="1"/>
      <c r="FJE19" s="1"/>
      <c r="FJF19" s="1"/>
      <c r="FJG19" s="1"/>
      <c r="FJH19" s="1"/>
      <c r="FJI19" s="1"/>
      <c r="FJJ19" s="1"/>
      <c r="FJK19" s="1"/>
      <c r="FJL19" s="1"/>
      <c r="FJM19" s="1"/>
      <c r="FJN19" s="1"/>
      <c r="FJO19" s="1"/>
      <c r="FJP19" s="1"/>
      <c r="FJQ19" s="1"/>
      <c r="FJR19" s="1"/>
      <c r="FJS19" s="1"/>
      <c r="FJT19" s="1"/>
      <c r="FJU19" s="1"/>
      <c r="FJV19" s="1"/>
      <c r="FJW19" s="1"/>
      <c r="FJX19" s="1"/>
      <c r="FJY19" s="1"/>
      <c r="FJZ19" s="1"/>
      <c r="FKA19" s="1"/>
      <c r="FKB19" s="1"/>
      <c r="FKC19" s="1"/>
      <c r="FKD19" s="1"/>
      <c r="FKE19" s="1"/>
      <c r="FKF19" s="1"/>
      <c r="FKG19" s="1"/>
      <c r="FKH19" s="1"/>
      <c r="FKI19" s="1"/>
      <c r="FKJ19" s="1"/>
      <c r="FKK19" s="1"/>
      <c r="FKL19" s="1"/>
      <c r="FKM19" s="1"/>
      <c r="FKN19" s="1"/>
      <c r="FKO19" s="1"/>
      <c r="FKP19" s="1"/>
      <c r="FKQ19" s="1"/>
      <c r="FKR19" s="1"/>
      <c r="FKS19" s="1"/>
      <c r="FKT19" s="1"/>
      <c r="FKU19" s="1"/>
      <c r="FKV19" s="1"/>
      <c r="FKW19" s="1"/>
      <c r="FKX19" s="1"/>
      <c r="FKY19" s="1"/>
      <c r="FKZ19" s="1"/>
      <c r="FLA19" s="1"/>
      <c r="FLB19" s="1"/>
      <c r="FLC19" s="1"/>
      <c r="FLD19" s="1"/>
      <c r="FLE19" s="1"/>
      <c r="FLF19" s="1"/>
      <c r="FLG19" s="1"/>
      <c r="FLH19" s="1"/>
      <c r="FLI19" s="1"/>
      <c r="FLJ19" s="1"/>
      <c r="FLK19" s="1"/>
      <c r="FLL19" s="1"/>
      <c r="FLM19" s="1"/>
      <c r="FLN19" s="1"/>
      <c r="FLO19" s="1"/>
      <c r="FLP19" s="1"/>
      <c r="FLQ19" s="1"/>
      <c r="FLR19" s="1"/>
      <c r="FLS19" s="1"/>
      <c r="FLT19" s="1"/>
      <c r="FLU19" s="1"/>
      <c r="FLV19" s="1"/>
      <c r="FLW19" s="1"/>
      <c r="FLX19" s="1"/>
      <c r="FLY19" s="1"/>
      <c r="FLZ19" s="1"/>
      <c r="FMA19" s="1"/>
      <c r="FMB19" s="1"/>
      <c r="FMC19" s="1"/>
      <c r="FMD19" s="1"/>
      <c r="FME19" s="1"/>
      <c r="FMF19" s="1"/>
      <c r="FMG19" s="1"/>
      <c r="FMH19" s="1"/>
      <c r="FMI19" s="1"/>
      <c r="FMJ19" s="1"/>
      <c r="FMK19" s="1"/>
      <c r="FML19" s="1"/>
      <c r="FMM19" s="1"/>
      <c r="FMN19" s="1"/>
      <c r="FMO19" s="1"/>
      <c r="FMP19" s="1"/>
      <c r="FMQ19" s="1"/>
      <c r="FMR19" s="1"/>
      <c r="FMS19" s="1"/>
      <c r="FMT19" s="1"/>
      <c r="FMU19" s="1"/>
      <c r="FMV19" s="1"/>
      <c r="FMW19" s="1"/>
      <c r="FMX19" s="1"/>
      <c r="FMY19" s="1"/>
      <c r="FMZ19" s="1"/>
      <c r="FNA19" s="1"/>
      <c r="FNB19" s="1"/>
      <c r="FNC19" s="1"/>
      <c r="FND19" s="1"/>
      <c r="FNE19" s="1"/>
      <c r="FNF19" s="1"/>
      <c r="FNG19" s="1"/>
      <c r="FNH19" s="1"/>
      <c r="FNI19" s="1"/>
      <c r="FNJ19" s="1"/>
      <c r="FNK19" s="1"/>
      <c r="FNL19" s="1"/>
      <c r="FNM19" s="1"/>
      <c r="FNN19" s="1"/>
      <c r="FNO19" s="1"/>
      <c r="FNP19" s="1"/>
      <c r="FNQ19" s="1"/>
      <c r="FNR19" s="1"/>
      <c r="FNS19" s="1"/>
      <c r="FNT19" s="1"/>
      <c r="FNU19" s="1"/>
      <c r="FNV19" s="1"/>
      <c r="FNW19" s="1"/>
      <c r="FNX19" s="1"/>
      <c r="FNY19" s="1"/>
      <c r="FNZ19" s="1"/>
      <c r="FOA19" s="1"/>
      <c r="FOB19" s="1"/>
      <c r="FOC19" s="1"/>
      <c r="FOD19" s="1"/>
      <c r="FOE19" s="1"/>
      <c r="FOF19" s="1"/>
      <c r="FOG19" s="1"/>
      <c r="FOH19" s="1"/>
      <c r="FOI19" s="1"/>
      <c r="FOJ19" s="1"/>
      <c r="FOK19" s="1"/>
      <c r="FOL19" s="1"/>
      <c r="FOM19" s="1"/>
      <c r="FON19" s="1"/>
      <c r="FOO19" s="1"/>
      <c r="FOP19" s="1"/>
      <c r="FOQ19" s="1"/>
      <c r="FOR19" s="1"/>
      <c r="FOS19" s="1"/>
      <c r="FOT19" s="1"/>
      <c r="FOU19" s="1"/>
      <c r="FOV19" s="1"/>
      <c r="FOW19" s="1"/>
      <c r="FOX19" s="1"/>
      <c r="FOY19" s="1"/>
      <c r="FOZ19" s="1"/>
      <c r="FPA19" s="1"/>
      <c r="FPB19" s="1"/>
      <c r="FPC19" s="1"/>
      <c r="FPD19" s="1"/>
      <c r="FPE19" s="1"/>
      <c r="FPF19" s="1"/>
      <c r="FPG19" s="1"/>
      <c r="FPH19" s="1"/>
      <c r="FPI19" s="1"/>
      <c r="FPJ19" s="1"/>
      <c r="FPK19" s="1"/>
      <c r="FPL19" s="1"/>
      <c r="FPM19" s="1"/>
      <c r="FPN19" s="1"/>
      <c r="FPO19" s="1"/>
      <c r="FPP19" s="1"/>
      <c r="FPQ19" s="1"/>
      <c r="FPR19" s="1"/>
      <c r="FPS19" s="1"/>
      <c r="FPT19" s="1"/>
      <c r="FPU19" s="1"/>
      <c r="FPV19" s="1"/>
      <c r="FPW19" s="1"/>
      <c r="FPX19" s="1"/>
      <c r="FPY19" s="1"/>
      <c r="FPZ19" s="1"/>
      <c r="FQA19" s="1"/>
      <c r="FQB19" s="1"/>
      <c r="FQC19" s="1"/>
      <c r="FQD19" s="1"/>
      <c r="FQE19" s="1"/>
      <c r="FQF19" s="1"/>
      <c r="FQG19" s="1"/>
      <c r="FQH19" s="1"/>
      <c r="FQI19" s="1"/>
      <c r="FQJ19" s="1"/>
      <c r="FQK19" s="1"/>
      <c r="FQL19" s="1"/>
      <c r="FQM19" s="1"/>
      <c r="FQN19" s="1"/>
      <c r="FQO19" s="1"/>
      <c r="FQP19" s="1"/>
      <c r="FQQ19" s="1"/>
      <c r="FQR19" s="1"/>
      <c r="FQS19" s="1"/>
      <c r="FQT19" s="1"/>
      <c r="FQU19" s="1"/>
      <c r="FQV19" s="1"/>
      <c r="FQW19" s="1"/>
      <c r="FQX19" s="1"/>
      <c r="FQY19" s="1"/>
      <c r="FQZ19" s="1"/>
      <c r="FRA19" s="1"/>
      <c r="FRB19" s="1"/>
      <c r="FRC19" s="1"/>
      <c r="FRD19" s="1"/>
      <c r="FRE19" s="1"/>
      <c r="FRF19" s="1"/>
      <c r="FRG19" s="1"/>
      <c r="FRH19" s="1"/>
      <c r="FRI19" s="1"/>
      <c r="FRJ19" s="1"/>
      <c r="FRK19" s="1"/>
      <c r="FRL19" s="1"/>
      <c r="FRM19" s="1"/>
      <c r="FRN19" s="1"/>
      <c r="FRO19" s="1"/>
      <c r="FRP19" s="1"/>
      <c r="FRQ19" s="1"/>
      <c r="FRR19" s="1"/>
      <c r="FRS19" s="1"/>
      <c r="FRT19" s="1"/>
      <c r="FRU19" s="1"/>
      <c r="FRV19" s="1"/>
      <c r="FRW19" s="1"/>
      <c r="FRX19" s="1"/>
      <c r="FRY19" s="1"/>
      <c r="FRZ19" s="1"/>
      <c r="FSA19" s="1"/>
      <c r="FSB19" s="1"/>
      <c r="FSC19" s="1"/>
      <c r="FSD19" s="1"/>
      <c r="FSE19" s="1"/>
      <c r="FSF19" s="1"/>
      <c r="FSG19" s="1"/>
      <c r="FSH19" s="1"/>
      <c r="FSI19" s="1"/>
      <c r="FSJ19" s="1"/>
      <c r="FSK19" s="1"/>
      <c r="FSL19" s="1"/>
      <c r="FSM19" s="1"/>
      <c r="FSN19" s="1"/>
      <c r="FSO19" s="1"/>
      <c r="FSP19" s="1"/>
      <c r="FSQ19" s="1"/>
      <c r="FSR19" s="1"/>
      <c r="FSS19" s="1"/>
      <c r="FST19" s="1"/>
      <c r="FSU19" s="1"/>
      <c r="FSV19" s="1"/>
      <c r="FSW19" s="1"/>
      <c r="FSX19" s="1"/>
      <c r="FSY19" s="1"/>
      <c r="FSZ19" s="1"/>
      <c r="FTA19" s="1"/>
      <c r="FTB19" s="1"/>
      <c r="FTC19" s="1"/>
      <c r="FTD19" s="1"/>
      <c r="FTE19" s="1"/>
      <c r="FTF19" s="1"/>
      <c r="FTG19" s="1"/>
      <c r="FTH19" s="1"/>
      <c r="FTI19" s="1"/>
      <c r="FTJ19" s="1"/>
      <c r="FTK19" s="1"/>
      <c r="FTL19" s="1"/>
      <c r="FTM19" s="1"/>
      <c r="FTN19" s="1"/>
      <c r="FTO19" s="1"/>
      <c r="FTP19" s="1"/>
      <c r="FTQ19" s="1"/>
      <c r="FTR19" s="1"/>
      <c r="FTS19" s="1"/>
      <c r="FTT19" s="1"/>
      <c r="FTU19" s="1"/>
      <c r="FTV19" s="1"/>
      <c r="FTW19" s="1"/>
      <c r="FTX19" s="1"/>
      <c r="FTY19" s="1"/>
      <c r="FTZ19" s="1"/>
      <c r="FUA19" s="1"/>
      <c r="FUB19" s="1"/>
      <c r="FUC19" s="1"/>
      <c r="FUD19" s="1"/>
      <c r="FUE19" s="1"/>
      <c r="FUF19" s="1"/>
      <c r="FUG19" s="1"/>
      <c r="FUH19" s="1"/>
      <c r="FUI19" s="1"/>
      <c r="FUJ19" s="1"/>
      <c r="FUK19" s="1"/>
      <c r="FUL19" s="1"/>
      <c r="FUM19" s="1"/>
      <c r="FUN19" s="1"/>
      <c r="FUO19" s="1"/>
      <c r="FUP19" s="1"/>
      <c r="FUQ19" s="1"/>
      <c r="FUR19" s="1"/>
      <c r="FUS19" s="1"/>
      <c r="FUT19" s="1"/>
      <c r="FUU19" s="1"/>
      <c r="FUV19" s="1"/>
      <c r="FUW19" s="1"/>
      <c r="FUX19" s="1"/>
      <c r="FUY19" s="1"/>
      <c r="FUZ19" s="1"/>
      <c r="FVA19" s="1"/>
      <c r="FVB19" s="1"/>
      <c r="FVC19" s="1"/>
      <c r="FVD19" s="1"/>
      <c r="FVE19" s="1"/>
      <c r="FVF19" s="1"/>
      <c r="FVG19" s="1"/>
      <c r="FVH19" s="1"/>
      <c r="FVI19" s="1"/>
      <c r="FVJ19" s="1"/>
      <c r="FVK19" s="1"/>
      <c r="FVL19" s="1"/>
      <c r="FVM19" s="1"/>
      <c r="FVN19" s="1"/>
      <c r="FVO19" s="1"/>
      <c r="FVP19" s="1"/>
      <c r="FVQ19" s="1"/>
      <c r="FVR19" s="1"/>
      <c r="FVS19" s="1"/>
      <c r="FVT19" s="1"/>
      <c r="FVU19" s="1"/>
      <c r="FVV19" s="1"/>
      <c r="FVW19" s="1"/>
      <c r="FVX19" s="1"/>
      <c r="FVY19" s="1"/>
      <c r="FVZ19" s="1"/>
      <c r="FWA19" s="1"/>
      <c r="FWB19" s="1"/>
      <c r="FWC19" s="1"/>
      <c r="FWD19" s="1"/>
      <c r="FWE19" s="1"/>
      <c r="FWF19" s="1"/>
      <c r="FWG19" s="1"/>
      <c r="FWH19" s="1"/>
      <c r="FWI19" s="1"/>
      <c r="FWJ19" s="1"/>
      <c r="FWK19" s="1"/>
      <c r="FWL19" s="1"/>
      <c r="FWM19" s="1"/>
      <c r="FWN19" s="1"/>
      <c r="FWO19" s="1"/>
      <c r="FWP19" s="1"/>
      <c r="FWQ19" s="1"/>
      <c r="FWR19" s="1"/>
      <c r="FWS19" s="1"/>
      <c r="FWT19" s="1"/>
      <c r="FWU19" s="1"/>
      <c r="FWV19" s="1"/>
      <c r="FWW19" s="1"/>
      <c r="FWX19" s="1"/>
      <c r="FWY19" s="1"/>
      <c r="FWZ19" s="1"/>
      <c r="FXA19" s="1"/>
      <c r="FXB19" s="1"/>
      <c r="FXC19" s="1"/>
      <c r="FXD19" s="1"/>
      <c r="FXE19" s="1"/>
      <c r="FXF19" s="1"/>
      <c r="FXG19" s="1"/>
      <c r="FXH19" s="1"/>
      <c r="FXI19" s="1"/>
      <c r="FXJ19" s="1"/>
      <c r="FXK19" s="1"/>
      <c r="FXL19" s="1"/>
      <c r="FXM19" s="1"/>
      <c r="FXN19" s="1"/>
      <c r="FXO19" s="1"/>
      <c r="FXP19" s="1"/>
      <c r="FXQ19" s="1"/>
      <c r="FXR19" s="1"/>
      <c r="FXS19" s="1"/>
      <c r="FXT19" s="1"/>
      <c r="FXU19" s="1"/>
      <c r="FXV19" s="1"/>
      <c r="FXW19" s="1"/>
      <c r="FXX19" s="1"/>
      <c r="FXY19" s="1"/>
      <c r="FXZ19" s="1"/>
      <c r="FYA19" s="1"/>
      <c r="FYB19" s="1"/>
      <c r="FYC19" s="1"/>
      <c r="FYD19" s="1"/>
      <c r="FYE19" s="1"/>
      <c r="FYF19" s="1"/>
      <c r="FYG19" s="1"/>
      <c r="FYH19" s="1"/>
      <c r="FYI19" s="1"/>
      <c r="FYJ19" s="1"/>
      <c r="FYK19" s="1"/>
      <c r="FYL19" s="1"/>
      <c r="FYM19" s="1"/>
      <c r="FYN19" s="1"/>
      <c r="FYO19" s="1"/>
      <c r="FYP19" s="1"/>
      <c r="FYQ19" s="1"/>
      <c r="FYR19" s="1"/>
      <c r="FYS19" s="1"/>
      <c r="FYT19" s="1"/>
      <c r="FYU19" s="1"/>
      <c r="FYV19" s="1"/>
      <c r="FYW19" s="1"/>
      <c r="FYX19" s="1"/>
      <c r="FYY19" s="1"/>
      <c r="FYZ19" s="1"/>
      <c r="FZA19" s="1"/>
      <c r="FZB19" s="1"/>
      <c r="FZC19" s="1"/>
      <c r="FZD19" s="1"/>
      <c r="FZE19" s="1"/>
      <c r="FZF19" s="1"/>
      <c r="FZG19" s="1"/>
      <c r="FZH19" s="1"/>
      <c r="FZI19" s="1"/>
      <c r="FZJ19" s="1"/>
      <c r="FZK19" s="1"/>
      <c r="FZL19" s="1"/>
      <c r="FZM19" s="1"/>
      <c r="FZN19" s="1"/>
      <c r="FZO19" s="1"/>
      <c r="FZP19" s="1"/>
      <c r="FZQ19" s="1"/>
      <c r="FZR19" s="1"/>
      <c r="FZS19" s="1"/>
      <c r="FZT19" s="1"/>
      <c r="FZU19" s="1"/>
      <c r="FZV19" s="1"/>
      <c r="FZW19" s="1"/>
      <c r="FZX19" s="1"/>
      <c r="FZY19" s="1"/>
      <c r="FZZ19" s="1"/>
      <c r="GAA19" s="1"/>
      <c r="GAB19" s="1"/>
      <c r="GAC19" s="1"/>
      <c r="GAD19" s="1"/>
      <c r="GAE19" s="1"/>
      <c r="GAF19" s="1"/>
      <c r="GAG19" s="1"/>
      <c r="GAH19" s="1"/>
      <c r="GAI19" s="1"/>
      <c r="GAJ19" s="1"/>
      <c r="GAK19" s="1"/>
      <c r="GAL19" s="1"/>
      <c r="GAM19" s="1"/>
      <c r="GAN19" s="1"/>
      <c r="GAO19" s="1"/>
      <c r="GAP19" s="1"/>
      <c r="GAQ19" s="1"/>
      <c r="GAR19" s="1"/>
      <c r="GAS19" s="1"/>
      <c r="GAT19" s="1"/>
      <c r="GAU19" s="1"/>
      <c r="GAV19" s="1"/>
      <c r="GAW19" s="1"/>
      <c r="GAX19" s="1"/>
      <c r="GAY19" s="1"/>
      <c r="GAZ19" s="1"/>
      <c r="GBA19" s="1"/>
      <c r="GBB19" s="1"/>
      <c r="GBC19" s="1"/>
      <c r="GBD19" s="1"/>
      <c r="GBE19" s="1"/>
      <c r="GBF19" s="1"/>
      <c r="GBG19" s="1"/>
      <c r="GBH19" s="1"/>
      <c r="GBI19" s="1"/>
      <c r="GBJ19" s="1"/>
      <c r="GBK19" s="1"/>
      <c r="GBL19" s="1"/>
      <c r="GBM19" s="1"/>
      <c r="GBN19" s="1"/>
      <c r="GBO19" s="1"/>
      <c r="GBP19" s="1"/>
      <c r="GBQ19" s="1"/>
      <c r="GBR19" s="1"/>
      <c r="GBS19" s="1"/>
      <c r="GBT19" s="1"/>
      <c r="GBU19" s="1"/>
      <c r="GBV19" s="1"/>
      <c r="GBW19" s="1"/>
      <c r="GBX19" s="1"/>
      <c r="GBY19" s="1"/>
      <c r="GBZ19" s="1"/>
      <c r="GCA19" s="1"/>
      <c r="GCB19" s="1"/>
      <c r="GCC19" s="1"/>
      <c r="GCD19" s="1"/>
      <c r="GCE19" s="1"/>
      <c r="GCF19" s="1"/>
      <c r="GCG19" s="1"/>
      <c r="GCH19" s="1"/>
      <c r="GCI19" s="1"/>
      <c r="GCJ19" s="1"/>
      <c r="GCK19" s="1"/>
      <c r="GCL19" s="1"/>
      <c r="GCM19" s="1"/>
      <c r="GCN19" s="1"/>
      <c r="GCO19" s="1"/>
      <c r="GCP19" s="1"/>
      <c r="GCQ19" s="1"/>
      <c r="GCR19" s="1"/>
      <c r="GCS19" s="1"/>
      <c r="GCT19" s="1"/>
      <c r="GCU19" s="1"/>
      <c r="GCV19" s="1"/>
      <c r="GCW19" s="1"/>
      <c r="GCX19" s="1"/>
      <c r="GCY19" s="1"/>
      <c r="GCZ19" s="1"/>
      <c r="GDA19" s="1"/>
      <c r="GDB19" s="1"/>
      <c r="GDC19" s="1"/>
      <c r="GDD19" s="1"/>
      <c r="GDE19" s="1"/>
      <c r="GDF19" s="1"/>
      <c r="GDG19" s="1"/>
      <c r="GDH19" s="1"/>
      <c r="GDI19" s="1"/>
      <c r="GDJ19" s="1"/>
      <c r="GDK19" s="1"/>
      <c r="GDL19" s="1"/>
      <c r="GDM19" s="1"/>
      <c r="GDN19" s="1"/>
      <c r="GDO19" s="1"/>
      <c r="GDP19" s="1"/>
      <c r="GDQ19" s="1"/>
      <c r="GDR19" s="1"/>
      <c r="GDS19" s="1"/>
      <c r="GDT19" s="1"/>
      <c r="GDU19" s="1"/>
      <c r="GDV19" s="1"/>
      <c r="GDW19" s="1"/>
      <c r="GDX19" s="1"/>
      <c r="GDY19" s="1"/>
      <c r="GDZ19" s="1"/>
      <c r="GEA19" s="1"/>
      <c r="GEB19" s="1"/>
      <c r="GEC19" s="1"/>
      <c r="GED19" s="1"/>
      <c r="GEE19" s="1"/>
      <c r="GEF19" s="1"/>
      <c r="GEG19" s="1"/>
      <c r="GEH19" s="1"/>
      <c r="GEI19" s="1"/>
      <c r="GEJ19" s="1"/>
      <c r="GEK19" s="1"/>
      <c r="GEL19" s="1"/>
      <c r="GEM19" s="1"/>
      <c r="GEN19" s="1"/>
      <c r="GEO19" s="1"/>
      <c r="GEP19" s="1"/>
      <c r="GEQ19" s="1"/>
      <c r="GER19" s="1"/>
      <c r="GES19" s="1"/>
      <c r="GET19" s="1"/>
      <c r="GEU19" s="1"/>
      <c r="GEV19" s="1"/>
      <c r="GEW19" s="1"/>
      <c r="GEX19" s="1"/>
      <c r="GEY19" s="1"/>
      <c r="GEZ19" s="1"/>
      <c r="GFA19" s="1"/>
      <c r="GFB19" s="1"/>
      <c r="GFC19" s="1"/>
      <c r="GFD19" s="1"/>
      <c r="GFE19" s="1"/>
      <c r="GFF19" s="1"/>
      <c r="GFG19" s="1"/>
      <c r="GFH19" s="1"/>
      <c r="GFI19" s="1"/>
      <c r="GFJ19" s="1"/>
      <c r="GFK19" s="1"/>
      <c r="GFL19" s="1"/>
      <c r="GFM19" s="1"/>
      <c r="GFN19" s="1"/>
      <c r="GFO19" s="1"/>
      <c r="GFP19" s="1"/>
      <c r="GFQ19" s="1"/>
      <c r="GFR19" s="1"/>
      <c r="GFS19" s="1"/>
      <c r="GFT19" s="1"/>
      <c r="GFU19" s="1"/>
      <c r="GFV19" s="1"/>
      <c r="GFW19" s="1"/>
      <c r="GFX19" s="1"/>
      <c r="GFY19" s="1"/>
      <c r="GFZ19" s="1"/>
      <c r="GGA19" s="1"/>
      <c r="GGB19" s="1"/>
      <c r="GGC19" s="1"/>
      <c r="GGD19" s="1"/>
      <c r="GGE19" s="1"/>
      <c r="GGF19" s="1"/>
      <c r="GGG19" s="1"/>
      <c r="GGH19" s="1"/>
      <c r="GGI19" s="1"/>
      <c r="GGJ19" s="1"/>
      <c r="GGK19" s="1"/>
      <c r="GGL19" s="1"/>
      <c r="GGM19" s="1"/>
      <c r="GGN19" s="1"/>
      <c r="GGO19" s="1"/>
      <c r="GGP19" s="1"/>
      <c r="GGQ19" s="1"/>
      <c r="GGR19" s="1"/>
      <c r="GGS19" s="1"/>
      <c r="GGT19" s="1"/>
      <c r="GGU19" s="1"/>
      <c r="GGV19" s="1"/>
      <c r="GGW19" s="1"/>
      <c r="GGX19" s="1"/>
      <c r="GGY19" s="1"/>
      <c r="GGZ19" s="1"/>
      <c r="GHA19" s="1"/>
      <c r="GHB19" s="1"/>
      <c r="GHC19" s="1"/>
      <c r="GHD19" s="1"/>
      <c r="GHE19" s="1"/>
      <c r="GHF19" s="1"/>
      <c r="GHG19" s="1"/>
      <c r="GHH19" s="1"/>
      <c r="GHI19" s="1"/>
      <c r="GHJ19" s="1"/>
      <c r="GHK19" s="1"/>
      <c r="GHL19" s="1"/>
      <c r="GHM19" s="1"/>
      <c r="GHN19" s="1"/>
      <c r="GHO19" s="1"/>
      <c r="GHP19" s="1"/>
      <c r="GHQ19" s="1"/>
      <c r="GHR19" s="1"/>
      <c r="GHS19" s="1"/>
      <c r="GHT19" s="1"/>
      <c r="GHU19" s="1"/>
      <c r="GHV19" s="1"/>
      <c r="GHW19" s="1"/>
      <c r="GHX19" s="1"/>
      <c r="GHY19" s="1"/>
      <c r="GHZ19" s="1"/>
      <c r="GIA19" s="1"/>
      <c r="GIB19" s="1"/>
      <c r="GIC19" s="1"/>
      <c r="GID19" s="1"/>
      <c r="GIE19" s="1"/>
      <c r="GIF19" s="1"/>
      <c r="GIG19" s="1"/>
      <c r="GIH19" s="1"/>
      <c r="GII19" s="1"/>
      <c r="GIJ19" s="1"/>
      <c r="GIK19" s="1"/>
      <c r="GIL19" s="1"/>
      <c r="GIM19" s="1"/>
      <c r="GIN19" s="1"/>
      <c r="GIO19" s="1"/>
      <c r="GIP19" s="1"/>
      <c r="GIQ19" s="1"/>
      <c r="GIR19" s="1"/>
      <c r="GIS19" s="1"/>
      <c r="GIT19" s="1"/>
      <c r="GIU19" s="1"/>
      <c r="GIV19" s="1"/>
      <c r="GIW19" s="1"/>
      <c r="GIX19" s="1"/>
      <c r="GIY19" s="1"/>
      <c r="GIZ19" s="1"/>
      <c r="GJA19" s="1"/>
      <c r="GJB19" s="1"/>
      <c r="GJC19" s="1"/>
      <c r="GJD19" s="1"/>
      <c r="GJE19" s="1"/>
      <c r="GJF19" s="1"/>
      <c r="GJG19" s="1"/>
      <c r="GJH19" s="1"/>
      <c r="GJI19" s="1"/>
      <c r="GJJ19" s="1"/>
      <c r="GJK19" s="1"/>
      <c r="GJL19" s="1"/>
      <c r="GJM19" s="1"/>
      <c r="GJN19" s="1"/>
      <c r="GJO19" s="1"/>
      <c r="GJP19" s="1"/>
      <c r="GJQ19" s="1"/>
      <c r="GJR19" s="1"/>
      <c r="GJS19" s="1"/>
      <c r="GJT19" s="1"/>
      <c r="GJU19" s="1"/>
      <c r="GJV19" s="1"/>
      <c r="GJW19" s="1"/>
      <c r="GJX19" s="1"/>
      <c r="GJY19" s="1"/>
      <c r="GJZ19" s="1"/>
      <c r="GKA19" s="1"/>
      <c r="GKB19" s="1"/>
      <c r="GKC19" s="1"/>
      <c r="GKD19" s="1"/>
      <c r="GKE19" s="1"/>
      <c r="GKF19" s="1"/>
      <c r="GKG19" s="1"/>
      <c r="GKH19" s="1"/>
      <c r="GKI19" s="1"/>
      <c r="GKJ19" s="1"/>
      <c r="GKK19" s="1"/>
      <c r="GKL19" s="1"/>
      <c r="GKM19" s="1"/>
      <c r="GKN19" s="1"/>
      <c r="GKO19" s="1"/>
      <c r="GKP19" s="1"/>
      <c r="GKQ19" s="1"/>
      <c r="GKR19" s="1"/>
      <c r="GKS19" s="1"/>
      <c r="GKT19" s="1"/>
      <c r="GKU19" s="1"/>
      <c r="GKV19" s="1"/>
      <c r="GKW19" s="1"/>
      <c r="GKX19" s="1"/>
      <c r="GKY19" s="1"/>
      <c r="GKZ19" s="1"/>
      <c r="GLA19" s="1"/>
      <c r="GLB19" s="1"/>
      <c r="GLC19" s="1"/>
      <c r="GLD19" s="1"/>
      <c r="GLE19" s="1"/>
      <c r="GLF19" s="1"/>
      <c r="GLG19" s="1"/>
      <c r="GLH19" s="1"/>
      <c r="GLI19" s="1"/>
      <c r="GLJ19" s="1"/>
      <c r="GLK19" s="1"/>
      <c r="GLL19" s="1"/>
      <c r="GLM19" s="1"/>
      <c r="GLN19" s="1"/>
      <c r="GLO19" s="1"/>
      <c r="GLP19" s="1"/>
      <c r="GLQ19" s="1"/>
      <c r="GLR19" s="1"/>
      <c r="GLS19" s="1"/>
      <c r="GLT19" s="1"/>
      <c r="GLU19" s="1"/>
      <c r="GLV19" s="1"/>
      <c r="GLW19" s="1"/>
      <c r="GLX19" s="1"/>
      <c r="GLY19" s="1"/>
      <c r="GLZ19" s="1"/>
      <c r="GMA19" s="1"/>
      <c r="GMB19" s="1"/>
      <c r="GMC19" s="1"/>
      <c r="GMD19" s="1"/>
      <c r="GME19" s="1"/>
      <c r="GMF19" s="1"/>
      <c r="GMG19" s="1"/>
      <c r="GMH19" s="1"/>
      <c r="GMI19" s="1"/>
      <c r="GMJ19" s="1"/>
      <c r="GMK19" s="1"/>
      <c r="GML19" s="1"/>
      <c r="GMM19" s="1"/>
      <c r="GMN19" s="1"/>
      <c r="GMO19" s="1"/>
      <c r="GMP19" s="1"/>
      <c r="GMQ19" s="1"/>
      <c r="GMR19" s="1"/>
      <c r="GMS19" s="1"/>
      <c r="GMT19" s="1"/>
      <c r="GMU19" s="1"/>
      <c r="GMV19" s="1"/>
      <c r="GMW19" s="1"/>
      <c r="GMX19" s="1"/>
      <c r="GMY19" s="1"/>
      <c r="GMZ19" s="1"/>
      <c r="GNA19" s="1"/>
      <c r="GNB19" s="1"/>
      <c r="GNC19" s="1"/>
      <c r="GND19" s="1"/>
      <c r="GNE19" s="1"/>
      <c r="GNF19" s="1"/>
      <c r="GNG19" s="1"/>
      <c r="GNH19" s="1"/>
      <c r="GNI19" s="1"/>
      <c r="GNJ19" s="1"/>
      <c r="GNK19" s="1"/>
      <c r="GNL19" s="1"/>
      <c r="GNM19" s="1"/>
      <c r="GNN19" s="1"/>
      <c r="GNO19" s="1"/>
      <c r="GNP19" s="1"/>
      <c r="GNQ19" s="1"/>
      <c r="GNR19" s="1"/>
      <c r="GNS19" s="1"/>
      <c r="GNT19" s="1"/>
      <c r="GNU19" s="1"/>
      <c r="GNV19" s="1"/>
      <c r="GNW19" s="1"/>
      <c r="GNX19" s="1"/>
      <c r="GNY19" s="1"/>
      <c r="GNZ19" s="1"/>
      <c r="GOA19" s="1"/>
      <c r="GOB19" s="1"/>
      <c r="GOC19" s="1"/>
      <c r="GOD19" s="1"/>
      <c r="GOE19" s="1"/>
      <c r="GOF19" s="1"/>
      <c r="GOG19" s="1"/>
      <c r="GOH19" s="1"/>
      <c r="GOI19" s="1"/>
      <c r="GOJ19" s="1"/>
      <c r="GOK19" s="1"/>
      <c r="GOL19" s="1"/>
      <c r="GOM19" s="1"/>
      <c r="GON19" s="1"/>
      <c r="GOO19" s="1"/>
      <c r="GOP19" s="1"/>
      <c r="GOQ19" s="1"/>
      <c r="GOR19" s="1"/>
      <c r="GOS19" s="1"/>
      <c r="GOT19" s="1"/>
      <c r="GOU19" s="1"/>
      <c r="GOV19" s="1"/>
      <c r="GOW19" s="1"/>
      <c r="GOX19" s="1"/>
      <c r="GOY19" s="1"/>
      <c r="GOZ19" s="1"/>
      <c r="GPA19" s="1"/>
      <c r="GPB19" s="1"/>
      <c r="GPC19" s="1"/>
      <c r="GPD19" s="1"/>
      <c r="GPE19" s="1"/>
      <c r="GPF19" s="1"/>
      <c r="GPG19" s="1"/>
      <c r="GPH19" s="1"/>
      <c r="GPI19" s="1"/>
      <c r="GPJ19" s="1"/>
      <c r="GPK19" s="1"/>
      <c r="GPL19" s="1"/>
      <c r="GPM19" s="1"/>
      <c r="GPN19" s="1"/>
      <c r="GPO19" s="1"/>
      <c r="GPP19" s="1"/>
      <c r="GPQ19" s="1"/>
      <c r="GPR19" s="1"/>
      <c r="GPS19" s="1"/>
      <c r="GPT19" s="1"/>
      <c r="GPU19" s="1"/>
      <c r="GPV19" s="1"/>
      <c r="GPW19" s="1"/>
      <c r="GPX19" s="1"/>
      <c r="GPY19" s="1"/>
      <c r="GPZ19" s="1"/>
      <c r="GQA19" s="1"/>
      <c r="GQB19" s="1"/>
      <c r="GQC19" s="1"/>
      <c r="GQD19" s="1"/>
      <c r="GQE19" s="1"/>
      <c r="GQF19" s="1"/>
      <c r="GQG19" s="1"/>
      <c r="GQH19" s="1"/>
      <c r="GQI19" s="1"/>
      <c r="GQJ19" s="1"/>
      <c r="GQK19" s="1"/>
      <c r="GQL19" s="1"/>
      <c r="GQM19" s="1"/>
      <c r="GQN19" s="1"/>
      <c r="GQO19" s="1"/>
      <c r="GQP19" s="1"/>
      <c r="GQQ19" s="1"/>
      <c r="GQR19" s="1"/>
      <c r="GQS19" s="1"/>
      <c r="GQT19" s="1"/>
      <c r="GQU19" s="1"/>
      <c r="GQV19" s="1"/>
      <c r="GQW19" s="1"/>
      <c r="GQX19" s="1"/>
      <c r="GQY19" s="1"/>
      <c r="GQZ19" s="1"/>
      <c r="GRA19" s="1"/>
      <c r="GRB19" s="1"/>
      <c r="GRC19" s="1"/>
      <c r="GRD19" s="1"/>
      <c r="GRE19" s="1"/>
      <c r="GRF19" s="1"/>
      <c r="GRG19" s="1"/>
      <c r="GRH19" s="1"/>
      <c r="GRI19" s="1"/>
      <c r="GRJ19" s="1"/>
      <c r="GRK19" s="1"/>
      <c r="GRL19" s="1"/>
      <c r="GRM19" s="1"/>
      <c r="GRN19" s="1"/>
      <c r="GRO19" s="1"/>
      <c r="GRP19" s="1"/>
      <c r="GRQ19" s="1"/>
      <c r="GRR19" s="1"/>
      <c r="GRS19" s="1"/>
      <c r="GRT19" s="1"/>
      <c r="GRU19" s="1"/>
      <c r="GRV19" s="1"/>
      <c r="GRW19" s="1"/>
      <c r="GRX19" s="1"/>
      <c r="GRY19" s="1"/>
      <c r="GRZ19" s="1"/>
      <c r="GSA19" s="1"/>
      <c r="GSB19" s="1"/>
      <c r="GSC19" s="1"/>
      <c r="GSD19" s="1"/>
      <c r="GSE19" s="1"/>
      <c r="GSF19" s="1"/>
      <c r="GSG19" s="1"/>
      <c r="GSH19" s="1"/>
      <c r="GSI19" s="1"/>
      <c r="GSJ19" s="1"/>
      <c r="GSK19" s="1"/>
      <c r="GSL19" s="1"/>
      <c r="GSM19" s="1"/>
      <c r="GSN19" s="1"/>
      <c r="GSO19" s="1"/>
      <c r="GSP19" s="1"/>
      <c r="GSQ19" s="1"/>
      <c r="GSR19" s="1"/>
      <c r="GSS19" s="1"/>
      <c r="GST19" s="1"/>
      <c r="GSU19" s="1"/>
      <c r="GSV19" s="1"/>
      <c r="GSW19" s="1"/>
      <c r="GSX19" s="1"/>
      <c r="GSY19" s="1"/>
      <c r="GSZ19" s="1"/>
      <c r="GTA19" s="1"/>
      <c r="GTB19" s="1"/>
      <c r="GTC19" s="1"/>
      <c r="GTD19" s="1"/>
      <c r="GTE19" s="1"/>
      <c r="GTF19" s="1"/>
      <c r="GTG19" s="1"/>
      <c r="GTH19" s="1"/>
      <c r="GTI19" s="1"/>
      <c r="GTJ19" s="1"/>
      <c r="GTK19" s="1"/>
      <c r="GTL19" s="1"/>
      <c r="GTM19" s="1"/>
      <c r="GTN19" s="1"/>
      <c r="GTO19" s="1"/>
      <c r="GTP19" s="1"/>
      <c r="GTQ19" s="1"/>
      <c r="GTR19" s="1"/>
      <c r="GTS19" s="1"/>
      <c r="GTT19" s="1"/>
      <c r="GTU19" s="1"/>
      <c r="GTV19" s="1"/>
      <c r="GTW19" s="1"/>
      <c r="GTX19" s="1"/>
      <c r="GTY19" s="1"/>
      <c r="GTZ19" s="1"/>
      <c r="GUA19" s="1"/>
      <c r="GUB19" s="1"/>
      <c r="GUC19" s="1"/>
      <c r="GUD19" s="1"/>
      <c r="GUE19" s="1"/>
      <c r="GUF19" s="1"/>
      <c r="GUG19" s="1"/>
      <c r="GUH19" s="1"/>
      <c r="GUI19" s="1"/>
      <c r="GUJ19" s="1"/>
      <c r="GUK19" s="1"/>
      <c r="GUL19" s="1"/>
      <c r="GUM19" s="1"/>
      <c r="GUN19" s="1"/>
      <c r="GUO19" s="1"/>
      <c r="GUP19" s="1"/>
      <c r="GUQ19" s="1"/>
      <c r="GUR19" s="1"/>
      <c r="GUS19" s="1"/>
      <c r="GUT19" s="1"/>
      <c r="GUU19" s="1"/>
      <c r="GUV19" s="1"/>
      <c r="GUW19" s="1"/>
      <c r="GUX19" s="1"/>
      <c r="GUY19" s="1"/>
      <c r="GUZ19" s="1"/>
      <c r="GVA19" s="1"/>
      <c r="GVB19" s="1"/>
      <c r="GVC19" s="1"/>
      <c r="GVD19" s="1"/>
      <c r="GVE19" s="1"/>
      <c r="GVF19" s="1"/>
      <c r="GVG19" s="1"/>
      <c r="GVH19" s="1"/>
      <c r="GVI19" s="1"/>
      <c r="GVJ19" s="1"/>
      <c r="GVK19" s="1"/>
      <c r="GVL19" s="1"/>
      <c r="GVM19" s="1"/>
      <c r="GVN19" s="1"/>
      <c r="GVO19" s="1"/>
      <c r="GVP19" s="1"/>
      <c r="GVQ19" s="1"/>
      <c r="GVR19" s="1"/>
      <c r="GVS19" s="1"/>
      <c r="GVT19" s="1"/>
      <c r="GVU19" s="1"/>
      <c r="GVV19" s="1"/>
      <c r="GVW19" s="1"/>
      <c r="GVX19" s="1"/>
      <c r="GVY19" s="1"/>
      <c r="GVZ19" s="1"/>
      <c r="GWA19" s="1"/>
      <c r="GWB19" s="1"/>
      <c r="GWC19" s="1"/>
      <c r="GWD19" s="1"/>
      <c r="GWE19" s="1"/>
      <c r="GWF19" s="1"/>
      <c r="GWG19" s="1"/>
      <c r="GWH19" s="1"/>
      <c r="GWI19" s="1"/>
      <c r="GWJ19" s="1"/>
      <c r="GWK19" s="1"/>
      <c r="GWL19" s="1"/>
      <c r="GWM19" s="1"/>
      <c r="GWN19" s="1"/>
      <c r="GWO19" s="1"/>
      <c r="GWP19" s="1"/>
      <c r="GWQ19" s="1"/>
      <c r="GWR19" s="1"/>
      <c r="GWS19" s="1"/>
      <c r="GWT19" s="1"/>
      <c r="GWU19" s="1"/>
      <c r="GWV19" s="1"/>
      <c r="GWW19" s="1"/>
      <c r="GWX19" s="1"/>
      <c r="GWY19" s="1"/>
      <c r="GWZ19" s="1"/>
      <c r="GXA19" s="1"/>
      <c r="GXB19" s="1"/>
      <c r="GXC19" s="1"/>
      <c r="GXD19" s="1"/>
      <c r="GXE19" s="1"/>
      <c r="GXF19" s="1"/>
      <c r="GXG19" s="1"/>
      <c r="GXH19" s="1"/>
      <c r="GXI19" s="1"/>
      <c r="GXJ19" s="1"/>
      <c r="GXK19" s="1"/>
      <c r="GXL19" s="1"/>
      <c r="GXM19" s="1"/>
      <c r="GXN19" s="1"/>
      <c r="GXO19" s="1"/>
      <c r="GXP19" s="1"/>
      <c r="GXQ19" s="1"/>
      <c r="GXR19" s="1"/>
      <c r="GXS19" s="1"/>
      <c r="GXT19" s="1"/>
      <c r="GXU19" s="1"/>
      <c r="GXV19" s="1"/>
      <c r="GXW19" s="1"/>
      <c r="GXX19" s="1"/>
      <c r="GXY19" s="1"/>
      <c r="GXZ19" s="1"/>
      <c r="GYA19" s="1"/>
      <c r="GYB19" s="1"/>
      <c r="GYC19" s="1"/>
      <c r="GYD19" s="1"/>
      <c r="GYE19" s="1"/>
      <c r="GYF19" s="1"/>
      <c r="GYG19" s="1"/>
      <c r="GYH19" s="1"/>
      <c r="GYI19" s="1"/>
      <c r="GYJ19" s="1"/>
      <c r="GYK19" s="1"/>
      <c r="GYL19" s="1"/>
      <c r="GYM19" s="1"/>
      <c r="GYN19" s="1"/>
      <c r="GYO19" s="1"/>
      <c r="GYP19" s="1"/>
      <c r="GYQ19" s="1"/>
      <c r="GYR19" s="1"/>
      <c r="GYS19" s="1"/>
      <c r="GYT19" s="1"/>
      <c r="GYU19" s="1"/>
      <c r="GYV19" s="1"/>
      <c r="GYW19" s="1"/>
      <c r="GYX19" s="1"/>
      <c r="GYY19" s="1"/>
      <c r="GYZ19" s="1"/>
      <c r="GZA19" s="1"/>
      <c r="GZB19" s="1"/>
      <c r="GZC19" s="1"/>
      <c r="GZD19" s="1"/>
      <c r="GZE19" s="1"/>
      <c r="GZF19" s="1"/>
      <c r="GZG19" s="1"/>
      <c r="GZH19" s="1"/>
      <c r="GZI19" s="1"/>
      <c r="GZJ19" s="1"/>
      <c r="GZK19" s="1"/>
      <c r="GZL19" s="1"/>
      <c r="GZM19" s="1"/>
      <c r="GZN19" s="1"/>
      <c r="GZO19" s="1"/>
      <c r="GZP19" s="1"/>
      <c r="GZQ19" s="1"/>
      <c r="GZR19" s="1"/>
      <c r="GZS19" s="1"/>
      <c r="GZT19" s="1"/>
      <c r="GZU19" s="1"/>
      <c r="GZV19" s="1"/>
      <c r="GZW19" s="1"/>
      <c r="GZX19" s="1"/>
      <c r="GZY19" s="1"/>
      <c r="GZZ19" s="1"/>
      <c r="HAA19" s="1"/>
      <c r="HAB19" s="1"/>
      <c r="HAC19" s="1"/>
      <c r="HAD19" s="1"/>
      <c r="HAE19" s="1"/>
      <c r="HAF19" s="1"/>
      <c r="HAG19" s="1"/>
      <c r="HAH19" s="1"/>
      <c r="HAI19" s="1"/>
      <c r="HAJ19" s="1"/>
      <c r="HAK19" s="1"/>
      <c r="HAL19" s="1"/>
      <c r="HAM19" s="1"/>
      <c r="HAN19" s="1"/>
      <c r="HAO19" s="1"/>
      <c r="HAP19" s="1"/>
      <c r="HAQ19" s="1"/>
      <c r="HAR19" s="1"/>
      <c r="HAS19" s="1"/>
      <c r="HAT19" s="1"/>
      <c r="HAU19" s="1"/>
      <c r="HAV19" s="1"/>
      <c r="HAW19" s="1"/>
      <c r="HAX19" s="1"/>
      <c r="HAY19" s="1"/>
      <c r="HAZ19" s="1"/>
      <c r="HBA19" s="1"/>
      <c r="HBB19" s="1"/>
      <c r="HBC19" s="1"/>
      <c r="HBD19" s="1"/>
      <c r="HBE19" s="1"/>
      <c r="HBF19" s="1"/>
      <c r="HBG19" s="1"/>
      <c r="HBH19" s="1"/>
      <c r="HBI19" s="1"/>
      <c r="HBJ19" s="1"/>
      <c r="HBK19" s="1"/>
      <c r="HBL19" s="1"/>
      <c r="HBM19" s="1"/>
      <c r="HBN19" s="1"/>
      <c r="HBO19" s="1"/>
      <c r="HBP19" s="1"/>
      <c r="HBQ19" s="1"/>
      <c r="HBR19" s="1"/>
      <c r="HBS19" s="1"/>
      <c r="HBT19" s="1"/>
      <c r="HBU19" s="1"/>
      <c r="HBV19" s="1"/>
      <c r="HBW19" s="1"/>
      <c r="HBX19" s="1"/>
      <c r="HBY19" s="1"/>
      <c r="HBZ19" s="1"/>
      <c r="HCA19" s="1"/>
      <c r="HCB19" s="1"/>
      <c r="HCC19" s="1"/>
      <c r="HCD19" s="1"/>
      <c r="HCE19" s="1"/>
      <c r="HCF19" s="1"/>
      <c r="HCG19" s="1"/>
      <c r="HCH19" s="1"/>
      <c r="HCI19" s="1"/>
      <c r="HCJ19" s="1"/>
      <c r="HCK19" s="1"/>
      <c r="HCL19" s="1"/>
      <c r="HCM19" s="1"/>
      <c r="HCN19" s="1"/>
      <c r="HCO19" s="1"/>
      <c r="HCP19" s="1"/>
      <c r="HCQ19" s="1"/>
      <c r="HCR19" s="1"/>
      <c r="HCS19" s="1"/>
      <c r="HCT19" s="1"/>
      <c r="HCU19" s="1"/>
      <c r="HCV19" s="1"/>
      <c r="HCW19" s="1"/>
      <c r="HCX19" s="1"/>
      <c r="HCY19" s="1"/>
      <c r="HCZ19" s="1"/>
      <c r="HDA19" s="1"/>
      <c r="HDB19" s="1"/>
      <c r="HDC19" s="1"/>
      <c r="HDD19" s="1"/>
      <c r="HDE19" s="1"/>
      <c r="HDF19" s="1"/>
      <c r="HDG19" s="1"/>
      <c r="HDH19" s="1"/>
      <c r="HDI19" s="1"/>
      <c r="HDJ19" s="1"/>
      <c r="HDK19" s="1"/>
      <c r="HDL19" s="1"/>
      <c r="HDM19" s="1"/>
      <c r="HDN19" s="1"/>
      <c r="HDO19" s="1"/>
      <c r="HDP19" s="1"/>
      <c r="HDQ19" s="1"/>
      <c r="HDR19" s="1"/>
      <c r="HDS19" s="1"/>
      <c r="HDT19" s="1"/>
      <c r="HDU19" s="1"/>
      <c r="HDV19" s="1"/>
      <c r="HDW19" s="1"/>
      <c r="HDX19" s="1"/>
      <c r="HDY19" s="1"/>
      <c r="HDZ19" s="1"/>
      <c r="HEA19" s="1"/>
      <c r="HEB19" s="1"/>
      <c r="HEC19" s="1"/>
      <c r="HED19" s="1"/>
      <c r="HEE19" s="1"/>
      <c r="HEF19" s="1"/>
      <c r="HEG19" s="1"/>
      <c r="HEH19" s="1"/>
      <c r="HEI19" s="1"/>
      <c r="HEJ19" s="1"/>
      <c r="HEK19" s="1"/>
      <c r="HEL19" s="1"/>
      <c r="HEM19" s="1"/>
      <c r="HEN19" s="1"/>
      <c r="HEO19" s="1"/>
      <c r="HEP19" s="1"/>
      <c r="HEQ19" s="1"/>
      <c r="HER19" s="1"/>
      <c r="HES19" s="1"/>
      <c r="HET19" s="1"/>
      <c r="HEU19" s="1"/>
      <c r="HEV19" s="1"/>
      <c r="HEW19" s="1"/>
      <c r="HEX19" s="1"/>
      <c r="HEY19" s="1"/>
      <c r="HEZ19" s="1"/>
      <c r="HFA19" s="1"/>
      <c r="HFB19" s="1"/>
      <c r="HFC19" s="1"/>
      <c r="HFD19" s="1"/>
      <c r="HFE19" s="1"/>
      <c r="HFF19" s="1"/>
      <c r="HFG19" s="1"/>
      <c r="HFH19" s="1"/>
      <c r="HFI19" s="1"/>
      <c r="HFJ19" s="1"/>
      <c r="HFK19" s="1"/>
      <c r="HFL19" s="1"/>
      <c r="HFM19" s="1"/>
      <c r="HFN19" s="1"/>
      <c r="HFO19" s="1"/>
      <c r="HFP19" s="1"/>
      <c r="HFQ19" s="1"/>
      <c r="HFR19" s="1"/>
      <c r="HFS19" s="1"/>
      <c r="HFT19" s="1"/>
      <c r="HFU19" s="1"/>
      <c r="HFV19" s="1"/>
      <c r="HFW19" s="1"/>
      <c r="HFX19" s="1"/>
      <c r="HFY19" s="1"/>
      <c r="HFZ19" s="1"/>
      <c r="HGA19" s="1"/>
      <c r="HGB19" s="1"/>
      <c r="HGC19" s="1"/>
      <c r="HGD19" s="1"/>
      <c r="HGE19" s="1"/>
      <c r="HGF19" s="1"/>
      <c r="HGG19" s="1"/>
      <c r="HGH19" s="1"/>
      <c r="HGI19" s="1"/>
      <c r="HGJ19" s="1"/>
      <c r="HGK19" s="1"/>
      <c r="HGL19" s="1"/>
      <c r="HGM19" s="1"/>
      <c r="HGN19" s="1"/>
      <c r="HGO19" s="1"/>
      <c r="HGP19" s="1"/>
      <c r="HGQ19" s="1"/>
      <c r="HGR19" s="1"/>
      <c r="HGS19" s="1"/>
      <c r="HGT19" s="1"/>
      <c r="HGU19" s="1"/>
      <c r="HGV19" s="1"/>
      <c r="HGW19" s="1"/>
      <c r="HGX19" s="1"/>
      <c r="HGY19" s="1"/>
      <c r="HGZ19" s="1"/>
      <c r="HHA19" s="1"/>
      <c r="HHB19" s="1"/>
      <c r="HHC19" s="1"/>
      <c r="HHD19" s="1"/>
      <c r="HHE19" s="1"/>
      <c r="HHF19" s="1"/>
      <c r="HHG19" s="1"/>
      <c r="HHH19" s="1"/>
      <c r="HHI19" s="1"/>
      <c r="HHJ19" s="1"/>
      <c r="HHK19" s="1"/>
      <c r="HHL19" s="1"/>
      <c r="HHM19" s="1"/>
      <c r="HHN19" s="1"/>
      <c r="HHO19" s="1"/>
      <c r="HHP19" s="1"/>
      <c r="HHQ19" s="1"/>
      <c r="HHR19" s="1"/>
      <c r="HHS19" s="1"/>
      <c r="HHT19" s="1"/>
      <c r="HHU19" s="1"/>
      <c r="HHV19" s="1"/>
      <c r="HHW19" s="1"/>
      <c r="HHX19" s="1"/>
      <c r="HHY19" s="1"/>
      <c r="HHZ19" s="1"/>
      <c r="HIA19" s="1"/>
      <c r="HIB19" s="1"/>
      <c r="HIC19" s="1"/>
      <c r="HID19" s="1"/>
      <c r="HIE19" s="1"/>
      <c r="HIF19" s="1"/>
      <c r="HIG19" s="1"/>
      <c r="HIH19" s="1"/>
      <c r="HII19" s="1"/>
      <c r="HIJ19" s="1"/>
      <c r="HIK19" s="1"/>
      <c r="HIL19" s="1"/>
      <c r="HIM19" s="1"/>
      <c r="HIN19" s="1"/>
      <c r="HIO19" s="1"/>
      <c r="HIP19" s="1"/>
      <c r="HIQ19" s="1"/>
      <c r="HIR19" s="1"/>
      <c r="HIS19" s="1"/>
      <c r="HIT19" s="1"/>
      <c r="HIU19" s="1"/>
      <c r="HIV19" s="1"/>
      <c r="HIW19" s="1"/>
      <c r="HIX19" s="1"/>
      <c r="HIY19" s="1"/>
      <c r="HIZ19" s="1"/>
      <c r="HJA19" s="1"/>
      <c r="HJB19" s="1"/>
      <c r="HJC19" s="1"/>
      <c r="HJD19" s="1"/>
      <c r="HJE19" s="1"/>
      <c r="HJF19" s="1"/>
      <c r="HJG19" s="1"/>
      <c r="HJH19" s="1"/>
      <c r="HJI19" s="1"/>
      <c r="HJJ19" s="1"/>
      <c r="HJK19" s="1"/>
      <c r="HJL19" s="1"/>
      <c r="HJM19" s="1"/>
      <c r="HJN19" s="1"/>
      <c r="HJO19" s="1"/>
      <c r="HJP19" s="1"/>
      <c r="HJQ19" s="1"/>
      <c r="HJR19" s="1"/>
      <c r="HJS19" s="1"/>
      <c r="HJT19" s="1"/>
      <c r="HJU19" s="1"/>
      <c r="HJV19" s="1"/>
      <c r="HJW19" s="1"/>
      <c r="HJX19" s="1"/>
      <c r="HJY19" s="1"/>
      <c r="HJZ19" s="1"/>
      <c r="HKA19" s="1"/>
      <c r="HKB19" s="1"/>
      <c r="HKC19" s="1"/>
      <c r="HKD19" s="1"/>
      <c r="HKE19" s="1"/>
      <c r="HKF19" s="1"/>
      <c r="HKG19" s="1"/>
      <c r="HKH19" s="1"/>
      <c r="HKI19" s="1"/>
      <c r="HKJ19" s="1"/>
      <c r="HKK19" s="1"/>
      <c r="HKL19" s="1"/>
      <c r="HKM19" s="1"/>
      <c r="HKN19" s="1"/>
      <c r="HKO19" s="1"/>
      <c r="HKP19" s="1"/>
      <c r="HKQ19" s="1"/>
      <c r="HKR19" s="1"/>
      <c r="HKS19" s="1"/>
      <c r="HKT19" s="1"/>
      <c r="HKU19" s="1"/>
      <c r="HKV19" s="1"/>
      <c r="HKW19" s="1"/>
      <c r="HKX19" s="1"/>
      <c r="HKY19" s="1"/>
      <c r="HKZ19" s="1"/>
      <c r="HLA19" s="1"/>
      <c r="HLB19" s="1"/>
      <c r="HLC19" s="1"/>
      <c r="HLD19" s="1"/>
      <c r="HLE19" s="1"/>
      <c r="HLF19" s="1"/>
      <c r="HLG19" s="1"/>
      <c r="HLH19" s="1"/>
      <c r="HLI19" s="1"/>
      <c r="HLJ19" s="1"/>
      <c r="HLK19" s="1"/>
      <c r="HLL19" s="1"/>
      <c r="HLM19" s="1"/>
      <c r="HLN19" s="1"/>
      <c r="HLO19" s="1"/>
      <c r="HLP19" s="1"/>
      <c r="HLQ19" s="1"/>
      <c r="HLR19" s="1"/>
      <c r="HLS19" s="1"/>
      <c r="HLT19" s="1"/>
      <c r="HLU19" s="1"/>
      <c r="HLV19" s="1"/>
      <c r="HLW19" s="1"/>
      <c r="HLX19" s="1"/>
      <c r="HLY19" s="1"/>
      <c r="HLZ19" s="1"/>
      <c r="HMA19" s="1"/>
      <c r="HMB19" s="1"/>
      <c r="HMC19" s="1"/>
      <c r="HMD19" s="1"/>
      <c r="HME19" s="1"/>
      <c r="HMF19" s="1"/>
      <c r="HMG19" s="1"/>
      <c r="HMH19" s="1"/>
      <c r="HMI19" s="1"/>
      <c r="HMJ19" s="1"/>
      <c r="HMK19" s="1"/>
      <c r="HML19" s="1"/>
      <c r="HMM19" s="1"/>
      <c r="HMN19" s="1"/>
      <c r="HMO19" s="1"/>
      <c r="HMP19" s="1"/>
      <c r="HMQ19" s="1"/>
      <c r="HMR19" s="1"/>
      <c r="HMS19" s="1"/>
      <c r="HMT19" s="1"/>
      <c r="HMU19" s="1"/>
      <c r="HMV19" s="1"/>
      <c r="HMW19" s="1"/>
      <c r="HMX19" s="1"/>
      <c r="HMY19" s="1"/>
      <c r="HMZ19" s="1"/>
      <c r="HNA19" s="1"/>
      <c r="HNB19" s="1"/>
      <c r="HNC19" s="1"/>
      <c r="HND19" s="1"/>
      <c r="HNE19" s="1"/>
      <c r="HNF19" s="1"/>
      <c r="HNG19" s="1"/>
      <c r="HNH19" s="1"/>
      <c r="HNI19" s="1"/>
      <c r="HNJ19" s="1"/>
      <c r="HNK19" s="1"/>
      <c r="HNL19" s="1"/>
      <c r="HNM19" s="1"/>
      <c r="HNN19" s="1"/>
      <c r="HNO19" s="1"/>
      <c r="HNP19" s="1"/>
      <c r="HNQ19" s="1"/>
      <c r="HNR19" s="1"/>
      <c r="HNS19" s="1"/>
      <c r="HNT19" s="1"/>
      <c r="HNU19" s="1"/>
      <c r="HNV19" s="1"/>
      <c r="HNW19" s="1"/>
      <c r="HNX19" s="1"/>
      <c r="HNY19" s="1"/>
      <c r="HNZ19" s="1"/>
      <c r="HOA19" s="1"/>
      <c r="HOB19" s="1"/>
      <c r="HOC19" s="1"/>
      <c r="HOD19" s="1"/>
      <c r="HOE19" s="1"/>
      <c r="HOF19" s="1"/>
      <c r="HOG19" s="1"/>
      <c r="HOH19" s="1"/>
      <c r="HOI19" s="1"/>
      <c r="HOJ19" s="1"/>
      <c r="HOK19" s="1"/>
      <c r="HOL19" s="1"/>
      <c r="HOM19" s="1"/>
      <c r="HON19" s="1"/>
      <c r="HOO19" s="1"/>
      <c r="HOP19" s="1"/>
      <c r="HOQ19" s="1"/>
      <c r="HOR19" s="1"/>
      <c r="HOS19" s="1"/>
      <c r="HOT19" s="1"/>
      <c r="HOU19" s="1"/>
      <c r="HOV19" s="1"/>
      <c r="HOW19" s="1"/>
      <c r="HOX19" s="1"/>
      <c r="HOY19" s="1"/>
      <c r="HOZ19" s="1"/>
      <c r="HPA19" s="1"/>
      <c r="HPB19" s="1"/>
      <c r="HPC19" s="1"/>
      <c r="HPD19" s="1"/>
      <c r="HPE19" s="1"/>
      <c r="HPF19" s="1"/>
      <c r="HPG19" s="1"/>
      <c r="HPH19" s="1"/>
      <c r="HPI19" s="1"/>
      <c r="HPJ19" s="1"/>
      <c r="HPK19" s="1"/>
      <c r="HPL19" s="1"/>
      <c r="HPM19" s="1"/>
      <c r="HPN19" s="1"/>
      <c r="HPO19" s="1"/>
      <c r="HPP19" s="1"/>
      <c r="HPQ19" s="1"/>
      <c r="HPR19" s="1"/>
      <c r="HPS19" s="1"/>
      <c r="HPT19" s="1"/>
      <c r="HPU19" s="1"/>
      <c r="HPV19" s="1"/>
      <c r="HPW19" s="1"/>
      <c r="HPX19" s="1"/>
      <c r="HPY19" s="1"/>
      <c r="HPZ19" s="1"/>
      <c r="HQA19" s="1"/>
      <c r="HQB19" s="1"/>
      <c r="HQC19" s="1"/>
      <c r="HQD19" s="1"/>
      <c r="HQE19" s="1"/>
      <c r="HQF19" s="1"/>
      <c r="HQG19" s="1"/>
      <c r="HQH19" s="1"/>
      <c r="HQI19" s="1"/>
      <c r="HQJ19" s="1"/>
      <c r="HQK19" s="1"/>
      <c r="HQL19" s="1"/>
      <c r="HQM19" s="1"/>
      <c r="HQN19" s="1"/>
      <c r="HQO19" s="1"/>
      <c r="HQP19" s="1"/>
      <c r="HQQ19" s="1"/>
      <c r="HQR19" s="1"/>
      <c r="HQS19" s="1"/>
      <c r="HQT19" s="1"/>
      <c r="HQU19" s="1"/>
      <c r="HQV19" s="1"/>
      <c r="HQW19" s="1"/>
      <c r="HQX19" s="1"/>
      <c r="HQY19" s="1"/>
      <c r="HQZ19" s="1"/>
      <c r="HRA19" s="1"/>
      <c r="HRB19" s="1"/>
      <c r="HRC19" s="1"/>
      <c r="HRD19" s="1"/>
      <c r="HRE19" s="1"/>
      <c r="HRF19" s="1"/>
      <c r="HRG19" s="1"/>
      <c r="HRH19" s="1"/>
      <c r="HRI19" s="1"/>
      <c r="HRJ19" s="1"/>
      <c r="HRK19" s="1"/>
      <c r="HRL19" s="1"/>
      <c r="HRM19" s="1"/>
      <c r="HRN19" s="1"/>
      <c r="HRO19" s="1"/>
      <c r="HRP19" s="1"/>
      <c r="HRQ19" s="1"/>
      <c r="HRR19" s="1"/>
      <c r="HRS19" s="1"/>
      <c r="HRT19" s="1"/>
      <c r="HRU19" s="1"/>
      <c r="HRV19" s="1"/>
      <c r="HRW19" s="1"/>
      <c r="HRX19" s="1"/>
      <c r="HRY19" s="1"/>
      <c r="HRZ19" s="1"/>
      <c r="HSA19" s="1"/>
      <c r="HSB19" s="1"/>
      <c r="HSC19" s="1"/>
      <c r="HSD19" s="1"/>
      <c r="HSE19" s="1"/>
      <c r="HSF19" s="1"/>
      <c r="HSG19" s="1"/>
      <c r="HSH19" s="1"/>
      <c r="HSI19" s="1"/>
      <c r="HSJ19" s="1"/>
      <c r="HSK19" s="1"/>
      <c r="HSL19" s="1"/>
      <c r="HSM19" s="1"/>
      <c r="HSN19" s="1"/>
      <c r="HSO19" s="1"/>
      <c r="HSP19" s="1"/>
      <c r="HSQ19" s="1"/>
      <c r="HSR19" s="1"/>
      <c r="HSS19" s="1"/>
      <c r="HST19" s="1"/>
      <c r="HSU19" s="1"/>
      <c r="HSV19" s="1"/>
      <c r="HSW19" s="1"/>
      <c r="HSX19" s="1"/>
      <c r="HSY19" s="1"/>
      <c r="HSZ19" s="1"/>
      <c r="HTA19" s="1"/>
      <c r="HTB19" s="1"/>
      <c r="HTC19" s="1"/>
      <c r="HTD19" s="1"/>
      <c r="HTE19" s="1"/>
      <c r="HTF19" s="1"/>
      <c r="HTG19" s="1"/>
      <c r="HTH19" s="1"/>
      <c r="HTI19" s="1"/>
      <c r="HTJ19" s="1"/>
      <c r="HTK19" s="1"/>
      <c r="HTL19" s="1"/>
      <c r="HTM19" s="1"/>
      <c r="HTN19" s="1"/>
      <c r="HTO19" s="1"/>
      <c r="HTP19" s="1"/>
      <c r="HTQ19" s="1"/>
      <c r="HTR19" s="1"/>
      <c r="HTS19" s="1"/>
      <c r="HTT19" s="1"/>
      <c r="HTU19" s="1"/>
      <c r="HTV19" s="1"/>
      <c r="HTW19" s="1"/>
      <c r="HTX19" s="1"/>
      <c r="HTY19" s="1"/>
      <c r="HTZ19" s="1"/>
      <c r="HUA19" s="1"/>
      <c r="HUB19" s="1"/>
      <c r="HUC19" s="1"/>
      <c r="HUD19" s="1"/>
      <c r="HUE19" s="1"/>
      <c r="HUF19" s="1"/>
      <c r="HUG19" s="1"/>
      <c r="HUH19" s="1"/>
      <c r="HUI19" s="1"/>
      <c r="HUJ19" s="1"/>
      <c r="HUK19" s="1"/>
      <c r="HUL19" s="1"/>
      <c r="HUM19" s="1"/>
      <c r="HUN19" s="1"/>
      <c r="HUO19" s="1"/>
      <c r="HUP19" s="1"/>
      <c r="HUQ19" s="1"/>
      <c r="HUR19" s="1"/>
      <c r="HUS19" s="1"/>
      <c r="HUT19" s="1"/>
      <c r="HUU19" s="1"/>
      <c r="HUV19" s="1"/>
      <c r="HUW19" s="1"/>
      <c r="HUX19" s="1"/>
      <c r="HUY19" s="1"/>
      <c r="HUZ19" s="1"/>
      <c r="HVA19" s="1"/>
      <c r="HVB19" s="1"/>
      <c r="HVC19" s="1"/>
      <c r="HVD19" s="1"/>
      <c r="HVE19" s="1"/>
      <c r="HVF19" s="1"/>
      <c r="HVG19" s="1"/>
      <c r="HVH19" s="1"/>
      <c r="HVI19" s="1"/>
      <c r="HVJ19" s="1"/>
      <c r="HVK19" s="1"/>
      <c r="HVL19" s="1"/>
      <c r="HVM19" s="1"/>
      <c r="HVN19" s="1"/>
      <c r="HVO19" s="1"/>
      <c r="HVP19" s="1"/>
      <c r="HVQ19" s="1"/>
      <c r="HVR19" s="1"/>
      <c r="HVS19" s="1"/>
      <c r="HVT19" s="1"/>
      <c r="HVU19" s="1"/>
      <c r="HVV19" s="1"/>
      <c r="HVW19" s="1"/>
      <c r="HVX19" s="1"/>
      <c r="HVY19" s="1"/>
      <c r="HVZ19" s="1"/>
      <c r="HWA19" s="1"/>
      <c r="HWB19" s="1"/>
      <c r="HWC19" s="1"/>
      <c r="HWD19" s="1"/>
      <c r="HWE19" s="1"/>
      <c r="HWF19" s="1"/>
      <c r="HWG19" s="1"/>
      <c r="HWH19" s="1"/>
      <c r="HWI19" s="1"/>
      <c r="HWJ19" s="1"/>
      <c r="HWK19" s="1"/>
      <c r="HWL19" s="1"/>
      <c r="HWM19" s="1"/>
      <c r="HWN19" s="1"/>
      <c r="HWO19" s="1"/>
      <c r="HWP19" s="1"/>
      <c r="HWQ19" s="1"/>
      <c r="HWR19" s="1"/>
      <c r="HWS19" s="1"/>
      <c r="HWT19" s="1"/>
      <c r="HWU19" s="1"/>
      <c r="HWV19" s="1"/>
      <c r="HWW19" s="1"/>
      <c r="HWX19" s="1"/>
      <c r="HWY19" s="1"/>
      <c r="HWZ19" s="1"/>
      <c r="HXA19" s="1"/>
      <c r="HXB19" s="1"/>
      <c r="HXC19" s="1"/>
      <c r="HXD19" s="1"/>
      <c r="HXE19" s="1"/>
      <c r="HXF19" s="1"/>
      <c r="HXG19" s="1"/>
      <c r="HXH19" s="1"/>
      <c r="HXI19" s="1"/>
      <c r="HXJ19" s="1"/>
      <c r="HXK19" s="1"/>
      <c r="HXL19" s="1"/>
      <c r="HXM19" s="1"/>
      <c r="HXN19" s="1"/>
      <c r="HXO19" s="1"/>
      <c r="HXP19" s="1"/>
      <c r="HXQ19" s="1"/>
      <c r="HXR19" s="1"/>
      <c r="HXS19" s="1"/>
      <c r="HXT19" s="1"/>
      <c r="HXU19" s="1"/>
      <c r="HXV19" s="1"/>
      <c r="HXW19" s="1"/>
      <c r="HXX19" s="1"/>
      <c r="HXY19" s="1"/>
      <c r="HXZ19" s="1"/>
      <c r="HYA19" s="1"/>
      <c r="HYB19" s="1"/>
      <c r="HYC19" s="1"/>
      <c r="HYD19" s="1"/>
      <c r="HYE19" s="1"/>
      <c r="HYF19" s="1"/>
      <c r="HYG19" s="1"/>
      <c r="HYH19" s="1"/>
      <c r="HYI19" s="1"/>
      <c r="HYJ19" s="1"/>
      <c r="HYK19" s="1"/>
      <c r="HYL19" s="1"/>
      <c r="HYM19" s="1"/>
      <c r="HYN19" s="1"/>
      <c r="HYO19" s="1"/>
      <c r="HYP19" s="1"/>
      <c r="HYQ19" s="1"/>
      <c r="HYR19" s="1"/>
      <c r="HYS19" s="1"/>
      <c r="HYT19" s="1"/>
      <c r="HYU19" s="1"/>
      <c r="HYV19" s="1"/>
      <c r="HYW19" s="1"/>
      <c r="HYX19" s="1"/>
      <c r="HYY19" s="1"/>
      <c r="HYZ19" s="1"/>
      <c r="HZA19" s="1"/>
      <c r="HZB19" s="1"/>
      <c r="HZC19" s="1"/>
      <c r="HZD19" s="1"/>
      <c r="HZE19" s="1"/>
      <c r="HZF19" s="1"/>
      <c r="HZG19" s="1"/>
      <c r="HZH19" s="1"/>
      <c r="HZI19" s="1"/>
      <c r="HZJ19" s="1"/>
      <c r="HZK19" s="1"/>
      <c r="HZL19" s="1"/>
      <c r="HZM19" s="1"/>
      <c r="HZN19" s="1"/>
      <c r="HZO19" s="1"/>
      <c r="HZP19" s="1"/>
      <c r="HZQ19" s="1"/>
      <c r="HZR19" s="1"/>
      <c r="HZS19" s="1"/>
      <c r="HZT19" s="1"/>
      <c r="HZU19" s="1"/>
      <c r="HZV19" s="1"/>
      <c r="HZW19" s="1"/>
      <c r="HZX19" s="1"/>
      <c r="HZY19" s="1"/>
      <c r="HZZ19" s="1"/>
      <c r="IAA19" s="1"/>
      <c r="IAB19" s="1"/>
      <c r="IAC19" s="1"/>
      <c r="IAD19" s="1"/>
      <c r="IAE19" s="1"/>
      <c r="IAF19" s="1"/>
      <c r="IAG19" s="1"/>
      <c r="IAH19" s="1"/>
      <c r="IAI19" s="1"/>
      <c r="IAJ19" s="1"/>
      <c r="IAK19" s="1"/>
      <c r="IAL19" s="1"/>
      <c r="IAM19" s="1"/>
      <c r="IAN19" s="1"/>
      <c r="IAO19" s="1"/>
      <c r="IAP19" s="1"/>
      <c r="IAQ19" s="1"/>
      <c r="IAR19" s="1"/>
      <c r="IAS19" s="1"/>
      <c r="IAT19" s="1"/>
      <c r="IAU19" s="1"/>
      <c r="IAV19" s="1"/>
      <c r="IAW19" s="1"/>
      <c r="IAX19" s="1"/>
      <c r="IAY19" s="1"/>
      <c r="IAZ19" s="1"/>
      <c r="IBA19" s="1"/>
      <c r="IBB19" s="1"/>
      <c r="IBC19" s="1"/>
      <c r="IBD19" s="1"/>
      <c r="IBE19" s="1"/>
      <c r="IBF19" s="1"/>
      <c r="IBG19" s="1"/>
      <c r="IBH19" s="1"/>
      <c r="IBI19" s="1"/>
      <c r="IBJ19" s="1"/>
      <c r="IBK19" s="1"/>
      <c r="IBL19" s="1"/>
      <c r="IBM19" s="1"/>
      <c r="IBN19" s="1"/>
      <c r="IBO19" s="1"/>
      <c r="IBP19" s="1"/>
      <c r="IBQ19" s="1"/>
      <c r="IBR19" s="1"/>
      <c r="IBS19" s="1"/>
      <c r="IBT19" s="1"/>
      <c r="IBU19" s="1"/>
      <c r="IBV19" s="1"/>
      <c r="IBW19" s="1"/>
      <c r="IBX19" s="1"/>
      <c r="IBY19" s="1"/>
      <c r="IBZ19" s="1"/>
      <c r="ICA19" s="1"/>
      <c r="ICB19" s="1"/>
      <c r="ICC19" s="1"/>
      <c r="ICD19" s="1"/>
      <c r="ICE19" s="1"/>
      <c r="ICF19" s="1"/>
      <c r="ICG19" s="1"/>
      <c r="ICH19" s="1"/>
      <c r="ICI19" s="1"/>
      <c r="ICJ19" s="1"/>
      <c r="ICK19" s="1"/>
      <c r="ICL19" s="1"/>
      <c r="ICM19" s="1"/>
      <c r="ICN19" s="1"/>
      <c r="ICO19" s="1"/>
      <c r="ICP19" s="1"/>
      <c r="ICQ19" s="1"/>
      <c r="ICR19" s="1"/>
      <c r="ICS19" s="1"/>
      <c r="ICT19" s="1"/>
      <c r="ICU19" s="1"/>
      <c r="ICV19" s="1"/>
      <c r="ICW19" s="1"/>
      <c r="ICX19" s="1"/>
      <c r="ICY19" s="1"/>
      <c r="ICZ19" s="1"/>
      <c r="IDA19" s="1"/>
      <c r="IDB19" s="1"/>
      <c r="IDC19" s="1"/>
      <c r="IDD19" s="1"/>
      <c r="IDE19" s="1"/>
      <c r="IDF19" s="1"/>
      <c r="IDG19" s="1"/>
      <c r="IDH19" s="1"/>
      <c r="IDI19" s="1"/>
      <c r="IDJ19" s="1"/>
      <c r="IDK19" s="1"/>
      <c r="IDL19" s="1"/>
      <c r="IDM19" s="1"/>
      <c r="IDN19" s="1"/>
      <c r="IDO19" s="1"/>
      <c r="IDP19" s="1"/>
      <c r="IDQ19" s="1"/>
      <c r="IDR19" s="1"/>
      <c r="IDS19" s="1"/>
      <c r="IDT19" s="1"/>
      <c r="IDU19" s="1"/>
      <c r="IDV19" s="1"/>
      <c r="IDW19" s="1"/>
      <c r="IDX19" s="1"/>
      <c r="IDY19" s="1"/>
      <c r="IDZ19" s="1"/>
      <c r="IEA19" s="1"/>
      <c r="IEB19" s="1"/>
      <c r="IEC19" s="1"/>
      <c r="IED19" s="1"/>
      <c r="IEE19" s="1"/>
      <c r="IEF19" s="1"/>
      <c r="IEG19" s="1"/>
      <c r="IEH19" s="1"/>
      <c r="IEI19" s="1"/>
      <c r="IEJ19" s="1"/>
      <c r="IEK19" s="1"/>
      <c r="IEL19" s="1"/>
      <c r="IEM19" s="1"/>
      <c r="IEN19" s="1"/>
      <c r="IEO19" s="1"/>
      <c r="IEP19" s="1"/>
      <c r="IEQ19" s="1"/>
      <c r="IER19" s="1"/>
      <c r="IES19" s="1"/>
      <c r="IET19" s="1"/>
      <c r="IEU19" s="1"/>
      <c r="IEV19" s="1"/>
      <c r="IEW19" s="1"/>
      <c r="IEX19" s="1"/>
      <c r="IEY19" s="1"/>
      <c r="IEZ19" s="1"/>
      <c r="IFA19" s="1"/>
      <c r="IFB19" s="1"/>
      <c r="IFC19" s="1"/>
      <c r="IFD19" s="1"/>
      <c r="IFE19" s="1"/>
      <c r="IFF19" s="1"/>
      <c r="IFG19" s="1"/>
      <c r="IFH19" s="1"/>
      <c r="IFI19" s="1"/>
      <c r="IFJ19" s="1"/>
      <c r="IFK19" s="1"/>
      <c r="IFL19" s="1"/>
      <c r="IFM19" s="1"/>
      <c r="IFN19" s="1"/>
      <c r="IFO19" s="1"/>
      <c r="IFP19" s="1"/>
      <c r="IFQ19" s="1"/>
      <c r="IFR19" s="1"/>
      <c r="IFS19" s="1"/>
      <c r="IFT19" s="1"/>
      <c r="IFU19" s="1"/>
      <c r="IFV19" s="1"/>
      <c r="IFW19" s="1"/>
      <c r="IFX19" s="1"/>
      <c r="IFY19" s="1"/>
      <c r="IFZ19" s="1"/>
      <c r="IGA19" s="1"/>
      <c r="IGB19" s="1"/>
      <c r="IGC19" s="1"/>
      <c r="IGD19" s="1"/>
      <c r="IGE19" s="1"/>
      <c r="IGF19" s="1"/>
      <c r="IGG19" s="1"/>
      <c r="IGH19" s="1"/>
      <c r="IGI19" s="1"/>
      <c r="IGJ19" s="1"/>
      <c r="IGK19" s="1"/>
      <c r="IGL19" s="1"/>
      <c r="IGM19" s="1"/>
      <c r="IGN19" s="1"/>
      <c r="IGO19" s="1"/>
      <c r="IGP19" s="1"/>
      <c r="IGQ19" s="1"/>
      <c r="IGR19" s="1"/>
      <c r="IGS19" s="1"/>
      <c r="IGT19" s="1"/>
      <c r="IGU19" s="1"/>
      <c r="IGV19" s="1"/>
      <c r="IGW19" s="1"/>
      <c r="IGX19" s="1"/>
      <c r="IGY19" s="1"/>
      <c r="IGZ19" s="1"/>
      <c r="IHA19" s="1"/>
      <c r="IHB19" s="1"/>
      <c r="IHC19" s="1"/>
      <c r="IHD19" s="1"/>
      <c r="IHE19" s="1"/>
      <c r="IHF19" s="1"/>
      <c r="IHG19" s="1"/>
      <c r="IHH19" s="1"/>
      <c r="IHI19" s="1"/>
      <c r="IHJ19" s="1"/>
      <c r="IHK19" s="1"/>
      <c r="IHL19" s="1"/>
      <c r="IHM19" s="1"/>
      <c r="IHN19" s="1"/>
      <c r="IHO19" s="1"/>
      <c r="IHP19" s="1"/>
      <c r="IHQ19" s="1"/>
      <c r="IHR19" s="1"/>
      <c r="IHS19" s="1"/>
      <c r="IHT19" s="1"/>
      <c r="IHU19" s="1"/>
      <c r="IHV19" s="1"/>
      <c r="IHW19" s="1"/>
      <c r="IHX19" s="1"/>
      <c r="IHY19" s="1"/>
      <c r="IHZ19" s="1"/>
      <c r="IIA19" s="1"/>
      <c r="IIB19" s="1"/>
      <c r="IIC19" s="1"/>
      <c r="IID19" s="1"/>
      <c r="IIE19" s="1"/>
      <c r="IIF19" s="1"/>
      <c r="IIG19" s="1"/>
      <c r="IIH19" s="1"/>
      <c r="III19" s="1"/>
      <c r="IIJ19" s="1"/>
      <c r="IIK19" s="1"/>
      <c r="IIL19" s="1"/>
      <c r="IIM19" s="1"/>
      <c r="IIN19" s="1"/>
      <c r="IIO19" s="1"/>
      <c r="IIP19" s="1"/>
      <c r="IIQ19" s="1"/>
      <c r="IIR19" s="1"/>
      <c r="IIS19" s="1"/>
      <c r="IIT19" s="1"/>
      <c r="IIU19" s="1"/>
      <c r="IIV19" s="1"/>
      <c r="IIW19" s="1"/>
      <c r="IIX19" s="1"/>
      <c r="IIY19" s="1"/>
      <c r="IIZ19" s="1"/>
      <c r="IJA19" s="1"/>
      <c r="IJB19" s="1"/>
      <c r="IJC19" s="1"/>
      <c r="IJD19" s="1"/>
      <c r="IJE19" s="1"/>
      <c r="IJF19" s="1"/>
      <c r="IJG19" s="1"/>
      <c r="IJH19" s="1"/>
      <c r="IJI19" s="1"/>
      <c r="IJJ19" s="1"/>
      <c r="IJK19" s="1"/>
      <c r="IJL19" s="1"/>
      <c r="IJM19" s="1"/>
      <c r="IJN19" s="1"/>
      <c r="IJO19" s="1"/>
      <c r="IJP19" s="1"/>
      <c r="IJQ19" s="1"/>
      <c r="IJR19" s="1"/>
      <c r="IJS19" s="1"/>
      <c r="IJT19" s="1"/>
      <c r="IJU19" s="1"/>
      <c r="IJV19" s="1"/>
      <c r="IJW19" s="1"/>
      <c r="IJX19" s="1"/>
      <c r="IJY19" s="1"/>
      <c r="IJZ19" s="1"/>
      <c r="IKA19" s="1"/>
      <c r="IKB19" s="1"/>
      <c r="IKC19" s="1"/>
      <c r="IKD19" s="1"/>
      <c r="IKE19" s="1"/>
      <c r="IKF19" s="1"/>
      <c r="IKG19" s="1"/>
      <c r="IKH19" s="1"/>
      <c r="IKI19" s="1"/>
      <c r="IKJ19" s="1"/>
      <c r="IKK19" s="1"/>
      <c r="IKL19" s="1"/>
      <c r="IKM19" s="1"/>
      <c r="IKN19" s="1"/>
      <c r="IKO19" s="1"/>
      <c r="IKP19" s="1"/>
      <c r="IKQ19" s="1"/>
      <c r="IKR19" s="1"/>
      <c r="IKS19" s="1"/>
      <c r="IKT19" s="1"/>
      <c r="IKU19" s="1"/>
      <c r="IKV19" s="1"/>
      <c r="IKW19" s="1"/>
      <c r="IKX19" s="1"/>
      <c r="IKY19" s="1"/>
      <c r="IKZ19" s="1"/>
      <c r="ILA19" s="1"/>
      <c r="ILB19" s="1"/>
      <c r="ILC19" s="1"/>
      <c r="ILD19" s="1"/>
      <c r="ILE19" s="1"/>
      <c r="ILF19" s="1"/>
      <c r="ILG19" s="1"/>
      <c r="ILH19" s="1"/>
      <c r="ILI19" s="1"/>
      <c r="ILJ19" s="1"/>
      <c r="ILK19" s="1"/>
      <c r="ILL19" s="1"/>
      <c r="ILM19" s="1"/>
      <c r="ILN19" s="1"/>
      <c r="ILO19" s="1"/>
      <c r="ILP19" s="1"/>
      <c r="ILQ19" s="1"/>
      <c r="ILR19" s="1"/>
      <c r="ILS19" s="1"/>
      <c r="ILT19" s="1"/>
      <c r="ILU19" s="1"/>
      <c r="ILV19" s="1"/>
      <c r="ILW19" s="1"/>
      <c r="ILX19" s="1"/>
      <c r="ILY19" s="1"/>
      <c r="ILZ19" s="1"/>
      <c r="IMA19" s="1"/>
      <c r="IMB19" s="1"/>
      <c r="IMC19" s="1"/>
      <c r="IMD19" s="1"/>
      <c r="IME19" s="1"/>
      <c r="IMF19" s="1"/>
      <c r="IMG19" s="1"/>
      <c r="IMH19" s="1"/>
      <c r="IMI19" s="1"/>
      <c r="IMJ19" s="1"/>
      <c r="IMK19" s="1"/>
      <c r="IML19" s="1"/>
      <c r="IMM19" s="1"/>
      <c r="IMN19" s="1"/>
      <c r="IMO19" s="1"/>
      <c r="IMP19" s="1"/>
      <c r="IMQ19" s="1"/>
      <c r="IMR19" s="1"/>
      <c r="IMS19" s="1"/>
      <c r="IMT19" s="1"/>
      <c r="IMU19" s="1"/>
      <c r="IMV19" s="1"/>
      <c r="IMW19" s="1"/>
      <c r="IMX19" s="1"/>
      <c r="IMY19" s="1"/>
      <c r="IMZ19" s="1"/>
      <c r="INA19" s="1"/>
      <c r="INB19" s="1"/>
      <c r="INC19" s="1"/>
      <c r="IND19" s="1"/>
      <c r="INE19" s="1"/>
      <c r="INF19" s="1"/>
      <c r="ING19" s="1"/>
      <c r="INH19" s="1"/>
      <c r="INI19" s="1"/>
      <c r="INJ19" s="1"/>
      <c r="INK19" s="1"/>
      <c r="INL19" s="1"/>
      <c r="INM19" s="1"/>
      <c r="INN19" s="1"/>
      <c r="INO19" s="1"/>
      <c r="INP19" s="1"/>
      <c r="INQ19" s="1"/>
      <c r="INR19" s="1"/>
      <c r="INS19" s="1"/>
      <c r="INT19" s="1"/>
      <c r="INU19" s="1"/>
      <c r="INV19" s="1"/>
      <c r="INW19" s="1"/>
      <c r="INX19" s="1"/>
      <c r="INY19" s="1"/>
      <c r="INZ19" s="1"/>
      <c r="IOA19" s="1"/>
      <c r="IOB19" s="1"/>
      <c r="IOC19" s="1"/>
      <c r="IOD19" s="1"/>
      <c r="IOE19" s="1"/>
      <c r="IOF19" s="1"/>
      <c r="IOG19" s="1"/>
      <c r="IOH19" s="1"/>
      <c r="IOI19" s="1"/>
      <c r="IOJ19" s="1"/>
      <c r="IOK19" s="1"/>
      <c r="IOL19" s="1"/>
      <c r="IOM19" s="1"/>
      <c r="ION19" s="1"/>
      <c r="IOO19" s="1"/>
      <c r="IOP19" s="1"/>
      <c r="IOQ19" s="1"/>
      <c r="IOR19" s="1"/>
      <c r="IOS19" s="1"/>
      <c r="IOT19" s="1"/>
      <c r="IOU19" s="1"/>
      <c r="IOV19" s="1"/>
      <c r="IOW19" s="1"/>
      <c r="IOX19" s="1"/>
      <c r="IOY19" s="1"/>
      <c r="IOZ19" s="1"/>
      <c r="IPA19" s="1"/>
      <c r="IPB19" s="1"/>
      <c r="IPC19" s="1"/>
      <c r="IPD19" s="1"/>
      <c r="IPE19" s="1"/>
      <c r="IPF19" s="1"/>
      <c r="IPG19" s="1"/>
      <c r="IPH19" s="1"/>
      <c r="IPI19" s="1"/>
      <c r="IPJ19" s="1"/>
      <c r="IPK19" s="1"/>
      <c r="IPL19" s="1"/>
      <c r="IPM19" s="1"/>
      <c r="IPN19" s="1"/>
      <c r="IPO19" s="1"/>
      <c r="IPP19" s="1"/>
      <c r="IPQ19" s="1"/>
      <c r="IPR19" s="1"/>
      <c r="IPS19" s="1"/>
      <c r="IPT19" s="1"/>
      <c r="IPU19" s="1"/>
      <c r="IPV19" s="1"/>
      <c r="IPW19" s="1"/>
      <c r="IPX19" s="1"/>
      <c r="IPY19" s="1"/>
      <c r="IPZ19" s="1"/>
      <c r="IQA19" s="1"/>
      <c r="IQB19" s="1"/>
      <c r="IQC19" s="1"/>
      <c r="IQD19" s="1"/>
      <c r="IQE19" s="1"/>
      <c r="IQF19" s="1"/>
      <c r="IQG19" s="1"/>
      <c r="IQH19" s="1"/>
      <c r="IQI19" s="1"/>
      <c r="IQJ19" s="1"/>
      <c r="IQK19" s="1"/>
      <c r="IQL19" s="1"/>
      <c r="IQM19" s="1"/>
      <c r="IQN19" s="1"/>
      <c r="IQO19" s="1"/>
      <c r="IQP19" s="1"/>
      <c r="IQQ19" s="1"/>
      <c r="IQR19" s="1"/>
      <c r="IQS19" s="1"/>
      <c r="IQT19" s="1"/>
      <c r="IQU19" s="1"/>
      <c r="IQV19" s="1"/>
      <c r="IQW19" s="1"/>
      <c r="IQX19" s="1"/>
      <c r="IQY19" s="1"/>
      <c r="IQZ19" s="1"/>
      <c r="IRA19" s="1"/>
      <c r="IRB19" s="1"/>
      <c r="IRC19" s="1"/>
      <c r="IRD19" s="1"/>
      <c r="IRE19" s="1"/>
      <c r="IRF19" s="1"/>
      <c r="IRG19" s="1"/>
      <c r="IRH19" s="1"/>
      <c r="IRI19" s="1"/>
      <c r="IRJ19" s="1"/>
      <c r="IRK19" s="1"/>
      <c r="IRL19" s="1"/>
      <c r="IRM19" s="1"/>
      <c r="IRN19" s="1"/>
      <c r="IRO19" s="1"/>
      <c r="IRP19" s="1"/>
      <c r="IRQ19" s="1"/>
      <c r="IRR19" s="1"/>
      <c r="IRS19" s="1"/>
      <c r="IRT19" s="1"/>
      <c r="IRU19" s="1"/>
      <c r="IRV19" s="1"/>
      <c r="IRW19" s="1"/>
      <c r="IRX19" s="1"/>
      <c r="IRY19" s="1"/>
      <c r="IRZ19" s="1"/>
      <c r="ISA19" s="1"/>
      <c r="ISB19" s="1"/>
      <c r="ISC19" s="1"/>
      <c r="ISD19" s="1"/>
      <c r="ISE19" s="1"/>
      <c r="ISF19" s="1"/>
      <c r="ISG19" s="1"/>
      <c r="ISH19" s="1"/>
      <c r="ISI19" s="1"/>
      <c r="ISJ19" s="1"/>
      <c r="ISK19" s="1"/>
      <c r="ISL19" s="1"/>
      <c r="ISM19" s="1"/>
      <c r="ISN19" s="1"/>
      <c r="ISO19" s="1"/>
      <c r="ISP19" s="1"/>
      <c r="ISQ19" s="1"/>
      <c r="ISR19" s="1"/>
      <c r="ISS19" s="1"/>
      <c r="IST19" s="1"/>
      <c r="ISU19" s="1"/>
      <c r="ISV19" s="1"/>
      <c r="ISW19" s="1"/>
      <c r="ISX19" s="1"/>
      <c r="ISY19" s="1"/>
      <c r="ISZ19" s="1"/>
      <c r="ITA19" s="1"/>
      <c r="ITB19" s="1"/>
      <c r="ITC19" s="1"/>
      <c r="ITD19" s="1"/>
      <c r="ITE19" s="1"/>
      <c r="ITF19" s="1"/>
      <c r="ITG19" s="1"/>
      <c r="ITH19" s="1"/>
      <c r="ITI19" s="1"/>
      <c r="ITJ19" s="1"/>
      <c r="ITK19" s="1"/>
      <c r="ITL19" s="1"/>
      <c r="ITM19" s="1"/>
      <c r="ITN19" s="1"/>
      <c r="ITO19" s="1"/>
      <c r="ITP19" s="1"/>
      <c r="ITQ19" s="1"/>
      <c r="ITR19" s="1"/>
      <c r="ITS19" s="1"/>
      <c r="ITT19" s="1"/>
      <c r="ITU19" s="1"/>
      <c r="ITV19" s="1"/>
      <c r="ITW19" s="1"/>
      <c r="ITX19" s="1"/>
      <c r="ITY19" s="1"/>
      <c r="ITZ19" s="1"/>
      <c r="IUA19" s="1"/>
      <c r="IUB19" s="1"/>
      <c r="IUC19" s="1"/>
      <c r="IUD19" s="1"/>
      <c r="IUE19" s="1"/>
      <c r="IUF19" s="1"/>
      <c r="IUG19" s="1"/>
      <c r="IUH19" s="1"/>
      <c r="IUI19" s="1"/>
      <c r="IUJ19" s="1"/>
      <c r="IUK19" s="1"/>
      <c r="IUL19" s="1"/>
      <c r="IUM19" s="1"/>
      <c r="IUN19" s="1"/>
      <c r="IUO19" s="1"/>
      <c r="IUP19" s="1"/>
      <c r="IUQ19" s="1"/>
      <c r="IUR19" s="1"/>
      <c r="IUS19" s="1"/>
      <c r="IUT19" s="1"/>
      <c r="IUU19" s="1"/>
      <c r="IUV19" s="1"/>
      <c r="IUW19" s="1"/>
      <c r="IUX19" s="1"/>
      <c r="IUY19" s="1"/>
      <c r="IUZ19" s="1"/>
      <c r="IVA19" s="1"/>
      <c r="IVB19" s="1"/>
      <c r="IVC19" s="1"/>
      <c r="IVD19" s="1"/>
      <c r="IVE19" s="1"/>
      <c r="IVF19" s="1"/>
      <c r="IVG19" s="1"/>
      <c r="IVH19" s="1"/>
      <c r="IVI19" s="1"/>
      <c r="IVJ19" s="1"/>
      <c r="IVK19" s="1"/>
      <c r="IVL19" s="1"/>
      <c r="IVM19" s="1"/>
      <c r="IVN19" s="1"/>
      <c r="IVO19" s="1"/>
      <c r="IVP19" s="1"/>
      <c r="IVQ19" s="1"/>
      <c r="IVR19" s="1"/>
      <c r="IVS19" s="1"/>
      <c r="IVT19" s="1"/>
      <c r="IVU19" s="1"/>
      <c r="IVV19" s="1"/>
      <c r="IVW19" s="1"/>
      <c r="IVX19" s="1"/>
      <c r="IVY19" s="1"/>
      <c r="IVZ19" s="1"/>
      <c r="IWA19" s="1"/>
      <c r="IWB19" s="1"/>
      <c r="IWC19" s="1"/>
      <c r="IWD19" s="1"/>
      <c r="IWE19" s="1"/>
      <c r="IWF19" s="1"/>
      <c r="IWG19" s="1"/>
      <c r="IWH19" s="1"/>
      <c r="IWI19" s="1"/>
      <c r="IWJ19" s="1"/>
      <c r="IWK19" s="1"/>
      <c r="IWL19" s="1"/>
      <c r="IWM19" s="1"/>
      <c r="IWN19" s="1"/>
      <c r="IWO19" s="1"/>
      <c r="IWP19" s="1"/>
      <c r="IWQ19" s="1"/>
      <c r="IWR19" s="1"/>
      <c r="IWS19" s="1"/>
      <c r="IWT19" s="1"/>
      <c r="IWU19" s="1"/>
      <c r="IWV19" s="1"/>
      <c r="IWW19" s="1"/>
      <c r="IWX19" s="1"/>
      <c r="IWY19" s="1"/>
      <c r="IWZ19" s="1"/>
      <c r="IXA19" s="1"/>
      <c r="IXB19" s="1"/>
      <c r="IXC19" s="1"/>
      <c r="IXD19" s="1"/>
      <c r="IXE19" s="1"/>
      <c r="IXF19" s="1"/>
      <c r="IXG19" s="1"/>
      <c r="IXH19" s="1"/>
      <c r="IXI19" s="1"/>
      <c r="IXJ19" s="1"/>
      <c r="IXK19" s="1"/>
      <c r="IXL19" s="1"/>
      <c r="IXM19" s="1"/>
      <c r="IXN19" s="1"/>
      <c r="IXO19" s="1"/>
      <c r="IXP19" s="1"/>
      <c r="IXQ19" s="1"/>
      <c r="IXR19" s="1"/>
      <c r="IXS19" s="1"/>
      <c r="IXT19" s="1"/>
      <c r="IXU19" s="1"/>
      <c r="IXV19" s="1"/>
      <c r="IXW19" s="1"/>
      <c r="IXX19" s="1"/>
      <c r="IXY19" s="1"/>
      <c r="IXZ19" s="1"/>
      <c r="IYA19" s="1"/>
      <c r="IYB19" s="1"/>
      <c r="IYC19" s="1"/>
      <c r="IYD19" s="1"/>
      <c r="IYE19" s="1"/>
      <c r="IYF19" s="1"/>
      <c r="IYG19" s="1"/>
      <c r="IYH19" s="1"/>
      <c r="IYI19" s="1"/>
      <c r="IYJ19" s="1"/>
      <c r="IYK19" s="1"/>
      <c r="IYL19" s="1"/>
      <c r="IYM19" s="1"/>
      <c r="IYN19" s="1"/>
      <c r="IYO19" s="1"/>
      <c r="IYP19" s="1"/>
      <c r="IYQ19" s="1"/>
      <c r="IYR19" s="1"/>
      <c r="IYS19" s="1"/>
      <c r="IYT19" s="1"/>
      <c r="IYU19" s="1"/>
      <c r="IYV19" s="1"/>
      <c r="IYW19" s="1"/>
      <c r="IYX19" s="1"/>
      <c r="IYY19" s="1"/>
      <c r="IYZ19" s="1"/>
      <c r="IZA19" s="1"/>
      <c r="IZB19" s="1"/>
      <c r="IZC19" s="1"/>
      <c r="IZD19" s="1"/>
      <c r="IZE19" s="1"/>
      <c r="IZF19" s="1"/>
      <c r="IZG19" s="1"/>
      <c r="IZH19" s="1"/>
      <c r="IZI19" s="1"/>
      <c r="IZJ19" s="1"/>
      <c r="IZK19" s="1"/>
      <c r="IZL19" s="1"/>
      <c r="IZM19" s="1"/>
      <c r="IZN19" s="1"/>
      <c r="IZO19" s="1"/>
      <c r="IZP19" s="1"/>
      <c r="IZQ19" s="1"/>
      <c r="IZR19" s="1"/>
      <c r="IZS19" s="1"/>
      <c r="IZT19" s="1"/>
      <c r="IZU19" s="1"/>
      <c r="IZV19" s="1"/>
      <c r="IZW19" s="1"/>
      <c r="IZX19" s="1"/>
      <c r="IZY19" s="1"/>
      <c r="IZZ19" s="1"/>
      <c r="JAA19" s="1"/>
      <c r="JAB19" s="1"/>
      <c r="JAC19" s="1"/>
      <c r="JAD19" s="1"/>
      <c r="JAE19" s="1"/>
      <c r="JAF19" s="1"/>
      <c r="JAG19" s="1"/>
      <c r="JAH19" s="1"/>
      <c r="JAI19" s="1"/>
      <c r="JAJ19" s="1"/>
      <c r="JAK19" s="1"/>
      <c r="JAL19" s="1"/>
      <c r="JAM19" s="1"/>
      <c r="JAN19" s="1"/>
      <c r="JAO19" s="1"/>
      <c r="JAP19" s="1"/>
      <c r="JAQ19" s="1"/>
      <c r="JAR19" s="1"/>
      <c r="JAS19" s="1"/>
      <c r="JAT19" s="1"/>
      <c r="JAU19" s="1"/>
      <c r="JAV19" s="1"/>
      <c r="JAW19" s="1"/>
      <c r="JAX19" s="1"/>
      <c r="JAY19" s="1"/>
      <c r="JAZ19" s="1"/>
      <c r="JBA19" s="1"/>
      <c r="JBB19" s="1"/>
      <c r="JBC19" s="1"/>
      <c r="JBD19" s="1"/>
      <c r="JBE19" s="1"/>
      <c r="JBF19" s="1"/>
      <c r="JBG19" s="1"/>
      <c r="JBH19" s="1"/>
      <c r="JBI19" s="1"/>
      <c r="JBJ19" s="1"/>
      <c r="JBK19" s="1"/>
      <c r="JBL19" s="1"/>
      <c r="JBM19" s="1"/>
      <c r="JBN19" s="1"/>
      <c r="JBO19" s="1"/>
      <c r="JBP19" s="1"/>
      <c r="JBQ19" s="1"/>
      <c r="JBR19" s="1"/>
      <c r="JBS19" s="1"/>
      <c r="JBT19" s="1"/>
      <c r="JBU19" s="1"/>
      <c r="JBV19" s="1"/>
      <c r="JBW19" s="1"/>
      <c r="JBX19" s="1"/>
      <c r="JBY19" s="1"/>
      <c r="JBZ19" s="1"/>
      <c r="JCA19" s="1"/>
      <c r="JCB19" s="1"/>
      <c r="JCC19" s="1"/>
      <c r="JCD19" s="1"/>
      <c r="JCE19" s="1"/>
      <c r="JCF19" s="1"/>
      <c r="JCG19" s="1"/>
      <c r="JCH19" s="1"/>
      <c r="JCI19" s="1"/>
      <c r="JCJ19" s="1"/>
      <c r="JCK19" s="1"/>
      <c r="JCL19" s="1"/>
      <c r="JCM19" s="1"/>
      <c r="JCN19" s="1"/>
      <c r="JCO19" s="1"/>
      <c r="JCP19" s="1"/>
      <c r="JCQ19" s="1"/>
      <c r="JCR19" s="1"/>
      <c r="JCS19" s="1"/>
      <c r="JCT19" s="1"/>
      <c r="JCU19" s="1"/>
      <c r="JCV19" s="1"/>
      <c r="JCW19" s="1"/>
      <c r="JCX19" s="1"/>
      <c r="JCY19" s="1"/>
      <c r="JCZ19" s="1"/>
      <c r="JDA19" s="1"/>
      <c r="JDB19" s="1"/>
      <c r="JDC19" s="1"/>
      <c r="JDD19" s="1"/>
      <c r="JDE19" s="1"/>
      <c r="JDF19" s="1"/>
      <c r="JDG19" s="1"/>
      <c r="JDH19" s="1"/>
      <c r="JDI19" s="1"/>
      <c r="JDJ19" s="1"/>
      <c r="JDK19" s="1"/>
      <c r="JDL19" s="1"/>
      <c r="JDM19" s="1"/>
      <c r="JDN19" s="1"/>
      <c r="JDO19" s="1"/>
      <c r="JDP19" s="1"/>
      <c r="JDQ19" s="1"/>
      <c r="JDR19" s="1"/>
      <c r="JDS19" s="1"/>
      <c r="JDT19" s="1"/>
      <c r="JDU19" s="1"/>
      <c r="JDV19" s="1"/>
      <c r="JDW19" s="1"/>
      <c r="JDX19" s="1"/>
      <c r="JDY19" s="1"/>
      <c r="JDZ19" s="1"/>
      <c r="JEA19" s="1"/>
      <c r="JEB19" s="1"/>
      <c r="JEC19" s="1"/>
      <c r="JED19" s="1"/>
      <c r="JEE19" s="1"/>
      <c r="JEF19" s="1"/>
      <c r="JEG19" s="1"/>
      <c r="JEH19" s="1"/>
      <c r="JEI19" s="1"/>
      <c r="JEJ19" s="1"/>
      <c r="JEK19" s="1"/>
      <c r="JEL19" s="1"/>
      <c r="JEM19" s="1"/>
      <c r="JEN19" s="1"/>
      <c r="JEO19" s="1"/>
      <c r="JEP19" s="1"/>
      <c r="JEQ19" s="1"/>
      <c r="JER19" s="1"/>
      <c r="JES19" s="1"/>
      <c r="JET19" s="1"/>
      <c r="JEU19" s="1"/>
      <c r="JEV19" s="1"/>
      <c r="JEW19" s="1"/>
      <c r="JEX19" s="1"/>
      <c r="JEY19" s="1"/>
      <c r="JEZ19" s="1"/>
      <c r="JFA19" s="1"/>
      <c r="JFB19" s="1"/>
      <c r="JFC19" s="1"/>
      <c r="JFD19" s="1"/>
      <c r="JFE19" s="1"/>
      <c r="JFF19" s="1"/>
      <c r="JFG19" s="1"/>
      <c r="JFH19" s="1"/>
      <c r="JFI19" s="1"/>
      <c r="JFJ19" s="1"/>
      <c r="JFK19" s="1"/>
      <c r="JFL19" s="1"/>
      <c r="JFM19" s="1"/>
      <c r="JFN19" s="1"/>
      <c r="JFO19" s="1"/>
      <c r="JFP19" s="1"/>
      <c r="JFQ19" s="1"/>
      <c r="JFR19" s="1"/>
      <c r="JFS19" s="1"/>
      <c r="JFT19" s="1"/>
      <c r="JFU19" s="1"/>
      <c r="JFV19" s="1"/>
      <c r="JFW19" s="1"/>
      <c r="JFX19" s="1"/>
      <c r="JFY19" s="1"/>
      <c r="JFZ19" s="1"/>
      <c r="JGA19" s="1"/>
      <c r="JGB19" s="1"/>
      <c r="JGC19" s="1"/>
      <c r="JGD19" s="1"/>
      <c r="JGE19" s="1"/>
      <c r="JGF19" s="1"/>
      <c r="JGG19" s="1"/>
      <c r="JGH19" s="1"/>
      <c r="JGI19" s="1"/>
      <c r="JGJ19" s="1"/>
      <c r="JGK19" s="1"/>
      <c r="JGL19" s="1"/>
      <c r="JGM19" s="1"/>
      <c r="JGN19" s="1"/>
      <c r="JGO19" s="1"/>
      <c r="JGP19" s="1"/>
      <c r="JGQ19" s="1"/>
      <c r="JGR19" s="1"/>
      <c r="JGS19" s="1"/>
      <c r="JGT19" s="1"/>
      <c r="JGU19" s="1"/>
      <c r="JGV19" s="1"/>
      <c r="JGW19" s="1"/>
      <c r="JGX19" s="1"/>
      <c r="JGY19" s="1"/>
      <c r="JGZ19" s="1"/>
      <c r="JHA19" s="1"/>
      <c r="JHB19" s="1"/>
      <c r="JHC19" s="1"/>
      <c r="JHD19" s="1"/>
      <c r="JHE19" s="1"/>
      <c r="JHF19" s="1"/>
      <c r="JHG19" s="1"/>
      <c r="JHH19" s="1"/>
      <c r="JHI19" s="1"/>
      <c r="JHJ19" s="1"/>
      <c r="JHK19" s="1"/>
      <c r="JHL19" s="1"/>
      <c r="JHM19" s="1"/>
      <c r="JHN19" s="1"/>
      <c r="JHO19" s="1"/>
      <c r="JHP19" s="1"/>
      <c r="JHQ19" s="1"/>
      <c r="JHR19" s="1"/>
      <c r="JHS19" s="1"/>
      <c r="JHT19" s="1"/>
      <c r="JHU19" s="1"/>
      <c r="JHV19" s="1"/>
      <c r="JHW19" s="1"/>
      <c r="JHX19" s="1"/>
      <c r="JHY19" s="1"/>
      <c r="JHZ19" s="1"/>
      <c r="JIA19" s="1"/>
      <c r="JIB19" s="1"/>
      <c r="JIC19" s="1"/>
      <c r="JID19" s="1"/>
      <c r="JIE19" s="1"/>
      <c r="JIF19" s="1"/>
      <c r="JIG19" s="1"/>
      <c r="JIH19" s="1"/>
      <c r="JII19" s="1"/>
      <c r="JIJ19" s="1"/>
      <c r="JIK19" s="1"/>
      <c r="JIL19" s="1"/>
      <c r="JIM19" s="1"/>
      <c r="JIN19" s="1"/>
      <c r="JIO19" s="1"/>
      <c r="JIP19" s="1"/>
      <c r="JIQ19" s="1"/>
      <c r="JIR19" s="1"/>
      <c r="JIS19" s="1"/>
      <c r="JIT19" s="1"/>
      <c r="JIU19" s="1"/>
      <c r="JIV19" s="1"/>
      <c r="JIW19" s="1"/>
      <c r="JIX19" s="1"/>
      <c r="JIY19" s="1"/>
      <c r="JIZ19" s="1"/>
      <c r="JJA19" s="1"/>
      <c r="JJB19" s="1"/>
      <c r="JJC19" s="1"/>
      <c r="JJD19" s="1"/>
      <c r="JJE19" s="1"/>
      <c r="JJF19" s="1"/>
      <c r="JJG19" s="1"/>
      <c r="JJH19" s="1"/>
      <c r="JJI19" s="1"/>
      <c r="JJJ19" s="1"/>
      <c r="JJK19" s="1"/>
      <c r="JJL19" s="1"/>
      <c r="JJM19" s="1"/>
      <c r="JJN19" s="1"/>
      <c r="JJO19" s="1"/>
      <c r="JJP19" s="1"/>
      <c r="JJQ19" s="1"/>
      <c r="JJR19" s="1"/>
      <c r="JJS19" s="1"/>
      <c r="JJT19" s="1"/>
      <c r="JJU19" s="1"/>
      <c r="JJV19" s="1"/>
      <c r="JJW19" s="1"/>
      <c r="JJX19" s="1"/>
      <c r="JJY19" s="1"/>
      <c r="JJZ19" s="1"/>
      <c r="JKA19" s="1"/>
      <c r="JKB19" s="1"/>
      <c r="JKC19" s="1"/>
      <c r="JKD19" s="1"/>
      <c r="JKE19" s="1"/>
      <c r="JKF19" s="1"/>
      <c r="JKG19" s="1"/>
      <c r="JKH19" s="1"/>
      <c r="JKI19" s="1"/>
      <c r="JKJ19" s="1"/>
      <c r="JKK19" s="1"/>
      <c r="JKL19" s="1"/>
      <c r="JKM19" s="1"/>
      <c r="JKN19" s="1"/>
      <c r="JKO19" s="1"/>
      <c r="JKP19" s="1"/>
      <c r="JKQ19" s="1"/>
      <c r="JKR19" s="1"/>
      <c r="JKS19" s="1"/>
      <c r="JKT19" s="1"/>
      <c r="JKU19" s="1"/>
      <c r="JKV19" s="1"/>
      <c r="JKW19" s="1"/>
      <c r="JKX19" s="1"/>
      <c r="JKY19" s="1"/>
      <c r="JKZ19" s="1"/>
      <c r="JLA19" s="1"/>
      <c r="JLB19" s="1"/>
      <c r="JLC19" s="1"/>
      <c r="JLD19" s="1"/>
      <c r="JLE19" s="1"/>
      <c r="JLF19" s="1"/>
      <c r="JLG19" s="1"/>
      <c r="JLH19" s="1"/>
      <c r="JLI19" s="1"/>
      <c r="JLJ19" s="1"/>
      <c r="JLK19" s="1"/>
      <c r="JLL19" s="1"/>
      <c r="JLM19" s="1"/>
      <c r="JLN19" s="1"/>
      <c r="JLO19" s="1"/>
      <c r="JLP19" s="1"/>
      <c r="JLQ19" s="1"/>
      <c r="JLR19" s="1"/>
      <c r="JLS19" s="1"/>
      <c r="JLT19" s="1"/>
      <c r="JLU19" s="1"/>
      <c r="JLV19" s="1"/>
      <c r="JLW19" s="1"/>
      <c r="JLX19" s="1"/>
      <c r="JLY19" s="1"/>
      <c r="JLZ19" s="1"/>
      <c r="JMA19" s="1"/>
      <c r="JMB19" s="1"/>
      <c r="JMC19" s="1"/>
      <c r="JMD19" s="1"/>
      <c r="JME19" s="1"/>
      <c r="JMF19" s="1"/>
      <c r="JMG19" s="1"/>
      <c r="JMH19" s="1"/>
      <c r="JMI19" s="1"/>
      <c r="JMJ19" s="1"/>
      <c r="JMK19" s="1"/>
      <c r="JML19" s="1"/>
      <c r="JMM19" s="1"/>
      <c r="JMN19" s="1"/>
      <c r="JMO19" s="1"/>
      <c r="JMP19" s="1"/>
      <c r="JMQ19" s="1"/>
      <c r="JMR19" s="1"/>
      <c r="JMS19" s="1"/>
      <c r="JMT19" s="1"/>
      <c r="JMU19" s="1"/>
      <c r="JMV19" s="1"/>
      <c r="JMW19" s="1"/>
      <c r="JMX19" s="1"/>
      <c r="JMY19" s="1"/>
      <c r="JMZ19" s="1"/>
      <c r="JNA19" s="1"/>
      <c r="JNB19" s="1"/>
      <c r="JNC19" s="1"/>
      <c r="JND19" s="1"/>
      <c r="JNE19" s="1"/>
      <c r="JNF19" s="1"/>
      <c r="JNG19" s="1"/>
      <c r="JNH19" s="1"/>
      <c r="JNI19" s="1"/>
      <c r="JNJ19" s="1"/>
      <c r="JNK19" s="1"/>
      <c r="JNL19" s="1"/>
      <c r="JNM19" s="1"/>
      <c r="JNN19" s="1"/>
      <c r="JNO19" s="1"/>
      <c r="JNP19" s="1"/>
      <c r="JNQ19" s="1"/>
      <c r="JNR19" s="1"/>
      <c r="JNS19" s="1"/>
      <c r="JNT19" s="1"/>
      <c r="JNU19" s="1"/>
      <c r="JNV19" s="1"/>
      <c r="JNW19" s="1"/>
      <c r="JNX19" s="1"/>
      <c r="JNY19" s="1"/>
      <c r="JNZ19" s="1"/>
      <c r="JOA19" s="1"/>
      <c r="JOB19" s="1"/>
      <c r="JOC19" s="1"/>
      <c r="JOD19" s="1"/>
      <c r="JOE19" s="1"/>
      <c r="JOF19" s="1"/>
      <c r="JOG19" s="1"/>
      <c r="JOH19" s="1"/>
      <c r="JOI19" s="1"/>
      <c r="JOJ19" s="1"/>
      <c r="JOK19" s="1"/>
      <c r="JOL19" s="1"/>
      <c r="JOM19" s="1"/>
      <c r="JON19" s="1"/>
      <c r="JOO19" s="1"/>
      <c r="JOP19" s="1"/>
      <c r="JOQ19" s="1"/>
      <c r="JOR19" s="1"/>
      <c r="JOS19" s="1"/>
      <c r="JOT19" s="1"/>
      <c r="JOU19" s="1"/>
      <c r="JOV19" s="1"/>
      <c r="JOW19" s="1"/>
      <c r="JOX19" s="1"/>
      <c r="JOY19" s="1"/>
      <c r="JOZ19" s="1"/>
      <c r="JPA19" s="1"/>
      <c r="JPB19" s="1"/>
      <c r="JPC19" s="1"/>
      <c r="JPD19" s="1"/>
      <c r="JPE19" s="1"/>
      <c r="JPF19" s="1"/>
      <c r="JPG19" s="1"/>
      <c r="JPH19" s="1"/>
      <c r="JPI19" s="1"/>
      <c r="JPJ19" s="1"/>
      <c r="JPK19" s="1"/>
      <c r="JPL19" s="1"/>
      <c r="JPM19" s="1"/>
      <c r="JPN19" s="1"/>
      <c r="JPO19" s="1"/>
      <c r="JPP19" s="1"/>
      <c r="JPQ19" s="1"/>
      <c r="JPR19" s="1"/>
      <c r="JPS19" s="1"/>
      <c r="JPT19" s="1"/>
      <c r="JPU19" s="1"/>
      <c r="JPV19" s="1"/>
      <c r="JPW19" s="1"/>
      <c r="JPX19" s="1"/>
      <c r="JPY19" s="1"/>
      <c r="JPZ19" s="1"/>
      <c r="JQA19" s="1"/>
      <c r="JQB19" s="1"/>
      <c r="JQC19" s="1"/>
      <c r="JQD19" s="1"/>
      <c r="JQE19" s="1"/>
      <c r="JQF19" s="1"/>
      <c r="JQG19" s="1"/>
      <c r="JQH19" s="1"/>
      <c r="JQI19" s="1"/>
      <c r="JQJ19" s="1"/>
      <c r="JQK19" s="1"/>
      <c r="JQL19" s="1"/>
      <c r="JQM19" s="1"/>
      <c r="JQN19" s="1"/>
      <c r="JQO19" s="1"/>
      <c r="JQP19" s="1"/>
      <c r="JQQ19" s="1"/>
      <c r="JQR19" s="1"/>
      <c r="JQS19" s="1"/>
      <c r="JQT19" s="1"/>
      <c r="JQU19" s="1"/>
      <c r="JQV19" s="1"/>
      <c r="JQW19" s="1"/>
      <c r="JQX19" s="1"/>
      <c r="JQY19" s="1"/>
      <c r="JQZ19" s="1"/>
      <c r="JRA19" s="1"/>
      <c r="JRB19" s="1"/>
      <c r="JRC19" s="1"/>
      <c r="JRD19" s="1"/>
      <c r="JRE19" s="1"/>
      <c r="JRF19" s="1"/>
      <c r="JRG19" s="1"/>
      <c r="JRH19" s="1"/>
      <c r="JRI19" s="1"/>
      <c r="JRJ19" s="1"/>
      <c r="JRK19" s="1"/>
      <c r="JRL19" s="1"/>
      <c r="JRM19" s="1"/>
      <c r="JRN19" s="1"/>
      <c r="JRO19" s="1"/>
      <c r="JRP19" s="1"/>
      <c r="JRQ19" s="1"/>
      <c r="JRR19" s="1"/>
      <c r="JRS19" s="1"/>
      <c r="JRT19" s="1"/>
      <c r="JRU19" s="1"/>
      <c r="JRV19" s="1"/>
      <c r="JRW19" s="1"/>
      <c r="JRX19" s="1"/>
      <c r="JRY19" s="1"/>
      <c r="JRZ19" s="1"/>
      <c r="JSA19" s="1"/>
      <c r="JSB19" s="1"/>
      <c r="JSC19" s="1"/>
      <c r="JSD19" s="1"/>
      <c r="JSE19" s="1"/>
      <c r="JSF19" s="1"/>
      <c r="JSG19" s="1"/>
      <c r="JSH19" s="1"/>
      <c r="JSI19" s="1"/>
      <c r="JSJ19" s="1"/>
      <c r="JSK19" s="1"/>
      <c r="JSL19" s="1"/>
      <c r="JSM19" s="1"/>
      <c r="JSN19" s="1"/>
      <c r="JSO19" s="1"/>
      <c r="JSP19" s="1"/>
      <c r="JSQ19" s="1"/>
      <c r="JSR19" s="1"/>
      <c r="JSS19" s="1"/>
      <c r="JST19" s="1"/>
      <c r="JSU19" s="1"/>
      <c r="JSV19" s="1"/>
      <c r="JSW19" s="1"/>
      <c r="JSX19" s="1"/>
      <c r="JSY19" s="1"/>
      <c r="JSZ19" s="1"/>
      <c r="JTA19" s="1"/>
      <c r="JTB19" s="1"/>
      <c r="JTC19" s="1"/>
      <c r="JTD19" s="1"/>
      <c r="JTE19" s="1"/>
      <c r="JTF19" s="1"/>
      <c r="JTG19" s="1"/>
      <c r="JTH19" s="1"/>
      <c r="JTI19" s="1"/>
      <c r="JTJ19" s="1"/>
      <c r="JTK19" s="1"/>
      <c r="JTL19" s="1"/>
      <c r="JTM19" s="1"/>
      <c r="JTN19" s="1"/>
      <c r="JTO19" s="1"/>
      <c r="JTP19" s="1"/>
      <c r="JTQ19" s="1"/>
      <c r="JTR19" s="1"/>
      <c r="JTS19" s="1"/>
      <c r="JTT19" s="1"/>
      <c r="JTU19" s="1"/>
      <c r="JTV19" s="1"/>
      <c r="JTW19" s="1"/>
      <c r="JTX19" s="1"/>
      <c r="JTY19" s="1"/>
      <c r="JTZ19" s="1"/>
      <c r="JUA19" s="1"/>
      <c r="JUB19" s="1"/>
      <c r="JUC19" s="1"/>
      <c r="JUD19" s="1"/>
      <c r="JUE19" s="1"/>
      <c r="JUF19" s="1"/>
      <c r="JUG19" s="1"/>
      <c r="JUH19" s="1"/>
      <c r="JUI19" s="1"/>
      <c r="JUJ19" s="1"/>
      <c r="JUK19" s="1"/>
      <c r="JUL19" s="1"/>
      <c r="JUM19" s="1"/>
      <c r="JUN19" s="1"/>
      <c r="JUO19" s="1"/>
      <c r="JUP19" s="1"/>
      <c r="JUQ19" s="1"/>
      <c r="JUR19" s="1"/>
      <c r="JUS19" s="1"/>
      <c r="JUT19" s="1"/>
      <c r="JUU19" s="1"/>
      <c r="JUV19" s="1"/>
      <c r="JUW19" s="1"/>
      <c r="JUX19" s="1"/>
      <c r="JUY19" s="1"/>
      <c r="JUZ19" s="1"/>
      <c r="JVA19" s="1"/>
      <c r="JVB19" s="1"/>
      <c r="JVC19" s="1"/>
      <c r="JVD19" s="1"/>
      <c r="JVE19" s="1"/>
      <c r="JVF19" s="1"/>
      <c r="JVG19" s="1"/>
      <c r="JVH19" s="1"/>
      <c r="JVI19" s="1"/>
      <c r="JVJ19" s="1"/>
      <c r="JVK19" s="1"/>
      <c r="JVL19" s="1"/>
      <c r="JVM19" s="1"/>
      <c r="JVN19" s="1"/>
      <c r="JVO19" s="1"/>
      <c r="JVP19" s="1"/>
      <c r="JVQ19" s="1"/>
      <c r="JVR19" s="1"/>
      <c r="JVS19" s="1"/>
      <c r="JVT19" s="1"/>
      <c r="JVU19" s="1"/>
      <c r="JVV19" s="1"/>
      <c r="JVW19" s="1"/>
      <c r="JVX19" s="1"/>
      <c r="JVY19" s="1"/>
      <c r="JVZ19" s="1"/>
      <c r="JWA19" s="1"/>
      <c r="JWB19" s="1"/>
      <c r="JWC19" s="1"/>
      <c r="JWD19" s="1"/>
      <c r="JWE19" s="1"/>
      <c r="JWF19" s="1"/>
      <c r="JWG19" s="1"/>
      <c r="JWH19" s="1"/>
      <c r="JWI19" s="1"/>
      <c r="JWJ19" s="1"/>
      <c r="JWK19" s="1"/>
      <c r="JWL19" s="1"/>
      <c r="JWM19" s="1"/>
      <c r="JWN19" s="1"/>
      <c r="JWO19" s="1"/>
      <c r="JWP19" s="1"/>
      <c r="JWQ19" s="1"/>
      <c r="JWR19" s="1"/>
      <c r="JWS19" s="1"/>
      <c r="JWT19" s="1"/>
      <c r="JWU19" s="1"/>
      <c r="JWV19" s="1"/>
      <c r="JWW19" s="1"/>
      <c r="JWX19" s="1"/>
      <c r="JWY19" s="1"/>
      <c r="JWZ19" s="1"/>
      <c r="JXA19" s="1"/>
      <c r="JXB19" s="1"/>
      <c r="JXC19" s="1"/>
      <c r="JXD19" s="1"/>
      <c r="JXE19" s="1"/>
      <c r="JXF19" s="1"/>
      <c r="JXG19" s="1"/>
      <c r="JXH19" s="1"/>
      <c r="JXI19" s="1"/>
      <c r="JXJ19" s="1"/>
      <c r="JXK19" s="1"/>
      <c r="JXL19" s="1"/>
      <c r="JXM19" s="1"/>
      <c r="JXN19" s="1"/>
      <c r="JXO19" s="1"/>
      <c r="JXP19" s="1"/>
      <c r="JXQ19" s="1"/>
      <c r="JXR19" s="1"/>
      <c r="JXS19" s="1"/>
      <c r="JXT19" s="1"/>
      <c r="JXU19" s="1"/>
      <c r="JXV19" s="1"/>
      <c r="JXW19" s="1"/>
      <c r="JXX19" s="1"/>
      <c r="JXY19" s="1"/>
      <c r="JXZ19" s="1"/>
      <c r="JYA19" s="1"/>
      <c r="JYB19" s="1"/>
      <c r="JYC19" s="1"/>
      <c r="JYD19" s="1"/>
      <c r="JYE19" s="1"/>
      <c r="JYF19" s="1"/>
      <c r="JYG19" s="1"/>
      <c r="JYH19" s="1"/>
      <c r="JYI19" s="1"/>
      <c r="JYJ19" s="1"/>
      <c r="JYK19" s="1"/>
      <c r="JYL19" s="1"/>
      <c r="JYM19" s="1"/>
      <c r="JYN19" s="1"/>
      <c r="JYO19" s="1"/>
      <c r="JYP19" s="1"/>
      <c r="JYQ19" s="1"/>
      <c r="JYR19" s="1"/>
      <c r="JYS19" s="1"/>
      <c r="JYT19" s="1"/>
      <c r="JYU19" s="1"/>
      <c r="JYV19" s="1"/>
      <c r="JYW19" s="1"/>
      <c r="JYX19" s="1"/>
      <c r="JYY19" s="1"/>
      <c r="JYZ19" s="1"/>
      <c r="JZA19" s="1"/>
      <c r="JZB19" s="1"/>
      <c r="JZC19" s="1"/>
      <c r="JZD19" s="1"/>
      <c r="JZE19" s="1"/>
      <c r="JZF19" s="1"/>
      <c r="JZG19" s="1"/>
      <c r="JZH19" s="1"/>
      <c r="JZI19" s="1"/>
      <c r="JZJ19" s="1"/>
      <c r="JZK19" s="1"/>
      <c r="JZL19" s="1"/>
      <c r="JZM19" s="1"/>
      <c r="JZN19" s="1"/>
      <c r="JZO19" s="1"/>
      <c r="JZP19" s="1"/>
      <c r="JZQ19" s="1"/>
      <c r="JZR19" s="1"/>
      <c r="JZS19" s="1"/>
      <c r="JZT19" s="1"/>
      <c r="JZU19" s="1"/>
      <c r="JZV19" s="1"/>
      <c r="JZW19" s="1"/>
      <c r="JZX19" s="1"/>
      <c r="JZY19" s="1"/>
      <c r="JZZ19" s="1"/>
      <c r="KAA19" s="1"/>
      <c r="KAB19" s="1"/>
      <c r="KAC19" s="1"/>
      <c r="KAD19" s="1"/>
      <c r="KAE19" s="1"/>
      <c r="KAF19" s="1"/>
      <c r="KAG19" s="1"/>
      <c r="KAH19" s="1"/>
      <c r="KAI19" s="1"/>
      <c r="KAJ19" s="1"/>
      <c r="KAK19" s="1"/>
      <c r="KAL19" s="1"/>
      <c r="KAM19" s="1"/>
      <c r="KAN19" s="1"/>
      <c r="KAO19" s="1"/>
      <c r="KAP19" s="1"/>
      <c r="KAQ19" s="1"/>
      <c r="KAR19" s="1"/>
      <c r="KAS19" s="1"/>
      <c r="KAT19" s="1"/>
      <c r="KAU19" s="1"/>
      <c r="KAV19" s="1"/>
      <c r="KAW19" s="1"/>
      <c r="KAX19" s="1"/>
      <c r="KAY19" s="1"/>
      <c r="KAZ19" s="1"/>
      <c r="KBA19" s="1"/>
      <c r="KBB19" s="1"/>
      <c r="KBC19" s="1"/>
      <c r="KBD19" s="1"/>
      <c r="KBE19" s="1"/>
      <c r="KBF19" s="1"/>
      <c r="KBG19" s="1"/>
      <c r="KBH19" s="1"/>
      <c r="KBI19" s="1"/>
      <c r="KBJ19" s="1"/>
      <c r="KBK19" s="1"/>
      <c r="KBL19" s="1"/>
      <c r="KBM19" s="1"/>
      <c r="KBN19" s="1"/>
      <c r="KBO19" s="1"/>
      <c r="KBP19" s="1"/>
      <c r="KBQ19" s="1"/>
      <c r="KBR19" s="1"/>
      <c r="KBS19" s="1"/>
      <c r="KBT19" s="1"/>
      <c r="KBU19" s="1"/>
      <c r="KBV19" s="1"/>
      <c r="KBW19" s="1"/>
      <c r="KBX19" s="1"/>
      <c r="KBY19" s="1"/>
      <c r="KBZ19" s="1"/>
      <c r="KCA19" s="1"/>
      <c r="KCB19" s="1"/>
      <c r="KCC19" s="1"/>
      <c r="KCD19" s="1"/>
      <c r="KCE19" s="1"/>
      <c r="KCF19" s="1"/>
      <c r="KCG19" s="1"/>
      <c r="KCH19" s="1"/>
      <c r="KCI19" s="1"/>
      <c r="KCJ19" s="1"/>
      <c r="KCK19" s="1"/>
      <c r="KCL19" s="1"/>
      <c r="KCM19" s="1"/>
      <c r="KCN19" s="1"/>
      <c r="KCO19" s="1"/>
      <c r="KCP19" s="1"/>
      <c r="KCQ19" s="1"/>
      <c r="KCR19" s="1"/>
      <c r="KCS19" s="1"/>
      <c r="KCT19" s="1"/>
      <c r="KCU19" s="1"/>
      <c r="KCV19" s="1"/>
      <c r="KCW19" s="1"/>
      <c r="KCX19" s="1"/>
      <c r="KCY19" s="1"/>
      <c r="KCZ19" s="1"/>
      <c r="KDA19" s="1"/>
      <c r="KDB19" s="1"/>
      <c r="KDC19" s="1"/>
      <c r="KDD19" s="1"/>
      <c r="KDE19" s="1"/>
      <c r="KDF19" s="1"/>
      <c r="KDG19" s="1"/>
      <c r="KDH19" s="1"/>
      <c r="KDI19" s="1"/>
      <c r="KDJ19" s="1"/>
      <c r="KDK19" s="1"/>
      <c r="KDL19" s="1"/>
      <c r="KDM19" s="1"/>
      <c r="KDN19" s="1"/>
      <c r="KDO19" s="1"/>
      <c r="KDP19" s="1"/>
      <c r="KDQ19" s="1"/>
      <c r="KDR19" s="1"/>
      <c r="KDS19" s="1"/>
      <c r="KDT19" s="1"/>
      <c r="KDU19" s="1"/>
      <c r="KDV19" s="1"/>
      <c r="KDW19" s="1"/>
      <c r="KDX19" s="1"/>
      <c r="KDY19" s="1"/>
      <c r="KDZ19" s="1"/>
      <c r="KEA19" s="1"/>
      <c r="KEB19" s="1"/>
      <c r="KEC19" s="1"/>
      <c r="KED19" s="1"/>
      <c r="KEE19" s="1"/>
      <c r="KEF19" s="1"/>
      <c r="KEG19" s="1"/>
      <c r="KEH19" s="1"/>
      <c r="KEI19" s="1"/>
      <c r="KEJ19" s="1"/>
      <c r="KEK19" s="1"/>
      <c r="KEL19" s="1"/>
      <c r="KEM19" s="1"/>
      <c r="KEN19" s="1"/>
      <c r="KEO19" s="1"/>
      <c r="KEP19" s="1"/>
      <c r="KEQ19" s="1"/>
      <c r="KER19" s="1"/>
      <c r="KES19" s="1"/>
      <c r="KET19" s="1"/>
      <c r="KEU19" s="1"/>
      <c r="KEV19" s="1"/>
      <c r="KEW19" s="1"/>
      <c r="KEX19" s="1"/>
      <c r="KEY19" s="1"/>
      <c r="KEZ19" s="1"/>
      <c r="KFA19" s="1"/>
      <c r="KFB19" s="1"/>
      <c r="KFC19" s="1"/>
      <c r="KFD19" s="1"/>
      <c r="KFE19" s="1"/>
      <c r="KFF19" s="1"/>
      <c r="KFG19" s="1"/>
      <c r="KFH19" s="1"/>
      <c r="KFI19" s="1"/>
      <c r="KFJ19" s="1"/>
      <c r="KFK19" s="1"/>
      <c r="KFL19" s="1"/>
      <c r="KFM19" s="1"/>
      <c r="KFN19" s="1"/>
      <c r="KFO19" s="1"/>
      <c r="KFP19" s="1"/>
      <c r="KFQ19" s="1"/>
      <c r="KFR19" s="1"/>
      <c r="KFS19" s="1"/>
      <c r="KFT19" s="1"/>
      <c r="KFU19" s="1"/>
      <c r="KFV19" s="1"/>
      <c r="KFW19" s="1"/>
      <c r="KFX19" s="1"/>
      <c r="KFY19" s="1"/>
      <c r="KFZ19" s="1"/>
      <c r="KGA19" s="1"/>
      <c r="KGB19" s="1"/>
      <c r="KGC19" s="1"/>
      <c r="KGD19" s="1"/>
      <c r="KGE19" s="1"/>
      <c r="KGF19" s="1"/>
      <c r="KGG19" s="1"/>
      <c r="KGH19" s="1"/>
      <c r="KGI19" s="1"/>
      <c r="KGJ19" s="1"/>
      <c r="KGK19" s="1"/>
      <c r="KGL19" s="1"/>
      <c r="KGM19" s="1"/>
      <c r="KGN19" s="1"/>
      <c r="KGO19" s="1"/>
      <c r="KGP19" s="1"/>
      <c r="KGQ19" s="1"/>
      <c r="KGR19" s="1"/>
      <c r="KGS19" s="1"/>
      <c r="KGT19" s="1"/>
      <c r="KGU19" s="1"/>
      <c r="KGV19" s="1"/>
      <c r="KGW19" s="1"/>
      <c r="KGX19" s="1"/>
      <c r="KGY19" s="1"/>
      <c r="KGZ19" s="1"/>
      <c r="KHA19" s="1"/>
      <c r="KHB19" s="1"/>
      <c r="KHC19" s="1"/>
      <c r="KHD19" s="1"/>
      <c r="KHE19" s="1"/>
      <c r="KHF19" s="1"/>
      <c r="KHG19" s="1"/>
      <c r="KHH19" s="1"/>
      <c r="KHI19" s="1"/>
      <c r="KHJ19" s="1"/>
      <c r="KHK19" s="1"/>
      <c r="KHL19" s="1"/>
      <c r="KHM19" s="1"/>
      <c r="KHN19" s="1"/>
      <c r="KHO19" s="1"/>
      <c r="KHP19" s="1"/>
      <c r="KHQ19" s="1"/>
      <c r="KHR19" s="1"/>
      <c r="KHS19" s="1"/>
      <c r="KHT19" s="1"/>
      <c r="KHU19" s="1"/>
      <c r="KHV19" s="1"/>
      <c r="KHW19" s="1"/>
      <c r="KHX19" s="1"/>
      <c r="KHY19" s="1"/>
      <c r="KHZ19" s="1"/>
      <c r="KIA19" s="1"/>
      <c r="KIB19" s="1"/>
      <c r="KIC19" s="1"/>
      <c r="KID19" s="1"/>
      <c r="KIE19" s="1"/>
      <c r="KIF19" s="1"/>
      <c r="KIG19" s="1"/>
      <c r="KIH19" s="1"/>
      <c r="KII19" s="1"/>
      <c r="KIJ19" s="1"/>
      <c r="KIK19" s="1"/>
      <c r="KIL19" s="1"/>
      <c r="KIM19" s="1"/>
      <c r="KIN19" s="1"/>
      <c r="KIO19" s="1"/>
      <c r="KIP19" s="1"/>
      <c r="KIQ19" s="1"/>
      <c r="KIR19" s="1"/>
      <c r="KIS19" s="1"/>
      <c r="KIT19" s="1"/>
      <c r="KIU19" s="1"/>
      <c r="KIV19" s="1"/>
      <c r="KIW19" s="1"/>
      <c r="KIX19" s="1"/>
      <c r="KIY19" s="1"/>
      <c r="KIZ19" s="1"/>
      <c r="KJA19" s="1"/>
      <c r="KJB19" s="1"/>
      <c r="KJC19" s="1"/>
      <c r="KJD19" s="1"/>
      <c r="KJE19" s="1"/>
      <c r="KJF19" s="1"/>
      <c r="KJG19" s="1"/>
      <c r="KJH19" s="1"/>
      <c r="KJI19" s="1"/>
      <c r="KJJ19" s="1"/>
      <c r="KJK19" s="1"/>
      <c r="KJL19" s="1"/>
      <c r="KJM19" s="1"/>
      <c r="KJN19" s="1"/>
      <c r="KJO19" s="1"/>
      <c r="KJP19" s="1"/>
      <c r="KJQ19" s="1"/>
      <c r="KJR19" s="1"/>
      <c r="KJS19" s="1"/>
      <c r="KJT19" s="1"/>
      <c r="KJU19" s="1"/>
      <c r="KJV19" s="1"/>
      <c r="KJW19" s="1"/>
      <c r="KJX19" s="1"/>
      <c r="KJY19" s="1"/>
      <c r="KJZ19" s="1"/>
      <c r="KKA19" s="1"/>
      <c r="KKB19" s="1"/>
      <c r="KKC19" s="1"/>
      <c r="KKD19" s="1"/>
      <c r="KKE19" s="1"/>
      <c r="KKF19" s="1"/>
      <c r="KKG19" s="1"/>
      <c r="KKH19" s="1"/>
      <c r="KKI19" s="1"/>
      <c r="KKJ19" s="1"/>
      <c r="KKK19" s="1"/>
      <c r="KKL19" s="1"/>
      <c r="KKM19" s="1"/>
      <c r="KKN19" s="1"/>
      <c r="KKO19" s="1"/>
      <c r="KKP19" s="1"/>
      <c r="KKQ19" s="1"/>
      <c r="KKR19" s="1"/>
      <c r="KKS19" s="1"/>
      <c r="KKT19" s="1"/>
      <c r="KKU19" s="1"/>
      <c r="KKV19" s="1"/>
      <c r="KKW19" s="1"/>
      <c r="KKX19" s="1"/>
      <c r="KKY19" s="1"/>
      <c r="KKZ19" s="1"/>
      <c r="KLA19" s="1"/>
      <c r="KLB19" s="1"/>
      <c r="KLC19" s="1"/>
      <c r="KLD19" s="1"/>
      <c r="KLE19" s="1"/>
      <c r="KLF19" s="1"/>
      <c r="KLG19" s="1"/>
      <c r="KLH19" s="1"/>
      <c r="KLI19" s="1"/>
      <c r="KLJ19" s="1"/>
      <c r="KLK19" s="1"/>
      <c r="KLL19" s="1"/>
      <c r="KLM19" s="1"/>
      <c r="KLN19" s="1"/>
      <c r="KLO19" s="1"/>
      <c r="KLP19" s="1"/>
      <c r="KLQ19" s="1"/>
      <c r="KLR19" s="1"/>
      <c r="KLS19" s="1"/>
      <c r="KLT19" s="1"/>
      <c r="KLU19" s="1"/>
      <c r="KLV19" s="1"/>
      <c r="KLW19" s="1"/>
      <c r="KLX19" s="1"/>
      <c r="KLY19" s="1"/>
      <c r="KLZ19" s="1"/>
      <c r="KMA19" s="1"/>
      <c r="KMB19" s="1"/>
      <c r="KMC19" s="1"/>
      <c r="KMD19" s="1"/>
      <c r="KME19" s="1"/>
      <c r="KMF19" s="1"/>
      <c r="KMG19" s="1"/>
      <c r="KMH19" s="1"/>
      <c r="KMI19" s="1"/>
      <c r="KMJ19" s="1"/>
      <c r="KMK19" s="1"/>
      <c r="KML19" s="1"/>
      <c r="KMM19" s="1"/>
      <c r="KMN19" s="1"/>
      <c r="KMO19" s="1"/>
      <c r="KMP19" s="1"/>
      <c r="KMQ19" s="1"/>
      <c r="KMR19" s="1"/>
      <c r="KMS19" s="1"/>
      <c r="KMT19" s="1"/>
      <c r="KMU19" s="1"/>
      <c r="KMV19" s="1"/>
      <c r="KMW19" s="1"/>
      <c r="KMX19" s="1"/>
      <c r="KMY19" s="1"/>
      <c r="KMZ19" s="1"/>
      <c r="KNA19" s="1"/>
      <c r="KNB19" s="1"/>
      <c r="KNC19" s="1"/>
      <c r="KND19" s="1"/>
      <c r="KNE19" s="1"/>
      <c r="KNF19" s="1"/>
      <c r="KNG19" s="1"/>
      <c r="KNH19" s="1"/>
      <c r="KNI19" s="1"/>
      <c r="KNJ19" s="1"/>
      <c r="KNK19" s="1"/>
      <c r="KNL19" s="1"/>
      <c r="KNM19" s="1"/>
      <c r="KNN19" s="1"/>
      <c r="KNO19" s="1"/>
      <c r="KNP19" s="1"/>
      <c r="KNQ19" s="1"/>
      <c r="KNR19" s="1"/>
      <c r="KNS19" s="1"/>
      <c r="KNT19" s="1"/>
      <c r="KNU19" s="1"/>
      <c r="KNV19" s="1"/>
      <c r="KNW19" s="1"/>
      <c r="KNX19" s="1"/>
      <c r="KNY19" s="1"/>
      <c r="KNZ19" s="1"/>
      <c r="KOA19" s="1"/>
      <c r="KOB19" s="1"/>
      <c r="KOC19" s="1"/>
      <c r="KOD19" s="1"/>
      <c r="KOE19" s="1"/>
      <c r="KOF19" s="1"/>
      <c r="KOG19" s="1"/>
      <c r="KOH19" s="1"/>
      <c r="KOI19" s="1"/>
      <c r="KOJ19" s="1"/>
      <c r="KOK19" s="1"/>
      <c r="KOL19" s="1"/>
      <c r="KOM19" s="1"/>
      <c r="KON19" s="1"/>
      <c r="KOO19" s="1"/>
      <c r="KOP19" s="1"/>
      <c r="KOQ19" s="1"/>
      <c r="KOR19" s="1"/>
      <c r="KOS19" s="1"/>
      <c r="KOT19" s="1"/>
      <c r="KOU19" s="1"/>
      <c r="KOV19" s="1"/>
      <c r="KOW19" s="1"/>
      <c r="KOX19" s="1"/>
      <c r="KOY19" s="1"/>
      <c r="KOZ19" s="1"/>
      <c r="KPA19" s="1"/>
      <c r="KPB19" s="1"/>
      <c r="KPC19" s="1"/>
      <c r="KPD19" s="1"/>
      <c r="KPE19" s="1"/>
      <c r="KPF19" s="1"/>
      <c r="KPG19" s="1"/>
      <c r="KPH19" s="1"/>
      <c r="KPI19" s="1"/>
      <c r="KPJ19" s="1"/>
      <c r="KPK19" s="1"/>
      <c r="KPL19" s="1"/>
      <c r="KPM19" s="1"/>
      <c r="KPN19" s="1"/>
      <c r="KPO19" s="1"/>
      <c r="KPP19" s="1"/>
      <c r="KPQ19" s="1"/>
      <c r="KPR19" s="1"/>
      <c r="KPS19" s="1"/>
      <c r="KPT19" s="1"/>
      <c r="KPU19" s="1"/>
      <c r="KPV19" s="1"/>
      <c r="KPW19" s="1"/>
      <c r="KPX19" s="1"/>
      <c r="KPY19" s="1"/>
      <c r="KPZ19" s="1"/>
      <c r="KQA19" s="1"/>
      <c r="KQB19" s="1"/>
      <c r="KQC19" s="1"/>
      <c r="KQD19" s="1"/>
      <c r="KQE19" s="1"/>
      <c r="KQF19" s="1"/>
      <c r="KQG19" s="1"/>
      <c r="KQH19" s="1"/>
      <c r="KQI19" s="1"/>
      <c r="KQJ19" s="1"/>
      <c r="KQK19" s="1"/>
      <c r="KQL19" s="1"/>
      <c r="KQM19" s="1"/>
      <c r="KQN19" s="1"/>
      <c r="KQO19" s="1"/>
      <c r="KQP19" s="1"/>
      <c r="KQQ19" s="1"/>
      <c r="KQR19" s="1"/>
      <c r="KQS19" s="1"/>
      <c r="KQT19" s="1"/>
      <c r="KQU19" s="1"/>
      <c r="KQV19" s="1"/>
      <c r="KQW19" s="1"/>
      <c r="KQX19" s="1"/>
      <c r="KQY19" s="1"/>
      <c r="KQZ19" s="1"/>
      <c r="KRA19" s="1"/>
      <c r="KRB19" s="1"/>
      <c r="KRC19" s="1"/>
      <c r="KRD19" s="1"/>
      <c r="KRE19" s="1"/>
      <c r="KRF19" s="1"/>
      <c r="KRG19" s="1"/>
      <c r="KRH19" s="1"/>
      <c r="KRI19" s="1"/>
      <c r="KRJ19" s="1"/>
      <c r="KRK19" s="1"/>
      <c r="KRL19" s="1"/>
      <c r="KRM19" s="1"/>
      <c r="KRN19" s="1"/>
      <c r="KRO19" s="1"/>
      <c r="KRP19" s="1"/>
      <c r="KRQ19" s="1"/>
      <c r="KRR19" s="1"/>
      <c r="KRS19" s="1"/>
      <c r="KRT19" s="1"/>
      <c r="KRU19" s="1"/>
      <c r="KRV19" s="1"/>
      <c r="KRW19" s="1"/>
      <c r="KRX19" s="1"/>
      <c r="KRY19" s="1"/>
      <c r="KRZ19" s="1"/>
      <c r="KSA19" s="1"/>
      <c r="KSB19" s="1"/>
      <c r="KSC19" s="1"/>
      <c r="KSD19" s="1"/>
      <c r="KSE19" s="1"/>
      <c r="KSF19" s="1"/>
      <c r="KSG19" s="1"/>
      <c r="KSH19" s="1"/>
      <c r="KSI19" s="1"/>
      <c r="KSJ19" s="1"/>
      <c r="KSK19" s="1"/>
      <c r="KSL19" s="1"/>
      <c r="KSM19" s="1"/>
      <c r="KSN19" s="1"/>
      <c r="KSO19" s="1"/>
      <c r="KSP19" s="1"/>
      <c r="KSQ19" s="1"/>
      <c r="KSR19" s="1"/>
      <c r="KSS19" s="1"/>
      <c r="KST19" s="1"/>
      <c r="KSU19" s="1"/>
      <c r="KSV19" s="1"/>
      <c r="KSW19" s="1"/>
      <c r="KSX19" s="1"/>
      <c r="KSY19" s="1"/>
      <c r="KSZ19" s="1"/>
      <c r="KTA19" s="1"/>
      <c r="KTB19" s="1"/>
      <c r="KTC19" s="1"/>
      <c r="KTD19" s="1"/>
      <c r="KTE19" s="1"/>
      <c r="KTF19" s="1"/>
      <c r="KTG19" s="1"/>
      <c r="KTH19" s="1"/>
      <c r="KTI19" s="1"/>
      <c r="KTJ19" s="1"/>
      <c r="KTK19" s="1"/>
      <c r="KTL19" s="1"/>
      <c r="KTM19" s="1"/>
      <c r="KTN19" s="1"/>
      <c r="KTO19" s="1"/>
      <c r="KTP19" s="1"/>
      <c r="KTQ19" s="1"/>
      <c r="KTR19" s="1"/>
      <c r="KTS19" s="1"/>
      <c r="KTT19" s="1"/>
      <c r="KTU19" s="1"/>
      <c r="KTV19" s="1"/>
      <c r="KTW19" s="1"/>
      <c r="KTX19" s="1"/>
      <c r="KTY19" s="1"/>
      <c r="KTZ19" s="1"/>
      <c r="KUA19" s="1"/>
      <c r="KUB19" s="1"/>
      <c r="KUC19" s="1"/>
      <c r="KUD19" s="1"/>
      <c r="KUE19" s="1"/>
      <c r="KUF19" s="1"/>
      <c r="KUG19" s="1"/>
      <c r="KUH19" s="1"/>
      <c r="KUI19" s="1"/>
      <c r="KUJ19" s="1"/>
      <c r="KUK19" s="1"/>
      <c r="KUL19" s="1"/>
      <c r="KUM19" s="1"/>
      <c r="KUN19" s="1"/>
      <c r="KUO19" s="1"/>
      <c r="KUP19" s="1"/>
      <c r="KUQ19" s="1"/>
      <c r="KUR19" s="1"/>
      <c r="KUS19" s="1"/>
      <c r="KUT19" s="1"/>
      <c r="KUU19" s="1"/>
      <c r="KUV19" s="1"/>
      <c r="KUW19" s="1"/>
      <c r="KUX19" s="1"/>
      <c r="KUY19" s="1"/>
      <c r="KUZ19" s="1"/>
      <c r="KVA19" s="1"/>
      <c r="KVB19" s="1"/>
      <c r="KVC19" s="1"/>
      <c r="KVD19" s="1"/>
      <c r="KVE19" s="1"/>
      <c r="KVF19" s="1"/>
      <c r="KVG19" s="1"/>
      <c r="KVH19" s="1"/>
      <c r="KVI19" s="1"/>
      <c r="KVJ19" s="1"/>
      <c r="KVK19" s="1"/>
      <c r="KVL19" s="1"/>
      <c r="KVM19" s="1"/>
      <c r="KVN19" s="1"/>
      <c r="KVO19" s="1"/>
      <c r="KVP19" s="1"/>
      <c r="KVQ19" s="1"/>
      <c r="KVR19" s="1"/>
      <c r="KVS19" s="1"/>
      <c r="KVT19" s="1"/>
      <c r="KVU19" s="1"/>
      <c r="KVV19" s="1"/>
      <c r="KVW19" s="1"/>
      <c r="KVX19" s="1"/>
      <c r="KVY19" s="1"/>
      <c r="KVZ19" s="1"/>
      <c r="KWA19" s="1"/>
      <c r="KWB19" s="1"/>
      <c r="KWC19" s="1"/>
      <c r="KWD19" s="1"/>
      <c r="KWE19" s="1"/>
      <c r="KWF19" s="1"/>
      <c r="KWG19" s="1"/>
      <c r="KWH19" s="1"/>
      <c r="KWI19" s="1"/>
      <c r="KWJ19" s="1"/>
      <c r="KWK19" s="1"/>
      <c r="KWL19" s="1"/>
      <c r="KWM19" s="1"/>
      <c r="KWN19" s="1"/>
      <c r="KWO19" s="1"/>
      <c r="KWP19" s="1"/>
      <c r="KWQ19" s="1"/>
      <c r="KWR19" s="1"/>
      <c r="KWS19" s="1"/>
      <c r="KWT19" s="1"/>
      <c r="KWU19" s="1"/>
      <c r="KWV19" s="1"/>
      <c r="KWW19" s="1"/>
      <c r="KWX19" s="1"/>
      <c r="KWY19" s="1"/>
      <c r="KWZ19" s="1"/>
      <c r="KXA19" s="1"/>
      <c r="KXB19" s="1"/>
      <c r="KXC19" s="1"/>
      <c r="KXD19" s="1"/>
      <c r="KXE19" s="1"/>
      <c r="KXF19" s="1"/>
      <c r="KXG19" s="1"/>
      <c r="KXH19" s="1"/>
      <c r="KXI19" s="1"/>
      <c r="KXJ19" s="1"/>
      <c r="KXK19" s="1"/>
      <c r="KXL19" s="1"/>
      <c r="KXM19" s="1"/>
      <c r="KXN19" s="1"/>
      <c r="KXO19" s="1"/>
      <c r="KXP19" s="1"/>
      <c r="KXQ19" s="1"/>
      <c r="KXR19" s="1"/>
      <c r="KXS19" s="1"/>
      <c r="KXT19" s="1"/>
      <c r="KXU19" s="1"/>
      <c r="KXV19" s="1"/>
      <c r="KXW19" s="1"/>
      <c r="KXX19" s="1"/>
      <c r="KXY19" s="1"/>
      <c r="KXZ19" s="1"/>
      <c r="KYA19" s="1"/>
      <c r="KYB19" s="1"/>
      <c r="KYC19" s="1"/>
      <c r="KYD19" s="1"/>
      <c r="KYE19" s="1"/>
      <c r="KYF19" s="1"/>
      <c r="KYG19" s="1"/>
      <c r="KYH19" s="1"/>
      <c r="KYI19" s="1"/>
      <c r="KYJ19" s="1"/>
      <c r="KYK19" s="1"/>
      <c r="KYL19" s="1"/>
      <c r="KYM19" s="1"/>
      <c r="KYN19" s="1"/>
      <c r="KYO19" s="1"/>
      <c r="KYP19" s="1"/>
      <c r="KYQ19" s="1"/>
      <c r="KYR19" s="1"/>
      <c r="KYS19" s="1"/>
      <c r="KYT19" s="1"/>
      <c r="KYU19" s="1"/>
      <c r="KYV19" s="1"/>
      <c r="KYW19" s="1"/>
      <c r="KYX19" s="1"/>
      <c r="KYY19" s="1"/>
      <c r="KYZ19" s="1"/>
      <c r="KZA19" s="1"/>
      <c r="KZB19" s="1"/>
      <c r="KZC19" s="1"/>
      <c r="KZD19" s="1"/>
      <c r="KZE19" s="1"/>
      <c r="KZF19" s="1"/>
      <c r="KZG19" s="1"/>
      <c r="KZH19" s="1"/>
      <c r="KZI19" s="1"/>
      <c r="KZJ19" s="1"/>
      <c r="KZK19" s="1"/>
      <c r="KZL19" s="1"/>
      <c r="KZM19" s="1"/>
      <c r="KZN19" s="1"/>
      <c r="KZO19" s="1"/>
      <c r="KZP19" s="1"/>
      <c r="KZQ19" s="1"/>
      <c r="KZR19" s="1"/>
      <c r="KZS19" s="1"/>
      <c r="KZT19" s="1"/>
      <c r="KZU19" s="1"/>
      <c r="KZV19" s="1"/>
      <c r="KZW19" s="1"/>
      <c r="KZX19" s="1"/>
      <c r="KZY19" s="1"/>
      <c r="KZZ19" s="1"/>
      <c r="LAA19" s="1"/>
      <c r="LAB19" s="1"/>
      <c r="LAC19" s="1"/>
      <c r="LAD19" s="1"/>
      <c r="LAE19" s="1"/>
      <c r="LAF19" s="1"/>
      <c r="LAG19" s="1"/>
      <c r="LAH19" s="1"/>
      <c r="LAI19" s="1"/>
      <c r="LAJ19" s="1"/>
      <c r="LAK19" s="1"/>
      <c r="LAL19" s="1"/>
      <c r="LAM19" s="1"/>
      <c r="LAN19" s="1"/>
      <c r="LAO19" s="1"/>
      <c r="LAP19" s="1"/>
      <c r="LAQ19" s="1"/>
      <c r="LAR19" s="1"/>
      <c r="LAS19" s="1"/>
      <c r="LAT19" s="1"/>
      <c r="LAU19" s="1"/>
      <c r="LAV19" s="1"/>
      <c r="LAW19" s="1"/>
      <c r="LAX19" s="1"/>
      <c r="LAY19" s="1"/>
      <c r="LAZ19" s="1"/>
      <c r="LBA19" s="1"/>
      <c r="LBB19" s="1"/>
      <c r="LBC19" s="1"/>
      <c r="LBD19" s="1"/>
      <c r="LBE19" s="1"/>
      <c r="LBF19" s="1"/>
      <c r="LBG19" s="1"/>
      <c r="LBH19" s="1"/>
      <c r="LBI19" s="1"/>
      <c r="LBJ19" s="1"/>
      <c r="LBK19" s="1"/>
      <c r="LBL19" s="1"/>
      <c r="LBM19" s="1"/>
      <c r="LBN19" s="1"/>
      <c r="LBO19" s="1"/>
      <c r="LBP19" s="1"/>
      <c r="LBQ19" s="1"/>
      <c r="LBR19" s="1"/>
      <c r="LBS19" s="1"/>
      <c r="LBT19" s="1"/>
      <c r="LBU19" s="1"/>
      <c r="LBV19" s="1"/>
      <c r="LBW19" s="1"/>
      <c r="LBX19" s="1"/>
      <c r="LBY19" s="1"/>
      <c r="LBZ19" s="1"/>
      <c r="LCA19" s="1"/>
      <c r="LCB19" s="1"/>
      <c r="LCC19" s="1"/>
      <c r="LCD19" s="1"/>
      <c r="LCE19" s="1"/>
      <c r="LCF19" s="1"/>
      <c r="LCG19" s="1"/>
      <c r="LCH19" s="1"/>
      <c r="LCI19" s="1"/>
      <c r="LCJ19" s="1"/>
      <c r="LCK19" s="1"/>
      <c r="LCL19" s="1"/>
      <c r="LCM19" s="1"/>
      <c r="LCN19" s="1"/>
      <c r="LCO19" s="1"/>
      <c r="LCP19" s="1"/>
      <c r="LCQ19" s="1"/>
      <c r="LCR19" s="1"/>
      <c r="LCS19" s="1"/>
      <c r="LCT19" s="1"/>
      <c r="LCU19" s="1"/>
      <c r="LCV19" s="1"/>
      <c r="LCW19" s="1"/>
      <c r="LCX19" s="1"/>
      <c r="LCY19" s="1"/>
      <c r="LCZ19" s="1"/>
      <c r="LDA19" s="1"/>
      <c r="LDB19" s="1"/>
      <c r="LDC19" s="1"/>
      <c r="LDD19" s="1"/>
      <c r="LDE19" s="1"/>
      <c r="LDF19" s="1"/>
      <c r="LDG19" s="1"/>
      <c r="LDH19" s="1"/>
      <c r="LDI19" s="1"/>
      <c r="LDJ19" s="1"/>
      <c r="LDK19" s="1"/>
      <c r="LDL19" s="1"/>
      <c r="LDM19" s="1"/>
      <c r="LDN19" s="1"/>
      <c r="LDO19" s="1"/>
      <c r="LDP19" s="1"/>
      <c r="LDQ19" s="1"/>
      <c r="LDR19" s="1"/>
      <c r="LDS19" s="1"/>
      <c r="LDT19" s="1"/>
      <c r="LDU19" s="1"/>
      <c r="LDV19" s="1"/>
      <c r="LDW19" s="1"/>
      <c r="LDX19" s="1"/>
      <c r="LDY19" s="1"/>
      <c r="LDZ19" s="1"/>
      <c r="LEA19" s="1"/>
      <c r="LEB19" s="1"/>
      <c r="LEC19" s="1"/>
      <c r="LED19" s="1"/>
      <c r="LEE19" s="1"/>
      <c r="LEF19" s="1"/>
      <c r="LEG19" s="1"/>
      <c r="LEH19" s="1"/>
      <c r="LEI19" s="1"/>
      <c r="LEJ19" s="1"/>
      <c r="LEK19" s="1"/>
      <c r="LEL19" s="1"/>
      <c r="LEM19" s="1"/>
      <c r="LEN19" s="1"/>
      <c r="LEO19" s="1"/>
      <c r="LEP19" s="1"/>
      <c r="LEQ19" s="1"/>
      <c r="LER19" s="1"/>
      <c r="LES19" s="1"/>
      <c r="LET19" s="1"/>
      <c r="LEU19" s="1"/>
      <c r="LEV19" s="1"/>
      <c r="LEW19" s="1"/>
      <c r="LEX19" s="1"/>
      <c r="LEY19" s="1"/>
      <c r="LEZ19" s="1"/>
      <c r="LFA19" s="1"/>
      <c r="LFB19" s="1"/>
      <c r="LFC19" s="1"/>
      <c r="LFD19" s="1"/>
      <c r="LFE19" s="1"/>
      <c r="LFF19" s="1"/>
      <c r="LFG19" s="1"/>
      <c r="LFH19" s="1"/>
      <c r="LFI19" s="1"/>
      <c r="LFJ19" s="1"/>
      <c r="LFK19" s="1"/>
      <c r="LFL19" s="1"/>
      <c r="LFM19" s="1"/>
      <c r="LFN19" s="1"/>
      <c r="LFO19" s="1"/>
      <c r="LFP19" s="1"/>
      <c r="LFQ19" s="1"/>
      <c r="LFR19" s="1"/>
      <c r="LFS19" s="1"/>
      <c r="LFT19" s="1"/>
      <c r="LFU19" s="1"/>
      <c r="LFV19" s="1"/>
      <c r="LFW19" s="1"/>
      <c r="LFX19" s="1"/>
      <c r="LFY19" s="1"/>
      <c r="LFZ19" s="1"/>
      <c r="LGA19" s="1"/>
      <c r="LGB19" s="1"/>
      <c r="LGC19" s="1"/>
      <c r="LGD19" s="1"/>
      <c r="LGE19" s="1"/>
      <c r="LGF19" s="1"/>
      <c r="LGG19" s="1"/>
      <c r="LGH19" s="1"/>
      <c r="LGI19" s="1"/>
      <c r="LGJ19" s="1"/>
      <c r="LGK19" s="1"/>
      <c r="LGL19" s="1"/>
      <c r="LGM19" s="1"/>
      <c r="LGN19" s="1"/>
      <c r="LGO19" s="1"/>
      <c r="LGP19" s="1"/>
      <c r="LGQ19" s="1"/>
      <c r="LGR19" s="1"/>
      <c r="LGS19" s="1"/>
      <c r="LGT19" s="1"/>
      <c r="LGU19" s="1"/>
      <c r="LGV19" s="1"/>
      <c r="LGW19" s="1"/>
      <c r="LGX19" s="1"/>
      <c r="LGY19" s="1"/>
      <c r="LGZ19" s="1"/>
      <c r="LHA19" s="1"/>
      <c r="LHB19" s="1"/>
      <c r="LHC19" s="1"/>
      <c r="LHD19" s="1"/>
      <c r="LHE19" s="1"/>
      <c r="LHF19" s="1"/>
      <c r="LHG19" s="1"/>
      <c r="LHH19" s="1"/>
      <c r="LHI19" s="1"/>
      <c r="LHJ19" s="1"/>
      <c r="LHK19" s="1"/>
      <c r="LHL19" s="1"/>
      <c r="LHM19" s="1"/>
      <c r="LHN19" s="1"/>
      <c r="LHO19" s="1"/>
      <c r="LHP19" s="1"/>
      <c r="LHQ19" s="1"/>
      <c r="LHR19" s="1"/>
      <c r="LHS19" s="1"/>
      <c r="LHT19" s="1"/>
      <c r="LHU19" s="1"/>
      <c r="LHV19" s="1"/>
      <c r="LHW19" s="1"/>
      <c r="LHX19" s="1"/>
      <c r="LHY19" s="1"/>
      <c r="LHZ19" s="1"/>
      <c r="LIA19" s="1"/>
      <c r="LIB19" s="1"/>
      <c r="LIC19" s="1"/>
      <c r="LID19" s="1"/>
      <c r="LIE19" s="1"/>
      <c r="LIF19" s="1"/>
      <c r="LIG19" s="1"/>
      <c r="LIH19" s="1"/>
      <c r="LII19" s="1"/>
      <c r="LIJ19" s="1"/>
      <c r="LIK19" s="1"/>
      <c r="LIL19" s="1"/>
      <c r="LIM19" s="1"/>
      <c r="LIN19" s="1"/>
      <c r="LIO19" s="1"/>
      <c r="LIP19" s="1"/>
      <c r="LIQ19" s="1"/>
      <c r="LIR19" s="1"/>
      <c r="LIS19" s="1"/>
      <c r="LIT19" s="1"/>
      <c r="LIU19" s="1"/>
      <c r="LIV19" s="1"/>
      <c r="LIW19" s="1"/>
      <c r="LIX19" s="1"/>
      <c r="LIY19" s="1"/>
      <c r="LIZ19" s="1"/>
      <c r="LJA19" s="1"/>
      <c r="LJB19" s="1"/>
      <c r="LJC19" s="1"/>
      <c r="LJD19" s="1"/>
      <c r="LJE19" s="1"/>
      <c r="LJF19" s="1"/>
      <c r="LJG19" s="1"/>
      <c r="LJH19" s="1"/>
      <c r="LJI19" s="1"/>
      <c r="LJJ19" s="1"/>
      <c r="LJK19" s="1"/>
      <c r="LJL19" s="1"/>
      <c r="LJM19" s="1"/>
      <c r="LJN19" s="1"/>
      <c r="LJO19" s="1"/>
      <c r="LJP19" s="1"/>
      <c r="LJQ19" s="1"/>
      <c r="LJR19" s="1"/>
      <c r="LJS19" s="1"/>
      <c r="LJT19" s="1"/>
      <c r="LJU19" s="1"/>
      <c r="LJV19" s="1"/>
      <c r="LJW19" s="1"/>
      <c r="LJX19" s="1"/>
      <c r="LJY19" s="1"/>
      <c r="LJZ19" s="1"/>
      <c r="LKA19" s="1"/>
      <c r="LKB19" s="1"/>
      <c r="LKC19" s="1"/>
      <c r="LKD19" s="1"/>
      <c r="LKE19" s="1"/>
      <c r="LKF19" s="1"/>
      <c r="LKG19" s="1"/>
      <c r="LKH19" s="1"/>
      <c r="LKI19" s="1"/>
      <c r="LKJ19" s="1"/>
      <c r="LKK19" s="1"/>
      <c r="LKL19" s="1"/>
      <c r="LKM19" s="1"/>
      <c r="LKN19" s="1"/>
      <c r="LKO19" s="1"/>
      <c r="LKP19" s="1"/>
      <c r="LKQ19" s="1"/>
      <c r="LKR19" s="1"/>
      <c r="LKS19" s="1"/>
      <c r="LKT19" s="1"/>
      <c r="LKU19" s="1"/>
      <c r="LKV19" s="1"/>
      <c r="LKW19" s="1"/>
      <c r="LKX19" s="1"/>
      <c r="LKY19" s="1"/>
      <c r="LKZ19" s="1"/>
      <c r="LLA19" s="1"/>
      <c r="LLB19" s="1"/>
      <c r="LLC19" s="1"/>
      <c r="LLD19" s="1"/>
      <c r="LLE19" s="1"/>
      <c r="LLF19" s="1"/>
      <c r="LLG19" s="1"/>
      <c r="LLH19" s="1"/>
      <c r="LLI19" s="1"/>
      <c r="LLJ19" s="1"/>
      <c r="LLK19" s="1"/>
      <c r="LLL19" s="1"/>
      <c r="LLM19" s="1"/>
      <c r="LLN19" s="1"/>
      <c r="LLO19" s="1"/>
      <c r="LLP19" s="1"/>
      <c r="LLQ19" s="1"/>
      <c r="LLR19" s="1"/>
      <c r="LLS19" s="1"/>
      <c r="LLT19" s="1"/>
      <c r="LLU19" s="1"/>
      <c r="LLV19" s="1"/>
      <c r="LLW19" s="1"/>
      <c r="LLX19" s="1"/>
      <c r="LLY19" s="1"/>
      <c r="LLZ19" s="1"/>
      <c r="LMA19" s="1"/>
      <c r="LMB19" s="1"/>
      <c r="LMC19" s="1"/>
      <c r="LMD19" s="1"/>
      <c r="LME19" s="1"/>
      <c r="LMF19" s="1"/>
      <c r="LMG19" s="1"/>
      <c r="LMH19" s="1"/>
      <c r="LMI19" s="1"/>
      <c r="LMJ19" s="1"/>
      <c r="LMK19" s="1"/>
      <c r="LML19" s="1"/>
      <c r="LMM19" s="1"/>
      <c r="LMN19" s="1"/>
      <c r="LMO19" s="1"/>
      <c r="LMP19" s="1"/>
      <c r="LMQ19" s="1"/>
      <c r="LMR19" s="1"/>
      <c r="LMS19" s="1"/>
      <c r="LMT19" s="1"/>
      <c r="LMU19" s="1"/>
      <c r="LMV19" s="1"/>
      <c r="LMW19" s="1"/>
      <c r="LMX19" s="1"/>
      <c r="LMY19" s="1"/>
      <c r="LMZ19" s="1"/>
      <c r="LNA19" s="1"/>
      <c r="LNB19" s="1"/>
      <c r="LNC19" s="1"/>
      <c r="LND19" s="1"/>
      <c r="LNE19" s="1"/>
      <c r="LNF19" s="1"/>
      <c r="LNG19" s="1"/>
      <c r="LNH19" s="1"/>
      <c r="LNI19" s="1"/>
      <c r="LNJ19" s="1"/>
      <c r="LNK19" s="1"/>
      <c r="LNL19" s="1"/>
      <c r="LNM19" s="1"/>
      <c r="LNN19" s="1"/>
      <c r="LNO19" s="1"/>
      <c r="LNP19" s="1"/>
      <c r="LNQ19" s="1"/>
      <c r="LNR19" s="1"/>
      <c r="LNS19" s="1"/>
      <c r="LNT19" s="1"/>
      <c r="LNU19" s="1"/>
      <c r="LNV19" s="1"/>
      <c r="LNW19" s="1"/>
      <c r="LNX19" s="1"/>
      <c r="LNY19" s="1"/>
      <c r="LNZ19" s="1"/>
      <c r="LOA19" s="1"/>
      <c r="LOB19" s="1"/>
      <c r="LOC19" s="1"/>
      <c r="LOD19" s="1"/>
      <c r="LOE19" s="1"/>
      <c r="LOF19" s="1"/>
      <c r="LOG19" s="1"/>
      <c r="LOH19" s="1"/>
      <c r="LOI19" s="1"/>
      <c r="LOJ19" s="1"/>
      <c r="LOK19" s="1"/>
      <c r="LOL19" s="1"/>
      <c r="LOM19" s="1"/>
      <c r="LON19" s="1"/>
      <c r="LOO19" s="1"/>
      <c r="LOP19" s="1"/>
      <c r="LOQ19" s="1"/>
      <c r="LOR19" s="1"/>
      <c r="LOS19" s="1"/>
      <c r="LOT19" s="1"/>
      <c r="LOU19" s="1"/>
      <c r="LOV19" s="1"/>
      <c r="LOW19" s="1"/>
      <c r="LOX19" s="1"/>
      <c r="LOY19" s="1"/>
      <c r="LOZ19" s="1"/>
      <c r="LPA19" s="1"/>
      <c r="LPB19" s="1"/>
      <c r="LPC19" s="1"/>
      <c r="LPD19" s="1"/>
      <c r="LPE19" s="1"/>
      <c r="LPF19" s="1"/>
      <c r="LPG19" s="1"/>
      <c r="LPH19" s="1"/>
      <c r="LPI19" s="1"/>
      <c r="LPJ19" s="1"/>
      <c r="LPK19" s="1"/>
      <c r="LPL19" s="1"/>
      <c r="LPM19" s="1"/>
      <c r="LPN19" s="1"/>
      <c r="LPO19" s="1"/>
      <c r="LPP19" s="1"/>
      <c r="LPQ19" s="1"/>
      <c r="LPR19" s="1"/>
      <c r="LPS19" s="1"/>
      <c r="LPT19" s="1"/>
      <c r="LPU19" s="1"/>
      <c r="LPV19" s="1"/>
      <c r="LPW19" s="1"/>
      <c r="LPX19" s="1"/>
      <c r="LPY19" s="1"/>
      <c r="LPZ19" s="1"/>
      <c r="LQA19" s="1"/>
      <c r="LQB19" s="1"/>
      <c r="LQC19" s="1"/>
      <c r="LQD19" s="1"/>
      <c r="LQE19" s="1"/>
      <c r="LQF19" s="1"/>
      <c r="LQG19" s="1"/>
      <c r="LQH19" s="1"/>
      <c r="LQI19" s="1"/>
      <c r="LQJ19" s="1"/>
      <c r="LQK19" s="1"/>
      <c r="LQL19" s="1"/>
      <c r="LQM19" s="1"/>
      <c r="LQN19" s="1"/>
      <c r="LQO19" s="1"/>
      <c r="LQP19" s="1"/>
      <c r="LQQ19" s="1"/>
      <c r="LQR19" s="1"/>
      <c r="LQS19" s="1"/>
      <c r="LQT19" s="1"/>
      <c r="LQU19" s="1"/>
      <c r="LQV19" s="1"/>
      <c r="LQW19" s="1"/>
      <c r="LQX19" s="1"/>
      <c r="LQY19" s="1"/>
      <c r="LQZ19" s="1"/>
      <c r="LRA19" s="1"/>
      <c r="LRB19" s="1"/>
      <c r="LRC19" s="1"/>
      <c r="LRD19" s="1"/>
      <c r="LRE19" s="1"/>
      <c r="LRF19" s="1"/>
      <c r="LRG19" s="1"/>
      <c r="LRH19" s="1"/>
      <c r="LRI19" s="1"/>
      <c r="LRJ19" s="1"/>
      <c r="LRK19" s="1"/>
      <c r="LRL19" s="1"/>
      <c r="LRM19" s="1"/>
      <c r="LRN19" s="1"/>
      <c r="LRO19" s="1"/>
      <c r="LRP19" s="1"/>
      <c r="LRQ19" s="1"/>
      <c r="LRR19" s="1"/>
      <c r="LRS19" s="1"/>
      <c r="LRT19" s="1"/>
      <c r="LRU19" s="1"/>
      <c r="LRV19" s="1"/>
      <c r="LRW19" s="1"/>
      <c r="LRX19" s="1"/>
      <c r="LRY19" s="1"/>
      <c r="LRZ19" s="1"/>
      <c r="LSA19" s="1"/>
      <c r="LSB19" s="1"/>
      <c r="LSC19" s="1"/>
      <c r="LSD19" s="1"/>
      <c r="LSE19" s="1"/>
      <c r="LSF19" s="1"/>
      <c r="LSG19" s="1"/>
      <c r="LSH19" s="1"/>
      <c r="LSI19" s="1"/>
      <c r="LSJ19" s="1"/>
      <c r="LSK19" s="1"/>
      <c r="LSL19" s="1"/>
      <c r="LSM19" s="1"/>
      <c r="LSN19" s="1"/>
      <c r="LSO19" s="1"/>
      <c r="LSP19" s="1"/>
      <c r="LSQ19" s="1"/>
      <c r="LSR19" s="1"/>
      <c r="LSS19" s="1"/>
      <c r="LST19" s="1"/>
      <c r="LSU19" s="1"/>
      <c r="LSV19" s="1"/>
      <c r="LSW19" s="1"/>
      <c r="LSX19" s="1"/>
      <c r="LSY19" s="1"/>
      <c r="LSZ19" s="1"/>
      <c r="LTA19" s="1"/>
      <c r="LTB19" s="1"/>
      <c r="LTC19" s="1"/>
      <c r="LTD19" s="1"/>
      <c r="LTE19" s="1"/>
      <c r="LTF19" s="1"/>
      <c r="LTG19" s="1"/>
      <c r="LTH19" s="1"/>
      <c r="LTI19" s="1"/>
      <c r="LTJ19" s="1"/>
      <c r="LTK19" s="1"/>
      <c r="LTL19" s="1"/>
      <c r="LTM19" s="1"/>
      <c r="LTN19" s="1"/>
      <c r="LTO19" s="1"/>
      <c r="LTP19" s="1"/>
      <c r="LTQ19" s="1"/>
      <c r="LTR19" s="1"/>
      <c r="LTS19" s="1"/>
      <c r="LTT19" s="1"/>
      <c r="LTU19" s="1"/>
      <c r="LTV19" s="1"/>
      <c r="LTW19" s="1"/>
      <c r="LTX19" s="1"/>
      <c r="LTY19" s="1"/>
      <c r="LTZ19" s="1"/>
      <c r="LUA19" s="1"/>
      <c r="LUB19" s="1"/>
      <c r="LUC19" s="1"/>
      <c r="LUD19" s="1"/>
      <c r="LUE19" s="1"/>
      <c r="LUF19" s="1"/>
      <c r="LUG19" s="1"/>
      <c r="LUH19" s="1"/>
      <c r="LUI19" s="1"/>
      <c r="LUJ19" s="1"/>
      <c r="LUK19" s="1"/>
      <c r="LUL19" s="1"/>
      <c r="LUM19" s="1"/>
      <c r="LUN19" s="1"/>
      <c r="LUO19" s="1"/>
      <c r="LUP19" s="1"/>
      <c r="LUQ19" s="1"/>
      <c r="LUR19" s="1"/>
      <c r="LUS19" s="1"/>
      <c r="LUT19" s="1"/>
      <c r="LUU19" s="1"/>
      <c r="LUV19" s="1"/>
      <c r="LUW19" s="1"/>
      <c r="LUX19" s="1"/>
      <c r="LUY19" s="1"/>
      <c r="LUZ19" s="1"/>
      <c r="LVA19" s="1"/>
      <c r="LVB19" s="1"/>
      <c r="LVC19" s="1"/>
      <c r="LVD19" s="1"/>
      <c r="LVE19" s="1"/>
      <c r="LVF19" s="1"/>
      <c r="LVG19" s="1"/>
      <c r="LVH19" s="1"/>
      <c r="LVI19" s="1"/>
      <c r="LVJ19" s="1"/>
      <c r="LVK19" s="1"/>
      <c r="LVL19" s="1"/>
      <c r="LVM19" s="1"/>
      <c r="LVN19" s="1"/>
      <c r="LVO19" s="1"/>
      <c r="LVP19" s="1"/>
      <c r="LVQ19" s="1"/>
      <c r="LVR19" s="1"/>
      <c r="LVS19" s="1"/>
      <c r="LVT19" s="1"/>
      <c r="LVU19" s="1"/>
      <c r="LVV19" s="1"/>
      <c r="LVW19" s="1"/>
      <c r="LVX19" s="1"/>
      <c r="LVY19" s="1"/>
      <c r="LVZ19" s="1"/>
      <c r="LWA19" s="1"/>
      <c r="LWB19" s="1"/>
      <c r="LWC19" s="1"/>
      <c r="LWD19" s="1"/>
      <c r="LWE19" s="1"/>
      <c r="LWF19" s="1"/>
      <c r="LWG19" s="1"/>
      <c r="LWH19" s="1"/>
      <c r="LWI19" s="1"/>
      <c r="LWJ19" s="1"/>
      <c r="LWK19" s="1"/>
      <c r="LWL19" s="1"/>
      <c r="LWM19" s="1"/>
      <c r="LWN19" s="1"/>
      <c r="LWO19" s="1"/>
      <c r="LWP19" s="1"/>
      <c r="LWQ19" s="1"/>
      <c r="LWR19" s="1"/>
      <c r="LWS19" s="1"/>
      <c r="LWT19" s="1"/>
      <c r="LWU19" s="1"/>
      <c r="LWV19" s="1"/>
      <c r="LWW19" s="1"/>
      <c r="LWX19" s="1"/>
      <c r="LWY19" s="1"/>
      <c r="LWZ19" s="1"/>
      <c r="LXA19" s="1"/>
      <c r="LXB19" s="1"/>
      <c r="LXC19" s="1"/>
      <c r="LXD19" s="1"/>
      <c r="LXE19" s="1"/>
      <c r="LXF19" s="1"/>
      <c r="LXG19" s="1"/>
      <c r="LXH19" s="1"/>
      <c r="LXI19" s="1"/>
      <c r="LXJ19" s="1"/>
      <c r="LXK19" s="1"/>
      <c r="LXL19" s="1"/>
      <c r="LXM19" s="1"/>
      <c r="LXN19" s="1"/>
      <c r="LXO19" s="1"/>
      <c r="LXP19" s="1"/>
      <c r="LXQ19" s="1"/>
      <c r="LXR19" s="1"/>
      <c r="LXS19" s="1"/>
      <c r="LXT19" s="1"/>
      <c r="LXU19" s="1"/>
      <c r="LXV19" s="1"/>
      <c r="LXW19" s="1"/>
      <c r="LXX19" s="1"/>
      <c r="LXY19" s="1"/>
      <c r="LXZ19" s="1"/>
      <c r="LYA19" s="1"/>
      <c r="LYB19" s="1"/>
      <c r="LYC19" s="1"/>
      <c r="LYD19" s="1"/>
      <c r="LYE19" s="1"/>
      <c r="LYF19" s="1"/>
      <c r="LYG19" s="1"/>
      <c r="LYH19" s="1"/>
      <c r="LYI19" s="1"/>
      <c r="LYJ19" s="1"/>
      <c r="LYK19" s="1"/>
      <c r="LYL19" s="1"/>
      <c r="LYM19" s="1"/>
      <c r="LYN19" s="1"/>
      <c r="LYO19" s="1"/>
      <c r="LYP19" s="1"/>
      <c r="LYQ19" s="1"/>
      <c r="LYR19" s="1"/>
      <c r="LYS19" s="1"/>
      <c r="LYT19" s="1"/>
      <c r="LYU19" s="1"/>
      <c r="LYV19" s="1"/>
      <c r="LYW19" s="1"/>
      <c r="LYX19" s="1"/>
      <c r="LYY19" s="1"/>
      <c r="LYZ19" s="1"/>
      <c r="LZA19" s="1"/>
      <c r="LZB19" s="1"/>
      <c r="LZC19" s="1"/>
      <c r="LZD19" s="1"/>
      <c r="LZE19" s="1"/>
      <c r="LZF19" s="1"/>
      <c r="LZG19" s="1"/>
      <c r="LZH19" s="1"/>
      <c r="LZI19" s="1"/>
      <c r="LZJ19" s="1"/>
      <c r="LZK19" s="1"/>
      <c r="LZL19" s="1"/>
      <c r="LZM19" s="1"/>
      <c r="LZN19" s="1"/>
      <c r="LZO19" s="1"/>
      <c r="LZP19" s="1"/>
      <c r="LZQ19" s="1"/>
      <c r="LZR19" s="1"/>
      <c r="LZS19" s="1"/>
      <c r="LZT19" s="1"/>
      <c r="LZU19" s="1"/>
      <c r="LZV19" s="1"/>
      <c r="LZW19" s="1"/>
      <c r="LZX19" s="1"/>
      <c r="LZY19" s="1"/>
      <c r="LZZ19" s="1"/>
      <c r="MAA19" s="1"/>
      <c r="MAB19" s="1"/>
      <c r="MAC19" s="1"/>
      <c r="MAD19" s="1"/>
      <c r="MAE19" s="1"/>
      <c r="MAF19" s="1"/>
      <c r="MAG19" s="1"/>
      <c r="MAH19" s="1"/>
      <c r="MAI19" s="1"/>
      <c r="MAJ19" s="1"/>
      <c r="MAK19" s="1"/>
      <c r="MAL19" s="1"/>
      <c r="MAM19" s="1"/>
      <c r="MAN19" s="1"/>
      <c r="MAO19" s="1"/>
      <c r="MAP19" s="1"/>
      <c r="MAQ19" s="1"/>
      <c r="MAR19" s="1"/>
      <c r="MAS19" s="1"/>
      <c r="MAT19" s="1"/>
      <c r="MAU19" s="1"/>
      <c r="MAV19" s="1"/>
      <c r="MAW19" s="1"/>
      <c r="MAX19" s="1"/>
      <c r="MAY19" s="1"/>
      <c r="MAZ19" s="1"/>
      <c r="MBA19" s="1"/>
      <c r="MBB19" s="1"/>
      <c r="MBC19" s="1"/>
      <c r="MBD19" s="1"/>
      <c r="MBE19" s="1"/>
      <c r="MBF19" s="1"/>
      <c r="MBG19" s="1"/>
      <c r="MBH19" s="1"/>
      <c r="MBI19" s="1"/>
      <c r="MBJ19" s="1"/>
      <c r="MBK19" s="1"/>
      <c r="MBL19" s="1"/>
      <c r="MBM19" s="1"/>
      <c r="MBN19" s="1"/>
      <c r="MBO19" s="1"/>
      <c r="MBP19" s="1"/>
      <c r="MBQ19" s="1"/>
      <c r="MBR19" s="1"/>
      <c r="MBS19" s="1"/>
      <c r="MBT19" s="1"/>
      <c r="MBU19" s="1"/>
      <c r="MBV19" s="1"/>
      <c r="MBW19" s="1"/>
      <c r="MBX19" s="1"/>
      <c r="MBY19" s="1"/>
      <c r="MBZ19" s="1"/>
      <c r="MCA19" s="1"/>
      <c r="MCB19" s="1"/>
      <c r="MCC19" s="1"/>
      <c r="MCD19" s="1"/>
      <c r="MCE19" s="1"/>
      <c r="MCF19" s="1"/>
      <c r="MCG19" s="1"/>
      <c r="MCH19" s="1"/>
      <c r="MCI19" s="1"/>
      <c r="MCJ19" s="1"/>
      <c r="MCK19" s="1"/>
      <c r="MCL19" s="1"/>
      <c r="MCM19" s="1"/>
      <c r="MCN19" s="1"/>
      <c r="MCO19" s="1"/>
      <c r="MCP19" s="1"/>
      <c r="MCQ19" s="1"/>
      <c r="MCR19" s="1"/>
      <c r="MCS19" s="1"/>
      <c r="MCT19" s="1"/>
      <c r="MCU19" s="1"/>
      <c r="MCV19" s="1"/>
      <c r="MCW19" s="1"/>
      <c r="MCX19" s="1"/>
      <c r="MCY19" s="1"/>
      <c r="MCZ19" s="1"/>
      <c r="MDA19" s="1"/>
      <c r="MDB19" s="1"/>
      <c r="MDC19" s="1"/>
      <c r="MDD19" s="1"/>
      <c r="MDE19" s="1"/>
      <c r="MDF19" s="1"/>
      <c r="MDG19" s="1"/>
      <c r="MDH19" s="1"/>
      <c r="MDI19" s="1"/>
      <c r="MDJ19" s="1"/>
      <c r="MDK19" s="1"/>
      <c r="MDL19" s="1"/>
      <c r="MDM19" s="1"/>
      <c r="MDN19" s="1"/>
      <c r="MDO19" s="1"/>
      <c r="MDP19" s="1"/>
      <c r="MDQ19" s="1"/>
      <c r="MDR19" s="1"/>
      <c r="MDS19" s="1"/>
      <c r="MDT19" s="1"/>
      <c r="MDU19" s="1"/>
      <c r="MDV19" s="1"/>
      <c r="MDW19" s="1"/>
      <c r="MDX19" s="1"/>
      <c r="MDY19" s="1"/>
      <c r="MDZ19" s="1"/>
      <c r="MEA19" s="1"/>
      <c r="MEB19" s="1"/>
      <c r="MEC19" s="1"/>
      <c r="MED19" s="1"/>
      <c r="MEE19" s="1"/>
      <c r="MEF19" s="1"/>
      <c r="MEG19" s="1"/>
      <c r="MEH19" s="1"/>
      <c r="MEI19" s="1"/>
      <c r="MEJ19" s="1"/>
      <c r="MEK19" s="1"/>
      <c r="MEL19" s="1"/>
      <c r="MEM19" s="1"/>
      <c r="MEN19" s="1"/>
      <c r="MEO19" s="1"/>
      <c r="MEP19" s="1"/>
      <c r="MEQ19" s="1"/>
      <c r="MER19" s="1"/>
      <c r="MES19" s="1"/>
      <c r="MET19" s="1"/>
      <c r="MEU19" s="1"/>
      <c r="MEV19" s="1"/>
      <c r="MEW19" s="1"/>
      <c r="MEX19" s="1"/>
      <c r="MEY19" s="1"/>
      <c r="MEZ19" s="1"/>
      <c r="MFA19" s="1"/>
      <c r="MFB19" s="1"/>
      <c r="MFC19" s="1"/>
      <c r="MFD19" s="1"/>
      <c r="MFE19" s="1"/>
      <c r="MFF19" s="1"/>
      <c r="MFG19" s="1"/>
      <c r="MFH19" s="1"/>
      <c r="MFI19" s="1"/>
      <c r="MFJ19" s="1"/>
      <c r="MFK19" s="1"/>
      <c r="MFL19" s="1"/>
      <c r="MFM19" s="1"/>
      <c r="MFN19" s="1"/>
      <c r="MFO19" s="1"/>
      <c r="MFP19" s="1"/>
      <c r="MFQ19" s="1"/>
      <c r="MFR19" s="1"/>
      <c r="MFS19" s="1"/>
      <c r="MFT19" s="1"/>
      <c r="MFU19" s="1"/>
      <c r="MFV19" s="1"/>
      <c r="MFW19" s="1"/>
      <c r="MFX19" s="1"/>
      <c r="MFY19" s="1"/>
      <c r="MFZ19" s="1"/>
      <c r="MGA19" s="1"/>
      <c r="MGB19" s="1"/>
      <c r="MGC19" s="1"/>
      <c r="MGD19" s="1"/>
      <c r="MGE19" s="1"/>
      <c r="MGF19" s="1"/>
      <c r="MGG19" s="1"/>
      <c r="MGH19" s="1"/>
      <c r="MGI19" s="1"/>
      <c r="MGJ19" s="1"/>
      <c r="MGK19" s="1"/>
      <c r="MGL19" s="1"/>
      <c r="MGM19" s="1"/>
      <c r="MGN19" s="1"/>
      <c r="MGO19" s="1"/>
      <c r="MGP19" s="1"/>
      <c r="MGQ19" s="1"/>
      <c r="MGR19" s="1"/>
      <c r="MGS19" s="1"/>
      <c r="MGT19" s="1"/>
      <c r="MGU19" s="1"/>
      <c r="MGV19" s="1"/>
      <c r="MGW19" s="1"/>
      <c r="MGX19" s="1"/>
      <c r="MGY19" s="1"/>
      <c r="MGZ19" s="1"/>
      <c r="MHA19" s="1"/>
      <c r="MHB19" s="1"/>
      <c r="MHC19" s="1"/>
      <c r="MHD19" s="1"/>
      <c r="MHE19" s="1"/>
      <c r="MHF19" s="1"/>
      <c r="MHG19" s="1"/>
      <c r="MHH19" s="1"/>
      <c r="MHI19" s="1"/>
      <c r="MHJ19" s="1"/>
      <c r="MHK19" s="1"/>
      <c r="MHL19" s="1"/>
      <c r="MHM19" s="1"/>
      <c r="MHN19" s="1"/>
      <c r="MHO19" s="1"/>
      <c r="MHP19" s="1"/>
      <c r="MHQ19" s="1"/>
      <c r="MHR19" s="1"/>
      <c r="MHS19" s="1"/>
      <c r="MHT19" s="1"/>
      <c r="MHU19" s="1"/>
      <c r="MHV19" s="1"/>
      <c r="MHW19" s="1"/>
      <c r="MHX19" s="1"/>
      <c r="MHY19" s="1"/>
      <c r="MHZ19" s="1"/>
      <c r="MIA19" s="1"/>
      <c r="MIB19" s="1"/>
      <c r="MIC19" s="1"/>
      <c r="MID19" s="1"/>
      <c r="MIE19" s="1"/>
      <c r="MIF19" s="1"/>
      <c r="MIG19" s="1"/>
      <c r="MIH19" s="1"/>
      <c r="MII19" s="1"/>
      <c r="MIJ19" s="1"/>
      <c r="MIK19" s="1"/>
      <c r="MIL19" s="1"/>
      <c r="MIM19" s="1"/>
      <c r="MIN19" s="1"/>
      <c r="MIO19" s="1"/>
      <c r="MIP19" s="1"/>
      <c r="MIQ19" s="1"/>
      <c r="MIR19" s="1"/>
      <c r="MIS19" s="1"/>
      <c r="MIT19" s="1"/>
      <c r="MIU19" s="1"/>
      <c r="MIV19" s="1"/>
      <c r="MIW19" s="1"/>
      <c r="MIX19" s="1"/>
      <c r="MIY19" s="1"/>
      <c r="MIZ19" s="1"/>
      <c r="MJA19" s="1"/>
      <c r="MJB19" s="1"/>
      <c r="MJC19" s="1"/>
      <c r="MJD19" s="1"/>
      <c r="MJE19" s="1"/>
      <c r="MJF19" s="1"/>
      <c r="MJG19" s="1"/>
      <c r="MJH19" s="1"/>
      <c r="MJI19" s="1"/>
      <c r="MJJ19" s="1"/>
      <c r="MJK19" s="1"/>
      <c r="MJL19" s="1"/>
      <c r="MJM19" s="1"/>
      <c r="MJN19" s="1"/>
      <c r="MJO19" s="1"/>
      <c r="MJP19" s="1"/>
      <c r="MJQ19" s="1"/>
      <c r="MJR19" s="1"/>
      <c r="MJS19" s="1"/>
      <c r="MJT19" s="1"/>
      <c r="MJU19" s="1"/>
      <c r="MJV19" s="1"/>
      <c r="MJW19" s="1"/>
      <c r="MJX19" s="1"/>
      <c r="MJY19" s="1"/>
      <c r="MJZ19" s="1"/>
      <c r="MKA19" s="1"/>
      <c r="MKB19" s="1"/>
      <c r="MKC19" s="1"/>
      <c r="MKD19" s="1"/>
      <c r="MKE19" s="1"/>
      <c r="MKF19" s="1"/>
      <c r="MKG19" s="1"/>
      <c r="MKH19" s="1"/>
      <c r="MKI19" s="1"/>
      <c r="MKJ19" s="1"/>
      <c r="MKK19" s="1"/>
      <c r="MKL19" s="1"/>
      <c r="MKM19" s="1"/>
      <c r="MKN19" s="1"/>
      <c r="MKO19" s="1"/>
      <c r="MKP19" s="1"/>
      <c r="MKQ19" s="1"/>
      <c r="MKR19" s="1"/>
      <c r="MKS19" s="1"/>
      <c r="MKT19" s="1"/>
      <c r="MKU19" s="1"/>
      <c r="MKV19" s="1"/>
      <c r="MKW19" s="1"/>
      <c r="MKX19" s="1"/>
      <c r="MKY19" s="1"/>
      <c r="MKZ19" s="1"/>
      <c r="MLA19" s="1"/>
      <c r="MLB19" s="1"/>
      <c r="MLC19" s="1"/>
      <c r="MLD19" s="1"/>
      <c r="MLE19" s="1"/>
      <c r="MLF19" s="1"/>
      <c r="MLG19" s="1"/>
      <c r="MLH19" s="1"/>
      <c r="MLI19" s="1"/>
      <c r="MLJ19" s="1"/>
      <c r="MLK19" s="1"/>
      <c r="MLL19" s="1"/>
      <c r="MLM19" s="1"/>
      <c r="MLN19" s="1"/>
      <c r="MLO19" s="1"/>
      <c r="MLP19" s="1"/>
      <c r="MLQ19" s="1"/>
      <c r="MLR19" s="1"/>
      <c r="MLS19" s="1"/>
      <c r="MLT19" s="1"/>
      <c r="MLU19" s="1"/>
      <c r="MLV19" s="1"/>
      <c r="MLW19" s="1"/>
      <c r="MLX19" s="1"/>
      <c r="MLY19" s="1"/>
      <c r="MLZ19" s="1"/>
      <c r="MMA19" s="1"/>
      <c r="MMB19" s="1"/>
      <c r="MMC19" s="1"/>
      <c r="MMD19" s="1"/>
      <c r="MME19" s="1"/>
      <c r="MMF19" s="1"/>
      <c r="MMG19" s="1"/>
      <c r="MMH19" s="1"/>
      <c r="MMI19" s="1"/>
      <c r="MMJ19" s="1"/>
      <c r="MMK19" s="1"/>
      <c r="MML19" s="1"/>
      <c r="MMM19" s="1"/>
      <c r="MMN19" s="1"/>
      <c r="MMO19" s="1"/>
      <c r="MMP19" s="1"/>
      <c r="MMQ19" s="1"/>
      <c r="MMR19" s="1"/>
      <c r="MMS19" s="1"/>
      <c r="MMT19" s="1"/>
      <c r="MMU19" s="1"/>
      <c r="MMV19" s="1"/>
      <c r="MMW19" s="1"/>
      <c r="MMX19" s="1"/>
      <c r="MMY19" s="1"/>
      <c r="MMZ19" s="1"/>
      <c r="MNA19" s="1"/>
      <c r="MNB19" s="1"/>
      <c r="MNC19" s="1"/>
      <c r="MND19" s="1"/>
      <c r="MNE19" s="1"/>
      <c r="MNF19" s="1"/>
      <c r="MNG19" s="1"/>
      <c r="MNH19" s="1"/>
      <c r="MNI19" s="1"/>
      <c r="MNJ19" s="1"/>
      <c r="MNK19" s="1"/>
      <c r="MNL19" s="1"/>
      <c r="MNM19" s="1"/>
      <c r="MNN19" s="1"/>
      <c r="MNO19" s="1"/>
      <c r="MNP19" s="1"/>
      <c r="MNQ19" s="1"/>
      <c r="MNR19" s="1"/>
      <c r="MNS19" s="1"/>
      <c r="MNT19" s="1"/>
      <c r="MNU19" s="1"/>
      <c r="MNV19" s="1"/>
      <c r="MNW19" s="1"/>
      <c r="MNX19" s="1"/>
      <c r="MNY19" s="1"/>
      <c r="MNZ19" s="1"/>
      <c r="MOA19" s="1"/>
      <c r="MOB19" s="1"/>
      <c r="MOC19" s="1"/>
      <c r="MOD19" s="1"/>
      <c r="MOE19" s="1"/>
      <c r="MOF19" s="1"/>
      <c r="MOG19" s="1"/>
      <c r="MOH19" s="1"/>
      <c r="MOI19" s="1"/>
      <c r="MOJ19" s="1"/>
      <c r="MOK19" s="1"/>
      <c r="MOL19" s="1"/>
      <c r="MOM19" s="1"/>
      <c r="MON19" s="1"/>
      <c r="MOO19" s="1"/>
      <c r="MOP19" s="1"/>
      <c r="MOQ19" s="1"/>
      <c r="MOR19" s="1"/>
      <c r="MOS19" s="1"/>
      <c r="MOT19" s="1"/>
      <c r="MOU19" s="1"/>
      <c r="MOV19" s="1"/>
      <c r="MOW19" s="1"/>
      <c r="MOX19" s="1"/>
      <c r="MOY19" s="1"/>
      <c r="MOZ19" s="1"/>
      <c r="MPA19" s="1"/>
      <c r="MPB19" s="1"/>
      <c r="MPC19" s="1"/>
      <c r="MPD19" s="1"/>
      <c r="MPE19" s="1"/>
      <c r="MPF19" s="1"/>
      <c r="MPG19" s="1"/>
      <c r="MPH19" s="1"/>
      <c r="MPI19" s="1"/>
      <c r="MPJ19" s="1"/>
      <c r="MPK19" s="1"/>
      <c r="MPL19" s="1"/>
      <c r="MPM19" s="1"/>
      <c r="MPN19" s="1"/>
      <c r="MPO19" s="1"/>
      <c r="MPP19" s="1"/>
      <c r="MPQ19" s="1"/>
      <c r="MPR19" s="1"/>
      <c r="MPS19" s="1"/>
      <c r="MPT19" s="1"/>
      <c r="MPU19" s="1"/>
      <c r="MPV19" s="1"/>
      <c r="MPW19" s="1"/>
      <c r="MPX19" s="1"/>
      <c r="MPY19" s="1"/>
      <c r="MPZ19" s="1"/>
      <c r="MQA19" s="1"/>
      <c r="MQB19" s="1"/>
      <c r="MQC19" s="1"/>
      <c r="MQD19" s="1"/>
      <c r="MQE19" s="1"/>
      <c r="MQF19" s="1"/>
      <c r="MQG19" s="1"/>
      <c r="MQH19" s="1"/>
      <c r="MQI19" s="1"/>
      <c r="MQJ19" s="1"/>
      <c r="MQK19" s="1"/>
      <c r="MQL19" s="1"/>
      <c r="MQM19" s="1"/>
      <c r="MQN19" s="1"/>
      <c r="MQO19" s="1"/>
      <c r="MQP19" s="1"/>
      <c r="MQQ19" s="1"/>
      <c r="MQR19" s="1"/>
      <c r="MQS19" s="1"/>
      <c r="MQT19" s="1"/>
      <c r="MQU19" s="1"/>
      <c r="MQV19" s="1"/>
      <c r="MQW19" s="1"/>
      <c r="MQX19" s="1"/>
      <c r="MQY19" s="1"/>
      <c r="MQZ19" s="1"/>
      <c r="MRA19" s="1"/>
      <c r="MRB19" s="1"/>
      <c r="MRC19" s="1"/>
      <c r="MRD19" s="1"/>
      <c r="MRE19" s="1"/>
      <c r="MRF19" s="1"/>
      <c r="MRG19" s="1"/>
      <c r="MRH19" s="1"/>
      <c r="MRI19" s="1"/>
      <c r="MRJ19" s="1"/>
      <c r="MRK19" s="1"/>
      <c r="MRL19" s="1"/>
      <c r="MRM19" s="1"/>
      <c r="MRN19" s="1"/>
      <c r="MRO19" s="1"/>
      <c r="MRP19" s="1"/>
      <c r="MRQ19" s="1"/>
      <c r="MRR19" s="1"/>
      <c r="MRS19" s="1"/>
      <c r="MRT19" s="1"/>
      <c r="MRU19" s="1"/>
      <c r="MRV19" s="1"/>
      <c r="MRW19" s="1"/>
      <c r="MRX19" s="1"/>
      <c r="MRY19" s="1"/>
      <c r="MRZ19" s="1"/>
      <c r="MSA19" s="1"/>
      <c r="MSB19" s="1"/>
      <c r="MSC19" s="1"/>
      <c r="MSD19" s="1"/>
      <c r="MSE19" s="1"/>
      <c r="MSF19" s="1"/>
      <c r="MSG19" s="1"/>
      <c r="MSH19" s="1"/>
      <c r="MSI19" s="1"/>
      <c r="MSJ19" s="1"/>
      <c r="MSK19" s="1"/>
      <c r="MSL19" s="1"/>
      <c r="MSM19" s="1"/>
      <c r="MSN19" s="1"/>
      <c r="MSO19" s="1"/>
      <c r="MSP19" s="1"/>
      <c r="MSQ19" s="1"/>
      <c r="MSR19" s="1"/>
      <c r="MSS19" s="1"/>
      <c r="MST19" s="1"/>
      <c r="MSU19" s="1"/>
      <c r="MSV19" s="1"/>
      <c r="MSW19" s="1"/>
      <c r="MSX19" s="1"/>
      <c r="MSY19" s="1"/>
      <c r="MSZ19" s="1"/>
      <c r="MTA19" s="1"/>
      <c r="MTB19" s="1"/>
      <c r="MTC19" s="1"/>
      <c r="MTD19" s="1"/>
      <c r="MTE19" s="1"/>
      <c r="MTF19" s="1"/>
      <c r="MTG19" s="1"/>
      <c r="MTH19" s="1"/>
      <c r="MTI19" s="1"/>
      <c r="MTJ19" s="1"/>
      <c r="MTK19" s="1"/>
      <c r="MTL19" s="1"/>
      <c r="MTM19" s="1"/>
      <c r="MTN19" s="1"/>
      <c r="MTO19" s="1"/>
      <c r="MTP19" s="1"/>
      <c r="MTQ19" s="1"/>
      <c r="MTR19" s="1"/>
      <c r="MTS19" s="1"/>
      <c r="MTT19" s="1"/>
      <c r="MTU19" s="1"/>
      <c r="MTV19" s="1"/>
      <c r="MTW19" s="1"/>
      <c r="MTX19" s="1"/>
      <c r="MTY19" s="1"/>
      <c r="MTZ19" s="1"/>
      <c r="MUA19" s="1"/>
      <c r="MUB19" s="1"/>
      <c r="MUC19" s="1"/>
      <c r="MUD19" s="1"/>
      <c r="MUE19" s="1"/>
      <c r="MUF19" s="1"/>
      <c r="MUG19" s="1"/>
      <c r="MUH19" s="1"/>
      <c r="MUI19" s="1"/>
      <c r="MUJ19" s="1"/>
      <c r="MUK19" s="1"/>
      <c r="MUL19" s="1"/>
      <c r="MUM19" s="1"/>
      <c r="MUN19" s="1"/>
      <c r="MUO19" s="1"/>
      <c r="MUP19" s="1"/>
      <c r="MUQ19" s="1"/>
      <c r="MUR19" s="1"/>
      <c r="MUS19" s="1"/>
      <c r="MUT19" s="1"/>
      <c r="MUU19" s="1"/>
      <c r="MUV19" s="1"/>
      <c r="MUW19" s="1"/>
      <c r="MUX19" s="1"/>
      <c r="MUY19" s="1"/>
      <c r="MUZ19" s="1"/>
      <c r="MVA19" s="1"/>
      <c r="MVB19" s="1"/>
      <c r="MVC19" s="1"/>
      <c r="MVD19" s="1"/>
      <c r="MVE19" s="1"/>
      <c r="MVF19" s="1"/>
      <c r="MVG19" s="1"/>
      <c r="MVH19" s="1"/>
      <c r="MVI19" s="1"/>
      <c r="MVJ19" s="1"/>
      <c r="MVK19" s="1"/>
      <c r="MVL19" s="1"/>
      <c r="MVM19" s="1"/>
      <c r="MVN19" s="1"/>
      <c r="MVO19" s="1"/>
      <c r="MVP19" s="1"/>
      <c r="MVQ19" s="1"/>
      <c r="MVR19" s="1"/>
      <c r="MVS19" s="1"/>
      <c r="MVT19" s="1"/>
      <c r="MVU19" s="1"/>
      <c r="MVV19" s="1"/>
      <c r="MVW19" s="1"/>
      <c r="MVX19" s="1"/>
      <c r="MVY19" s="1"/>
      <c r="MVZ19" s="1"/>
      <c r="MWA19" s="1"/>
      <c r="MWB19" s="1"/>
      <c r="MWC19" s="1"/>
      <c r="MWD19" s="1"/>
      <c r="MWE19" s="1"/>
      <c r="MWF19" s="1"/>
      <c r="MWG19" s="1"/>
      <c r="MWH19" s="1"/>
      <c r="MWI19" s="1"/>
      <c r="MWJ19" s="1"/>
      <c r="MWK19" s="1"/>
      <c r="MWL19" s="1"/>
      <c r="MWM19" s="1"/>
      <c r="MWN19" s="1"/>
      <c r="MWO19" s="1"/>
      <c r="MWP19" s="1"/>
      <c r="MWQ19" s="1"/>
      <c r="MWR19" s="1"/>
      <c r="MWS19" s="1"/>
      <c r="MWT19" s="1"/>
      <c r="MWU19" s="1"/>
      <c r="MWV19" s="1"/>
      <c r="MWW19" s="1"/>
      <c r="MWX19" s="1"/>
      <c r="MWY19" s="1"/>
      <c r="MWZ19" s="1"/>
      <c r="MXA19" s="1"/>
      <c r="MXB19" s="1"/>
      <c r="MXC19" s="1"/>
      <c r="MXD19" s="1"/>
      <c r="MXE19" s="1"/>
      <c r="MXF19" s="1"/>
      <c r="MXG19" s="1"/>
      <c r="MXH19" s="1"/>
      <c r="MXI19" s="1"/>
      <c r="MXJ19" s="1"/>
      <c r="MXK19" s="1"/>
      <c r="MXL19" s="1"/>
      <c r="MXM19" s="1"/>
      <c r="MXN19" s="1"/>
      <c r="MXO19" s="1"/>
      <c r="MXP19" s="1"/>
      <c r="MXQ19" s="1"/>
      <c r="MXR19" s="1"/>
      <c r="MXS19" s="1"/>
      <c r="MXT19" s="1"/>
      <c r="MXU19" s="1"/>
      <c r="MXV19" s="1"/>
      <c r="MXW19" s="1"/>
      <c r="MXX19" s="1"/>
      <c r="MXY19" s="1"/>
      <c r="MXZ19" s="1"/>
      <c r="MYA19" s="1"/>
      <c r="MYB19" s="1"/>
      <c r="MYC19" s="1"/>
      <c r="MYD19" s="1"/>
      <c r="MYE19" s="1"/>
      <c r="MYF19" s="1"/>
      <c r="MYG19" s="1"/>
      <c r="MYH19" s="1"/>
      <c r="MYI19" s="1"/>
      <c r="MYJ19" s="1"/>
      <c r="MYK19" s="1"/>
      <c r="MYL19" s="1"/>
      <c r="MYM19" s="1"/>
      <c r="MYN19" s="1"/>
      <c r="MYO19" s="1"/>
      <c r="MYP19" s="1"/>
      <c r="MYQ19" s="1"/>
      <c r="MYR19" s="1"/>
      <c r="MYS19" s="1"/>
      <c r="MYT19" s="1"/>
      <c r="MYU19" s="1"/>
      <c r="MYV19" s="1"/>
      <c r="MYW19" s="1"/>
      <c r="MYX19" s="1"/>
      <c r="MYY19" s="1"/>
      <c r="MYZ19" s="1"/>
      <c r="MZA19" s="1"/>
      <c r="MZB19" s="1"/>
      <c r="MZC19" s="1"/>
      <c r="MZD19" s="1"/>
      <c r="MZE19" s="1"/>
      <c r="MZF19" s="1"/>
      <c r="MZG19" s="1"/>
      <c r="MZH19" s="1"/>
      <c r="MZI19" s="1"/>
      <c r="MZJ19" s="1"/>
      <c r="MZK19" s="1"/>
      <c r="MZL19" s="1"/>
      <c r="MZM19" s="1"/>
      <c r="MZN19" s="1"/>
      <c r="MZO19" s="1"/>
      <c r="MZP19" s="1"/>
      <c r="MZQ19" s="1"/>
      <c r="MZR19" s="1"/>
      <c r="MZS19" s="1"/>
      <c r="MZT19" s="1"/>
      <c r="MZU19" s="1"/>
      <c r="MZV19" s="1"/>
      <c r="MZW19" s="1"/>
      <c r="MZX19" s="1"/>
      <c r="MZY19" s="1"/>
      <c r="MZZ19" s="1"/>
      <c r="NAA19" s="1"/>
      <c r="NAB19" s="1"/>
      <c r="NAC19" s="1"/>
      <c r="NAD19" s="1"/>
      <c r="NAE19" s="1"/>
      <c r="NAF19" s="1"/>
      <c r="NAG19" s="1"/>
      <c r="NAH19" s="1"/>
      <c r="NAI19" s="1"/>
      <c r="NAJ19" s="1"/>
      <c r="NAK19" s="1"/>
      <c r="NAL19" s="1"/>
      <c r="NAM19" s="1"/>
      <c r="NAN19" s="1"/>
      <c r="NAO19" s="1"/>
      <c r="NAP19" s="1"/>
      <c r="NAQ19" s="1"/>
      <c r="NAR19" s="1"/>
      <c r="NAS19" s="1"/>
      <c r="NAT19" s="1"/>
      <c r="NAU19" s="1"/>
      <c r="NAV19" s="1"/>
      <c r="NAW19" s="1"/>
      <c r="NAX19" s="1"/>
      <c r="NAY19" s="1"/>
      <c r="NAZ19" s="1"/>
      <c r="NBA19" s="1"/>
      <c r="NBB19" s="1"/>
      <c r="NBC19" s="1"/>
      <c r="NBD19" s="1"/>
      <c r="NBE19" s="1"/>
      <c r="NBF19" s="1"/>
      <c r="NBG19" s="1"/>
      <c r="NBH19" s="1"/>
      <c r="NBI19" s="1"/>
      <c r="NBJ19" s="1"/>
      <c r="NBK19" s="1"/>
      <c r="NBL19" s="1"/>
      <c r="NBM19" s="1"/>
      <c r="NBN19" s="1"/>
      <c r="NBO19" s="1"/>
      <c r="NBP19" s="1"/>
      <c r="NBQ19" s="1"/>
      <c r="NBR19" s="1"/>
      <c r="NBS19" s="1"/>
      <c r="NBT19" s="1"/>
      <c r="NBU19" s="1"/>
      <c r="NBV19" s="1"/>
      <c r="NBW19" s="1"/>
      <c r="NBX19" s="1"/>
      <c r="NBY19" s="1"/>
      <c r="NBZ19" s="1"/>
      <c r="NCA19" s="1"/>
      <c r="NCB19" s="1"/>
      <c r="NCC19" s="1"/>
      <c r="NCD19" s="1"/>
      <c r="NCE19" s="1"/>
      <c r="NCF19" s="1"/>
      <c r="NCG19" s="1"/>
      <c r="NCH19" s="1"/>
      <c r="NCI19" s="1"/>
      <c r="NCJ19" s="1"/>
      <c r="NCK19" s="1"/>
      <c r="NCL19" s="1"/>
      <c r="NCM19" s="1"/>
      <c r="NCN19" s="1"/>
      <c r="NCO19" s="1"/>
      <c r="NCP19" s="1"/>
      <c r="NCQ19" s="1"/>
      <c r="NCR19" s="1"/>
      <c r="NCS19" s="1"/>
      <c r="NCT19" s="1"/>
      <c r="NCU19" s="1"/>
      <c r="NCV19" s="1"/>
      <c r="NCW19" s="1"/>
      <c r="NCX19" s="1"/>
      <c r="NCY19" s="1"/>
      <c r="NCZ19" s="1"/>
      <c r="NDA19" s="1"/>
      <c r="NDB19" s="1"/>
      <c r="NDC19" s="1"/>
      <c r="NDD19" s="1"/>
      <c r="NDE19" s="1"/>
      <c r="NDF19" s="1"/>
      <c r="NDG19" s="1"/>
      <c r="NDH19" s="1"/>
      <c r="NDI19" s="1"/>
      <c r="NDJ19" s="1"/>
      <c r="NDK19" s="1"/>
      <c r="NDL19" s="1"/>
      <c r="NDM19" s="1"/>
      <c r="NDN19" s="1"/>
      <c r="NDO19" s="1"/>
      <c r="NDP19" s="1"/>
      <c r="NDQ19" s="1"/>
      <c r="NDR19" s="1"/>
      <c r="NDS19" s="1"/>
      <c r="NDT19" s="1"/>
      <c r="NDU19" s="1"/>
      <c r="NDV19" s="1"/>
      <c r="NDW19" s="1"/>
      <c r="NDX19" s="1"/>
      <c r="NDY19" s="1"/>
      <c r="NDZ19" s="1"/>
      <c r="NEA19" s="1"/>
      <c r="NEB19" s="1"/>
      <c r="NEC19" s="1"/>
      <c r="NED19" s="1"/>
      <c r="NEE19" s="1"/>
      <c r="NEF19" s="1"/>
      <c r="NEG19" s="1"/>
      <c r="NEH19" s="1"/>
      <c r="NEI19" s="1"/>
      <c r="NEJ19" s="1"/>
      <c r="NEK19" s="1"/>
      <c r="NEL19" s="1"/>
      <c r="NEM19" s="1"/>
      <c r="NEN19" s="1"/>
      <c r="NEO19" s="1"/>
      <c r="NEP19" s="1"/>
      <c r="NEQ19" s="1"/>
      <c r="NER19" s="1"/>
      <c r="NES19" s="1"/>
      <c r="NET19" s="1"/>
      <c r="NEU19" s="1"/>
      <c r="NEV19" s="1"/>
      <c r="NEW19" s="1"/>
      <c r="NEX19" s="1"/>
      <c r="NEY19" s="1"/>
      <c r="NEZ19" s="1"/>
      <c r="NFA19" s="1"/>
      <c r="NFB19" s="1"/>
      <c r="NFC19" s="1"/>
      <c r="NFD19" s="1"/>
      <c r="NFE19" s="1"/>
      <c r="NFF19" s="1"/>
      <c r="NFG19" s="1"/>
      <c r="NFH19" s="1"/>
      <c r="NFI19" s="1"/>
      <c r="NFJ19" s="1"/>
      <c r="NFK19" s="1"/>
      <c r="NFL19" s="1"/>
      <c r="NFM19" s="1"/>
      <c r="NFN19" s="1"/>
      <c r="NFO19" s="1"/>
      <c r="NFP19" s="1"/>
      <c r="NFQ19" s="1"/>
      <c r="NFR19" s="1"/>
      <c r="NFS19" s="1"/>
      <c r="NFT19" s="1"/>
      <c r="NFU19" s="1"/>
      <c r="NFV19" s="1"/>
      <c r="NFW19" s="1"/>
      <c r="NFX19" s="1"/>
      <c r="NFY19" s="1"/>
      <c r="NFZ19" s="1"/>
      <c r="NGA19" s="1"/>
      <c r="NGB19" s="1"/>
      <c r="NGC19" s="1"/>
      <c r="NGD19" s="1"/>
      <c r="NGE19" s="1"/>
      <c r="NGF19" s="1"/>
      <c r="NGG19" s="1"/>
      <c r="NGH19" s="1"/>
      <c r="NGI19" s="1"/>
      <c r="NGJ19" s="1"/>
      <c r="NGK19" s="1"/>
      <c r="NGL19" s="1"/>
      <c r="NGM19" s="1"/>
      <c r="NGN19" s="1"/>
      <c r="NGO19" s="1"/>
      <c r="NGP19" s="1"/>
      <c r="NGQ19" s="1"/>
      <c r="NGR19" s="1"/>
      <c r="NGS19" s="1"/>
      <c r="NGT19" s="1"/>
      <c r="NGU19" s="1"/>
      <c r="NGV19" s="1"/>
      <c r="NGW19" s="1"/>
      <c r="NGX19" s="1"/>
      <c r="NGY19" s="1"/>
      <c r="NGZ19" s="1"/>
      <c r="NHA19" s="1"/>
      <c r="NHB19" s="1"/>
      <c r="NHC19" s="1"/>
      <c r="NHD19" s="1"/>
      <c r="NHE19" s="1"/>
      <c r="NHF19" s="1"/>
      <c r="NHG19" s="1"/>
      <c r="NHH19" s="1"/>
      <c r="NHI19" s="1"/>
      <c r="NHJ19" s="1"/>
      <c r="NHK19" s="1"/>
      <c r="NHL19" s="1"/>
      <c r="NHM19" s="1"/>
      <c r="NHN19" s="1"/>
      <c r="NHO19" s="1"/>
      <c r="NHP19" s="1"/>
      <c r="NHQ19" s="1"/>
      <c r="NHR19" s="1"/>
      <c r="NHS19" s="1"/>
      <c r="NHT19" s="1"/>
      <c r="NHU19" s="1"/>
      <c r="NHV19" s="1"/>
      <c r="NHW19" s="1"/>
      <c r="NHX19" s="1"/>
      <c r="NHY19" s="1"/>
      <c r="NHZ19" s="1"/>
      <c r="NIA19" s="1"/>
      <c r="NIB19" s="1"/>
      <c r="NIC19" s="1"/>
      <c r="NID19" s="1"/>
      <c r="NIE19" s="1"/>
      <c r="NIF19" s="1"/>
      <c r="NIG19" s="1"/>
      <c r="NIH19" s="1"/>
      <c r="NII19" s="1"/>
      <c r="NIJ19" s="1"/>
      <c r="NIK19" s="1"/>
      <c r="NIL19" s="1"/>
      <c r="NIM19" s="1"/>
      <c r="NIN19" s="1"/>
      <c r="NIO19" s="1"/>
      <c r="NIP19" s="1"/>
      <c r="NIQ19" s="1"/>
      <c r="NIR19" s="1"/>
      <c r="NIS19" s="1"/>
      <c r="NIT19" s="1"/>
      <c r="NIU19" s="1"/>
      <c r="NIV19" s="1"/>
      <c r="NIW19" s="1"/>
      <c r="NIX19" s="1"/>
      <c r="NIY19" s="1"/>
      <c r="NIZ19" s="1"/>
      <c r="NJA19" s="1"/>
      <c r="NJB19" s="1"/>
      <c r="NJC19" s="1"/>
      <c r="NJD19" s="1"/>
      <c r="NJE19" s="1"/>
      <c r="NJF19" s="1"/>
      <c r="NJG19" s="1"/>
      <c r="NJH19" s="1"/>
      <c r="NJI19" s="1"/>
      <c r="NJJ19" s="1"/>
      <c r="NJK19" s="1"/>
      <c r="NJL19" s="1"/>
      <c r="NJM19" s="1"/>
      <c r="NJN19" s="1"/>
      <c r="NJO19" s="1"/>
      <c r="NJP19" s="1"/>
      <c r="NJQ19" s="1"/>
      <c r="NJR19" s="1"/>
      <c r="NJS19" s="1"/>
      <c r="NJT19" s="1"/>
      <c r="NJU19" s="1"/>
      <c r="NJV19" s="1"/>
      <c r="NJW19" s="1"/>
      <c r="NJX19" s="1"/>
      <c r="NJY19" s="1"/>
      <c r="NJZ19" s="1"/>
      <c r="NKA19" s="1"/>
      <c r="NKB19" s="1"/>
      <c r="NKC19" s="1"/>
      <c r="NKD19" s="1"/>
      <c r="NKE19" s="1"/>
      <c r="NKF19" s="1"/>
      <c r="NKG19" s="1"/>
      <c r="NKH19" s="1"/>
      <c r="NKI19" s="1"/>
      <c r="NKJ19" s="1"/>
      <c r="NKK19" s="1"/>
      <c r="NKL19" s="1"/>
      <c r="NKM19" s="1"/>
      <c r="NKN19" s="1"/>
      <c r="NKO19" s="1"/>
      <c r="NKP19" s="1"/>
      <c r="NKQ19" s="1"/>
      <c r="NKR19" s="1"/>
      <c r="NKS19" s="1"/>
      <c r="NKT19" s="1"/>
      <c r="NKU19" s="1"/>
      <c r="NKV19" s="1"/>
      <c r="NKW19" s="1"/>
      <c r="NKX19" s="1"/>
      <c r="NKY19" s="1"/>
      <c r="NKZ19" s="1"/>
      <c r="NLA19" s="1"/>
      <c r="NLB19" s="1"/>
      <c r="NLC19" s="1"/>
      <c r="NLD19" s="1"/>
      <c r="NLE19" s="1"/>
      <c r="NLF19" s="1"/>
      <c r="NLG19" s="1"/>
      <c r="NLH19" s="1"/>
      <c r="NLI19" s="1"/>
      <c r="NLJ19" s="1"/>
      <c r="NLK19" s="1"/>
      <c r="NLL19" s="1"/>
      <c r="NLM19" s="1"/>
      <c r="NLN19" s="1"/>
      <c r="NLO19" s="1"/>
      <c r="NLP19" s="1"/>
      <c r="NLQ19" s="1"/>
      <c r="NLR19" s="1"/>
      <c r="NLS19" s="1"/>
      <c r="NLT19" s="1"/>
      <c r="NLU19" s="1"/>
      <c r="NLV19" s="1"/>
      <c r="NLW19" s="1"/>
      <c r="NLX19" s="1"/>
      <c r="NLY19" s="1"/>
      <c r="NLZ19" s="1"/>
      <c r="NMA19" s="1"/>
      <c r="NMB19" s="1"/>
      <c r="NMC19" s="1"/>
      <c r="NMD19" s="1"/>
      <c r="NME19" s="1"/>
      <c r="NMF19" s="1"/>
      <c r="NMG19" s="1"/>
      <c r="NMH19" s="1"/>
      <c r="NMI19" s="1"/>
      <c r="NMJ19" s="1"/>
      <c r="NMK19" s="1"/>
      <c r="NML19" s="1"/>
      <c r="NMM19" s="1"/>
      <c r="NMN19" s="1"/>
      <c r="NMO19" s="1"/>
      <c r="NMP19" s="1"/>
      <c r="NMQ19" s="1"/>
      <c r="NMR19" s="1"/>
      <c r="NMS19" s="1"/>
      <c r="NMT19" s="1"/>
      <c r="NMU19" s="1"/>
      <c r="NMV19" s="1"/>
      <c r="NMW19" s="1"/>
      <c r="NMX19" s="1"/>
      <c r="NMY19" s="1"/>
      <c r="NMZ19" s="1"/>
      <c r="NNA19" s="1"/>
      <c r="NNB19" s="1"/>
      <c r="NNC19" s="1"/>
      <c r="NND19" s="1"/>
      <c r="NNE19" s="1"/>
      <c r="NNF19" s="1"/>
      <c r="NNG19" s="1"/>
      <c r="NNH19" s="1"/>
      <c r="NNI19" s="1"/>
      <c r="NNJ19" s="1"/>
      <c r="NNK19" s="1"/>
      <c r="NNL19" s="1"/>
      <c r="NNM19" s="1"/>
      <c r="NNN19" s="1"/>
      <c r="NNO19" s="1"/>
      <c r="NNP19" s="1"/>
      <c r="NNQ19" s="1"/>
      <c r="NNR19" s="1"/>
      <c r="NNS19" s="1"/>
      <c r="NNT19" s="1"/>
      <c r="NNU19" s="1"/>
      <c r="NNV19" s="1"/>
      <c r="NNW19" s="1"/>
      <c r="NNX19" s="1"/>
      <c r="NNY19" s="1"/>
      <c r="NNZ19" s="1"/>
      <c r="NOA19" s="1"/>
      <c r="NOB19" s="1"/>
      <c r="NOC19" s="1"/>
      <c r="NOD19" s="1"/>
      <c r="NOE19" s="1"/>
      <c r="NOF19" s="1"/>
      <c r="NOG19" s="1"/>
      <c r="NOH19" s="1"/>
      <c r="NOI19" s="1"/>
      <c r="NOJ19" s="1"/>
      <c r="NOK19" s="1"/>
      <c r="NOL19" s="1"/>
      <c r="NOM19" s="1"/>
      <c r="NON19" s="1"/>
      <c r="NOO19" s="1"/>
      <c r="NOP19" s="1"/>
      <c r="NOQ19" s="1"/>
      <c r="NOR19" s="1"/>
      <c r="NOS19" s="1"/>
      <c r="NOT19" s="1"/>
      <c r="NOU19" s="1"/>
      <c r="NOV19" s="1"/>
      <c r="NOW19" s="1"/>
      <c r="NOX19" s="1"/>
      <c r="NOY19" s="1"/>
      <c r="NOZ19" s="1"/>
      <c r="NPA19" s="1"/>
      <c r="NPB19" s="1"/>
      <c r="NPC19" s="1"/>
      <c r="NPD19" s="1"/>
      <c r="NPE19" s="1"/>
      <c r="NPF19" s="1"/>
      <c r="NPG19" s="1"/>
      <c r="NPH19" s="1"/>
      <c r="NPI19" s="1"/>
      <c r="NPJ19" s="1"/>
      <c r="NPK19" s="1"/>
      <c r="NPL19" s="1"/>
      <c r="NPM19" s="1"/>
      <c r="NPN19" s="1"/>
      <c r="NPO19" s="1"/>
      <c r="NPP19" s="1"/>
      <c r="NPQ19" s="1"/>
      <c r="NPR19" s="1"/>
      <c r="NPS19" s="1"/>
      <c r="NPT19" s="1"/>
      <c r="NPU19" s="1"/>
      <c r="NPV19" s="1"/>
      <c r="NPW19" s="1"/>
      <c r="NPX19" s="1"/>
      <c r="NPY19" s="1"/>
      <c r="NPZ19" s="1"/>
      <c r="NQA19" s="1"/>
      <c r="NQB19" s="1"/>
      <c r="NQC19" s="1"/>
      <c r="NQD19" s="1"/>
      <c r="NQE19" s="1"/>
      <c r="NQF19" s="1"/>
      <c r="NQG19" s="1"/>
      <c r="NQH19" s="1"/>
      <c r="NQI19" s="1"/>
      <c r="NQJ19" s="1"/>
      <c r="NQK19" s="1"/>
      <c r="NQL19" s="1"/>
      <c r="NQM19" s="1"/>
      <c r="NQN19" s="1"/>
      <c r="NQO19" s="1"/>
      <c r="NQP19" s="1"/>
      <c r="NQQ19" s="1"/>
      <c r="NQR19" s="1"/>
      <c r="NQS19" s="1"/>
      <c r="NQT19" s="1"/>
      <c r="NQU19" s="1"/>
      <c r="NQV19" s="1"/>
      <c r="NQW19" s="1"/>
      <c r="NQX19" s="1"/>
      <c r="NQY19" s="1"/>
      <c r="NQZ19" s="1"/>
      <c r="NRA19" s="1"/>
      <c r="NRB19" s="1"/>
      <c r="NRC19" s="1"/>
      <c r="NRD19" s="1"/>
      <c r="NRE19" s="1"/>
      <c r="NRF19" s="1"/>
      <c r="NRG19" s="1"/>
      <c r="NRH19" s="1"/>
      <c r="NRI19" s="1"/>
      <c r="NRJ19" s="1"/>
      <c r="NRK19" s="1"/>
      <c r="NRL19" s="1"/>
      <c r="NRM19" s="1"/>
      <c r="NRN19" s="1"/>
      <c r="NRO19" s="1"/>
      <c r="NRP19" s="1"/>
      <c r="NRQ19" s="1"/>
      <c r="NRR19" s="1"/>
      <c r="NRS19" s="1"/>
      <c r="NRT19" s="1"/>
      <c r="NRU19" s="1"/>
      <c r="NRV19" s="1"/>
      <c r="NRW19" s="1"/>
      <c r="NRX19" s="1"/>
      <c r="NRY19" s="1"/>
      <c r="NRZ19" s="1"/>
      <c r="NSA19" s="1"/>
      <c r="NSB19" s="1"/>
      <c r="NSC19" s="1"/>
      <c r="NSD19" s="1"/>
      <c r="NSE19" s="1"/>
      <c r="NSF19" s="1"/>
      <c r="NSG19" s="1"/>
      <c r="NSH19" s="1"/>
      <c r="NSI19" s="1"/>
      <c r="NSJ19" s="1"/>
      <c r="NSK19" s="1"/>
      <c r="NSL19" s="1"/>
      <c r="NSM19" s="1"/>
      <c r="NSN19" s="1"/>
      <c r="NSO19" s="1"/>
      <c r="NSP19" s="1"/>
      <c r="NSQ19" s="1"/>
      <c r="NSR19" s="1"/>
      <c r="NSS19" s="1"/>
      <c r="NST19" s="1"/>
      <c r="NSU19" s="1"/>
      <c r="NSV19" s="1"/>
      <c r="NSW19" s="1"/>
      <c r="NSX19" s="1"/>
      <c r="NSY19" s="1"/>
      <c r="NSZ19" s="1"/>
      <c r="NTA19" s="1"/>
      <c r="NTB19" s="1"/>
      <c r="NTC19" s="1"/>
      <c r="NTD19" s="1"/>
      <c r="NTE19" s="1"/>
      <c r="NTF19" s="1"/>
      <c r="NTG19" s="1"/>
      <c r="NTH19" s="1"/>
      <c r="NTI19" s="1"/>
      <c r="NTJ19" s="1"/>
      <c r="NTK19" s="1"/>
      <c r="NTL19" s="1"/>
      <c r="NTM19" s="1"/>
      <c r="NTN19" s="1"/>
      <c r="NTO19" s="1"/>
      <c r="NTP19" s="1"/>
      <c r="NTQ19" s="1"/>
      <c r="NTR19" s="1"/>
      <c r="NTS19" s="1"/>
      <c r="NTT19" s="1"/>
      <c r="NTU19" s="1"/>
      <c r="NTV19" s="1"/>
      <c r="NTW19" s="1"/>
      <c r="NTX19" s="1"/>
      <c r="NTY19" s="1"/>
      <c r="NTZ19" s="1"/>
      <c r="NUA19" s="1"/>
      <c r="NUB19" s="1"/>
      <c r="NUC19" s="1"/>
      <c r="NUD19" s="1"/>
      <c r="NUE19" s="1"/>
      <c r="NUF19" s="1"/>
      <c r="NUG19" s="1"/>
      <c r="NUH19" s="1"/>
      <c r="NUI19" s="1"/>
      <c r="NUJ19" s="1"/>
      <c r="NUK19" s="1"/>
      <c r="NUL19" s="1"/>
      <c r="NUM19" s="1"/>
      <c r="NUN19" s="1"/>
      <c r="NUO19" s="1"/>
      <c r="NUP19" s="1"/>
      <c r="NUQ19" s="1"/>
      <c r="NUR19" s="1"/>
      <c r="NUS19" s="1"/>
      <c r="NUT19" s="1"/>
      <c r="NUU19" s="1"/>
      <c r="NUV19" s="1"/>
      <c r="NUW19" s="1"/>
      <c r="NUX19" s="1"/>
      <c r="NUY19" s="1"/>
      <c r="NUZ19" s="1"/>
      <c r="NVA19" s="1"/>
      <c r="NVB19" s="1"/>
      <c r="NVC19" s="1"/>
      <c r="NVD19" s="1"/>
      <c r="NVE19" s="1"/>
      <c r="NVF19" s="1"/>
      <c r="NVG19" s="1"/>
      <c r="NVH19" s="1"/>
      <c r="NVI19" s="1"/>
      <c r="NVJ19" s="1"/>
      <c r="NVK19" s="1"/>
      <c r="NVL19" s="1"/>
      <c r="NVM19" s="1"/>
      <c r="NVN19" s="1"/>
      <c r="NVO19" s="1"/>
      <c r="NVP19" s="1"/>
      <c r="NVQ19" s="1"/>
      <c r="NVR19" s="1"/>
      <c r="NVS19" s="1"/>
      <c r="NVT19" s="1"/>
      <c r="NVU19" s="1"/>
      <c r="NVV19" s="1"/>
      <c r="NVW19" s="1"/>
      <c r="NVX19" s="1"/>
      <c r="NVY19" s="1"/>
      <c r="NVZ19" s="1"/>
      <c r="NWA19" s="1"/>
      <c r="NWB19" s="1"/>
      <c r="NWC19" s="1"/>
      <c r="NWD19" s="1"/>
      <c r="NWE19" s="1"/>
      <c r="NWF19" s="1"/>
      <c r="NWG19" s="1"/>
      <c r="NWH19" s="1"/>
      <c r="NWI19" s="1"/>
      <c r="NWJ19" s="1"/>
      <c r="NWK19" s="1"/>
      <c r="NWL19" s="1"/>
      <c r="NWM19" s="1"/>
      <c r="NWN19" s="1"/>
      <c r="NWO19" s="1"/>
      <c r="NWP19" s="1"/>
      <c r="NWQ19" s="1"/>
      <c r="NWR19" s="1"/>
      <c r="NWS19" s="1"/>
      <c r="NWT19" s="1"/>
      <c r="NWU19" s="1"/>
      <c r="NWV19" s="1"/>
      <c r="NWW19" s="1"/>
      <c r="NWX19" s="1"/>
      <c r="NWY19" s="1"/>
      <c r="NWZ19" s="1"/>
      <c r="NXA19" s="1"/>
      <c r="NXB19" s="1"/>
      <c r="NXC19" s="1"/>
      <c r="NXD19" s="1"/>
      <c r="NXE19" s="1"/>
      <c r="NXF19" s="1"/>
      <c r="NXG19" s="1"/>
      <c r="NXH19" s="1"/>
      <c r="NXI19" s="1"/>
      <c r="NXJ19" s="1"/>
      <c r="NXK19" s="1"/>
      <c r="NXL19" s="1"/>
      <c r="NXM19" s="1"/>
      <c r="NXN19" s="1"/>
      <c r="NXO19" s="1"/>
      <c r="NXP19" s="1"/>
      <c r="NXQ19" s="1"/>
      <c r="NXR19" s="1"/>
      <c r="NXS19" s="1"/>
      <c r="NXT19" s="1"/>
      <c r="NXU19" s="1"/>
      <c r="NXV19" s="1"/>
      <c r="NXW19" s="1"/>
      <c r="NXX19" s="1"/>
      <c r="NXY19" s="1"/>
      <c r="NXZ19" s="1"/>
      <c r="NYA19" s="1"/>
      <c r="NYB19" s="1"/>
      <c r="NYC19" s="1"/>
      <c r="NYD19" s="1"/>
      <c r="NYE19" s="1"/>
      <c r="NYF19" s="1"/>
      <c r="NYG19" s="1"/>
      <c r="NYH19" s="1"/>
      <c r="NYI19" s="1"/>
      <c r="NYJ19" s="1"/>
      <c r="NYK19" s="1"/>
      <c r="NYL19" s="1"/>
      <c r="NYM19" s="1"/>
      <c r="NYN19" s="1"/>
      <c r="NYO19" s="1"/>
      <c r="NYP19" s="1"/>
      <c r="NYQ19" s="1"/>
      <c r="NYR19" s="1"/>
      <c r="NYS19" s="1"/>
      <c r="NYT19" s="1"/>
      <c r="NYU19" s="1"/>
      <c r="NYV19" s="1"/>
      <c r="NYW19" s="1"/>
      <c r="NYX19" s="1"/>
      <c r="NYY19" s="1"/>
      <c r="NYZ19" s="1"/>
      <c r="NZA19" s="1"/>
      <c r="NZB19" s="1"/>
      <c r="NZC19" s="1"/>
      <c r="NZD19" s="1"/>
      <c r="NZE19" s="1"/>
      <c r="NZF19" s="1"/>
      <c r="NZG19" s="1"/>
      <c r="NZH19" s="1"/>
      <c r="NZI19" s="1"/>
      <c r="NZJ19" s="1"/>
      <c r="NZK19" s="1"/>
      <c r="NZL19" s="1"/>
      <c r="NZM19" s="1"/>
      <c r="NZN19" s="1"/>
      <c r="NZO19" s="1"/>
      <c r="NZP19" s="1"/>
      <c r="NZQ19" s="1"/>
      <c r="NZR19" s="1"/>
      <c r="NZS19" s="1"/>
      <c r="NZT19" s="1"/>
      <c r="NZU19" s="1"/>
      <c r="NZV19" s="1"/>
      <c r="NZW19" s="1"/>
      <c r="NZX19" s="1"/>
      <c r="NZY19" s="1"/>
      <c r="NZZ19" s="1"/>
      <c r="OAA19" s="1"/>
      <c r="OAB19" s="1"/>
      <c r="OAC19" s="1"/>
      <c r="OAD19" s="1"/>
      <c r="OAE19" s="1"/>
      <c r="OAF19" s="1"/>
      <c r="OAG19" s="1"/>
      <c r="OAH19" s="1"/>
      <c r="OAI19" s="1"/>
      <c r="OAJ19" s="1"/>
      <c r="OAK19" s="1"/>
      <c r="OAL19" s="1"/>
      <c r="OAM19" s="1"/>
      <c r="OAN19" s="1"/>
      <c r="OAO19" s="1"/>
      <c r="OAP19" s="1"/>
      <c r="OAQ19" s="1"/>
      <c r="OAR19" s="1"/>
      <c r="OAS19" s="1"/>
      <c r="OAT19" s="1"/>
      <c r="OAU19" s="1"/>
      <c r="OAV19" s="1"/>
      <c r="OAW19" s="1"/>
      <c r="OAX19" s="1"/>
      <c r="OAY19" s="1"/>
      <c r="OAZ19" s="1"/>
      <c r="OBA19" s="1"/>
      <c r="OBB19" s="1"/>
      <c r="OBC19" s="1"/>
      <c r="OBD19" s="1"/>
      <c r="OBE19" s="1"/>
      <c r="OBF19" s="1"/>
      <c r="OBG19" s="1"/>
      <c r="OBH19" s="1"/>
      <c r="OBI19" s="1"/>
      <c r="OBJ19" s="1"/>
      <c r="OBK19" s="1"/>
      <c r="OBL19" s="1"/>
      <c r="OBM19" s="1"/>
      <c r="OBN19" s="1"/>
      <c r="OBO19" s="1"/>
      <c r="OBP19" s="1"/>
      <c r="OBQ19" s="1"/>
      <c r="OBR19" s="1"/>
      <c r="OBS19" s="1"/>
      <c r="OBT19" s="1"/>
      <c r="OBU19" s="1"/>
      <c r="OBV19" s="1"/>
      <c r="OBW19" s="1"/>
      <c r="OBX19" s="1"/>
      <c r="OBY19" s="1"/>
      <c r="OBZ19" s="1"/>
      <c r="OCA19" s="1"/>
      <c r="OCB19" s="1"/>
      <c r="OCC19" s="1"/>
      <c r="OCD19" s="1"/>
      <c r="OCE19" s="1"/>
      <c r="OCF19" s="1"/>
      <c r="OCG19" s="1"/>
      <c r="OCH19" s="1"/>
      <c r="OCI19" s="1"/>
      <c r="OCJ19" s="1"/>
      <c r="OCK19" s="1"/>
      <c r="OCL19" s="1"/>
      <c r="OCM19" s="1"/>
      <c r="OCN19" s="1"/>
      <c r="OCO19" s="1"/>
      <c r="OCP19" s="1"/>
      <c r="OCQ19" s="1"/>
      <c r="OCR19" s="1"/>
      <c r="OCS19" s="1"/>
      <c r="OCT19" s="1"/>
      <c r="OCU19" s="1"/>
      <c r="OCV19" s="1"/>
      <c r="OCW19" s="1"/>
      <c r="OCX19" s="1"/>
      <c r="OCY19" s="1"/>
      <c r="OCZ19" s="1"/>
      <c r="ODA19" s="1"/>
      <c r="ODB19" s="1"/>
      <c r="ODC19" s="1"/>
      <c r="ODD19" s="1"/>
      <c r="ODE19" s="1"/>
      <c r="ODF19" s="1"/>
      <c r="ODG19" s="1"/>
      <c r="ODH19" s="1"/>
      <c r="ODI19" s="1"/>
      <c r="ODJ19" s="1"/>
      <c r="ODK19" s="1"/>
      <c r="ODL19" s="1"/>
      <c r="ODM19" s="1"/>
      <c r="ODN19" s="1"/>
      <c r="ODO19" s="1"/>
      <c r="ODP19" s="1"/>
      <c r="ODQ19" s="1"/>
      <c r="ODR19" s="1"/>
      <c r="ODS19" s="1"/>
      <c r="ODT19" s="1"/>
      <c r="ODU19" s="1"/>
      <c r="ODV19" s="1"/>
      <c r="ODW19" s="1"/>
      <c r="ODX19" s="1"/>
      <c r="ODY19" s="1"/>
      <c r="ODZ19" s="1"/>
      <c r="OEA19" s="1"/>
      <c r="OEB19" s="1"/>
      <c r="OEC19" s="1"/>
      <c r="OED19" s="1"/>
      <c r="OEE19" s="1"/>
      <c r="OEF19" s="1"/>
      <c r="OEG19" s="1"/>
      <c r="OEH19" s="1"/>
      <c r="OEI19" s="1"/>
      <c r="OEJ19" s="1"/>
      <c r="OEK19" s="1"/>
      <c r="OEL19" s="1"/>
      <c r="OEM19" s="1"/>
      <c r="OEN19" s="1"/>
      <c r="OEO19" s="1"/>
      <c r="OEP19" s="1"/>
      <c r="OEQ19" s="1"/>
      <c r="OER19" s="1"/>
      <c r="OES19" s="1"/>
      <c r="OET19" s="1"/>
      <c r="OEU19" s="1"/>
      <c r="OEV19" s="1"/>
      <c r="OEW19" s="1"/>
      <c r="OEX19" s="1"/>
      <c r="OEY19" s="1"/>
      <c r="OEZ19" s="1"/>
      <c r="OFA19" s="1"/>
      <c r="OFB19" s="1"/>
      <c r="OFC19" s="1"/>
      <c r="OFD19" s="1"/>
      <c r="OFE19" s="1"/>
      <c r="OFF19" s="1"/>
      <c r="OFG19" s="1"/>
      <c r="OFH19" s="1"/>
      <c r="OFI19" s="1"/>
      <c r="OFJ19" s="1"/>
      <c r="OFK19" s="1"/>
      <c r="OFL19" s="1"/>
      <c r="OFM19" s="1"/>
      <c r="OFN19" s="1"/>
      <c r="OFO19" s="1"/>
      <c r="OFP19" s="1"/>
      <c r="OFQ19" s="1"/>
      <c r="OFR19" s="1"/>
      <c r="OFS19" s="1"/>
      <c r="OFT19" s="1"/>
      <c r="OFU19" s="1"/>
      <c r="OFV19" s="1"/>
      <c r="OFW19" s="1"/>
      <c r="OFX19" s="1"/>
      <c r="OFY19" s="1"/>
      <c r="OFZ19" s="1"/>
      <c r="OGA19" s="1"/>
      <c r="OGB19" s="1"/>
      <c r="OGC19" s="1"/>
      <c r="OGD19" s="1"/>
      <c r="OGE19" s="1"/>
      <c r="OGF19" s="1"/>
      <c r="OGG19" s="1"/>
      <c r="OGH19" s="1"/>
      <c r="OGI19" s="1"/>
      <c r="OGJ19" s="1"/>
      <c r="OGK19" s="1"/>
      <c r="OGL19" s="1"/>
      <c r="OGM19" s="1"/>
      <c r="OGN19" s="1"/>
      <c r="OGO19" s="1"/>
      <c r="OGP19" s="1"/>
      <c r="OGQ19" s="1"/>
      <c r="OGR19" s="1"/>
      <c r="OGS19" s="1"/>
      <c r="OGT19" s="1"/>
      <c r="OGU19" s="1"/>
      <c r="OGV19" s="1"/>
      <c r="OGW19" s="1"/>
      <c r="OGX19" s="1"/>
      <c r="OGY19" s="1"/>
      <c r="OGZ19" s="1"/>
      <c r="OHA19" s="1"/>
      <c r="OHB19" s="1"/>
      <c r="OHC19" s="1"/>
      <c r="OHD19" s="1"/>
      <c r="OHE19" s="1"/>
      <c r="OHF19" s="1"/>
      <c r="OHG19" s="1"/>
      <c r="OHH19" s="1"/>
      <c r="OHI19" s="1"/>
      <c r="OHJ19" s="1"/>
      <c r="OHK19" s="1"/>
      <c r="OHL19" s="1"/>
      <c r="OHM19" s="1"/>
      <c r="OHN19" s="1"/>
      <c r="OHO19" s="1"/>
      <c r="OHP19" s="1"/>
      <c r="OHQ19" s="1"/>
      <c r="OHR19" s="1"/>
      <c r="OHS19" s="1"/>
      <c r="OHT19" s="1"/>
      <c r="OHU19" s="1"/>
      <c r="OHV19" s="1"/>
      <c r="OHW19" s="1"/>
      <c r="OHX19" s="1"/>
      <c r="OHY19" s="1"/>
      <c r="OHZ19" s="1"/>
      <c r="OIA19" s="1"/>
      <c r="OIB19" s="1"/>
      <c r="OIC19" s="1"/>
      <c r="OID19" s="1"/>
      <c r="OIE19" s="1"/>
      <c r="OIF19" s="1"/>
      <c r="OIG19" s="1"/>
      <c r="OIH19" s="1"/>
      <c r="OII19" s="1"/>
      <c r="OIJ19" s="1"/>
      <c r="OIK19" s="1"/>
      <c r="OIL19" s="1"/>
      <c r="OIM19" s="1"/>
      <c r="OIN19" s="1"/>
      <c r="OIO19" s="1"/>
      <c r="OIP19" s="1"/>
      <c r="OIQ19" s="1"/>
      <c r="OIR19" s="1"/>
      <c r="OIS19" s="1"/>
      <c r="OIT19" s="1"/>
      <c r="OIU19" s="1"/>
      <c r="OIV19" s="1"/>
      <c r="OIW19" s="1"/>
      <c r="OIX19" s="1"/>
      <c r="OIY19" s="1"/>
      <c r="OIZ19" s="1"/>
      <c r="OJA19" s="1"/>
      <c r="OJB19" s="1"/>
      <c r="OJC19" s="1"/>
      <c r="OJD19" s="1"/>
      <c r="OJE19" s="1"/>
      <c r="OJF19" s="1"/>
      <c r="OJG19" s="1"/>
      <c r="OJH19" s="1"/>
      <c r="OJI19" s="1"/>
      <c r="OJJ19" s="1"/>
      <c r="OJK19" s="1"/>
      <c r="OJL19" s="1"/>
      <c r="OJM19" s="1"/>
      <c r="OJN19" s="1"/>
      <c r="OJO19" s="1"/>
      <c r="OJP19" s="1"/>
      <c r="OJQ19" s="1"/>
      <c r="OJR19" s="1"/>
      <c r="OJS19" s="1"/>
      <c r="OJT19" s="1"/>
      <c r="OJU19" s="1"/>
      <c r="OJV19" s="1"/>
      <c r="OJW19" s="1"/>
      <c r="OJX19" s="1"/>
      <c r="OJY19" s="1"/>
      <c r="OJZ19" s="1"/>
      <c r="OKA19" s="1"/>
      <c r="OKB19" s="1"/>
      <c r="OKC19" s="1"/>
      <c r="OKD19" s="1"/>
      <c r="OKE19" s="1"/>
      <c r="OKF19" s="1"/>
      <c r="OKG19" s="1"/>
      <c r="OKH19" s="1"/>
      <c r="OKI19" s="1"/>
      <c r="OKJ19" s="1"/>
      <c r="OKK19" s="1"/>
      <c r="OKL19" s="1"/>
      <c r="OKM19" s="1"/>
      <c r="OKN19" s="1"/>
      <c r="OKO19" s="1"/>
      <c r="OKP19" s="1"/>
      <c r="OKQ19" s="1"/>
      <c r="OKR19" s="1"/>
      <c r="OKS19" s="1"/>
      <c r="OKT19" s="1"/>
      <c r="OKU19" s="1"/>
      <c r="OKV19" s="1"/>
      <c r="OKW19" s="1"/>
      <c r="OKX19" s="1"/>
      <c r="OKY19" s="1"/>
      <c r="OKZ19" s="1"/>
      <c r="OLA19" s="1"/>
      <c r="OLB19" s="1"/>
      <c r="OLC19" s="1"/>
      <c r="OLD19" s="1"/>
      <c r="OLE19" s="1"/>
      <c r="OLF19" s="1"/>
      <c r="OLG19" s="1"/>
      <c r="OLH19" s="1"/>
      <c r="OLI19" s="1"/>
      <c r="OLJ19" s="1"/>
      <c r="OLK19" s="1"/>
      <c r="OLL19" s="1"/>
      <c r="OLM19" s="1"/>
      <c r="OLN19" s="1"/>
      <c r="OLO19" s="1"/>
      <c r="OLP19" s="1"/>
      <c r="OLQ19" s="1"/>
      <c r="OLR19" s="1"/>
      <c r="OLS19" s="1"/>
      <c r="OLT19" s="1"/>
      <c r="OLU19" s="1"/>
      <c r="OLV19" s="1"/>
      <c r="OLW19" s="1"/>
      <c r="OLX19" s="1"/>
      <c r="OLY19" s="1"/>
      <c r="OLZ19" s="1"/>
      <c r="OMA19" s="1"/>
      <c r="OMB19" s="1"/>
      <c r="OMC19" s="1"/>
      <c r="OMD19" s="1"/>
      <c r="OME19" s="1"/>
      <c r="OMF19" s="1"/>
      <c r="OMG19" s="1"/>
      <c r="OMH19" s="1"/>
      <c r="OMI19" s="1"/>
      <c r="OMJ19" s="1"/>
      <c r="OMK19" s="1"/>
      <c r="OML19" s="1"/>
      <c r="OMM19" s="1"/>
      <c r="OMN19" s="1"/>
      <c r="OMO19" s="1"/>
      <c r="OMP19" s="1"/>
      <c r="OMQ19" s="1"/>
      <c r="OMR19" s="1"/>
      <c r="OMS19" s="1"/>
      <c r="OMT19" s="1"/>
      <c r="OMU19" s="1"/>
      <c r="OMV19" s="1"/>
      <c r="OMW19" s="1"/>
      <c r="OMX19" s="1"/>
      <c r="OMY19" s="1"/>
      <c r="OMZ19" s="1"/>
      <c r="ONA19" s="1"/>
      <c r="ONB19" s="1"/>
      <c r="ONC19" s="1"/>
      <c r="OND19" s="1"/>
      <c r="ONE19" s="1"/>
      <c r="ONF19" s="1"/>
      <c r="ONG19" s="1"/>
      <c r="ONH19" s="1"/>
      <c r="ONI19" s="1"/>
      <c r="ONJ19" s="1"/>
      <c r="ONK19" s="1"/>
      <c r="ONL19" s="1"/>
      <c r="ONM19" s="1"/>
      <c r="ONN19" s="1"/>
      <c r="ONO19" s="1"/>
      <c r="ONP19" s="1"/>
      <c r="ONQ19" s="1"/>
      <c r="ONR19" s="1"/>
      <c r="ONS19" s="1"/>
      <c r="ONT19" s="1"/>
      <c r="ONU19" s="1"/>
      <c r="ONV19" s="1"/>
      <c r="ONW19" s="1"/>
      <c r="ONX19" s="1"/>
      <c r="ONY19" s="1"/>
      <c r="ONZ19" s="1"/>
      <c r="OOA19" s="1"/>
      <c r="OOB19" s="1"/>
      <c r="OOC19" s="1"/>
      <c r="OOD19" s="1"/>
      <c r="OOE19" s="1"/>
      <c r="OOF19" s="1"/>
      <c r="OOG19" s="1"/>
      <c r="OOH19" s="1"/>
      <c r="OOI19" s="1"/>
      <c r="OOJ19" s="1"/>
      <c r="OOK19" s="1"/>
      <c r="OOL19" s="1"/>
      <c r="OOM19" s="1"/>
      <c r="OON19" s="1"/>
      <c r="OOO19" s="1"/>
      <c r="OOP19" s="1"/>
      <c r="OOQ19" s="1"/>
      <c r="OOR19" s="1"/>
      <c r="OOS19" s="1"/>
      <c r="OOT19" s="1"/>
      <c r="OOU19" s="1"/>
      <c r="OOV19" s="1"/>
      <c r="OOW19" s="1"/>
      <c r="OOX19" s="1"/>
      <c r="OOY19" s="1"/>
      <c r="OOZ19" s="1"/>
      <c r="OPA19" s="1"/>
      <c r="OPB19" s="1"/>
      <c r="OPC19" s="1"/>
      <c r="OPD19" s="1"/>
      <c r="OPE19" s="1"/>
      <c r="OPF19" s="1"/>
      <c r="OPG19" s="1"/>
      <c r="OPH19" s="1"/>
      <c r="OPI19" s="1"/>
      <c r="OPJ19" s="1"/>
      <c r="OPK19" s="1"/>
      <c r="OPL19" s="1"/>
      <c r="OPM19" s="1"/>
      <c r="OPN19" s="1"/>
      <c r="OPO19" s="1"/>
      <c r="OPP19" s="1"/>
      <c r="OPQ19" s="1"/>
      <c r="OPR19" s="1"/>
      <c r="OPS19" s="1"/>
      <c r="OPT19" s="1"/>
      <c r="OPU19" s="1"/>
      <c r="OPV19" s="1"/>
      <c r="OPW19" s="1"/>
      <c r="OPX19" s="1"/>
      <c r="OPY19" s="1"/>
      <c r="OPZ19" s="1"/>
      <c r="OQA19" s="1"/>
      <c r="OQB19" s="1"/>
      <c r="OQC19" s="1"/>
      <c r="OQD19" s="1"/>
      <c r="OQE19" s="1"/>
      <c r="OQF19" s="1"/>
      <c r="OQG19" s="1"/>
      <c r="OQH19" s="1"/>
      <c r="OQI19" s="1"/>
      <c r="OQJ19" s="1"/>
      <c r="OQK19" s="1"/>
      <c r="OQL19" s="1"/>
      <c r="OQM19" s="1"/>
      <c r="OQN19" s="1"/>
      <c r="OQO19" s="1"/>
      <c r="OQP19" s="1"/>
      <c r="OQQ19" s="1"/>
      <c r="OQR19" s="1"/>
      <c r="OQS19" s="1"/>
      <c r="OQT19" s="1"/>
      <c r="OQU19" s="1"/>
      <c r="OQV19" s="1"/>
      <c r="OQW19" s="1"/>
      <c r="OQX19" s="1"/>
      <c r="OQY19" s="1"/>
      <c r="OQZ19" s="1"/>
      <c r="ORA19" s="1"/>
      <c r="ORB19" s="1"/>
      <c r="ORC19" s="1"/>
      <c r="ORD19" s="1"/>
      <c r="ORE19" s="1"/>
      <c r="ORF19" s="1"/>
      <c r="ORG19" s="1"/>
      <c r="ORH19" s="1"/>
      <c r="ORI19" s="1"/>
      <c r="ORJ19" s="1"/>
      <c r="ORK19" s="1"/>
      <c r="ORL19" s="1"/>
      <c r="ORM19" s="1"/>
      <c r="ORN19" s="1"/>
      <c r="ORO19" s="1"/>
      <c r="ORP19" s="1"/>
      <c r="ORQ19" s="1"/>
      <c r="ORR19" s="1"/>
      <c r="ORS19" s="1"/>
      <c r="ORT19" s="1"/>
      <c r="ORU19" s="1"/>
      <c r="ORV19" s="1"/>
      <c r="ORW19" s="1"/>
      <c r="ORX19" s="1"/>
      <c r="ORY19" s="1"/>
      <c r="ORZ19" s="1"/>
      <c r="OSA19" s="1"/>
      <c r="OSB19" s="1"/>
      <c r="OSC19" s="1"/>
      <c r="OSD19" s="1"/>
      <c r="OSE19" s="1"/>
      <c r="OSF19" s="1"/>
      <c r="OSG19" s="1"/>
      <c r="OSH19" s="1"/>
      <c r="OSI19" s="1"/>
      <c r="OSJ19" s="1"/>
      <c r="OSK19" s="1"/>
      <c r="OSL19" s="1"/>
      <c r="OSM19" s="1"/>
      <c r="OSN19" s="1"/>
      <c r="OSO19" s="1"/>
      <c r="OSP19" s="1"/>
      <c r="OSQ19" s="1"/>
      <c r="OSR19" s="1"/>
      <c r="OSS19" s="1"/>
      <c r="OST19" s="1"/>
      <c r="OSU19" s="1"/>
      <c r="OSV19" s="1"/>
      <c r="OSW19" s="1"/>
      <c r="OSX19" s="1"/>
      <c r="OSY19" s="1"/>
      <c r="OSZ19" s="1"/>
      <c r="OTA19" s="1"/>
      <c r="OTB19" s="1"/>
      <c r="OTC19" s="1"/>
      <c r="OTD19" s="1"/>
      <c r="OTE19" s="1"/>
      <c r="OTF19" s="1"/>
      <c r="OTG19" s="1"/>
      <c r="OTH19" s="1"/>
      <c r="OTI19" s="1"/>
      <c r="OTJ19" s="1"/>
      <c r="OTK19" s="1"/>
      <c r="OTL19" s="1"/>
      <c r="OTM19" s="1"/>
      <c r="OTN19" s="1"/>
      <c r="OTO19" s="1"/>
      <c r="OTP19" s="1"/>
      <c r="OTQ19" s="1"/>
      <c r="OTR19" s="1"/>
      <c r="OTS19" s="1"/>
      <c r="OTT19" s="1"/>
      <c r="OTU19" s="1"/>
      <c r="OTV19" s="1"/>
      <c r="OTW19" s="1"/>
      <c r="OTX19" s="1"/>
      <c r="OTY19" s="1"/>
      <c r="OTZ19" s="1"/>
      <c r="OUA19" s="1"/>
      <c r="OUB19" s="1"/>
      <c r="OUC19" s="1"/>
      <c r="OUD19" s="1"/>
      <c r="OUE19" s="1"/>
      <c r="OUF19" s="1"/>
      <c r="OUG19" s="1"/>
      <c r="OUH19" s="1"/>
      <c r="OUI19" s="1"/>
      <c r="OUJ19" s="1"/>
      <c r="OUK19" s="1"/>
      <c r="OUL19" s="1"/>
      <c r="OUM19" s="1"/>
      <c r="OUN19" s="1"/>
      <c r="OUO19" s="1"/>
      <c r="OUP19" s="1"/>
      <c r="OUQ19" s="1"/>
      <c r="OUR19" s="1"/>
      <c r="OUS19" s="1"/>
      <c r="OUT19" s="1"/>
      <c r="OUU19" s="1"/>
      <c r="OUV19" s="1"/>
      <c r="OUW19" s="1"/>
      <c r="OUX19" s="1"/>
      <c r="OUY19" s="1"/>
      <c r="OUZ19" s="1"/>
      <c r="OVA19" s="1"/>
      <c r="OVB19" s="1"/>
      <c r="OVC19" s="1"/>
      <c r="OVD19" s="1"/>
      <c r="OVE19" s="1"/>
      <c r="OVF19" s="1"/>
      <c r="OVG19" s="1"/>
      <c r="OVH19" s="1"/>
      <c r="OVI19" s="1"/>
      <c r="OVJ19" s="1"/>
      <c r="OVK19" s="1"/>
      <c r="OVL19" s="1"/>
      <c r="OVM19" s="1"/>
      <c r="OVN19" s="1"/>
      <c r="OVO19" s="1"/>
      <c r="OVP19" s="1"/>
      <c r="OVQ19" s="1"/>
      <c r="OVR19" s="1"/>
      <c r="OVS19" s="1"/>
      <c r="OVT19" s="1"/>
      <c r="OVU19" s="1"/>
      <c r="OVV19" s="1"/>
      <c r="OVW19" s="1"/>
      <c r="OVX19" s="1"/>
      <c r="OVY19" s="1"/>
      <c r="OVZ19" s="1"/>
      <c r="OWA19" s="1"/>
      <c r="OWB19" s="1"/>
      <c r="OWC19" s="1"/>
      <c r="OWD19" s="1"/>
      <c r="OWE19" s="1"/>
      <c r="OWF19" s="1"/>
      <c r="OWG19" s="1"/>
      <c r="OWH19" s="1"/>
      <c r="OWI19" s="1"/>
      <c r="OWJ19" s="1"/>
      <c r="OWK19" s="1"/>
      <c r="OWL19" s="1"/>
      <c r="OWM19" s="1"/>
      <c r="OWN19" s="1"/>
      <c r="OWO19" s="1"/>
      <c r="OWP19" s="1"/>
      <c r="OWQ19" s="1"/>
      <c r="OWR19" s="1"/>
      <c r="OWS19" s="1"/>
      <c r="OWT19" s="1"/>
      <c r="OWU19" s="1"/>
      <c r="OWV19" s="1"/>
      <c r="OWW19" s="1"/>
      <c r="OWX19" s="1"/>
      <c r="OWY19" s="1"/>
      <c r="OWZ19" s="1"/>
      <c r="OXA19" s="1"/>
      <c r="OXB19" s="1"/>
      <c r="OXC19" s="1"/>
      <c r="OXD19" s="1"/>
      <c r="OXE19" s="1"/>
      <c r="OXF19" s="1"/>
      <c r="OXG19" s="1"/>
      <c r="OXH19" s="1"/>
      <c r="OXI19" s="1"/>
      <c r="OXJ19" s="1"/>
      <c r="OXK19" s="1"/>
      <c r="OXL19" s="1"/>
      <c r="OXM19" s="1"/>
      <c r="OXN19" s="1"/>
      <c r="OXO19" s="1"/>
      <c r="OXP19" s="1"/>
      <c r="OXQ19" s="1"/>
      <c r="OXR19" s="1"/>
      <c r="OXS19" s="1"/>
      <c r="OXT19" s="1"/>
      <c r="OXU19" s="1"/>
      <c r="OXV19" s="1"/>
      <c r="OXW19" s="1"/>
      <c r="OXX19" s="1"/>
      <c r="OXY19" s="1"/>
      <c r="OXZ19" s="1"/>
      <c r="OYA19" s="1"/>
      <c r="OYB19" s="1"/>
      <c r="OYC19" s="1"/>
      <c r="OYD19" s="1"/>
      <c r="OYE19" s="1"/>
      <c r="OYF19" s="1"/>
      <c r="OYG19" s="1"/>
      <c r="OYH19" s="1"/>
      <c r="OYI19" s="1"/>
      <c r="OYJ19" s="1"/>
      <c r="OYK19" s="1"/>
      <c r="OYL19" s="1"/>
      <c r="OYM19" s="1"/>
      <c r="OYN19" s="1"/>
      <c r="OYO19" s="1"/>
      <c r="OYP19" s="1"/>
      <c r="OYQ19" s="1"/>
      <c r="OYR19" s="1"/>
      <c r="OYS19" s="1"/>
      <c r="OYT19" s="1"/>
      <c r="OYU19" s="1"/>
      <c r="OYV19" s="1"/>
      <c r="OYW19" s="1"/>
      <c r="OYX19" s="1"/>
      <c r="OYY19" s="1"/>
      <c r="OYZ19" s="1"/>
      <c r="OZA19" s="1"/>
      <c r="OZB19" s="1"/>
      <c r="OZC19" s="1"/>
      <c r="OZD19" s="1"/>
      <c r="OZE19" s="1"/>
      <c r="OZF19" s="1"/>
      <c r="OZG19" s="1"/>
      <c r="OZH19" s="1"/>
      <c r="OZI19" s="1"/>
      <c r="OZJ19" s="1"/>
      <c r="OZK19" s="1"/>
      <c r="OZL19" s="1"/>
      <c r="OZM19" s="1"/>
      <c r="OZN19" s="1"/>
      <c r="OZO19" s="1"/>
      <c r="OZP19" s="1"/>
      <c r="OZQ19" s="1"/>
      <c r="OZR19" s="1"/>
      <c r="OZS19" s="1"/>
      <c r="OZT19" s="1"/>
      <c r="OZU19" s="1"/>
      <c r="OZV19" s="1"/>
      <c r="OZW19" s="1"/>
      <c r="OZX19" s="1"/>
      <c r="OZY19" s="1"/>
      <c r="OZZ19" s="1"/>
      <c r="PAA19" s="1"/>
      <c r="PAB19" s="1"/>
      <c r="PAC19" s="1"/>
      <c r="PAD19" s="1"/>
      <c r="PAE19" s="1"/>
      <c r="PAF19" s="1"/>
      <c r="PAG19" s="1"/>
      <c r="PAH19" s="1"/>
      <c r="PAI19" s="1"/>
      <c r="PAJ19" s="1"/>
      <c r="PAK19" s="1"/>
      <c r="PAL19" s="1"/>
      <c r="PAM19" s="1"/>
      <c r="PAN19" s="1"/>
      <c r="PAO19" s="1"/>
      <c r="PAP19" s="1"/>
      <c r="PAQ19" s="1"/>
      <c r="PAR19" s="1"/>
      <c r="PAS19" s="1"/>
      <c r="PAT19" s="1"/>
      <c r="PAU19" s="1"/>
      <c r="PAV19" s="1"/>
      <c r="PAW19" s="1"/>
      <c r="PAX19" s="1"/>
      <c r="PAY19" s="1"/>
      <c r="PAZ19" s="1"/>
      <c r="PBA19" s="1"/>
      <c r="PBB19" s="1"/>
      <c r="PBC19" s="1"/>
      <c r="PBD19" s="1"/>
      <c r="PBE19" s="1"/>
      <c r="PBF19" s="1"/>
      <c r="PBG19" s="1"/>
      <c r="PBH19" s="1"/>
      <c r="PBI19" s="1"/>
      <c r="PBJ19" s="1"/>
      <c r="PBK19" s="1"/>
      <c r="PBL19" s="1"/>
      <c r="PBM19" s="1"/>
      <c r="PBN19" s="1"/>
      <c r="PBO19" s="1"/>
      <c r="PBP19" s="1"/>
      <c r="PBQ19" s="1"/>
      <c r="PBR19" s="1"/>
      <c r="PBS19" s="1"/>
      <c r="PBT19" s="1"/>
      <c r="PBU19" s="1"/>
      <c r="PBV19" s="1"/>
      <c r="PBW19" s="1"/>
      <c r="PBX19" s="1"/>
      <c r="PBY19" s="1"/>
      <c r="PBZ19" s="1"/>
      <c r="PCA19" s="1"/>
      <c r="PCB19" s="1"/>
      <c r="PCC19" s="1"/>
      <c r="PCD19" s="1"/>
      <c r="PCE19" s="1"/>
      <c r="PCF19" s="1"/>
      <c r="PCG19" s="1"/>
      <c r="PCH19" s="1"/>
      <c r="PCI19" s="1"/>
      <c r="PCJ19" s="1"/>
      <c r="PCK19" s="1"/>
      <c r="PCL19" s="1"/>
      <c r="PCM19" s="1"/>
      <c r="PCN19" s="1"/>
      <c r="PCO19" s="1"/>
      <c r="PCP19" s="1"/>
      <c r="PCQ19" s="1"/>
      <c r="PCR19" s="1"/>
      <c r="PCS19" s="1"/>
      <c r="PCT19" s="1"/>
      <c r="PCU19" s="1"/>
      <c r="PCV19" s="1"/>
      <c r="PCW19" s="1"/>
      <c r="PCX19" s="1"/>
      <c r="PCY19" s="1"/>
      <c r="PCZ19" s="1"/>
      <c r="PDA19" s="1"/>
      <c r="PDB19" s="1"/>
      <c r="PDC19" s="1"/>
      <c r="PDD19" s="1"/>
      <c r="PDE19" s="1"/>
      <c r="PDF19" s="1"/>
      <c r="PDG19" s="1"/>
      <c r="PDH19" s="1"/>
      <c r="PDI19" s="1"/>
      <c r="PDJ19" s="1"/>
      <c r="PDK19" s="1"/>
      <c r="PDL19" s="1"/>
      <c r="PDM19" s="1"/>
      <c r="PDN19" s="1"/>
      <c r="PDO19" s="1"/>
      <c r="PDP19" s="1"/>
      <c r="PDQ19" s="1"/>
      <c r="PDR19" s="1"/>
      <c r="PDS19" s="1"/>
      <c r="PDT19" s="1"/>
      <c r="PDU19" s="1"/>
      <c r="PDV19" s="1"/>
      <c r="PDW19" s="1"/>
      <c r="PDX19" s="1"/>
      <c r="PDY19" s="1"/>
      <c r="PDZ19" s="1"/>
      <c r="PEA19" s="1"/>
      <c r="PEB19" s="1"/>
      <c r="PEC19" s="1"/>
      <c r="PED19" s="1"/>
      <c r="PEE19" s="1"/>
      <c r="PEF19" s="1"/>
      <c r="PEG19" s="1"/>
      <c r="PEH19" s="1"/>
      <c r="PEI19" s="1"/>
      <c r="PEJ19" s="1"/>
      <c r="PEK19" s="1"/>
      <c r="PEL19" s="1"/>
      <c r="PEM19" s="1"/>
      <c r="PEN19" s="1"/>
      <c r="PEO19" s="1"/>
      <c r="PEP19" s="1"/>
      <c r="PEQ19" s="1"/>
      <c r="PER19" s="1"/>
      <c r="PES19" s="1"/>
      <c r="PET19" s="1"/>
      <c r="PEU19" s="1"/>
      <c r="PEV19" s="1"/>
      <c r="PEW19" s="1"/>
      <c r="PEX19" s="1"/>
      <c r="PEY19" s="1"/>
      <c r="PEZ19" s="1"/>
      <c r="PFA19" s="1"/>
      <c r="PFB19" s="1"/>
      <c r="PFC19" s="1"/>
      <c r="PFD19" s="1"/>
      <c r="PFE19" s="1"/>
      <c r="PFF19" s="1"/>
      <c r="PFG19" s="1"/>
      <c r="PFH19" s="1"/>
      <c r="PFI19" s="1"/>
      <c r="PFJ19" s="1"/>
      <c r="PFK19" s="1"/>
      <c r="PFL19" s="1"/>
      <c r="PFM19" s="1"/>
      <c r="PFN19" s="1"/>
      <c r="PFO19" s="1"/>
      <c r="PFP19" s="1"/>
      <c r="PFQ19" s="1"/>
      <c r="PFR19" s="1"/>
      <c r="PFS19" s="1"/>
      <c r="PFT19" s="1"/>
      <c r="PFU19" s="1"/>
      <c r="PFV19" s="1"/>
      <c r="PFW19" s="1"/>
      <c r="PFX19" s="1"/>
      <c r="PFY19" s="1"/>
      <c r="PFZ19" s="1"/>
      <c r="PGA19" s="1"/>
      <c r="PGB19" s="1"/>
      <c r="PGC19" s="1"/>
      <c r="PGD19" s="1"/>
      <c r="PGE19" s="1"/>
      <c r="PGF19" s="1"/>
      <c r="PGG19" s="1"/>
      <c r="PGH19" s="1"/>
      <c r="PGI19" s="1"/>
      <c r="PGJ19" s="1"/>
      <c r="PGK19" s="1"/>
      <c r="PGL19" s="1"/>
      <c r="PGM19" s="1"/>
      <c r="PGN19" s="1"/>
      <c r="PGO19" s="1"/>
      <c r="PGP19" s="1"/>
      <c r="PGQ19" s="1"/>
      <c r="PGR19" s="1"/>
      <c r="PGS19" s="1"/>
      <c r="PGT19" s="1"/>
      <c r="PGU19" s="1"/>
      <c r="PGV19" s="1"/>
      <c r="PGW19" s="1"/>
      <c r="PGX19" s="1"/>
      <c r="PGY19" s="1"/>
      <c r="PGZ19" s="1"/>
      <c r="PHA19" s="1"/>
      <c r="PHB19" s="1"/>
      <c r="PHC19" s="1"/>
      <c r="PHD19" s="1"/>
      <c r="PHE19" s="1"/>
      <c r="PHF19" s="1"/>
      <c r="PHG19" s="1"/>
      <c r="PHH19" s="1"/>
      <c r="PHI19" s="1"/>
      <c r="PHJ19" s="1"/>
      <c r="PHK19" s="1"/>
      <c r="PHL19" s="1"/>
      <c r="PHM19" s="1"/>
      <c r="PHN19" s="1"/>
      <c r="PHO19" s="1"/>
      <c r="PHP19" s="1"/>
      <c r="PHQ19" s="1"/>
      <c r="PHR19" s="1"/>
      <c r="PHS19" s="1"/>
      <c r="PHT19" s="1"/>
      <c r="PHU19" s="1"/>
      <c r="PHV19" s="1"/>
      <c r="PHW19" s="1"/>
      <c r="PHX19" s="1"/>
      <c r="PHY19" s="1"/>
      <c r="PHZ19" s="1"/>
      <c r="PIA19" s="1"/>
      <c r="PIB19" s="1"/>
      <c r="PIC19" s="1"/>
      <c r="PID19" s="1"/>
      <c r="PIE19" s="1"/>
      <c r="PIF19" s="1"/>
      <c r="PIG19" s="1"/>
      <c r="PIH19" s="1"/>
      <c r="PII19" s="1"/>
      <c r="PIJ19" s="1"/>
      <c r="PIK19" s="1"/>
      <c r="PIL19" s="1"/>
      <c r="PIM19" s="1"/>
      <c r="PIN19" s="1"/>
      <c r="PIO19" s="1"/>
      <c r="PIP19" s="1"/>
      <c r="PIQ19" s="1"/>
      <c r="PIR19" s="1"/>
      <c r="PIS19" s="1"/>
      <c r="PIT19" s="1"/>
      <c r="PIU19" s="1"/>
      <c r="PIV19" s="1"/>
      <c r="PIW19" s="1"/>
      <c r="PIX19" s="1"/>
      <c r="PIY19" s="1"/>
      <c r="PIZ19" s="1"/>
      <c r="PJA19" s="1"/>
      <c r="PJB19" s="1"/>
      <c r="PJC19" s="1"/>
      <c r="PJD19" s="1"/>
      <c r="PJE19" s="1"/>
      <c r="PJF19" s="1"/>
      <c r="PJG19" s="1"/>
      <c r="PJH19" s="1"/>
      <c r="PJI19" s="1"/>
      <c r="PJJ19" s="1"/>
      <c r="PJK19" s="1"/>
      <c r="PJL19" s="1"/>
      <c r="PJM19" s="1"/>
      <c r="PJN19" s="1"/>
      <c r="PJO19" s="1"/>
      <c r="PJP19" s="1"/>
      <c r="PJQ19" s="1"/>
      <c r="PJR19" s="1"/>
      <c r="PJS19" s="1"/>
      <c r="PJT19" s="1"/>
      <c r="PJU19" s="1"/>
      <c r="PJV19" s="1"/>
      <c r="PJW19" s="1"/>
      <c r="PJX19" s="1"/>
      <c r="PJY19" s="1"/>
      <c r="PJZ19" s="1"/>
      <c r="PKA19" s="1"/>
      <c r="PKB19" s="1"/>
      <c r="PKC19" s="1"/>
      <c r="PKD19" s="1"/>
      <c r="PKE19" s="1"/>
      <c r="PKF19" s="1"/>
      <c r="PKG19" s="1"/>
      <c r="PKH19" s="1"/>
      <c r="PKI19" s="1"/>
      <c r="PKJ19" s="1"/>
      <c r="PKK19" s="1"/>
      <c r="PKL19" s="1"/>
      <c r="PKM19" s="1"/>
      <c r="PKN19" s="1"/>
      <c r="PKO19" s="1"/>
      <c r="PKP19" s="1"/>
      <c r="PKQ19" s="1"/>
      <c r="PKR19" s="1"/>
      <c r="PKS19" s="1"/>
      <c r="PKT19" s="1"/>
      <c r="PKU19" s="1"/>
      <c r="PKV19" s="1"/>
      <c r="PKW19" s="1"/>
      <c r="PKX19" s="1"/>
      <c r="PKY19" s="1"/>
      <c r="PKZ19" s="1"/>
      <c r="PLA19" s="1"/>
      <c r="PLB19" s="1"/>
      <c r="PLC19" s="1"/>
      <c r="PLD19" s="1"/>
      <c r="PLE19" s="1"/>
      <c r="PLF19" s="1"/>
      <c r="PLG19" s="1"/>
      <c r="PLH19" s="1"/>
      <c r="PLI19" s="1"/>
      <c r="PLJ19" s="1"/>
      <c r="PLK19" s="1"/>
      <c r="PLL19" s="1"/>
      <c r="PLM19" s="1"/>
      <c r="PLN19" s="1"/>
      <c r="PLO19" s="1"/>
      <c r="PLP19" s="1"/>
      <c r="PLQ19" s="1"/>
      <c r="PLR19" s="1"/>
      <c r="PLS19" s="1"/>
      <c r="PLT19" s="1"/>
      <c r="PLU19" s="1"/>
      <c r="PLV19" s="1"/>
      <c r="PLW19" s="1"/>
      <c r="PLX19" s="1"/>
      <c r="PLY19" s="1"/>
      <c r="PLZ19" s="1"/>
      <c r="PMA19" s="1"/>
      <c r="PMB19" s="1"/>
      <c r="PMC19" s="1"/>
      <c r="PMD19" s="1"/>
      <c r="PME19" s="1"/>
      <c r="PMF19" s="1"/>
      <c r="PMG19" s="1"/>
      <c r="PMH19" s="1"/>
      <c r="PMI19" s="1"/>
      <c r="PMJ19" s="1"/>
      <c r="PMK19" s="1"/>
      <c r="PML19" s="1"/>
      <c r="PMM19" s="1"/>
      <c r="PMN19" s="1"/>
      <c r="PMO19" s="1"/>
      <c r="PMP19" s="1"/>
      <c r="PMQ19" s="1"/>
      <c r="PMR19" s="1"/>
      <c r="PMS19" s="1"/>
      <c r="PMT19" s="1"/>
      <c r="PMU19" s="1"/>
      <c r="PMV19" s="1"/>
      <c r="PMW19" s="1"/>
      <c r="PMX19" s="1"/>
      <c r="PMY19" s="1"/>
      <c r="PMZ19" s="1"/>
      <c r="PNA19" s="1"/>
      <c r="PNB19" s="1"/>
      <c r="PNC19" s="1"/>
      <c r="PND19" s="1"/>
      <c r="PNE19" s="1"/>
      <c r="PNF19" s="1"/>
      <c r="PNG19" s="1"/>
      <c r="PNH19" s="1"/>
      <c r="PNI19" s="1"/>
      <c r="PNJ19" s="1"/>
      <c r="PNK19" s="1"/>
      <c r="PNL19" s="1"/>
      <c r="PNM19" s="1"/>
      <c r="PNN19" s="1"/>
      <c r="PNO19" s="1"/>
      <c r="PNP19" s="1"/>
      <c r="PNQ19" s="1"/>
      <c r="PNR19" s="1"/>
      <c r="PNS19" s="1"/>
      <c r="PNT19" s="1"/>
      <c r="PNU19" s="1"/>
      <c r="PNV19" s="1"/>
      <c r="PNW19" s="1"/>
      <c r="PNX19" s="1"/>
      <c r="PNY19" s="1"/>
      <c r="PNZ19" s="1"/>
      <c r="POA19" s="1"/>
      <c r="POB19" s="1"/>
      <c r="POC19" s="1"/>
      <c r="POD19" s="1"/>
      <c r="POE19" s="1"/>
      <c r="POF19" s="1"/>
      <c r="POG19" s="1"/>
      <c r="POH19" s="1"/>
      <c r="POI19" s="1"/>
      <c r="POJ19" s="1"/>
      <c r="POK19" s="1"/>
      <c r="POL19" s="1"/>
      <c r="POM19" s="1"/>
      <c r="PON19" s="1"/>
      <c r="POO19" s="1"/>
      <c r="POP19" s="1"/>
      <c r="POQ19" s="1"/>
      <c r="POR19" s="1"/>
      <c r="POS19" s="1"/>
      <c r="POT19" s="1"/>
      <c r="POU19" s="1"/>
      <c r="POV19" s="1"/>
      <c r="POW19" s="1"/>
      <c r="POX19" s="1"/>
      <c r="POY19" s="1"/>
      <c r="POZ19" s="1"/>
      <c r="PPA19" s="1"/>
      <c r="PPB19" s="1"/>
      <c r="PPC19" s="1"/>
      <c r="PPD19" s="1"/>
      <c r="PPE19" s="1"/>
      <c r="PPF19" s="1"/>
      <c r="PPG19" s="1"/>
      <c r="PPH19" s="1"/>
      <c r="PPI19" s="1"/>
      <c r="PPJ19" s="1"/>
      <c r="PPK19" s="1"/>
      <c r="PPL19" s="1"/>
      <c r="PPM19" s="1"/>
      <c r="PPN19" s="1"/>
      <c r="PPO19" s="1"/>
      <c r="PPP19" s="1"/>
      <c r="PPQ19" s="1"/>
      <c r="PPR19" s="1"/>
      <c r="PPS19" s="1"/>
      <c r="PPT19" s="1"/>
      <c r="PPU19" s="1"/>
      <c r="PPV19" s="1"/>
      <c r="PPW19" s="1"/>
      <c r="PPX19" s="1"/>
      <c r="PPY19" s="1"/>
      <c r="PPZ19" s="1"/>
      <c r="PQA19" s="1"/>
      <c r="PQB19" s="1"/>
      <c r="PQC19" s="1"/>
      <c r="PQD19" s="1"/>
      <c r="PQE19" s="1"/>
      <c r="PQF19" s="1"/>
      <c r="PQG19" s="1"/>
      <c r="PQH19" s="1"/>
      <c r="PQI19" s="1"/>
      <c r="PQJ19" s="1"/>
      <c r="PQK19" s="1"/>
      <c r="PQL19" s="1"/>
      <c r="PQM19" s="1"/>
      <c r="PQN19" s="1"/>
      <c r="PQO19" s="1"/>
      <c r="PQP19" s="1"/>
      <c r="PQQ19" s="1"/>
      <c r="PQR19" s="1"/>
      <c r="PQS19" s="1"/>
      <c r="PQT19" s="1"/>
      <c r="PQU19" s="1"/>
      <c r="PQV19" s="1"/>
      <c r="PQW19" s="1"/>
      <c r="PQX19" s="1"/>
      <c r="PQY19" s="1"/>
      <c r="PQZ19" s="1"/>
      <c r="PRA19" s="1"/>
      <c r="PRB19" s="1"/>
      <c r="PRC19" s="1"/>
      <c r="PRD19" s="1"/>
      <c r="PRE19" s="1"/>
      <c r="PRF19" s="1"/>
      <c r="PRG19" s="1"/>
      <c r="PRH19" s="1"/>
      <c r="PRI19" s="1"/>
      <c r="PRJ19" s="1"/>
      <c r="PRK19" s="1"/>
      <c r="PRL19" s="1"/>
      <c r="PRM19" s="1"/>
      <c r="PRN19" s="1"/>
      <c r="PRO19" s="1"/>
      <c r="PRP19" s="1"/>
      <c r="PRQ19" s="1"/>
      <c r="PRR19" s="1"/>
      <c r="PRS19" s="1"/>
      <c r="PRT19" s="1"/>
      <c r="PRU19" s="1"/>
      <c r="PRV19" s="1"/>
      <c r="PRW19" s="1"/>
      <c r="PRX19" s="1"/>
      <c r="PRY19" s="1"/>
      <c r="PRZ19" s="1"/>
      <c r="PSA19" s="1"/>
      <c r="PSB19" s="1"/>
      <c r="PSC19" s="1"/>
      <c r="PSD19" s="1"/>
      <c r="PSE19" s="1"/>
      <c r="PSF19" s="1"/>
      <c r="PSG19" s="1"/>
      <c r="PSH19" s="1"/>
      <c r="PSI19" s="1"/>
      <c r="PSJ19" s="1"/>
      <c r="PSK19" s="1"/>
      <c r="PSL19" s="1"/>
      <c r="PSM19" s="1"/>
      <c r="PSN19" s="1"/>
      <c r="PSO19" s="1"/>
      <c r="PSP19" s="1"/>
      <c r="PSQ19" s="1"/>
      <c r="PSR19" s="1"/>
      <c r="PSS19" s="1"/>
      <c r="PST19" s="1"/>
      <c r="PSU19" s="1"/>
      <c r="PSV19" s="1"/>
      <c r="PSW19" s="1"/>
      <c r="PSX19" s="1"/>
      <c r="PSY19" s="1"/>
      <c r="PSZ19" s="1"/>
      <c r="PTA19" s="1"/>
      <c r="PTB19" s="1"/>
      <c r="PTC19" s="1"/>
      <c r="PTD19" s="1"/>
      <c r="PTE19" s="1"/>
      <c r="PTF19" s="1"/>
      <c r="PTG19" s="1"/>
      <c r="PTH19" s="1"/>
      <c r="PTI19" s="1"/>
      <c r="PTJ19" s="1"/>
      <c r="PTK19" s="1"/>
      <c r="PTL19" s="1"/>
      <c r="PTM19" s="1"/>
      <c r="PTN19" s="1"/>
      <c r="PTO19" s="1"/>
      <c r="PTP19" s="1"/>
      <c r="PTQ19" s="1"/>
      <c r="PTR19" s="1"/>
      <c r="PTS19" s="1"/>
      <c r="PTT19" s="1"/>
      <c r="PTU19" s="1"/>
      <c r="PTV19" s="1"/>
      <c r="PTW19" s="1"/>
      <c r="PTX19" s="1"/>
      <c r="PTY19" s="1"/>
      <c r="PTZ19" s="1"/>
      <c r="PUA19" s="1"/>
      <c r="PUB19" s="1"/>
      <c r="PUC19" s="1"/>
      <c r="PUD19" s="1"/>
      <c r="PUE19" s="1"/>
      <c r="PUF19" s="1"/>
      <c r="PUG19" s="1"/>
      <c r="PUH19" s="1"/>
      <c r="PUI19" s="1"/>
      <c r="PUJ19" s="1"/>
      <c r="PUK19" s="1"/>
      <c r="PUL19" s="1"/>
      <c r="PUM19" s="1"/>
      <c r="PUN19" s="1"/>
      <c r="PUO19" s="1"/>
      <c r="PUP19" s="1"/>
      <c r="PUQ19" s="1"/>
      <c r="PUR19" s="1"/>
      <c r="PUS19" s="1"/>
      <c r="PUT19" s="1"/>
      <c r="PUU19" s="1"/>
      <c r="PUV19" s="1"/>
      <c r="PUW19" s="1"/>
      <c r="PUX19" s="1"/>
      <c r="PUY19" s="1"/>
      <c r="PUZ19" s="1"/>
      <c r="PVA19" s="1"/>
      <c r="PVB19" s="1"/>
      <c r="PVC19" s="1"/>
      <c r="PVD19" s="1"/>
      <c r="PVE19" s="1"/>
      <c r="PVF19" s="1"/>
      <c r="PVG19" s="1"/>
      <c r="PVH19" s="1"/>
      <c r="PVI19" s="1"/>
      <c r="PVJ19" s="1"/>
      <c r="PVK19" s="1"/>
      <c r="PVL19" s="1"/>
      <c r="PVM19" s="1"/>
      <c r="PVN19" s="1"/>
      <c r="PVO19" s="1"/>
      <c r="PVP19" s="1"/>
      <c r="PVQ19" s="1"/>
      <c r="PVR19" s="1"/>
      <c r="PVS19" s="1"/>
      <c r="PVT19" s="1"/>
      <c r="PVU19" s="1"/>
      <c r="PVV19" s="1"/>
      <c r="PVW19" s="1"/>
      <c r="PVX19" s="1"/>
      <c r="PVY19" s="1"/>
      <c r="PVZ19" s="1"/>
      <c r="PWA19" s="1"/>
      <c r="PWB19" s="1"/>
      <c r="PWC19" s="1"/>
      <c r="PWD19" s="1"/>
      <c r="PWE19" s="1"/>
      <c r="PWF19" s="1"/>
      <c r="PWG19" s="1"/>
      <c r="PWH19" s="1"/>
      <c r="PWI19" s="1"/>
      <c r="PWJ19" s="1"/>
      <c r="PWK19" s="1"/>
      <c r="PWL19" s="1"/>
      <c r="PWM19" s="1"/>
      <c r="PWN19" s="1"/>
      <c r="PWO19" s="1"/>
      <c r="PWP19" s="1"/>
      <c r="PWQ19" s="1"/>
      <c r="PWR19" s="1"/>
      <c r="PWS19" s="1"/>
      <c r="PWT19" s="1"/>
      <c r="PWU19" s="1"/>
      <c r="PWV19" s="1"/>
      <c r="PWW19" s="1"/>
      <c r="PWX19" s="1"/>
      <c r="PWY19" s="1"/>
      <c r="PWZ19" s="1"/>
      <c r="PXA19" s="1"/>
      <c r="PXB19" s="1"/>
      <c r="PXC19" s="1"/>
      <c r="PXD19" s="1"/>
      <c r="PXE19" s="1"/>
      <c r="PXF19" s="1"/>
      <c r="PXG19" s="1"/>
      <c r="PXH19" s="1"/>
      <c r="PXI19" s="1"/>
      <c r="PXJ19" s="1"/>
      <c r="PXK19" s="1"/>
      <c r="PXL19" s="1"/>
      <c r="PXM19" s="1"/>
      <c r="PXN19" s="1"/>
      <c r="PXO19" s="1"/>
      <c r="PXP19" s="1"/>
      <c r="PXQ19" s="1"/>
      <c r="PXR19" s="1"/>
      <c r="PXS19" s="1"/>
      <c r="PXT19" s="1"/>
      <c r="PXU19" s="1"/>
      <c r="PXV19" s="1"/>
      <c r="PXW19" s="1"/>
      <c r="PXX19" s="1"/>
      <c r="PXY19" s="1"/>
      <c r="PXZ19" s="1"/>
      <c r="PYA19" s="1"/>
      <c r="PYB19" s="1"/>
      <c r="PYC19" s="1"/>
      <c r="PYD19" s="1"/>
      <c r="PYE19" s="1"/>
      <c r="PYF19" s="1"/>
      <c r="PYG19" s="1"/>
      <c r="PYH19" s="1"/>
      <c r="PYI19" s="1"/>
      <c r="PYJ19" s="1"/>
      <c r="PYK19" s="1"/>
      <c r="PYL19" s="1"/>
      <c r="PYM19" s="1"/>
      <c r="PYN19" s="1"/>
      <c r="PYO19" s="1"/>
      <c r="PYP19" s="1"/>
      <c r="PYQ19" s="1"/>
      <c r="PYR19" s="1"/>
      <c r="PYS19" s="1"/>
      <c r="PYT19" s="1"/>
      <c r="PYU19" s="1"/>
      <c r="PYV19" s="1"/>
      <c r="PYW19" s="1"/>
      <c r="PYX19" s="1"/>
      <c r="PYY19" s="1"/>
      <c r="PYZ19" s="1"/>
      <c r="PZA19" s="1"/>
      <c r="PZB19" s="1"/>
      <c r="PZC19" s="1"/>
      <c r="PZD19" s="1"/>
      <c r="PZE19" s="1"/>
      <c r="PZF19" s="1"/>
      <c r="PZG19" s="1"/>
      <c r="PZH19" s="1"/>
      <c r="PZI19" s="1"/>
      <c r="PZJ19" s="1"/>
      <c r="PZK19" s="1"/>
      <c r="PZL19" s="1"/>
      <c r="PZM19" s="1"/>
      <c r="PZN19" s="1"/>
      <c r="PZO19" s="1"/>
      <c r="PZP19" s="1"/>
      <c r="PZQ19" s="1"/>
      <c r="PZR19" s="1"/>
      <c r="PZS19" s="1"/>
      <c r="PZT19" s="1"/>
      <c r="PZU19" s="1"/>
      <c r="PZV19" s="1"/>
      <c r="PZW19" s="1"/>
      <c r="PZX19" s="1"/>
      <c r="PZY19" s="1"/>
      <c r="PZZ19" s="1"/>
      <c r="QAA19" s="1"/>
      <c r="QAB19" s="1"/>
      <c r="QAC19" s="1"/>
      <c r="QAD19" s="1"/>
      <c r="QAE19" s="1"/>
      <c r="QAF19" s="1"/>
      <c r="QAG19" s="1"/>
      <c r="QAH19" s="1"/>
      <c r="QAI19" s="1"/>
      <c r="QAJ19" s="1"/>
      <c r="QAK19" s="1"/>
      <c r="QAL19" s="1"/>
      <c r="QAM19" s="1"/>
      <c r="QAN19" s="1"/>
      <c r="QAO19" s="1"/>
      <c r="QAP19" s="1"/>
      <c r="QAQ19" s="1"/>
      <c r="QAR19" s="1"/>
      <c r="QAS19" s="1"/>
      <c r="QAT19" s="1"/>
      <c r="QAU19" s="1"/>
      <c r="QAV19" s="1"/>
      <c r="QAW19" s="1"/>
      <c r="QAX19" s="1"/>
      <c r="QAY19" s="1"/>
      <c r="QAZ19" s="1"/>
      <c r="QBA19" s="1"/>
      <c r="QBB19" s="1"/>
      <c r="QBC19" s="1"/>
      <c r="QBD19" s="1"/>
      <c r="QBE19" s="1"/>
      <c r="QBF19" s="1"/>
      <c r="QBG19" s="1"/>
      <c r="QBH19" s="1"/>
      <c r="QBI19" s="1"/>
      <c r="QBJ19" s="1"/>
      <c r="QBK19" s="1"/>
      <c r="QBL19" s="1"/>
      <c r="QBM19" s="1"/>
      <c r="QBN19" s="1"/>
      <c r="QBO19" s="1"/>
      <c r="QBP19" s="1"/>
      <c r="QBQ19" s="1"/>
      <c r="QBR19" s="1"/>
      <c r="QBS19" s="1"/>
      <c r="QBT19" s="1"/>
      <c r="QBU19" s="1"/>
      <c r="QBV19" s="1"/>
      <c r="QBW19" s="1"/>
      <c r="QBX19" s="1"/>
      <c r="QBY19" s="1"/>
      <c r="QBZ19" s="1"/>
      <c r="QCA19" s="1"/>
      <c r="QCB19" s="1"/>
      <c r="QCC19" s="1"/>
      <c r="QCD19" s="1"/>
      <c r="QCE19" s="1"/>
      <c r="QCF19" s="1"/>
      <c r="QCG19" s="1"/>
      <c r="QCH19" s="1"/>
      <c r="QCI19" s="1"/>
      <c r="QCJ19" s="1"/>
      <c r="QCK19" s="1"/>
      <c r="QCL19" s="1"/>
      <c r="QCM19" s="1"/>
      <c r="QCN19" s="1"/>
      <c r="QCO19" s="1"/>
      <c r="QCP19" s="1"/>
      <c r="QCQ19" s="1"/>
      <c r="QCR19" s="1"/>
      <c r="QCS19" s="1"/>
      <c r="QCT19" s="1"/>
      <c r="QCU19" s="1"/>
      <c r="QCV19" s="1"/>
      <c r="QCW19" s="1"/>
      <c r="QCX19" s="1"/>
      <c r="QCY19" s="1"/>
      <c r="QCZ19" s="1"/>
      <c r="QDA19" s="1"/>
      <c r="QDB19" s="1"/>
      <c r="QDC19" s="1"/>
      <c r="QDD19" s="1"/>
      <c r="QDE19" s="1"/>
      <c r="QDF19" s="1"/>
      <c r="QDG19" s="1"/>
      <c r="QDH19" s="1"/>
      <c r="QDI19" s="1"/>
      <c r="QDJ19" s="1"/>
      <c r="QDK19" s="1"/>
      <c r="QDL19" s="1"/>
      <c r="QDM19" s="1"/>
      <c r="QDN19" s="1"/>
      <c r="QDO19" s="1"/>
      <c r="QDP19" s="1"/>
      <c r="QDQ19" s="1"/>
      <c r="QDR19" s="1"/>
      <c r="QDS19" s="1"/>
      <c r="QDT19" s="1"/>
      <c r="QDU19" s="1"/>
      <c r="QDV19" s="1"/>
      <c r="QDW19" s="1"/>
      <c r="QDX19" s="1"/>
      <c r="QDY19" s="1"/>
      <c r="QDZ19" s="1"/>
      <c r="QEA19" s="1"/>
      <c r="QEB19" s="1"/>
      <c r="QEC19" s="1"/>
      <c r="QED19" s="1"/>
      <c r="QEE19" s="1"/>
      <c r="QEF19" s="1"/>
      <c r="QEG19" s="1"/>
      <c r="QEH19" s="1"/>
      <c r="QEI19" s="1"/>
      <c r="QEJ19" s="1"/>
      <c r="QEK19" s="1"/>
      <c r="QEL19" s="1"/>
      <c r="QEM19" s="1"/>
      <c r="QEN19" s="1"/>
      <c r="QEO19" s="1"/>
      <c r="QEP19" s="1"/>
      <c r="QEQ19" s="1"/>
      <c r="QER19" s="1"/>
      <c r="QES19" s="1"/>
      <c r="QET19" s="1"/>
      <c r="QEU19" s="1"/>
      <c r="QEV19" s="1"/>
      <c r="QEW19" s="1"/>
      <c r="QEX19" s="1"/>
      <c r="QEY19" s="1"/>
      <c r="QEZ19" s="1"/>
      <c r="QFA19" s="1"/>
      <c r="QFB19" s="1"/>
      <c r="QFC19" s="1"/>
      <c r="QFD19" s="1"/>
      <c r="QFE19" s="1"/>
      <c r="QFF19" s="1"/>
      <c r="QFG19" s="1"/>
      <c r="QFH19" s="1"/>
      <c r="QFI19" s="1"/>
      <c r="QFJ19" s="1"/>
      <c r="QFK19" s="1"/>
      <c r="QFL19" s="1"/>
      <c r="QFM19" s="1"/>
      <c r="QFN19" s="1"/>
      <c r="QFO19" s="1"/>
      <c r="QFP19" s="1"/>
      <c r="QFQ19" s="1"/>
      <c r="QFR19" s="1"/>
      <c r="QFS19" s="1"/>
      <c r="QFT19" s="1"/>
      <c r="QFU19" s="1"/>
      <c r="QFV19" s="1"/>
      <c r="QFW19" s="1"/>
      <c r="QFX19" s="1"/>
      <c r="QFY19" s="1"/>
      <c r="QFZ19" s="1"/>
      <c r="QGA19" s="1"/>
      <c r="QGB19" s="1"/>
      <c r="QGC19" s="1"/>
      <c r="QGD19" s="1"/>
      <c r="QGE19" s="1"/>
      <c r="QGF19" s="1"/>
      <c r="QGG19" s="1"/>
      <c r="QGH19" s="1"/>
      <c r="QGI19" s="1"/>
      <c r="QGJ19" s="1"/>
      <c r="QGK19" s="1"/>
      <c r="QGL19" s="1"/>
      <c r="QGM19" s="1"/>
      <c r="QGN19" s="1"/>
      <c r="QGO19" s="1"/>
      <c r="QGP19" s="1"/>
      <c r="QGQ19" s="1"/>
      <c r="QGR19" s="1"/>
      <c r="QGS19" s="1"/>
      <c r="QGT19" s="1"/>
      <c r="QGU19" s="1"/>
      <c r="QGV19" s="1"/>
      <c r="QGW19" s="1"/>
      <c r="QGX19" s="1"/>
      <c r="QGY19" s="1"/>
      <c r="QGZ19" s="1"/>
      <c r="QHA19" s="1"/>
      <c r="QHB19" s="1"/>
      <c r="QHC19" s="1"/>
      <c r="QHD19" s="1"/>
      <c r="QHE19" s="1"/>
      <c r="QHF19" s="1"/>
      <c r="QHG19" s="1"/>
      <c r="QHH19" s="1"/>
      <c r="QHI19" s="1"/>
      <c r="QHJ19" s="1"/>
      <c r="QHK19" s="1"/>
      <c r="QHL19" s="1"/>
      <c r="QHM19" s="1"/>
      <c r="QHN19" s="1"/>
      <c r="QHO19" s="1"/>
      <c r="QHP19" s="1"/>
      <c r="QHQ19" s="1"/>
      <c r="QHR19" s="1"/>
      <c r="QHS19" s="1"/>
      <c r="QHT19" s="1"/>
      <c r="QHU19" s="1"/>
      <c r="QHV19" s="1"/>
      <c r="QHW19" s="1"/>
      <c r="QHX19" s="1"/>
      <c r="QHY19" s="1"/>
      <c r="QHZ19" s="1"/>
      <c r="QIA19" s="1"/>
      <c r="QIB19" s="1"/>
      <c r="QIC19" s="1"/>
      <c r="QID19" s="1"/>
      <c r="QIE19" s="1"/>
      <c r="QIF19" s="1"/>
      <c r="QIG19" s="1"/>
      <c r="QIH19" s="1"/>
      <c r="QII19" s="1"/>
      <c r="QIJ19" s="1"/>
      <c r="QIK19" s="1"/>
      <c r="QIL19" s="1"/>
      <c r="QIM19" s="1"/>
      <c r="QIN19" s="1"/>
      <c r="QIO19" s="1"/>
      <c r="QIP19" s="1"/>
      <c r="QIQ19" s="1"/>
      <c r="QIR19" s="1"/>
      <c r="QIS19" s="1"/>
      <c r="QIT19" s="1"/>
      <c r="QIU19" s="1"/>
      <c r="QIV19" s="1"/>
      <c r="QIW19" s="1"/>
      <c r="QIX19" s="1"/>
      <c r="QIY19" s="1"/>
      <c r="QIZ19" s="1"/>
      <c r="QJA19" s="1"/>
      <c r="QJB19" s="1"/>
      <c r="QJC19" s="1"/>
      <c r="QJD19" s="1"/>
      <c r="QJE19" s="1"/>
      <c r="QJF19" s="1"/>
      <c r="QJG19" s="1"/>
      <c r="QJH19" s="1"/>
      <c r="QJI19" s="1"/>
      <c r="QJJ19" s="1"/>
      <c r="QJK19" s="1"/>
      <c r="QJL19" s="1"/>
      <c r="QJM19" s="1"/>
      <c r="QJN19" s="1"/>
      <c r="QJO19" s="1"/>
      <c r="QJP19" s="1"/>
      <c r="QJQ19" s="1"/>
      <c r="QJR19" s="1"/>
      <c r="QJS19" s="1"/>
      <c r="QJT19" s="1"/>
      <c r="QJU19" s="1"/>
      <c r="QJV19" s="1"/>
      <c r="QJW19" s="1"/>
      <c r="QJX19" s="1"/>
      <c r="QJY19" s="1"/>
      <c r="QJZ19" s="1"/>
      <c r="QKA19" s="1"/>
      <c r="QKB19" s="1"/>
      <c r="QKC19" s="1"/>
      <c r="QKD19" s="1"/>
      <c r="QKE19" s="1"/>
      <c r="QKF19" s="1"/>
      <c r="QKG19" s="1"/>
      <c r="QKH19" s="1"/>
      <c r="QKI19" s="1"/>
      <c r="QKJ19" s="1"/>
      <c r="QKK19" s="1"/>
      <c r="QKL19" s="1"/>
      <c r="QKM19" s="1"/>
      <c r="QKN19" s="1"/>
      <c r="QKO19" s="1"/>
      <c r="QKP19" s="1"/>
      <c r="QKQ19" s="1"/>
      <c r="QKR19" s="1"/>
      <c r="QKS19" s="1"/>
      <c r="QKT19" s="1"/>
      <c r="QKU19" s="1"/>
      <c r="QKV19" s="1"/>
      <c r="QKW19" s="1"/>
      <c r="QKX19" s="1"/>
      <c r="QKY19" s="1"/>
      <c r="QKZ19" s="1"/>
      <c r="QLA19" s="1"/>
      <c r="QLB19" s="1"/>
      <c r="QLC19" s="1"/>
      <c r="QLD19" s="1"/>
      <c r="QLE19" s="1"/>
      <c r="QLF19" s="1"/>
      <c r="QLG19" s="1"/>
      <c r="QLH19" s="1"/>
      <c r="QLI19" s="1"/>
      <c r="QLJ19" s="1"/>
      <c r="QLK19" s="1"/>
      <c r="QLL19" s="1"/>
      <c r="QLM19" s="1"/>
      <c r="QLN19" s="1"/>
      <c r="QLO19" s="1"/>
      <c r="QLP19" s="1"/>
      <c r="QLQ19" s="1"/>
      <c r="QLR19" s="1"/>
      <c r="QLS19" s="1"/>
      <c r="QLT19" s="1"/>
      <c r="QLU19" s="1"/>
      <c r="QLV19" s="1"/>
      <c r="QLW19" s="1"/>
      <c r="QLX19" s="1"/>
      <c r="QLY19" s="1"/>
      <c r="QLZ19" s="1"/>
      <c r="QMA19" s="1"/>
      <c r="QMB19" s="1"/>
      <c r="QMC19" s="1"/>
      <c r="QMD19" s="1"/>
      <c r="QME19" s="1"/>
      <c r="QMF19" s="1"/>
      <c r="QMG19" s="1"/>
      <c r="QMH19" s="1"/>
      <c r="QMI19" s="1"/>
      <c r="QMJ19" s="1"/>
      <c r="QMK19" s="1"/>
      <c r="QML19" s="1"/>
      <c r="QMM19" s="1"/>
      <c r="QMN19" s="1"/>
      <c r="QMO19" s="1"/>
      <c r="QMP19" s="1"/>
      <c r="QMQ19" s="1"/>
      <c r="QMR19" s="1"/>
      <c r="QMS19" s="1"/>
      <c r="QMT19" s="1"/>
      <c r="QMU19" s="1"/>
      <c r="QMV19" s="1"/>
      <c r="QMW19" s="1"/>
      <c r="QMX19" s="1"/>
      <c r="QMY19" s="1"/>
      <c r="QMZ19" s="1"/>
      <c r="QNA19" s="1"/>
      <c r="QNB19" s="1"/>
      <c r="QNC19" s="1"/>
      <c r="QND19" s="1"/>
      <c r="QNE19" s="1"/>
      <c r="QNF19" s="1"/>
      <c r="QNG19" s="1"/>
      <c r="QNH19" s="1"/>
      <c r="QNI19" s="1"/>
      <c r="QNJ19" s="1"/>
      <c r="QNK19" s="1"/>
      <c r="QNL19" s="1"/>
      <c r="QNM19" s="1"/>
      <c r="QNN19" s="1"/>
      <c r="QNO19" s="1"/>
      <c r="QNP19" s="1"/>
      <c r="QNQ19" s="1"/>
      <c r="QNR19" s="1"/>
      <c r="QNS19" s="1"/>
      <c r="QNT19" s="1"/>
      <c r="QNU19" s="1"/>
      <c r="QNV19" s="1"/>
      <c r="QNW19" s="1"/>
      <c r="QNX19" s="1"/>
      <c r="QNY19" s="1"/>
      <c r="QNZ19" s="1"/>
      <c r="QOA19" s="1"/>
      <c r="QOB19" s="1"/>
      <c r="QOC19" s="1"/>
      <c r="QOD19" s="1"/>
      <c r="QOE19" s="1"/>
      <c r="QOF19" s="1"/>
      <c r="QOG19" s="1"/>
      <c r="QOH19" s="1"/>
      <c r="QOI19" s="1"/>
      <c r="QOJ19" s="1"/>
      <c r="QOK19" s="1"/>
      <c r="QOL19" s="1"/>
      <c r="QOM19" s="1"/>
      <c r="QON19" s="1"/>
      <c r="QOO19" s="1"/>
      <c r="QOP19" s="1"/>
      <c r="QOQ19" s="1"/>
      <c r="QOR19" s="1"/>
      <c r="QOS19" s="1"/>
      <c r="QOT19" s="1"/>
      <c r="QOU19" s="1"/>
      <c r="QOV19" s="1"/>
      <c r="QOW19" s="1"/>
      <c r="QOX19" s="1"/>
      <c r="QOY19" s="1"/>
      <c r="QOZ19" s="1"/>
      <c r="QPA19" s="1"/>
      <c r="QPB19" s="1"/>
      <c r="QPC19" s="1"/>
      <c r="QPD19" s="1"/>
      <c r="QPE19" s="1"/>
      <c r="QPF19" s="1"/>
      <c r="QPG19" s="1"/>
      <c r="QPH19" s="1"/>
      <c r="QPI19" s="1"/>
      <c r="QPJ19" s="1"/>
      <c r="QPK19" s="1"/>
      <c r="QPL19" s="1"/>
      <c r="QPM19" s="1"/>
      <c r="QPN19" s="1"/>
      <c r="QPO19" s="1"/>
      <c r="QPP19" s="1"/>
      <c r="QPQ19" s="1"/>
      <c r="QPR19" s="1"/>
      <c r="QPS19" s="1"/>
      <c r="QPT19" s="1"/>
      <c r="QPU19" s="1"/>
      <c r="QPV19" s="1"/>
      <c r="QPW19" s="1"/>
      <c r="QPX19" s="1"/>
      <c r="QPY19" s="1"/>
      <c r="QPZ19" s="1"/>
      <c r="QQA19" s="1"/>
      <c r="QQB19" s="1"/>
      <c r="QQC19" s="1"/>
      <c r="QQD19" s="1"/>
      <c r="QQE19" s="1"/>
      <c r="QQF19" s="1"/>
      <c r="QQG19" s="1"/>
      <c r="QQH19" s="1"/>
      <c r="QQI19" s="1"/>
      <c r="QQJ19" s="1"/>
      <c r="QQK19" s="1"/>
      <c r="QQL19" s="1"/>
      <c r="QQM19" s="1"/>
      <c r="QQN19" s="1"/>
      <c r="QQO19" s="1"/>
      <c r="QQP19" s="1"/>
      <c r="QQQ19" s="1"/>
      <c r="QQR19" s="1"/>
      <c r="QQS19" s="1"/>
      <c r="QQT19" s="1"/>
      <c r="QQU19" s="1"/>
      <c r="QQV19" s="1"/>
      <c r="QQW19" s="1"/>
      <c r="QQX19" s="1"/>
      <c r="QQY19" s="1"/>
      <c r="QQZ19" s="1"/>
      <c r="QRA19" s="1"/>
      <c r="QRB19" s="1"/>
      <c r="QRC19" s="1"/>
      <c r="QRD19" s="1"/>
      <c r="QRE19" s="1"/>
      <c r="QRF19" s="1"/>
      <c r="QRG19" s="1"/>
      <c r="QRH19" s="1"/>
      <c r="QRI19" s="1"/>
      <c r="QRJ19" s="1"/>
      <c r="QRK19" s="1"/>
      <c r="QRL19" s="1"/>
      <c r="QRM19" s="1"/>
      <c r="QRN19" s="1"/>
      <c r="QRO19" s="1"/>
      <c r="QRP19" s="1"/>
      <c r="QRQ19" s="1"/>
      <c r="QRR19" s="1"/>
      <c r="QRS19" s="1"/>
      <c r="QRT19" s="1"/>
      <c r="QRU19" s="1"/>
      <c r="QRV19" s="1"/>
      <c r="QRW19" s="1"/>
      <c r="QRX19" s="1"/>
      <c r="QRY19" s="1"/>
      <c r="QRZ19" s="1"/>
      <c r="QSA19" s="1"/>
      <c r="QSB19" s="1"/>
      <c r="QSC19" s="1"/>
      <c r="QSD19" s="1"/>
      <c r="QSE19" s="1"/>
      <c r="QSF19" s="1"/>
      <c r="QSG19" s="1"/>
      <c r="QSH19" s="1"/>
      <c r="QSI19" s="1"/>
      <c r="QSJ19" s="1"/>
      <c r="QSK19" s="1"/>
      <c r="QSL19" s="1"/>
      <c r="QSM19" s="1"/>
      <c r="QSN19" s="1"/>
      <c r="QSO19" s="1"/>
      <c r="QSP19" s="1"/>
      <c r="QSQ19" s="1"/>
      <c r="QSR19" s="1"/>
      <c r="QSS19" s="1"/>
      <c r="QST19" s="1"/>
      <c r="QSU19" s="1"/>
      <c r="QSV19" s="1"/>
      <c r="QSW19" s="1"/>
      <c r="QSX19" s="1"/>
      <c r="QSY19" s="1"/>
      <c r="QSZ19" s="1"/>
      <c r="QTA19" s="1"/>
      <c r="QTB19" s="1"/>
      <c r="QTC19" s="1"/>
      <c r="QTD19" s="1"/>
      <c r="QTE19" s="1"/>
      <c r="QTF19" s="1"/>
      <c r="QTG19" s="1"/>
      <c r="QTH19" s="1"/>
      <c r="QTI19" s="1"/>
      <c r="QTJ19" s="1"/>
      <c r="QTK19" s="1"/>
      <c r="QTL19" s="1"/>
      <c r="QTM19" s="1"/>
      <c r="QTN19" s="1"/>
      <c r="QTO19" s="1"/>
      <c r="QTP19" s="1"/>
      <c r="QTQ19" s="1"/>
      <c r="QTR19" s="1"/>
      <c r="QTS19" s="1"/>
      <c r="QTT19" s="1"/>
      <c r="QTU19" s="1"/>
      <c r="QTV19" s="1"/>
      <c r="QTW19" s="1"/>
      <c r="QTX19" s="1"/>
      <c r="QTY19" s="1"/>
      <c r="QTZ19" s="1"/>
      <c r="QUA19" s="1"/>
      <c r="QUB19" s="1"/>
      <c r="QUC19" s="1"/>
      <c r="QUD19" s="1"/>
      <c r="QUE19" s="1"/>
      <c r="QUF19" s="1"/>
      <c r="QUG19" s="1"/>
      <c r="QUH19" s="1"/>
      <c r="QUI19" s="1"/>
      <c r="QUJ19" s="1"/>
      <c r="QUK19" s="1"/>
      <c r="QUL19" s="1"/>
      <c r="QUM19" s="1"/>
      <c r="QUN19" s="1"/>
      <c r="QUO19" s="1"/>
      <c r="QUP19" s="1"/>
      <c r="QUQ19" s="1"/>
      <c r="QUR19" s="1"/>
      <c r="QUS19" s="1"/>
      <c r="QUT19" s="1"/>
      <c r="QUU19" s="1"/>
      <c r="QUV19" s="1"/>
      <c r="QUW19" s="1"/>
      <c r="QUX19" s="1"/>
      <c r="QUY19" s="1"/>
      <c r="QUZ19" s="1"/>
      <c r="QVA19" s="1"/>
      <c r="QVB19" s="1"/>
      <c r="QVC19" s="1"/>
      <c r="QVD19" s="1"/>
      <c r="QVE19" s="1"/>
      <c r="QVF19" s="1"/>
      <c r="QVG19" s="1"/>
      <c r="QVH19" s="1"/>
      <c r="QVI19" s="1"/>
      <c r="QVJ19" s="1"/>
      <c r="QVK19" s="1"/>
      <c r="QVL19" s="1"/>
      <c r="QVM19" s="1"/>
      <c r="QVN19" s="1"/>
      <c r="QVO19" s="1"/>
      <c r="QVP19" s="1"/>
      <c r="QVQ19" s="1"/>
      <c r="QVR19" s="1"/>
      <c r="QVS19" s="1"/>
      <c r="QVT19" s="1"/>
      <c r="QVU19" s="1"/>
      <c r="QVV19" s="1"/>
      <c r="QVW19" s="1"/>
      <c r="QVX19" s="1"/>
      <c r="QVY19" s="1"/>
      <c r="QVZ19" s="1"/>
      <c r="QWA19" s="1"/>
      <c r="QWB19" s="1"/>
      <c r="QWC19" s="1"/>
      <c r="QWD19" s="1"/>
      <c r="QWE19" s="1"/>
      <c r="QWF19" s="1"/>
      <c r="QWG19" s="1"/>
      <c r="QWH19" s="1"/>
      <c r="QWI19" s="1"/>
      <c r="QWJ19" s="1"/>
      <c r="QWK19" s="1"/>
      <c r="QWL19" s="1"/>
      <c r="QWM19" s="1"/>
      <c r="QWN19" s="1"/>
      <c r="QWO19" s="1"/>
      <c r="QWP19" s="1"/>
      <c r="QWQ19" s="1"/>
      <c r="QWR19" s="1"/>
      <c r="QWS19" s="1"/>
      <c r="QWT19" s="1"/>
      <c r="QWU19" s="1"/>
      <c r="QWV19" s="1"/>
      <c r="QWW19" s="1"/>
      <c r="QWX19" s="1"/>
      <c r="QWY19" s="1"/>
      <c r="QWZ19" s="1"/>
      <c r="QXA19" s="1"/>
      <c r="QXB19" s="1"/>
      <c r="QXC19" s="1"/>
      <c r="QXD19" s="1"/>
      <c r="QXE19" s="1"/>
      <c r="QXF19" s="1"/>
      <c r="QXG19" s="1"/>
      <c r="QXH19" s="1"/>
      <c r="QXI19" s="1"/>
      <c r="QXJ19" s="1"/>
      <c r="QXK19" s="1"/>
      <c r="QXL19" s="1"/>
      <c r="QXM19" s="1"/>
      <c r="QXN19" s="1"/>
      <c r="QXO19" s="1"/>
      <c r="QXP19" s="1"/>
      <c r="QXQ19" s="1"/>
      <c r="QXR19" s="1"/>
      <c r="QXS19" s="1"/>
      <c r="QXT19" s="1"/>
      <c r="QXU19" s="1"/>
      <c r="QXV19" s="1"/>
      <c r="QXW19" s="1"/>
      <c r="QXX19" s="1"/>
      <c r="QXY19" s="1"/>
      <c r="QXZ19" s="1"/>
      <c r="QYA19" s="1"/>
      <c r="QYB19" s="1"/>
      <c r="QYC19" s="1"/>
      <c r="QYD19" s="1"/>
      <c r="QYE19" s="1"/>
      <c r="QYF19" s="1"/>
      <c r="QYG19" s="1"/>
      <c r="QYH19" s="1"/>
      <c r="QYI19" s="1"/>
      <c r="QYJ19" s="1"/>
      <c r="QYK19" s="1"/>
      <c r="QYL19" s="1"/>
      <c r="QYM19" s="1"/>
      <c r="QYN19" s="1"/>
      <c r="QYO19" s="1"/>
      <c r="QYP19" s="1"/>
      <c r="QYQ19" s="1"/>
      <c r="QYR19" s="1"/>
      <c r="QYS19" s="1"/>
      <c r="QYT19" s="1"/>
      <c r="QYU19" s="1"/>
      <c r="QYV19" s="1"/>
      <c r="QYW19" s="1"/>
      <c r="QYX19" s="1"/>
      <c r="QYY19" s="1"/>
      <c r="QYZ19" s="1"/>
      <c r="QZA19" s="1"/>
      <c r="QZB19" s="1"/>
      <c r="QZC19" s="1"/>
      <c r="QZD19" s="1"/>
      <c r="QZE19" s="1"/>
      <c r="QZF19" s="1"/>
      <c r="QZG19" s="1"/>
      <c r="QZH19" s="1"/>
      <c r="QZI19" s="1"/>
      <c r="QZJ19" s="1"/>
      <c r="QZK19" s="1"/>
      <c r="QZL19" s="1"/>
      <c r="QZM19" s="1"/>
      <c r="QZN19" s="1"/>
      <c r="QZO19" s="1"/>
      <c r="QZP19" s="1"/>
      <c r="QZQ19" s="1"/>
      <c r="QZR19" s="1"/>
      <c r="QZS19" s="1"/>
      <c r="QZT19" s="1"/>
      <c r="QZU19" s="1"/>
      <c r="QZV19" s="1"/>
      <c r="QZW19" s="1"/>
      <c r="QZX19" s="1"/>
      <c r="QZY19" s="1"/>
      <c r="QZZ19" s="1"/>
      <c r="RAA19" s="1"/>
      <c r="RAB19" s="1"/>
      <c r="RAC19" s="1"/>
      <c r="RAD19" s="1"/>
      <c r="RAE19" s="1"/>
      <c r="RAF19" s="1"/>
      <c r="RAG19" s="1"/>
      <c r="RAH19" s="1"/>
      <c r="RAI19" s="1"/>
      <c r="RAJ19" s="1"/>
      <c r="RAK19" s="1"/>
      <c r="RAL19" s="1"/>
      <c r="RAM19" s="1"/>
      <c r="RAN19" s="1"/>
      <c r="RAO19" s="1"/>
      <c r="RAP19" s="1"/>
      <c r="RAQ19" s="1"/>
      <c r="RAR19" s="1"/>
      <c r="RAS19" s="1"/>
      <c r="RAT19" s="1"/>
      <c r="RAU19" s="1"/>
      <c r="RAV19" s="1"/>
      <c r="RAW19" s="1"/>
      <c r="RAX19" s="1"/>
      <c r="RAY19" s="1"/>
      <c r="RAZ19" s="1"/>
      <c r="RBA19" s="1"/>
      <c r="RBB19" s="1"/>
      <c r="RBC19" s="1"/>
      <c r="RBD19" s="1"/>
      <c r="RBE19" s="1"/>
      <c r="RBF19" s="1"/>
      <c r="RBG19" s="1"/>
      <c r="RBH19" s="1"/>
      <c r="RBI19" s="1"/>
      <c r="RBJ19" s="1"/>
      <c r="RBK19" s="1"/>
      <c r="RBL19" s="1"/>
      <c r="RBM19" s="1"/>
      <c r="RBN19" s="1"/>
      <c r="RBO19" s="1"/>
      <c r="RBP19" s="1"/>
      <c r="RBQ19" s="1"/>
      <c r="RBR19" s="1"/>
      <c r="RBS19" s="1"/>
      <c r="RBT19" s="1"/>
      <c r="RBU19" s="1"/>
      <c r="RBV19" s="1"/>
      <c r="RBW19" s="1"/>
      <c r="RBX19" s="1"/>
      <c r="RBY19" s="1"/>
      <c r="RBZ19" s="1"/>
      <c r="RCA19" s="1"/>
      <c r="RCB19" s="1"/>
      <c r="RCC19" s="1"/>
      <c r="RCD19" s="1"/>
      <c r="RCE19" s="1"/>
      <c r="RCF19" s="1"/>
      <c r="RCG19" s="1"/>
      <c r="RCH19" s="1"/>
      <c r="RCI19" s="1"/>
      <c r="RCJ19" s="1"/>
      <c r="RCK19" s="1"/>
      <c r="RCL19" s="1"/>
      <c r="RCM19" s="1"/>
      <c r="RCN19" s="1"/>
      <c r="RCO19" s="1"/>
      <c r="RCP19" s="1"/>
      <c r="RCQ19" s="1"/>
      <c r="RCR19" s="1"/>
      <c r="RCS19" s="1"/>
      <c r="RCT19" s="1"/>
      <c r="RCU19" s="1"/>
      <c r="RCV19" s="1"/>
      <c r="RCW19" s="1"/>
      <c r="RCX19" s="1"/>
      <c r="RCY19" s="1"/>
      <c r="RCZ19" s="1"/>
      <c r="RDA19" s="1"/>
      <c r="RDB19" s="1"/>
      <c r="RDC19" s="1"/>
      <c r="RDD19" s="1"/>
      <c r="RDE19" s="1"/>
      <c r="RDF19" s="1"/>
      <c r="RDG19" s="1"/>
      <c r="RDH19" s="1"/>
      <c r="RDI19" s="1"/>
      <c r="RDJ19" s="1"/>
      <c r="RDK19" s="1"/>
      <c r="RDL19" s="1"/>
      <c r="RDM19" s="1"/>
      <c r="RDN19" s="1"/>
      <c r="RDO19" s="1"/>
      <c r="RDP19" s="1"/>
      <c r="RDQ19" s="1"/>
      <c r="RDR19" s="1"/>
      <c r="RDS19" s="1"/>
      <c r="RDT19" s="1"/>
      <c r="RDU19" s="1"/>
      <c r="RDV19" s="1"/>
      <c r="RDW19" s="1"/>
      <c r="RDX19" s="1"/>
      <c r="RDY19" s="1"/>
      <c r="RDZ19" s="1"/>
      <c r="REA19" s="1"/>
      <c r="REB19" s="1"/>
      <c r="REC19" s="1"/>
      <c r="RED19" s="1"/>
      <c r="REE19" s="1"/>
      <c r="REF19" s="1"/>
      <c r="REG19" s="1"/>
      <c r="REH19" s="1"/>
      <c r="REI19" s="1"/>
      <c r="REJ19" s="1"/>
      <c r="REK19" s="1"/>
      <c r="REL19" s="1"/>
      <c r="REM19" s="1"/>
      <c r="REN19" s="1"/>
      <c r="REO19" s="1"/>
      <c r="REP19" s="1"/>
      <c r="REQ19" s="1"/>
      <c r="RER19" s="1"/>
      <c r="RES19" s="1"/>
      <c r="RET19" s="1"/>
      <c r="REU19" s="1"/>
      <c r="REV19" s="1"/>
      <c r="REW19" s="1"/>
      <c r="REX19" s="1"/>
      <c r="REY19" s="1"/>
      <c r="REZ19" s="1"/>
      <c r="RFA19" s="1"/>
      <c r="RFB19" s="1"/>
      <c r="RFC19" s="1"/>
      <c r="RFD19" s="1"/>
      <c r="RFE19" s="1"/>
      <c r="RFF19" s="1"/>
      <c r="RFG19" s="1"/>
      <c r="RFH19" s="1"/>
      <c r="RFI19" s="1"/>
      <c r="RFJ19" s="1"/>
      <c r="RFK19" s="1"/>
      <c r="RFL19" s="1"/>
      <c r="RFM19" s="1"/>
      <c r="RFN19" s="1"/>
      <c r="RFO19" s="1"/>
      <c r="RFP19" s="1"/>
      <c r="RFQ19" s="1"/>
      <c r="RFR19" s="1"/>
      <c r="RFS19" s="1"/>
      <c r="RFT19" s="1"/>
      <c r="RFU19" s="1"/>
      <c r="RFV19" s="1"/>
      <c r="RFW19" s="1"/>
      <c r="RFX19" s="1"/>
      <c r="RFY19" s="1"/>
      <c r="RFZ19" s="1"/>
      <c r="RGA19" s="1"/>
      <c r="RGB19" s="1"/>
      <c r="RGC19" s="1"/>
      <c r="RGD19" s="1"/>
      <c r="RGE19" s="1"/>
      <c r="RGF19" s="1"/>
      <c r="RGG19" s="1"/>
      <c r="RGH19" s="1"/>
      <c r="RGI19" s="1"/>
      <c r="RGJ19" s="1"/>
      <c r="RGK19" s="1"/>
      <c r="RGL19" s="1"/>
      <c r="RGM19" s="1"/>
      <c r="RGN19" s="1"/>
      <c r="RGO19" s="1"/>
      <c r="RGP19" s="1"/>
      <c r="RGQ19" s="1"/>
      <c r="RGR19" s="1"/>
      <c r="RGS19" s="1"/>
      <c r="RGT19" s="1"/>
      <c r="RGU19" s="1"/>
      <c r="RGV19" s="1"/>
      <c r="RGW19" s="1"/>
      <c r="RGX19" s="1"/>
      <c r="RGY19" s="1"/>
      <c r="RGZ19" s="1"/>
      <c r="RHA19" s="1"/>
      <c r="RHB19" s="1"/>
      <c r="RHC19" s="1"/>
      <c r="RHD19" s="1"/>
      <c r="RHE19" s="1"/>
      <c r="RHF19" s="1"/>
      <c r="RHG19" s="1"/>
      <c r="RHH19" s="1"/>
      <c r="RHI19" s="1"/>
      <c r="RHJ19" s="1"/>
      <c r="RHK19" s="1"/>
      <c r="RHL19" s="1"/>
      <c r="RHM19" s="1"/>
      <c r="RHN19" s="1"/>
      <c r="RHO19" s="1"/>
      <c r="RHP19" s="1"/>
      <c r="RHQ19" s="1"/>
      <c r="RHR19" s="1"/>
      <c r="RHS19" s="1"/>
      <c r="RHT19" s="1"/>
      <c r="RHU19" s="1"/>
      <c r="RHV19" s="1"/>
      <c r="RHW19" s="1"/>
      <c r="RHX19" s="1"/>
      <c r="RHY19" s="1"/>
      <c r="RHZ19" s="1"/>
      <c r="RIA19" s="1"/>
      <c r="RIB19" s="1"/>
      <c r="RIC19" s="1"/>
      <c r="RID19" s="1"/>
      <c r="RIE19" s="1"/>
      <c r="RIF19" s="1"/>
      <c r="RIG19" s="1"/>
      <c r="RIH19" s="1"/>
      <c r="RII19" s="1"/>
      <c r="RIJ19" s="1"/>
      <c r="RIK19" s="1"/>
      <c r="RIL19" s="1"/>
      <c r="RIM19" s="1"/>
      <c r="RIN19" s="1"/>
      <c r="RIO19" s="1"/>
      <c r="RIP19" s="1"/>
      <c r="RIQ19" s="1"/>
      <c r="RIR19" s="1"/>
      <c r="RIS19" s="1"/>
      <c r="RIT19" s="1"/>
      <c r="RIU19" s="1"/>
      <c r="RIV19" s="1"/>
      <c r="RIW19" s="1"/>
      <c r="RIX19" s="1"/>
      <c r="RIY19" s="1"/>
      <c r="RIZ19" s="1"/>
      <c r="RJA19" s="1"/>
      <c r="RJB19" s="1"/>
      <c r="RJC19" s="1"/>
      <c r="RJD19" s="1"/>
      <c r="RJE19" s="1"/>
      <c r="RJF19" s="1"/>
      <c r="RJG19" s="1"/>
      <c r="RJH19" s="1"/>
      <c r="RJI19" s="1"/>
      <c r="RJJ19" s="1"/>
      <c r="RJK19" s="1"/>
      <c r="RJL19" s="1"/>
      <c r="RJM19" s="1"/>
      <c r="RJN19" s="1"/>
      <c r="RJO19" s="1"/>
      <c r="RJP19" s="1"/>
      <c r="RJQ19" s="1"/>
      <c r="RJR19" s="1"/>
      <c r="RJS19" s="1"/>
      <c r="RJT19" s="1"/>
      <c r="RJU19" s="1"/>
      <c r="RJV19" s="1"/>
      <c r="RJW19" s="1"/>
      <c r="RJX19" s="1"/>
      <c r="RJY19" s="1"/>
      <c r="RJZ19" s="1"/>
      <c r="RKA19" s="1"/>
      <c r="RKB19" s="1"/>
      <c r="RKC19" s="1"/>
      <c r="RKD19" s="1"/>
      <c r="RKE19" s="1"/>
      <c r="RKF19" s="1"/>
      <c r="RKG19" s="1"/>
      <c r="RKH19" s="1"/>
      <c r="RKI19" s="1"/>
      <c r="RKJ19" s="1"/>
      <c r="RKK19" s="1"/>
      <c r="RKL19" s="1"/>
      <c r="RKM19" s="1"/>
      <c r="RKN19" s="1"/>
      <c r="RKO19" s="1"/>
      <c r="RKP19" s="1"/>
      <c r="RKQ19" s="1"/>
      <c r="RKR19" s="1"/>
      <c r="RKS19" s="1"/>
      <c r="RKT19" s="1"/>
      <c r="RKU19" s="1"/>
      <c r="RKV19" s="1"/>
      <c r="RKW19" s="1"/>
      <c r="RKX19" s="1"/>
      <c r="RKY19" s="1"/>
      <c r="RKZ19" s="1"/>
      <c r="RLA19" s="1"/>
      <c r="RLB19" s="1"/>
      <c r="RLC19" s="1"/>
      <c r="RLD19" s="1"/>
      <c r="RLE19" s="1"/>
      <c r="RLF19" s="1"/>
      <c r="RLG19" s="1"/>
      <c r="RLH19" s="1"/>
      <c r="RLI19" s="1"/>
      <c r="RLJ19" s="1"/>
      <c r="RLK19" s="1"/>
      <c r="RLL19" s="1"/>
      <c r="RLM19" s="1"/>
      <c r="RLN19" s="1"/>
      <c r="RLO19" s="1"/>
      <c r="RLP19" s="1"/>
      <c r="RLQ19" s="1"/>
      <c r="RLR19" s="1"/>
      <c r="RLS19" s="1"/>
      <c r="RLT19" s="1"/>
      <c r="RLU19" s="1"/>
      <c r="RLV19" s="1"/>
      <c r="RLW19" s="1"/>
      <c r="RLX19" s="1"/>
      <c r="RLY19" s="1"/>
      <c r="RLZ19" s="1"/>
      <c r="RMA19" s="1"/>
      <c r="RMB19" s="1"/>
      <c r="RMC19" s="1"/>
      <c r="RMD19" s="1"/>
      <c r="RME19" s="1"/>
      <c r="RMF19" s="1"/>
      <c r="RMG19" s="1"/>
      <c r="RMH19" s="1"/>
      <c r="RMI19" s="1"/>
      <c r="RMJ19" s="1"/>
      <c r="RMK19" s="1"/>
      <c r="RML19" s="1"/>
      <c r="RMM19" s="1"/>
      <c r="RMN19" s="1"/>
      <c r="RMO19" s="1"/>
      <c r="RMP19" s="1"/>
      <c r="RMQ19" s="1"/>
      <c r="RMR19" s="1"/>
      <c r="RMS19" s="1"/>
      <c r="RMT19" s="1"/>
      <c r="RMU19" s="1"/>
      <c r="RMV19" s="1"/>
      <c r="RMW19" s="1"/>
      <c r="RMX19" s="1"/>
      <c r="RMY19" s="1"/>
      <c r="RMZ19" s="1"/>
      <c r="RNA19" s="1"/>
      <c r="RNB19" s="1"/>
      <c r="RNC19" s="1"/>
      <c r="RND19" s="1"/>
      <c r="RNE19" s="1"/>
      <c r="RNF19" s="1"/>
      <c r="RNG19" s="1"/>
      <c r="RNH19" s="1"/>
      <c r="RNI19" s="1"/>
      <c r="RNJ19" s="1"/>
      <c r="RNK19" s="1"/>
      <c r="RNL19" s="1"/>
      <c r="RNM19" s="1"/>
      <c r="RNN19" s="1"/>
      <c r="RNO19" s="1"/>
      <c r="RNP19" s="1"/>
      <c r="RNQ19" s="1"/>
      <c r="RNR19" s="1"/>
      <c r="RNS19" s="1"/>
      <c r="RNT19" s="1"/>
      <c r="RNU19" s="1"/>
      <c r="RNV19" s="1"/>
      <c r="RNW19" s="1"/>
      <c r="RNX19" s="1"/>
      <c r="RNY19" s="1"/>
      <c r="RNZ19" s="1"/>
      <c r="ROA19" s="1"/>
      <c r="ROB19" s="1"/>
      <c r="ROC19" s="1"/>
      <c r="ROD19" s="1"/>
      <c r="ROE19" s="1"/>
      <c r="ROF19" s="1"/>
      <c r="ROG19" s="1"/>
      <c r="ROH19" s="1"/>
      <c r="ROI19" s="1"/>
      <c r="ROJ19" s="1"/>
      <c r="ROK19" s="1"/>
      <c r="ROL19" s="1"/>
      <c r="ROM19" s="1"/>
      <c r="RON19" s="1"/>
      <c r="ROO19" s="1"/>
      <c r="ROP19" s="1"/>
      <c r="ROQ19" s="1"/>
      <c r="ROR19" s="1"/>
      <c r="ROS19" s="1"/>
      <c r="ROT19" s="1"/>
      <c r="ROU19" s="1"/>
      <c r="ROV19" s="1"/>
      <c r="ROW19" s="1"/>
      <c r="ROX19" s="1"/>
      <c r="ROY19" s="1"/>
      <c r="ROZ19" s="1"/>
      <c r="RPA19" s="1"/>
      <c r="RPB19" s="1"/>
      <c r="RPC19" s="1"/>
      <c r="RPD19" s="1"/>
      <c r="RPE19" s="1"/>
      <c r="RPF19" s="1"/>
      <c r="RPG19" s="1"/>
      <c r="RPH19" s="1"/>
      <c r="RPI19" s="1"/>
      <c r="RPJ19" s="1"/>
      <c r="RPK19" s="1"/>
      <c r="RPL19" s="1"/>
      <c r="RPM19" s="1"/>
      <c r="RPN19" s="1"/>
      <c r="RPO19" s="1"/>
      <c r="RPP19" s="1"/>
      <c r="RPQ19" s="1"/>
      <c r="RPR19" s="1"/>
      <c r="RPS19" s="1"/>
      <c r="RPT19" s="1"/>
      <c r="RPU19" s="1"/>
      <c r="RPV19" s="1"/>
      <c r="RPW19" s="1"/>
      <c r="RPX19" s="1"/>
      <c r="RPY19" s="1"/>
      <c r="RPZ19" s="1"/>
      <c r="RQA19" s="1"/>
      <c r="RQB19" s="1"/>
      <c r="RQC19" s="1"/>
      <c r="RQD19" s="1"/>
      <c r="RQE19" s="1"/>
      <c r="RQF19" s="1"/>
      <c r="RQG19" s="1"/>
      <c r="RQH19" s="1"/>
      <c r="RQI19" s="1"/>
      <c r="RQJ19" s="1"/>
      <c r="RQK19" s="1"/>
      <c r="RQL19" s="1"/>
      <c r="RQM19" s="1"/>
      <c r="RQN19" s="1"/>
      <c r="RQO19" s="1"/>
      <c r="RQP19" s="1"/>
      <c r="RQQ19" s="1"/>
      <c r="RQR19" s="1"/>
      <c r="RQS19" s="1"/>
      <c r="RQT19" s="1"/>
      <c r="RQU19" s="1"/>
      <c r="RQV19" s="1"/>
      <c r="RQW19" s="1"/>
      <c r="RQX19" s="1"/>
      <c r="RQY19" s="1"/>
      <c r="RQZ19" s="1"/>
      <c r="RRA19" s="1"/>
      <c r="RRB19" s="1"/>
      <c r="RRC19" s="1"/>
      <c r="RRD19" s="1"/>
      <c r="RRE19" s="1"/>
      <c r="RRF19" s="1"/>
      <c r="RRG19" s="1"/>
      <c r="RRH19" s="1"/>
      <c r="RRI19" s="1"/>
      <c r="RRJ19" s="1"/>
      <c r="RRK19" s="1"/>
      <c r="RRL19" s="1"/>
      <c r="RRM19" s="1"/>
      <c r="RRN19" s="1"/>
      <c r="RRO19" s="1"/>
      <c r="RRP19" s="1"/>
      <c r="RRQ19" s="1"/>
      <c r="RRR19" s="1"/>
      <c r="RRS19" s="1"/>
      <c r="RRT19" s="1"/>
      <c r="RRU19" s="1"/>
      <c r="RRV19" s="1"/>
      <c r="RRW19" s="1"/>
      <c r="RRX19" s="1"/>
      <c r="RRY19" s="1"/>
      <c r="RRZ19" s="1"/>
      <c r="RSA19" s="1"/>
      <c r="RSB19" s="1"/>
      <c r="RSC19" s="1"/>
      <c r="RSD19" s="1"/>
      <c r="RSE19" s="1"/>
      <c r="RSF19" s="1"/>
      <c r="RSG19" s="1"/>
      <c r="RSH19" s="1"/>
      <c r="RSI19" s="1"/>
      <c r="RSJ19" s="1"/>
      <c r="RSK19" s="1"/>
      <c r="RSL19" s="1"/>
      <c r="RSM19" s="1"/>
      <c r="RSN19" s="1"/>
      <c r="RSO19" s="1"/>
      <c r="RSP19" s="1"/>
      <c r="RSQ19" s="1"/>
      <c r="RSR19" s="1"/>
      <c r="RSS19" s="1"/>
      <c r="RST19" s="1"/>
      <c r="RSU19" s="1"/>
      <c r="RSV19" s="1"/>
      <c r="RSW19" s="1"/>
      <c r="RSX19" s="1"/>
      <c r="RSY19" s="1"/>
      <c r="RSZ19" s="1"/>
      <c r="RTA19" s="1"/>
      <c r="RTB19" s="1"/>
      <c r="RTC19" s="1"/>
      <c r="RTD19" s="1"/>
      <c r="RTE19" s="1"/>
      <c r="RTF19" s="1"/>
      <c r="RTG19" s="1"/>
      <c r="RTH19" s="1"/>
      <c r="RTI19" s="1"/>
      <c r="RTJ19" s="1"/>
      <c r="RTK19" s="1"/>
      <c r="RTL19" s="1"/>
      <c r="RTM19" s="1"/>
      <c r="RTN19" s="1"/>
      <c r="RTO19" s="1"/>
      <c r="RTP19" s="1"/>
      <c r="RTQ19" s="1"/>
      <c r="RTR19" s="1"/>
      <c r="RTS19" s="1"/>
      <c r="RTT19" s="1"/>
      <c r="RTU19" s="1"/>
      <c r="RTV19" s="1"/>
      <c r="RTW19" s="1"/>
      <c r="RTX19" s="1"/>
      <c r="RTY19" s="1"/>
      <c r="RTZ19" s="1"/>
      <c r="RUA19" s="1"/>
      <c r="RUB19" s="1"/>
      <c r="RUC19" s="1"/>
      <c r="RUD19" s="1"/>
      <c r="RUE19" s="1"/>
      <c r="RUF19" s="1"/>
      <c r="RUG19" s="1"/>
      <c r="RUH19" s="1"/>
      <c r="RUI19" s="1"/>
      <c r="RUJ19" s="1"/>
      <c r="RUK19" s="1"/>
      <c r="RUL19" s="1"/>
      <c r="RUM19" s="1"/>
      <c r="RUN19" s="1"/>
      <c r="RUO19" s="1"/>
      <c r="RUP19" s="1"/>
      <c r="RUQ19" s="1"/>
      <c r="RUR19" s="1"/>
      <c r="RUS19" s="1"/>
      <c r="RUT19" s="1"/>
      <c r="RUU19" s="1"/>
      <c r="RUV19" s="1"/>
      <c r="RUW19" s="1"/>
      <c r="RUX19" s="1"/>
      <c r="RUY19" s="1"/>
      <c r="RUZ19" s="1"/>
      <c r="RVA19" s="1"/>
      <c r="RVB19" s="1"/>
      <c r="RVC19" s="1"/>
      <c r="RVD19" s="1"/>
      <c r="RVE19" s="1"/>
      <c r="RVF19" s="1"/>
      <c r="RVG19" s="1"/>
      <c r="RVH19" s="1"/>
      <c r="RVI19" s="1"/>
      <c r="RVJ19" s="1"/>
      <c r="RVK19" s="1"/>
      <c r="RVL19" s="1"/>
      <c r="RVM19" s="1"/>
      <c r="RVN19" s="1"/>
      <c r="RVO19" s="1"/>
      <c r="RVP19" s="1"/>
      <c r="RVQ19" s="1"/>
      <c r="RVR19" s="1"/>
      <c r="RVS19" s="1"/>
      <c r="RVT19" s="1"/>
      <c r="RVU19" s="1"/>
      <c r="RVV19" s="1"/>
      <c r="RVW19" s="1"/>
      <c r="RVX19" s="1"/>
      <c r="RVY19" s="1"/>
      <c r="RVZ19" s="1"/>
      <c r="RWA19" s="1"/>
      <c r="RWB19" s="1"/>
      <c r="RWC19" s="1"/>
      <c r="RWD19" s="1"/>
      <c r="RWE19" s="1"/>
      <c r="RWF19" s="1"/>
      <c r="RWG19" s="1"/>
      <c r="RWH19" s="1"/>
      <c r="RWI19" s="1"/>
      <c r="RWJ19" s="1"/>
      <c r="RWK19" s="1"/>
      <c r="RWL19" s="1"/>
      <c r="RWM19" s="1"/>
      <c r="RWN19" s="1"/>
      <c r="RWO19" s="1"/>
      <c r="RWP19" s="1"/>
      <c r="RWQ19" s="1"/>
      <c r="RWR19" s="1"/>
      <c r="RWS19" s="1"/>
      <c r="RWT19" s="1"/>
      <c r="RWU19" s="1"/>
      <c r="RWV19" s="1"/>
      <c r="RWW19" s="1"/>
      <c r="RWX19" s="1"/>
      <c r="RWY19" s="1"/>
      <c r="RWZ19" s="1"/>
      <c r="RXA19" s="1"/>
      <c r="RXB19" s="1"/>
      <c r="RXC19" s="1"/>
      <c r="RXD19" s="1"/>
      <c r="RXE19" s="1"/>
      <c r="RXF19" s="1"/>
      <c r="RXG19" s="1"/>
      <c r="RXH19" s="1"/>
      <c r="RXI19" s="1"/>
      <c r="RXJ19" s="1"/>
      <c r="RXK19" s="1"/>
      <c r="RXL19" s="1"/>
      <c r="RXM19" s="1"/>
      <c r="RXN19" s="1"/>
      <c r="RXO19" s="1"/>
      <c r="RXP19" s="1"/>
      <c r="RXQ19" s="1"/>
      <c r="RXR19" s="1"/>
      <c r="RXS19" s="1"/>
      <c r="RXT19" s="1"/>
      <c r="RXU19" s="1"/>
      <c r="RXV19" s="1"/>
      <c r="RXW19" s="1"/>
      <c r="RXX19" s="1"/>
      <c r="RXY19" s="1"/>
      <c r="RXZ19" s="1"/>
      <c r="RYA19" s="1"/>
      <c r="RYB19" s="1"/>
      <c r="RYC19" s="1"/>
      <c r="RYD19" s="1"/>
      <c r="RYE19" s="1"/>
      <c r="RYF19" s="1"/>
      <c r="RYG19" s="1"/>
      <c r="RYH19" s="1"/>
      <c r="RYI19" s="1"/>
      <c r="RYJ19" s="1"/>
      <c r="RYK19" s="1"/>
      <c r="RYL19" s="1"/>
      <c r="RYM19" s="1"/>
      <c r="RYN19" s="1"/>
      <c r="RYO19" s="1"/>
      <c r="RYP19" s="1"/>
      <c r="RYQ19" s="1"/>
      <c r="RYR19" s="1"/>
      <c r="RYS19" s="1"/>
      <c r="RYT19" s="1"/>
      <c r="RYU19" s="1"/>
      <c r="RYV19" s="1"/>
      <c r="RYW19" s="1"/>
      <c r="RYX19" s="1"/>
      <c r="RYY19" s="1"/>
      <c r="RYZ19" s="1"/>
      <c r="RZA19" s="1"/>
      <c r="RZB19" s="1"/>
      <c r="RZC19" s="1"/>
      <c r="RZD19" s="1"/>
      <c r="RZE19" s="1"/>
      <c r="RZF19" s="1"/>
      <c r="RZG19" s="1"/>
      <c r="RZH19" s="1"/>
      <c r="RZI19" s="1"/>
      <c r="RZJ19" s="1"/>
      <c r="RZK19" s="1"/>
      <c r="RZL19" s="1"/>
      <c r="RZM19" s="1"/>
      <c r="RZN19" s="1"/>
      <c r="RZO19" s="1"/>
      <c r="RZP19" s="1"/>
      <c r="RZQ19" s="1"/>
      <c r="RZR19" s="1"/>
      <c r="RZS19" s="1"/>
      <c r="RZT19" s="1"/>
      <c r="RZU19" s="1"/>
      <c r="RZV19" s="1"/>
      <c r="RZW19" s="1"/>
      <c r="RZX19" s="1"/>
      <c r="RZY19" s="1"/>
      <c r="RZZ19" s="1"/>
      <c r="SAA19" s="1"/>
      <c r="SAB19" s="1"/>
      <c r="SAC19" s="1"/>
      <c r="SAD19" s="1"/>
      <c r="SAE19" s="1"/>
      <c r="SAF19" s="1"/>
      <c r="SAG19" s="1"/>
      <c r="SAH19" s="1"/>
      <c r="SAI19" s="1"/>
      <c r="SAJ19" s="1"/>
      <c r="SAK19" s="1"/>
      <c r="SAL19" s="1"/>
      <c r="SAM19" s="1"/>
      <c r="SAN19" s="1"/>
      <c r="SAO19" s="1"/>
      <c r="SAP19" s="1"/>
      <c r="SAQ19" s="1"/>
      <c r="SAR19" s="1"/>
      <c r="SAS19" s="1"/>
      <c r="SAT19" s="1"/>
      <c r="SAU19" s="1"/>
      <c r="SAV19" s="1"/>
      <c r="SAW19" s="1"/>
      <c r="SAX19" s="1"/>
      <c r="SAY19" s="1"/>
      <c r="SAZ19" s="1"/>
      <c r="SBA19" s="1"/>
      <c r="SBB19" s="1"/>
      <c r="SBC19" s="1"/>
      <c r="SBD19" s="1"/>
      <c r="SBE19" s="1"/>
      <c r="SBF19" s="1"/>
      <c r="SBG19" s="1"/>
      <c r="SBH19" s="1"/>
      <c r="SBI19" s="1"/>
      <c r="SBJ19" s="1"/>
      <c r="SBK19" s="1"/>
      <c r="SBL19" s="1"/>
      <c r="SBM19" s="1"/>
      <c r="SBN19" s="1"/>
      <c r="SBO19" s="1"/>
      <c r="SBP19" s="1"/>
      <c r="SBQ19" s="1"/>
      <c r="SBR19" s="1"/>
      <c r="SBS19" s="1"/>
      <c r="SBT19" s="1"/>
      <c r="SBU19" s="1"/>
      <c r="SBV19" s="1"/>
      <c r="SBW19" s="1"/>
      <c r="SBX19" s="1"/>
      <c r="SBY19" s="1"/>
      <c r="SBZ19" s="1"/>
      <c r="SCA19" s="1"/>
      <c r="SCB19" s="1"/>
      <c r="SCC19" s="1"/>
      <c r="SCD19" s="1"/>
      <c r="SCE19" s="1"/>
      <c r="SCF19" s="1"/>
      <c r="SCG19" s="1"/>
      <c r="SCH19" s="1"/>
      <c r="SCI19" s="1"/>
      <c r="SCJ19" s="1"/>
      <c r="SCK19" s="1"/>
      <c r="SCL19" s="1"/>
      <c r="SCM19" s="1"/>
      <c r="SCN19" s="1"/>
      <c r="SCO19" s="1"/>
      <c r="SCP19" s="1"/>
      <c r="SCQ19" s="1"/>
      <c r="SCR19" s="1"/>
      <c r="SCS19" s="1"/>
      <c r="SCT19" s="1"/>
      <c r="SCU19" s="1"/>
      <c r="SCV19" s="1"/>
      <c r="SCW19" s="1"/>
      <c r="SCX19" s="1"/>
      <c r="SCY19" s="1"/>
      <c r="SCZ19" s="1"/>
      <c r="SDA19" s="1"/>
      <c r="SDB19" s="1"/>
      <c r="SDC19" s="1"/>
      <c r="SDD19" s="1"/>
      <c r="SDE19" s="1"/>
      <c r="SDF19" s="1"/>
      <c r="SDG19" s="1"/>
      <c r="SDH19" s="1"/>
      <c r="SDI19" s="1"/>
      <c r="SDJ19" s="1"/>
      <c r="SDK19" s="1"/>
      <c r="SDL19" s="1"/>
      <c r="SDM19" s="1"/>
      <c r="SDN19" s="1"/>
      <c r="SDO19" s="1"/>
      <c r="SDP19" s="1"/>
      <c r="SDQ19" s="1"/>
      <c r="SDR19" s="1"/>
      <c r="SDS19" s="1"/>
      <c r="SDT19" s="1"/>
      <c r="SDU19" s="1"/>
      <c r="SDV19" s="1"/>
      <c r="SDW19" s="1"/>
      <c r="SDX19" s="1"/>
      <c r="SDY19" s="1"/>
      <c r="SDZ19" s="1"/>
      <c r="SEA19" s="1"/>
      <c r="SEB19" s="1"/>
      <c r="SEC19" s="1"/>
      <c r="SED19" s="1"/>
      <c r="SEE19" s="1"/>
      <c r="SEF19" s="1"/>
      <c r="SEG19" s="1"/>
      <c r="SEH19" s="1"/>
      <c r="SEI19" s="1"/>
      <c r="SEJ19" s="1"/>
      <c r="SEK19" s="1"/>
      <c r="SEL19" s="1"/>
      <c r="SEM19" s="1"/>
      <c r="SEN19" s="1"/>
      <c r="SEO19" s="1"/>
      <c r="SEP19" s="1"/>
      <c r="SEQ19" s="1"/>
      <c r="SER19" s="1"/>
      <c r="SES19" s="1"/>
      <c r="SET19" s="1"/>
      <c r="SEU19" s="1"/>
      <c r="SEV19" s="1"/>
      <c r="SEW19" s="1"/>
      <c r="SEX19" s="1"/>
      <c r="SEY19" s="1"/>
      <c r="SEZ19" s="1"/>
      <c r="SFA19" s="1"/>
      <c r="SFB19" s="1"/>
      <c r="SFC19" s="1"/>
      <c r="SFD19" s="1"/>
      <c r="SFE19" s="1"/>
      <c r="SFF19" s="1"/>
      <c r="SFG19" s="1"/>
      <c r="SFH19" s="1"/>
      <c r="SFI19" s="1"/>
      <c r="SFJ19" s="1"/>
      <c r="SFK19" s="1"/>
      <c r="SFL19" s="1"/>
      <c r="SFM19" s="1"/>
      <c r="SFN19" s="1"/>
      <c r="SFO19" s="1"/>
      <c r="SFP19" s="1"/>
      <c r="SFQ19" s="1"/>
      <c r="SFR19" s="1"/>
      <c r="SFS19" s="1"/>
      <c r="SFT19" s="1"/>
      <c r="SFU19" s="1"/>
      <c r="SFV19" s="1"/>
      <c r="SFW19" s="1"/>
      <c r="SFX19" s="1"/>
      <c r="SFY19" s="1"/>
      <c r="SFZ19" s="1"/>
      <c r="SGA19" s="1"/>
      <c r="SGB19" s="1"/>
      <c r="SGC19" s="1"/>
      <c r="SGD19" s="1"/>
      <c r="SGE19" s="1"/>
      <c r="SGF19" s="1"/>
      <c r="SGG19" s="1"/>
      <c r="SGH19" s="1"/>
      <c r="SGI19" s="1"/>
      <c r="SGJ19" s="1"/>
      <c r="SGK19" s="1"/>
      <c r="SGL19" s="1"/>
      <c r="SGM19" s="1"/>
      <c r="SGN19" s="1"/>
      <c r="SGO19" s="1"/>
      <c r="SGP19" s="1"/>
      <c r="SGQ19" s="1"/>
      <c r="SGR19" s="1"/>
      <c r="SGS19" s="1"/>
      <c r="SGT19" s="1"/>
      <c r="SGU19" s="1"/>
      <c r="SGV19" s="1"/>
      <c r="SGW19" s="1"/>
      <c r="SGX19" s="1"/>
      <c r="SGY19" s="1"/>
      <c r="SGZ19" s="1"/>
      <c r="SHA19" s="1"/>
      <c r="SHB19" s="1"/>
      <c r="SHC19" s="1"/>
      <c r="SHD19" s="1"/>
      <c r="SHE19" s="1"/>
      <c r="SHF19" s="1"/>
      <c r="SHG19" s="1"/>
      <c r="SHH19" s="1"/>
      <c r="SHI19" s="1"/>
      <c r="SHJ19" s="1"/>
      <c r="SHK19" s="1"/>
      <c r="SHL19" s="1"/>
      <c r="SHM19" s="1"/>
      <c r="SHN19" s="1"/>
      <c r="SHO19" s="1"/>
      <c r="SHP19" s="1"/>
      <c r="SHQ19" s="1"/>
      <c r="SHR19" s="1"/>
      <c r="SHS19" s="1"/>
      <c r="SHT19" s="1"/>
      <c r="SHU19" s="1"/>
      <c r="SHV19" s="1"/>
      <c r="SHW19" s="1"/>
      <c r="SHX19" s="1"/>
      <c r="SHY19" s="1"/>
      <c r="SHZ19" s="1"/>
      <c r="SIA19" s="1"/>
      <c r="SIB19" s="1"/>
      <c r="SIC19" s="1"/>
      <c r="SID19" s="1"/>
      <c r="SIE19" s="1"/>
      <c r="SIF19" s="1"/>
      <c r="SIG19" s="1"/>
      <c r="SIH19" s="1"/>
      <c r="SII19" s="1"/>
      <c r="SIJ19" s="1"/>
      <c r="SIK19" s="1"/>
      <c r="SIL19" s="1"/>
      <c r="SIM19" s="1"/>
      <c r="SIN19" s="1"/>
      <c r="SIO19" s="1"/>
      <c r="SIP19" s="1"/>
      <c r="SIQ19" s="1"/>
      <c r="SIR19" s="1"/>
      <c r="SIS19" s="1"/>
      <c r="SIT19" s="1"/>
      <c r="SIU19" s="1"/>
      <c r="SIV19" s="1"/>
      <c r="SIW19" s="1"/>
      <c r="SIX19" s="1"/>
      <c r="SIY19" s="1"/>
      <c r="SIZ19" s="1"/>
      <c r="SJA19" s="1"/>
      <c r="SJB19" s="1"/>
      <c r="SJC19" s="1"/>
      <c r="SJD19" s="1"/>
      <c r="SJE19" s="1"/>
      <c r="SJF19" s="1"/>
      <c r="SJG19" s="1"/>
      <c r="SJH19" s="1"/>
      <c r="SJI19" s="1"/>
      <c r="SJJ19" s="1"/>
      <c r="SJK19" s="1"/>
      <c r="SJL19" s="1"/>
      <c r="SJM19" s="1"/>
      <c r="SJN19" s="1"/>
      <c r="SJO19" s="1"/>
      <c r="SJP19" s="1"/>
      <c r="SJQ19" s="1"/>
      <c r="SJR19" s="1"/>
      <c r="SJS19" s="1"/>
      <c r="SJT19" s="1"/>
      <c r="SJU19" s="1"/>
      <c r="SJV19" s="1"/>
      <c r="SJW19" s="1"/>
      <c r="SJX19" s="1"/>
      <c r="SJY19" s="1"/>
      <c r="SJZ19" s="1"/>
      <c r="SKA19" s="1"/>
      <c r="SKB19" s="1"/>
      <c r="SKC19" s="1"/>
      <c r="SKD19" s="1"/>
      <c r="SKE19" s="1"/>
      <c r="SKF19" s="1"/>
      <c r="SKG19" s="1"/>
      <c r="SKH19" s="1"/>
      <c r="SKI19" s="1"/>
      <c r="SKJ19" s="1"/>
      <c r="SKK19" s="1"/>
      <c r="SKL19" s="1"/>
      <c r="SKM19" s="1"/>
      <c r="SKN19" s="1"/>
      <c r="SKO19" s="1"/>
      <c r="SKP19" s="1"/>
      <c r="SKQ19" s="1"/>
      <c r="SKR19" s="1"/>
      <c r="SKS19" s="1"/>
      <c r="SKT19" s="1"/>
      <c r="SKU19" s="1"/>
      <c r="SKV19" s="1"/>
      <c r="SKW19" s="1"/>
      <c r="SKX19" s="1"/>
      <c r="SKY19" s="1"/>
      <c r="SKZ19" s="1"/>
      <c r="SLA19" s="1"/>
      <c r="SLB19" s="1"/>
      <c r="SLC19" s="1"/>
      <c r="SLD19" s="1"/>
      <c r="SLE19" s="1"/>
      <c r="SLF19" s="1"/>
      <c r="SLG19" s="1"/>
      <c r="SLH19" s="1"/>
      <c r="SLI19" s="1"/>
      <c r="SLJ19" s="1"/>
      <c r="SLK19" s="1"/>
      <c r="SLL19" s="1"/>
      <c r="SLM19" s="1"/>
      <c r="SLN19" s="1"/>
      <c r="SLO19" s="1"/>
      <c r="SLP19" s="1"/>
      <c r="SLQ19" s="1"/>
      <c r="SLR19" s="1"/>
      <c r="SLS19" s="1"/>
      <c r="SLT19" s="1"/>
      <c r="SLU19" s="1"/>
      <c r="SLV19" s="1"/>
      <c r="SLW19" s="1"/>
      <c r="SLX19" s="1"/>
      <c r="SLY19" s="1"/>
      <c r="SLZ19" s="1"/>
      <c r="SMA19" s="1"/>
      <c r="SMB19" s="1"/>
      <c r="SMC19" s="1"/>
      <c r="SMD19" s="1"/>
      <c r="SME19" s="1"/>
      <c r="SMF19" s="1"/>
      <c r="SMG19" s="1"/>
      <c r="SMH19" s="1"/>
      <c r="SMI19" s="1"/>
      <c r="SMJ19" s="1"/>
      <c r="SMK19" s="1"/>
      <c r="SML19" s="1"/>
      <c r="SMM19" s="1"/>
      <c r="SMN19" s="1"/>
      <c r="SMO19" s="1"/>
      <c r="SMP19" s="1"/>
      <c r="SMQ19" s="1"/>
      <c r="SMR19" s="1"/>
      <c r="SMS19" s="1"/>
      <c r="SMT19" s="1"/>
      <c r="SMU19" s="1"/>
      <c r="SMV19" s="1"/>
      <c r="SMW19" s="1"/>
      <c r="SMX19" s="1"/>
      <c r="SMY19" s="1"/>
      <c r="SMZ19" s="1"/>
      <c r="SNA19" s="1"/>
      <c r="SNB19" s="1"/>
      <c r="SNC19" s="1"/>
      <c r="SND19" s="1"/>
      <c r="SNE19" s="1"/>
      <c r="SNF19" s="1"/>
      <c r="SNG19" s="1"/>
      <c r="SNH19" s="1"/>
      <c r="SNI19" s="1"/>
      <c r="SNJ19" s="1"/>
      <c r="SNK19" s="1"/>
      <c r="SNL19" s="1"/>
      <c r="SNM19" s="1"/>
      <c r="SNN19" s="1"/>
      <c r="SNO19" s="1"/>
      <c r="SNP19" s="1"/>
      <c r="SNQ19" s="1"/>
      <c r="SNR19" s="1"/>
      <c r="SNS19" s="1"/>
      <c r="SNT19" s="1"/>
      <c r="SNU19" s="1"/>
      <c r="SNV19" s="1"/>
      <c r="SNW19" s="1"/>
      <c r="SNX19" s="1"/>
      <c r="SNY19" s="1"/>
      <c r="SNZ19" s="1"/>
      <c r="SOA19" s="1"/>
      <c r="SOB19" s="1"/>
      <c r="SOC19" s="1"/>
      <c r="SOD19" s="1"/>
      <c r="SOE19" s="1"/>
      <c r="SOF19" s="1"/>
      <c r="SOG19" s="1"/>
      <c r="SOH19" s="1"/>
      <c r="SOI19" s="1"/>
      <c r="SOJ19" s="1"/>
      <c r="SOK19" s="1"/>
      <c r="SOL19" s="1"/>
      <c r="SOM19" s="1"/>
      <c r="SON19" s="1"/>
      <c r="SOO19" s="1"/>
      <c r="SOP19" s="1"/>
      <c r="SOQ19" s="1"/>
      <c r="SOR19" s="1"/>
      <c r="SOS19" s="1"/>
      <c r="SOT19" s="1"/>
      <c r="SOU19" s="1"/>
      <c r="SOV19" s="1"/>
      <c r="SOW19" s="1"/>
      <c r="SOX19" s="1"/>
      <c r="SOY19" s="1"/>
      <c r="SOZ19" s="1"/>
      <c r="SPA19" s="1"/>
      <c r="SPB19" s="1"/>
      <c r="SPC19" s="1"/>
      <c r="SPD19" s="1"/>
      <c r="SPE19" s="1"/>
      <c r="SPF19" s="1"/>
      <c r="SPG19" s="1"/>
      <c r="SPH19" s="1"/>
      <c r="SPI19" s="1"/>
      <c r="SPJ19" s="1"/>
      <c r="SPK19" s="1"/>
      <c r="SPL19" s="1"/>
      <c r="SPM19" s="1"/>
      <c r="SPN19" s="1"/>
      <c r="SPO19" s="1"/>
      <c r="SPP19" s="1"/>
      <c r="SPQ19" s="1"/>
      <c r="SPR19" s="1"/>
      <c r="SPS19" s="1"/>
      <c r="SPT19" s="1"/>
      <c r="SPU19" s="1"/>
      <c r="SPV19" s="1"/>
      <c r="SPW19" s="1"/>
      <c r="SPX19" s="1"/>
      <c r="SPY19" s="1"/>
      <c r="SPZ19" s="1"/>
      <c r="SQA19" s="1"/>
      <c r="SQB19" s="1"/>
      <c r="SQC19" s="1"/>
      <c r="SQD19" s="1"/>
      <c r="SQE19" s="1"/>
      <c r="SQF19" s="1"/>
      <c r="SQG19" s="1"/>
      <c r="SQH19" s="1"/>
      <c r="SQI19" s="1"/>
      <c r="SQJ19" s="1"/>
      <c r="SQK19" s="1"/>
      <c r="SQL19" s="1"/>
      <c r="SQM19" s="1"/>
      <c r="SQN19" s="1"/>
      <c r="SQO19" s="1"/>
      <c r="SQP19" s="1"/>
      <c r="SQQ19" s="1"/>
      <c r="SQR19" s="1"/>
      <c r="SQS19" s="1"/>
      <c r="SQT19" s="1"/>
      <c r="SQU19" s="1"/>
      <c r="SQV19" s="1"/>
      <c r="SQW19" s="1"/>
      <c r="SQX19" s="1"/>
      <c r="SQY19" s="1"/>
      <c r="SQZ19" s="1"/>
      <c r="SRA19" s="1"/>
      <c r="SRB19" s="1"/>
      <c r="SRC19" s="1"/>
      <c r="SRD19" s="1"/>
      <c r="SRE19" s="1"/>
      <c r="SRF19" s="1"/>
      <c r="SRG19" s="1"/>
      <c r="SRH19" s="1"/>
      <c r="SRI19" s="1"/>
      <c r="SRJ19" s="1"/>
      <c r="SRK19" s="1"/>
      <c r="SRL19" s="1"/>
      <c r="SRM19" s="1"/>
      <c r="SRN19" s="1"/>
      <c r="SRO19" s="1"/>
      <c r="SRP19" s="1"/>
      <c r="SRQ19" s="1"/>
      <c r="SRR19" s="1"/>
      <c r="SRS19" s="1"/>
      <c r="SRT19" s="1"/>
      <c r="SRU19" s="1"/>
      <c r="SRV19" s="1"/>
      <c r="SRW19" s="1"/>
      <c r="SRX19" s="1"/>
      <c r="SRY19" s="1"/>
      <c r="SRZ19" s="1"/>
      <c r="SSA19" s="1"/>
      <c r="SSB19" s="1"/>
      <c r="SSC19" s="1"/>
      <c r="SSD19" s="1"/>
      <c r="SSE19" s="1"/>
      <c r="SSF19" s="1"/>
      <c r="SSG19" s="1"/>
      <c r="SSH19" s="1"/>
      <c r="SSI19" s="1"/>
      <c r="SSJ19" s="1"/>
      <c r="SSK19" s="1"/>
      <c r="SSL19" s="1"/>
      <c r="SSM19" s="1"/>
      <c r="SSN19" s="1"/>
      <c r="SSO19" s="1"/>
      <c r="SSP19" s="1"/>
      <c r="SSQ19" s="1"/>
      <c r="SSR19" s="1"/>
      <c r="SSS19" s="1"/>
      <c r="SST19" s="1"/>
      <c r="SSU19" s="1"/>
      <c r="SSV19" s="1"/>
      <c r="SSW19" s="1"/>
      <c r="SSX19" s="1"/>
      <c r="SSY19" s="1"/>
      <c r="SSZ19" s="1"/>
      <c r="STA19" s="1"/>
      <c r="STB19" s="1"/>
      <c r="STC19" s="1"/>
      <c r="STD19" s="1"/>
      <c r="STE19" s="1"/>
      <c r="STF19" s="1"/>
      <c r="STG19" s="1"/>
      <c r="STH19" s="1"/>
      <c r="STI19" s="1"/>
      <c r="STJ19" s="1"/>
      <c r="STK19" s="1"/>
      <c r="STL19" s="1"/>
      <c r="STM19" s="1"/>
      <c r="STN19" s="1"/>
      <c r="STO19" s="1"/>
      <c r="STP19" s="1"/>
      <c r="STQ19" s="1"/>
      <c r="STR19" s="1"/>
      <c r="STS19" s="1"/>
      <c r="STT19" s="1"/>
      <c r="STU19" s="1"/>
      <c r="STV19" s="1"/>
      <c r="STW19" s="1"/>
      <c r="STX19" s="1"/>
      <c r="STY19" s="1"/>
      <c r="STZ19" s="1"/>
      <c r="SUA19" s="1"/>
      <c r="SUB19" s="1"/>
      <c r="SUC19" s="1"/>
      <c r="SUD19" s="1"/>
      <c r="SUE19" s="1"/>
      <c r="SUF19" s="1"/>
      <c r="SUG19" s="1"/>
      <c r="SUH19" s="1"/>
      <c r="SUI19" s="1"/>
      <c r="SUJ19" s="1"/>
      <c r="SUK19" s="1"/>
      <c r="SUL19" s="1"/>
      <c r="SUM19" s="1"/>
      <c r="SUN19" s="1"/>
      <c r="SUO19" s="1"/>
      <c r="SUP19" s="1"/>
      <c r="SUQ19" s="1"/>
      <c r="SUR19" s="1"/>
      <c r="SUS19" s="1"/>
      <c r="SUT19" s="1"/>
      <c r="SUU19" s="1"/>
      <c r="SUV19" s="1"/>
      <c r="SUW19" s="1"/>
      <c r="SUX19" s="1"/>
      <c r="SUY19" s="1"/>
      <c r="SUZ19" s="1"/>
      <c r="SVA19" s="1"/>
      <c r="SVB19" s="1"/>
      <c r="SVC19" s="1"/>
      <c r="SVD19" s="1"/>
      <c r="SVE19" s="1"/>
      <c r="SVF19" s="1"/>
      <c r="SVG19" s="1"/>
      <c r="SVH19" s="1"/>
      <c r="SVI19" s="1"/>
      <c r="SVJ19" s="1"/>
      <c r="SVK19" s="1"/>
      <c r="SVL19" s="1"/>
      <c r="SVM19" s="1"/>
      <c r="SVN19" s="1"/>
      <c r="SVO19" s="1"/>
      <c r="SVP19" s="1"/>
      <c r="SVQ19" s="1"/>
      <c r="SVR19" s="1"/>
      <c r="SVS19" s="1"/>
      <c r="SVT19" s="1"/>
      <c r="SVU19" s="1"/>
      <c r="SVV19" s="1"/>
      <c r="SVW19" s="1"/>
      <c r="SVX19" s="1"/>
      <c r="SVY19" s="1"/>
      <c r="SVZ19" s="1"/>
      <c r="SWA19" s="1"/>
      <c r="SWB19" s="1"/>
      <c r="SWC19" s="1"/>
      <c r="SWD19" s="1"/>
      <c r="SWE19" s="1"/>
      <c r="SWF19" s="1"/>
      <c r="SWG19" s="1"/>
      <c r="SWH19" s="1"/>
      <c r="SWI19" s="1"/>
      <c r="SWJ19" s="1"/>
      <c r="SWK19" s="1"/>
      <c r="SWL19" s="1"/>
      <c r="SWM19" s="1"/>
      <c r="SWN19" s="1"/>
      <c r="SWO19" s="1"/>
      <c r="SWP19" s="1"/>
      <c r="SWQ19" s="1"/>
      <c r="SWR19" s="1"/>
      <c r="SWS19" s="1"/>
      <c r="SWT19" s="1"/>
      <c r="SWU19" s="1"/>
      <c r="SWV19" s="1"/>
      <c r="SWW19" s="1"/>
      <c r="SWX19" s="1"/>
      <c r="SWY19" s="1"/>
      <c r="SWZ19" s="1"/>
      <c r="SXA19" s="1"/>
      <c r="SXB19" s="1"/>
      <c r="SXC19" s="1"/>
      <c r="SXD19" s="1"/>
      <c r="SXE19" s="1"/>
      <c r="SXF19" s="1"/>
      <c r="SXG19" s="1"/>
      <c r="SXH19" s="1"/>
      <c r="SXI19" s="1"/>
      <c r="SXJ19" s="1"/>
      <c r="SXK19" s="1"/>
      <c r="SXL19" s="1"/>
      <c r="SXM19" s="1"/>
      <c r="SXN19" s="1"/>
      <c r="SXO19" s="1"/>
      <c r="SXP19" s="1"/>
      <c r="SXQ19" s="1"/>
      <c r="SXR19" s="1"/>
      <c r="SXS19" s="1"/>
      <c r="SXT19" s="1"/>
      <c r="SXU19" s="1"/>
      <c r="SXV19" s="1"/>
      <c r="SXW19" s="1"/>
      <c r="SXX19" s="1"/>
      <c r="SXY19" s="1"/>
      <c r="SXZ19" s="1"/>
      <c r="SYA19" s="1"/>
      <c r="SYB19" s="1"/>
      <c r="SYC19" s="1"/>
      <c r="SYD19" s="1"/>
      <c r="SYE19" s="1"/>
      <c r="SYF19" s="1"/>
      <c r="SYG19" s="1"/>
      <c r="SYH19" s="1"/>
      <c r="SYI19" s="1"/>
      <c r="SYJ19" s="1"/>
      <c r="SYK19" s="1"/>
      <c r="SYL19" s="1"/>
      <c r="SYM19" s="1"/>
      <c r="SYN19" s="1"/>
      <c r="SYO19" s="1"/>
      <c r="SYP19" s="1"/>
      <c r="SYQ19" s="1"/>
      <c r="SYR19" s="1"/>
      <c r="SYS19" s="1"/>
      <c r="SYT19" s="1"/>
      <c r="SYU19" s="1"/>
      <c r="SYV19" s="1"/>
      <c r="SYW19" s="1"/>
      <c r="SYX19" s="1"/>
      <c r="SYY19" s="1"/>
      <c r="SYZ19" s="1"/>
      <c r="SZA19" s="1"/>
      <c r="SZB19" s="1"/>
      <c r="SZC19" s="1"/>
      <c r="SZD19" s="1"/>
      <c r="SZE19" s="1"/>
      <c r="SZF19" s="1"/>
      <c r="SZG19" s="1"/>
      <c r="SZH19" s="1"/>
      <c r="SZI19" s="1"/>
      <c r="SZJ19" s="1"/>
      <c r="SZK19" s="1"/>
      <c r="SZL19" s="1"/>
      <c r="SZM19" s="1"/>
      <c r="SZN19" s="1"/>
      <c r="SZO19" s="1"/>
      <c r="SZP19" s="1"/>
      <c r="SZQ19" s="1"/>
      <c r="SZR19" s="1"/>
      <c r="SZS19" s="1"/>
      <c r="SZT19" s="1"/>
      <c r="SZU19" s="1"/>
      <c r="SZV19" s="1"/>
      <c r="SZW19" s="1"/>
      <c r="SZX19" s="1"/>
      <c r="SZY19" s="1"/>
      <c r="SZZ19" s="1"/>
      <c r="TAA19" s="1"/>
      <c r="TAB19" s="1"/>
      <c r="TAC19" s="1"/>
      <c r="TAD19" s="1"/>
      <c r="TAE19" s="1"/>
      <c r="TAF19" s="1"/>
      <c r="TAG19" s="1"/>
      <c r="TAH19" s="1"/>
      <c r="TAI19" s="1"/>
      <c r="TAJ19" s="1"/>
      <c r="TAK19" s="1"/>
      <c r="TAL19" s="1"/>
      <c r="TAM19" s="1"/>
      <c r="TAN19" s="1"/>
      <c r="TAO19" s="1"/>
      <c r="TAP19" s="1"/>
      <c r="TAQ19" s="1"/>
      <c r="TAR19" s="1"/>
      <c r="TAS19" s="1"/>
      <c r="TAT19" s="1"/>
      <c r="TAU19" s="1"/>
      <c r="TAV19" s="1"/>
      <c r="TAW19" s="1"/>
      <c r="TAX19" s="1"/>
      <c r="TAY19" s="1"/>
      <c r="TAZ19" s="1"/>
      <c r="TBA19" s="1"/>
      <c r="TBB19" s="1"/>
      <c r="TBC19" s="1"/>
      <c r="TBD19" s="1"/>
      <c r="TBE19" s="1"/>
      <c r="TBF19" s="1"/>
      <c r="TBG19" s="1"/>
      <c r="TBH19" s="1"/>
      <c r="TBI19" s="1"/>
      <c r="TBJ19" s="1"/>
      <c r="TBK19" s="1"/>
      <c r="TBL19" s="1"/>
      <c r="TBM19" s="1"/>
      <c r="TBN19" s="1"/>
      <c r="TBO19" s="1"/>
      <c r="TBP19" s="1"/>
      <c r="TBQ19" s="1"/>
      <c r="TBR19" s="1"/>
      <c r="TBS19" s="1"/>
      <c r="TBT19" s="1"/>
      <c r="TBU19" s="1"/>
      <c r="TBV19" s="1"/>
      <c r="TBW19" s="1"/>
      <c r="TBX19" s="1"/>
      <c r="TBY19" s="1"/>
      <c r="TBZ19" s="1"/>
      <c r="TCA19" s="1"/>
      <c r="TCB19" s="1"/>
      <c r="TCC19" s="1"/>
      <c r="TCD19" s="1"/>
      <c r="TCE19" s="1"/>
      <c r="TCF19" s="1"/>
      <c r="TCG19" s="1"/>
      <c r="TCH19" s="1"/>
      <c r="TCI19" s="1"/>
      <c r="TCJ19" s="1"/>
      <c r="TCK19" s="1"/>
      <c r="TCL19" s="1"/>
      <c r="TCM19" s="1"/>
      <c r="TCN19" s="1"/>
      <c r="TCO19" s="1"/>
      <c r="TCP19" s="1"/>
      <c r="TCQ19" s="1"/>
      <c r="TCR19" s="1"/>
      <c r="TCS19" s="1"/>
      <c r="TCT19" s="1"/>
      <c r="TCU19" s="1"/>
      <c r="TCV19" s="1"/>
      <c r="TCW19" s="1"/>
      <c r="TCX19" s="1"/>
      <c r="TCY19" s="1"/>
      <c r="TCZ19" s="1"/>
      <c r="TDA19" s="1"/>
      <c r="TDB19" s="1"/>
      <c r="TDC19" s="1"/>
      <c r="TDD19" s="1"/>
      <c r="TDE19" s="1"/>
      <c r="TDF19" s="1"/>
      <c r="TDG19" s="1"/>
      <c r="TDH19" s="1"/>
      <c r="TDI19" s="1"/>
      <c r="TDJ19" s="1"/>
      <c r="TDK19" s="1"/>
      <c r="TDL19" s="1"/>
      <c r="TDM19" s="1"/>
      <c r="TDN19" s="1"/>
      <c r="TDO19" s="1"/>
      <c r="TDP19" s="1"/>
      <c r="TDQ19" s="1"/>
      <c r="TDR19" s="1"/>
      <c r="TDS19" s="1"/>
      <c r="TDT19" s="1"/>
      <c r="TDU19" s="1"/>
      <c r="TDV19" s="1"/>
      <c r="TDW19" s="1"/>
      <c r="TDX19" s="1"/>
      <c r="TDY19" s="1"/>
      <c r="TDZ19" s="1"/>
      <c r="TEA19" s="1"/>
      <c r="TEB19" s="1"/>
      <c r="TEC19" s="1"/>
      <c r="TED19" s="1"/>
      <c r="TEE19" s="1"/>
      <c r="TEF19" s="1"/>
      <c r="TEG19" s="1"/>
      <c r="TEH19" s="1"/>
      <c r="TEI19" s="1"/>
      <c r="TEJ19" s="1"/>
      <c r="TEK19" s="1"/>
      <c r="TEL19" s="1"/>
      <c r="TEM19" s="1"/>
      <c r="TEN19" s="1"/>
      <c r="TEO19" s="1"/>
      <c r="TEP19" s="1"/>
      <c r="TEQ19" s="1"/>
      <c r="TER19" s="1"/>
      <c r="TES19" s="1"/>
      <c r="TET19" s="1"/>
      <c r="TEU19" s="1"/>
      <c r="TEV19" s="1"/>
      <c r="TEW19" s="1"/>
      <c r="TEX19" s="1"/>
      <c r="TEY19" s="1"/>
      <c r="TEZ19" s="1"/>
      <c r="TFA19" s="1"/>
      <c r="TFB19" s="1"/>
      <c r="TFC19" s="1"/>
      <c r="TFD19" s="1"/>
      <c r="TFE19" s="1"/>
      <c r="TFF19" s="1"/>
      <c r="TFG19" s="1"/>
      <c r="TFH19" s="1"/>
      <c r="TFI19" s="1"/>
      <c r="TFJ19" s="1"/>
      <c r="TFK19" s="1"/>
      <c r="TFL19" s="1"/>
      <c r="TFM19" s="1"/>
      <c r="TFN19" s="1"/>
      <c r="TFO19" s="1"/>
      <c r="TFP19" s="1"/>
      <c r="TFQ19" s="1"/>
      <c r="TFR19" s="1"/>
      <c r="TFS19" s="1"/>
      <c r="TFT19" s="1"/>
      <c r="TFU19" s="1"/>
      <c r="TFV19" s="1"/>
      <c r="TFW19" s="1"/>
      <c r="TFX19" s="1"/>
      <c r="TFY19" s="1"/>
      <c r="TFZ19" s="1"/>
      <c r="TGA19" s="1"/>
      <c r="TGB19" s="1"/>
      <c r="TGC19" s="1"/>
      <c r="TGD19" s="1"/>
      <c r="TGE19" s="1"/>
      <c r="TGF19" s="1"/>
      <c r="TGG19" s="1"/>
      <c r="TGH19" s="1"/>
      <c r="TGI19" s="1"/>
      <c r="TGJ19" s="1"/>
      <c r="TGK19" s="1"/>
      <c r="TGL19" s="1"/>
      <c r="TGM19" s="1"/>
      <c r="TGN19" s="1"/>
      <c r="TGO19" s="1"/>
      <c r="TGP19" s="1"/>
      <c r="TGQ19" s="1"/>
      <c r="TGR19" s="1"/>
      <c r="TGS19" s="1"/>
      <c r="TGT19" s="1"/>
      <c r="TGU19" s="1"/>
      <c r="TGV19" s="1"/>
      <c r="TGW19" s="1"/>
      <c r="TGX19" s="1"/>
      <c r="TGY19" s="1"/>
      <c r="TGZ19" s="1"/>
      <c r="THA19" s="1"/>
      <c r="THB19" s="1"/>
      <c r="THC19" s="1"/>
      <c r="THD19" s="1"/>
      <c r="THE19" s="1"/>
      <c r="THF19" s="1"/>
      <c r="THG19" s="1"/>
      <c r="THH19" s="1"/>
      <c r="THI19" s="1"/>
      <c r="THJ19" s="1"/>
      <c r="THK19" s="1"/>
      <c r="THL19" s="1"/>
      <c r="THM19" s="1"/>
      <c r="THN19" s="1"/>
      <c r="THO19" s="1"/>
      <c r="THP19" s="1"/>
      <c r="THQ19" s="1"/>
      <c r="THR19" s="1"/>
      <c r="THS19" s="1"/>
      <c r="THT19" s="1"/>
      <c r="THU19" s="1"/>
      <c r="THV19" s="1"/>
      <c r="THW19" s="1"/>
      <c r="THX19" s="1"/>
      <c r="THY19" s="1"/>
      <c r="THZ19" s="1"/>
      <c r="TIA19" s="1"/>
      <c r="TIB19" s="1"/>
      <c r="TIC19" s="1"/>
      <c r="TID19" s="1"/>
      <c r="TIE19" s="1"/>
      <c r="TIF19" s="1"/>
      <c r="TIG19" s="1"/>
      <c r="TIH19" s="1"/>
      <c r="TII19" s="1"/>
      <c r="TIJ19" s="1"/>
      <c r="TIK19" s="1"/>
      <c r="TIL19" s="1"/>
      <c r="TIM19" s="1"/>
      <c r="TIN19" s="1"/>
      <c r="TIO19" s="1"/>
      <c r="TIP19" s="1"/>
      <c r="TIQ19" s="1"/>
      <c r="TIR19" s="1"/>
      <c r="TIS19" s="1"/>
      <c r="TIT19" s="1"/>
      <c r="TIU19" s="1"/>
      <c r="TIV19" s="1"/>
      <c r="TIW19" s="1"/>
      <c r="TIX19" s="1"/>
      <c r="TIY19" s="1"/>
      <c r="TIZ19" s="1"/>
      <c r="TJA19" s="1"/>
      <c r="TJB19" s="1"/>
      <c r="TJC19" s="1"/>
      <c r="TJD19" s="1"/>
      <c r="TJE19" s="1"/>
      <c r="TJF19" s="1"/>
      <c r="TJG19" s="1"/>
      <c r="TJH19" s="1"/>
      <c r="TJI19" s="1"/>
      <c r="TJJ19" s="1"/>
      <c r="TJK19" s="1"/>
      <c r="TJL19" s="1"/>
      <c r="TJM19" s="1"/>
      <c r="TJN19" s="1"/>
      <c r="TJO19" s="1"/>
      <c r="TJP19" s="1"/>
      <c r="TJQ19" s="1"/>
      <c r="TJR19" s="1"/>
      <c r="TJS19" s="1"/>
      <c r="TJT19" s="1"/>
      <c r="TJU19" s="1"/>
      <c r="TJV19" s="1"/>
      <c r="TJW19" s="1"/>
      <c r="TJX19" s="1"/>
      <c r="TJY19" s="1"/>
      <c r="TJZ19" s="1"/>
      <c r="TKA19" s="1"/>
      <c r="TKB19" s="1"/>
      <c r="TKC19" s="1"/>
      <c r="TKD19" s="1"/>
      <c r="TKE19" s="1"/>
      <c r="TKF19" s="1"/>
      <c r="TKG19" s="1"/>
      <c r="TKH19" s="1"/>
      <c r="TKI19" s="1"/>
      <c r="TKJ19" s="1"/>
      <c r="TKK19" s="1"/>
      <c r="TKL19" s="1"/>
      <c r="TKM19" s="1"/>
      <c r="TKN19" s="1"/>
      <c r="TKO19" s="1"/>
      <c r="TKP19" s="1"/>
      <c r="TKQ19" s="1"/>
      <c r="TKR19" s="1"/>
      <c r="TKS19" s="1"/>
      <c r="TKT19" s="1"/>
      <c r="TKU19" s="1"/>
      <c r="TKV19" s="1"/>
      <c r="TKW19" s="1"/>
      <c r="TKX19" s="1"/>
      <c r="TKY19" s="1"/>
      <c r="TKZ19" s="1"/>
      <c r="TLA19" s="1"/>
      <c r="TLB19" s="1"/>
      <c r="TLC19" s="1"/>
      <c r="TLD19" s="1"/>
      <c r="TLE19" s="1"/>
      <c r="TLF19" s="1"/>
      <c r="TLG19" s="1"/>
      <c r="TLH19" s="1"/>
      <c r="TLI19" s="1"/>
      <c r="TLJ19" s="1"/>
      <c r="TLK19" s="1"/>
      <c r="TLL19" s="1"/>
      <c r="TLM19" s="1"/>
      <c r="TLN19" s="1"/>
      <c r="TLO19" s="1"/>
      <c r="TLP19" s="1"/>
      <c r="TLQ19" s="1"/>
      <c r="TLR19" s="1"/>
      <c r="TLS19" s="1"/>
      <c r="TLT19" s="1"/>
      <c r="TLU19" s="1"/>
      <c r="TLV19" s="1"/>
      <c r="TLW19" s="1"/>
      <c r="TLX19" s="1"/>
      <c r="TLY19" s="1"/>
      <c r="TLZ19" s="1"/>
      <c r="TMA19" s="1"/>
      <c r="TMB19" s="1"/>
      <c r="TMC19" s="1"/>
      <c r="TMD19" s="1"/>
      <c r="TME19" s="1"/>
      <c r="TMF19" s="1"/>
      <c r="TMG19" s="1"/>
      <c r="TMH19" s="1"/>
      <c r="TMI19" s="1"/>
      <c r="TMJ19" s="1"/>
      <c r="TMK19" s="1"/>
      <c r="TML19" s="1"/>
      <c r="TMM19" s="1"/>
      <c r="TMN19" s="1"/>
      <c r="TMO19" s="1"/>
      <c r="TMP19" s="1"/>
      <c r="TMQ19" s="1"/>
      <c r="TMR19" s="1"/>
      <c r="TMS19" s="1"/>
      <c r="TMT19" s="1"/>
      <c r="TMU19" s="1"/>
      <c r="TMV19" s="1"/>
      <c r="TMW19" s="1"/>
      <c r="TMX19" s="1"/>
      <c r="TMY19" s="1"/>
      <c r="TMZ19" s="1"/>
      <c r="TNA19" s="1"/>
      <c r="TNB19" s="1"/>
      <c r="TNC19" s="1"/>
      <c r="TND19" s="1"/>
      <c r="TNE19" s="1"/>
      <c r="TNF19" s="1"/>
      <c r="TNG19" s="1"/>
      <c r="TNH19" s="1"/>
      <c r="TNI19" s="1"/>
      <c r="TNJ19" s="1"/>
      <c r="TNK19" s="1"/>
      <c r="TNL19" s="1"/>
      <c r="TNM19" s="1"/>
      <c r="TNN19" s="1"/>
      <c r="TNO19" s="1"/>
      <c r="TNP19" s="1"/>
      <c r="TNQ19" s="1"/>
      <c r="TNR19" s="1"/>
      <c r="TNS19" s="1"/>
      <c r="TNT19" s="1"/>
      <c r="TNU19" s="1"/>
      <c r="TNV19" s="1"/>
      <c r="TNW19" s="1"/>
      <c r="TNX19" s="1"/>
      <c r="TNY19" s="1"/>
      <c r="TNZ19" s="1"/>
      <c r="TOA19" s="1"/>
      <c r="TOB19" s="1"/>
      <c r="TOC19" s="1"/>
      <c r="TOD19" s="1"/>
      <c r="TOE19" s="1"/>
      <c r="TOF19" s="1"/>
      <c r="TOG19" s="1"/>
      <c r="TOH19" s="1"/>
      <c r="TOI19" s="1"/>
      <c r="TOJ19" s="1"/>
      <c r="TOK19" s="1"/>
      <c r="TOL19" s="1"/>
      <c r="TOM19" s="1"/>
      <c r="TON19" s="1"/>
      <c r="TOO19" s="1"/>
      <c r="TOP19" s="1"/>
      <c r="TOQ19" s="1"/>
      <c r="TOR19" s="1"/>
      <c r="TOS19" s="1"/>
      <c r="TOT19" s="1"/>
      <c r="TOU19" s="1"/>
      <c r="TOV19" s="1"/>
      <c r="TOW19" s="1"/>
      <c r="TOX19" s="1"/>
      <c r="TOY19" s="1"/>
      <c r="TOZ19" s="1"/>
      <c r="TPA19" s="1"/>
      <c r="TPB19" s="1"/>
      <c r="TPC19" s="1"/>
      <c r="TPD19" s="1"/>
      <c r="TPE19" s="1"/>
      <c r="TPF19" s="1"/>
      <c r="TPG19" s="1"/>
      <c r="TPH19" s="1"/>
      <c r="TPI19" s="1"/>
      <c r="TPJ19" s="1"/>
      <c r="TPK19" s="1"/>
      <c r="TPL19" s="1"/>
      <c r="TPM19" s="1"/>
      <c r="TPN19" s="1"/>
      <c r="TPO19" s="1"/>
      <c r="TPP19" s="1"/>
      <c r="TPQ19" s="1"/>
      <c r="TPR19" s="1"/>
      <c r="TPS19" s="1"/>
      <c r="TPT19" s="1"/>
      <c r="TPU19" s="1"/>
      <c r="TPV19" s="1"/>
      <c r="TPW19" s="1"/>
      <c r="TPX19" s="1"/>
      <c r="TPY19" s="1"/>
      <c r="TPZ19" s="1"/>
      <c r="TQA19" s="1"/>
      <c r="TQB19" s="1"/>
      <c r="TQC19" s="1"/>
      <c r="TQD19" s="1"/>
      <c r="TQE19" s="1"/>
      <c r="TQF19" s="1"/>
      <c r="TQG19" s="1"/>
      <c r="TQH19" s="1"/>
      <c r="TQI19" s="1"/>
      <c r="TQJ19" s="1"/>
      <c r="TQK19" s="1"/>
      <c r="TQL19" s="1"/>
      <c r="TQM19" s="1"/>
      <c r="TQN19" s="1"/>
      <c r="TQO19" s="1"/>
      <c r="TQP19" s="1"/>
      <c r="TQQ19" s="1"/>
      <c r="TQR19" s="1"/>
      <c r="TQS19" s="1"/>
      <c r="TQT19" s="1"/>
      <c r="TQU19" s="1"/>
      <c r="TQV19" s="1"/>
      <c r="TQW19" s="1"/>
      <c r="TQX19" s="1"/>
      <c r="TQY19" s="1"/>
      <c r="TQZ19" s="1"/>
      <c r="TRA19" s="1"/>
      <c r="TRB19" s="1"/>
      <c r="TRC19" s="1"/>
      <c r="TRD19" s="1"/>
      <c r="TRE19" s="1"/>
      <c r="TRF19" s="1"/>
      <c r="TRG19" s="1"/>
      <c r="TRH19" s="1"/>
      <c r="TRI19" s="1"/>
      <c r="TRJ19" s="1"/>
      <c r="TRK19" s="1"/>
      <c r="TRL19" s="1"/>
      <c r="TRM19" s="1"/>
      <c r="TRN19" s="1"/>
      <c r="TRO19" s="1"/>
      <c r="TRP19" s="1"/>
      <c r="TRQ19" s="1"/>
      <c r="TRR19" s="1"/>
      <c r="TRS19" s="1"/>
      <c r="TRT19" s="1"/>
      <c r="TRU19" s="1"/>
      <c r="TRV19" s="1"/>
      <c r="TRW19" s="1"/>
      <c r="TRX19" s="1"/>
      <c r="TRY19" s="1"/>
      <c r="TRZ19" s="1"/>
      <c r="TSA19" s="1"/>
      <c r="TSB19" s="1"/>
      <c r="TSC19" s="1"/>
      <c r="TSD19" s="1"/>
      <c r="TSE19" s="1"/>
      <c r="TSF19" s="1"/>
      <c r="TSG19" s="1"/>
      <c r="TSH19" s="1"/>
      <c r="TSI19" s="1"/>
      <c r="TSJ19" s="1"/>
      <c r="TSK19" s="1"/>
      <c r="TSL19" s="1"/>
      <c r="TSM19" s="1"/>
      <c r="TSN19" s="1"/>
      <c r="TSO19" s="1"/>
      <c r="TSP19" s="1"/>
      <c r="TSQ19" s="1"/>
      <c r="TSR19" s="1"/>
      <c r="TSS19" s="1"/>
      <c r="TST19" s="1"/>
      <c r="TSU19" s="1"/>
      <c r="TSV19" s="1"/>
      <c r="TSW19" s="1"/>
      <c r="TSX19" s="1"/>
      <c r="TSY19" s="1"/>
      <c r="TSZ19" s="1"/>
      <c r="TTA19" s="1"/>
      <c r="TTB19" s="1"/>
      <c r="TTC19" s="1"/>
      <c r="TTD19" s="1"/>
      <c r="TTE19" s="1"/>
      <c r="TTF19" s="1"/>
      <c r="TTG19" s="1"/>
      <c r="TTH19" s="1"/>
      <c r="TTI19" s="1"/>
      <c r="TTJ19" s="1"/>
      <c r="TTK19" s="1"/>
      <c r="TTL19" s="1"/>
      <c r="TTM19" s="1"/>
      <c r="TTN19" s="1"/>
      <c r="TTO19" s="1"/>
      <c r="TTP19" s="1"/>
      <c r="TTQ19" s="1"/>
      <c r="TTR19" s="1"/>
      <c r="TTS19" s="1"/>
      <c r="TTT19" s="1"/>
      <c r="TTU19" s="1"/>
      <c r="TTV19" s="1"/>
      <c r="TTW19" s="1"/>
      <c r="TTX19" s="1"/>
      <c r="TTY19" s="1"/>
      <c r="TTZ19" s="1"/>
      <c r="TUA19" s="1"/>
      <c r="TUB19" s="1"/>
      <c r="TUC19" s="1"/>
      <c r="TUD19" s="1"/>
      <c r="TUE19" s="1"/>
      <c r="TUF19" s="1"/>
      <c r="TUG19" s="1"/>
      <c r="TUH19" s="1"/>
      <c r="TUI19" s="1"/>
      <c r="TUJ19" s="1"/>
      <c r="TUK19" s="1"/>
      <c r="TUL19" s="1"/>
      <c r="TUM19" s="1"/>
      <c r="TUN19" s="1"/>
      <c r="TUO19" s="1"/>
      <c r="TUP19" s="1"/>
      <c r="TUQ19" s="1"/>
      <c r="TUR19" s="1"/>
      <c r="TUS19" s="1"/>
      <c r="TUT19" s="1"/>
      <c r="TUU19" s="1"/>
      <c r="TUV19" s="1"/>
      <c r="TUW19" s="1"/>
      <c r="TUX19" s="1"/>
      <c r="TUY19" s="1"/>
      <c r="TUZ19" s="1"/>
      <c r="TVA19" s="1"/>
      <c r="TVB19" s="1"/>
      <c r="TVC19" s="1"/>
      <c r="TVD19" s="1"/>
      <c r="TVE19" s="1"/>
      <c r="TVF19" s="1"/>
      <c r="TVG19" s="1"/>
      <c r="TVH19" s="1"/>
      <c r="TVI19" s="1"/>
      <c r="TVJ19" s="1"/>
      <c r="TVK19" s="1"/>
      <c r="TVL19" s="1"/>
      <c r="TVM19" s="1"/>
      <c r="TVN19" s="1"/>
      <c r="TVO19" s="1"/>
      <c r="TVP19" s="1"/>
      <c r="TVQ19" s="1"/>
      <c r="TVR19" s="1"/>
      <c r="TVS19" s="1"/>
      <c r="TVT19" s="1"/>
      <c r="TVU19" s="1"/>
      <c r="TVV19" s="1"/>
      <c r="TVW19" s="1"/>
      <c r="TVX19" s="1"/>
      <c r="TVY19" s="1"/>
      <c r="TVZ19" s="1"/>
      <c r="TWA19" s="1"/>
      <c r="TWB19" s="1"/>
      <c r="TWC19" s="1"/>
      <c r="TWD19" s="1"/>
      <c r="TWE19" s="1"/>
      <c r="TWF19" s="1"/>
      <c r="TWG19" s="1"/>
      <c r="TWH19" s="1"/>
      <c r="TWI19" s="1"/>
      <c r="TWJ19" s="1"/>
      <c r="TWK19" s="1"/>
      <c r="TWL19" s="1"/>
      <c r="TWM19" s="1"/>
      <c r="TWN19" s="1"/>
      <c r="TWO19" s="1"/>
      <c r="TWP19" s="1"/>
      <c r="TWQ19" s="1"/>
      <c r="TWR19" s="1"/>
      <c r="TWS19" s="1"/>
      <c r="TWT19" s="1"/>
      <c r="TWU19" s="1"/>
      <c r="TWV19" s="1"/>
      <c r="TWW19" s="1"/>
      <c r="TWX19" s="1"/>
      <c r="TWY19" s="1"/>
      <c r="TWZ19" s="1"/>
      <c r="TXA19" s="1"/>
      <c r="TXB19" s="1"/>
      <c r="TXC19" s="1"/>
      <c r="TXD19" s="1"/>
      <c r="TXE19" s="1"/>
      <c r="TXF19" s="1"/>
      <c r="TXG19" s="1"/>
      <c r="TXH19" s="1"/>
      <c r="TXI19" s="1"/>
      <c r="TXJ19" s="1"/>
      <c r="TXK19" s="1"/>
      <c r="TXL19" s="1"/>
      <c r="TXM19" s="1"/>
      <c r="TXN19" s="1"/>
      <c r="TXO19" s="1"/>
      <c r="TXP19" s="1"/>
      <c r="TXQ19" s="1"/>
      <c r="TXR19" s="1"/>
      <c r="TXS19" s="1"/>
      <c r="TXT19" s="1"/>
      <c r="TXU19" s="1"/>
      <c r="TXV19" s="1"/>
      <c r="TXW19" s="1"/>
      <c r="TXX19" s="1"/>
      <c r="TXY19" s="1"/>
      <c r="TXZ19" s="1"/>
      <c r="TYA19" s="1"/>
      <c r="TYB19" s="1"/>
      <c r="TYC19" s="1"/>
      <c r="TYD19" s="1"/>
      <c r="TYE19" s="1"/>
      <c r="TYF19" s="1"/>
      <c r="TYG19" s="1"/>
      <c r="TYH19" s="1"/>
      <c r="TYI19" s="1"/>
      <c r="TYJ19" s="1"/>
      <c r="TYK19" s="1"/>
      <c r="TYL19" s="1"/>
      <c r="TYM19" s="1"/>
      <c r="TYN19" s="1"/>
      <c r="TYO19" s="1"/>
      <c r="TYP19" s="1"/>
      <c r="TYQ19" s="1"/>
      <c r="TYR19" s="1"/>
      <c r="TYS19" s="1"/>
      <c r="TYT19" s="1"/>
      <c r="TYU19" s="1"/>
      <c r="TYV19" s="1"/>
      <c r="TYW19" s="1"/>
      <c r="TYX19" s="1"/>
      <c r="TYY19" s="1"/>
      <c r="TYZ19" s="1"/>
      <c r="TZA19" s="1"/>
      <c r="TZB19" s="1"/>
      <c r="TZC19" s="1"/>
      <c r="TZD19" s="1"/>
      <c r="TZE19" s="1"/>
      <c r="TZF19" s="1"/>
      <c r="TZG19" s="1"/>
      <c r="TZH19" s="1"/>
      <c r="TZI19" s="1"/>
      <c r="TZJ19" s="1"/>
      <c r="TZK19" s="1"/>
      <c r="TZL19" s="1"/>
      <c r="TZM19" s="1"/>
      <c r="TZN19" s="1"/>
      <c r="TZO19" s="1"/>
      <c r="TZP19" s="1"/>
      <c r="TZQ19" s="1"/>
      <c r="TZR19" s="1"/>
      <c r="TZS19" s="1"/>
      <c r="TZT19" s="1"/>
      <c r="TZU19" s="1"/>
      <c r="TZV19" s="1"/>
      <c r="TZW19" s="1"/>
      <c r="TZX19" s="1"/>
      <c r="TZY19" s="1"/>
      <c r="TZZ19" s="1"/>
      <c r="UAA19" s="1"/>
      <c r="UAB19" s="1"/>
      <c r="UAC19" s="1"/>
      <c r="UAD19" s="1"/>
      <c r="UAE19" s="1"/>
      <c r="UAF19" s="1"/>
      <c r="UAG19" s="1"/>
      <c r="UAH19" s="1"/>
      <c r="UAI19" s="1"/>
      <c r="UAJ19" s="1"/>
      <c r="UAK19" s="1"/>
      <c r="UAL19" s="1"/>
      <c r="UAM19" s="1"/>
      <c r="UAN19" s="1"/>
      <c r="UAO19" s="1"/>
      <c r="UAP19" s="1"/>
      <c r="UAQ19" s="1"/>
      <c r="UAR19" s="1"/>
      <c r="UAS19" s="1"/>
      <c r="UAT19" s="1"/>
      <c r="UAU19" s="1"/>
      <c r="UAV19" s="1"/>
      <c r="UAW19" s="1"/>
      <c r="UAX19" s="1"/>
      <c r="UAY19" s="1"/>
      <c r="UAZ19" s="1"/>
      <c r="UBA19" s="1"/>
      <c r="UBB19" s="1"/>
      <c r="UBC19" s="1"/>
      <c r="UBD19" s="1"/>
      <c r="UBE19" s="1"/>
      <c r="UBF19" s="1"/>
      <c r="UBG19" s="1"/>
      <c r="UBH19" s="1"/>
      <c r="UBI19" s="1"/>
      <c r="UBJ19" s="1"/>
      <c r="UBK19" s="1"/>
      <c r="UBL19" s="1"/>
      <c r="UBM19" s="1"/>
      <c r="UBN19" s="1"/>
      <c r="UBO19" s="1"/>
      <c r="UBP19" s="1"/>
      <c r="UBQ19" s="1"/>
      <c r="UBR19" s="1"/>
      <c r="UBS19" s="1"/>
      <c r="UBT19" s="1"/>
      <c r="UBU19" s="1"/>
      <c r="UBV19" s="1"/>
      <c r="UBW19" s="1"/>
      <c r="UBX19" s="1"/>
      <c r="UBY19" s="1"/>
      <c r="UBZ19" s="1"/>
      <c r="UCA19" s="1"/>
      <c r="UCB19" s="1"/>
      <c r="UCC19" s="1"/>
      <c r="UCD19" s="1"/>
      <c r="UCE19" s="1"/>
      <c r="UCF19" s="1"/>
      <c r="UCG19" s="1"/>
      <c r="UCH19" s="1"/>
      <c r="UCI19" s="1"/>
      <c r="UCJ19" s="1"/>
      <c r="UCK19" s="1"/>
      <c r="UCL19" s="1"/>
      <c r="UCM19" s="1"/>
      <c r="UCN19" s="1"/>
      <c r="UCO19" s="1"/>
      <c r="UCP19" s="1"/>
      <c r="UCQ19" s="1"/>
      <c r="UCR19" s="1"/>
      <c r="UCS19" s="1"/>
      <c r="UCT19" s="1"/>
      <c r="UCU19" s="1"/>
      <c r="UCV19" s="1"/>
      <c r="UCW19" s="1"/>
      <c r="UCX19" s="1"/>
      <c r="UCY19" s="1"/>
      <c r="UCZ19" s="1"/>
      <c r="UDA19" s="1"/>
      <c r="UDB19" s="1"/>
      <c r="UDC19" s="1"/>
      <c r="UDD19" s="1"/>
      <c r="UDE19" s="1"/>
      <c r="UDF19" s="1"/>
      <c r="UDG19" s="1"/>
      <c r="UDH19" s="1"/>
      <c r="UDI19" s="1"/>
      <c r="UDJ19" s="1"/>
      <c r="UDK19" s="1"/>
      <c r="UDL19" s="1"/>
      <c r="UDM19" s="1"/>
      <c r="UDN19" s="1"/>
      <c r="UDO19" s="1"/>
      <c r="UDP19" s="1"/>
      <c r="UDQ19" s="1"/>
      <c r="UDR19" s="1"/>
      <c r="UDS19" s="1"/>
      <c r="UDT19" s="1"/>
      <c r="UDU19" s="1"/>
      <c r="UDV19" s="1"/>
      <c r="UDW19" s="1"/>
      <c r="UDX19" s="1"/>
      <c r="UDY19" s="1"/>
      <c r="UDZ19" s="1"/>
      <c r="UEA19" s="1"/>
      <c r="UEB19" s="1"/>
      <c r="UEC19" s="1"/>
      <c r="UED19" s="1"/>
      <c r="UEE19" s="1"/>
      <c r="UEF19" s="1"/>
      <c r="UEG19" s="1"/>
      <c r="UEH19" s="1"/>
      <c r="UEI19" s="1"/>
      <c r="UEJ19" s="1"/>
      <c r="UEK19" s="1"/>
      <c r="UEL19" s="1"/>
      <c r="UEM19" s="1"/>
      <c r="UEN19" s="1"/>
      <c r="UEO19" s="1"/>
      <c r="UEP19" s="1"/>
      <c r="UEQ19" s="1"/>
      <c r="UER19" s="1"/>
      <c r="UES19" s="1"/>
      <c r="UET19" s="1"/>
      <c r="UEU19" s="1"/>
      <c r="UEV19" s="1"/>
      <c r="UEW19" s="1"/>
      <c r="UEX19" s="1"/>
      <c r="UEY19" s="1"/>
      <c r="UEZ19" s="1"/>
      <c r="UFA19" s="1"/>
      <c r="UFB19" s="1"/>
      <c r="UFC19" s="1"/>
      <c r="UFD19" s="1"/>
      <c r="UFE19" s="1"/>
      <c r="UFF19" s="1"/>
      <c r="UFG19" s="1"/>
      <c r="UFH19" s="1"/>
      <c r="UFI19" s="1"/>
      <c r="UFJ19" s="1"/>
      <c r="UFK19" s="1"/>
      <c r="UFL19" s="1"/>
      <c r="UFM19" s="1"/>
      <c r="UFN19" s="1"/>
      <c r="UFO19" s="1"/>
      <c r="UFP19" s="1"/>
      <c r="UFQ19" s="1"/>
      <c r="UFR19" s="1"/>
      <c r="UFS19" s="1"/>
      <c r="UFT19" s="1"/>
      <c r="UFU19" s="1"/>
      <c r="UFV19" s="1"/>
      <c r="UFW19" s="1"/>
      <c r="UFX19" s="1"/>
      <c r="UFY19" s="1"/>
      <c r="UFZ19" s="1"/>
      <c r="UGA19" s="1"/>
      <c r="UGB19" s="1"/>
      <c r="UGC19" s="1"/>
      <c r="UGD19" s="1"/>
      <c r="UGE19" s="1"/>
      <c r="UGF19" s="1"/>
      <c r="UGG19" s="1"/>
      <c r="UGH19" s="1"/>
      <c r="UGI19" s="1"/>
      <c r="UGJ19" s="1"/>
      <c r="UGK19" s="1"/>
      <c r="UGL19" s="1"/>
      <c r="UGM19" s="1"/>
      <c r="UGN19" s="1"/>
      <c r="UGO19" s="1"/>
      <c r="UGP19" s="1"/>
      <c r="UGQ19" s="1"/>
      <c r="UGR19" s="1"/>
      <c r="UGS19" s="1"/>
      <c r="UGT19" s="1"/>
      <c r="UGU19" s="1"/>
      <c r="UGV19" s="1"/>
      <c r="UGW19" s="1"/>
      <c r="UGX19" s="1"/>
      <c r="UGY19" s="1"/>
      <c r="UGZ19" s="1"/>
      <c r="UHA19" s="1"/>
      <c r="UHB19" s="1"/>
      <c r="UHC19" s="1"/>
      <c r="UHD19" s="1"/>
      <c r="UHE19" s="1"/>
      <c r="UHF19" s="1"/>
      <c r="UHG19" s="1"/>
      <c r="UHH19" s="1"/>
      <c r="UHI19" s="1"/>
      <c r="UHJ19" s="1"/>
      <c r="UHK19" s="1"/>
      <c r="UHL19" s="1"/>
      <c r="UHM19" s="1"/>
      <c r="UHN19" s="1"/>
      <c r="UHO19" s="1"/>
      <c r="UHP19" s="1"/>
      <c r="UHQ19" s="1"/>
      <c r="UHR19" s="1"/>
      <c r="UHS19" s="1"/>
      <c r="UHT19" s="1"/>
      <c r="UHU19" s="1"/>
      <c r="UHV19" s="1"/>
      <c r="UHW19" s="1"/>
      <c r="UHX19" s="1"/>
      <c r="UHY19" s="1"/>
      <c r="UHZ19" s="1"/>
      <c r="UIA19" s="1"/>
      <c r="UIB19" s="1"/>
      <c r="UIC19" s="1"/>
      <c r="UID19" s="1"/>
      <c r="UIE19" s="1"/>
      <c r="UIF19" s="1"/>
      <c r="UIG19" s="1"/>
      <c r="UIH19" s="1"/>
      <c r="UII19" s="1"/>
      <c r="UIJ19" s="1"/>
      <c r="UIK19" s="1"/>
      <c r="UIL19" s="1"/>
      <c r="UIM19" s="1"/>
      <c r="UIN19" s="1"/>
      <c r="UIO19" s="1"/>
      <c r="UIP19" s="1"/>
      <c r="UIQ19" s="1"/>
      <c r="UIR19" s="1"/>
      <c r="UIS19" s="1"/>
      <c r="UIT19" s="1"/>
      <c r="UIU19" s="1"/>
      <c r="UIV19" s="1"/>
      <c r="UIW19" s="1"/>
      <c r="UIX19" s="1"/>
      <c r="UIY19" s="1"/>
      <c r="UIZ19" s="1"/>
      <c r="UJA19" s="1"/>
      <c r="UJB19" s="1"/>
      <c r="UJC19" s="1"/>
      <c r="UJD19" s="1"/>
      <c r="UJE19" s="1"/>
      <c r="UJF19" s="1"/>
      <c r="UJG19" s="1"/>
      <c r="UJH19" s="1"/>
      <c r="UJI19" s="1"/>
      <c r="UJJ19" s="1"/>
      <c r="UJK19" s="1"/>
      <c r="UJL19" s="1"/>
      <c r="UJM19" s="1"/>
      <c r="UJN19" s="1"/>
      <c r="UJO19" s="1"/>
      <c r="UJP19" s="1"/>
      <c r="UJQ19" s="1"/>
      <c r="UJR19" s="1"/>
      <c r="UJS19" s="1"/>
      <c r="UJT19" s="1"/>
      <c r="UJU19" s="1"/>
      <c r="UJV19" s="1"/>
      <c r="UJW19" s="1"/>
      <c r="UJX19" s="1"/>
      <c r="UJY19" s="1"/>
      <c r="UJZ19" s="1"/>
      <c r="UKA19" s="1"/>
      <c r="UKB19" s="1"/>
      <c r="UKC19" s="1"/>
      <c r="UKD19" s="1"/>
      <c r="UKE19" s="1"/>
      <c r="UKF19" s="1"/>
      <c r="UKG19" s="1"/>
      <c r="UKH19" s="1"/>
      <c r="UKI19" s="1"/>
      <c r="UKJ19" s="1"/>
      <c r="UKK19" s="1"/>
      <c r="UKL19" s="1"/>
      <c r="UKM19" s="1"/>
      <c r="UKN19" s="1"/>
      <c r="UKO19" s="1"/>
      <c r="UKP19" s="1"/>
      <c r="UKQ19" s="1"/>
      <c r="UKR19" s="1"/>
      <c r="UKS19" s="1"/>
      <c r="UKT19" s="1"/>
      <c r="UKU19" s="1"/>
      <c r="UKV19" s="1"/>
      <c r="UKW19" s="1"/>
      <c r="UKX19" s="1"/>
      <c r="UKY19" s="1"/>
      <c r="UKZ19" s="1"/>
      <c r="ULA19" s="1"/>
      <c r="ULB19" s="1"/>
      <c r="ULC19" s="1"/>
      <c r="ULD19" s="1"/>
      <c r="ULE19" s="1"/>
      <c r="ULF19" s="1"/>
      <c r="ULG19" s="1"/>
      <c r="ULH19" s="1"/>
      <c r="ULI19" s="1"/>
      <c r="ULJ19" s="1"/>
      <c r="ULK19" s="1"/>
      <c r="ULL19" s="1"/>
      <c r="ULM19" s="1"/>
      <c r="ULN19" s="1"/>
      <c r="ULO19" s="1"/>
      <c r="ULP19" s="1"/>
      <c r="ULQ19" s="1"/>
      <c r="ULR19" s="1"/>
      <c r="ULS19" s="1"/>
      <c r="ULT19" s="1"/>
      <c r="ULU19" s="1"/>
      <c r="ULV19" s="1"/>
      <c r="ULW19" s="1"/>
      <c r="ULX19" s="1"/>
      <c r="ULY19" s="1"/>
      <c r="ULZ19" s="1"/>
      <c r="UMA19" s="1"/>
      <c r="UMB19" s="1"/>
      <c r="UMC19" s="1"/>
      <c r="UMD19" s="1"/>
      <c r="UME19" s="1"/>
      <c r="UMF19" s="1"/>
      <c r="UMG19" s="1"/>
      <c r="UMH19" s="1"/>
      <c r="UMI19" s="1"/>
      <c r="UMJ19" s="1"/>
      <c r="UMK19" s="1"/>
      <c r="UML19" s="1"/>
      <c r="UMM19" s="1"/>
      <c r="UMN19" s="1"/>
      <c r="UMO19" s="1"/>
      <c r="UMP19" s="1"/>
      <c r="UMQ19" s="1"/>
      <c r="UMR19" s="1"/>
      <c r="UMS19" s="1"/>
      <c r="UMT19" s="1"/>
      <c r="UMU19" s="1"/>
      <c r="UMV19" s="1"/>
      <c r="UMW19" s="1"/>
      <c r="UMX19" s="1"/>
      <c r="UMY19" s="1"/>
      <c r="UMZ19" s="1"/>
      <c r="UNA19" s="1"/>
      <c r="UNB19" s="1"/>
      <c r="UNC19" s="1"/>
      <c r="UND19" s="1"/>
      <c r="UNE19" s="1"/>
      <c r="UNF19" s="1"/>
      <c r="UNG19" s="1"/>
      <c r="UNH19" s="1"/>
      <c r="UNI19" s="1"/>
      <c r="UNJ19" s="1"/>
      <c r="UNK19" s="1"/>
      <c r="UNL19" s="1"/>
      <c r="UNM19" s="1"/>
      <c r="UNN19" s="1"/>
      <c r="UNO19" s="1"/>
      <c r="UNP19" s="1"/>
      <c r="UNQ19" s="1"/>
      <c r="UNR19" s="1"/>
      <c r="UNS19" s="1"/>
      <c r="UNT19" s="1"/>
      <c r="UNU19" s="1"/>
      <c r="UNV19" s="1"/>
      <c r="UNW19" s="1"/>
      <c r="UNX19" s="1"/>
      <c r="UNY19" s="1"/>
      <c r="UNZ19" s="1"/>
      <c r="UOA19" s="1"/>
      <c r="UOB19" s="1"/>
      <c r="UOC19" s="1"/>
      <c r="UOD19" s="1"/>
      <c r="UOE19" s="1"/>
      <c r="UOF19" s="1"/>
      <c r="UOG19" s="1"/>
      <c r="UOH19" s="1"/>
      <c r="UOI19" s="1"/>
      <c r="UOJ19" s="1"/>
      <c r="UOK19" s="1"/>
      <c r="UOL19" s="1"/>
      <c r="UOM19" s="1"/>
      <c r="UON19" s="1"/>
      <c r="UOO19" s="1"/>
      <c r="UOP19" s="1"/>
      <c r="UOQ19" s="1"/>
      <c r="UOR19" s="1"/>
      <c r="UOS19" s="1"/>
      <c r="UOT19" s="1"/>
      <c r="UOU19" s="1"/>
      <c r="UOV19" s="1"/>
      <c r="UOW19" s="1"/>
      <c r="UOX19" s="1"/>
      <c r="UOY19" s="1"/>
      <c r="UOZ19" s="1"/>
      <c r="UPA19" s="1"/>
      <c r="UPB19" s="1"/>
      <c r="UPC19" s="1"/>
      <c r="UPD19" s="1"/>
      <c r="UPE19" s="1"/>
      <c r="UPF19" s="1"/>
      <c r="UPG19" s="1"/>
      <c r="UPH19" s="1"/>
      <c r="UPI19" s="1"/>
      <c r="UPJ19" s="1"/>
      <c r="UPK19" s="1"/>
      <c r="UPL19" s="1"/>
      <c r="UPM19" s="1"/>
      <c r="UPN19" s="1"/>
      <c r="UPO19" s="1"/>
      <c r="UPP19" s="1"/>
      <c r="UPQ19" s="1"/>
      <c r="UPR19" s="1"/>
      <c r="UPS19" s="1"/>
      <c r="UPT19" s="1"/>
      <c r="UPU19" s="1"/>
      <c r="UPV19" s="1"/>
      <c r="UPW19" s="1"/>
      <c r="UPX19" s="1"/>
      <c r="UPY19" s="1"/>
      <c r="UPZ19" s="1"/>
      <c r="UQA19" s="1"/>
      <c r="UQB19" s="1"/>
      <c r="UQC19" s="1"/>
      <c r="UQD19" s="1"/>
      <c r="UQE19" s="1"/>
      <c r="UQF19" s="1"/>
      <c r="UQG19" s="1"/>
      <c r="UQH19" s="1"/>
      <c r="UQI19" s="1"/>
      <c r="UQJ19" s="1"/>
      <c r="UQK19" s="1"/>
      <c r="UQL19" s="1"/>
      <c r="UQM19" s="1"/>
      <c r="UQN19" s="1"/>
      <c r="UQO19" s="1"/>
      <c r="UQP19" s="1"/>
      <c r="UQQ19" s="1"/>
      <c r="UQR19" s="1"/>
      <c r="UQS19" s="1"/>
      <c r="UQT19" s="1"/>
      <c r="UQU19" s="1"/>
      <c r="UQV19" s="1"/>
      <c r="UQW19" s="1"/>
      <c r="UQX19" s="1"/>
      <c r="UQY19" s="1"/>
      <c r="UQZ19" s="1"/>
      <c r="URA19" s="1"/>
      <c r="URB19" s="1"/>
      <c r="URC19" s="1"/>
      <c r="URD19" s="1"/>
      <c r="URE19" s="1"/>
      <c r="URF19" s="1"/>
      <c r="URG19" s="1"/>
      <c r="URH19" s="1"/>
      <c r="URI19" s="1"/>
      <c r="URJ19" s="1"/>
      <c r="URK19" s="1"/>
      <c r="URL19" s="1"/>
      <c r="URM19" s="1"/>
      <c r="URN19" s="1"/>
      <c r="URO19" s="1"/>
      <c r="URP19" s="1"/>
      <c r="URQ19" s="1"/>
      <c r="URR19" s="1"/>
      <c r="URS19" s="1"/>
      <c r="URT19" s="1"/>
      <c r="URU19" s="1"/>
      <c r="URV19" s="1"/>
      <c r="URW19" s="1"/>
      <c r="URX19" s="1"/>
      <c r="URY19" s="1"/>
      <c r="URZ19" s="1"/>
      <c r="USA19" s="1"/>
      <c r="USB19" s="1"/>
      <c r="USC19" s="1"/>
      <c r="USD19" s="1"/>
      <c r="USE19" s="1"/>
      <c r="USF19" s="1"/>
      <c r="USG19" s="1"/>
      <c r="USH19" s="1"/>
      <c r="USI19" s="1"/>
      <c r="USJ19" s="1"/>
      <c r="USK19" s="1"/>
      <c r="USL19" s="1"/>
      <c r="USM19" s="1"/>
      <c r="USN19" s="1"/>
      <c r="USO19" s="1"/>
      <c r="USP19" s="1"/>
      <c r="USQ19" s="1"/>
      <c r="USR19" s="1"/>
      <c r="USS19" s="1"/>
      <c r="UST19" s="1"/>
      <c r="USU19" s="1"/>
      <c r="USV19" s="1"/>
      <c r="USW19" s="1"/>
      <c r="USX19" s="1"/>
      <c r="USY19" s="1"/>
      <c r="USZ19" s="1"/>
      <c r="UTA19" s="1"/>
      <c r="UTB19" s="1"/>
      <c r="UTC19" s="1"/>
      <c r="UTD19" s="1"/>
      <c r="UTE19" s="1"/>
      <c r="UTF19" s="1"/>
      <c r="UTG19" s="1"/>
      <c r="UTH19" s="1"/>
      <c r="UTI19" s="1"/>
      <c r="UTJ19" s="1"/>
      <c r="UTK19" s="1"/>
      <c r="UTL19" s="1"/>
      <c r="UTM19" s="1"/>
      <c r="UTN19" s="1"/>
      <c r="UTO19" s="1"/>
      <c r="UTP19" s="1"/>
      <c r="UTQ19" s="1"/>
      <c r="UTR19" s="1"/>
      <c r="UTS19" s="1"/>
      <c r="UTT19" s="1"/>
      <c r="UTU19" s="1"/>
      <c r="UTV19" s="1"/>
      <c r="UTW19" s="1"/>
      <c r="UTX19" s="1"/>
      <c r="UTY19" s="1"/>
      <c r="UTZ19" s="1"/>
      <c r="UUA19" s="1"/>
      <c r="UUB19" s="1"/>
      <c r="UUC19" s="1"/>
      <c r="UUD19" s="1"/>
      <c r="UUE19" s="1"/>
      <c r="UUF19" s="1"/>
      <c r="UUG19" s="1"/>
      <c r="UUH19" s="1"/>
      <c r="UUI19" s="1"/>
      <c r="UUJ19" s="1"/>
      <c r="UUK19" s="1"/>
      <c r="UUL19" s="1"/>
      <c r="UUM19" s="1"/>
      <c r="UUN19" s="1"/>
      <c r="UUO19" s="1"/>
      <c r="UUP19" s="1"/>
      <c r="UUQ19" s="1"/>
      <c r="UUR19" s="1"/>
      <c r="UUS19" s="1"/>
      <c r="UUT19" s="1"/>
      <c r="UUU19" s="1"/>
      <c r="UUV19" s="1"/>
      <c r="UUW19" s="1"/>
      <c r="UUX19" s="1"/>
      <c r="UUY19" s="1"/>
      <c r="UUZ19" s="1"/>
      <c r="UVA19" s="1"/>
      <c r="UVB19" s="1"/>
      <c r="UVC19" s="1"/>
      <c r="UVD19" s="1"/>
      <c r="UVE19" s="1"/>
      <c r="UVF19" s="1"/>
      <c r="UVG19" s="1"/>
      <c r="UVH19" s="1"/>
      <c r="UVI19" s="1"/>
      <c r="UVJ19" s="1"/>
      <c r="UVK19" s="1"/>
      <c r="UVL19" s="1"/>
      <c r="UVM19" s="1"/>
      <c r="UVN19" s="1"/>
      <c r="UVO19" s="1"/>
      <c r="UVP19" s="1"/>
      <c r="UVQ19" s="1"/>
      <c r="UVR19" s="1"/>
      <c r="UVS19" s="1"/>
      <c r="UVT19" s="1"/>
      <c r="UVU19" s="1"/>
      <c r="UVV19" s="1"/>
      <c r="UVW19" s="1"/>
      <c r="UVX19" s="1"/>
      <c r="UVY19" s="1"/>
      <c r="UVZ19" s="1"/>
      <c r="UWA19" s="1"/>
      <c r="UWB19" s="1"/>
      <c r="UWC19" s="1"/>
      <c r="UWD19" s="1"/>
      <c r="UWE19" s="1"/>
      <c r="UWF19" s="1"/>
      <c r="UWG19" s="1"/>
      <c r="UWH19" s="1"/>
      <c r="UWI19" s="1"/>
      <c r="UWJ19" s="1"/>
      <c r="UWK19" s="1"/>
      <c r="UWL19" s="1"/>
      <c r="UWM19" s="1"/>
      <c r="UWN19" s="1"/>
      <c r="UWO19" s="1"/>
      <c r="UWP19" s="1"/>
      <c r="UWQ19" s="1"/>
      <c r="UWR19" s="1"/>
      <c r="UWS19" s="1"/>
      <c r="UWT19" s="1"/>
      <c r="UWU19" s="1"/>
      <c r="UWV19" s="1"/>
      <c r="UWW19" s="1"/>
      <c r="UWX19" s="1"/>
      <c r="UWY19" s="1"/>
      <c r="UWZ19" s="1"/>
      <c r="UXA19" s="1"/>
      <c r="UXB19" s="1"/>
      <c r="UXC19" s="1"/>
      <c r="UXD19" s="1"/>
      <c r="UXE19" s="1"/>
      <c r="UXF19" s="1"/>
      <c r="UXG19" s="1"/>
      <c r="UXH19" s="1"/>
      <c r="UXI19" s="1"/>
      <c r="UXJ19" s="1"/>
      <c r="UXK19" s="1"/>
      <c r="UXL19" s="1"/>
      <c r="UXM19" s="1"/>
      <c r="UXN19" s="1"/>
      <c r="UXO19" s="1"/>
      <c r="UXP19" s="1"/>
      <c r="UXQ19" s="1"/>
      <c r="UXR19" s="1"/>
      <c r="UXS19" s="1"/>
      <c r="UXT19" s="1"/>
      <c r="UXU19" s="1"/>
      <c r="UXV19" s="1"/>
      <c r="UXW19" s="1"/>
      <c r="UXX19" s="1"/>
      <c r="UXY19" s="1"/>
      <c r="UXZ19" s="1"/>
      <c r="UYA19" s="1"/>
      <c r="UYB19" s="1"/>
      <c r="UYC19" s="1"/>
      <c r="UYD19" s="1"/>
      <c r="UYE19" s="1"/>
      <c r="UYF19" s="1"/>
      <c r="UYG19" s="1"/>
      <c r="UYH19" s="1"/>
      <c r="UYI19" s="1"/>
      <c r="UYJ19" s="1"/>
      <c r="UYK19" s="1"/>
      <c r="UYL19" s="1"/>
      <c r="UYM19" s="1"/>
      <c r="UYN19" s="1"/>
      <c r="UYO19" s="1"/>
      <c r="UYP19" s="1"/>
      <c r="UYQ19" s="1"/>
      <c r="UYR19" s="1"/>
      <c r="UYS19" s="1"/>
      <c r="UYT19" s="1"/>
      <c r="UYU19" s="1"/>
      <c r="UYV19" s="1"/>
      <c r="UYW19" s="1"/>
      <c r="UYX19" s="1"/>
      <c r="UYY19" s="1"/>
      <c r="UYZ19" s="1"/>
      <c r="UZA19" s="1"/>
      <c r="UZB19" s="1"/>
      <c r="UZC19" s="1"/>
      <c r="UZD19" s="1"/>
      <c r="UZE19" s="1"/>
      <c r="UZF19" s="1"/>
      <c r="UZG19" s="1"/>
      <c r="UZH19" s="1"/>
      <c r="UZI19" s="1"/>
      <c r="UZJ19" s="1"/>
      <c r="UZK19" s="1"/>
      <c r="UZL19" s="1"/>
      <c r="UZM19" s="1"/>
      <c r="UZN19" s="1"/>
      <c r="UZO19" s="1"/>
      <c r="UZP19" s="1"/>
      <c r="UZQ19" s="1"/>
      <c r="UZR19" s="1"/>
      <c r="UZS19" s="1"/>
      <c r="UZT19" s="1"/>
      <c r="UZU19" s="1"/>
      <c r="UZV19" s="1"/>
      <c r="UZW19" s="1"/>
      <c r="UZX19" s="1"/>
      <c r="UZY19" s="1"/>
      <c r="UZZ19" s="1"/>
      <c r="VAA19" s="1"/>
      <c r="VAB19" s="1"/>
      <c r="VAC19" s="1"/>
      <c r="VAD19" s="1"/>
      <c r="VAE19" s="1"/>
      <c r="VAF19" s="1"/>
      <c r="VAG19" s="1"/>
      <c r="VAH19" s="1"/>
      <c r="VAI19" s="1"/>
      <c r="VAJ19" s="1"/>
      <c r="VAK19" s="1"/>
      <c r="VAL19" s="1"/>
      <c r="VAM19" s="1"/>
      <c r="VAN19" s="1"/>
      <c r="VAO19" s="1"/>
      <c r="VAP19" s="1"/>
      <c r="VAQ19" s="1"/>
      <c r="VAR19" s="1"/>
      <c r="VAS19" s="1"/>
      <c r="VAT19" s="1"/>
      <c r="VAU19" s="1"/>
      <c r="VAV19" s="1"/>
      <c r="VAW19" s="1"/>
      <c r="VAX19" s="1"/>
      <c r="VAY19" s="1"/>
      <c r="VAZ19" s="1"/>
      <c r="VBA19" s="1"/>
      <c r="VBB19" s="1"/>
      <c r="VBC19" s="1"/>
      <c r="VBD19" s="1"/>
      <c r="VBE19" s="1"/>
      <c r="VBF19" s="1"/>
      <c r="VBG19" s="1"/>
      <c r="VBH19" s="1"/>
      <c r="VBI19" s="1"/>
      <c r="VBJ19" s="1"/>
      <c r="VBK19" s="1"/>
      <c r="VBL19" s="1"/>
      <c r="VBM19" s="1"/>
      <c r="VBN19" s="1"/>
      <c r="VBO19" s="1"/>
      <c r="VBP19" s="1"/>
      <c r="VBQ19" s="1"/>
      <c r="VBR19" s="1"/>
      <c r="VBS19" s="1"/>
      <c r="VBT19" s="1"/>
      <c r="VBU19" s="1"/>
      <c r="VBV19" s="1"/>
      <c r="VBW19" s="1"/>
      <c r="VBX19" s="1"/>
      <c r="VBY19" s="1"/>
      <c r="VBZ19" s="1"/>
      <c r="VCA19" s="1"/>
      <c r="VCB19" s="1"/>
      <c r="VCC19" s="1"/>
      <c r="VCD19" s="1"/>
      <c r="VCE19" s="1"/>
      <c r="VCF19" s="1"/>
      <c r="VCG19" s="1"/>
      <c r="VCH19" s="1"/>
      <c r="VCI19" s="1"/>
      <c r="VCJ19" s="1"/>
      <c r="VCK19" s="1"/>
      <c r="VCL19" s="1"/>
      <c r="VCM19" s="1"/>
      <c r="VCN19" s="1"/>
      <c r="VCO19" s="1"/>
      <c r="VCP19" s="1"/>
      <c r="VCQ19" s="1"/>
      <c r="VCR19" s="1"/>
      <c r="VCS19" s="1"/>
      <c r="VCT19" s="1"/>
      <c r="VCU19" s="1"/>
      <c r="VCV19" s="1"/>
      <c r="VCW19" s="1"/>
      <c r="VCX19" s="1"/>
      <c r="VCY19" s="1"/>
      <c r="VCZ19" s="1"/>
      <c r="VDA19" s="1"/>
      <c r="VDB19" s="1"/>
      <c r="VDC19" s="1"/>
      <c r="VDD19" s="1"/>
      <c r="VDE19" s="1"/>
      <c r="VDF19" s="1"/>
      <c r="VDG19" s="1"/>
      <c r="VDH19" s="1"/>
      <c r="VDI19" s="1"/>
      <c r="VDJ19" s="1"/>
      <c r="VDK19" s="1"/>
      <c r="VDL19" s="1"/>
      <c r="VDM19" s="1"/>
      <c r="VDN19" s="1"/>
      <c r="VDO19" s="1"/>
      <c r="VDP19" s="1"/>
      <c r="VDQ19" s="1"/>
      <c r="VDR19" s="1"/>
      <c r="VDS19" s="1"/>
      <c r="VDT19" s="1"/>
      <c r="VDU19" s="1"/>
      <c r="VDV19" s="1"/>
      <c r="VDW19" s="1"/>
      <c r="VDX19" s="1"/>
      <c r="VDY19" s="1"/>
      <c r="VDZ19" s="1"/>
      <c r="VEA19" s="1"/>
      <c r="VEB19" s="1"/>
      <c r="VEC19" s="1"/>
      <c r="VED19" s="1"/>
      <c r="VEE19" s="1"/>
      <c r="VEF19" s="1"/>
      <c r="VEG19" s="1"/>
      <c r="VEH19" s="1"/>
      <c r="VEI19" s="1"/>
      <c r="VEJ19" s="1"/>
      <c r="VEK19" s="1"/>
      <c r="VEL19" s="1"/>
      <c r="VEM19" s="1"/>
      <c r="VEN19" s="1"/>
      <c r="VEO19" s="1"/>
      <c r="VEP19" s="1"/>
      <c r="VEQ19" s="1"/>
      <c r="VER19" s="1"/>
      <c r="VES19" s="1"/>
      <c r="VET19" s="1"/>
      <c r="VEU19" s="1"/>
      <c r="VEV19" s="1"/>
      <c r="VEW19" s="1"/>
      <c r="VEX19" s="1"/>
      <c r="VEY19" s="1"/>
      <c r="VEZ19" s="1"/>
      <c r="VFA19" s="1"/>
      <c r="VFB19" s="1"/>
      <c r="VFC19" s="1"/>
      <c r="VFD19" s="1"/>
      <c r="VFE19" s="1"/>
      <c r="VFF19" s="1"/>
      <c r="VFG19" s="1"/>
      <c r="VFH19" s="1"/>
      <c r="VFI19" s="1"/>
      <c r="VFJ19" s="1"/>
      <c r="VFK19" s="1"/>
      <c r="VFL19" s="1"/>
      <c r="VFM19" s="1"/>
      <c r="VFN19" s="1"/>
      <c r="VFO19" s="1"/>
      <c r="VFP19" s="1"/>
      <c r="VFQ19" s="1"/>
      <c r="VFR19" s="1"/>
      <c r="VFS19" s="1"/>
      <c r="VFT19" s="1"/>
      <c r="VFU19" s="1"/>
      <c r="VFV19" s="1"/>
      <c r="VFW19" s="1"/>
      <c r="VFX19" s="1"/>
      <c r="VFY19" s="1"/>
      <c r="VFZ19" s="1"/>
      <c r="VGA19" s="1"/>
      <c r="VGB19" s="1"/>
      <c r="VGC19" s="1"/>
      <c r="VGD19" s="1"/>
      <c r="VGE19" s="1"/>
      <c r="VGF19" s="1"/>
      <c r="VGG19" s="1"/>
      <c r="VGH19" s="1"/>
      <c r="VGI19" s="1"/>
      <c r="VGJ19" s="1"/>
      <c r="VGK19" s="1"/>
      <c r="VGL19" s="1"/>
      <c r="VGM19" s="1"/>
      <c r="VGN19" s="1"/>
      <c r="VGO19" s="1"/>
      <c r="VGP19" s="1"/>
      <c r="VGQ19" s="1"/>
      <c r="VGR19" s="1"/>
      <c r="VGS19" s="1"/>
      <c r="VGT19" s="1"/>
      <c r="VGU19" s="1"/>
      <c r="VGV19" s="1"/>
      <c r="VGW19" s="1"/>
      <c r="VGX19" s="1"/>
      <c r="VGY19" s="1"/>
      <c r="VGZ19" s="1"/>
      <c r="VHA19" s="1"/>
      <c r="VHB19" s="1"/>
      <c r="VHC19" s="1"/>
      <c r="VHD19" s="1"/>
      <c r="VHE19" s="1"/>
      <c r="VHF19" s="1"/>
      <c r="VHG19" s="1"/>
      <c r="VHH19" s="1"/>
      <c r="VHI19" s="1"/>
      <c r="VHJ19" s="1"/>
      <c r="VHK19" s="1"/>
      <c r="VHL19" s="1"/>
      <c r="VHM19" s="1"/>
      <c r="VHN19" s="1"/>
      <c r="VHO19" s="1"/>
      <c r="VHP19" s="1"/>
      <c r="VHQ19" s="1"/>
      <c r="VHR19" s="1"/>
      <c r="VHS19" s="1"/>
      <c r="VHT19" s="1"/>
      <c r="VHU19" s="1"/>
      <c r="VHV19" s="1"/>
      <c r="VHW19" s="1"/>
      <c r="VHX19" s="1"/>
      <c r="VHY19" s="1"/>
      <c r="VHZ19" s="1"/>
      <c r="VIA19" s="1"/>
      <c r="VIB19" s="1"/>
      <c r="VIC19" s="1"/>
      <c r="VID19" s="1"/>
      <c r="VIE19" s="1"/>
      <c r="VIF19" s="1"/>
      <c r="VIG19" s="1"/>
      <c r="VIH19" s="1"/>
      <c r="VII19" s="1"/>
      <c r="VIJ19" s="1"/>
      <c r="VIK19" s="1"/>
      <c r="VIL19" s="1"/>
      <c r="VIM19" s="1"/>
      <c r="VIN19" s="1"/>
      <c r="VIO19" s="1"/>
      <c r="VIP19" s="1"/>
      <c r="VIQ19" s="1"/>
      <c r="VIR19" s="1"/>
      <c r="VIS19" s="1"/>
      <c r="VIT19" s="1"/>
      <c r="VIU19" s="1"/>
      <c r="VIV19" s="1"/>
      <c r="VIW19" s="1"/>
      <c r="VIX19" s="1"/>
      <c r="VIY19" s="1"/>
      <c r="VIZ19" s="1"/>
      <c r="VJA19" s="1"/>
      <c r="VJB19" s="1"/>
      <c r="VJC19" s="1"/>
      <c r="VJD19" s="1"/>
      <c r="VJE19" s="1"/>
      <c r="VJF19" s="1"/>
      <c r="VJG19" s="1"/>
      <c r="VJH19" s="1"/>
      <c r="VJI19" s="1"/>
      <c r="VJJ19" s="1"/>
      <c r="VJK19" s="1"/>
      <c r="VJL19" s="1"/>
      <c r="VJM19" s="1"/>
      <c r="VJN19" s="1"/>
      <c r="VJO19" s="1"/>
      <c r="VJP19" s="1"/>
      <c r="VJQ19" s="1"/>
      <c r="VJR19" s="1"/>
      <c r="VJS19" s="1"/>
      <c r="VJT19" s="1"/>
      <c r="VJU19" s="1"/>
      <c r="VJV19" s="1"/>
      <c r="VJW19" s="1"/>
      <c r="VJX19" s="1"/>
      <c r="VJY19" s="1"/>
      <c r="VJZ19" s="1"/>
      <c r="VKA19" s="1"/>
      <c r="VKB19" s="1"/>
      <c r="VKC19" s="1"/>
      <c r="VKD19" s="1"/>
      <c r="VKE19" s="1"/>
      <c r="VKF19" s="1"/>
      <c r="VKG19" s="1"/>
      <c r="VKH19" s="1"/>
      <c r="VKI19" s="1"/>
      <c r="VKJ19" s="1"/>
      <c r="VKK19" s="1"/>
      <c r="VKL19" s="1"/>
      <c r="VKM19" s="1"/>
      <c r="VKN19" s="1"/>
      <c r="VKO19" s="1"/>
      <c r="VKP19" s="1"/>
      <c r="VKQ19" s="1"/>
      <c r="VKR19" s="1"/>
      <c r="VKS19" s="1"/>
      <c r="VKT19" s="1"/>
      <c r="VKU19" s="1"/>
      <c r="VKV19" s="1"/>
      <c r="VKW19" s="1"/>
      <c r="VKX19" s="1"/>
      <c r="VKY19" s="1"/>
      <c r="VKZ19" s="1"/>
      <c r="VLA19" s="1"/>
      <c r="VLB19" s="1"/>
      <c r="VLC19" s="1"/>
      <c r="VLD19" s="1"/>
      <c r="VLE19" s="1"/>
      <c r="VLF19" s="1"/>
      <c r="VLG19" s="1"/>
      <c r="VLH19" s="1"/>
      <c r="VLI19" s="1"/>
      <c r="VLJ19" s="1"/>
      <c r="VLK19" s="1"/>
      <c r="VLL19" s="1"/>
      <c r="VLM19" s="1"/>
      <c r="VLN19" s="1"/>
      <c r="VLO19" s="1"/>
      <c r="VLP19" s="1"/>
      <c r="VLQ19" s="1"/>
      <c r="VLR19" s="1"/>
      <c r="VLS19" s="1"/>
      <c r="VLT19" s="1"/>
      <c r="VLU19" s="1"/>
      <c r="VLV19" s="1"/>
      <c r="VLW19" s="1"/>
      <c r="VLX19" s="1"/>
      <c r="VLY19" s="1"/>
      <c r="VLZ19" s="1"/>
      <c r="VMA19" s="1"/>
      <c r="VMB19" s="1"/>
      <c r="VMC19" s="1"/>
      <c r="VMD19" s="1"/>
      <c r="VME19" s="1"/>
      <c r="VMF19" s="1"/>
      <c r="VMG19" s="1"/>
      <c r="VMH19" s="1"/>
      <c r="VMI19" s="1"/>
      <c r="VMJ19" s="1"/>
      <c r="VMK19" s="1"/>
      <c r="VML19" s="1"/>
      <c r="VMM19" s="1"/>
      <c r="VMN19" s="1"/>
      <c r="VMO19" s="1"/>
      <c r="VMP19" s="1"/>
      <c r="VMQ19" s="1"/>
      <c r="VMR19" s="1"/>
      <c r="VMS19" s="1"/>
      <c r="VMT19" s="1"/>
      <c r="VMU19" s="1"/>
      <c r="VMV19" s="1"/>
      <c r="VMW19" s="1"/>
      <c r="VMX19" s="1"/>
      <c r="VMY19" s="1"/>
      <c r="VMZ19" s="1"/>
      <c r="VNA19" s="1"/>
      <c r="VNB19" s="1"/>
      <c r="VNC19" s="1"/>
      <c r="VND19" s="1"/>
      <c r="VNE19" s="1"/>
      <c r="VNF19" s="1"/>
      <c r="VNG19" s="1"/>
      <c r="VNH19" s="1"/>
      <c r="VNI19" s="1"/>
      <c r="VNJ19" s="1"/>
      <c r="VNK19" s="1"/>
      <c r="VNL19" s="1"/>
      <c r="VNM19" s="1"/>
      <c r="VNN19" s="1"/>
      <c r="VNO19" s="1"/>
      <c r="VNP19" s="1"/>
      <c r="VNQ19" s="1"/>
      <c r="VNR19" s="1"/>
      <c r="VNS19" s="1"/>
      <c r="VNT19" s="1"/>
      <c r="VNU19" s="1"/>
      <c r="VNV19" s="1"/>
      <c r="VNW19" s="1"/>
      <c r="VNX19" s="1"/>
      <c r="VNY19" s="1"/>
      <c r="VNZ19" s="1"/>
      <c r="VOA19" s="1"/>
      <c r="VOB19" s="1"/>
      <c r="VOC19" s="1"/>
      <c r="VOD19" s="1"/>
      <c r="VOE19" s="1"/>
      <c r="VOF19" s="1"/>
      <c r="VOG19" s="1"/>
      <c r="VOH19" s="1"/>
      <c r="VOI19" s="1"/>
      <c r="VOJ19" s="1"/>
      <c r="VOK19" s="1"/>
      <c r="VOL19" s="1"/>
      <c r="VOM19" s="1"/>
      <c r="VON19" s="1"/>
      <c r="VOO19" s="1"/>
      <c r="VOP19" s="1"/>
      <c r="VOQ19" s="1"/>
      <c r="VOR19" s="1"/>
      <c r="VOS19" s="1"/>
      <c r="VOT19" s="1"/>
      <c r="VOU19" s="1"/>
      <c r="VOV19" s="1"/>
      <c r="VOW19" s="1"/>
      <c r="VOX19" s="1"/>
      <c r="VOY19" s="1"/>
      <c r="VOZ19" s="1"/>
      <c r="VPA19" s="1"/>
      <c r="VPB19" s="1"/>
      <c r="VPC19" s="1"/>
      <c r="VPD19" s="1"/>
      <c r="VPE19" s="1"/>
      <c r="VPF19" s="1"/>
      <c r="VPG19" s="1"/>
      <c r="VPH19" s="1"/>
      <c r="VPI19" s="1"/>
      <c r="VPJ19" s="1"/>
      <c r="VPK19" s="1"/>
      <c r="VPL19" s="1"/>
      <c r="VPM19" s="1"/>
      <c r="VPN19" s="1"/>
      <c r="VPO19" s="1"/>
      <c r="VPP19" s="1"/>
      <c r="VPQ19" s="1"/>
      <c r="VPR19" s="1"/>
      <c r="VPS19" s="1"/>
      <c r="VPT19" s="1"/>
      <c r="VPU19" s="1"/>
      <c r="VPV19" s="1"/>
      <c r="VPW19" s="1"/>
      <c r="VPX19" s="1"/>
      <c r="VPY19" s="1"/>
      <c r="VPZ19" s="1"/>
      <c r="VQA19" s="1"/>
      <c r="VQB19" s="1"/>
      <c r="VQC19" s="1"/>
      <c r="VQD19" s="1"/>
      <c r="VQE19" s="1"/>
      <c r="VQF19" s="1"/>
      <c r="VQG19" s="1"/>
      <c r="VQH19" s="1"/>
      <c r="VQI19" s="1"/>
      <c r="VQJ19" s="1"/>
      <c r="VQK19" s="1"/>
      <c r="VQL19" s="1"/>
      <c r="VQM19" s="1"/>
      <c r="VQN19" s="1"/>
      <c r="VQO19" s="1"/>
      <c r="VQP19" s="1"/>
      <c r="VQQ19" s="1"/>
      <c r="VQR19" s="1"/>
      <c r="VQS19" s="1"/>
      <c r="VQT19" s="1"/>
      <c r="VQU19" s="1"/>
      <c r="VQV19" s="1"/>
      <c r="VQW19" s="1"/>
      <c r="VQX19" s="1"/>
      <c r="VQY19" s="1"/>
      <c r="VQZ19" s="1"/>
      <c r="VRA19" s="1"/>
      <c r="VRB19" s="1"/>
      <c r="VRC19" s="1"/>
      <c r="VRD19" s="1"/>
      <c r="VRE19" s="1"/>
      <c r="VRF19" s="1"/>
      <c r="VRG19" s="1"/>
      <c r="VRH19" s="1"/>
      <c r="VRI19" s="1"/>
      <c r="VRJ19" s="1"/>
      <c r="VRK19" s="1"/>
      <c r="VRL19" s="1"/>
      <c r="VRM19" s="1"/>
      <c r="VRN19" s="1"/>
      <c r="VRO19" s="1"/>
      <c r="VRP19" s="1"/>
      <c r="VRQ19" s="1"/>
      <c r="VRR19" s="1"/>
      <c r="VRS19" s="1"/>
      <c r="VRT19" s="1"/>
      <c r="VRU19" s="1"/>
      <c r="VRV19" s="1"/>
      <c r="VRW19" s="1"/>
      <c r="VRX19" s="1"/>
      <c r="VRY19" s="1"/>
      <c r="VRZ19" s="1"/>
      <c r="VSA19" s="1"/>
      <c r="VSB19" s="1"/>
      <c r="VSC19" s="1"/>
      <c r="VSD19" s="1"/>
      <c r="VSE19" s="1"/>
      <c r="VSF19" s="1"/>
      <c r="VSG19" s="1"/>
      <c r="VSH19" s="1"/>
      <c r="VSI19" s="1"/>
      <c r="VSJ19" s="1"/>
      <c r="VSK19" s="1"/>
      <c r="VSL19" s="1"/>
      <c r="VSM19" s="1"/>
      <c r="VSN19" s="1"/>
      <c r="VSO19" s="1"/>
      <c r="VSP19" s="1"/>
      <c r="VSQ19" s="1"/>
      <c r="VSR19" s="1"/>
      <c r="VSS19" s="1"/>
      <c r="VST19" s="1"/>
      <c r="VSU19" s="1"/>
      <c r="VSV19" s="1"/>
      <c r="VSW19" s="1"/>
      <c r="VSX19" s="1"/>
      <c r="VSY19" s="1"/>
      <c r="VSZ19" s="1"/>
      <c r="VTA19" s="1"/>
      <c r="VTB19" s="1"/>
      <c r="VTC19" s="1"/>
      <c r="VTD19" s="1"/>
      <c r="VTE19" s="1"/>
      <c r="VTF19" s="1"/>
      <c r="VTG19" s="1"/>
      <c r="VTH19" s="1"/>
      <c r="VTI19" s="1"/>
      <c r="VTJ19" s="1"/>
      <c r="VTK19" s="1"/>
      <c r="VTL19" s="1"/>
      <c r="VTM19" s="1"/>
      <c r="VTN19" s="1"/>
      <c r="VTO19" s="1"/>
      <c r="VTP19" s="1"/>
      <c r="VTQ19" s="1"/>
      <c r="VTR19" s="1"/>
      <c r="VTS19" s="1"/>
      <c r="VTT19" s="1"/>
      <c r="VTU19" s="1"/>
      <c r="VTV19" s="1"/>
      <c r="VTW19" s="1"/>
      <c r="VTX19" s="1"/>
      <c r="VTY19" s="1"/>
      <c r="VTZ19" s="1"/>
      <c r="VUA19" s="1"/>
      <c r="VUB19" s="1"/>
      <c r="VUC19" s="1"/>
      <c r="VUD19" s="1"/>
      <c r="VUE19" s="1"/>
      <c r="VUF19" s="1"/>
      <c r="VUG19" s="1"/>
      <c r="VUH19" s="1"/>
      <c r="VUI19" s="1"/>
      <c r="VUJ19" s="1"/>
      <c r="VUK19" s="1"/>
      <c r="VUL19" s="1"/>
      <c r="VUM19" s="1"/>
      <c r="VUN19" s="1"/>
      <c r="VUO19" s="1"/>
      <c r="VUP19" s="1"/>
      <c r="VUQ19" s="1"/>
      <c r="VUR19" s="1"/>
      <c r="VUS19" s="1"/>
      <c r="VUT19" s="1"/>
      <c r="VUU19" s="1"/>
      <c r="VUV19" s="1"/>
      <c r="VUW19" s="1"/>
      <c r="VUX19" s="1"/>
      <c r="VUY19" s="1"/>
      <c r="VUZ19" s="1"/>
      <c r="VVA19" s="1"/>
      <c r="VVB19" s="1"/>
      <c r="VVC19" s="1"/>
      <c r="VVD19" s="1"/>
      <c r="VVE19" s="1"/>
      <c r="VVF19" s="1"/>
      <c r="VVG19" s="1"/>
      <c r="VVH19" s="1"/>
      <c r="VVI19" s="1"/>
      <c r="VVJ19" s="1"/>
      <c r="VVK19" s="1"/>
      <c r="VVL19" s="1"/>
      <c r="VVM19" s="1"/>
      <c r="VVN19" s="1"/>
      <c r="VVO19" s="1"/>
      <c r="VVP19" s="1"/>
      <c r="VVQ19" s="1"/>
      <c r="VVR19" s="1"/>
      <c r="VVS19" s="1"/>
      <c r="VVT19" s="1"/>
      <c r="VVU19" s="1"/>
      <c r="VVV19" s="1"/>
      <c r="VVW19" s="1"/>
      <c r="VVX19" s="1"/>
      <c r="VVY19" s="1"/>
      <c r="VVZ19" s="1"/>
      <c r="VWA19" s="1"/>
      <c r="VWB19" s="1"/>
      <c r="VWC19" s="1"/>
      <c r="VWD19" s="1"/>
      <c r="VWE19" s="1"/>
      <c r="VWF19" s="1"/>
      <c r="VWG19" s="1"/>
      <c r="VWH19" s="1"/>
      <c r="VWI19" s="1"/>
      <c r="VWJ19" s="1"/>
      <c r="VWK19" s="1"/>
      <c r="VWL19" s="1"/>
      <c r="VWM19" s="1"/>
      <c r="VWN19" s="1"/>
      <c r="VWO19" s="1"/>
      <c r="VWP19" s="1"/>
      <c r="VWQ19" s="1"/>
      <c r="VWR19" s="1"/>
      <c r="VWS19" s="1"/>
      <c r="VWT19" s="1"/>
      <c r="VWU19" s="1"/>
      <c r="VWV19" s="1"/>
      <c r="VWW19" s="1"/>
      <c r="VWX19" s="1"/>
      <c r="VWY19" s="1"/>
      <c r="VWZ19" s="1"/>
      <c r="VXA19" s="1"/>
      <c r="VXB19" s="1"/>
      <c r="VXC19" s="1"/>
      <c r="VXD19" s="1"/>
      <c r="VXE19" s="1"/>
      <c r="VXF19" s="1"/>
      <c r="VXG19" s="1"/>
      <c r="VXH19" s="1"/>
      <c r="VXI19" s="1"/>
      <c r="VXJ19" s="1"/>
      <c r="VXK19" s="1"/>
      <c r="VXL19" s="1"/>
      <c r="VXM19" s="1"/>
      <c r="VXN19" s="1"/>
      <c r="VXO19" s="1"/>
      <c r="VXP19" s="1"/>
      <c r="VXQ19" s="1"/>
      <c r="VXR19" s="1"/>
      <c r="VXS19" s="1"/>
      <c r="VXT19" s="1"/>
      <c r="VXU19" s="1"/>
      <c r="VXV19" s="1"/>
      <c r="VXW19" s="1"/>
      <c r="VXX19" s="1"/>
      <c r="VXY19" s="1"/>
      <c r="VXZ19" s="1"/>
      <c r="VYA19" s="1"/>
      <c r="VYB19" s="1"/>
      <c r="VYC19" s="1"/>
      <c r="VYD19" s="1"/>
      <c r="VYE19" s="1"/>
      <c r="VYF19" s="1"/>
      <c r="VYG19" s="1"/>
      <c r="VYH19" s="1"/>
      <c r="VYI19" s="1"/>
      <c r="VYJ19" s="1"/>
      <c r="VYK19" s="1"/>
      <c r="VYL19" s="1"/>
      <c r="VYM19" s="1"/>
      <c r="VYN19" s="1"/>
      <c r="VYO19" s="1"/>
      <c r="VYP19" s="1"/>
      <c r="VYQ19" s="1"/>
      <c r="VYR19" s="1"/>
      <c r="VYS19" s="1"/>
      <c r="VYT19" s="1"/>
      <c r="VYU19" s="1"/>
      <c r="VYV19" s="1"/>
      <c r="VYW19" s="1"/>
      <c r="VYX19" s="1"/>
      <c r="VYY19" s="1"/>
      <c r="VYZ19" s="1"/>
      <c r="VZA19" s="1"/>
      <c r="VZB19" s="1"/>
      <c r="VZC19" s="1"/>
      <c r="VZD19" s="1"/>
      <c r="VZE19" s="1"/>
      <c r="VZF19" s="1"/>
      <c r="VZG19" s="1"/>
      <c r="VZH19" s="1"/>
      <c r="VZI19" s="1"/>
      <c r="VZJ19" s="1"/>
      <c r="VZK19" s="1"/>
      <c r="VZL19" s="1"/>
      <c r="VZM19" s="1"/>
      <c r="VZN19" s="1"/>
      <c r="VZO19" s="1"/>
      <c r="VZP19" s="1"/>
      <c r="VZQ19" s="1"/>
      <c r="VZR19" s="1"/>
      <c r="VZS19" s="1"/>
      <c r="VZT19" s="1"/>
      <c r="VZU19" s="1"/>
      <c r="VZV19" s="1"/>
      <c r="VZW19" s="1"/>
      <c r="VZX19" s="1"/>
      <c r="VZY19" s="1"/>
      <c r="VZZ19" s="1"/>
      <c r="WAA19" s="1"/>
      <c r="WAB19" s="1"/>
      <c r="WAC19" s="1"/>
      <c r="WAD19" s="1"/>
      <c r="WAE19" s="1"/>
      <c r="WAF19" s="1"/>
      <c r="WAG19" s="1"/>
      <c r="WAH19" s="1"/>
      <c r="WAI19" s="1"/>
      <c r="WAJ19" s="1"/>
      <c r="WAK19" s="1"/>
      <c r="WAL19" s="1"/>
      <c r="WAM19" s="1"/>
      <c r="WAN19" s="1"/>
      <c r="WAO19" s="1"/>
      <c r="WAP19" s="1"/>
      <c r="WAQ19" s="1"/>
      <c r="WAR19" s="1"/>
      <c r="WAS19" s="1"/>
      <c r="WAT19" s="1"/>
      <c r="WAU19" s="1"/>
      <c r="WAV19" s="1"/>
      <c r="WAW19" s="1"/>
      <c r="WAX19" s="1"/>
      <c r="WAY19" s="1"/>
      <c r="WAZ19" s="1"/>
      <c r="WBA19" s="1"/>
      <c r="WBB19" s="1"/>
      <c r="WBC19" s="1"/>
      <c r="WBD19" s="1"/>
      <c r="WBE19" s="1"/>
      <c r="WBF19" s="1"/>
      <c r="WBG19" s="1"/>
      <c r="WBH19" s="1"/>
      <c r="WBI19" s="1"/>
      <c r="WBJ19" s="1"/>
      <c r="WBK19" s="1"/>
      <c r="WBL19" s="1"/>
      <c r="WBM19" s="1"/>
      <c r="WBN19" s="1"/>
      <c r="WBO19" s="1"/>
      <c r="WBP19" s="1"/>
      <c r="WBQ19" s="1"/>
      <c r="WBR19" s="1"/>
      <c r="WBS19" s="1"/>
      <c r="WBT19" s="1"/>
      <c r="WBU19" s="1"/>
      <c r="WBV19" s="1"/>
      <c r="WBW19" s="1"/>
      <c r="WBX19" s="1"/>
      <c r="WBY19" s="1"/>
      <c r="WBZ19" s="1"/>
      <c r="WCA19" s="1"/>
      <c r="WCB19" s="1"/>
      <c r="WCC19" s="1"/>
      <c r="WCD19" s="1"/>
      <c r="WCE19" s="1"/>
      <c r="WCF19" s="1"/>
      <c r="WCG19" s="1"/>
      <c r="WCH19" s="1"/>
      <c r="WCI19" s="1"/>
      <c r="WCJ19" s="1"/>
      <c r="WCK19" s="1"/>
      <c r="WCL19" s="1"/>
      <c r="WCM19" s="1"/>
      <c r="WCN19" s="1"/>
      <c r="WCO19" s="1"/>
      <c r="WCP19" s="1"/>
      <c r="WCQ19" s="1"/>
      <c r="WCR19" s="1"/>
      <c r="WCS19" s="1"/>
      <c r="WCT19" s="1"/>
      <c r="WCU19" s="1"/>
      <c r="WCV19" s="1"/>
      <c r="WCW19" s="1"/>
      <c r="WCX19" s="1"/>
      <c r="WCY19" s="1"/>
      <c r="WCZ19" s="1"/>
      <c r="WDA19" s="1"/>
      <c r="WDB19" s="1"/>
      <c r="WDC19" s="1"/>
      <c r="WDD19" s="1"/>
      <c r="WDE19" s="1"/>
      <c r="WDF19" s="1"/>
      <c r="WDG19" s="1"/>
      <c r="WDH19" s="1"/>
      <c r="WDI19" s="1"/>
      <c r="WDJ19" s="1"/>
      <c r="WDK19" s="1"/>
      <c r="WDL19" s="1"/>
      <c r="WDM19" s="1"/>
      <c r="WDN19" s="1"/>
      <c r="WDO19" s="1"/>
      <c r="WDP19" s="1"/>
      <c r="WDQ19" s="1"/>
      <c r="WDR19" s="1"/>
      <c r="WDS19" s="1"/>
      <c r="WDT19" s="1"/>
      <c r="WDU19" s="1"/>
      <c r="WDV19" s="1"/>
      <c r="WDW19" s="1"/>
      <c r="WDX19" s="1"/>
      <c r="WDY19" s="1"/>
      <c r="WDZ19" s="1"/>
      <c r="WEA19" s="1"/>
      <c r="WEB19" s="1"/>
      <c r="WEC19" s="1"/>
      <c r="WED19" s="1"/>
      <c r="WEE19" s="1"/>
      <c r="WEF19" s="1"/>
      <c r="WEG19" s="1"/>
      <c r="WEH19" s="1"/>
      <c r="WEI19" s="1"/>
      <c r="WEJ19" s="1"/>
      <c r="WEK19" s="1"/>
      <c r="WEL19" s="1"/>
      <c r="WEM19" s="1"/>
      <c r="WEN19" s="1"/>
      <c r="WEO19" s="1"/>
      <c r="WEP19" s="1"/>
      <c r="WEQ19" s="1"/>
      <c r="WER19" s="1"/>
      <c r="WES19" s="1"/>
      <c r="WET19" s="1"/>
      <c r="WEU19" s="1"/>
      <c r="WEV19" s="1"/>
      <c r="WEW19" s="1"/>
      <c r="WEX19" s="1"/>
      <c r="WEY19" s="1"/>
      <c r="WEZ19" s="1"/>
      <c r="WFA19" s="1"/>
      <c r="WFB19" s="1"/>
      <c r="WFC19" s="1"/>
      <c r="WFD19" s="1"/>
      <c r="WFE19" s="1"/>
      <c r="WFF19" s="1"/>
      <c r="WFG19" s="1"/>
      <c r="WFH19" s="1"/>
      <c r="WFI19" s="1"/>
      <c r="WFJ19" s="1"/>
      <c r="WFK19" s="1"/>
      <c r="WFL19" s="1"/>
      <c r="WFM19" s="1"/>
      <c r="WFN19" s="1"/>
      <c r="WFO19" s="1"/>
      <c r="WFP19" s="1"/>
      <c r="WFQ19" s="1"/>
      <c r="WFR19" s="1"/>
      <c r="WFS19" s="1"/>
      <c r="WFT19" s="1"/>
      <c r="WFU19" s="1"/>
      <c r="WFV19" s="1"/>
      <c r="WFW19" s="1"/>
      <c r="WFX19" s="1"/>
      <c r="WFY19" s="1"/>
      <c r="WFZ19" s="1"/>
      <c r="WGA19" s="1"/>
      <c r="WGB19" s="1"/>
      <c r="WGC19" s="1"/>
      <c r="WGD19" s="1"/>
      <c r="WGE19" s="1"/>
      <c r="WGF19" s="1"/>
      <c r="WGG19" s="1"/>
      <c r="WGH19" s="1"/>
      <c r="WGI19" s="1"/>
      <c r="WGJ19" s="1"/>
      <c r="WGK19" s="1"/>
      <c r="WGL19" s="1"/>
      <c r="WGM19" s="1"/>
      <c r="WGN19" s="1"/>
      <c r="WGO19" s="1"/>
      <c r="WGP19" s="1"/>
      <c r="WGQ19" s="1"/>
      <c r="WGR19" s="1"/>
      <c r="WGS19" s="1"/>
      <c r="WGT19" s="1"/>
      <c r="WGU19" s="1"/>
      <c r="WGV19" s="1"/>
      <c r="WGW19" s="1"/>
      <c r="WGX19" s="1"/>
      <c r="WGY19" s="1"/>
      <c r="WGZ19" s="1"/>
      <c r="WHA19" s="1"/>
      <c r="WHB19" s="1"/>
      <c r="WHC19" s="1"/>
      <c r="WHD19" s="1"/>
      <c r="WHE19" s="1"/>
      <c r="WHF19" s="1"/>
      <c r="WHG19" s="1"/>
      <c r="WHH19" s="1"/>
      <c r="WHI19" s="1"/>
      <c r="WHJ19" s="1"/>
      <c r="WHK19" s="1"/>
      <c r="WHL19" s="1"/>
      <c r="WHM19" s="1"/>
      <c r="WHN19" s="1"/>
      <c r="WHO19" s="1"/>
      <c r="WHP19" s="1"/>
      <c r="WHQ19" s="1"/>
      <c r="WHR19" s="1"/>
      <c r="WHS19" s="1"/>
      <c r="WHT19" s="1"/>
      <c r="WHU19" s="1"/>
      <c r="WHV19" s="1"/>
      <c r="WHW19" s="1"/>
      <c r="WHX19" s="1"/>
      <c r="WHY19" s="1"/>
      <c r="WHZ19" s="1"/>
      <c r="WIA19" s="1"/>
      <c r="WIB19" s="1"/>
      <c r="WIC19" s="1"/>
      <c r="WID19" s="1"/>
      <c r="WIE19" s="1"/>
      <c r="WIF19" s="1"/>
      <c r="WIG19" s="1"/>
      <c r="WIH19" s="1"/>
      <c r="WII19" s="1"/>
      <c r="WIJ19" s="1"/>
      <c r="WIK19" s="1"/>
      <c r="WIL19" s="1"/>
      <c r="WIM19" s="1"/>
      <c r="WIN19" s="1"/>
      <c r="WIO19" s="1"/>
      <c r="WIP19" s="1"/>
      <c r="WIQ19" s="1"/>
      <c r="WIR19" s="1"/>
      <c r="WIS19" s="1"/>
      <c r="WIT19" s="1"/>
      <c r="WIU19" s="1"/>
      <c r="WIV19" s="1"/>
      <c r="WIW19" s="1"/>
      <c r="WIX19" s="1"/>
      <c r="WIY19" s="1"/>
      <c r="WIZ19" s="1"/>
      <c r="WJA19" s="1"/>
      <c r="WJB19" s="1"/>
      <c r="WJC19" s="1"/>
      <c r="WJD19" s="1"/>
      <c r="WJE19" s="1"/>
      <c r="WJF19" s="1"/>
      <c r="WJG19" s="1"/>
      <c r="WJH19" s="1"/>
      <c r="WJI19" s="1"/>
      <c r="WJJ19" s="1"/>
      <c r="WJK19" s="1"/>
      <c r="WJL19" s="1"/>
      <c r="WJM19" s="1"/>
      <c r="WJN19" s="1"/>
      <c r="WJO19" s="1"/>
      <c r="WJP19" s="1"/>
      <c r="WJQ19" s="1"/>
      <c r="WJR19" s="1"/>
      <c r="WJS19" s="1"/>
      <c r="WJT19" s="1"/>
      <c r="WJU19" s="1"/>
      <c r="WJV19" s="1"/>
      <c r="WJW19" s="1"/>
      <c r="WJX19" s="1"/>
      <c r="WJY19" s="1"/>
      <c r="WJZ19" s="1"/>
      <c r="WKA19" s="1"/>
      <c r="WKB19" s="1"/>
      <c r="WKC19" s="1"/>
      <c r="WKD19" s="1"/>
      <c r="WKE19" s="1"/>
      <c r="WKF19" s="1"/>
      <c r="WKG19" s="1"/>
      <c r="WKH19" s="1"/>
      <c r="WKI19" s="1"/>
      <c r="WKJ19" s="1"/>
      <c r="WKK19" s="1"/>
      <c r="WKL19" s="1"/>
      <c r="WKM19" s="1"/>
      <c r="WKN19" s="1"/>
      <c r="WKO19" s="1"/>
      <c r="WKP19" s="1"/>
      <c r="WKQ19" s="1"/>
      <c r="WKR19" s="1"/>
      <c r="WKS19" s="1"/>
      <c r="WKT19" s="1"/>
      <c r="WKU19" s="1"/>
      <c r="WKV19" s="1"/>
      <c r="WKW19" s="1"/>
      <c r="WKX19" s="1"/>
      <c r="WKY19" s="1"/>
      <c r="WKZ19" s="1"/>
      <c r="WLA19" s="1"/>
      <c r="WLB19" s="1"/>
      <c r="WLC19" s="1"/>
      <c r="WLD19" s="1"/>
      <c r="WLE19" s="1"/>
      <c r="WLF19" s="1"/>
      <c r="WLG19" s="1"/>
      <c r="WLH19" s="1"/>
      <c r="WLI19" s="1"/>
      <c r="WLJ19" s="1"/>
      <c r="WLK19" s="1"/>
      <c r="WLL19" s="1"/>
      <c r="WLM19" s="1"/>
      <c r="WLN19" s="1"/>
      <c r="WLO19" s="1"/>
      <c r="WLP19" s="1"/>
      <c r="WLQ19" s="1"/>
      <c r="WLR19" s="1"/>
      <c r="WLS19" s="1"/>
      <c r="WLT19" s="1"/>
      <c r="WLU19" s="1"/>
      <c r="WLV19" s="1"/>
      <c r="WLW19" s="1"/>
      <c r="WLX19" s="1"/>
      <c r="WLY19" s="1"/>
      <c r="WLZ19" s="1"/>
      <c r="WMA19" s="1"/>
      <c r="WMB19" s="1"/>
      <c r="WMC19" s="1"/>
      <c r="WMD19" s="1"/>
      <c r="WME19" s="1"/>
      <c r="WMF19" s="1"/>
      <c r="WMG19" s="1"/>
      <c r="WMH19" s="1"/>
      <c r="WMI19" s="1"/>
      <c r="WMJ19" s="1"/>
      <c r="WMK19" s="1"/>
      <c r="WML19" s="1"/>
      <c r="WMM19" s="1"/>
      <c r="WMN19" s="1"/>
      <c r="WMO19" s="1"/>
      <c r="WMP19" s="1"/>
      <c r="WMQ19" s="1"/>
      <c r="WMR19" s="1"/>
      <c r="WMS19" s="1"/>
      <c r="WMT19" s="1"/>
      <c r="WMU19" s="1"/>
      <c r="WMV19" s="1"/>
      <c r="WMW19" s="1"/>
      <c r="WMX19" s="1"/>
      <c r="WMY19" s="1"/>
      <c r="WMZ19" s="1"/>
      <c r="WNA19" s="1"/>
      <c r="WNB19" s="1"/>
      <c r="WNC19" s="1"/>
      <c r="WND19" s="1"/>
      <c r="WNE19" s="1"/>
      <c r="WNF19" s="1"/>
      <c r="WNG19" s="1"/>
      <c r="WNH19" s="1"/>
      <c r="WNI19" s="1"/>
      <c r="WNJ19" s="1"/>
      <c r="WNK19" s="1"/>
      <c r="WNL19" s="1"/>
      <c r="WNM19" s="1"/>
      <c r="WNN19" s="1"/>
      <c r="WNO19" s="1"/>
      <c r="WNP19" s="1"/>
      <c r="WNQ19" s="1"/>
      <c r="WNR19" s="1"/>
      <c r="WNS19" s="1"/>
      <c r="WNT19" s="1"/>
      <c r="WNU19" s="1"/>
      <c r="WNV19" s="1"/>
      <c r="WNW19" s="1"/>
      <c r="WNX19" s="1"/>
      <c r="WNY19" s="1"/>
      <c r="WNZ19" s="1"/>
      <c r="WOA19" s="1"/>
      <c r="WOB19" s="1"/>
      <c r="WOC19" s="1"/>
      <c r="WOD19" s="1"/>
      <c r="WOE19" s="1"/>
      <c r="WOF19" s="1"/>
      <c r="WOG19" s="1"/>
      <c r="WOH19" s="1"/>
      <c r="WOI19" s="1"/>
      <c r="WOJ19" s="1"/>
      <c r="WOK19" s="1"/>
      <c r="WOL19" s="1"/>
      <c r="WOM19" s="1"/>
      <c r="WON19" s="1"/>
      <c r="WOO19" s="1"/>
      <c r="WOP19" s="1"/>
      <c r="WOQ19" s="1"/>
      <c r="WOR19" s="1"/>
      <c r="WOS19" s="1"/>
      <c r="WOT19" s="1"/>
      <c r="WOU19" s="1"/>
      <c r="WOV19" s="1"/>
      <c r="WOW19" s="1"/>
      <c r="WOX19" s="1"/>
      <c r="WOY19" s="1"/>
      <c r="WOZ19" s="1"/>
      <c r="WPA19" s="1"/>
      <c r="WPB19" s="1"/>
      <c r="WPC19" s="1"/>
      <c r="WPD19" s="1"/>
      <c r="WPE19" s="1"/>
      <c r="WPF19" s="1"/>
      <c r="WPG19" s="1"/>
      <c r="WPH19" s="1"/>
      <c r="WPI19" s="1"/>
      <c r="WPJ19" s="1"/>
      <c r="WPK19" s="1"/>
      <c r="WPL19" s="1"/>
      <c r="WPM19" s="1"/>
      <c r="WPN19" s="1"/>
      <c r="WPO19" s="1"/>
      <c r="WPP19" s="1"/>
      <c r="WPQ19" s="1"/>
      <c r="WPR19" s="1"/>
      <c r="WPS19" s="1"/>
      <c r="WPT19" s="1"/>
      <c r="WPU19" s="1"/>
      <c r="WPV19" s="1"/>
      <c r="WPW19" s="1"/>
      <c r="WPX19" s="1"/>
      <c r="WPY19" s="1"/>
      <c r="WPZ19" s="1"/>
      <c r="WQA19" s="1"/>
      <c r="WQB19" s="1"/>
      <c r="WQC19" s="1"/>
      <c r="WQD19" s="1"/>
      <c r="WQE19" s="1"/>
      <c r="WQF19" s="1"/>
      <c r="WQG19" s="1"/>
      <c r="WQH19" s="1"/>
      <c r="WQI19" s="1"/>
      <c r="WQJ19" s="1"/>
      <c r="WQK19" s="1"/>
      <c r="WQL19" s="1"/>
      <c r="WQM19" s="1"/>
      <c r="WQN19" s="1"/>
      <c r="WQO19" s="1"/>
      <c r="WQP19" s="1"/>
      <c r="WQQ19" s="1"/>
      <c r="WQR19" s="1"/>
      <c r="WQS19" s="1"/>
      <c r="WQT19" s="1"/>
      <c r="WQU19" s="1"/>
      <c r="WQV19" s="1"/>
      <c r="WQW19" s="1"/>
      <c r="WQX19" s="1"/>
      <c r="WQY19" s="1"/>
      <c r="WQZ19" s="1"/>
      <c r="WRA19" s="1"/>
      <c r="WRB19" s="1"/>
      <c r="WRC19" s="1"/>
      <c r="WRD19" s="1"/>
      <c r="WRE19" s="1"/>
      <c r="WRF19" s="1"/>
      <c r="WRG19" s="1"/>
      <c r="WRH19" s="1"/>
      <c r="WRI19" s="1"/>
      <c r="WRJ19" s="1"/>
      <c r="WRK19" s="1"/>
      <c r="WRL19" s="1"/>
      <c r="WRM19" s="1"/>
      <c r="WRN19" s="1"/>
      <c r="WRO19" s="1"/>
      <c r="WRP19" s="1"/>
      <c r="WRQ19" s="1"/>
      <c r="WRR19" s="1"/>
      <c r="WRS19" s="1"/>
      <c r="WRT19" s="1"/>
      <c r="WRU19" s="1"/>
      <c r="WRV19" s="1"/>
      <c r="WRW19" s="1"/>
      <c r="WRX19" s="1"/>
      <c r="WRY19" s="1"/>
      <c r="WRZ19" s="1"/>
      <c r="WSA19" s="1"/>
      <c r="WSB19" s="1"/>
      <c r="WSC19" s="1"/>
      <c r="WSD19" s="1"/>
      <c r="WSE19" s="1"/>
      <c r="WSF19" s="1"/>
      <c r="WSG19" s="1"/>
      <c r="WSH19" s="1"/>
      <c r="WSI19" s="1"/>
      <c r="WSJ19" s="1"/>
      <c r="WSK19" s="1"/>
      <c r="WSL19" s="1"/>
      <c r="WSM19" s="1"/>
      <c r="WSN19" s="1"/>
      <c r="WSO19" s="1"/>
      <c r="WSP19" s="1"/>
      <c r="WSQ19" s="1"/>
      <c r="WSR19" s="1"/>
      <c r="WSS19" s="1"/>
      <c r="WST19" s="1"/>
      <c r="WSU19" s="1"/>
      <c r="WSV19" s="1"/>
      <c r="WSW19" s="1"/>
      <c r="WSX19" s="1"/>
      <c r="WSY19" s="1"/>
      <c r="WSZ19" s="1"/>
      <c r="WTA19" s="1"/>
      <c r="WTB19" s="1"/>
      <c r="WTC19" s="1"/>
      <c r="WTD19" s="1"/>
      <c r="WTE19" s="1"/>
      <c r="WTF19" s="1"/>
      <c r="WTG19" s="1"/>
      <c r="WTH19" s="1"/>
      <c r="WTI19" s="1"/>
      <c r="WTJ19" s="1"/>
      <c r="WTK19" s="1"/>
      <c r="WTL19" s="1"/>
      <c r="WTM19" s="1"/>
      <c r="WTN19" s="1"/>
      <c r="WTO19" s="1"/>
      <c r="WTP19" s="1"/>
      <c r="WTQ19" s="1"/>
      <c r="WTR19" s="1"/>
      <c r="WTS19" s="1"/>
      <c r="WTT19" s="1"/>
      <c r="WTU19" s="1"/>
      <c r="WTV19" s="1"/>
      <c r="WTW19" s="1"/>
      <c r="WTX19" s="1"/>
      <c r="WTY19" s="1"/>
      <c r="WTZ19" s="1"/>
      <c r="WUA19" s="1"/>
      <c r="WUB19" s="1"/>
      <c r="WUC19" s="1"/>
      <c r="WUD19" s="1"/>
      <c r="WUE19" s="1"/>
      <c r="WUF19" s="1"/>
      <c r="WUG19" s="1"/>
      <c r="WUH19" s="1"/>
      <c r="WUI19" s="1"/>
      <c r="WUJ19" s="1"/>
      <c r="WUK19" s="1"/>
      <c r="WUL19" s="1"/>
      <c r="WUM19" s="1"/>
      <c r="WUN19" s="1"/>
      <c r="WUO19" s="1"/>
      <c r="WUP19" s="1"/>
      <c r="WUQ19" s="1"/>
      <c r="WUR19" s="1"/>
      <c r="WUS19" s="1"/>
      <c r="WUT19" s="1"/>
      <c r="WUU19" s="1"/>
      <c r="WUV19" s="1"/>
      <c r="WUW19" s="1"/>
      <c r="WUX19" s="1"/>
      <c r="WUY19" s="1"/>
      <c r="WUZ19" s="1"/>
      <c r="WVA19" s="1"/>
      <c r="WVB19" s="1"/>
      <c r="WVC19" s="1"/>
      <c r="WVD19" s="1"/>
      <c r="WVE19" s="1"/>
      <c r="WVF19" s="1"/>
      <c r="WVG19" s="1"/>
      <c r="WVH19" s="1"/>
      <c r="WVI19" s="1"/>
      <c r="WVJ19" s="1"/>
      <c r="WVK19" s="1"/>
      <c r="WVL19" s="1"/>
      <c r="WVM19" s="1"/>
      <c r="WVN19" s="1"/>
      <c r="WVO19" s="1"/>
      <c r="WVP19" s="1"/>
      <c r="WVQ19" s="1"/>
      <c r="WVR19" s="1"/>
      <c r="WVS19" s="1"/>
      <c r="WVT19" s="1"/>
      <c r="WVU19" s="1"/>
      <c r="WVV19" s="1"/>
      <c r="WVW19" s="1"/>
      <c r="WVX19" s="1"/>
      <c r="WVY19" s="1"/>
      <c r="WVZ19" s="1"/>
      <c r="WWA19" s="1"/>
      <c r="WWB19" s="1"/>
      <c r="WWC19" s="1"/>
      <c r="WWD19" s="1"/>
      <c r="WWE19" s="1"/>
      <c r="WWF19" s="1"/>
      <c r="WWG19" s="1"/>
      <c r="WWH19" s="1"/>
      <c r="WWI19" s="1"/>
      <c r="WWJ19" s="1"/>
      <c r="WWK19" s="1"/>
      <c r="WWL19" s="1"/>
      <c r="WWM19" s="1"/>
      <c r="WWN19" s="1"/>
      <c r="WWO19" s="1"/>
      <c r="WWP19" s="1"/>
      <c r="WWQ19" s="1"/>
      <c r="WWR19" s="1"/>
      <c r="WWS19" s="1"/>
      <c r="WWT19" s="1"/>
      <c r="WWU19" s="1"/>
      <c r="WWV19" s="1"/>
      <c r="WWW19" s="1"/>
      <c r="WWX19" s="1"/>
      <c r="WWY19" s="1"/>
      <c r="WWZ19" s="1"/>
      <c r="WXA19" s="1"/>
      <c r="WXB19" s="1"/>
      <c r="WXC19" s="1"/>
      <c r="WXD19" s="1"/>
      <c r="WXE19" s="1"/>
      <c r="WXF19" s="1"/>
      <c r="WXG19" s="1"/>
      <c r="WXH19" s="1"/>
      <c r="WXI19" s="1"/>
      <c r="WXJ19" s="1"/>
      <c r="WXK19" s="1"/>
      <c r="WXL19" s="1"/>
      <c r="WXM19" s="1"/>
      <c r="WXN19" s="1"/>
      <c r="WXO19" s="1"/>
      <c r="WXP19" s="1"/>
      <c r="WXQ19" s="1"/>
      <c r="WXR19" s="1"/>
      <c r="WXS19" s="1"/>
      <c r="WXT19" s="1"/>
      <c r="WXU19" s="1"/>
      <c r="WXV19" s="1"/>
      <c r="WXW19" s="1"/>
      <c r="WXX19" s="1"/>
      <c r="WXY19" s="1"/>
      <c r="WXZ19" s="1"/>
      <c r="WYA19" s="1"/>
      <c r="WYB19" s="1"/>
      <c r="WYC19" s="1"/>
      <c r="WYD19" s="1"/>
      <c r="WYE19" s="1"/>
      <c r="WYF19" s="1"/>
      <c r="WYG19" s="1"/>
      <c r="WYH19" s="1"/>
      <c r="WYI19" s="1"/>
      <c r="WYJ19" s="1"/>
      <c r="WYK19" s="1"/>
      <c r="WYL19" s="1"/>
      <c r="WYM19" s="1"/>
      <c r="WYN19" s="1"/>
      <c r="WYO19" s="1"/>
      <c r="WYP19" s="1"/>
      <c r="WYQ19" s="1"/>
      <c r="WYR19" s="1"/>
      <c r="WYS19" s="1"/>
      <c r="WYT19" s="1"/>
      <c r="WYU19" s="1"/>
      <c r="WYV19" s="1"/>
      <c r="WYW19" s="1"/>
      <c r="WYX19" s="1"/>
      <c r="WYY19" s="1"/>
      <c r="WYZ19" s="1"/>
      <c r="WZA19" s="1"/>
      <c r="WZB19" s="1"/>
      <c r="WZC19" s="1"/>
      <c r="WZD19" s="1"/>
      <c r="WZE19" s="1"/>
      <c r="WZF19" s="1"/>
      <c r="WZG19" s="1"/>
      <c r="WZH19" s="1"/>
      <c r="WZI19" s="1"/>
      <c r="WZJ19" s="1"/>
      <c r="WZK19" s="1"/>
      <c r="WZL19" s="1"/>
      <c r="WZM19" s="1"/>
      <c r="WZN19" s="1"/>
      <c r="WZO19" s="1"/>
      <c r="WZP19" s="1"/>
      <c r="WZQ19" s="1"/>
      <c r="WZR19" s="1"/>
      <c r="WZS19" s="1"/>
      <c r="WZT19" s="1"/>
      <c r="WZU19" s="1"/>
      <c r="WZV19" s="1"/>
      <c r="WZW19" s="1"/>
      <c r="WZX19" s="1"/>
      <c r="WZY19" s="1"/>
      <c r="WZZ19" s="1"/>
      <c r="XAA19" s="1"/>
      <c r="XAB19" s="1"/>
      <c r="XAC19" s="1"/>
      <c r="XAD19" s="1"/>
      <c r="XAE19" s="1"/>
      <c r="XAF19" s="1"/>
      <c r="XAG19" s="1"/>
      <c r="XAH19" s="1"/>
      <c r="XAI19" s="1"/>
      <c r="XAJ19" s="1"/>
      <c r="XAK19" s="1"/>
      <c r="XAL19" s="1"/>
      <c r="XAM19" s="1"/>
      <c r="XAN19" s="1"/>
      <c r="XAO19" s="1"/>
      <c r="XAP19" s="1"/>
      <c r="XAQ19" s="1"/>
      <c r="XAR19" s="1"/>
      <c r="XAS19" s="1"/>
      <c r="XAT19" s="1"/>
      <c r="XAU19" s="1"/>
      <c r="XAV19" s="1"/>
      <c r="XAW19" s="1"/>
      <c r="XAX19" s="1"/>
      <c r="XAY19" s="1"/>
      <c r="XAZ19" s="1"/>
      <c r="XBA19" s="1"/>
      <c r="XBB19" s="1"/>
      <c r="XBC19" s="1"/>
      <c r="XBD19" s="1"/>
      <c r="XBE19" s="1"/>
      <c r="XBF19" s="1"/>
      <c r="XBG19" s="1"/>
      <c r="XBH19" s="1"/>
      <c r="XBI19" s="1"/>
      <c r="XBJ19" s="1"/>
      <c r="XBK19" s="1"/>
      <c r="XBL19" s="1"/>
      <c r="XBM19" s="1"/>
      <c r="XBN19" s="1"/>
      <c r="XBO19" s="1"/>
      <c r="XBP19" s="1"/>
      <c r="XBQ19" s="1"/>
      <c r="XBR19" s="1"/>
      <c r="XBS19" s="1"/>
      <c r="XBT19" s="1"/>
      <c r="XBU19" s="1"/>
      <c r="XBV19" s="1"/>
      <c r="XBW19" s="1"/>
      <c r="XBX19" s="1"/>
      <c r="XBY19" s="1"/>
      <c r="XBZ19" s="1"/>
      <c r="XCA19" s="1"/>
      <c r="XCB19" s="1"/>
      <c r="XCC19" s="1"/>
      <c r="XCD19" s="1"/>
      <c r="XCE19" s="1"/>
      <c r="XCF19" s="1"/>
      <c r="XCG19" s="1"/>
      <c r="XCH19" s="1"/>
      <c r="XCI19" s="1"/>
      <c r="XCJ19" s="1"/>
      <c r="XCK19" s="1"/>
      <c r="XCL19" s="1"/>
      <c r="XCM19" s="1"/>
      <c r="XCN19" s="1"/>
      <c r="XCO19" s="1"/>
      <c r="XCP19" s="1"/>
      <c r="XCQ19" s="1"/>
      <c r="XCR19" s="1"/>
      <c r="XCS19" s="1"/>
      <c r="XCT19" s="1"/>
      <c r="XCU19" s="1"/>
      <c r="XCV19" s="1"/>
      <c r="XCW19" s="1"/>
      <c r="XCX19" s="1"/>
      <c r="XCY19" s="1"/>
      <c r="XCZ19" s="1"/>
      <c r="XDA19" s="1"/>
      <c r="XDB19" s="1"/>
      <c r="XDC19" s="1"/>
      <c r="XDD19" s="1"/>
      <c r="XDE19" s="1"/>
      <c r="XDF19" s="1"/>
      <c r="XDG19" s="1"/>
      <c r="XDH19" s="1"/>
      <c r="XDI19" s="1"/>
      <c r="XDJ19" s="1"/>
      <c r="XDK19" s="1"/>
      <c r="XDL19" s="1"/>
      <c r="XDM19" s="1"/>
      <c r="XDN19" s="1"/>
      <c r="XDO19" s="1"/>
      <c r="XDP19" s="1"/>
      <c r="XDQ19" s="1"/>
      <c r="XDR19" s="1"/>
      <c r="XDS19" s="1"/>
      <c r="XDT19" s="1"/>
      <c r="XDU19" s="1"/>
      <c r="XDV19" s="1"/>
      <c r="XDW19" s="1"/>
      <c r="XDX19" s="1"/>
      <c r="XDY19" s="1"/>
      <c r="XDZ19" s="1"/>
      <c r="XEA19" s="1"/>
      <c r="XEB19" s="1"/>
      <c r="XEC19" s="1"/>
      <c r="XED19" s="1"/>
      <c r="XEE19" s="1"/>
      <c r="XEF19" s="1"/>
      <c r="XEG19" s="1"/>
      <c r="XEH19" s="1"/>
      <c r="XEI19" s="1"/>
      <c r="XEJ19" s="1"/>
      <c r="XEK19" s="1"/>
      <c r="XEL19" s="1"/>
      <c r="XEM19" s="1"/>
      <c r="XEN19" s="1"/>
      <c r="XEO19" s="1"/>
      <c r="XEP19" s="1"/>
      <c r="XEQ19" s="1"/>
      <c r="XER19" s="1"/>
      <c r="XES19" s="1"/>
      <c r="XET19" s="1"/>
      <c r="XEU19" s="1"/>
      <c r="XEV19" s="1"/>
      <c r="XEW19" s="1"/>
      <c r="XEX19" s="1"/>
      <c r="XEY19" s="1"/>
      <c r="XEZ19" s="1"/>
      <c r="XFA19" s="1"/>
      <c r="XFB19" s="1"/>
      <c r="XFC19" s="1"/>
      <c r="XFD19" s="1"/>
    </row>
    <row r="21" spans="5:16384">
      <c r="E21" s="16" t="str">
        <f xml:space="preserve"> Financials!E$38</f>
        <v>Retained Earnings</v>
      </c>
      <c r="F21" s="16">
        <f xml:space="preserve"> Financials!F$38</f>
        <v>0</v>
      </c>
      <c r="G21" s="16" t="str">
        <f xml:space="preserve"> Financials!G$38</f>
        <v>GBP</v>
      </c>
      <c r="H21" s="41">
        <f xml:space="preserve"> Financials!H$38</f>
        <v>0</v>
      </c>
      <c r="I21" s="16">
        <f xml:space="preserve"> Financials!I$38</f>
        <v>0</v>
      </c>
      <c r="J21" s="9">
        <f ca="1" xml:space="preserve"> SUMIF( Time!$J299:$BQ299, Time!J$28, Financials!$J38:$BQ38)</f>
        <v>-159236.15566797255</v>
      </c>
      <c r="K21" s="9">
        <f ca="1" xml:space="preserve"> SUMIF( Time!$J299:$BQ299, Time!K$28, Financials!$J38:$BQ38)</f>
        <v>65374.519129703949</v>
      </c>
      <c r="L21" s="9">
        <f ca="1" xml:space="preserve"> SUMIF( Time!$J299:$BQ299, Time!L$28, Financials!$J38:$BQ38)</f>
        <v>1072673.6136686066</v>
      </c>
      <c r="M21" s="9">
        <f ca="1" xml:space="preserve"> SUMIF( Time!$J299:$BQ299, Time!M$28, Financials!$J38:$BQ38)</f>
        <v>4140298.9025481464</v>
      </c>
      <c r="N21" s="9">
        <f ca="1" xml:space="preserve"> SUMIF( Time!$J299:$BQ299, Time!N$28, Financials!$J38:$BQ38)</f>
        <v>13022684.093997976</v>
      </c>
      <c r="O21" s="9">
        <f ca="1" xml:space="preserve"> SUMIF( Time!$J299:$BQ299, Time!O$28, Financials!$J38:$BQ38)</f>
        <v>39705493.792370439</v>
      </c>
      <c r="P21" s="9">
        <f ca="1" xml:space="preserve"> SUMIF( Time!$J299:$BQ299, Time!P$28, Financials!$J38:$BQ38)</f>
        <v>124061931.80998403</v>
      </c>
      <c r="Q21" s="9">
        <f ca="1" xml:space="preserve"> SUMIF( Time!$J299:$BQ299, Time!Q$28, Financials!$J38:$BQ38)</f>
        <v>399765328.46634459</v>
      </c>
      <c r="R21" s="9">
        <f ca="1" xml:space="preserve"> SUMIF( Time!$J299:$BQ299, Time!R$28, Financials!$J38:$BQ38)</f>
        <v>1318401870.6045105</v>
      </c>
      <c r="S21" s="9">
        <f ca="1" xml:space="preserve"> SUMIF( Time!$J299:$BQ299, Time!S$28, Financials!$J38:$BQ38)</f>
        <v>4410897378.7528439</v>
      </c>
    </row>
    <row r="22" spans="5:16384">
      <c r="E22" s="16" t="str">
        <f xml:space="preserve"> Equity!E$13</f>
        <v>Share Capital</v>
      </c>
      <c r="F22" s="16">
        <f xml:space="preserve"> Equity!F$13</f>
        <v>0</v>
      </c>
      <c r="G22" s="16" t="str">
        <f xml:space="preserve"> Equity!G$13</f>
        <v>GBP</v>
      </c>
      <c r="H22" s="41">
        <f xml:space="preserve"> Equity!H$13</f>
        <v>0</v>
      </c>
      <c r="I22" s="16">
        <f xml:space="preserve"> Equity!I$13</f>
        <v>0</v>
      </c>
      <c r="J22" s="9">
        <f xml:space="preserve"> SUMIF( Time!$J299:$BQ299, Time!J$28, Equity!$J13:$BQ13)</f>
        <v>0</v>
      </c>
      <c r="K22" s="9">
        <f xml:space="preserve"> SUMIF( Time!$J299:$BQ299, Time!K$28, Equity!$J13:$BQ13)</f>
        <v>0</v>
      </c>
      <c r="L22" s="9">
        <f xml:space="preserve"> SUMIF( Time!$J299:$BQ299, Time!L$28, Equity!$J13:$BQ13)</f>
        <v>0</v>
      </c>
      <c r="M22" s="9">
        <f xml:space="preserve"> SUMIF( Time!$J299:$BQ299, Time!M$28, Equity!$J13:$BQ13)</f>
        <v>0</v>
      </c>
      <c r="N22" s="9">
        <f xml:space="preserve"> SUMIF( Time!$J299:$BQ299, Time!N$28, Equity!$J13:$BQ13)</f>
        <v>0</v>
      </c>
      <c r="O22" s="9">
        <f xml:space="preserve"> SUMIF( Time!$J299:$BQ299, Time!O$28, Equity!$J13:$BQ13)</f>
        <v>0</v>
      </c>
      <c r="P22" s="9">
        <f xml:space="preserve"> SUMIF( Time!$J299:$BQ299, Time!P$28, Equity!$J13:$BQ13)</f>
        <v>0</v>
      </c>
      <c r="Q22" s="9">
        <f xml:space="preserve"> SUMIF( Time!$J299:$BQ299, Time!Q$28, Equity!$J13:$BQ13)</f>
        <v>0</v>
      </c>
      <c r="R22" s="9">
        <f xml:space="preserve"> SUMIF( Time!$J299:$BQ299, Time!R$28, Equity!$J13:$BQ13)</f>
        <v>0</v>
      </c>
      <c r="S22" s="9">
        <f xml:space="preserve"> SUMIF( Time!$J299:$BQ299, Time!S$28, Equity!$J13:$BQ13)</f>
        <v>0</v>
      </c>
    </row>
    <row r="23" spans="5:16384">
      <c r="E23" s="59" t="str">
        <f xml:space="preserve"> Financials!E$30</f>
        <v>Shareholder Equity</v>
      </c>
      <c r="F23" s="59"/>
      <c r="G23" s="59" t="str">
        <f xml:space="preserve"> Financials!G$30</f>
        <v>GBP</v>
      </c>
      <c r="H23" s="106">
        <f xml:space="preserve"> Financials!H$30</f>
        <v>0</v>
      </c>
      <c r="I23" s="59">
        <f xml:space="preserve"> Financials!I$30</f>
        <v>0</v>
      </c>
      <c r="J23" s="17">
        <f ca="1" xml:space="preserve"> SUMIF( Time!$J299:$BQ299, Time!J$28, Financials!$J30:$BQ30)</f>
        <v>-159236.15566797255</v>
      </c>
      <c r="K23" s="17">
        <f ca="1" xml:space="preserve"> SUMIF( Time!$J299:$BQ299, Time!K$28, Financials!$J30:$BQ30)</f>
        <v>65374.519129703949</v>
      </c>
      <c r="L23" s="17">
        <f ca="1" xml:space="preserve"> SUMIF( Time!$J299:$BQ299, Time!L$28, Financials!$J30:$BQ30)</f>
        <v>1072673.6136686066</v>
      </c>
      <c r="M23" s="17">
        <f ca="1" xml:space="preserve"> SUMIF( Time!$J299:$BQ299, Time!M$28, Financials!$J30:$BQ30)</f>
        <v>4140298.9025481464</v>
      </c>
      <c r="N23" s="17">
        <f ca="1" xml:space="preserve"> SUMIF( Time!$J299:$BQ299, Time!N$28, Financials!$J30:$BQ30)</f>
        <v>13022684.093997976</v>
      </c>
      <c r="O23" s="17">
        <f ca="1" xml:space="preserve"> SUMIF( Time!$J299:$BQ299, Time!O$28, Financials!$J30:$BQ30)</f>
        <v>39705493.792370439</v>
      </c>
      <c r="P23" s="17">
        <f ca="1" xml:space="preserve"> SUMIF( Time!$J299:$BQ299, Time!P$28, Financials!$J30:$BQ30)</f>
        <v>124061931.80998403</v>
      </c>
      <c r="Q23" s="17">
        <f ca="1" xml:space="preserve"> SUMIF( Time!$J299:$BQ299, Time!Q$28, Financials!$J30:$BQ30)</f>
        <v>399765328.46634459</v>
      </c>
      <c r="R23" s="17">
        <f ca="1" xml:space="preserve"> SUMIF( Time!$J299:$BQ299, Time!R$28, Financials!$J30:$BQ30)</f>
        <v>1318401870.6045105</v>
      </c>
      <c r="S23" s="17">
        <f ca="1" xml:space="preserve"> SUMIF( Time!$J299:$BQ299, Time!S$28, Financials!$J30:$BQ30)</f>
        <v>4410897378.7528439</v>
      </c>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c r="QL23" s="1"/>
      <c r="QM23" s="1"/>
      <c r="QN23" s="1"/>
      <c r="QO23" s="1"/>
      <c r="QP23" s="1"/>
      <c r="QQ23" s="1"/>
      <c r="QR23" s="1"/>
      <c r="QS23" s="1"/>
      <c r="QT23" s="1"/>
      <c r="QU23" s="1"/>
      <c r="QV23" s="1"/>
      <c r="QW23" s="1"/>
      <c r="QX23" s="1"/>
      <c r="QY23" s="1"/>
      <c r="QZ23" s="1"/>
      <c r="RA23" s="1"/>
      <c r="RB23" s="1"/>
      <c r="RC23" s="1"/>
      <c r="RD23" s="1"/>
      <c r="RE23" s="1"/>
      <c r="RF23" s="1"/>
      <c r="RG23" s="1"/>
      <c r="RH23" s="1"/>
      <c r="RI23" s="1"/>
      <c r="RJ23" s="1"/>
      <c r="RK23" s="1"/>
      <c r="RL23" s="1"/>
      <c r="RM23" s="1"/>
      <c r="RN23" s="1"/>
      <c r="RO23" s="1"/>
      <c r="RP23" s="1"/>
      <c r="RQ23" s="1"/>
      <c r="RR23" s="1"/>
      <c r="RS23" s="1"/>
      <c r="RT23" s="1"/>
      <c r="RU23" s="1"/>
      <c r="RV23" s="1"/>
      <c r="RW23" s="1"/>
      <c r="RX23" s="1"/>
      <c r="RY23" s="1"/>
      <c r="RZ23" s="1"/>
      <c r="SA23" s="1"/>
      <c r="SB23" s="1"/>
      <c r="SC23" s="1"/>
      <c r="SD23" s="1"/>
      <c r="SE23" s="1"/>
      <c r="SF23" s="1"/>
      <c r="SG23" s="1"/>
      <c r="SH23" s="1"/>
      <c r="SI23" s="1"/>
      <c r="SJ23" s="1"/>
      <c r="SK23" s="1"/>
      <c r="SL23" s="1"/>
      <c r="SM23" s="1"/>
      <c r="SN23" s="1"/>
      <c r="SO23" s="1"/>
      <c r="SP23" s="1"/>
      <c r="SQ23" s="1"/>
      <c r="SR23" s="1"/>
      <c r="SS23" s="1"/>
      <c r="ST23" s="1"/>
      <c r="SU23" s="1"/>
      <c r="SV23" s="1"/>
      <c r="SW23" s="1"/>
      <c r="SX23" s="1"/>
      <c r="SY23" s="1"/>
      <c r="SZ23" s="1"/>
      <c r="TA23" s="1"/>
      <c r="TB23" s="1"/>
      <c r="TC23" s="1"/>
      <c r="TD23" s="1"/>
      <c r="TE23" s="1"/>
      <c r="TF23" s="1"/>
      <c r="TG23" s="1"/>
      <c r="TH23" s="1"/>
      <c r="TI23" s="1"/>
      <c r="TJ23" s="1"/>
      <c r="TK23" s="1"/>
      <c r="TL23" s="1"/>
      <c r="TM23" s="1"/>
      <c r="TN23" s="1"/>
      <c r="TO23" s="1"/>
      <c r="TP23" s="1"/>
      <c r="TQ23" s="1"/>
      <c r="TR23" s="1"/>
      <c r="TS23" s="1"/>
      <c r="TT23" s="1"/>
      <c r="TU23" s="1"/>
      <c r="TV23" s="1"/>
      <c r="TW23" s="1"/>
      <c r="TX23" s="1"/>
      <c r="TY23" s="1"/>
      <c r="TZ23" s="1"/>
      <c r="UA23" s="1"/>
      <c r="UB23" s="1"/>
      <c r="UC23" s="1"/>
      <c r="UD23" s="1"/>
      <c r="UE23" s="1"/>
      <c r="UF23" s="1"/>
      <c r="UG23" s="1"/>
      <c r="UH23" s="1"/>
      <c r="UI23" s="1"/>
      <c r="UJ23" s="1"/>
      <c r="UK23" s="1"/>
      <c r="UL23" s="1"/>
      <c r="UM23" s="1"/>
      <c r="UN23" s="1"/>
      <c r="UO23" s="1"/>
      <c r="UP23" s="1"/>
      <c r="UQ23" s="1"/>
      <c r="UR23" s="1"/>
      <c r="US23" s="1"/>
      <c r="UT23" s="1"/>
      <c r="UU23" s="1"/>
      <c r="UV23" s="1"/>
      <c r="UW23" s="1"/>
      <c r="UX23" s="1"/>
      <c r="UY23" s="1"/>
      <c r="UZ23" s="1"/>
      <c r="VA23" s="1"/>
      <c r="VB23" s="1"/>
      <c r="VC23" s="1"/>
      <c r="VD23" s="1"/>
      <c r="VE23" s="1"/>
      <c r="VF23" s="1"/>
      <c r="VG23" s="1"/>
      <c r="VH23" s="1"/>
      <c r="VI23" s="1"/>
      <c r="VJ23" s="1"/>
      <c r="VK23" s="1"/>
      <c r="VL23" s="1"/>
      <c r="VM23" s="1"/>
      <c r="VN23" s="1"/>
      <c r="VO23" s="1"/>
      <c r="VP23" s="1"/>
      <c r="VQ23" s="1"/>
      <c r="VR23" s="1"/>
      <c r="VS23" s="1"/>
      <c r="VT23" s="1"/>
      <c r="VU23" s="1"/>
      <c r="VV23" s="1"/>
      <c r="VW23" s="1"/>
      <c r="VX23" s="1"/>
      <c r="VY23" s="1"/>
      <c r="VZ23" s="1"/>
      <c r="WA23" s="1"/>
      <c r="WB23" s="1"/>
      <c r="WC23" s="1"/>
      <c r="WD23" s="1"/>
      <c r="WE23" s="1"/>
      <c r="WF23" s="1"/>
      <c r="WG23" s="1"/>
      <c r="WH23" s="1"/>
      <c r="WI23" s="1"/>
      <c r="WJ23" s="1"/>
      <c r="WK23" s="1"/>
      <c r="WL23" s="1"/>
      <c r="WM23" s="1"/>
      <c r="WN23" s="1"/>
      <c r="WO23" s="1"/>
      <c r="WP23" s="1"/>
      <c r="WQ23" s="1"/>
      <c r="WR23" s="1"/>
      <c r="WS23" s="1"/>
      <c r="WT23" s="1"/>
      <c r="WU23" s="1"/>
      <c r="WV23" s="1"/>
      <c r="WW23" s="1"/>
      <c r="WX23" s="1"/>
      <c r="WY23" s="1"/>
      <c r="WZ23" s="1"/>
      <c r="XA23" s="1"/>
      <c r="XB23" s="1"/>
      <c r="XC23" s="1"/>
      <c r="XD23" s="1"/>
      <c r="XE23" s="1"/>
      <c r="XF23" s="1"/>
      <c r="XG23" s="1"/>
      <c r="XH23" s="1"/>
      <c r="XI23" s="1"/>
      <c r="XJ23" s="1"/>
      <c r="XK23" s="1"/>
      <c r="XL23" s="1"/>
      <c r="XM23" s="1"/>
      <c r="XN23" s="1"/>
      <c r="XO23" s="1"/>
      <c r="XP23" s="1"/>
      <c r="XQ23" s="1"/>
      <c r="XR23" s="1"/>
      <c r="XS23" s="1"/>
      <c r="XT23" s="1"/>
      <c r="XU23" s="1"/>
      <c r="XV23" s="1"/>
      <c r="XW23" s="1"/>
      <c r="XX23" s="1"/>
      <c r="XY23" s="1"/>
      <c r="XZ23" s="1"/>
      <c r="YA23" s="1"/>
      <c r="YB23" s="1"/>
      <c r="YC23" s="1"/>
      <c r="YD23" s="1"/>
      <c r="YE23" s="1"/>
      <c r="YF23" s="1"/>
      <c r="YG23" s="1"/>
      <c r="YH23" s="1"/>
      <c r="YI23" s="1"/>
      <c r="YJ23" s="1"/>
      <c r="YK23" s="1"/>
      <c r="YL23" s="1"/>
      <c r="YM23" s="1"/>
      <c r="YN23" s="1"/>
      <c r="YO23" s="1"/>
      <c r="YP23" s="1"/>
      <c r="YQ23" s="1"/>
      <c r="YR23" s="1"/>
      <c r="YS23" s="1"/>
      <c r="YT23" s="1"/>
      <c r="YU23" s="1"/>
      <c r="YV23" s="1"/>
      <c r="YW23" s="1"/>
      <c r="YX23" s="1"/>
      <c r="YY23" s="1"/>
      <c r="YZ23" s="1"/>
      <c r="ZA23" s="1"/>
      <c r="ZB23" s="1"/>
      <c r="ZC23" s="1"/>
      <c r="ZD23" s="1"/>
      <c r="ZE23" s="1"/>
      <c r="ZF23" s="1"/>
      <c r="ZG23" s="1"/>
      <c r="ZH23" s="1"/>
      <c r="ZI23" s="1"/>
      <c r="ZJ23" s="1"/>
      <c r="ZK23" s="1"/>
      <c r="ZL23" s="1"/>
      <c r="ZM23" s="1"/>
      <c r="ZN23" s="1"/>
      <c r="ZO23" s="1"/>
      <c r="ZP23" s="1"/>
      <c r="ZQ23" s="1"/>
      <c r="ZR23" s="1"/>
      <c r="ZS23" s="1"/>
      <c r="ZT23" s="1"/>
      <c r="ZU23" s="1"/>
      <c r="ZV23" s="1"/>
      <c r="ZW23" s="1"/>
      <c r="ZX23" s="1"/>
      <c r="ZY23" s="1"/>
      <c r="ZZ23" s="1"/>
      <c r="AAA23" s="1"/>
      <c r="AAB23" s="1"/>
      <c r="AAC23" s="1"/>
      <c r="AAD23" s="1"/>
      <c r="AAE23" s="1"/>
      <c r="AAF23" s="1"/>
      <c r="AAG23" s="1"/>
      <c r="AAH23" s="1"/>
      <c r="AAI23" s="1"/>
      <c r="AAJ23" s="1"/>
      <c r="AAK23" s="1"/>
      <c r="AAL23" s="1"/>
      <c r="AAM23" s="1"/>
      <c r="AAN23" s="1"/>
      <c r="AAO23" s="1"/>
      <c r="AAP23" s="1"/>
      <c r="AAQ23" s="1"/>
      <c r="AAR23" s="1"/>
      <c r="AAS23" s="1"/>
      <c r="AAT23" s="1"/>
      <c r="AAU23" s="1"/>
      <c r="AAV23" s="1"/>
      <c r="AAW23" s="1"/>
      <c r="AAX23" s="1"/>
      <c r="AAY23" s="1"/>
      <c r="AAZ23" s="1"/>
      <c r="ABA23" s="1"/>
      <c r="ABB23" s="1"/>
      <c r="ABC23" s="1"/>
      <c r="ABD23" s="1"/>
      <c r="ABE23" s="1"/>
      <c r="ABF23" s="1"/>
      <c r="ABG23" s="1"/>
      <c r="ABH23" s="1"/>
      <c r="ABI23" s="1"/>
      <c r="ABJ23" s="1"/>
      <c r="ABK23" s="1"/>
      <c r="ABL23" s="1"/>
      <c r="ABM23" s="1"/>
      <c r="ABN23" s="1"/>
      <c r="ABO23" s="1"/>
      <c r="ABP23" s="1"/>
      <c r="ABQ23" s="1"/>
      <c r="ABR23" s="1"/>
      <c r="ABS23" s="1"/>
      <c r="ABT23" s="1"/>
      <c r="ABU23" s="1"/>
      <c r="ABV23" s="1"/>
      <c r="ABW23" s="1"/>
      <c r="ABX23" s="1"/>
      <c r="ABY23" s="1"/>
      <c r="ABZ23" s="1"/>
      <c r="ACA23" s="1"/>
      <c r="ACB23" s="1"/>
      <c r="ACC23" s="1"/>
      <c r="ACD23" s="1"/>
      <c r="ACE23" s="1"/>
      <c r="ACF23" s="1"/>
      <c r="ACG23" s="1"/>
      <c r="ACH23" s="1"/>
      <c r="ACI23" s="1"/>
      <c r="ACJ23" s="1"/>
      <c r="ACK23" s="1"/>
      <c r="ACL23" s="1"/>
      <c r="ACM23" s="1"/>
      <c r="ACN23" s="1"/>
      <c r="ACO23" s="1"/>
      <c r="ACP23" s="1"/>
      <c r="ACQ23" s="1"/>
      <c r="ACR23" s="1"/>
      <c r="ACS23" s="1"/>
      <c r="ACT23" s="1"/>
      <c r="ACU23" s="1"/>
      <c r="ACV23" s="1"/>
      <c r="ACW23" s="1"/>
      <c r="ACX23" s="1"/>
      <c r="ACY23" s="1"/>
      <c r="ACZ23" s="1"/>
      <c r="ADA23" s="1"/>
      <c r="ADB23" s="1"/>
      <c r="ADC23" s="1"/>
      <c r="ADD23" s="1"/>
      <c r="ADE23" s="1"/>
      <c r="ADF23" s="1"/>
      <c r="ADG23" s="1"/>
      <c r="ADH23" s="1"/>
      <c r="ADI23" s="1"/>
      <c r="ADJ23" s="1"/>
      <c r="ADK23" s="1"/>
      <c r="ADL23" s="1"/>
      <c r="ADM23" s="1"/>
      <c r="ADN23" s="1"/>
      <c r="ADO23" s="1"/>
      <c r="ADP23" s="1"/>
      <c r="ADQ23" s="1"/>
      <c r="ADR23" s="1"/>
      <c r="ADS23" s="1"/>
      <c r="ADT23" s="1"/>
      <c r="ADU23" s="1"/>
      <c r="ADV23" s="1"/>
      <c r="ADW23" s="1"/>
      <c r="ADX23" s="1"/>
      <c r="ADY23" s="1"/>
      <c r="ADZ23" s="1"/>
      <c r="AEA23" s="1"/>
      <c r="AEB23" s="1"/>
      <c r="AEC23" s="1"/>
      <c r="AED23" s="1"/>
      <c r="AEE23" s="1"/>
      <c r="AEF23" s="1"/>
      <c r="AEG23" s="1"/>
      <c r="AEH23" s="1"/>
      <c r="AEI23" s="1"/>
      <c r="AEJ23" s="1"/>
      <c r="AEK23" s="1"/>
      <c r="AEL23" s="1"/>
      <c r="AEM23" s="1"/>
      <c r="AEN23" s="1"/>
      <c r="AEO23" s="1"/>
      <c r="AEP23" s="1"/>
      <c r="AEQ23" s="1"/>
      <c r="AER23" s="1"/>
      <c r="AES23" s="1"/>
      <c r="AET23" s="1"/>
      <c r="AEU23" s="1"/>
      <c r="AEV23" s="1"/>
      <c r="AEW23" s="1"/>
      <c r="AEX23" s="1"/>
      <c r="AEY23" s="1"/>
      <c r="AEZ23" s="1"/>
      <c r="AFA23" s="1"/>
      <c r="AFB23" s="1"/>
      <c r="AFC23" s="1"/>
      <c r="AFD23" s="1"/>
      <c r="AFE23" s="1"/>
      <c r="AFF23" s="1"/>
      <c r="AFG23" s="1"/>
      <c r="AFH23" s="1"/>
      <c r="AFI23" s="1"/>
      <c r="AFJ23" s="1"/>
      <c r="AFK23" s="1"/>
      <c r="AFL23" s="1"/>
      <c r="AFM23" s="1"/>
      <c r="AFN23" s="1"/>
      <c r="AFO23" s="1"/>
      <c r="AFP23" s="1"/>
      <c r="AFQ23" s="1"/>
      <c r="AFR23" s="1"/>
      <c r="AFS23" s="1"/>
      <c r="AFT23" s="1"/>
      <c r="AFU23" s="1"/>
      <c r="AFV23" s="1"/>
      <c r="AFW23" s="1"/>
      <c r="AFX23" s="1"/>
      <c r="AFY23" s="1"/>
      <c r="AFZ23" s="1"/>
      <c r="AGA23" s="1"/>
      <c r="AGB23" s="1"/>
      <c r="AGC23" s="1"/>
      <c r="AGD23" s="1"/>
      <c r="AGE23" s="1"/>
      <c r="AGF23" s="1"/>
      <c r="AGG23" s="1"/>
      <c r="AGH23" s="1"/>
      <c r="AGI23" s="1"/>
      <c r="AGJ23" s="1"/>
      <c r="AGK23" s="1"/>
      <c r="AGL23" s="1"/>
      <c r="AGM23" s="1"/>
      <c r="AGN23" s="1"/>
      <c r="AGO23" s="1"/>
      <c r="AGP23" s="1"/>
      <c r="AGQ23" s="1"/>
      <c r="AGR23" s="1"/>
      <c r="AGS23" s="1"/>
      <c r="AGT23" s="1"/>
      <c r="AGU23" s="1"/>
      <c r="AGV23" s="1"/>
      <c r="AGW23" s="1"/>
      <c r="AGX23" s="1"/>
      <c r="AGY23" s="1"/>
      <c r="AGZ23" s="1"/>
      <c r="AHA23" s="1"/>
      <c r="AHB23" s="1"/>
      <c r="AHC23" s="1"/>
      <c r="AHD23" s="1"/>
      <c r="AHE23" s="1"/>
      <c r="AHF23" s="1"/>
      <c r="AHG23" s="1"/>
      <c r="AHH23" s="1"/>
      <c r="AHI23" s="1"/>
      <c r="AHJ23" s="1"/>
      <c r="AHK23" s="1"/>
      <c r="AHL23" s="1"/>
      <c r="AHM23" s="1"/>
      <c r="AHN23" s="1"/>
      <c r="AHO23" s="1"/>
      <c r="AHP23" s="1"/>
      <c r="AHQ23" s="1"/>
      <c r="AHR23" s="1"/>
      <c r="AHS23" s="1"/>
      <c r="AHT23" s="1"/>
      <c r="AHU23" s="1"/>
      <c r="AHV23" s="1"/>
      <c r="AHW23" s="1"/>
      <c r="AHX23" s="1"/>
      <c r="AHY23" s="1"/>
      <c r="AHZ23" s="1"/>
      <c r="AIA23" s="1"/>
      <c r="AIB23" s="1"/>
      <c r="AIC23" s="1"/>
      <c r="AID23" s="1"/>
      <c r="AIE23" s="1"/>
      <c r="AIF23" s="1"/>
      <c r="AIG23" s="1"/>
      <c r="AIH23" s="1"/>
      <c r="AII23" s="1"/>
      <c r="AIJ23" s="1"/>
      <c r="AIK23" s="1"/>
      <c r="AIL23" s="1"/>
      <c r="AIM23" s="1"/>
      <c r="AIN23" s="1"/>
      <c r="AIO23" s="1"/>
      <c r="AIP23" s="1"/>
      <c r="AIQ23" s="1"/>
      <c r="AIR23" s="1"/>
      <c r="AIS23" s="1"/>
      <c r="AIT23" s="1"/>
      <c r="AIU23" s="1"/>
      <c r="AIV23" s="1"/>
      <c r="AIW23" s="1"/>
      <c r="AIX23" s="1"/>
      <c r="AIY23" s="1"/>
      <c r="AIZ23" s="1"/>
      <c r="AJA23" s="1"/>
      <c r="AJB23" s="1"/>
      <c r="AJC23" s="1"/>
      <c r="AJD23" s="1"/>
      <c r="AJE23" s="1"/>
      <c r="AJF23" s="1"/>
      <c r="AJG23" s="1"/>
      <c r="AJH23" s="1"/>
      <c r="AJI23" s="1"/>
      <c r="AJJ23" s="1"/>
      <c r="AJK23" s="1"/>
      <c r="AJL23" s="1"/>
      <c r="AJM23" s="1"/>
      <c r="AJN23" s="1"/>
      <c r="AJO23" s="1"/>
      <c r="AJP23" s="1"/>
      <c r="AJQ23" s="1"/>
      <c r="AJR23" s="1"/>
      <c r="AJS23" s="1"/>
      <c r="AJT23" s="1"/>
      <c r="AJU23" s="1"/>
      <c r="AJV23" s="1"/>
      <c r="AJW23" s="1"/>
      <c r="AJX23" s="1"/>
      <c r="AJY23" s="1"/>
      <c r="AJZ23" s="1"/>
      <c r="AKA23" s="1"/>
      <c r="AKB23" s="1"/>
      <c r="AKC23" s="1"/>
      <c r="AKD23" s="1"/>
      <c r="AKE23" s="1"/>
      <c r="AKF23" s="1"/>
      <c r="AKG23" s="1"/>
      <c r="AKH23" s="1"/>
      <c r="AKI23" s="1"/>
      <c r="AKJ23" s="1"/>
      <c r="AKK23" s="1"/>
      <c r="AKL23" s="1"/>
      <c r="AKM23" s="1"/>
      <c r="AKN23" s="1"/>
      <c r="AKO23" s="1"/>
      <c r="AKP23" s="1"/>
      <c r="AKQ23" s="1"/>
      <c r="AKR23" s="1"/>
      <c r="AKS23" s="1"/>
      <c r="AKT23" s="1"/>
      <c r="AKU23" s="1"/>
      <c r="AKV23" s="1"/>
      <c r="AKW23" s="1"/>
      <c r="AKX23" s="1"/>
      <c r="AKY23" s="1"/>
      <c r="AKZ23" s="1"/>
      <c r="ALA23" s="1"/>
      <c r="ALB23" s="1"/>
      <c r="ALC23" s="1"/>
      <c r="ALD23" s="1"/>
      <c r="ALE23" s="1"/>
      <c r="ALF23" s="1"/>
      <c r="ALG23" s="1"/>
      <c r="ALH23" s="1"/>
      <c r="ALI23" s="1"/>
      <c r="ALJ23" s="1"/>
      <c r="ALK23" s="1"/>
      <c r="ALL23" s="1"/>
      <c r="ALM23" s="1"/>
      <c r="ALN23" s="1"/>
      <c r="ALO23" s="1"/>
      <c r="ALP23" s="1"/>
      <c r="ALQ23" s="1"/>
      <c r="ALR23" s="1"/>
      <c r="ALS23" s="1"/>
      <c r="ALT23" s="1"/>
      <c r="ALU23" s="1"/>
      <c r="ALV23" s="1"/>
      <c r="ALW23" s="1"/>
      <c r="ALX23" s="1"/>
      <c r="ALY23" s="1"/>
      <c r="ALZ23" s="1"/>
      <c r="AMA23" s="1"/>
      <c r="AMB23" s="1"/>
      <c r="AMC23" s="1"/>
      <c r="AMD23" s="1"/>
      <c r="AME23" s="1"/>
      <c r="AMF23" s="1"/>
      <c r="AMG23" s="1"/>
      <c r="AMH23" s="1"/>
      <c r="AMI23" s="1"/>
      <c r="AMJ23" s="1"/>
      <c r="AMK23" s="1"/>
      <c r="AML23" s="1"/>
      <c r="AMM23" s="1"/>
      <c r="AMN23" s="1"/>
      <c r="AMO23" s="1"/>
      <c r="AMP23" s="1"/>
      <c r="AMQ23" s="1"/>
      <c r="AMR23" s="1"/>
      <c r="AMS23" s="1"/>
      <c r="AMT23" s="1"/>
      <c r="AMU23" s="1"/>
      <c r="AMV23" s="1"/>
      <c r="AMW23" s="1"/>
      <c r="AMX23" s="1"/>
      <c r="AMY23" s="1"/>
      <c r="AMZ23" s="1"/>
      <c r="ANA23" s="1"/>
      <c r="ANB23" s="1"/>
      <c r="ANC23" s="1"/>
      <c r="AND23" s="1"/>
      <c r="ANE23" s="1"/>
      <c r="ANF23" s="1"/>
      <c r="ANG23" s="1"/>
      <c r="ANH23" s="1"/>
      <c r="ANI23" s="1"/>
      <c r="ANJ23" s="1"/>
      <c r="ANK23" s="1"/>
      <c r="ANL23" s="1"/>
      <c r="ANM23" s="1"/>
      <c r="ANN23" s="1"/>
      <c r="ANO23" s="1"/>
      <c r="ANP23" s="1"/>
      <c r="ANQ23" s="1"/>
      <c r="ANR23" s="1"/>
      <c r="ANS23" s="1"/>
      <c r="ANT23" s="1"/>
      <c r="ANU23" s="1"/>
      <c r="ANV23" s="1"/>
      <c r="ANW23" s="1"/>
      <c r="ANX23" s="1"/>
      <c r="ANY23" s="1"/>
      <c r="ANZ23" s="1"/>
      <c r="AOA23" s="1"/>
      <c r="AOB23" s="1"/>
      <c r="AOC23" s="1"/>
      <c r="AOD23" s="1"/>
      <c r="AOE23" s="1"/>
      <c r="AOF23" s="1"/>
      <c r="AOG23" s="1"/>
      <c r="AOH23" s="1"/>
      <c r="AOI23" s="1"/>
      <c r="AOJ23" s="1"/>
      <c r="AOK23" s="1"/>
      <c r="AOL23" s="1"/>
      <c r="AOM23" s="1"/>
      <c r="AON23" s="1"/>
      <c r="AOO23" s="1"/>
      <c r="AOP23" s="1"/>
      <c r="AOQ23" s="1"/>
      <c r="AOR23" s="1"/>
      <c r="AOS23" s="1"/>
      <c r="AOT23" s="1"/>
      <c r="AOU23" s="1"/>
      <c r="AOV23" s="1"/>
      <c r="AOW23" s="1"/>
      <c r="AOX23" s="1"/>
      <c r="AOY23" s="1"/>
      <c r="AOZ23" s="1"/>
      <c r="APA23" s="1"/>
      <c r="APB23" s="1"/>
      <c r="APC23" s="1"/>
      <c r="APD23" s="1"/>
      <c r="APE23" s="1"/>
      <c r="APF23" s="1"/>
      <c r="APG23" s="1"/>
      <c r="APH23" s="1"/>
      <c r="API23" s="1"/>
      <c r="APJ23" s="1"/>
      <c r="APK23" s="1"/>
      <c r="APL23" s="1"/>
      <c r="APM23" s="1"/>
      <c r="APN23" s="1"/>
      <c r="APO23" s="1"/>
      <c r="APP23" s="1"/>
      <c r="APQ23" s="1"/>
      <c r="APR23" s="1"/>
      <c r="APS23" s="1"/>
      <c r="APT23" s="1"/>
      <c r="APU23" s="1"/>
      <c r="APV23" s="1"/>
      <c r="APW23" s="1"/>
      <c r="APX23" s="1"/>
      <c r="APY23" s="1"/>
      <c r="APZ23" s="1"/>
      <c r="AQA23" s="1"/>
      <c r="AQB23" s="1"/>
      <c r="AQC23" s="1"/>
      <c r="AQD23" s="1"/>
      <c r="AQE23" s="1"/>
      <c r="AQF23" s="1"/>
      <c r="AQG23" s="1"/>
      <c r="AQH23" s="1"/>
      <c r="AQI23" s="1"/>
      <c r="AQJ23" s="1"/>
      <c r="AQK23" s="1"/>
      <c r="AQL23" s="1"/>
      <c r="AQM23" s="1"/>
      <c r="AQN23" s="1"/>
      <c r="AQO23" s="1"/>
      <c r="AQP23" s="1"/>
      <c r="AQQ23" s="1"/>
      <c r="AQR23" s="1"/>
      <c r="AQS23" s="1"/>
      <c r="AQT23" s="1"/>
      <c r="AQU23" s="1"/>
      <c r="AQV23" s="1"/>
      <c r="AQW23" s="1"/>
      <c r="AQX23" s="1"/>
      <c r="AQY23" s="1"/>
      <c r="AQZ23" s="1"/>
      <c r="ARA23" s="1"/>
      <c r="ARB23" s="1"/>
      <c r="ARC23" s="1"/>
      <c r="ARD23" s="1"/>
      <c r="ARE23" s="1"/>
      <c r="ARF23" s="1"/>
      <c r="ARG23" s="1"/>
      <c r="ARH23" s="1"/>
      <c r="ARI23" s="1"/>
      <c r="ARJ23" s="1"/>
      <c r="ARK23" s="1"/>
      <c r="ARL23" s="1"/>
      <c r="ARM23" s="1"/>
      <c r="ARN23" s="1"/>
      <c r="ARO23" s="1"/>
      <c r="ARP23" s="1"/>
      <c r="ARQ23" s="1"/>
      <c r="ARR23" s="1"/>
      <c r="ARS23" s="1"/>
      <c r="ART23" s="1"/>
      <c r="ARU23" s="1"/>
      <c r="ARV23" s="1"/>
      <c r="ARW23" s="1"/>
      <c r="ARX23" s="1"/>
      <c r="ARY23" s="1"/>
      <c r="ARZ23" s="1"/>
      <c r="ASA23" s="1"/>
      <c r="ASB23" s="1"/>
      <c r="ASC23" s="1"/>
      <c r="ASD23" s="1"/>
      <c r="ASE23" s="1"/>
      <c r="ASF23" s="1"/>
      <c r="ASG23" s="1"/>
      <c r="ASH23" s="1"/>
      <c r="ASI23" s="1"/>
      <c r="ASJ23" s="1"/>
      <c r="ASK23" s="1"/>
      <c r="ASL23" s="1"/>
      <c r="ASM23" s="1"/>
      <c r="ASN23" s="1"/>
      <c r="ASO23" s="1"/>
      <c r="ASP23" s="1"/>
      <c r="ASQ23" s="1"/>
      <c r="ASR23" s="1"/>
      <c r="ASS23" s="1"/>
      <c r="AST23" s="1"/>
      <c r="ASU23" s="1"/>
      <c r="ASV23" s="1"/>
      <c r="ASW23" s="1"/>
      <c r="ASX23" s="1"/>
      <c r="ASY23" s="1"/>
      <c r="ASZ23" s="1"/>
      <c r="ATA23" s="1"/>
      <c r="ATB23" s="1"/>
      <c r="ATC23" s="1"/>
      <c r="ATD23" s="1"/>
      <c r="ATE23" s="1"/>
      <c r="ATF23" s="1"/>
      <c r="ATG23" s="1"/>
      <c r="ATH23" s="1"/>
      <c r="ATI23" s="1"/>
      <c r="ATJ23" s="1"/>
      <c r="ATK23" s="1"/>
      <c r="ATL23" s="1"/>
      <c r="ATM23" s="1"/>
      <c r="ATN23" s="1"/>
      <c r="ATO23" s="1"/>
      <c r="ATP23" s="1"/>
      <c r="ATQ23" s="1"/>
      <c r="ATR23" s="1"/>
      <c r="ATS23" s="1"/>
      <c r="ATT23" s="1"/>
      <c r="ATU23" s="1"/>
      <c r="ATV23" s="1"/>
      <c r="ATW23" s="1"/>
      <c r="ATX23" s="1"/>
      <c r="ATY23" s="1"/>
      <c r="ATZ23" s="1"/>
      <c r="AUA23" s="1"/>
      <c r="AUB23" s="1"/>
      <c r="AUC23" s="1"/>
      <c r="AUD23" s="1"/>
      <c r="AUE23" s="1"/>
      <c r="AUF23" s="1"/>
      <c r="AUG23" s="1"/>
      <c r="AUH23" s="1"/>
      <c r="AUI23" s="1"/>
      <c r="AUJ23" s="1"/>
      <c r="AUK23" s="1"/>
      <c r="AUL23" s="1"/>
      <c r="AUM23" s="1"/>
      <c r="AUN23" s="1"/>
      <c r="AUO23" s="1"/>
      <c r="AUP23" s="1"/>
      <c r="AUQ23" s="1"/>
      <c r="AUR23" s="1"/>
      <c r="AUS23" s="1"/>
      <c r="AUT23" s="1"/>
      <c r="AUU23" s="1"/>
      <c r="AUV23" s="1"/>
      <c r="AUW23" s="1"/>
      <c r="AUX23" s="1"/>
      <c r="AUY23" s="1"/>
      <c r="AUZ23" s="1"/>
      <c r="AVA23" s="1"/>
      <c r="AVB23" s="1"/>
      <c r="AVC23" s="1"/>
      <c r="AVD23" s="1"/>
      <c r="AVE23" s="1"/>
      <c r="AVF23" s="1"/>
      <c r="AVG23" s="1"/>
      <c r="AVH23" s="1"/>
      <c r="AVI23" s="1"/>
      <c r="AVJ23" s="1"/>
      <c r="AVK23" s="1"/>
      <c r="AVL23" s="1"/>
      <c r="AVM23" s="1"/>
      <c r="AVN23" s="1"/>
      <c r="AVO23" s="1"/>
      <c r="AVP23" s="1"/>
      <c r="AVQ23" s="1"/>
      <c r="AVR23" s="1"/>
      <c r="AVS23" s="1"/>
      <c r="AVT23" s="1"/>
      <c r="AVU23" s="1"/>
      <c r="AVV23" s="1"/>
      <c r="AVW23" s="1"/>
      <c r="AVX23" s="1"/>
      <c r="AVY23" s="1"/>
      <c r="AVZ23" s="1"/>
      <c r="AWA23" s="1"/>
      <c r="AWB23" s="1"/>
      <c r="AWC23" s="1"/>
      <c r="AWD23" s="1"/>
      <c r="AWE23" s="1"/>
      <c r="AWF23" s="1"/>
      <c r="AWG23" s="1"/>
      <c r="AWH23" s="1"/>
      <c r="AWI23" s="1"/>
      <c r="AWJ23" s="1"/>
      <c r="AWK23" s="1"/>
      <c r="AWL23" s="1"/>
      <c r="AWM23" s="1"/>
      <c r="AWN23" s="1"/>
      <c r="AWO23" s="1"/>
      <c r="AWP23" s="1"/>
      <c r="AWQ23" s="1"/>
      <c r="AWR23" s="1"/>
      <c r="AWS23" s="1"/>
      <c r="AWT23" s="1"/>
      <c r="AWU23" s="1"/>
      <c r="AWV23" s="1"/>
      <c r="AWW23" s="1"/>
      <c r="AWX23" s="1"/>
      <c r="AWY23" s="1"/>
      <c r="AWZ23" s="1"/>
      <c r="AXA23" s="1"/>
      <c r="AXB23" s="1"/>
      <c r="AXC23" s="1"/>
      <c r="AXD23" s="1"/>
      <c r="AXE23" s="1"/>
      <c r="AXF23" s="1"/>
      <c r="AXG23" s="1"/>
      <c r="AXH23" s="1"/>
      <c r="AXI23" s="1"/>
      <c r="AXJ23" s="1"/>
      <c r="AXK23" s="1"/>
      <c r="AXL23" s="1"/>
      <c r="AXM23" s="1"/>
      <c r="AXN23" s="1"/>
      <c r="AXO23" s="1"/>
      <c r="AXP23" s="1"/>
      <c r="AXQ23" s="1"/>
      <c r="AXR23" s="1"/>
      <c r="AXS23" s="1"/>
      <c r="AXT23" s="1"/>
      <c r="AXU23" s="1"/>
      <c r="AXV23" s="1"/>
      <c r="AXW23" s="1"/>
      <c r="AXX23" s="1"/>
      <c r="AXY23" s="1"/>
      <c r="AXZ23" s="1"/>
      <c r="AYA23" s="1"/>
      <c r="AYB23" s="1"/>
      <c r="AYC23" s="1"/>
      <c r="AYD23" s="1"/>
      <c r="AYE23" s="1"/>
      <c r="AYF23" s="1"/>
      <c r="AYG23" s="1"/>
      <c r="AYH23" s="1"/>
      <c r="AYI23" s="1"/>
      <c r="AYJ23" s="1"/>
      <c r="AYK23" s="1"/>
      <c r="AYL23" s="1"/>
      <c r="AYM23" s="1"/>
      <c r="AYN23" s="1"/>
      <c r="AYO23" s="1"/>
      <c r="AYP23" s="1"/>
      <c r="AYQ23" s="1"/>
      <c r="AYR23" s="1"/>
      <c r="AYS23" s="1"/>
      <c r="AYT23" s="1"/>
      <c r="AYU23" s="1"/>
      <c r="AYV23" s="1"/>
      <c r="AYW23" s="1"/>
      <c r="AYX23" s="1"/>
      <c r="AYY23" s="1"/>
      <c r="AYZ23" s="1"/>
      <c r="AZA23" s="1"/>
      <c r="AZB23" s="1"/>
      <c r="AZC23" s="1"/>
      <c r="AZD23" s="1"/>
      <c r="AZE23" s="1"/>
      <c r="AZF23" s="1"/>
      <c r="AZG23" s="1"/>
      <c r="AZH23" s="1"/>
      <c r="AZI23" s="1"/>
      <c r="AZJ23" s="1"/>
      <c r="AZK23" s="1"/>
      <c r="AZL23" s="1"/>
      <c r="AZM23" s="1"/>
      <c r="AZN23" s="1"/>
      <c r="AZO23" s="1"/>
      <c r="AZP23" s="1"/>
      <c r="AZQ23" s="1"/>
      <c r="AZR23" s="1"/>
      <c r="AZS23" s="1"/>
      <c r="AZT23" s="1"/>
      <c r="AZU23" s="1"/>
      <c r="AZV23" s="1"/>
      <c r="AZW23" s="1"/>
      <c r="AZX23" s="1"/>
      <c r="AZY23" s="1"/>
      <c r="AZZ23" s="1"/>
      <c r="BAA23" s="1"/>
      <c r="BAB23" s="1"/>
      <c r="BAC23" s="1"/>
      <c r="BAD23" s="1"/>
      <c r="BAE23" s="1"/>
      <c r="BAF23" s="1"/>
      <c r="BAG23" s="1"/>
      <c r="BAH23" s="1"/>
      <c r="BAI23" s="1"/>
      <c r="BAJ23" s="1"/>
      <c r="BAK23" s="1"/>
      <c r="BAL23" s="1"/>
      <c r="BAM23" s="1"/>
      <c r="BAN23" s="1"/>
      <c r="BAO23" s="1"/>
      <c r="BAP23" s="1"/>
      <c r="BAQ23" s="1"/>
      <c r="BAR23" s="1"/>
      <c r="BAS23" s="1"/>
      <c r="BAT23" s="1"/>
      <c r="BAU23" s="1"/>
      <c r="BAV23" s="1"/>
      <c r="BAW23" s="1"/>
      <c r="BAX23" s="1"/>
      <c r="BAY23" s="1"/>
      <c r="BAZ23" s="1"/>
      <c r="BBA23" s="1"/>
      <c r="BBB23" s="1"/>
      <c r="BBC23" s="1"/>
      <c r="BBD23" s="1"/>
      <c r="BBE23" s="1"/>
      <c r="BBF23" s="1"/>
      <c r="BBG23" s="1"/>
      <c r="BBH23" s="1"/>
      <c r="BBI23" s="1"/>
      <c r="BBJ23" s="1"/>
      <c r="BBK23" s="1"/>
      <c r="BBL23" s="1"/>
      <c r="BBM23" s="1"/>
      <c r="BBN23" s="1"/>
      <c r="BBO23" s="1"/>
      <c r="BBP23" s="1"/>
      <c r="BBQ23" s="1"/>
      <c r="BBR23" s="1"/>
      <c r="BBS23" s="1"/>
      <c r="BBT23" s="1"/>
      <c r="BBU23" s="1"/>
      <c r="BBV23" s="1"/>
      <c r="BBW23" s="1"/>
      <c r="BBX23" s="1"/>
      <c r="BBY23" s="1"/>
      <c r="BBZ23" s="1"/>
      <c r="BCA23" s="1"/>
      <c r="BCB23" s="1"/>
      <c r="BCC23" s="1"/>
      <c r="BCD23" s="1"/>
      <c r="BCE23" s="1"/>
      <c r="BCF23" s="1"/>
      <c r="BCG23" s="1"/>
      <c r="BCH23" s="1"/>
      <c r="BCI23" s="1"/>
      <c r="BCJ23" s="1"/>
      <c r="BCK23" s="1"/>
      <c r="BCL23" s="1"/>
      <c r="BCM23" s="1"/>
      <c r="BCN23" s="1"/>
      <c r="BCO23" s="1"/>
      <c r="BCP23" s="1"/>
      <c r="BCQ23" s="1"/>
      <c r="BCR23" s="1"/>
      <c r="BCS23" s="1"/>
      <c r="BCT23" s="1"/>
      <c r="BCU23" s="1"/>
      <c r="BCV23" s="1"/>
      <c r="BCW23" s="1"/>
      <c r="BCX23" s="1"/>
      <c r="BCY23" s="1"/>
      <c r="BCZ23" s="1"/>
      <c r="BDA23" s="1"/>
      <c r="BDB23" s="1"/>
      <c r="BDC23" s="1"/>
      <c r="BDD23" s="1"/>
      <c r="BDE23" s="1"/>
      <c r="BDF23" s="1"/>
      <c r="BDG23" s="1"/>
      <c r="BDH23" s="1"/>
      <c r="BDI23" s="1"/>
      <c r="BDJ23" s="1"/>
      <c r="BDK23" s="1"/>
      <c r="BDL23" s="1"/>
      <c r="BDM23" s="1"/>
      <c r="BDN23" s="1"/>
      <c r="BDO23" s="1"/>
      <c r="BDP23" s="1"/>
      <c r="BDQ23" s="1"/>
      <c r="BDR23" s="1"/>
      <c r="BDS23" s="1"/>
      <c r="BDT23" s="1"/>
      <c r="BDU23" s="1"/>
      <c r="BDV23" s="1"/>
      <c r="BDW23" s="1"/>
      <c r="BDX23" s="1"/>
      <c r="BDY23" s="1"/>
      <c r="BDZ23" s="1"/>
      <c r="BEA23" s="1"/>
      <c r="BEB23" s="1"/>
      <c r="BEC23" s="1"/>
      <c r="BED23" s="1"/>
      <c r="BEE23" s="1"/>
      <c r="BEF23" s="1"/>
      <c r="BEG23" s="1"/>
      <c r="BEH23" s="1"/>
      <c r="BEI23" s="1"/>
      <c r="BEJ23" s="1"/>
      <c r="BEK23" s="1"/>
      <c r="BEL23" s="1"/>
      <c r="BEM23" s="1"/>
      <c r="BEN23" s="1"/>
      <c r="BEO23" s="1"/>
      <c r="BEP23" s="1"/>
      <c r="BEQ23" s="1"/>
      <c r="BER23" s="1"/>
      <c r="BES23" s="1"/>
      <c r="BET23" s="1"/>
      <c r="BEU23" s="1"/>
      <c r="BEV23" s="1"/>
      <c r="BEW23" s="1"/>
      <c r="BEX23" s="1"/>
      <c r="BEY23" s="1"/>
      <c r="BEZ23" s="1"/>
      <c r="BFA23" s="1"/>
      <c r="BFB23" s="1"/>
      <c r="BFC23" s="1"/>
      <c r="BFD23" s="1"/>
      <c r="BFE23" s="1"/>
      <c r="BFF23" s="1"/>
      <c r="BFG23" s="1"/>
      <c r="BFH23" s="1"/>
      <c r="BFI23" s="1"/>
      <c r="BFJ23" s="1"/>
      <c r="BFK23" s="1"/>
      <c r="BFL23" s="1"/>
      <c r="BFM23" s="1"/>
      <c r="BFN23" s="1"/>
      <c r="BFO23" s="1"/>
      <c r="BFP23" s="1"/>
      <c r="BFQ23" s="1"/>
      <c r="BFR23" s="1"/>
      <c r="BFS23" s="1"/>
      <c r="BFT23" s="1"/>
      <c r="BFU23" s="1"/>
      <c r="BFV23" s="1"/>
      <c r="BFW23" s="1"/>
      <c r="BFX23" s="1"/>
      <c r="BFY23" s="1"/>
      <c r="BFZ23" s="1"/>
      <c r="BGA23" s="1"/>
      <c r="BGB23" s="1"/>
      <c r="BGC23" s="1"/>
      <c r="BGD23" s="1"/>
      <c r="BGE23" s="1"/>
      <c r="BGF23" s="1"/>
      <c r="BGG23" s="1"/>
      <c r="BGH23" s="1"/>
      <c r="BGI23" s="1"/>
      <c r="BGJ23" s="1"/>
      <c r="BGK23" s="1"/>
      <c r="BGL23" s="1"/>
      <c r="BGM23" s="1"/>
      <c r="BGN23" s="1"/>
      <c r="BGO23" s="1"/>
      <c r="BGP23" s="1"/>
      <c r="BGQ23" s="1"/>
      <c r="BGR23" s="1"/>
      <c r="BGS23" s="1"/>
      <c r="BGT23" s="1"/>
      <c r="BGU23" s="1"/>
      <c r="BGV23" s="1"/>
      <c r="BGW23" s="1"/>
      <c r="BGX23" s="1"/>
      <c r="BGY23" s="1"/>
      <c r="BGZ23" s="1"/>
      <c r="BHA23" s="1"/>
      <c r="BHB23" s="1"/>
      <c r="BHC23" s="1"/>
      <c r="BHD23" s="1"/>
      <c r="BHE23" s="1"/>
      <c r="BHF23" s="1"/>
      <c r="BHG23" s="1"/>
      <c r="BHH23" s="1"/>
      <c r="BHI23" s="1"/>
      <c r="BHJ23" s="1"/>
      <c r="BHK23" s="1"/>
      <c r="BHL23" s="1"/>
      <c r="BHM23" s="1"/>
      <c r="BHN23" s="1"/>
      <c r="BHO23" s="1"/>
      <c r="BHP23" s="1"/>
      <c r="BHQ23" s="1"/>
      <c r="BHR23" s="1"/>
      <c r="BHS23" s="1"/>
      <c r="BHT23" s="1"/>
      <c r="BHU23" s="1"/>
      <c r="BHV23" s="1"/>
      <c r="BHW23" s="1"/>
      <c r="BHX23" s="1"/>
      <c r="BHY23" s="1"/>
      <c r="BHZ23" s="1"/>
      <c r="BIA23" s="1"/>
      <c r="BIB23" s="1"/>
      <c r="BIC23" s="1"/>
      <c r="BID23" s="1"/>
      <c r="BIE23" s="1"/>
      <c r="BIF23" s="1"/>
      <c r="BIG23" s="1"/>
      <c r="BIH23" s="1"/>
      <c r="BII23" s="1"/>
      <c r="BIJ23" s="1"/>
      <c r="BIK23" s="1"/>
      <c r="BIL23" s="1"/>
      <c r="BIM23" s="1"/>
      <c r="BIN23" s="1"/>
      <c r="BIO23" s="1"/>
      <c r="BIP23" s="1"/>
      <c r="BIQ23" s="1"/>
      <c r="BIR23" s="1"/>
      <c r="BIS23" s="1"/>
      <c r="BIT23" s="1"/>
      <c r="BIU23" s="1"/>
      <c r="BIV23" s="1"/>
      <c r="BIW23" s="1"/>
      <c r="BIX23" s="1"/>
      <c r="BIY23" s="1"/>
      <c r="BIZ23" s="1"/>
      <c r="BJA23" s="1"/>
      <c r="BJB23" s="1"/>
      <c r="BJC23" s="1"/>
      <c r="BJD23" s="1"/>
      <c r="BJE23" s="1"/>
      <c r="BJF23" s="1"/>
      <c r="BJG23" s="1"/>
      <c r="BJH23" s="1"/>
      <c r="BJI23" s="1"/>
      <c r="BJJ23" s="1"/>
      <c r="BJK23" s="1"/>
      <c r="BJL23" s="1"/>
      <c r="BJM23" s="1"/>
      <c r="BJN23" s="1"/>
      <c r="BJO23" s="1"/>
      <c r="BJP23" s="1"/>
      <c r="BJQ23" s="1"/>
      <c r="BJR23" s="1"/>
      <c r="BJS23" s="1"/>
      <c r="BJT23" s="1"/>
      <c r="BJU23" s="1"/>
      <c r="BJV23" s="1"/>
      <c r="BJW23" s="1"/>
      <c r="BJX23" s="1"/>
      <c r="BJY23" s="1"/>
      <c r="BJZ23" s="1"/>
      <c r="BKA23" s="1"/>
      <c r="BKB23" s="1"/>
      <c r="BKC23" s="1"/>
      <c r="BKD23" s="1"/>
      <c r="BKE23" s="1"/>
      <c r="BKF23" s="1"/>
      <c r="BKG23" s="1"/>
      <c r="BKH23" s="1"/>
      <c r="BKI23" s="1"/>
      <c r="BKJ23" s="1"/>
      <c r="BKK23" s="1"/>
      <c r="BKL23" s="1"/>
      <c r="BKM23" s="1"/>
      <c r="BKN23" s="1"/>
      <c r="BKO23" s="1"/>
      <c r="BKP23" s="1"/>
      <c r="BKQ23" s="1"/>
      <c r="BKR23" s="1"/>
      <c r="BKS23" s="1"/>
      <c r="BKT23" s="1"/>
      <c r="BKU23" s="1"/>
      <c r="BKV23" s="1"/>
      <c r="BKW23" s="1"/>
      <c r="BKX23" s="1"/>
      <c r="BKY23" s="1"/>
      <c r="BKZ23" s="1"/>
      <c r="BLA23" s="1"/>
      <c r="BLB23" s="1"/>
      <c r="BLC23" s="1"/>
      <c r="BLD23" s="1"/>
      <c r="BLE23" s="1"/>
      <c r="BLF23" s="1"/>
      <c r="BLG23" s="1"/>
      <c r="BLH23" s="1"/>
      <c r="BLI23" s="1"/>
      <c r="BLJ23" s="1"/>
      <c r="BLK23" s="1"/>
      <c r="BLL23" s="1"/>
      <c r="BLM23" s="1"/>
      <c r="BLN23" s="1"/>
      <c r="BLO23" s="1"/>
      <c r="BLP23" s="1"/>
      <c r="BLQ23" s="1"/>
      <c r="BLR23" s="1"/>
      <c r="BLS23" s="1"/>
      <c r="BLT23" s="1"/>
      <c r="BLU23" s="1"/>
      <c r="BLV23" s="1"/>
      <c r="BLW23" s="1"/>
      <c r="BLX23" s="1"/>
      <c r="BLY23" s="1"/>
      <c r="BLZ23" s="1"/>
      <c r="BMA23" s="1"/>
      <c r="BMB23" s="1"/>
      <c r="BMC23" s="1"/>
      <c r="BMD23" s="1"/>
      <c r="BME23" s="1"/>
      <c r="BMF23" s="1"/>
      <c r="BMG23" s="1"/>
      <c r="BMH23" s="1"/>
      <c r="BMI23" s="1"/>
      <c r="BMJ23" s="1"/>
      <c r="BMK23" s="1"/>
      <c r="BML23" s="1"/>
      <c r="BMM23" s="1"/>
      <c r="BMN23" s="1"/>
      <c r="BMO23" s="1"/>
      <c r="BMP23" s="1"/>
      <c r="BMQ23" s="1"/>
      <c r="BMR23" s="1"/>
      <c r="BMS23" s="1"/>
      <c r="BMT23" s="1"/>
      <c r="BMU23" s="1"/>
      <c r="BMV23" s="1"/>
      <c r="BMW23" s="1"/>
      <c r="BMX23" s="1"/>
      <c r="BMY23" s="1"/>
      <c r="BMZ23" s="1"/>
      <c r="BNA23" s="1"/>
      <c r="BNB23" s="1"/>
      <c r="BNC23" s="1"/>
      <c r="BND23" s="1"/>
      <c r="BNE23" s="1"/>
      <c r="BNF23" s="1"/>
      <c r="BNG23" s="1"/>
      <c r="BNH23" s="1"/>
      <c r="BNI23" s="1"/>
      <c r="BNJ23" s="1"/>
      <c r="BNK23" s="1"/>
      <c r="BNL23" s="1"/>
      <c r="BNM23" s="1"/>
      <c r="BNN23" s="1"/>
      <c r="BNO23" s="1"/>
      <c r="BNP23" s="1"/>
      <c r="BNQ23" s="1"/>
      <c r="BNR23" s="1"/>
      <c r="BNS23" s="1"/>
      <c r="BNT23" s="1"/>
      <c r="BNU23" s="1"/>
      <c r="BNV23" s="1"/>
      <c r="BNW23" s="1"/>
      <c r="BNX23" s="1"/>
      <c r="BNY23" s="1"/>
      <c r="BNZ23" s="1"/>
      <c r="BOA23" s="1"/>
      <c r="BOB23" s="1"/>
      <c r="BOC23" s="1"/>
      <c r="BOD23" s="1"/>
      <c r="BOE23" s="1"/>
      <c r="BOF23" s="1"/>
      <c r="BOG23" s="1"/>
      <c r="BOH23" s="1"/>
      <c r="BOI23" s="1"/>
      <c r="BOJ23" s="1"/>
      <c r="BOK23" s="1"/>
      <c r="BOL23" s="1"/>
      <c r="BOM23" s="1"/>
      <c r="BON23" s="1"/>
      <c r="BOO23" s="1"/>
      <c r="BOP23" s="1"/>
      <c r="BOQ23" s="1"/>
      <c r="BOR23" s="1"/>
      <c r="BOS23" s="1"/>
      <c r="BOT23" s="1"/>
      <c r="BOU23" s="1"/>
      <c r="BOV23" s="1"/>
      <c r="BOW23" s="1"/>
      <c r="BOX23" s="1"/>
      <c r="BOY23" s="1"/>
      <c r="BOZ23" s="1"/>
      <c r="BPA23" s="1"/>
      <c r="BPB23" s="1"/>
      <c r="BPC23" s="1"/>
      <c r="BPD23" s="1"/>
      <c r="BPE23" s="1"/>
      <c r="BPF23" s="1"/>
      <c r="BPG23" s="1"/>
      <c r="BPH23" s="1"/>
      <c r="BPI23" s="1"/>
      <c r="BPJ23" s="1"/>
      <c r="BPK23" s="1"/>
      <c r="BPL23" s="1"/>
      <c r="BPM23" s="1"/>
      <c r="BPN23" s="1"/>
      <c r="BPO23" s="1"/>
      <c r="BPP23" s="1"/>
      <c r="BPQ23" s="1"/>
      <c r="BPR23" s="1"/>
      <c r="BPS23" s="1"/>
      <c r="BPT23" s="1"/>
      <c r="BPU23" s="1"/>
      <c r="BPV23" s="1"/>
      <c r="BPW23" s="1"/>
      <c r="BPX23" s="1"/>
      <c r="BPY23" s="1"/>
      <c r="BPZ23" s="1"/>
      <c r="BQA23" s="1"/>
      <c r="BQB23" s="1"/>
      <c r="BQC23" s="1"/>
      <c r="BQD23" s="1"/>
      <c r="BQE23" s="1"/>
      <c r="BQF23" s="1"/>
      <c r="BQG23" s="1"/>
      <c r="BQH23" s="1"/>
      <c r="BQI23" s="1"/>
      <c r="BQJ23" s="1"/>
      <c r="BQK23" s="1"/>
      <c r="BQL23" s="1"/>
      <c r="BQM23" s="1"/>
      <c r="BQN23" s="1"/>
      <c r="BQO23" s="1"/>
      <c r="BQP23" s="1"/>
      <c r="BQQ23" s="1"/>
      <c r="BQR23" s="1"/>
      <c r="BQS23" s="1"/>
      <c r="BQT23" s="1"/>
      <c r="BQU23" s="1"/>
      <c r="BQV23" s="1"/>
      <c r="BQW23" s="1"/>
      <c r="BQX23" s="1"/>
      <c r="BQY23" s="1"/>
      <c r="BQZ23" s="1"/>
      <c r="BRA23" s="1"/>
      <c r="BRB23" s="1"/>
      <c r="BRC23" s="1"/>
      <c r="BRD23" s="1"/>
      <c r="BRE23" s="1"/>
      <c r="BRF23" s="1"/>
      <c r="BRG23" s="1"/>
      <c r="BRH23" s="1"/>
      <c r="BRI23" s="1"/>
      <c r="BRJ23" s="1"/>
      <c r="BRK23" s="1"/>
      <c r="BRL23" s="1"/>
      <c r="BRM23" s="1"/>
      <c r="BRN23" s="1"/>
      <c r="BRO23" s="1"/>
      <c r="BRP23" s="1"/>
      <c r="BRQ23" s="1"/>
      <c r="BRR23" s="1"/>
      <c r="BRS23" s="1"/>
      <c r="BRT23" s="1"/>
      <c r="BRU23" s="1"/>
      <c r="BRV23" s="1"/>
      <c r="BRW23" s="1"/>
      <c r="BRX23" s="1"/>
      <c r="BRY23" s="1"/>
      <c r="BRZ23" s="1"/>
      <c r="BSA23" s="1"/>
      <c r="BSB23" s="1"/>
      <c r="BSC23" s="1"/>
      <c r="BSD23" s="1"/>
      <c r="BSE23" s="1"/>
      <c r="BSF23" s="1"/>
      <c r="BSG23" s="1"/>
      <c r="BSH23" s="1"/>
      <c r="BSI23" s="1"/>
      <c r="BSJ23" s="1"/>
      <c r="BSK23" s="1"/>
      <c r="BSL23" s="1"/>
      <c r="BSM23" s="1"/>
      <c r="BSN23" s="1"/>
      <c r="BSO23" s="1"/>
      <c r="BSP23" s="1"/>
      <c r="BSQ23" s="1"/>
      <c r="BSR23" s="1"/>
      <c r="BSS23" s="1"/>
      <c r="BST23" s="1"/>
      <c r="BSU23" s="1"/>
      <c r="BSV23" s="1"/>
      <c r="BSW23" s="1"/>
      <c r="BSX23" s="1"/>
      <c r="BSY23" s="1"/>
      <c r="BSZ23" s="1"/>
      <c r="BTA23" s="1"/>
      <c r="BTB23" s="1"/>
      <c r="BTC23" s="1"/>
      <c r="BTD23" s="1"/>
      <c r="BTE23" s="1"/>
      <c r="BTF23" s="1"/>
      <c r="BTG23" s="1"/>
      <c r="BTH23" s="1"/>
      <c r="BTI23" s="1"/>
      <c r="BTJ23" s="1"/>
      <c r="BTK23" s="1"/>
      <c r="BTL23" s="1"/>
      <c r="BTM23" s="1"/>
      <c r="BTN23" s="1"/>
      <c r="BTO23" s="1"/>
      <c r="BTP23" s="1"/>
      <c r="BTQ23" s="1"/>
      <c r="BTR23" s="1"/>
      <c r="BTS23" s="1"/>
      <c r="BTT23" s="1"/>
      <c r="BTU23" s="1"/>
      <c r="BTV23" s="1"/>
      <c r="BTW23" s="1"/>
      <c r="BTX23" s="1"/>
      <c r="BTY23" s="1"/>
      <c r="BTZ23" s="1"/>
      <c r="BUA23" s="1"/>
      <c r="BUB23" s="1"/>
      <c r="BUC23" s="1"/>
      <c r="BUD23" s="1"/>
      <c r="BUE23" s="1"/>
      <c r="BUF23" s="1"/>
      <c r="BUG23" s="1"/>
      <c r="BUH23" s="1"/>
      <c r="BUI23" s="1"/>
      <c r="BUJ23" s="1"/>
      <c r="BUK23" s="1"/>
      <c r="BUL23" s="1"/>
      <c r="BUM23" s="1"/>
      <c r="BUN23" s="1"/>
      <c r="BUO23" s="1"/>
      <c r="BUP23" s="1"/>
      <c r="BUQ23" s="1"/>
      <c r="BUR23" s="1"/>
      <c r="BUS23" s="1"/>
      <c r="BUT23" s="1"/>
      <c r="BUU23" s="1"/>
      <c r="BUV23" s="1"/>
      <c r="BUW23" s="1"/>
      <c r="BUX23" s="1"/>
      <c r="BUY23" s="1"/>
      <c r="BUZ23" s="1"/>
      <c r="BVA23" s="1"/>
      <c r="BVB23" s="1"/>
      <c r="BVC23" s="1"/>
      <c r="BVD23" s="1"/>
      <c r="BVE23" s="1"/>
      <c r="BVF23" s="1"/>
      <c r="BVG23" s="1"/>
      <c r="BVH23" s="1"/>
      <c r="BVI23" s="1"/>
      <c r="BVJ23" s="1"/>
      <c r="BVK23" s="1"/>
      <c r="BVL23" s="1"/>
      <c r="BVM23" s="1"/>
      <c r="BVN23" s="1"/>
      <c r="BVO23" s="1"/>
      <c r="BVP23" s="1"/>
      <c r="BVQ23" s="1"/>
      <c r="BVR23" s="1"/>
      <c r="BVS23" s="1"/>
      <c r="BVT23" s="1"/>
      <c r="BVU23" s="1"/>
      <c r="BVV23" s="1"/>
      <c r="BVW23" s="1"/>
      <c r="BVX23" s="1"/>
      <c r="BVY23" s="1"/>
      <c r="BVZ23" s="1"/>
      <c r="BWA23" s="1"/>
      <c r="BWB23" s="1"/>
      <c r="BWC23" s="1"/>
      <c r="BWD23" s="1"/>
      <c r="BWE23" s="1"/>
      <c r="BWF23" s="1"/>
      <c r="BWG23" s="1"/>
      <c r="BWH23" s="1"/>
      <c r="BWI23" s="1"/>
      <c r="BWJ23" s="1"/>
      <c r="BWK23" s="1"/>
      <c r="BWL23" s="1"/>
      <c r="BWM23" s="1"/>
      <c r="BWN23" s="1"/>
      <c r="BWO23" s="1"/>
      <c r="BWP23" s="1"/>
      <c r="BWQ23" s="1"/>
      <c r="BWR23" s="1"/>
      <c r="BWS23" s="1"/>
      <c r="BWT23" s="1"/>
      <c r="BWU23" s="1"/>
      <c r="BWV23" s="1"/>
      <c r="BWW23" s="1"/>
      <c r="BWX23" s="1"/>
      <c r="BWY23" s="1"/>
      <c r="BWZ23" s="1"/>
      <c r="BXA23" s="1"/>
      <c r="BXB23" s="1"/>
      <c r="BXC23" s="1"/>
      <c r="BXD23" s="1"/>
      <c r="BXE23" s="1"/>
      <c r="BXF23" s="1"/>
      <c r="BXG23" s="1"/>
      <c r="BXH23" s="1"/>
      <c r="BXI23" s="1"/>
      <c r="BXJ23" s="1"/>
      <c r="BXK23" s="1"/>
      <c r="BXL23" s="1"/>
      <c r="BXM23" s="1"/>
      <c r="BXN23" s="1"/>
      <c r="BXO23" s="1"/>
      <c r="BXP23" s="1"/>
      <c r="BXQ23" s="1"/>
      <c r="BXR23" s="1"/>
      <c r="BXS23" s="1"/>
      <c r="BXT23" s="1"/>
      <c r="BXU23" s="1"/>
      <c r="BXV23" s="1"/>
      <c r="BXW23" s="1"/>
      <c r="BXX23" s="1"/>
      <c r="BXY23" s="1"/>
      <c r="BXZ23" s="1"/>
      <c r="BYA23" s="1"/>
      <c r="BYB23" s="1"/>
      <c r="BYC23" s="1"/>
      <c r="BYD23" s="1"/>
      <c r="BYE23" s="1"/>
      <c r="BYF23" s="1"/>
      <c r="BYG23" s="1"/>
      <c r="BYH23" s="1"/>
      <c r="BYI23" s="1"/>
      <c r="BYJ23" s="1"/>
      <c r="BYK23" s="1"/>
      <c r="BYL23" s="1"/>
      <c r="BYM23" s="1"/>
      <c r="BYN23" s="1"/>
      <c r="BYO23" s="1"/>
      <c r="BYP23" s="1"/>
      <c r="BYQ23" s="1"/>
      <c r="BYR23" s="1"/>
      <c r="BYS23" s="1"/>
      <c r="BYT23" s="1"/>
      <c r="BYU23" s="1"/>
      <c r="BYV23" s="1"/>
      <c r="BYW23" s="1"/>
      <c r="BYX23" s="1"/>
      <c r="BYY23" s="1"/>
      <c r="BYZ23" s="1"/>
      <c r="BZA23" s="1"/>
      <c r="BZB23" s="1"/>
      <c r="BZC23" s="1"/>
      <c r="BZD23" s="1"/>
      <c r="BZE23" s="1"/>
      <c r="BZF23" s="1"/>
      <c r="BZG23" s="1"/>
      <c r="BZH23" s="1"/>
      <c r="BZI23" s="1"/>
      <c r="BZJ23" s="1"/>
      <c r="BZK23" s="1"/>
      <c r="BZL23" s="1"/>
      <c r="BZM23" s="1"/>
      <c r="BZN23" s="1"/>
      <c r="BZO23" s="1"/>
      <c r="BZP23" s="1"/>
      <c r="BZQ23" s="1"/>
      <c r="BZR23" s="1"/>
      <c r="BZS23" s="1"/>
      <c r="BZT23" s="1"/>
      <c r="BZU23" s="1"/>
      <c r="BZV23" s="1"/>
      <c r="BZW23" s="1"/>
      <c r="BZX23" s="1"/>
      <c r="BZY23" s="1"/>
      <c r="BZZ23" s="1"/>
      <c r="CAA23" s="1"/>
      <c r="CAB23" s="1"/>
      <c r="CAC23" s="1"/>
      <c r="CAD23" s="1"/>
      <c r="CAE23" s="1"/>
      <c r="CAF23" s="1"/>
      <c r="CAG23" s="1"/>
      <c r="CAH23" s="1"/>
      <c r="CAI23" s="1"/>
      <c r="CAJ23" s="1"/>
      <c r="CAK23" s="1"/>
      <c r="CAL23" s="1"/>
      <c r="CAM23" s="1"/>
      <c r="CAN23" s="1"/>
      <c r="CAO23" s="1"/>
      <c r="CAP23" s="1"/>
      <c r="CAQ23" s="1"/>
      <c r="CAR23" s="1"/>
      <c r="CAS23" s="1"/>
      <c r="CAT23" s="1"/>
      <c r="CAU23" s="1"/>
      <c r="CAV23" s="1"/>
      <c r="CAW23" s="1"/>
      <c r="CAX23" s="1"/>
      <c r="CAY23" s="1"/>
      <c r="CAZ23" s="1"/>
      <c r="CBA23" s="1"/>
      <c r="CBB23" s="1"/>
      <c r="CBC23" s="1"/>
      <c r="CBD23" s="1"/>
      <c r="CBE23" s="1"/>
      <c r="CBF23" s="1"/>
      <c r="CBG23" s="1"/>
      <c r="CBH23" s="1"/>
      <c r="CBI23" s="1"/>
      <c r="CBJ23" s="1"/>
      <c r="CBK23" s="1"/>
      <c r="CBL23" s="1"/>
      <c r="CBM23" s="1"/>
      <c r="CBN23" s="1"/>
      <c r="CBO23" s="1"/>
      <c r="CBP23" s="1"/>
      <c r="CBQ23" s="1"/>
      <c r="CBR23" s="1"/>
      <c r="CBS23" s="1"/>
      <c r="CBT23" s="1"/>
      <c r="CBU23" s="1"/>
      <c r="CBV23" s="1"/>
      <c r="CBW23" s="1"/>
      <c r="CBX23" s="1"/>
      <c r="CBY23" s="1"/>
      <c r="CBZ23" s="1"/>
      <c r="CCA23" s="1"/>
      <c r="CCB23" s="1"/>
      <c r="CCC23" s="1"/>
      <c r="CCD23" s="1"/>
      <c r="CCE23" s="1"/>
      <c r="CCF23" s="1"/>
      <c r="CCG23" s="1"/>
      <c r="CCH23" s="1"/>
      <c r="CCI23" s="1"/>
      <c r="CCJ23" s="1"/>
      <c r="CCK23" s="1"/>
      <c r="CCL23" s="1"/>
      <c r="CCM23" s="1"/>
      <c r="CCN23" s="1"/>
      <c r="CCO23" s="1"/>
      <c r="CCP23" s="1"/>
      <c r="CCQ23" s="1"/>
      <c r="CCR23" s="1"/>
      <c r="CCS23" s="1"/>
      <c r="CCT23" s="1"/>
      <c r="CCU23" s="1"/>
      <c r="CCV23" s="1"/>
      <c r="CCW23" s="1"/>
      <c r="CCX23" s="1"/>
      <c r="CCY23" s="1"/>
      <c r="CCZ23" s="1"/>
      <c r="CDA23" s="1"/>
      <c r="CDB23" s="1"/>
      <c r="CDC23" s="1"/>
      <c r="CDD23" s="1"/>
      <c r="CDE23" s="1"/>
      <c r="CDF23" s="1"/>
      <c r="CDG23" s="1"/>
      <c r="CDH23" s="1"/>
      <c r="CDI23" s="1"/>
      <c r="CDJ23" s="1"/>
      <c r="CDK23" s="1"/>
      <c r="CDL23" s="1"/>
      <c r="CDM23" s="1"/>
      <c r="CDN23" s="1"/>
      <c r="CDO23" s="1"/>
      <c r="CDP23" s="1"/>
      <c r="CDQ23" s="1"/>
      <c r="CDR23" s="1"/>
      <c r="CDS23" s="1"/>
      <c r="CDT23" s="1"/>
      <c r="CDU23" s="1"/>
      <c r="CDV23" s="1"/>
      <c r="CDW23" s="1"/>
      <c r="CDX23" s="1"/>
      <c r="CDY23" s="1"/>
      <c r="CDZ23" s="1"/>
      <c r="CEA23" s="1"/>
      <c r="CEB23" s="1"/>
      <c r="CEC23" s="1"/>
      <c r="CED23" s="1"/>
      <c r="CEE23" s="1"/>
      <c r="CEF23" s="1"/>
      <c r="CEG23" s="1"/>
      <c r="CEH23" s="1"/>
      <c r="CEI23" s="1"/>
      <c r="CEJ23" s="1"/>
      <c r="CEK23" s="1"/>
      <c r="CEL23" s="1"/>
      <c r="CEM23" s="1"/>
      <c r="CEN23" s="1"/>
      <c r="CEO23" s="1"/>
      <c r="CEP23" s="1"/>
      <c r="CEQ23" s="1"/>
      <c r="CER23" s="1"/>
      <c r="CES23" s="1"/>
      <c r="CET23" s="1"/>
      <c r="CEU23" s="1"/>
      <c r="CEV23" s="1"/>
      <c r="CEW23" s="1"/>
      <c r="CEX23" s="1"/>
      <c r="CEY23" s="1"/>
      <c r="CEZ23" s="1"/>
      <c r="CFA23" s="1"/>
      <c r="CFB23" s="1"/>
      <c r="CFC23" s="1"/>
      <c r="CFD23" s="1"/>
      <c r="CFE23" s="1"/>
      <c r="CFF23" s="1"/>
      <c r="CFG23" s="1"/>
      <c r="CFH23" s="1"/>
      <c r="CFI23" s="1"/>
      <c r="CFJ23" s="1"/>
      <c r="CFK23" s="1"/>
      <c r="CFL23" s="1"/>
      <c r="CFM23" s="1"/>
      <c r="CFN23" s="1"/>
      <c r="CFO23" s="1"/>
      <c r="CFP23" s="1"/>
      <c r="CFQ23" s="1"/>
      <c r="CFR23" s="1"/>
      <c r="CFS23" s="1"/>
      <c r="CFT23" s="1"/>
      <c r="CFU23" s="1"/>
      <c r="CFV23" s="1"/>
      <c r="CFW23" s="1"/>
      <c r="CFX23" s="1"/>
      <c r="CFY23" s="1"/>
      <c r="CFZ23" s="1"/>
      <c r="CGA23" s="1"/>
      <c r="CGB23" s="1"/>
      <c r="CGC23" s="1"/>
      <c r="CGD23" s="1"/>
      <c r="CGE23" s="1"/>
      <c r="CGF23" s="1"/>
      <c r="CGG23" s="1"/>
      <c r="CGH23" s="1"/>
      <c r="CGI23" s="1"/>
      <c r="CGJ23" s="1"/>
      <c r="CGK23" s="1"/>
      <c r="CGL23" s="1"/>
      <c r="CGM23" s="1"/>
      <c r="CGN23" s="1"/>
      <c r="CGO23" s="1"/>
      <c r="CGP23" s="1"/>
      <c r="CGQ23" s="1"/>
      <c r="CGR23" s="1"/>
      <c r="CGS23" s="1"/>
      <c r="CGT23" s="1"/>
      <c r="CGU23" s="1"/>
      <c r="CGV23" s="1"/>
      <c r="CGW23" s="1"/>
      <c r="CGX23" s="1"/>
      <c r="CGY23" s="1"/>
      <c r="CGZ23" s="1"/>
      <c r="CHA23" s="1"/>
      <c r="CHB23" s="1"/>
      <c r="CHC23" s="1"/>
      <c r="CHD23" s="1"/>
      <c r="CHE23" s="1"/>
      <c r="CHF23" s="1"/>
      <c r="CHG23" s="1"/>
      <c r="CHH23" s="1"/>
      <c r="CHI23" s="1"/>
      <c r="CHJ23" s="1"/>
      <c r="CHK23" s="1"/>
      <c r="CHL23" s="1"/>
      <c r="CHM23" s="1"/>
      <c r="CHN23" s="1"/>
      <c r="CHO23" s="1"/>
      <c r="CHP23" s="1"/>
      <c r="CHQ23" s="1"/>
      <c r="CHR23" s="1"/>
      <c r="CHS23" s="1"/>
      <c r="CHT23" s="1"/>
      <c r="CHU23" s="1"/>
      <c r="CHV23" s="1"/>
      <c r="CHW23" s="1"/>
      <c r="CHX23" s="1"/>
      <c r="CHY23" s="1"/>
      <c r="CHZ23" s="1"/>
      <c r="CIA23" s="1"/>
      <c r="CIB23" s="1"/>
      <c r="CIC23" s="1"/>
      <c r="CID23" s="1"/>
      <c r="CIE23" s="1"/>
      <c r="CIF23" s="1"/>
      <c r="CIG23" s="1"/>
      <c r="CIH23" s="1"/>
      <c r="CII23" s="1"/>
      <c r="CIJ23" s="1"/>
      <c r="CIK23" s="1"/>
      <c r="CIL23" s="1"/>
      <c r="CIM23" s="1"/>
      <c r="CIN23" s="1"/>
      <c r="CIO23" s="1"/>
      <c r="CIP23" s="1"/>
      <c r="CIQ23" s="1"/>
      <c r="CIR23" s="1"/>
      <c r="CIS23" s="1"/>
      <c r="CIT23" s="1"/>
      <c r="CIU23" s="1"/>
      <c r="CIV23" s="1"/>
      <c r="CIW23" s="1"/>
      <c r="CIX23" s="1"/>
      <c r="CIY23" s="1"/>
      <c r="CIZ23" s="1"/>
      <c r="CJA23" s="1"/>
      <c r="CJB23" s="1"/>
      <c r="CJC23" s="1"/>
      <c r="CJD23" s="1"/>
      <c r="CJE23" s="1"/>
      <c r="CJF23" s="1"/>
      <c r="CJG23" s="1"/>
      <c r="CJH23" s="1"/>
      <c r="CJI23" s="1"/>
      <c r="CJJ23" s="1"/>
      <c r="CJK23" s="1"/>
      <c r="CJL23" s="1"/>
      <c r="CJM23" s="1"/>
      <c r="CJN23" s="1"/>
      <c r="CJO23" s="1"/>
      <c r="CJP23" s="1"/>
      <c r="CJQ23" s="1"/>
      <c r="CJR23" s="1"/>
      <c r="CJS23" s="1"/>
      <c r="CJT23" s="1"/>
      <c r="CJU23" s="1"/>
      <c r="CJV23" s="1"/>
      <c r="CJW23" s="1"/>
      <c r="CJX23" s="1"/>
      <c r="CJY23" s="1"/>
      <c r="CJZ23" s="1"/>
      <c r="CKA23" s="1"/>
      <c r="CKB23" s="1"/>
      <c r="CKC23" s="1"/>
      <c r="CKD23" s="1"/>
      <c r="CKE23" s="1"/>
      <c r="CKF23" s="1"/>
      <c r="CKG23" s="1"/>
      <c r="CKH23" s="1"/>
      <c r="CKI23" s="1"/>
      <c r="CKJ23" s="1"/>
      <c r="CKK23" s="1"/>
      <c r="CKL23" s="1"/>
      <c r="CKM23" s="1"/>
      <c r="CKN23" s="1"/>
      <c r="CKO23" s="1"/>
      <c r="CKP23" s="1"/>
      <c r="CKQ23" s="1"/>
      <c r="CKR23" s="1"/>
      <c r="CKS23" s="1"/>
      <c r="CKT23" s="1"/>
      <c r="CKU23" s="1"/>
      <c r="CKV23" s="1"/>
      <c r="CKW23" s="1"/>
      <c r="CKX23" s="1"/>
      <c r="CKY23" s="1"/>
      <c r="CKZ23" s="1"/>
      <c r="CLA23" s="1"/>
      <c r="CLB23" s="1"/>
      <c r="CLC23" s="1"/>
      <c r="CLD23" s="1"/>
      <c r="CLE23" s="1"/>
      <c r="CLF23" s="1"/>
      <c r="CLG23" s="1"/>
      <c r="CLH23" s="1"/>
      <c r="CLI23" s="1"/>
      <c r="CLJ23" s="1"/>
      <c r="CLK23" s="1"/>
      <c r="CLL23" s="1"/>
      <c r="CLM23" s="1"/>
      <c r="CLN23" s="1"/>
      <c r="CLO23" s="1"/>
      <c r="CLP23" s="1"/>
      <c r="CLQ23" s="1"/>
      <c r="CLR23" s="1"/>
      <c r="CLS23" s="1"/>
      <c r="CLT23" s="1"/>
      <c r="CLU23" s="1"/>
      <c r="CLV23" s="1"/>
      <c r="CLW23" s="1"/>
      <c r="CLX23" s="1"/>
      <c r="CLY23" s="1"/>
      <c r="CLZ23" s="1"/>
      <c r="CMA23" s="1"/>
      <c r="CMB23" s="1"/>
      <c r="CMC23" s="1"/>
      <c r="CMD23" s="1"/>
      <c r="CME23" s="1"/>
      <c r="CMF23" s="1"/>
      <c r="CMG23" s="1"/>
      <c r="CMH23" s="1"/>
      <c r="CMI23" s="1"/>
      <c r="CMJ23" s="1"/>
      <c r="CMK23" s="1"/>
      <c r="CML23" s="1"/>
      <c r="CMM23" s="1"/>
      <c r="CMN23" s="1"/>
      <c r="CMO23" s="1"/>
      <c r="CMP23" s="1"/>
      <c r="CMQ23" s="1"/>
      <c r="CMR23" s="1"/>
      <c r="CMS23" s="1"/>
      <c r="CMT23" s="1"/>
      <c r="CMU23" s="1"/>
      <c r="CMV23" s="1"/>
      <c r="CMW23" s="1"/>
      <c r="CMX23" s="1"/>
      <c r="CMY23" s="1"/>
      <c r="CMZ23" s="1"/>
      <c r="CNA23" s="1"/>
      <c r="CNB23" s="1"/>
      <c r="CNC23" s="1"/>
      <c r="CND23" s="1"/>
      <c r="CNE23" s="1"/>
      <c r="CNF23" s="1"/>
      <c r="CNG23" s="1"/>
      <c r="CNH23" s="1"/>
      <c r="CNI23" s="1"/>
      <c r="CNJ23" s="1"/>
      <c r="CNK23" s="1"/>
      <c r="CNL23" s="1"/>
      <c r="CNM23" s="1"/>
      <c r="CNN23" s="1"/>
      <c r="CNO23" s="1"/>
      <c r="CNP23" s="1"/>
      <c r="CNQ23" s="1"/>
      <c r="CNR23" s="1"/>
      <c r="CNS23" s="1"/>
      <c r="CNT23" s="1"/>
      <c r="CNU23" s="1"/>
      <c r="CNV23" s="1"/>
      <c r="CNW23" s="1"/>
      <c r="CNX23" s="1"/>
      <c r="CNY23" s="1"/>
      <c r="CNZ23" s="1"/>
      <c r="COA23" s="1"/>
      <c r="COB23" s="1"/>
      <c r="COC23" s="1"/>
      <c r="COD23" s="1"/>
      <c r="COE23" s="1"/>
      <c r="COF23" s="1"/>
      <c r="COG23" s="1"/>
      <c r="COH23" s="1"/>
      <c r="COI23" s="1"/>
      <c r="COJ23" s="1"/>
      <c r="COK23" s="1"/>
      <c r="COL23" s="1"/>
      <c r="COM23" s="1"/>
      <c r="CON23" s="1"/>
      <c r="COO23" s="1"/>
      <c r="COP23" s="1"/>
      <c r="COQ23" s="1"/>
      <c r="COR23" s="1"/>
      <c r="COS23" s="1"/>
      <c r="COT23" s="1"/>
      <c r="COU23" s="1"/>
      <c r="COV23" s="1"/>
      <c r="COW23" s="1"/>
      <c r="COX23" s="1"/>
      <c r="COY23" s="1"/>
      <c r="COZ23" s="1"/>
      <c r="CPA23" s="1"/>
      <c r="CPB23" s="1"/>
      <c r="CPC23" s="1"/>
      <c r="CPD23" s="1"/>
      <c r="CPE23" s="1"/>
      <c r="CPF23" s="1"/>
      <c r="CPG23" s="1"/>
      <c r="CPH23" s="1"/>
      <c r="CPI23" s="1"/>
      <c r="CPJ23" s="1"/>
      <c r="CPK23" s="1"/>
      <c r="CPL23" s="1"/>
      <c r="CPM23" s="1"/>
      <c r="CPN23" s="1"/>
      <c r="CPO23" s="1"/>
      <c r="CPP23" s="1"/>
      <c r="CPQ23" s="1"/>
      <c r="CPR23" s="1"/>
      <c r="CPS23" s="1"/>
      <c r="CPT23" s="1"/>
      <c r="CPU23" s="1"/>
      <c r="CPV23" s="1"/>
      <c r="CPW23" s="1"/>
      <c r="CPX23" s="1"/>
      <c r="CPY23" s="1"/>
      <c r="CPZ23" s="1"/>
      <c r="CQA23" s="1"/>
      <c r="CQB23" s="1"/>
      <c r="CQC23" s="1"/>
      <c r="CQD23" s="1"/>
      <c r="CQE23" s="1"/>
      <c r="CQF23" s="1"/>
      <c r="CQG23" s="1"/>
      <c r="CQH23" s="1"/>
      <c r="CQI23" s="1"/>
      <c r="CQJ23" s="1"/>
      <c r="CQK23" s="1"/>
      <c r="CQL23" s="1"/>
      <c r="CQM23" s="1"/>
      <c r="CQN23" s="1"/>
      <c r="CQO23" s="1"/>
      <c r="CQP23" s="1"/>
      <c r="CQQ23" s="1"/>
      <c r="CQR23" s="1"/>
      <c r="CQS23" s="1"/>
      <c r="CQT23" s="1"/>
      <c r="CQU23" s="1"/>
      <c r="CQV23" s="1"/>
      <c r="CQW23" s="1"/>
      <c r="CQX23" s="1"/>
      <c r="CQY23" s="1"/>
      <c r="CQZ23" s="1"/>
      <c r="CRA23" s="1"/>
      <c r="CRB23" s="1"/>
      <c r="CRC23" s="1"/>
      <c r="CRD23" s="1"/>
      <c r="CRE23" s="1"/>
      <c r="CRF23" s="1"/>
      <c r="CRG23" s="1"/>
      <c r="CRH23" s="1"/>
      <c r="CRI23" s="1"/>
      <c r="CRJ23" s="1"/>
      <c r="CRK23" s="1"/>
      <c r="CRL23" s="1"/>
      <c r="CRM23" s="1"/>
      <c r="CRN23" s="1"/>
      <c r="CRO23" s="1"/>
      <c r="CRP23" s="1"/>
      <c r="CRQ23" s="1"/>
      <c r="CRR23" s="1"/>
      <c r="CRS23" s="1"/>
      <c r="CRT23" s="1"/>
      <c r="CRU23" s="1"/>
      <c r="CRV23" s="1"/>
      <c r="CRW23" s="1"/>
      <c r="CRX23" s="1"/>
      <c r="CRY23" s="1"/>
      <c r="CRZ23" s="1"/>
      <c r="CSA23" s="1"/>
      <c r="CSB23" s="1"/>
      <c r="CSC23" s="1"/>
      <c r="CSD23" s="1"/>
      <c r="CSE23" s="1"/>
      <c r="CSF23" s="1"/>
      <c r="CSG23" s="1"/>
      <c r="CSH23" s="1"/>
      <c r="CSI23" s="1"/>
      <c r="CSJ23" s="1"/>
      <c r="CSK23" s="1"/>
      <c r="CSL23" s="1"/>
      <c r="CSM23" s="1"/>
      <c r="CSN23" s="1"/>
      <c r="CSO23" s="1"/>
      <c r="CSP23" s="1"/>
      <c r="CSQ23" s="1"/>
      <c r="CSR23" s="1"/>
      <c r="CSS23" s="1"/>
      <c r="CST23" s="1"/>
      <c r="CSU23" s="1"/>
      <c r="CSV23" s="1"/>
      <c r="CSW23" s="1"/>
      <c r="CSX23" s="1"/>
      <c r="CSY23" s="1"/>
      <c r="CSZ23" s="1"/>
      <c r="CTA23" s="1"/>
      <c r="CTB23" s="1"/>
      <c r="CTC23" s="1"/>
      <c r="CTD23" s="1"/>
      <c r="CTE23" s="1"/>
      <c r="CTF23" s="1"/>
      <c r="CTG23" s="1"/>
      <c r="CTH23" s="1"/>
      <c r="CTI23" s="1"/>
      <c r="CTJ23" s="1"/>
      <c r="CTK23" s="1"/>
      <c r="CTL23" s="1"/>
      <c r="CTM23" s="1"/>
      <c r="CTN23" s="1"/>
      <c r="CTO23" s="1"/>
      <c r="CTP23" s="1"/>
      <c r="CTQ23" s="1"/>
      <c r="CTR23" s="1"/>
      <c r="CTS23" s="1"/>
      <c r="CTT23" s="1"/>
      <c r="CTU23" s="1"/>
      <c r="CTV23" s="1"/>
      <c r="CTW23" s="1"/>
      <c r="CTX23" s="1"/>
      <c r="CTY23" s="1"/>
      <c r="CTZ23" s="1"/>
      <c r="CUA23" s="1"/>
      <c r="CUB23" s="1"/>
      <c r="CUC23" s="1"/>
      <c r="CUD23" s="1"/>
      <c r="CUE23" s="1"/>
      <c r="CUF23" s="1"/>
      <c r="CUG23" s="1"/>
      <c r="CUH23" s="1"/>
      <c r="CUI23" s="1"/>
      <c r="CUJ23" s="1"/>
      <c r="CUK23" s="1"/>
      <c r="CUL23" s="1"/>
      <c r="CUM23" s="1"/>
      <c r="CUN23" s="1"/>
      <c r="CUO23" s="1"/>
      <c r="CUP23" s="1"/>
      <c r="CUQ23" s="1"/>
      <c r="CUR23" s="1"/>
      <c r="CUS23" s="1"/>
      <c r="CUT23" s="1"/>
      <c r="CUU23" s="1"/>
      <c r="CUV23" s="1"/>
      <c r="CUW23" s="1"/>
      <c r="CUX23" s="1"/>
      <c r="CUY23" s="1"/>
      <c r="CUZ23" s="1"/>
      <c r="CVA23" s="1"/>
      <c r="CVB23" s="1"/>
      <c r="CVC23" s="1"/>
      <c r="CVD23" s="1"/>
      <c r="CVE23" s="1"/>
      <c r="CVF23" s="1"/>
      <c r="CVG23" s="1"/>
      <c r="CVH23" s="1"/>
      <c r="CVI23" s="1"/>
      <c r="CVJ23" s="1"/>
      <c r="CVK23" s="1"/>
      <c r="CVL23" s="1"/>
      <c r="CVM23" s="1"/>
      <c r="CVN23" s="1"/>
      <c r="CVO23" s="1"/>
      <c r="CVP23" s="1"/>
      <c r="CVQ23" s="1"/>
      <c r="CVR23" s="1"/>
      <c r="CVS23" s="1"/>
      <c r="CVT23" s="1"/>
      <c r="CVU23" s="1"/>
      <c r="CVV23" s="1"/>
      <c r="CVW23" s="1"/>
      <c r="CVX23" s="1"/>
      <c r="CVY23" s="1"/>
      <c r="CVZ23" s="1"/>
      <c r="CWA23" s="1"/>
      <c r="CWB23" s="1"/>
      <c r="CWC23" s="1"/>
      <c r="CWD23" s="1"/>
      <c r="CWE23" s="1"/>
      <c r="CWF23" s="1"/>
      <c r="CWG23" s="1"/>
      <c r="CWH23" s="1"/>
      <c r="CWI23" s="1"/>
      <c r="CWJ23" s="1"/>
      <c r="CWK23" s="1"/>
      <c r="CWL23" s="1"/>
      <c r="CWM23" s="1"/>
      <c r="CWN23" s="1"/>
      <c r="CWO23" s="1"/>
      <c r="CWP23" s="1"/>
      <c r="CWQ23" s="1"/>
      <c r="CWR23" s="1"/>
      <c r="CWS23" s="1"/>
      <c r="CWT23" s="1"/>
      <c r="CWU23" s="1"/>
      <c r="CWV23" s="1"/>
      <c r="CWW23" s="1"/>
      <c r="CWX23" s="1"/>
      <c r="CWY23" s="1"/>
      <c r="CWZ23" s="1"/>
      <c r="CXA23" s="1"/>
      <c r="CXB23" s="1"/>
      <c r="CXC23" s="1"/>
      <c r="CXD23" s="1"/>
      <c r="CXE23" s="1"/>
      <c r="CXF23" s="1"/>
      <c r="CXG23" s="1"/>
      <c r="CXH23" s="1"/>
      <c r="CXI23" s="1"/>
      <c r="CXJ23" s="1"/>
      <c r="CXK23" s="1"/>
      <c r="CXL23" s="1"/>
      <c r="CXM23" s="1"/>
      <c r="CXN23" s="1"/>
      <c r="CXO23" s="1"/>
      <c r="CXP23" s="1"/>
      <c r="CXQ23" s="1"/>
      <c r="CXR23" s="1"/>
      <c r="CXS23" s="1"/>
      <c r="CXT23" s="1"/>
      <c r="CXU23" s="1"/>
      <c r="CXV23" s="1"/>
      <c r="CXW23" s="1"/>
      <c r="CXX23" s="1"/>
      <c r="CXY23" s="1"/>
      <c r="CXZ23" s="1"/>
      <c r="CYA23" s="1"/>
      <c r="CYB23" s="1"/>
      <c r="CYC23" s="1"/>
      <c r="CYD23" s="1"/>
      <c r="CYE23" s="1"/>
      <c r="CYF23" s="1"/>
      <c r="CYG23" s="1"/>
      <c r="CYH23" s="1"/>
      <c r="CYI23" s="1"/>
      <c r="CYJ23" s="1"/>
      <c r="CYK23" s="1"/>
      <c r="CYL23" s="1"/>
      <c r="CYM23" s="1"/>
      <c r="CYN23" s="1"/>
      <c r="CYO23" s="1"/>
      <c r="CYP23" s="1"/>
      <c r="CYQ23" s="1"/>
      <c r="CYR23" s="1"/>
      <c r="CYS23" s="1"/>
      <c r="CYT23" s="1"/>
      <c r="CYU23" s="1"/>
      <c r="CYV23" s="1"/>
      <c r="CYW23" s="1"/>
      <c r="CYX23" s="1"/>
      <c r="CYY23" s="1"/>
      <c r="CYZ23" s="1"/>
      <c r="CZA23" s="1"/>
      <c r="CZB23" s="1"/>
      <c r="CZC23" s="1"/>
      <c r="CZD23" s="1"/>
      <c r="CZE23" s="1"/>
      <c r="CZF23" s="1"/>
      <c r="CZG23" s="1"/>
      <c r="CZH23" s="1"/>
      <c r="CZI23" s="1"/>
      <c r="CZJ23" s="1"/>
      <c r="CZK23" s="1"/>
      <c r="CZL23" s="1"/>
      <c r="CZM23" s="1"/>
      <c r="CZN23" s="1"/>
      <c r="CZO23" s="1"/>
      <c r="CZP23" s="1"/>
      <c r="CZQ23" s="1"/>
      <c r="CZR23" s="1"/>
      <c r="CZS23" s="1"/>
      <c r="CZT23" s="1"/>
      <c r="CZU23" s="1"/>
      <c r="CZV23" s="1"/>
      <c r="CZW23" s="1"/>
      <c r="CZX23" s="1"/>
      <c r="CZY23" s="1"/>
      <c r="CZZ23" s="1"/>
      <c r="DAA23" s="1"/>
      <c r="DAB23" s="1"/>
      <c r="DAC23" s="1"/>
      <c r="DAD23" s="1"/>
      <c r="DAE23" s="1"/>
      <c r="DAF23" s="1"/>
      <c r="DAG23" s="1"/>
      <c r="DAH23" s="1"/>
      <c r="DAI23" s="1"/>
      <c r="DAJ23" s="1"/>
      <c r="DAK23" s="1"/>
      <c r="DAL23" s="1"/>
      <c r="DAM23" s="1"/>
      <c r="DAN23" s="1"/>
      <c r="DAO23" s="1"/>
      <c r="DAP23" s="1"/>
      <c r="DAQ23" s="1"/>
      <c r="DAR23" s="1"/>
      <c r="DAS23" s="1"/>
      <c r="DAT23" s="1"/>
      <c r="DAU23" s="1"/>
      <c r="DAV23" s="1"/>
      <c r="DAW23" s="1"/>
      <c r="DAX23" s="1"/>
      <c r="DAY23" s="1"/>
      <c r="DAZ23" s="1"/>
      <c r="DBA23" s="1"/>
      <c r="DBB23" s="1"/>
      <c r="DBC23" s="1"/>
      <c r="DBD23" s="1"/>
      <c r="DBE23" s="1"/>
      <c r="DBF23" s="1"/>
      <c r="DBG23" s="1"/>
      <c r="DBH23" s="1"/>
      <c r="DBI23" s="1"/>
      <c r="DBJ23" s="1"/>
      <c r="DBK23" s="1"/>
      <c r="DBL23" s="1"/>
      <c r="DBM23" s="1"/>
      <c r="DBN23" s="1"/>
      <c r="DBO23" s="1"/>
      <c r="DBP23" s="1"/>
      <c r="DBQ23" s="1"/>
      <c r="DBR23" s="1"/>
      <c r="DBS23" s="1"/>
      <c r="DBT23" s="1"/>
      <c r="DBU23" s="1"/>
      <c r="DBV23" s="1"/>
      <c r="DBW23" s="1"/>
      <c r="DBX23" s="1"/>
      <c r="DBY23" s="1"/>
      <c r="DBZ23" s="1"/>
      <c r="DCA23" s="1"/>
      <c r="DCB23" s="1"/>
      <c r="DCC23" s="1"/>
      <c r="DCD23" s="1"/>
      <c r="DCE23" s="1"/>
      <c r="DCF23" s="1"/>
      <c r="DCG23" s="1"/>
      <c r="DCH23" s="1"/>
      <c r="DCI23" s="1"/>
      <c r="DCJ23" s="1"/>
      <c r="DCK23" s="1"/>
      <c r="DCL23" s="1"/>
      <c r="DCM23" s="1"/>
      <c r="DCN23" s="1"/>
      <c r="DCO23" s="1"/>
      <c r="DCP23" s="1"/>
      <c r="DCQ23" s="1"/>
      <c r="DCR23" s="1"/>
      <c r="DCS23" s="1"/>
      <c r="DCT23" s="1"/>
      <c r="DCU23" s="1"/>
      <c r="DCV23" s="1"/>
      <c r="DCW23" s="1"/>
      <c r="DCX23" s="1"/>
      <c r="DCY23" s="1"/>
      <c r="DCZ23" s="1"/>
      <c r="DDA23" s="1"/>
      <c r="DDB23" s="1"/>
      <c r="DDC23" s="1"/>
      <c r="DDD23" s="1"/>
      <c r="DDE23" s="1"/>
      <c r="DDF23" s="1"/>
      <c r="DDG23" s="1"/>
      <c r="DDH23" s="1"/>
      <c r="DDI23" s="1"/>
      <c r="DDJ23" s="1"/>
      <c r="DDK23" s="1"/>
      <c r="DDL23" s="1"/>
      <c r="DDM23" s="1"/>
      <c r="DDN23" s="1"/>
      <c r="DDO23" s="1"/>
      <c r="DDP23" s="1"/>
      <c r="DDQ23" s="1"/>
      <c r="DDR23" s="1"/>
      <c r="DDS23" s="1"/>
      <c r="DDT23" s="1"/>
      <c r="DDU23" s="1"/>
      <c r="DDV23" s="1"/>
      <c r="DDW23" s="1"/>
      <c r="DDX23" s="1"/>
      <c r="DDY23" s="1"/>
      <c r="DDZ23" s="1"/>
      <c r="DEA23" s="1"/>
      <c r="DEB23" s="1"/>
      <c r="DEC23" s="1"/>
      <c r="DED23" s="1"/>
      <c r="DEE23" s="1"/>
      <c r="DEF23" s="1"/>
      <c r="DEG23" s="1"/>
      <c r="DEH23" s="1"/>
      <c r="DEI23" s="1"/>
      <c r="DEJ23" s="1"/>
      <c r="DEK23" s="1"/>
      <c r="DEL23" s="1"/>
      <c r="DEM23" s="1"/>
      <c r="DEN23" s="1"/>
      <c r="DEO23" s="1"/>
      <c r="DEP23" s="1"/>
      <c r="DEQ23" s="1"/>
      <c r="DER23" s="1"/>
      <c r="DES23" s="1"/>
      <c r="DET23" s="1"/>
      <c r="DEU23" s="1"/>
      <c r="DEV23" s="1"/>
      <c r="DEW23" s="1"/>
      <c r="DEX23" s="1"/>
      <c r="DEY23" s="1"/>
      <c r="DEZ23" s="1"/>
      <c r="DFA23" s="1"/>
      <c r="DFB23" s="1"/>
      <c r="DFC23" s="1"/>
      <c r="DFD23" s="1"/>
      <c r="DFE23" s="1"/>
      <c r="DFF23" s="1"/>
      <c r="DFG23" s="1"/>
      <c r="DFH23" s="1"/>
      <c r="DFI23" s="1"/>
      <c r="DFJ23" s="1"/>
      <c r="DFK23" s="1"/>
      <c r="DFL23" s="1"/>
      <c r="DFM23" s="1"/>
      <c r="DFN23" s="1"/>
      <c r="DFO23" s="1"/>
      <c r="DFP23" s="1"/>
      <c r="DFQ23" s="1"/>
      <c r="DFR23" s="1"/>
      <c r="DFS23" s="1"/>
      <c r="DFT23" s="1"/>
      <c r="DFU23" s="1"/>
      <c r="DFV23" s="1"/>
      <c r="DFW23" s="1"/>
      <c r="DFX23" s="1"/>
      <c r="DFY23" s="1"/>
      <c r="DFZ23" s="1"/>
      <c r="DGA23" s="1"/>
      <c r="DGB23" s="1"/>
      <c r="DGC23" s="1"/>
      <c r="DGD23" s="1"/>
      <c r="DGE23" s="1"/>
      <c r="DGF23" s="1"/>
      <c r="DGG23" s="1"/>
      <c r="DGH23" s="1"/>
      <c r="DGI23" s="1"/>
      <c r="DGJ23" s="1"/>
      <c r="DGK23" s="1"/>
      <c r="DGL23" s="1"/>
      <c r="DGM23" s="1"/>
      <c r="DGN23" s="1"/>
      <c r="DGO23" s="1"/>
      <c r="DGP23" s="1"/>
      <c r="DGQ23" s="1"/>
      <c r="DGR23" s="1"/>
      <c r="DGS23" s="1"/>
      <c r="DGT23" s="1"/>
      <c r="DGU23" s="1"/>
      <c r="DGV23" s="1"/>
      <c r="DGW23" s="1"/>
      <c r="DGX23" s="1"/>
      <c r="DGY23" s="1"/>
      <c r="DGZ23" s="1"/>
      <c r="DHA23" s="1"/>
      <c r="DHB23" s="1"/>
      <c r="DHC23" s="1"/>
      <c r="DHD23" s="1"/>
      <c r="DHE23" s="1"/>
      <c r="DHF23" s="1"/>
      <c r="DHG23" s="1"/>
      <c r="DHH23" s="1"/>
      <c r="DHI23" s="1"/>
      <c r="DHJ23" s="1"/>
      <c r="DHK23" s="1"/>
      <c r="DHL23" s="1"/>
      <c r="DHM23" s="1"/>
      <c r="DHN23" s="1"/>
      <c r="DHO23" s="1"/>
      <c r="DHP23" s="1"/>
      <c r="DHQ23" s="1"/>
      <c r="DHR23" s="1"/>
      <c r="DHS23" s="1"/>
      <c r="DHT23" s="1"/>
      <c r="DHU23" s="1"/>
      <c r="DHV23" s="1"/>
      <c r="DHW23" s="1"/>
      <c r="DHX23" s="1"/>
      <c r="DHY23" s="1"/>
      <c r="DHZ23" s="1"/>
      <c r="DIA23" s="1"/>
      <c r="DIB23" s="1"/>
      <c r="DIC23" s="1"/>
      <c r="DID23" s="1"/>
      <c r="DIE23" s="1"/>
      <c r="DIF23" s="1"/>
      <c r="DIG23" s="1"/>
      <c r="DIH23" s="1"/>
      <c r="DII23" s="1"/>
      <c r="DIJ23" s="1"/>
      <c r="DIK23" s="1"/>
      <c r="DIL23" s="1"/>
      <c r="DIM23" s="1"/>
      <c r="DIN23" s="1"/>
      <c r="DIO23" s="1"/>
      <c r="DIP23" s="1"/>
      <c r="DIQ23" s="1"/>
      <c r="DIR23" s="1"/>
      <c r="DIS23" s="1"/>
      <c r="DIT23" s="1"/>
      <c r="DIU23" s="1"/>
      <c r="DIV23" s="1"/>
      <c r="DIW23" s="1"/>
      <c r="DIX23" s="1"/>
      <c r="DIY23" s="1"/>
      <c r="DIZ23" s="1"/>
      <c r="DJA23" s="1"/>
      <c r="DJB23" s="1"/>
      <c r="DJC23" s="1"/>
      <c r="DJD23" s="1"/>
      <c r="DJE23" s="1"/>
      <c r="DJF23" s="1"/>
      <c r="DJG23" s="1"/>
      <c r="DJH23" s="1"/>
      <c r="DJI23" s="1"/>
      <c r="DJJ23" s="1"/>
      <c r="DJK23" s="1"/>
      <c r="DJL23" s="1"/>
      <c r="DJM23" s="1"/>
      <c r="DJN23" s="1"/>
      <c r="DJO23" s="1"/>
      <c r="DJP23" s="1"/>
      <c r="DJQ23" s="1"/>
      <c r="DJR23" s="1"/>
      <c r="DJS23" s="1"/>
      <c r="DJT23" s="1"/>
      <c r="DJU23" s="1"/>
      <c r="DJV23" s="1"/>
      <c r="DJW23" s="1"/>
      <c r="DJX23" s="1"/>
      <c r="DJY23" s="1"/>
      <c r="DJZ23" s="1"/>
      <c r="DKA23" s="1"/>
      <c r="DKB23" s="1"/>
      <c r="DKC23" s="1"/>
      <c r="DKD23" s="1"/>
      <c r="DKE23" s="1"/>
      <c r="DKF23" s="1"/>
      <c r="DKG23" s="1"/>
      <c r="DKH23" s="1"/>
      <c r="DKI23" s="1"/>
      <c r="DKJ23" s="1"/>
      <c r="DKK23" s="1"/>
      <c r="DKL23" s="1"/>
      <c r="DKM23" s="1"/>
      <c r="DKN23" s="1"/>
      <c r="DKO23" s="1"/>
      <c r="DKP23" s="1"/>
      <c r="DKQ23" s="1"/>
      <c r="DKR23" s="1"/>
      <c r="DKS23" s="1"/>
      <c r="DKT23" s="1"/>
      <c r="DKU23" s="1"/>
      <c r="DKV23" s="1"/>
      <c r="DKW23" s="1"/>
      <c r="DKX23" s="1"/>
      <c r="DKY23" s="1"/>
      <c r="DKZ23" s="1"/>
      <c r="DLA23" s="1"/>
      <c r="DLB23" s="1"/>
      <c r="DLC23" s="1"/>
      <c r="DLD23" s="1"/>
      <c r="DLE23" s="1"/>
      <c r="DLF23" s="1"/>
      <c r="DLG23" s="1"/>
      <c r="DLH23" s="1"/>
      <c r="DLI23" s="1"/>
      <c r="DLJ23" s="1"/>
      <c r="DLK23" s="1"/>
      <c r="DLL23" s="1"/>
      <c r="DLM23" s="1"/>
      <c r="DLN23" s="1"/>
      <c r="DLO23" s="1"/>
      <c r="DLP23" s="1"/>
      <c r="DLQ23" s="1"/>
      <c r="DLR23" s="1"/>
      <c r="DLS23" s="1"/>
      <c r="DLT23" s="1"/>
      <c r="DLU23" s="1"/>
      <c r="DLV23" s="1"/>
      <c r="DLW23" s="1"/>
      <c r="DLX23" s="1"/>
      <c r="DLY23" s="1"/>
      <c r="DLZ23" s="1"/>
      <c r="DMA23" s="1"/>
      <c r="DMB23" s="1"/>
      <c r="DMC23" s="1"/>
      <c r="DMD23" s="1"/>
      <c r="DME23" s="1"/>
      <c r="DMF23" s="1"/>
      <c r="DMG23" s="1"/>
      <c r="DMH23" s="1"/>
      <c r="DMI23" s="1"/>
      <c r="DMJ23" s="1"/>
      <c r="DMK23" s="1"/>
      <c r="DML23" s="1"/>
      <c r="DMM23" s="1"/>
      <c r="DMN23" s="1"/>
      <c r="DMO23" s="1"/>
      <c r="DMP23" s="1"/>
      <c r="DMQ23" s="1"/>
      <c r="DMR23" s="1"/>
      <c r="DMS23" s="1"/>
      <c r="DMT23" s="1"/>
      <c r="DMU23" s="1"/>
      <c r="DMV23" s="1"/>
      <c r="DMW23" s="1"/>
      <c r="DMX23" s="1"/>
      <c r="DMY23" s="1"/>
      <c r="DMZ23" s="1"/>
      <c r="DNA23" s="1"/>
      <c r="DNB23" s="1"/>
      <c r="DNC23" s="1"/>
      <c r="DND23" s="1"/>
      <c r="DNE23" s="1"/>
      <c r="DNF23" s="1"/>
      <c r="DNG23" s="1"/>
      <c r="DNH23" s="1"/>
      <c r="DNI23" s="1"/>
      <c r="DNJ23" s="1"/>
      <c r="DNK23" s="1"/>
      <c r="DNL23" s="1"/>
      <c r="DNM23" s="1"/>
      <c r="DNN23" s="1"/>
      <c r="DNO23" s="1"/>
      <c r="DNP23" s="1"/>
      <c r="DNQ23" s="1"/>
      <c r="DNR23" s="1"/>
      <c r="DNS23" s="1"/>
      <c r="DNT23" s="1"/>
      <c r="DNU23" s="1"/>
      <c r="DNV23" s="1"/>
      <c r="DNW23" s="1"/>
      <c r="DNX23" s="1"/>
      <c r="DNY23" s="1"/>
      <c r="DNZ23" s="1"/>
      <c r="DOA23" s="1"/>
      <c r="DOB23" s="1"/>
      <c r="DOC23" s="1"/>
      <c r="DOD23" s="1"/>
      <c r="DOE23" s="1"/>
      <c r="DOF23" s="1"/>
      <c r="DOG23" s="1"/>
      <c r="DOH23" s="1"/>
      <c r="DOI23" s="1"/>
      <c r="DOJ23" s="1"/>
      <c r="DOK23" s="1"/>
      <c r="DOL23" s="1"/>
      <c r="DOM23" s="1"/>
      <c r="DON23" s="1"/>
      <c r="DOO23" s="1"/>
      <c r="DOP23" s="1"/>
      <c r="DOQ23" s="1"/>
      <c r="DOR23" s="1"/>
      <c r="DOS23" s="1"/>
      <c r="DOT23" s="1"/>
      <c r="DOU23" s="1"/>
      <c r="DOV23" s="1"/>
      <c r="DOW23" s="1"/>
      <c r="DOX23" s="1"/>
      <c r="DOY23" s="1"/>
      <c r="DOZ23" s="1"/>
      <c r="DPA23" s="1"/>
      <c r="DPB23" s="1"/>
      <c r="DPC23" s="1"/>
      <c r="DPD23" s="1"/>
      <c r="DPE23" s="1"/>
      <c r="DPF23" s="1"/>
      <c r="DPG23" s="1"/>
      <c r="DPH23" s="1"/>
      <c r="DPI23" s="1"/>
      <c r="DPJ23" s="1"/>
      <c r="DPK23" s="1"/>
      <c r="DPL23" s="1"/>
      <c r="DPM23" s="1"/>
      <c r="DPN23" s="1"/>
      <c r="DPO23" s="1"/>
      <c r="DPP23" s="1"/>
      <c r="DPQ23" s="1"/>
      <c r="DPR23" s="1"/>
      <c r="DPS23" s="1"/>
      <c r="DPT23" s="1"/>
      <c r="DPU23" s="1"/>
      <c r="DPV23" s="1"/>
      <c r="DPW23" s="1"/>
      <c r="DPX23" s="1"/>
      <c r="DPY23" s="1"/>
      <c r="DPZ23" s="1"/>
      <c r="DQA23" s="1"/>
      <c r="DQB23" s="1"/>
      <c r="DQC23" s="1"/>
      <c r="DQD23" s="1"/>
      <c r="DQE23" s="1"/>
      <c r="DQF23" s="1"/>
      <c r="DQG23" s="1"/>
      <c r="DQH23" s="1"/>
      <c r="DQI23" s="1"/>
      <c r="DQJ23" s="1"/>
      <c r="DQK23" s="1"/>
      <c r="DQL23" s="1"/>
      <c r="DQM23" s="1"/>
      <c r="DQN23" s="1"/>
      <c r="DQO23" s="1"/>
      <c r="DQP23" s="1"/>
      <c r="DQQ23" s="1"/>
      <c r="DQR23" s="1"/>
      <c r="DQS23" s="1"/>
      <c r="DQT23" s="1"/>
      <c r="DQU23" s="1"/>
      <c r="DQV23" s="1"/>
      <c r="DQW23" s="1"/>
      <c r="DQX23" s="1"/>
      <c r="DQY23" s="1"/>
      <c r="DQZ23" s="1"/>
      <c r="DRA23" s="1"/>
      <c r="DRB23" s="1"/>
      <c r="DRC23" s="1"/>
      <c r="DRD23" s="1"/>
      <c r="DRE23" s="1"/>
      <c r="DRF23" s="1"/>
      <c r="DRG23" s="1"/>
      <c r="DRH23" s="1"/>
      <c r="DRI23" s="1"/>
      <c r="DRJ23" s="1"/>
      <c r="DRK23" s="1"/>
      <c r="DRL23" s="1"/>
      <c r="DRM23" s="1"/>
      <c r="DRN23" s="1"/>
      <c r="DRO23" s="1"/>
      <c r="DRP23" s="1"/>
      <c r="DRQ23" s="1"/>
      <c r="DRR23" s="1"/>
      <c r="DRS23" s="1"/>
      <c r="DRT23" s="1"/>
      <c r="DRU23" s="1"/>
      <c r="DRV23" s="1"/>
      <c r="DRW23" s="1"/>
      <c r="DRX23" s="1"/>
      <c r="DRY23" s="1"/>
      <c r="DRZ23" s="1"/>
      <c r="DSA23" s="1"/>
      <c r="DSB23" s="1"/>
      <c r="DSC23" s="1"/>
      <c r="DSD23" s="1"/>
      <c r="DSE23" s="1"/>
      <c r="DSF23" s="1"/>
      <c r="DSG23" s="1"/>
      <c r="DSH23" s="1"/>
      <c r="DSI23" s="1"/>
      <c r="DSJ23" s="1"/>
      <c r="DSK23" s="1"/>
      <c r="DSL23" s="1"/>
      <c r="DSM23" s="1"/>
      <c r="DSN23" s="1"/>
      <c r="DSO23" s="1"/>
      <c r="DSP23" s="1"/>
      <c r="DSQ23" s="1"/>
      <c r="DSR23" s="1"/>
      <c r="DSS23" s="1"/>
      <c r="DST23" s="1"/>
      <c r="DSU23" s="1"/>
      <c r="DSV23" s="1"/>
      <c r="DSW23" s="1"/>
      <c r="DSX23" s="1"/>
      <c r="DSY23" s="1"/>
      <c r="DSZ23" s="1"/>
      <c r="DTA23" s="1"/>
      <c r="DTB23" s="1"/>
      <c r="DTC23" s="1"/>
      <c r="DTD23" s="1"/>
      <c r="DTE23" s="1"/>
      <c r="DTF23" s="1"/>
      <c r="DTG23" s="1"/>
      <c r="DTH23" s="1"/>
      <c r="DTI23" s="1"/>
      <c r="DTJ23" s="1"/>
      <c r="DTK23" s="1"/>
      <c r="DTL23" s="1"/>
      <c r="DTM23" s="1"/>
      <c r="DTN23" s="1"/>
      <c r="DTO23" s="1"/>
      <c r="DTP23" s="1"/>
      <c r="DTQ23" s="1"/>
      <c r="DTR23" s="1"/>
      <c r="DTS23" s="1"/>
      <c r="DTT23" s="1"/>
      <c r="DTU23" s="1"/>
      <c r="DTV23" s="1"/>
      <c r="DTW23" s="1"/>
      <c r="DTX23" s="1"/>
      <c r="DTY23" s="1"/>
      <c r="DTZ23" s="1"/>
      <c r="DUA23" s="1"/>
      <c r="DUB23" s="1"/>
      <c r="DUC23" s="1"/>
      <c r="DUD23" s="1"/>
      <c r="DUE23" s="1"/>
      <c r="DUF23" s="1"/>
      <c r="DUG23" s="1"/>
      <c r="DUH23" s="1"/>
      <c r="DUI23" s="1"/>
      <c r="DUJ23" s="1"/>
      <c r="DUK23" s="1"/>
      <c r="DUL23" s="1"/>
      <c r="DUM23" s="1"/>
      <c r="DUN23" s="1"/>
      <c r="DUO23" s="1"/>
      <c r="DUP23" s="1"/>
      <c r="DUQ23" s="1"/>
      <c r="DUR23" s="1"/>
      <c r="DUS23" s="1"/>
      <c r="DUT23" s="1"/>
      <c r="DUU23" s="1"/>
      <c r="DUV23" s="1"/>
      <c r="DUW23" s="1"/>
      <c r="DUX23" s="1"/>
      <c r="DUY23" s="1"/>
      <c r="DUZ23" s="1"/>
      <c r="DVA23" s="1"/>
      <c r="DVB23" s="1"/>
      <c r="DVC23" s="1"/>
      <c r="DVD23" s="1"/>
      <c r="DVE23" s="1"/>
      <c r="DVF23" s="1"/>
      <c r="DVG23" s="1"/>
      <c r="DVH23" s="1"/>
      <c r="DVI23" s="1"/>
      <c r="DVJ23" s="1"/>
      <c r="DVK23" s="1"/>
      <c r="DVL23" s="1"/>
      <c r="DVM23" s="1"/>
      <c r="DVN23" s="1"/>
      <c r="DVO23" s="1"/>
      <c r="DVP23" s="1"/>
      <c r="DVQ23" s="1"/>
      <c r="DVR23" s="1"/>
      <c r="DVS23" s="1"/>
      <c r="DVT23" s="1"/>
      <c r="DVU23" s="1"/>
      <c r="DVV23" s="1"/>
      <c r="DVW23" s="1"/>
      <c r="DVX23" s="1"/>
      <c r="DVY23" s="1"/>
      <c r="DVZ23" s="1"/>
      <c r="DWA23" s="1"/>
      <c r="DWB23" s="1"/>
      <c r="DWC23" s="1"/>
      <c r="DWD23" s="1"/>
      <c r="DWE23" s="1"/>
      <c r="DWF23" s="1"/>
      <c r="DWG23" s="1"/>
      <c r="DWH23" s="1"/>
      <c r="DWI23" s="1"/>
      <c r="DWJ23" s="1"/>
      <c r="DWK23" s="1"/>
      <c r="DWL23" s="1"/>
      <c r="DWM23" s="1"/>
      <c r="DWN23" s="1"/>
      <c r="DWO23" s="1"/>
      <c r="DWP23" s="1"/>
      <c r="DWQ23" s="1"/>
      <c r="DWR23" s="1"/>
      <c r="DWS23" s="1"/>
      <c r="DWT23" s="1"/>
      <c r="DWU23" s="1"/>
      <c r="DWV23" s="1"/>
      <c r="DWW23" s="1"/>
      <c r="DWX23" s="1"/>
      <c r="DWY23" s="1"/>
      <c r="DWZ23" s="1"/>
      <c r="DXA23" s="1"/>
      <c r="DXB23" s="1"/>
      <c r="DXC23" s="1"/>
      <c r="DXD23" s="1"/>
      <c r="DXE23" s="1"/>
      <c r="DXF23" s="1"/>
      <c r="DXG23" s="1"/>
      <c r="DXH23" s="1"/>
      <c r="DXI23" s="1"/>
      <c r="DXJ23" s="1"/>
      <c r="DXK23" s="1"/>
      <c r="DXL23" s="1"/>
      <c r="DXM23" s="1"/>
      <c r="DXN23" s="1"/>
      <c r="DXO23" s="1"/>
      <c r="DXP23" s="1"/>
      <c r="DXQ23" s="1"/>
      <c r="DXR23" s="1"/>
      <c r="DXS23" s="1"/>
      <c r="DXT23" s="1"/>
      <c r="DXU23" s="1"/>
      <c r="DXV23" s="1"/>
      <c r="DXW23" s="1"/>
      <c r="DXX23" s="1"/>
      <c r="DXY23" s="1"/>
      <c r="DXZ23" s="1"/>
      <c r="DYA23" s="1"/>
      <c r="DYB23" s="1"/>
      <c r="DYC23" s="1"/>
      <c r="DYD23" s="1"/>
      <c r="DYE23" s="1"/>
      <c r="DYF23" s="1"/>
      <c r="DYG23" s="1"/>
      <c r="DYH23" s="1"/>
      <c r="DYI23" s="1"/>
      <c r="DYJ23" s="1"/>
      <c r="DYK23" s="1"/>
      <c r="DYL23" s="1"/>
      <c r="DYM23" s="1"/>
      <c r="DYN23" s="1"/>
      <c r="DYO23" s="1"/>
      <c r="DYP23" s="1"/>
      <c r="DYQ23" s="1"/>
      <c r="DYR23" s="1"/>
      <c r="DYS23" s="1"/>
      <c r="DYT23" s="1"/>
      <c r="DYU23" s="1"/>
      <c r="DYV23" s="1"/>
      <c r="DYW23" s="1"/>
      <c r="DYX23" s="1"/>
      <c r="DYY23" s="1"/>
      <c r="DYZ23" s="1"/>
      <c r="DZA23" s="1"/>
      <c r="DZB23" s="1"/>
      <c r="DZC23" s="1"/>
      <c r="DZD23" s="1"/>
      <c r="DZE23" s="1"/>
      <c r="DZF23" s="1"/>
      <c r="DZG23" s="1"/>
      <c r="DZH23" s="1"/>
      <c r="DZI23" s="1"/>
      <c r="DZJ23" s="1"/>
      <c r="DZK23" s="1"/>
      <c r="DZL23" s="1"/>
      <c r="DZM23" s="1"/>
      <c r="DZN23" s="1"/>
      <c r="DZO23" s="1"/>
      <c r="DZP23" s="1"/>
      <c r="DZQ23" s="1"/>
      <c r="DZR23" s="1"/>
      <c r="DZS23" s="1"/>
      <c r="DZT23" s="1"/>
      <c r="DZU23" s="1"/>
      <c r="DZV23" s="1"/>
      <c r="DZW23" s="1"/>
      <c r="DZX23" s="1"/>
      <c r="DZY23" s="1"/>
      <c r="DZZ23" s="1"/>
      <c r="EAA23" s="1"/>
      <c r="EAB23" s="1"/>
      <c r="EAC23" s="1"/>
      <c r="EAD23" s="1"/>
      <c r="EAE23" s="1"/>
      <c r="EAF23" s="1"/>
      <c r="EAG23" s="1"/>
      <c r="EAH23" s="1"/>
      <c r="EAI23" s="1"/>
      <c r="EAJ23" s="1"/>
      <c r="EAK23" s="1"/>
      <c r="EAL23" s="1"/>
      <c r="EAM23" s="1"/>
      <c r="EAN23" s="1"/>
      <c r="EAO23" s="1"/>
      <c r="EAP23" s="1"/>
      <c r="EAQ23" s="1"/>
      <c r="EAR23" s="1"/>
      <c r="EAS23" s="1"/>
      <c r="EAT23" s="1"/>
      <c r="EAU23" s="1"/>
      <c r="EAV23" s="1"/>
      <c r="EAW23" s="1"/>
      <c r="EAX23" s="1"/>
      <c r="EAY23" s="1"/>
      <c r="EAZ23" s="1"/>
      <c r="EBA23" s="1"/>
      <c r="EBB23" s="1"/>
      <c r="EBC23" s="1"/>
      <c r="EBD23" s="1"/>
      <c r="EBE23" s="1"/>
      <c r="EBF23" s="1"/>
      <c r="EBG23" s="1"/>
      <c r="EBH23" s="1"/>
      <c r="EBI23" s="1"/>
      <c r="EBJ23" s="1"/>
      <c r="EBK23" s="1"/>
      <c r="EBL23" s="1"/>
      <c r="EBM23" s="1"/>
      <c r="EBN23" s="1"/>
      <c r="EBO23" s="1"/>
      <c r="EBP23" s="1"/>
      <c r="EBQ23" s="1"/>
      <c r="EBR23" s="1"/>
      <c r="EBS23" s="1"/>
      <c r="EBT23" s="1"/>
      <c r="EBU23" s="1"/>
      <c r="EBV23" s="1"/>
      <c r="EBW23" s="1"/>
      <c r="EBX23" s="1"/>
      <c r="EBY23" s="1"/>
      <c r="EBZ23" s="1"/>
      <c r="ECA23" s="1"/>
      <c r="ECB23" s="1"/>
      <c r="ECC23" s="1"/>
      <c r="ECD23" s="1"/>
      <c r="ECE23" s="1"/>
      <c r="ECF23" s="1"/>
      <c r="ECG23" s="1"/>
      <c r="ECH23" s="1"/>
      <c r="ECI23" s="1"/>
      <c r="ECJ23" s="1"/>
      <c r="ECK23" s="1"/>
      <c r="ECL23" s="1"/>
      <c r="ECM23" s="1"/>
      <c r="ECN23" s="1"/>
      <c r="ECO23" s="1"/>
      <c r="ECP23" s="1"/>
      <c r="ECQ23" s="1"/>
      <c r="ECR23" s="1"/>
      <c r="ECS23" s="1"/>
      <c r="ECT23" s="1"/>
      <c r="ECU23" s="1"/>
      <c r="ECV23" s="1"/>
      <c r="ECW23" s="1"/>
      <c r="ECX23" s="1"/>
      <c r="ECY23" s="1"/>
      <c r="ECZ23" s="1"/>
      <c r="EDA23" s="1"/>
      <c r="EDB23" s="1"/>
      <c r="EDC23" s="1"/>
      <c r="EDD23" s="1"/>
      <c r="EDE23" s="1"/>
      <c r="EDF23" s="1"/>
      <c r="EDG23" s="1"/>
      <c r="EDH23" s="1"/>
      <c r="EDI23" s="1"/>
      <c r="EDJ23" s="1"/>
      <c r="EDK23" s="1"/>
      <c r="EDL23" s="1"/>
      <c r="EDM23" s="1"/>
      <c r="EDN23" s="1"/>
      <c r="EDO23" s="1"/>
      <c r="EDP23" s="1"/>
      <c r="EDQ23" s="1"/>
      <c r="EDR23" s="1"/>
      <c r="EDS23" s="1"/>
      <c r="EDT23" s="1"/>
      <c r="EDU23" s="1"/>
      <c r="EDV23" s="1"/>
      <c r="EDW23" s="1"/>
      <c r="EDX23" s="1"/>
      <c r="EDY23" s="1"/>
      <c r="EDZ23" s="1"/>
      <c r="EEA23" s="1"/>
      <c r="EEB23" s="1"/>
      <c r="EEC23" s="1"/>
      <c r="EED23" s="1"/>
      <c r="EEE23" s="1"/>
      <c r="EEF23" s="1"/>
      <c r="EEG23" s="1"/>
      <c r="EEH23" s="1"/>
      <c r="EEI23" s="1"/>
      <c r="EEJ23" s="1"/>
      <c r="EEK23" s="1"/>
      <c r="EEL23" s="1"/>
      <c r="EEM23" s="1"/>
      <c r="EEN23" s="1"/>
      <c r="EEO23" s="1"/>
      <c r="EEP23" s="1"/>
      <c r="EEQ23" s="1"/>
      <c r="EER23" s="1"/>
      <c r="EES23" s="1"/>
      <c r="EET23" s="1"/>
      <c r="EEU23" s="1"/>
      <c r="EEV23" s="1"/>
      <c r="EEW23" s="1"/>
      <c r="EEX23" s="1"/>
      <c r="EEY23" s="1"/>
      <c r="EEZ23" s="1"/>
      <c r="EFA23" s="1"/>
      <c r="EFB23" s="1"/>
      <c r="EFC23" s="1"/>
      <c r="EFD23" s="1"/>
      <c r="EFE23" s="1"/>
      <c r="EFF23" s="1"/>
      <c r="EFG23" s="1"/>
      <c r="EFH23" s="1"/>
      <c r="EFI23" s="1"/>
      <c r="EFJ23" s="1"/>
      <c r="EFK23" s="1"/>
      <c r="EFL23" s="1"/>
      <c r="EFM23" s="1"/>
      <c r="EFN23" s="1"/>
      <c r="EFO23" s="1"/>
      <c r="EFP23" s="1"/>
      <c r="EFQ23" s="1"/>
      <c r="EFR23" s="1"/>
      <c r="EFS23" s="1"/>
      <c r="EFT23" s="1"/>
      <c r="EFU23" s="1"/>
      <c r="EFV23" s="1"/>
      <c r="EFW23" s="1"/>
      <c r="EFX23" s="1"/>
      <c r="EFY23" s="1"/>
      <c r="EFZ23" s="1"/>
      <c r="EGA23" s="1"/>
      <c r="EGB23" s="1"/>
      <c r="EGC23" s="1"/>
      <c r="EGD23" s="1"/>
      <c r="EGE23" s="1"/>
      <c r="EGF23" s="1"/>
      <c r="EGG23" s="1"/>
      <c r="EGH23" s="1"/>
      <c r="EGI23" s="1"/>
      <c r="EGJ23" s="1"/>
      <c r="EGK23" s="1"/>
      <c r="EGL23" s="1"/>
      <c r="EGM23" s="1"/>
      <c r="EGN23" s="1"/>
      <c r="EGO23" s="1"/>
      <c r="EGP23" s="1"/>
      <c r="EGQ23" s="1"/>
      <c r="EGR23" s="1"/>
      <c r="EGS23" s="1"/>
      <c r="EGT23" s="1"/>
      <c r="EGU23" s="1"/>
      <c r="EGV23" s="1"/>
      <c r="EGW23" s="1"/>
      <c r="EGX23" s="1"/>
      <c r="EGY23" s="1"/>
      <c r="EGZ23" s="1"/>
      <c r="EHA23" s="1"/>
      <c r="EHB23" s="1"/>
      <c r="EHC23" s="1"/>
      <c r="EHD23" s="1"/>
      <c r="EHE23" s="1"/>
      <c r="EHF23" s="1"/>
      <c r="EHG23" s="1"/>
      <c r="EHH23" s="1"/>
      <c r="EHI23" s="1"/>
      <c r="EHJ23" s="1"/>
      <c r="EHK23" s="1"/>
      <c r="EHL23" s="1"/>
      <c r="EHM23" s="1"/>
      <c r="EHN23" s="1"/>
      <c r="EHO23" s="1"/>
      <c r="EHP23" s="1"/>
      <c r="EHQ23" s="1"/>
      <c r="EHR23" s="1"/>
      <c r="EHS23" s="1"/>
      <c r="EHT23" s="1"/>
      <c r="EHU23" s="1"/>
      <c r="EHV23" s="1"/>
      <c r="EHW23" s="1"/>
      <c r="EHX23" s="1"/>
      <c r="EHY23" s="1"/>
      <c r="EHZ23" s="1"/>
      <c r="EIA23" s="1"/>
      <c r="EIB23" s="1"/>
      <c r="EIC23" s="1"/>
      <c r="EID23" s="1"/>
      <c r="EIE23" s="1"/>
      <c r="EIF23" s="1"/>
      <c r="EIG23" s="1"/>
      <c r="EIH23" s="1"/>
      <c r="EII23" s="1"/>
      <c r="EIJ23" s="1"/>
      <c r="EIK23" s="1"/>
      <c r="EIL23" s="1"/>
      <c r="EIM23" s="1"/>
      <c r="EIN23" s="1"/>
      <c r="EIO23" s="1"/>
      <c r="EIP23" s="1"/>
      <c r="EIQ23" s="1"/>
      <c r="EIR23" s="1"/>
      <c r="EIS23" s="1"/>
      <c r="EIT23" s="1"/>
      <c r="EIU23" s="1"/>
      <c r="EIV23" s="1"/>
      <c r="EIW23" s="1"/>
      <c r="EIX23" s="1"/>
      <c r="EIY23" s="1"/>
      <c r="EIZ23" s="1"/>
      <c r="EJA23" s="1"/>
      <c r="EJB23" s="1"/>
      <c r="EJC23" s="1"/>
      <c r="EJD23" s="1"/>
      <c r="EJE23" s="1"/>
      <c r="EJF23" s="1"/>
      <c r="EJG23" s="1"/>
      <c r="EJH23" s="1"/>
      <c r="EJI23" s="1"/>
      <c r="EJJ23" s="1"/>
      <c r="EJK23" s="1"/>
      <c r="EJL23" s="1"/>
      <c r="EJM23" s="1"/>
      <c r="EJN23" s="1"/>
      <c r="EJO23" s="1"/>
      <c r="EJP23" s="1"/>
      <c r="EJQ23" s="1"/>
      <c r="EJR23" s="1"/>
      <c r="EJS23" s="1"/>
      <c r="EJT23" s="1"/>
      <c r="EJU23" s="1"/>
      <c r="EJV23" s="1"/>
      <c r="EJW23" s="1"/>
      <c r="EJX23" s="1"/>
      <c r="EJY23" s="1"/>
      <c r="EJZ23" s="1"/>
      <c r="EKA23" s="1"/>
      <c r="EKB23" s="1"/>
      <c r="EKC23" s="1"/>
      <c r="EKD23" s="1"/>
      <c r="EKE23" s="1"/>
      <c r="EKF23" s="1"/>
      <c r="EKG23" s="1"/>
      <c r="EKH23" s="1"/>
      <c r="EKI23" s="1"/>
      <c r="EKJ23" s="1"/>
      <c r="EKK23" s="1"/>
      <c r="EKL23" s="1"/>
      <c r="EKM23" s="1"/>
      <c r="EKN23" s="1"/>
      <c r="EKO23" s="1"/>
      <c r="EKP23" s="1"/>
      <c r="EKQ23" s="1"/>
      <c r="EKR23" s="1"/>
      <c r="EKS23" s="1"/>
      <c r="EKT23" s="1"/>
      <c r="EKU23" s="1"/>
      <c r="EKV23" s="1"/>
      <c r="EKW23" s="1"/>
      <c r="EKX23" s="1"/>
      <c r="EKY23" s="1"/>
      <c r="EKZ23" s="1"/>
      <c r="ELA23" s="1"/>
      <c r="ELB23" s="1"/>
      <c r="ELC23" s="1"/>
      <c r="ELD23" s="1"/>
      <c r="ELE23" s="1"/>
      <c r="ELF23" s="1"/>
      <c r="ELG23" s="1"/>
      <c r="ELH23" s="1"/>
      <c r="ELI23" s="1"/>
      <c r="ELJ23" s="1"/>
      <c r="ELK23" s="1"/>
      <c r="ELL23" s="1"/>
      <c r="ELM23" s="1"/>
      <c r="ELN23" s="1"/>
      <c r="ELO23" s="1"/>
      <c r="ELP23" s="1"/>
      <c r="ELQ23" s="1"/>
      <c r="ELR23" s="1"/>
      <c r="ELS23" s="1"/>
      <c r="ELT23" s="1"/>
      <c r="ELU23" s="1"/>
      <c r="ELV23" s="1"/>
      <c r="ELW23" s="1"/>
      <c r="ELX23" s="1"/>
      <c r="ELY23" s="1"/>
      <c r="ELZ23" s="1"/>
      <c r="EMA23" s="1"/>
      <c r="EMB23" s="1"/>
      <c r="EMC23" s="1"/>
      <c r="EMD23" s="1"/>
      <c r="EME23" s="1"/>
      <c r="EMF23" s="1"/>
      <c r="EMG23" s="1"/>
      <c r="EMH23" s="1"/>
      <c r="EMI23" s="1"/>
      <c r="EMJ23" s="1"/>
      <c r="EMK23" s="1"/>
      <c r="EML23" s="1"/>
      <c r="EMM23" s="1"/>
      <c r="EMN23" s="1"/>
      <c r="EMO23" s="1"/>
      <c r="EMP23" s="1"/>
      <c r="EMQ23" s="1"/>
      <c r="EMR23" s="1"/>
      <c r="EMS23" s="1"/>
      <c r="EMT23" s="1"/>
      <c r="EMU23" s="1"/>
      <c r="EMV23" s="1"/>
      <c r="EMW23" s="1"/>
      <c r="EMX23" s="1"/>
      <c r="EMY23" s="1"/>
      <c r="EMZ23" s="1"/>
      <c r="ENA23" s="1"/>
      <c r="ENB23" s="1"/>
      <c r="ENC23" s="1"/>
      <c r="END23" s="1"/>
      <c r="ENE23" s="1"/>
      <c r="ENF23" s="1"/>
      <c r="ENG23" s="1"/>
      <c r="ENH23" s="1"/>
      <c r="ENI23" s="1"/>
      <c r="ENJ23" s="1"/>
      <c r="ENK23" s="1"/>
      <c r="ENL23" s="1"/>
      <c r="ENM23" s="1"/>
      <c r="ENN23" s="1"/>
      <c r="ENO23" s="1"/>
      <c r="ENP23" s="1"/>
      <c r="ENQ23" s="1"/>
      <c r="ENR23" s="1"/>
      <c r="ENS23" s="1"/>
      <c r="ENT23" s="1"/>
      <c r="ENU23" s="1"/>
      <c r="ENV23" s="1"/>
      <c r="ENW23" s="1"/>
      <c r="ENX23" s="1"/>
      <c r="ENY23" s="1"/>
      <c r="ENZ23" s="1"/>
      <c r="EOA23" s="1"/>
      <c r="EOB23" s="1"/>
      <c r="EOC23" s="1"/>
      <c r="EOD23" s="1"/>
      <c r="EOE23" s="1"/>
      <c r="EOF23" s="1"/>
      <c r="EOG23" s="1"/>
      <c r="EOH23" s="1"/>
      <c r="EOI23" s="1"/>
      <c r="EOJ23" s="1"/>
      <c r="EOK23" s="1"/>
      <c r="EOL23" s="1"/>
      <c r="EOM23" s="1"/>
      <c r="EON23" s="1"/>
      <c r="EOO23" s="1"/>
      <c r="EOP23" s="1"/>
      <c r="EOQ23" s="1"/>
      <c r="EOR23" s="1"/>
      <c r="EOS23" s="1"/>
      <c r="EOT23" s="1"/>
      <c r="EOU23" s="1"/>
      <c r="EOV23" s="1"/>
      <c r="EOW23" s="1"/>
      <c r="EOX23" s="1"/>
      <c r="EOY23" s="1"/>
      <c r="EOZ23" s="1"/>
      <c r="EPA23" s="1"/>
      <c r="EPB23" s="1"/>
      <c r="EPC23" s="1"/>
      <c r="EPD23" s="1"/>
      <c r="EPE23" s="1"/>
      <c r="EPF23" s="1"/>
      <c r="EPG23" s="1"/>
      <c r="EPH23" s="1"/>
      <c r="EPI23" s="1"/>
      <c r="EPJ23" s="1"/>
      <c r="EPK23" s="1"/>
      <c r="EPL23" s="1"/>
      <c r="EPM23" s="1"/>
      <c r="EPN23" s="1"/>
      <c r="EPO23" s="1"/>
      <c r="EPP23" s="1"/>
      <c r="EPQ23" s="1"/>
      <c r="EPR23" s="1"/>
      <c r="EPS23" s="1"/>
      <c r="EPT23" s="1"/>
      <c r="EPU23" s="1"/>
      <c r="EPV23" s="1"/>
      <c r="EPW23" s="1"/>
      <c r="EPX23" s="1"/>
      <c r="EPY23" s="1"/>
      <c r="EPZ23" s="1"/>
      <c r="EQA23" s="1"/>
      <c r="EQB23" s="1"/>
      <c r="EQC23" s="1"/>
      <c r="EQD23" s="1"/>
      <c r="EQE23" s="1"/>
      <c r="EQF23" s="1"/>
      <c r="EQG23" s="1"/>
      <c r="EQH23" s="1"/>
      <c r="EQI23" s="1"/>
      <c r="EQJ23" s="1"/>
      <c r="EQK23" s="1"/>
      <c r="EQL23" s="1"/>
      <c r="EQM23" s="1"/>
      <c r="EQN23" s="1"/>
      <c r="EQO23" s="1"/>
      <c r="EQP23" s="1"/>
      <c r="EQQ23" s="1"/>
      <c r="EQR23" s="1"/>
      <c r="EQS23" s="1"/>
      <c r="EQT23" s="1"/>
      <c r="EQU23" s="1"/>
      <c r="EQV23" s="1"/>
      <c r="EQW23" s="1"/>
      <c r="EQX23" s="1"/>
      <c r="EQY23" s="1"/>
      <c r="EQZ23" s="1"/>
      <c r="ERA23" s="1"/>
      <c r="ERB23" s="1"/>
      <c r="ERC23" s="1"/>
      <c r="ERD23" s="1"/>
      <c r="ERE23" s="1"/>
      <c r="ERF23" s="1"/>
      <c r="ERG23" s="1"/>
      <c r="ERH23" s="1"/>
      <c r="ERI23" s="1"/>
      <c r="ERJ23" s="1"/>
      <c r="ERK23" s="1"/>
      <c r="ERL23" s="1"/>
      <c r="ERM23" s="1"/>
      <c r="ERN23" s="1"/>
      <c r="ERO23" s="1"/>
      <c r="ERP23" s="1"/>
      <c r="ERQ23" s="1"/>
      <c r="ERR23" s="1"/>
      <c r="ERS23" s="1"/>
      <c r="ERT23" s="1"/>
      <c r="ERU23" s="1"/>
      <c r="ERV23" s="1"/>
      <c r="ERW23" s="1"/>
      <c r="ERX23" s="1"/>
      <c r="ERY23" s="1"/>
      <c r="ERZ23" s="1"/>
      <c r="ESA23" s="1"/>
      <c r="ESB23" s="1"/>
      <c r="ESC23" s="1"/>
      <c r="ESD23" s="1"/>
      <c r="ESE23" s="1"/>
      <c r="ESF23" s="1"/>
      <c r="ESG23" s="1"/>
      <c r="ESH23" s="1"/>
      <c r="ESI23" s="1"/>
      <c r="ESJ23" s="1"/>
      <c r="ESK23" s="1"/>
      <c r="ESL23" s="1"/>
      <c r="ESM23" s="1"/>
      <c r="ESN23" s="1"/>
      <c r="ESO23" s="1"/>
      <c r="ESP23" s="1"/>
      <c r="ESQ23" s="1"/>
      <c r="ESR23" s="1"/>
      <c r="ESS23" s="1"/>
      <c r="EST23" s="1"/>
      <c r="ESU23" s="1"/>
      <c r="ESV23" s="1"/>
      <c r="ESW23" s="1"/>
      <c r="ESX23" s="1"/>
      <c r="ESY23" s="1"/>
      <c r="ESZ23" s="1"/>
      <c r="ETA23" s="1"/>
      <c r="ETB23" s="1"/>
      <c r="ETC23" s="1"/>
      <c r="ETD23" s="1"/>
      <c r="ETE23" s="1"/>
      <c r="ETF23" s="1"/>
      <c r="ETG23" s="1"/>
      <c r="ETH23" s="1"/>
      <c r="ETI23" s="1"/>
      <c r="ETJ23" s="1"/>
      <c r="ETK23" s="1"/>
      <c r="ETL23" s="1"/>
      <c r="ETM23" s="1"/>
      <c r="ETN23" s="1"/>
      <c r="ETO23" s="1"/>
      <c r="ETP23" s="1"/>
      <c r="ETQ23" s="1"/>
      <c r="ETR23" s="1"/>
      <c r="ETS23" s="1"/>
      <c r="ETT23" s="1"/>
      <c r="ETU23" s="1"/>
      <c r="ETV23" s="1"/>
      <c r="ETW23" s="1"/>
      <c r="ETX23" s="1"/>
      <c r="ETY23" s="1"/>
      <c r="ETZ23" s="1"/>
      <c r="EUA23" s="1"/>
      <c r="EUB23" s="1"/>
      <c r="EUC23" s="1"/>
      <c r="EUD23" s="1"/>
      <c r="EUE23" s="1"/>
      <c r="EUF23" s="1"/>
      <c r="EUG23" s="1"/>
      <c r="EUH23" s="1"/>
      <c r="EUI23" s="1"/>
      <c r="EUJ23" s="1"/>
      <c r="EUK23" s="1"/>
      <c r="EUL23" s="1"/>
      <c r="EUM23" s="1"/>
      <c r="EUN23" s="1"/>
      <c r="EUO23" s="1"/>
      <c r="EUP23" s="1"/>
      <c r="EUQ23" s="1"/>
      <c r="EUR23" s="1"/>
      <c r="EUS23" s="1"/>
      <c r="EUT23" s="1"/>
      <c r="EUU23" s="1"/>
      <c r="EUV23" s="1"/>
      <c r="EUW23" s="1"/>
      <c r="EUX23" s="1"/>
      <c r="EUY23" s="1"/>
      <c r="EUZ23" s="1"/>
      <c r="EVA23" s="1"/>
      <c r="EVB23" s="1"/>
      <c r="EVC23" s="1"/>
      <c r="EVD23" s="1"/>
      <c r="EVE23" s="1"/>
      <c r="EVF23" s="1"/>
      <c r="EVG23" s="1"/>
      <c r="EVH23" s="1"/>
      <c r="EVI23" s="1"/>
      <c r="EVJ23" s="1"/>
      <c r="EVK23" s="1"/>
      <c r="EVL23" s="1"/>
      <c r="EVM23" s="1"/>
      <c r="EVN23" s="1"/>
      <c r="EVO23" s="1"/>
      <c r="EVP23" s="1"/>
      <c r="EVQ23" s="1"/>
      <c r="EVR23" s="1"/>
      <c r="EVS23" s="1"/>
      <c r="EVT23" s="1"/>
      <c r="EVU23" s="1"/>
      <c r="EVV23" s="1"/>
      <c r="EVW23" s="1"/>
      <c r="EVX23" s="1"/>
      <c r="EVY23" s="1"/>
      <c r="EVZ23" s="1"/>
      <c r="EWA23" s="1"/>
      <c r="EWB23" s="1"/>
      <c r="EWC23" s="1"/>
      <c r="EWD23" s="1"/>
      <c r="EWE23" s="1"/>
      <c r="EWF23" s="1"/>
      <c r="EWG23" s="1"/>
      <c r="EWH23" s="1"/>
      <c r="EWI23" s="1"/>
      <c r="EWJ23" s="1"/>
      <c r="EWK23" s="1"/>
      <c r="EWL23" s="1"/>
      <c r="EWM23" s="1"/>
      <c r="EWN23" s="1"/>
      <c r="EWO23" s="1"/>
      <c r="EWP23" s="1"/>
      <c r="EWQ23" s="1"/>
      <c r="EWR23" s="1"/>
      <c r="EWS23" s="1"/>
      <c r="EWT23" s="1"/>
      <c r="EWU23" s="1"/>
      <c r="EWV23" s="1"/>
      <c r="EWW23" s="1"/>
      <c r="EWX23" s="1"/>
      <c r="EWY23" s="1"/>
      <c r="EWZ23" s="1"/>
      <c r="EXA23" s="1"/>
      <c r="EXB23" s="1"/>
      <c r="EXC23" s="1"/>
      <c r="EXD23" s="1"/>
      <c r="EXE23" s="1"/>
      <c r="EXF23" s="1"/>
      <c r="EXG23" s="1"/>
      <c r="EXH23" s="1"/>
      <c r="EXI23" s="1"/>
      <c r="EXJ23" s="1"/>
      <c r="EXK23" s="1"/>
      <c r="EXL23" s="1"/>
      <c r="EXM23" s="1"/>
      <c r="EXN23" s="1"/>
      <c r="EXO23" s="1"/>
      <c r="EXP23" s="1"/>
      <c r="EXQ23" s="1"/>
      <c r="EXR23" s="1"/>
      <c r="EXS23" s="1"/>
      <c r="EXT23" s="1"/>
      <c r="EXU23" s="1"/>
      <c r="EXV23" s="1"/>
      <c r="EXW23" s="1"/>
      <c r="EXX23" s="1"/>
      <c r="EXY23" s="1"/>
      <c r="EXZ23" s="1"/>
      <c r="EYA23" s="1"/>
      <c r="EYB23" s="1"/>
      <c r="EYC23" s="1"/>
      <c r="EYD23" s="1"/>
      <c r="EYE23" s="1"/>
      <c r="EYF23" s="1"/>
      <c r="EYG23" s="1"/>
      <c r="EYH23" s="1"/>
      <c r="EYI23" s="1"/>
      <c r="EYJ23" s="1"/>
      <c r="EYK23" s="1"/>
      <c r="EYL23" s="1"/>
      <c r="EYM23" s="1"/>
      <c r="EYN23" s="1"/>
      <c r="EYO23" s="1"/>
      <c r="EYP23" s="1"/>
      <c r="EYQ23" s="1"/>
      <c r="EYR23" s="1"/>
      <c r="EYS23" s="1"/>
      <c r="EYT23" s="1"/>
      <c r="EYU23" s="1"/>
      <c r="EYV23" s="1"/>
      <c r="EYW23" s="1"/>
      <c r="EYX23" s="1"/>
      <c r="EYY23" s="1"/>
      <c r="EYZ23" s="1"/>
      <c r="EZA23" s="1"/>
      <c r="EZB23" s="1"/>
      <c r="EZC23" s="1"/>
      <c r="EZD23" s="1"/>
      <c r="EZE23" s="1"/>
      <c r="EZF23" s="1"/>
      <c r="EZG23" s="1"/>
      <c r="EZH23" s="1"/>
      <c r="EZI23" s="1"/>
      <c r="EZJ23" s="1"/>
      <c r="EZK23" s="1"/>
      <c r="EZL23" s="1"/>
      <c r="EZM23" s="1"/>
      <c r="EZN23" s="1"/>
      <c r="EZO23" s="1"/>
      <c r="EZP23" s="1"/>
      <c r="EZQ23" s="1"/>
      <c r="EZR23" s="1"/>
      <c r="EZS23" s="1"/>
      <c r="EZT23" s="1"/>
      <c r="EZU23" s="1"/>
      <c r="EZV23" s="1"/>
      <c r="EZW23" s="1"/>
      <c r="EZX23" s="1"/>
      <c r="EZY23" s="1"/>
      <c r="EZZ23" s="1"/>
      <c r="FAA23" s="1"/>
      <c r="FAB23" s="1"/>
      <c r="FAC23" s="1"/>
      <c r="FAD23" s="1"/>
      <c r="FAE23" s="1"/>
      <c r="FAF23" s="1"/>
      <c r="FAG23" s="1"/>
      <c r="FAH23" s="1"/>
      <c r="FAI23" s="1"/>
      <c r="FAJ23" s="1"/>
      <c r="FAK23" s="1"/>
      <c r="FAL23" s="1"/>
      <c r="FAM23" s="1"/>
      <c r="FAN23" s="1"/>
      <c r="FAO23" s="1"/>
      <c r="FAP23" s="1"/>
      <c r="FAQ23" s="1"/>
      <c r="FAR23" s="1"/>
      <c r="FAS23" s="1"/>
      <c r="FAT23" s="1"/>
      <c r="FAU23" s="1"/>
      <c r="FAV23" s="1"/>
      <c r="FAW23" s="1"/>
      <c r="FAX23" s="1"/>
      <c r="FAY23" s="1"/>
      <c r="FAZ23" s="1"/>
      <c r="FBA23" s="1"/>
      <c r="FBB23" s="1"/>
      <c r="FBC23" s="1"/>
      <c r="FBD23" s="1"/>
      <c r="FBE23" s="1"/>
      <c r="FBF23" s="1"/>
      <c r="FBG23" s="1"/>
      <c r="FBH23" s="1"/>
      <c r="FBI23" s="1"/>
      <c r="FBJ23" s="1"/>
      <c r="FBK23" s="1"/>
      <c r="FBL23" s="1"/>
      <c r="FBM23" s="1"/>
      <c r="FBN23" s="1"/>
      <c r="FBO23" s="1"/>
      <c r="FBP23" s="1"/>
      <c r="FBQ23" s="1"/>
      <c r="FBR23" s="1"/>
      <c r="FBS23" s="1"/>
      <c r="FBT23" s="1"/>
      <c r="FBU23" s="1"/>
      <c r="FBV23" s="1"/>
      <c r="FBW23" s="1"/>
      <c r="FBX23" s="1"/>
      <c r="FBY23" s="1"/>
      <c r="FBZ23" s="1"/>
      <c r="FCA23" s="1"/>
      <c r="FCB23" s="1"/>
      <c r="FCC23" s="1"/>
      <c r="FCD23" s="1"/>
      <c r="FCE23" s="1"/>
      <c r="FCF23" s="1"/>
      <c r="FCG23" s="1"/>
      <c r="FCH23" s="1"/>
      <c r="FCI23" s="1"/>
      <c r="FCJ23" s="1"/>
      <c r="FCK23" s="1"/>
      <c r="FCL23" s="1"/>
      <c r="FCM23" s="1"/>
      <c r="FCN23" s="1"/>
      <c r="FCO23" s="1"/>
      <c r="FCP23" s="1"/>
      <c r="FCQ23" s="1"/>
      <c r="FCR23" s="1"/>
      <c r="FCS23" s="1"/>
      <c r="FCT23" s="1"/>
      <c r="FCU23" s="1"/>
      <c r="FCV23" s="1"/>
      <c r="FCW23" s="1"/>
      <c r="FCX23" s="1"/>
      <c r="FCY23" s="1"/>
      <c r="FCZ23" s="1"/>
      <c r="FDA23" s="1"/>
      <c r="FDB23" s="1"/>
      <c r="FDC23" s="1"/>
      <c r="FDD23" s="1"/>
      <c r="FDE23" s="1"/>
      <c r="FDF23" s="1"/>
      <c r="FDG23" s="1"/>
      <c r="FDH23" s="1"/>
      <c r="FDI23" s="1"/>
      <c r="FDJ23" s="1"/>
      <c r="FDK23" s="1"/>
      <c r="FDL23" s="1"/>
      <c r="FDM23" s="1"/>
      <c r="FDN23" s="1"/>
      <c r="FDO23" s="1"/>
      <c r="FDP23" s="1"/>
      <c r="FDQ23" s="1"/>
      <c r="FDR23" s="1"/>
      <c r="FDS23" s="1"/>
      <c r="FDT23" s="1"/>
      <c r="FDU23" s="1"/>
      <c r="FDV23" s="1"/>
      <c r="FDW23" s="1"/>
      <c r="FDX23" s="1"/>
      <c r="FDY23" s="1"/>
      <c r="FDZ23" s="1"/>
      <c r="FEA23" s="1"/>
      <c r="FEB23" s="1"/>
      <c r="FEC23" s="1"/>
      <c r="FED23" s="1"/>
      <c r="FEE23" s="1"/>
      <c r="FEF23" s="1"/>
      <c r="FEG23" s="1"/>
      <c r="FEH23" s="1"/>
      <c r="FEI23" s="1"/>
      <c r="FEJ23" s="1"/>
      <c r="FEK23" s="1"/>
      <c r="FEL23" s="1"/>
      <c r="FEM23" s="1"/>
      <c r="FEN23" s="1"/>
      <c r="FEO23" s="1"/>
      <c r="FEP23" s="1"/>
      <c r="FEQ23" s="1"/>
      <c r="FER23" s="1"/>
      <c r="FES23" s="1"/>
      <c r="FET23" s="1"/>
      <c r="FEU23" s="1"/>
      <c r="FEV23" s="1"/>
      <c r="FEW23" s="1"/>
      <c r="FEX23" s="1"/>
      <c r="FEY23" s="1"/>
      <c r="FEZ23" s="1"/>
      <c r="FFA23" s="1"/>
      <c r="FFB23" s="1"/>
      <c r="FFC23" s="1"/>
      <c r="FFD23" s="1"/>
      <c r="FFE23" s="1"/>
      <c r="FFF23" s="1"/>
      <c r="FFG23" s="1"/>
      <c r="FFH23" s="1"/>
      <c r="FFI23" s="1"/>
      <c r="FFJ23" s="1"/>
      <c r="FFK23" s="1"/>
      <c r="FFL23" s="1"/>
      <c r="FFM23" s="1"/>
      <c r="FFN23" s="1"/>
      <c r="FFO23" s="1"/>
      <c r="FFP23" s="1"/>
      <c r="FFQ23" s="1"/>
      <c r="FFR23" s="1"/>
      <c r="FFS23" s="1"/>
      <c r="FFT23" s="1"/>
      <c r="FFU23" s="1"/>
      <c r="FFV23" s="1"/>
      <c r="FFW23" s="1"/>
      <c r="FFX23" s="1"/>
      <c r="FFY23" s="1"/>
      <c r="FFZ23" s="1"/>
      <c r="FGA23" s="1"/>
      <c r="FGB23" s="1"/>
      <c r="FGC23" s="1"/>
      <c r="FGD23" s="1"/>
      <c r="FGE23" s="1"/>
      <c r="FGF23" s="1"/>
      <c r="FGG23" s="1"/>
      <c r="FGH23" s="1"/>
      <c r="FGI23" s="1"/>
      <c r="FGJ23" s="1"/>
      <c r="FGK23" s="1"/>
      <c r="FGL23" s="1"/>
      <c r="FGM23" s="1"/>
      <c r="FGN23" s="1"/>
      <c r="FGO23" s="1"/>
      <c r="FGP23" s="1"/>
      <c r="FGQ23" s="1"/>
      <c r="FGR23" s="1"/>
      <c r="FGS23" s="1"/>
      <c r="FGT23" s="1"/>
      <c r="FGU23" s="1"/>
      <c r="FGV23" s="1"/>
      <c r="FGW23" s="1"/>
      <c r="FGX23" s="1"/>
      <c r="FGY23" s="1"/>
      <c r="FGZ23" s="1"/>
      <c r="FHA23" s="1"/>
      <c r="FHB23" s="1"/>
      <c r="FHC23" s="1"/>
      <c r="FHD23" s="1"/>
      <c r="FHE23" s="1"/>
      <c r="FHF23" s="1"/>
      <c r="FHG23" s="1"/>
      <c r="FHH23" s="1"/>
      <c r="FHI23" s="1"/>
      <c r="FHJ23" s="1"/>
      <c r="FHK23" s="1"/>
      <c r="FHL23" s="1"/>
      <c r="FHM23" s="1"/>
      <c r="FHN23" s="1"/>
      <c r="FHO23" s="1"/>
      <c r="FHP23" s="1"/>
      <c r="FHQ23" s="1"/>
      <c r="FHR23" s="1"/>
      <c r="FHS23" s="1"/>
      <c r="FHT23" s="1"/>
      <c r="FHU23" s="1"/>
      <c r="FHV23" s="1"/>
      <c r="FHW23" s="1"/>
      <c r="FHX23" s="1"/>
      <c r="FHY23" s="1"/>
      <c r="FHZ23" s="1"/>
      <c r="FIA23" s="1"/>
      <c r="FIB23" s="1"/>
      <c r="FIC23" s="1"/>
      <c r="FID23" s="1"/>
      <c r="FIE23" s="1"/>
      <c r="FIF23" s="1"/>
      <c r="FIG23" s="1"/>
      <c r="FIH23" s="1"/>
      <c r="FII23" s="1"/>
      <c r="FIJ23" s="1"/>
      <c r="FIK23" s="1"/>
      <c r="FIL23" s="1"/>
      <c r="FIM23" s="1"/>
      <c r="FIN23" s="1"/>
      <c r="FIO23" s="1"/>
      <c r="FIP23" s="1"/>
      <c r="FIQ23" s="1"/>
      <c r="FIR23" s="1"/>
      <c r="FIS23" s="1"/>
      <c r="FIT23" s="1"/>
      <c r="FIU23" s="1"/>
      <c r="FIV23" s="1"/>
      <c r="FIW23" s="1"/>
      <c r="FIX23" s="1"/>
      <c r="FIY23" s="1"/>
      <c r="FIZ23" s="1"/>
      <c r="FJA23" s="1"/>
      <c r="FJB23" s="1"/>
      <c r="FJC23" s="1"/>
      <c r="FJD23" s="1"/>
      <c r="FJE23" s="1"/>
      <c r="FJF23" s="1"/>
      <c r="FJG23" s="1"/>
      <c r="FJH23" s="1"/>
      <c r="FJI23" s="1"/>
      <c r="FJJ23" s="1"/>
      <c r="FJK23" s="1"/>
      <c r="FJL23" s="1"/>
      <c r="FJM23" s="1"/>
      <c r="FJN23" s="1"/>
      <c r="FJO23" s="1"/>
      <c r="FJP23" s="1"/>
      <c r="FJQ23" s="1"/>
      <c r="FJR23" s="1"/>
      <c r="FJS23" s="1"/>
      <c r="FJT23" s="1"/>
      <c r="FJU23" s="1"/>
      <c r="FJV23" s="1"/>
      <c r="FJW23" s="1"/>
      <c r="FJX23" s="1"/>
      <c r="FJY23" s="1"/>
      <c r="FJZ23" s="1"/>
      <c r="FKA23" s="1"/>
      <c r="FKB23" s="1"/>
      <c r="FKC23" s="1"/>
      <c r="FKD23" s="1"/>
      <c r="FKE23" s="1"/>
      <c r="FKF23" s="1"/>
      <c r="FKG23" s="1"/>
      <c r="FKH23" s="1"/>
      <c r="FKI23" s="1"/>
      <c r="FKJ23" s="1"/>
      <c r="FKK23" s="1"/>
      <c r="FKL23" s="1"/>
      <c r="FKM23" s="1"/>
      <c r="FKN23" s="1"/>
      <c r="FKO23" s="1"/>
      <c r="FKP23" s="1"/>
      <c r="FKQ23" s="1"/>
      <c r="FKR23" s="1"/>
      <c r="FKS23" s="1"/>
      <c r="FKT23" s="1"/>
      <c r="FKU23" s="1"/>
      <c r="FKV23" s="1"/>
      <c r="FKW23" s="1"/>
      <c r="FKX23" s="1"/>
      <c r="FKY23" s="1"/>
      <c r="FKZ23" s="1"/>
      <c r="FLA23" s="1"/>
      <c r="FLB23" s="1"/>
      <c r="FLC23" s="1"/>
      <c r="FLD23" s="1"/>
      <c r="FLE23" s="1"/>
      <c r="FLF23" s="1"/>
      <c r="FLG23" s="1"/>
      <c r="FLH23" s="1"/>
      <c r="FLI23" s="1"/>
      <c r="FLJ23" s="1"/>
      <c r="FLK23" s="1"/>
      <c r="FLL23" s="1"/>
      <c r="FLM23" s="1"/>
      <c r="FLN23" s="1"/>
      <c r="FLO23" s="1"/>
      <c r="FLP23" s="1"/>
      <c r="FLQ23" s="1"/>
      <c r="FLR23" s="1"/>
      <c r="FLS23" s="1"/>
      <c r="FLT23" s="1"/>
      <c r="FLU23" s="1"/>
      <c r="FLV23" s="1"/>
      <c r="FLW23" s="1"/>
      <c r="FLX23" s="1"/>
      <c r="FLY23" s="1"/>
      <c r="FLZ23" s="1"/>
      <c r="FMA23" s="1"/>
      <c r="FMB23" s="1"/>
      <c r="FMC23" s="1"/>
      <c r="FMD23" s="1"/>
      <c r="FME23" s="1"/>
      <c r="FMF23" s="1"/>
      <c r="FMG23" s="1"/>
      <c r="FMH23" s="1"/>
      <c r="FMI23" s="1"/>
      <c r="FMJ23" s="1"/>
      <c r="FMK23" s="1"/>
      <c r="FML23" s="1"/>
      <c r="FMM23" s="1"/>
      <c r="FMN23" s="1"/>
      <c r="FMO23" s="1"/>
      <c r="FMP23" s="1"/>
      <c r="FMQ23" s="1"/>
      <c r="FMR23" s="1"/>
      <c r="FMS23" s="1"/>
      <c r="FMT23" s="1"/>
      <c r="FMU23" s="1"/>
      <c r="FMV23" s="1"/>
      <c r="FMW23" s="1"/>
      <c r="FMX23" s="1"/>
      <c r="FMY23" s="1"/>
      <c r="FMZ23" s="1"/>
      <c r="FNA23" s="1"/>
      <c r="FNB23" s="1"/>
      <c r="FNC23" s="1"/>
      <c r="FND23" s="1"/>
      <c r="FNE23" s="1"/>
      <c r="FNF23" s="1"/>
      <c r="FNG23" s="1"/>
      <c r="FNH23" s="1"/>
      <c r="FNI23" s="1"/>
      <c r="FNJ23" s="1"/>
      <c r="FNK23" s="1"/>
      <c r="FNL23" s="1"/>
      <c r="FNM23" s="1"/>
      <c r="FNN23" s="1"/>
      <c r="FNO23" s="1"/>
      <c r="FNP23" s="1"/>
      <c r="FNQ23" s="1"/>
      <c r="FNR23" s="1"/>
      <c r="FNS23" s="1"/>
      <c r="FNT23" s="1"/>
      <c r="FNU23" s="1"/>
      <c r="FNV23" s="1"/>
      <c r="FNW23" s="1"/>
      <c r="FNX23" s="1"/>
      <c r="FNY23" s="1"/>
      <c r="FNZ23" s="1"/>
      <c r="FOA23" s="1"/>
      <c r="FOB23" s="1"/>
      <c r="FOC23" s="1"/>
      <c r="FOD23" s="1"/>
      <c r="FOE23" s="1"/>
      <c r="FOF23" s="1"/>
      <c r="FOG23" s="1"/>
      <c r="FOH23" s="1"/>
      <c r="FOI23" s="1"/>
      <c r="FOJ23" s="1"/>
      <c r="FOK23" s="1"/>
      <c r="FOL23" s="1"/>
      <c r="FOM23" s="1"/>
      <c r="FON23" s="1"/>
      <c r="FOO23" s="1"/>
      <c r="FOP23" s="1"/>
      <c r="FOQ23" s="1"/>
      <c r="FOR23" s="1"/>
      <c r="FOS23" s="1"/>
      <c r="FOT23" s="1"/>
      <c r="FOU23" s="1"/>
      <c r="FOV23" s="1"/>
      <c r="FOW23" s="1"/>
      <c r="FOX23" s="1"/>
      <c r="FOY23" s="1"/>
      <c r="FOZ23" s="1"/>
      <c r="FPA23" s="1"/>
      <c r="FPB23" s="1"/>
      <c r="FPC23" s="1"/>
      <c r="FPD23" s="1"/>
      <c r="FPE23" s="1"/>
      <c r="FPF23" s="1"/>
      <c r="FPG23" s="1"/>
      <c r="FPH23" s="1"/>
      <c r="FPI23" s="1"/>
      <c r="FPJ23" s="1"/>
      <c r="FPK23" s="1"/>
      <c r="FPL23" s="1"/>
      <c r="FPM23" s="1"/>
      <c r="FPN23" s="1"/>
      <c r="FPO23" s="1"/>
      <c r="FPP23" s="1"/>
      <c r="FPQ23" s="1"/>
      <c r="FPR23" s="1"/>
      <c r="FPS23" s="1"/>
      <c r="FPT23" s="1"/>
      <c r="FPU23" s="1"/>
      <c r="FPV23" s="1"/>
      <c r="FPW23" s="1"/>
      <c r="FPX23" s="1"/>
      <c r="FPY23" s="1"/>
      <c r="FPZ23" s="1"/>
      <c r="FQA23" s="1"/>
      <c r="FQB23" s="1"/>
      <c r="FQC23" s="1"/>
      <c r="FQD23" s="1"/>
      <c r="FQE23" s="1"/>
      <c r="FQF23" s="1"/>
      <c r="FQG23" s="1"/>
      <c r="FQH23" s="1"/>
      <c r="FQI23" s="1"/>
      <c r="FQJ23" s="1"/>
      <c r="FQK23" s="1"/>
      <c r="FQL23" s="1"/>
      <c r="FQM23" s="1"/>
      <c r="FQN23" s="1"/>
      <c r="FQO23" s="1"/>
      <c r="FQP23" s="1"/>
      <c r="FQQ23" s="1"/>
      <c r="FQR23" s="1"/>
      <c r="FQS23" s="1"/>
      <c r="FQT23" s="1"/>
      <c r="FQU23" s="1"/>
      <c r="FQV23" s="1"/>
      <c r="FQW23" s="1"/>
      <c r="FQX23" s="1"/>
      <c r="FQY23" s="1"/>
      <c r="FQZ23" s="1"/>
      <c r="FRA23" s="1"/>
      <c r="FRB23" s="1"/>
      <c r="FRC23" s="1"/>
      <c r="FRD23" s="1"/>
      <c r="FRE23" s="1"/>
      <c r="FRF23" s="1"/>
      <c r="FRG23" s="1"/>
      <c r="FRH23" s="1"/>
      <c r="FRI23" s="1"/>
      <c r="FRJ23" s="1"/>
      <c r="FRK23" s="1"/>
      <c r="FRL23" s="1"/>
      <c r="FRM23" s="1"/>
      <c r="FRN23" s="1"/>
      <c r="FRO23" s="1"/>
      <c r="FRP23" s="1"/>
      <c r="FRQ23" s="1"/>
      <c r="FRR23" s="1"/>
      <c r="FRS23" s="1"/>
      <c r="FRT23" s="1"/>
      <c r="FRU23" s="1"/>
      <c r="FRV23" s="1"/>
      <c r="FRW23" s="1"/>
      <c r="FRX23" s="1"/>
      <c r="FRY23" s="1"/>
      <c r="FRZ23" s="1"/>
      <c r="FSA23" s="1"/>
      <c r="FSB23" s="1"/>
      <c r="FSC23" s="1"/>
      <c r="FSD23" s="1"/>
      <c r="FSE23" s="1"/>
      <c r="FSF23" s="1"/>
      <c r="FSG23" s="1"/>
      <c r="FSH23" s="1"/>
      <c r="FSI23" s="1"/>
      <c r="FSJ23" s="1"/>
      <c r="FSK23" s="1"/>
      <c r="FSL23" s="1"/>
      <c r="FSM23" s="1"/>
      <c r="FSN23" s="1"/>
      <c r="FSO23" s="1"/>
      <c r="FSP23" s="1"/>
      <c r="FSQ23" s="1"/>
      <c r="FSR23" s="1"/>
      <c r="FSS23" s="1"/>
      <c r="FST23" s="1"/>
      <c r="FSU23" s="1"/>
      <c r="FSV23" s="1"/>
      <c r="FSW23" s="1"/>
      <c r="FSX23" s="1"/>
      <c r="FSY23" s="1"/>
      <c r="FSZ23" s="1"/>
      <c r="FTA23" s="1"/>
      <c r="FTB23" s="1"/>
      <c r="FTC23" s="1"/>
      <c r="FTD23" s="1"/>
      <c r="FTE23" s="1"/>
      <c r="FTF23" s="1"/>
      <c r="FTG23" s="1"/>
      <c r="FTH23" s="1"/>
      <c r="FTI23" s="1"/>
      <c r="FTJ23" s="1"/>
      <c r="FTK23" s="1"/>
      <c r="FTL23" s="1"/>
      <c r="FTM23" s="1"/>
      <c r="FTN23" s="1"/>
      <c r="FTO23" s="1"/>
      <c r="FTP23" s="1"/>
      <c r="FTQ23" s="1"/>
      <c r="FTR23" s="1"/>
      <c r="FTS23" s="1"/>
      <c r="FTT23" s="1"/>
      <c r="FTU23" s="1"/>
      <c r="FTV23" s="1"/>
      <c r="FTW23" s="1"/>
      <c r="FTX23" s="1"/>
      <c r="FTY23" s="1"/>
      <c r="FTZ23" s="1"/>
      <c r="FUA23" s="1"/>
      <c r="FUB23" s="1"/>
      <c r="FUC23" s="1"/>
      <c r="FUD23" s="1"/>
      <c r="FUE23" s="1"/>
      <c r="FUF23" s="1"/>
      <c r="FUG23" s="1"/>
      <c r="FUH23" s="1"/>
      <c r="FUI23" s="1"/>
      <c r="FUJ23" s="1"/>
      <c r="FUK23" s="1"/>
      <c r="FUL23" s="1"/>
      <c r="FUM23" s="1"/>
      <c r="FUN23" s="1"/>
      <c r="FUO23" s="1"/>
      <c r="FUP23" s="1"/>
      <c r="FUQ23" s="1"/>
      <c r="FUR23" s="1"/>
      <c r="FUS23" s="1"/>
      <c r="FUT23" s="1"/>
      <c r="FUU23" s="1"/>
      <c r="FUV23" s="1"/>
      <c r="FUW23" s="1"/>
      <c r="FUX23" s="1"/>
      <c r="FUY23" s="1"/>
      <c r="FUZ23" s="1"/>
      <c r="FVA23" s="1"/>
      <c r="FVB23" s="1"/>
      <c r="FVC23" s="1"/>
      <c r="FVD23" s="1"/>
      <c r="FVE23" s="1"/>
      <c r="FVF23" s="1"/>
      <c r="FVG23" s="1"/>
      <c r="FVH23" s="1"/>
      <c r="FVI23" s="1"/>
      <c r="FVJ23" s="1"/>
      <c r="FVK23" s="1"/>
      <c r="FVL23" s="1"/>
      <c r="FVM23" s="1"/>
      <c r="FVN23" s="1"/>
      <c r="FVO23" s="1"/>
      <c r="FVP23" s="1"/>
      <c r="FVQ23" s="1"/>
      <c r="FVR23" s="1"/>
      <c r="FVS23" s="1"/>
      <c r="FVT23" s="1"/>
      <c r="FVU23" s="1"/>
      <c r="FVV23" s="1"/>
      <c r="FVW23" s="1"/>
      <c r="FVX23" s="1"/>
      <c r="FVY23" s="1"/>
      <c r="FVZ23" s="1"/>
      <c r="FWA23" s="1"/>
      <c r="FWB23" s="1"/>
      <c r="FWC23" s="1"/>
      <c r="FWD23" s="1"/>
      <c r="FWE23" s="1"/>
      <c r="FWF23" s="1"/>
      <c r="FWG23" s="1"/>
      <c r="FWH23" s="1"/>
      <c r="FWI23" s="1"/>
      <c r="FWJ23" s="1"/>
      <c r="FWK23" s="1"/>
      <c r="FWL23" s="1"/>
      <c r="FWM23" s="1"/>
      <c r="FWN23" s="1"/>
      <c r="FWO23" s="1"/>
      <c r="FWP23" s="1"/>
      <c r="FWQ23" s="1"/>
      <c r="FWR23" s="1"/>
      <c r="FWS23" s="1"/>
      <c r="FWT23" s="1"/>
      <c r="FWU23" s="1"/>
      <c r="FWV23" s="1"/>
      <c r="FWW23" s="1"/>
      <c r="FWX23" s="1"/>
      <c r="FWY23" s="1"/>
      <c r="FWZ23" s="1"/>
      <c r="FXA23" s="1"/>
      <c r="FXB23" s="1"/>
      <c r="FXC23" s="1"/>
      <c r="FXD23" s="1"/>
      <c r="FXE23" s="1"/>
      <c r="FXF23" s="1"/>
      <c r="FXG23" s="1"/>
      <c r="FXH23" s="1"/>
      <c r="FXI23" s="1"/>
      <c r="FXJ23" s="1"/>
      <c r="FXK23" s="1"/>
      <c r="FXL23" s="1"/>
      <c r="FXM23" s="1"/>
      <c r="FXN23" s="1"/>
      <c r="FXO23" s="1"/>
      <c r="FXP23" s="1"/>
      <c r="FXQ23" s="1"/>
      <c r="FXR23" s="1"/>
      <c r="FXS23" s="1"/>
      <c r="FXT23" s="1"/>
      <c r="FXU23" s="1"/>
      <c r="FXV23" s="1"/>
      <c r="FXW23" s="1"/>
      <c r="FXX23" s="1"/>
      <c r="FXY23" s="1"/>
      <c r="FXZ23" s="1"/>
      <c r="FYA23" s="1"/>
      <c r="FYB23" s="1"/>
      <c r="FYC23" s="1"/>
      <c r="FYD23" s="1"/>
      <c r="FYE23" s="1"/>
      <c r="FYF23" s="1"/>
      <c r="FYG23" s="1"/>
      <c r="FYH23" s="1"/>
      <c r="FYI23" s="1"/>
      <c r="FYJ23" s="1"/>
      <c r="FYK23" s="1"/>
      <c r="FYL23" s="1"/>
      <c r="FYM23" s="1"/>
      <c r="FYN23" s="1"/>
      <c r="FYO23" s="1"/>
      <c r="FYP23" s="1"/>
      <c r="FYQ23" s="1"/>
      <c r="FYR23" s="1"/>
      <c r="FYS23" s="1"/>
      <c r="FYT23" s="1"/>
      <c r="FYU23" s="1"/>
      <c r="FYV23" s="1"/>
      <c r="FYW23" s="1"/>
      <c r="FYX23" s="1"/>
      <c r="FYY23" s="1"/>
      <c r="FYZ23" s="1"/>
      <c r="FZA23" s="1"/>
      <c r="FZB23" s="1"/>
      <c r="FZC23" s="1"/>
      <c r="FZD23" s="1"/>
      <c r="FZE23" s="1"/>
      <c r="FZF23" s="1"/>
      <c r="FZG23" s="1"/>
      <c r="FZH23" s="1"/>
      <c r="FZI23" s="1"/>
      <c r="FZJ23" s="1"/>
      <c r="FZK23" s="1"/>
      <c r="FZL23" s="1"/>
      <c r="FZM23" s="1"/>
      <c r="FZN23" s="1"/>
      <c r="FZO23" s="1"/>
      <c r="FZP23" s="1"/>
      <c r="FZQ23" s="1"/>
      <c r="FZR23" s="1"/>
      <c r="FZS23" s="1"/>
      <c r="FZT23" s="1"/>
      <c r="FZU23" s="1"/>
      <c r="FZV23" s="1"/>
      <c r="FZW23" s="1"/>
      <c r="FZX23" s="1"/>
      <c r="FZY23" s="1"/>
      <c r="FZZ23" s="1"/>
      <c r="GAA23" s="1"/>
      <c r="GAB23" s="1"/>
      <c r="GAC23" s="1"/>
      <c r="GAD23" s="1"/>
      <c r="GAE23" s="1"/>
      <c r="GAF23" s="1"/>
      <c r="GAG23" s="1"/>
      <c r="GAH23" s="1"/>
      <c r="GAI23" s="1"/>
      <c r="GAJ23" s="1"/>
      <c r="GAK23" s="1"/>
      <c r="GAL23" s="1"/>
      <c r="GAM23" s="1"/>
      <c r="GAN23" s="1"/>
      <c r="GAO23" s="1"/>
      <c r="GAP23" s="1"/>
      <c r="GAQ23" s="1"/>
      <c r="GAR23" s="1"/>
      <c r="GAS23" s="1"/>
      <c r="GAT23" s="1"/>
      <c r="GAU23" s="1"/>
      <c r="GAV23" s="1"/>
      <c r="GAW23" s="1"/>
      <c r="GAX23" s="1"/>
      <c r="GAY23" s="1"/>
      <c r="GAZ23" s="1"/>
      <c r="GBA23" s="1"/>
      <c r="GBB23" s="1"/>
      <c r="GBC23" s="1"/>
      <c r="GBD23" s="1"/>
      <c r="GBE23" s="1"/>
      <c r="GBF23" s="1"/>
      <c r="GBG23" s="1"/>
      <c r="GBH23" s="1"/>
      <c r="GBI23" s="1"/>
      <c r="GBJ23" s="1"/>
      <c r="GBK23" s="1"/>
      <c r="GBL23" s="1"/>
      <c r="GBM23" s="1"/>
      <c r="GBN23" s="1"/>
      <c r="GBO23" s="1"/>
      <c r="GBP23" s="1"/>
      <c r="GBQ23" s="1"/>
      <c r="GBR23" s="1"/>
      <c r="GBS23" s="1"/>
      <c r="GBT23" s="1"/>
      <c r="GBU23" s="1"/>
      <c r="GBV23" s="1"/>
      <c r="GBW23" s="1"/>
      <c r="GBX23" s="1"/>
      <c r="GBY23" s="1"/>
      <c r="GBZ23" s="1"/>
      <c r="GCA23" s="1"/>
      <c r="GCB23" s="1"/>
      <c r="GCC23" s="1"/>
      <c r="GCD23" s="1"/>
      <c r="GCE23" s="1"/>
      <c r="GCF23" s="1"/>
      <c r="GCG23" s="1"/>
      <c r="GCH23" s="1"/>
      <c r="GCI23" s="1"/>
      <c r="GCJ23" s="1"/>
      <c r="GCK23" s="1"/>
      <c r="GCL23" s="1"/>
      <c r="GCM23" s="1"/>
      <c r="GCN23" s="1"/>
      <c r="GCO23" s="1"/>
      <c r="GCP23" s="1"/>
      <c r="GCQ23" s="1"/>
      <c r="GCR23" s="1"/>
      <c r="GCS23" s="1"/>
      <c r="GCT23" s="1"/>
      <c r="GCU23" s="1"/>
      <c r="GCV23" s="1"/>
      <c r="GCW23" s="1"/>
      <c r="GCX23" s="1"/>
      <c r="GCY23" s="1"/>
      <c r="GCZ23" s="1"/>
      <c r="GDA23" s="1"/>
      <c r="GDB23" s="1"/>
      <c r="GDC23" s="1"/>
      <c r="GDD23" s="1"/>
      <c r="GDE23" s="1"/>
      <c r="GDF23" s="1"/>
      <c r="GDG23" s="1"/>
      <c r="GDH23" s="1"/>
      <c r="GDI23" s="1"/>
      <c r="GDJ23" s="1"/>
      <c r="GDK23" s="1"/>
      <c r="GDL23" s="1"/>
      <c r="GDM23" s="1"/>
      <c r="GDN23" s="1"/>
      <c r="GDO23" s="1"/>
      <c r="GDP23" s="1"/>
      <c r="GDQ23" s="1"/>
      <c r="GDR23" s="1"/>
      <c r="GDS23" s="1"/>
      <c r="GDT23" s="1"/>
      <c r="GDU23" s="1"/>
      <c r="GDV23" s="1"/>
      <c r="GDW23" s="1"/>
      <c r="GDX23" s="1"/>
      <c r="GDY23" s="1"/>
      <c r="GDZ23" s="1"/>
      <c r="GEA23" s="1"/>
      <c r="GEB23" s="1"/>
      <c r="GEC23" s="1"/>
      <c r="GED23" s="1"/>
      <c r="GEE23" s="1"/>
      <c r="GEF23" s="1"/>
      <c r="GEG23" s="1"/>
      <c r="GEH23" s="1"/>
      <c r="GEI23" s="1"/>
      <c r="GEJ23" s="1"/>
      <c r="GEK23" s="1"/>
      <c r="GEL23" s="1"/>
      <c r="GEM23" s="1"/>
      <c r="GEN23" s="1"/>
      <c r="GEO23" s="1"/>
      <c r="GEP23" s="1"/>
      <c r="GEQ23" s="1"/>
      <c r="GER23" s="1"/>
      <c r="GES23" s="1"/>
      <c r="GET23" s="1"/>
      <c r="GEU23" s="1"/>
      <c r="GEV23" s="1"/>
      <c r="GEW23" s="1"/>
      <c r="GEX23" s="1"/>
      <c r="GEY23" s="1"/>
      <c r="GEZ23" s="1"/>
      <c r="GFA23" s="1"/>
      <c r="GFB23" s="1"/>
      <c r="GFC23" s="1"/>
      <c r="GFD23" s="1"/>
      <c r="GFE23" s="1"/>
      <c r="GFF23" s="1"/>
      <c r="GFG23" s="1"/>
      <c r="GFH23" s="1"/>
      <c r="GFI23" s="1"/>
      <c r="GFJ23" s="1"/>
      <c r="GFK23" s="1"/>
      <c r="GFL23" s="1"/>
      <c r="GFM23" s="1"/>
      <c r="GFN23" s="1"/>
      <c r="GFO23" s="1"/>
      <c r="GFP23" s="1"/>
      <c r="GFQ23" s="1"/>
      <c r="GFR23" s="1"/>
      <c r="GFS23" s="1"/>
      <c r="GFT23" s="1"/>
      <c r="GFU23" s="1"/>
      <c r="GFV23" s="1"/>
      <c r="GFW23" s="1"/>
      <c r="GFX23" s="1"/>
      <c r="GFY23" s="1"/>
      <c r="GFZ23" s="1"/>
      <c r="GGA23" s="1"/>
      <c r="GGB23" s="1"/>
      <c r="GGC23" s="1"/>
      <c r="GGD23" s="1"/>
      <c r="GGE23" s="1"/>
      <c r="GGF23" s="1"/>
      <c r="GGG23" s="1"/>
      <c r="GGH23" s="1"/>
      <c r="GGI23" s="1"/>
      <c r="GGJ23" s="1"/>
      <c r="GGK23" s="1"/>
      <c r="GGL23" s="1"/>
      <c r="GGM23" s="1"/>
      <c r="GGN23" s="1"/>
      <c r="GGO23" s="1"/>
      <c r="GGP23" s="1"/>
      <c r="GGQ23" s="1"/>
      <c r="GGR23" s="1"/>
      <c r="GGS23" s="1"/>
      <c r="GGT23" s="1"/>
      <c r="GGU23" s="1"/>
      <c r="GGV23" s="1"/>
      <c r="GGW23" s="1"/>
      <c r="GGX23" s="1"/>
      <c r="GGY23" s="1"/>
      <c r="GGZ23" s="1"/>
      <c r="GHA23" s="1"/>
      <c r="GHB23" s="1"/>
      <c r="GHC23" s="1"/>
      <c r="GHD23" s="1"/>
      <c r="GHE23" s="1"/>
      <c r="GHF23" s="1"/>
      <c r="GHG23" s="1"/>
      <c r="GHH23" s="1"/>
      <c r="GHI23" s="1"/>
      <c r="GHJ23" s="1"/>
      <c r="GHK23" s="1"/>
      <c r="GHL23" s="1"/>
      <c r="GHM23" s="1"/>
      <c r="GHN23" s="1"/>
      <c r="GHO23" s="1"/>
      <c r="GHP23" s="1"/>
      <c r="GHQ23" s="1"/>
      <c r="GHR23" s="1"/>
      <c r="GHS23" s="1"/>
      <c r="GHT23" s="1"/>
      <c r="GHU23" s="1"/>
      <c r="GHV23" s="1"/>
      <c r="GHW23" s="1"/>
      <c r="GHX23" s="1"/>
      <c r="GHY23" s="1"/>
      <c r="GHZ23" s="1"/>
      <c r="GIA23" s="1"/>
      <c r="GIB23" s="1"/>
      <c r="GIC23" s="1"/>
      <c r="GID23" s="1"/>
      <c r="GIE23" s="1"/>
      <c r="GIF23" s="1"/>
      <c r="GIG23" s="1"/>
      <c r="GIH23" s="1"/>
      <c r="GII23" s="1"/>
      <c r="GIJ23" s="1"/>
      <c r="GIK23" s="1"/>
      <c r="GIL23" s="1"/>
      <c r="GIM23" s="1"/>
      <c r="GIN23" s="1"/>
      <c r="GIO23" s="1"/>
      <c r="GIP23" s="1"/>
      <c r="GIQ23" s="1"/>
      <c r="GIR23" s="1"/>
      <c r="GIS23" s="1"/>
      <c r="GIT23" s="1"/>
      <c r="GIU23" s="1"/>
      <c r="GIV23" s="1"/>
      <c r="GIW23" s="1"/>
      <c r="GIX23" s="1"/>
      <c r="GIY23" s="1"/>
      <c r="GIZ23" s="1"/>
      <c r="GJA23" s="1"/>
      <c r="GJB23" s="1"/>
      <c r="GJC23" s="1"/>
      <c r="GJD23" s="1"/>
      <c r="GJE23" s="1"/>
      <c r="GJF23" s="1"/>
      <c r="GJG23" s="1"/>
      <c r="GJH23" s="1"/>
      <c r="GJI23" s="1"/>
      <c r="GJJ23" s="1"/>
      <c r="GJK23" s="1"/>
      <c r="GJL23" s="1"/>
      <c r="GJM23" s="1"/>
      <c r="GJN23" s="1"/>
      <c r="GJO23" s="1"/>
      <c r="GJP23" s="1"/>
      <c r="GJQ23" s="1"/>
      <c r="GJR23" s="1"/>
      <c r="GJS23" s="1"/>
      <c r="GJT23" s="1"/>
      <c r="GJU23" s="1"/>
      <c r="GJV23" s="1"/>
      <c r="GJW23" s="1"/>
      <c r="GJX23" s="1"/>
      <c r="GJY23" s="1"/>
      <c r="GJZ23" s="1"/>
      <c r="GKA23" s="1"/>
      <c r="GKB23" s="1"/>
      <c r="GKC23" s="1"/>
      <c r="GKD23" s="1"/>
      <c r="GKE23" s="1"/>
      <c r="GKF23" s="1"/>
      <c r="GKG23" s="1"/>
      <c r="GKH23" s="1"/>
      <c r="GKI23" s="1"/>
      <c r="GKJ23" s="1"/>
      <c r="GKK23" s="1"/>
      <c r="GKL23" s="1"/>
      <c r="GKM23" s="1"/>
      <c r="GKN23" s="1"/>
      <c r="GKO23" s="1"/>
      <c r="GKP23" s="1"/>
      <c r="GKQ23" s="1"/>
      <c r="GKR23" s="1"/>
      <c r="GKS23" s="1"/>
      <c r="GKT23" s="1"/>
      <c r="GKU23" s="1"/>
      <c r="GKV23" s="1"/>
      <c r="GKW23" s="1"/>
      <c r="GKX23" s="1"/>
      <c r="GKY23" s="1"/>
      <c r="GKZ23" s="1"/>
      <c r="GLA23" s="1"/>
      <c r="GLB23" s="1"/>
      <c r="GLC23" s="1"/>
      <c r="GLD23" s="1"/>
      <c r="GLE23" s="1"/>
      <c r="GLF23" s="1"/>
      <c r="GLG23" s="1"/>
      <c r="GLH23" s="1"/>
      <c r="GLI23" s="1"/>
      <c r="GLJ23" s="1"/>
      <c r="GLK23" s="1"/>
      <c r="GLL23" s="1"/>
      <c r="GLM23" s="1"/>
      <c r="GLN23" s="1"/>
      <c r="GLO23" s="1"/>
      <c r="GLP23" s="1"/>
      <c r="GLQ23" s="1"/>
      <c r="GLR23" s="1"/>
      <c r="GLS23" s="1"/>
      <c r="GLT23" s="1"/>
      <c r="GLU23" s="1"/>
      <c r="GLV23" s="1"/>
      <c r="GLW23" s="1"/>
      <c r="GLX23" s="1"/>
      <c r="GLY23" s="1"/>
      <c r="GLZ23" s="1"/>
      <c r="GMA23" s="1"/>
      <c r="GMB23" s="1"/>
      <c r="GMC23" s="1"/>
      <c r="GMD23" s="1"/>
      <c r="GME23" s="1"/>
      <c r="GMF23" s="1"/>
      <c r="GMG23" s="1"/>
      <c r="GMH23" s="1"/>
      <c r="GMI23" s="1"/>
      <c r="GMJ23" s="1"/>
      <c r="GMK23" s="1"/>
      <c r="GML23" s="1"/>
      <c r="GMM23" s="1"/>
      <c r="GMN23" s="1"/>
      <c r="GMO23" s="1"/>
      <c r="GMP23" s="1"/>
      <c r="GMQ23" s="1"/>
      <c r="GMR23" s="1"/>
      <c r="GMS23" s="1"/>
      <c r="GMT23" s="1"/>
      <c r="GMU23" s="1"/>
      <c r="GMV23" s="1"/>
      <c r="GMW23" s="1"/>
      <c r="GMX23" s="1"/>
      <c r="GMY23" s="1"/>
      <c r="GMZ23" s="1"/>
      <c r="GNA23" s="1"/>
      <c r="GNB23" s="1"/>
      <c r="GNC23" s="1"/>
      <c r="GND23" s="1"/>
      <c r="GNE23" s="1"/>
      <c r="GNF23" s="1"/>
      <c r="GNG23" s="1"/>
      <c r="GNH23" s="1"/>
      <c r="GNI23" s="1"/>
      <c r="GNJ23" s="1"/>
      <c r="GNK23" s="1"/>
      <c r="GNL23" s="1"/>
      <c r="GNM23" s="1"/>
      <c r="GNN23" s="1"/>
      <c r="GNO23" s="1"/>
      <c r="GNP23" s="1"/>
      <c r="GNQ23" s="1"/>
      <c r="GNR23" s="1"/>
      <c r="GNS23" s="1"/>
      <c r="GNT23" s="1"/>
      <c r="GNU23" s="1"/>
      <c r="GNV23" s="1"/>
      <c r="GNW23" s="1"/>
      <c r="GNX23" s="1"/>
      <c r="GNY23" s="1"/>
      <c r="GNZ23" s="1"/>
      <c r="GOA23" s="1"/>
      <c r="GOB23" s="1"/>
      <c r="GOC23" s="1"/>
      <c r="GOD23" s="1"/>
      <c r="GOE23" s="1"/>
      <c r="GOF23" s="1"/>
      <c r="GOG23" s="1"/>
      <c r="GOH23" s="1"/>
      <c r="GOI23" s="1"/>
      <c r="GOJ23" s="1"/>
      <c r="GOK23" s="1"/>
      <c r="GOL23" s="1"/>
      <c r="GOM23" s="1"/>
      <c r="GON23" s="1"/>
      <c r="GOO23" s="1"/>
      <c r="GOP23" s="1"/>
      <c r="GOQ23" s="1"/>
      <c r="GOR23" s="1"/>
      <c r="GOS23" s="1"/>
      <c r="GOT23" s="1"/>
      <c r="GOU23" s="1"/>
      <c r="GOV23" s="1"/>
      <c r="GOW23" s="1"/>
      <c r="GOX23" s="1"/>
      <c r="GOY23" s="1"/>
      <c r="GOZ23" s="1"/>
      <c r="GPA23" s="1"/>
      <c r="GPB23" s="1"/>
      <c r="GPC23" s="1"/>
      <c r="GPD23" s="1"/>
      <c r="GPE23" s="1"/>
      <c r="GPF23" s="1"/>
      <c r="GPG23" s="1"/>
      <c r="GPH23" s="1"/>
      <c r="GPI23" s="1"/>
      <c r="GPJ23" s="1"/>
      <c r="GPK23" s="1"/>
      <c r="GPL23" s="1"/>
      <c r="GPM23" s="1"/>
      <c r="GPN23" s="1"/>
      <c r="GPO23" s="1"/>
      <c r="GPP23" s="1"/>
      <c r="GPQ23" s="1"/>
      <c r="GPR23" s="1"/>
      <c r="GPS23" s="1"/>
      <c r="GPT23" s="1"/>
      <c r="GPU23" s="1"/>
      <c r="GPV23" s="1"/>
      <c r="GPW23" s="1"/>
      <c r="GPX23" s="1"/>
      <c r="GPY23" s="1"/>
      <c r="GPZ23" s="1"/>
      <c r="GQA23" s="1"/>
      <c r="GQB23" s="1"/>
      <c r="GQC23" s="1"/>
      <c r="GQD23" s="1"/>
      <c r="GQE23" s="1"/>
      <c r="GQF23" s="1"/>
      <c r="GQG23" s="1"/>
      <c r="GQH23" s="1"/>
      <c r="GQI23" s="1"/>
      <c r="GQJ23" s="1"/>
      <c r="GQK23" s="1"/>
      <c r="GQL23" s="1"/>
      <c r="GQM23" s="1"/>
      <c r="GQN23" s="1"/>
      <c r="GQO23" s="1"/>
      <c r="GQP23" s="1"/>
      <c r="GQQ23" s="1"/>
      <c r="GQR23" s="1"/>
      <c r="GQS23" s="1"/>
      <c r="GQT23" s="1"/>
      <c r="GQU23" s="1"/>
      <c r="GQV23" s="1"/>
      <c r="GQW23" s="1"/>
      <c r="GQX23" s="1"/>
      <c r="GQY23" s="1"/>
      <c r="GQZ23" s="1"/>
      <c r="GRA23" s="1"/>
      <c r="GRB23" s="1"/>
      <c r="GRC23" s="1"/>
      <c r="GRD23" s="1"/>
      <c r="GRE23" s="1"/>
      <c r="GRF23" s="1"/>
      <c r="GRG23" s="1"/>
      <c r="GRH23" s="1"/>
      <c r="GRI23" s="1"/>
      <c r="GRJ23" s="1"/>
      <c r="GRK23" s="1"/>
      <c r="GRL23" s="1"/>
      <c r="GRM23" s="1"/>
      <c r="GRN23" s="1"/>
      <c r="GRO23" s="1"/>
      <c r="GRP23" s="1"/>
      <c r="GRQ23" s="1"/>
      <c r="GRR23" s="1"/>
      <c r="GRS23" s="1"/>
      <c r="GRT23" s="1"/>
      <c r="GRU23" s="1"/>
      <c r="GRV23" s="1"/>
      <c r="GRW23" s="1"/>
      <c r="GRX23" s="1"/>
      <c r="GRY23" s="1"/>
      <c r="GRZ23" s="1"/>
      <c r="GSA23" s="1"/>
      <c r="GSB23" s="1"/>
      <c r="GSC23" s="1"/>
      <c r="GSD23" s="1"/>
      <c r="GSE23" s="1"/>
      <c r="GSF23" s="1"/>
      <c r="GSG23" s="1"/>
      <c r="GSH23" s="1"/>
      <c r="GSI23" s="1"/>
      <c r="GSJ23" s="1"/>
      <c r="GSK23" s="1"/>
      <c r="GSL23" s="1"/>
      <c r="GSM23" s="1"/>
      <c r="GSN23" s="1"/>
      <c r="GSO23" s="1"/>
      <c r="GSP23" s="1"/>
      <c r="GSQ23" s="1"/>
      <c r="GSR23" s="1"/>
      <c r="GSS23" s="1"/>
      <c r="GST23" s="1"/>
      <c r="GSU23" s="1"/>
      <c r="GSV23" s="1"/>
      <c r="GSW23" s="1"/>
      <c r="GSX23" s="1"/>
      <c r="GSY23" s="1"/>
      <c r="GSZ23" s="1"/>
      <c r="GTA23" s="1"/>
      <c r="GTB23" s="1"/>
      <c r="GTC23" s="1"/>
      <c r="GTD23" s="1"/>
      <c r="GTE23" s="1"/>
      <c r="GTF23" s="1"/>
      <c r="GTG23" s="1"/>
      <c r="GTH23" s="1"/>
      <c r="GTI23" s="1"/>
      <c r="GTJ23" s="1"/>
      <c r="GTK23" s="1"/>
      <c r="GTL23" s="1"/>
      <c r="GTM23" s="1"/>
      <c r="GTN23" s="1"/>
      <c r="GTO23" s="1"/>
      <c r="GTP23" s="1"/>
      <c r="GTQ23" s="1"/>
      <c r="GTR23" s="1"/>
      <c r="GTS23" s="1"/>
      <c r="GTT23" s="1"/>
      <c r="GTU23" s="1"/>
      <c r="GTV23" s="1"/>
      <c r="GTW23" s="1"/>
      <c r="GTX23" s="1"/>
      <c r="GTY23" s="1"/>
      <c r="GTZ23" s="1"/>
      <c r="GUA23" s="1"/>
      <c r="GUB23" s="1"/>
      <c r="GUC23" s="1"/>
      <c r="GUD23" s="1"/>
      <c r="GUE23" s="1"/>
      <c r="GUF23" s="1"/>
      <c r="GUG23" s="1"/>
      <c r="GUH23" s="1"/>
      <c r="GUI23" s="1"/>
      <c r="GUJ23" s="1"/>
      <c r="GUK23" s="1"/>
      <c r="GUL23" s="1"/>
      <c r="GUM23" s="1"/>
      <c r="GUN23" s="1"/>
      <c r="GUO23" s="1"/>
      <c r="GUP23" s="1"/>
      <c r="GUQ23" s="1"/>
      <c r="GUR23" s="1"/>
      <c r="GUS23" s="1"/>
      <c r="GUT23" s="1"/>
      <c r="GUU23" s="1"/>
      <c r="GUV23" s="1"/>
      <c r="GUW23" s="1"/>
      <c r="GUX23" s="1"/>
      <c r="GUY23" s="1"/>
      <c r="GUZ23" s="1"/>
      <c r="GVA23" s="1"/>
      <c r="GVB23" s="1"/>
      <c r="GVC23" s="1"/>
      <c r="GVD23" s="1"/>
      <c r="GVE23" s="1"/>
      <c r="GVF23" s="1"/>
      <c r="GVG23" s="1"/>
      <c r="GVH23" s="1"/>
      <c r="GVI23" s="1"/>
      <c r="GVJ23" s="1"/>
      <c r="GVK23" s="1"/>
      <c r="GVL23" s="1"/>
      <c r="GVM23" s="1"/>
      <c r="GVN23" s="1"/>
      <c r="GVO23" s="1"/>
      <c r="GVP23" s="1"/>
      <c r="GVQ23" s="1"/>
      <c r="GVR23" s="1"/>
      <c r="GVS23" s="1"/>
      <c r="GVT23" s="1"/>
      <c r="GVU23" s="1"/>
      <c r="GVV23" s="1"/>
      <c r="GVW23" s="1"/>
      <c r="GVX23" s="1"/>
      <c r="GVY23" s="1"/>
      <c r="GVZ23" s="1"/>
      <c r="GWA23" s="1"/>
      <c r="GWB23" s="1"/>
      <c r="GWC23" s="1"/>
      <c r="GWD23" s="1"/>
      <c r="GWE23" s="1"/>
      <c r="GWF23" s="1"/>
      <c r="GWG23" s="1"/>
      <c r="GWH23" s="1"/>
      <c r="GWI23" s="1"/>
      <c r="GWJ23" s="1"/>
      <c r="GWK23" s="1"/>
      <c r="GWL23" s="1"/>
      <c r="GWM23" s="1"/>
      <c r="GWN23" s="1"/>
      <c r="GWO23" s="1"/>
      <c r="GWP23" s="1"/>
      <c r="GWQ23" s="1"/>
      <c r="GWR23" s="1"/>
      <c r="GWS23" s="1"/>
      <c r="GWT23" s="1"/>
      <c r="GWU23" s="1"/>
      <c r="GWV23" s="1"/>
      <c r="GWW23" s="1"/>
      <c r="GWX23" s="1"/>
      <c r="GWY23" s="1"/>
      <c r="GWZ23" s="1"/>
      <c r="GXA23" s="1"/>
      <c r="GXB23" s="1"/>
      <c r="GXC23" s="1"/>
      <c r="GXD23" s="1"/>
      <c r="GXE23" s="1"/>
      <c r="GXF23" s="1"/>
      <c r="GXG23" s="1"/>
      <c r="GXH23" s="1"/>
      <c r="GXI23" s="1"/>
      <c r="GXJ23" s="1"/>
      <c r="GXK23" s="1"/>
      <c r="GXL23" s="1"/>
      <c r="GXM23" s="1"/>
      <c r="GXN23" s="1"/>
      <c r="GXO23" s="1"/>
      <c r="GXP23" s="1"/>
      <c r="GXQ23" s="1"/>
      <c r="GXR23" s="1"/>
      <c r="GXS23" s="1"/>
      <c r="GXT23" s="1"/>
      <c r="GXU23" s="1"/>
      <c r="GXV23" s="1"/>
      <c r="GXW23" s="1"/>
      <c r="GXX23" s="1"/>
      <c r="GXY23" s="1"/>
      <c r="GXZ23" s="1"/>
      <c r="GYA23" s="1"/>
      <c r="GYB23" s="1"/>
      <c r="GYC23" s="1"/>
      <c r="GYD23" s="1"/>
      <c r="GYE23" s="1"/>
      <c r="GYF23" s="1"/>
      <c r="GYG23" s="1"/>
      <c r="GYH23" s="1"/>
      <c r="GYI23" s="1"/>
      <c r="GYJ23" s="1"/>
      <c r="GYK23" s="1"/>
      <c r="GYL23" s="1"/>
      <c r="GYM23" s="1"/>
      <c r="GYN23" s="1"/>
      <c r="GYO23" s="1"/>
      <c r="GYP23" s="1"/>
      <c r="GYQ23" s="1"/>
      <c r="GYR23" s="1"/>
      <c r="GYS23" s="1"/>
      <c r="GYT23" s="1"/>
      <c r="GYU23" s="1"/>
      <c r="GYV23" s="1"/>
      <c r="GYW23" s="1"/>
      <c r="GYX23" s="1"/>
      <c r="GYY23" s="1"/>
      <c r="GYZ23" s="1"/>
      <c r="GZA23" s="1"/>
      <c r="GZB23" s="1"/>
      <c r="GZC23" s="1"/>
      <c r="GZD23" s="1"/>
      <c r="GZE23" s="1"/>
      <c r="GZF23" s="1"/>
      <c r="GZG23" s="1"/>
      <c r="GZH23" s="1"/>
      <c r="GZI23" s="1"/>
      <c r="GZJ23" s="1"/>
      <c r="GZK23" s="1"/>
      <c r="GZL23" s="1"/>
      <c r="GZM23" s="1"/>
      <c r="GZN23" s="1"/>
      <c r="GZO23" s="1"/>
      <c r="GZP23" s="1"/>
      <c r="GZQ23" s="1"/>
      <c r="GZR23" s="1"/>
      <c r="GZS23" s="1"/>
      <c r="GZT23" s="1"/>
      <c r="GZU23" s="1"/>
      <c r="GZV23" s="1"/>
      <c r="GZW23" s="1"/>
      <c r="GZX23" s="1"/>
      <c r="GZY23" s="1"/>
      <c r="GZZ23" s="1"/>
      <c r="HAA23" s="1"/>
      <c r="HAB23" s="1"/>
      <c r="HAC23" s="1"/>
      <c r="HAD23" s="1"/>
      <c r="HAE23" s="1"/>
      <c r="HAF23" s="1"/>
      <c r="HAG23" s="1"/>
      <c r="HAH23" s="1"/>
      <c r="HAI23" s="1"/>
      <c r="HAJ23" s="1"/>
      <c r="HAK23" s="1"/>
      <c r="HAL23" s="1"/>
      <c r="HAM23" s="1"/>
      <c r="HAN23" s="1"/>
      <c r="HAO23" s="1"/>
      <c r="HAP23" s="1"/>
      <c r="HAQ23" s="1"/>
      <c r="HAR23" s="1"/>
      <c r="HAS23" s="1"/>
      <c r="HAT23" s="1"/>
      <c r="HAU23" s="1"/>
      <c r="HAV23" s="1"/>
      <c r="HAW23" s="1"/>
      <c r="HAX23" s="1"/>
      <c r="HAY23" s="1"/>
      <c r="HAZ23" s="1"/>
      <c r="HBA23" s="1"/>
      <c r="HBB23" s="1"/>
      <c r="HBC23" s="1"/>
      <c r="HBD23" s="1"/>
      <c r="HBE23" s="1"/>
      <c r="HBF23" s="1"/>
      <c r="HBG23" s="1"/>
      <c r="HBH23" s="1"/>
      <c r="HBI23" s="1"/>
      <c r="HBJ23" s="1"/>
      <c r="HBK23" s="1"/>
      <c r="HBL23" s="1"/>
      <c r="HBM23" s="1"/>
      <c r="HBN23" s="1"/>
      <c r="HBO23" s="1"/>
      <c r="HBP23" s="1"/>
      <c r="HBQ23" s="1"/>
      <c r="HBR23" s="1"/>
      <c r="HBS23" s="1"/>
      <c r="HBT23" s="1"/>
      <c r="HBU23" s="1"/>
      <c r="HBV23" s="1"/>
      <c r="HBW23" s="1"/>
      <c r="HBX23" s="1"/>
      <c r="HBY23" s="1"/>
      <c r="HBZ23" s="1"/>
      <c r="HCA23" s="1"/>
      <c r="HCB23" s="1"/>
      <c r="HCC23" s="1"/>
      <c r="HCD23" s="1"/>
      <c r="HCE23" s="1"/>
      <c r="HCF23" s="1"/>
      <c r="HCG23" s="1"/>
      <c r="HCH23" s="1"/>
      <c r="HCI23" s="1"/>
      <c r="HCJ23" s="1"/>
      <c r="HCK23" s="1"/>
      <c r="HCL23" s="1"/>
      <c r="HCM23" s="1"/>
      <c r="HCN23" s="1"/>
      <c r="HCO23" s="1"/>
      <c r="HCP23" s="1"/>
      <c r="HCQ23" s="1"/>
      <c r="HCR23" s="1"/>
      <c r="HCS23" s="1"/>
      <c r="HCT23" s="1"/>
      <c r="HCU23" s="1"/>
      <c r="HCV23" s="1"/>
      <c r="HCW23" s="1"/>
      <c r="HCX23" s="1"/>
      <c r="HCY23" s="1"/>
      <c r="HCZ23" s="1"/>
      <c r="HDA23" s="1"/>
      <c r="HDB23" s="1"/>
      <c r="HDC23" s="1"/>
      <c r="HDD23" s="1"/>
      <c r="HDE23" s="1"/>
      <c r="HDF23" s="1"/>
      <c r="HDG23" s="1"/>
      <c r="HDH23" s="1"/>
      <c r="HDI23" s="1"/>
      <c r="HDJ23" s="1"/>
      <c r="HDK23" s="1"/>
      <c r="HDL23" s="1"/>
      <c r="HDM23" s="1"/>
      <c r="HDN23" s="1"/>
      <c r="HDO23" s="1"/>
      <c r="HDP23" s="1"/>
      <c r="HDQ23" s="1"/>
      <c r="HDR23" s="1"/>
      <c r="HDS23" s="1"/>
      <c r="HDT23" s="1"/>
      <c r="HDU23" s="1"/>
      <c r="HDV23" s="1"/>
      <c r="HDW23" s="1"/>
      <c r="HDX23" s="1"/>
      <c r="HDY23" s="1"/>
      <c r="HDZ23" s="1"/>
      <c r="HEA23" s="1"/>
      <c r="HEB23" s="1"/>
      <c r="HEC23" s="1"/>
      <c r="HED23" s="1"/>
      <c r="HEE23" s="1"/>
      <c r="HEF23" s="1"/>
      <c r="HEG23" s="1"/>
      <c r="HEH23" s="1"/>
      <c r="HEI23" s="1"/>
      <c r="HEJ23" s="1"/>
      <c r="HEK23" s="1"/>
      <c r="HEL23" s="1"/>
      <c r="HEM23" s="1"/>
      <c r="HEN23" s="1"/>
      <c r="HEO23" s="1"/>
      <c r="HEP23" s="1"/>
      <c r="HEQ23" s="1"/>
      <c r="HER23" s="1"/>
      <c r="HES23" s="1"/>
      <c r="HET23" s="1"/>
      <c r="HEU23" s="1"/>
      <c r="HEV23" s="1"/>
      <c r="HEW23" s="1"/>
      <c r="HEX23" s="1"/>
      <c r="HEY23" s="1"/>
      <c r="HEZ23" s="1"/>
      <c r="HFA23" s="1"/>
      <c r="HFB23" s="1"/>
      <c r="HFC23" s="1"/>
      <c r="HFD23" s="1"/>
      <c r="HFE23" s="1"/>
      <c r="HFF23" s="1"/>
      <c r="HFG23" s="1"/>
      <c r="HFH23" s="1"/>
      <c r="HFI23" s="1"/>
      <c r="HFJ23" s="1"/>
      <c r="HFK23" s="1"/>
      <c r="HFL23" s="1"/>
      <c r="HFM23" s="1"/>
      <c r="HFN23" s="1"/>
      <c r="HFO23" s="1"/>
      <c r="HFP23" s="1"/>
      <c r="HFQ23" s="1"/>
      <c r="HFR23" s="1"/>
      <c r="HFS23" s="1"/>
      <c r="HFT23" s="1"/>
      <c r="HFU23" s="1"/>
      <c r="HFV23" s="1"/>
      <c r="HFW23" s="1"/>
      <c r="HFX23" s="1"/>
      <c r="HFY23" s="1"/>
      <c r="HFZ23" s="1"/>
      <c r="HGA23" s="1"/>
      <c r="HGB23" s="1"/>
      <c r="HGC23" s="1"/>
      <c r="HGD23" s="1"/>
      <c r="HGE23" s="1"/>
      <c r="HGF23" s="1"/>
      <c r="HGG23" s="1"/>
      <c r="HGH23" s="1"/>
      <c r="HGI23" s="1"/>
      <c r="HGJ23" s="1"/>
      <c r="HGK23" s="1"/>
      <c r="HGL23" s="1"/>
      <c r="HGM23" s="1"/>
      <c r="HGN23" s="1"/>
      <c r="HGO23" s="1"/>
      <c r="HGP23" s="1"/>
      <c r="HGQ23" s="1"/>
      <c r="HGR23" s="1"/>
      <c r="HGS23" s="1"/>
      <c r="HGT23" s="1"/>
      <c r="HGU23" s="1"/>
      <c r="HGV23" s="1"/>
      <c r="HGW23" s="1"/>
      <c r="HGX23" s="1"/>
      <c r="HGY23" s="1"/>
      <c r="HGZ23" s="1"/>
      <c r="HHA23" s="1"/>
      <c r="HHB23" s="1"/>
      <c r="HHC23" s="1"/>
      <c r="HHD23" s="1"/>
      <c r="HHE23" s="1"/>
      <c r="HHF23" s="1"/>
      <c r="HHG23" s="1"/>
      <c r="HHH23" s="1"/>
      <c r="HHI23" s="1"/>
      <c r="HHJ23" s="1"/>
      <c r="HHK23" s="1"/>
      <c r="HHL23" s="1"/>
      <c r="HHM23" s="1"/>
      <c r="HHN23" s="1"/>
      <c r="HHO23" s="1"/>
      <c r="HHP23" s="1"/>
      <c r="HHQ23" s="1"/>
      <c r="HHR23" s="1"/>
      <c r="HHS23" s="1"/>
      <c r="HHT23" s="1"/>
      <c r="HHU23" s="1"/>
      <c r="HHV23" s="1"/>
      <c r="HHW23" s="1"/>
      <c r="HHX23" s="1"/>
      <c r="HHY23" s="1"/>
      <c r="HHZ23" s="1"/>
      <c r="HIA23" s="1"/>
      <c r="HIB23" s="1"/>
      <c r="HIC23" s="1"/>
      <c r="HID23" s="1"/>
      <c r="HIE23" s="1"/>
      <c r="HIF23" s="1"/>
      <c r="HIG23" s="1"/>
      <c r="HIH23" s="1"/>
      <c r="HII23" s="1"/>
      <c r="HIJ23" s="1"/>
      <c r="HIK23" s="1"/>
      <c r="HIL23" s="1"/>
      <c r="HIM23" s="1"/>
      <c r="HIN23" s="1"/>
      <c r="HIO23" s="1"/>
      <c r="HIP23" s="1"/>
      <c r="HIQ23" s="1"/>
      <c r="HIR23" s="1"/>
      <c r="HIS23" s="1"/>
      <c r="HIT23" s="1"/>
      <c r="HIU23" s="1"/>
      <c r="HIV23" s="1"/>
      <c r="HIW23" s="1"/>
      <c r="HIX23" s="1"/>
      <c r="HIY23" s="1"/>
      <c r="HIZ23" s="1"/>
      <c r="HJA23" s="1"/>
      <c r="HJB23" s="1"/>
      <c r="HJC23" s="1"/>
      <c r="HJD23" s="1"/>
      <c r="HJE23" s="1"/>
      <c r="HJF23" s="1"/>
      <c r="HJG23" s="1"/>
      <c r="HJH23" s="1"/>
      <c r="HJI23" s="1"/>
      <c r="HJJ23" s="1"/>
      <c r="HJK23" s="1"/>
      <c r="HJL23" s="1"/>
      <c r="HJM23" s="1"/>
      <c r="HJN23" s="1"/>
      <c r="HJO23" s="1"/>
      <c r="HJP23" s="1"/>
      <c r="HJQ23" s="1"/>
      <c r="HJR23" s="1"/>
      <c r="HJS23" s="1"/>
      <c r="HJT23" s="1"/>
      <c r="HJU23" s="1"/>
      <c r="HJV23" s="1"/>
      <c r="HJW23" s="1"/>
      <c r="HJX23" s="1"/>
      <c r="HJY23" s="1"/>
      <c r="HJZ23" s="1"/>
      <c r="HKA23" s="1"/>
      <c r="HKB23" s="1"/>
      <c r="HKC23" s="1"/>
      <c r="HKD23" s="1"/>
      <c r="HKE23" s="1"/>
      <c r="HKF23" s="1"/>
      <c r="HKG23" s="1"/>
      <c r="HKH23" s="1"/>
      <c r="HKI23" s="1"/>
      <c r="HKJ23" s="1"/>
      <c r="HKK23" s="1"/>
      <c r="HKL23" s="1"/>
      <c r="HKM23" s="1"/>
      <c r="HKN23" s="1"/>
      <c r="HKO23" s="1"/>
      <c r="HKP23" s="1"/>
      <c r="HKQ23" s="1"/>
      <c r="HKR23" s="1"/>
      <c r="HKS23" s="1"/>
      <c r="HKT23" s="1"/>
      <c r="HKU23" s="1"/>
      <c r="HKV23" s="1"/>
      <c r="HKW23" s="1"/>
      <c r="HKX23" s="1"/>
      <c r="HKY23" s="1"/>
      <c r="HKZ23" s="1"/>
      <c r="HLA23" s="1"/>
      <c r="HLB23" s="1"/>
      <c r="HLC23" s="1"/>
      <c r="HLD23" s="1"/>
      <c r="HLE23" s="1"/>
      <c r="HLF23" s="1"/>
      <c r="HLG23" s="1"/>
      <c r="HLH23" s="1"/>
      <c r="HLI23" s="1"/>
      <c r="HLJ23" s="1"/>
      <c r="HLK23" s="1"/>
      <c r="HLL23" s="1"/>
      <c r="HLM23" s="1"/>
      <c r="HLN23" s="1"/>
      <c r="HLO23" s="1"/>
      <c r="HLP23" s="1"/>
      <c r="HLQ23" s="1"/>
      <c r="HLR23" s="1"/>
      <c r="HLS23" s="1"/>
      <c r="HLT23" s="1"/>
      <c r="HLU23" s="1"/>
      <c r="HLV23" s="1"/>
      <c r="HLW23" s="1"/>
      <c r="HLX23" s="1"/>
      <c r="HLY23" s="1"/>
      <c r="HLZ23" s="1"/>
      <c r="HMA23" s="1"/>
      <c r="HMB23" s="1"/>
      <c r="HMC23" s="1"/>
      <c r="HMD23" s="1"/>
      <c r="HME23" s="1"/>
      <c r="HMF23" s="1"/>
      <c r="HMG23" s="1"/>
      <c r="HMH23" s="1"/>
      <c r="HMI23" s="1"/>
      <c r="HMJ23" s="1"/>
      <c r="HMK23" s="1"/>
      <c r="HML23" s="1"/>
      <c r="HMM23" s="1"/>
      <c r="HMN23" s="1"/>
      <c r="HMO23" s="1"/>
      <c r="HMP23" s="1"/>
      <c r="HMQ23" s="1"/>
      <c r="HMR23" s="1"/>
      <c r="HMS23" s="1"/>
      <c r="HMT23" s="1"/>
      <c r="HMU23" s="1"/>
      <c r="HMV23" s="1"/>
      <c r="HMW23" s="1"/>
      <c r="HMX23" s="1"/>
      <c r="HMY23" s="1"/>
      <c r="HMZ23" s="1"/>
      <c r="HNA23" s="1"/>
      <c r="HNB23" s="1"/>
      <c r="HNC23" s="1"/>
      <c r="HND23" s="1"/>
      <c r="HNE23" s="1"/>
      <c r="HNF23" s="1"/>
      <c r="HNG23" s="1"/>
      <c r="HNH23" s="1"/>
      <c r="HNI23" s="1"/>
      <c r="HNJ23" s="1"/>
      <c r="HNK23" s="1"/>
      <c r="HNL23" s="1"/>
      <c r="HNM23" s="1"/>
      <c r="HNN23" s="1"/>
      <c r="HNO23" s="1"/>
      <c r="HNP23" s="1"/>
      <c r="HNQ23" s="1"/>
      <c r="HNR23" s="1"/>
      <c r="HNS23" s="1"/>
      <c r="HNT23" s="1"/>
      <c r="HNU23" s="1"/>
      <c r="HNV23" s="1"/>
      <c r="HNW23" s="1"/>
      <c r="HNX23" s="1"/>
      <c r="HNY23" s="1"/>
      <c r="HNZ23" s="1"/>
      <c r="HOA23" s="1"/>
      <c r="HOB23" s="1"/>
      <c r="HOC23" s="1"/>
      <c r="HOD23" s="1"/>
      <c r="HOE23" s="1"/>
      <c r="HOF23" s="1"/>
      <c r="HOG23" s="1"/>
      <c r="HOH23" s="1"/>
      <c r="HOI23" s="1"/>
      <c r="HOJ23" s="1"/>
      <c r="HOK23" s="1"/>
      <c r="HOL23" s="1"/>
      <c r="HOM23" s="1"/>
      <c r="HON23" s="1"/>
      <c r="HOO23" s="1"/>
      <c r="HOP23" s="1"/>
      <c r="HOQ23" s="1"/>
      <c r="HOR23" s="1"/>
      <c r="HOS23" s="1"/>
      <c r="HOT23" s="1"/>
      <c r="HOU23" s="1"/>
      <c r="HOV23" s="1"/>
      <c r="HOW23" s="1"/>
      <c r="HOX23" s="1"/>
      <c r="HOY23" s="1"/>
      <c r="HOZ23" s="1"/>
      <c r="HPA23" s="1"/>
      <c r="HPB23" s="1"/>
      <c r="HPC23" s="1"/>
      <c r="HPD23" s="1"/>
      <c r="HPE23" s="1"/>
      <c r="HPF23" s="1"/>
      <c r="HPG23" s="1"/>
      <c r="HPH23" s="1"/>
      <c r="HPI23" s="1"/>
      <c r="HPJ23" s="1"/>
      <c r="HPK23" s="1"/>
      <c r="HPL23" s="1"/>
      <c r="HPM23" s="1"/>
      <c r="HPN23" s="1"/>
      <c r="HPO23" s="1"/>
      <c r="HPP23" s="1"/>
      <c r="HPQ23" s="1"/>
      <c r="HPR23" s="1"/>
      <c r="HPS23" s="1"/>
      <c r="HPT23" s="1"/>
      <c r="HPU23" s="1"/>
      <c r="HPV23" s="1"/>
      <c r="HPW23" s="1"/>
      <c r="HPX23" s="1"/>
      <c r="HPY23" s="1"/>
      <c r="HPZ23" s="1"/>
      <c r="HQA23" s="1"/>
      <c r="HQB23" s="1"/>
      <c r="HQC23" s="1"/>
      <c r="HQD23" s="1"/>
      <c r="HQE23" s="1"/>
      <c r="HQF23" s="1"/>
      <c r="HQG23" s="1"/>
      <c r="HQH23" s="1"/>
      <c r="HQI23" s="1"/>
      <c r="HQJ23" s="1"/>
      <c r="HQK23" s="1"/>
      <c r="HQL23" s="1"/>
      <c r="HQM23" s="1"/>
      <c r="HQN23" s="1"/>
      <c r="HQO23" s="1"/>
      <c r="HQP23" s="1"/>
      <c r="HQQ23" s="1"/>
      <c r="HQR23" s="1"/>
      <c r="HQS23" s="1"/>
      <c r="HQT23" s="1"/>
      <c r="HQU23" s="1"/>
      <c r="HQV23" s="1"/>
      <c r="HQW23" s="1"/>
      <c r="HQX23" s="1"/>
      <c r="HQY23" s="1"/>
      <c r="HQZ23" s="1"/>
      <c r="HRA23" s="1"/>
      <c r="HRB23" s="1"/>
      <c r="HRC23" s="1"/>
      <c r="HRD23" s="1"/>
      <c r="HRE23" s="1"/>
      <c r="HRF23" s="1"/>
      <c r="HRG23" s="1"/>
      <c r="HRH23" s="1"/>
      <c r="HRI23" s="1"/>
      <c r="HRJ23" s="1"/>
      <c r="HRK23" s="1"/>
      <c r="HRL23" s="1"/>
      <c r="HRM23" s="1"/>
      <c r="HRN23" s="1"/>
      <c r="HRO23" s="1"/>
      <c r="HRP23" s="1"/>
      <c r="HRQ23" s="1"/>
      <c r="HRR23" s="1"/>
      <c r="HRS23" s="1"/>
      <c r="HRT23" s="1"/>
      <c r="HRU23" s="1"/>
      <c r="HRV23" s="1"/>
      <c r="HRW23" s="1"/>
      <c r="HRX23" s="1"/>
      <c r="HRY23" s="1"/>
      <c r="HRZ23" s="1"/>
      <c r="HSA23" s="1"/>
      <c r="HSB23" s="1"/>
      <c r="HSC23" s="1"/>
      <c r="HSD23" s="1"/>
      <c r="HSE23" s="1"/>
      <c r="HSF23" s="1"/>
      <c r="HSG23" s="1"/>
      <c r="HSH23" s="1"/>
      <c r="HSI23" s="1"/>
      <c r="HSJ23" s="1"/>
      <c r="HSK23" s="1"/>
      <c r="HSL23" s="1"/>
      <c r="HSM23" s="1"/>
      <c r="HSN23" s="1"/>
      <c r="HSO23" s="1"/>
      <c r="HSP23" s="1"/>
      <c r="HSQ23" s="1"/>
      <c r="HSR23" s="1"/>
      <c r="HSS23" s="1"/>
      <c r="HST23" s="1"/>
      <c r="HSU23" s="1"/>
      <c r="HSV23" s="1"/>
      <c r="HSW23" s="1"/>
      <c r="HSX23" s="1"/>
      <c r="HSY23" s="1"/>
      <c r="HSZ23" s="1"/>
      <c r="HTA23" s="1"/>
      <c r="HTB23" s="1"/>
      <c r="HTC23" s="1"/>
      <c r="HTD23" s="1"/>
      <c r="HTE23" s="1"/>
      <c r="HTF23" s="1"/>
      <c r="HTG23" s="1"/>
      <c r="HTH23" s="1"/>
      <c r="HTI23" s="1"/>
      <c r="HTJ23" s="1"/>
      <c r="HTK23" s="1"/>
      <c r="HTL23" s="1"/>
      <c r="HTM23" s="1"/>
      <c r="HTN23" s="1"/>
      <c r="HTO23" s="1"/>
      <c r="HTP23" s="1"/>
      <c r="HTQ23" s="1"/>
      <c r="HTR23" s="1"/>
      <c r="HTS23" s="1"/>
      <c r="HTT23" s="1"/>
      <c r="HTU23" s="1"/>
      <c r="HTV23" s="1"/>
      <c r="HTW23" s="1"/>
      <c r="HTX23" s="1"/>
      <c r="HTY23" s="1"/>
      <c r="HTZ23" s="1"/>
      <c r="HUA23" s="1"/>
      <c r="HUB23" s="1"/>
      <c r="HUC23" s="1"/>
      <c r="HUD23" s="1"/>
      <c r="HUE23" s="1"/>
      <c r="HUF23" s="1"/>
      <c r="HUG23" s="1"/>
      <c r="HUH23" s="1"/>
      <c r="HUI23" s="1"/>
      <c r="HUJ23" s="1"/>
      <c r="HUK23" s="1"/>
      <c r="HUL23" s="1"/>
      <c r="HUM23" s="1"/>
      <c r="HUN23" s="1"/>
      <c r="HUO23" s="1"/>
      <c r="HUP23" s="1"/>
      <c r="HUQ23" s="1"/>
      <c r="HUR23" s="1"/>
      <c r="HUS23" s="1"/>
      <c r="HUT23" s="1"/>
      <c r="HUU23" s="1"/>
      <c r="HUV23" s="1"/>
      <c r="HUW23" s="1"/>
      <c r="HUX23" s="1"/>
      <c r="HUY23" s="1"/>
      <c r="HUZ23" s="1"/>
      <c r="HVA23" s="1"/>
      <c r="HVB23" s="1"/>
      <c r="HVC23" s="1"/>
      <c r="HVD23" s="1"/>
      <c r="HVE23" s="1"/>
      <c r="HVF23" s="1"/>
      <c r="HVG23" s="1"/>
      <c r="HVH23" s="1"/>
      <c r="HVI23" s="1"/>
      <c r="HVJ23" s="1"/>
      <c r="HVK23" s="1"/>
      <c r="HVL23" s="1"/>
      <c r="HVM23" s="1"/>
      <c r="HVN23" s="1"/>
      <c r="HVO23" s="1"/>
      <c r="HVP23" s="1"/>
      <c r="HVQ23" s="1"/>
      <c r="HVR23" s="1"/>
      <c r="HVS23" s="1"/>
      <c r="HVT23" s="1"/>
      <c r="HVU23" s="1"/>
      <c r="HVV23" s="1"/>
      <c r="HVW23" s="1"/>
      <c r="HVX23" s="1"/>
      <c r="HVY23" s="1"/>
      <c r="HVZ23" s="1"/>
      <c r="HWA23" s="1"/>
      <c r="HWB23" s="1"/>
      <c r="HWC23" s="1"/>
      <c r="HWD23" s="1"/>
      <c r="HWE23" s="1"/>
      <c r="HWF23" s="1"/>
      <c r="HWG23" s="1"/>
      <c r="HWH23" s="1"/>
      <c r="HWI23" s="1"/>
      <c r="HWJ23" s="1"/>
      <c r="HWK23" s="1"/>
      <c r="HWL23" s="1"/>
      <c r="HWM23" s="1"/>
      <c r="HWN23" s="1"/>
      <c r="HWO23" s="1"/>
      <c r="HWP23" s="1"/>
      <c r="HWQ23" s="1"/>
      <c r="HWR23" s="1"/>
      <c r="HWS23" s="1"/>
      <c r="HWT23" s="1"/>
      <c r="HWU23" s="1"/>
      <c r="HWV23" s="1"/>
      <c r="HWW23" s="1"/>
      <c r="HWX23" s="1"/>
      <c r="HWY23" s="1"/>
      <c r="HWZ23" s="1"/>
      <c r="HXA23" s="1"/>
      <c r="HXB23" s="1"/>
      <c r="HXC23" s="1"/>
      <c r="HXD23" s="1"/>
      <c r="HXE23" s="1"/>
      <c r="HXF23" s="1"/>
      <c r="HXG23" s="1"/>
      <c r="HXH23" s="1"/>
      <c r="HXI23" s="1"/>
      <c r="HXJ23" s="1"/>
      <c r="HXK23" s="1"/>
      <c r="HXL23" s="1"/>
      <c r="HXM23" s="1"/>
      <c r="HXN23" s="1"/>
      <c r="HXO23" s="1"/>
      <c r="HXP23" s="1"/>
      <c r="HXQ23" s="1"/>
      <c r="HXR23" s="1"/>
      <c r="HXS23" s="1"/>
      <c r="HXT23" s="1"/>
      <c r="HXU23" s="1"/>
      <c r="HXV23" s="1"/>
      <c r="HXW23" s="1"/>
      <c r="HXX23" s="1"/>
      <c r="HXY23" s="1"/>
      <c r="HXZ23" s="1"/>
      <c r="HYA23" s="1"/>
      <c r="HYB23" s="1"/>
      <c r="HYC23" s="1"/>
      <c r="HYD23" s="1"/>
      <c r="HYE23" s="1"/>
      <c r="HYF23" s="1"/>
      <c r="HYG23" s="1"/>
      <c r="HYH23" s="1"/>
      <c r="HYI23" s="1"/>
      <c r="HYJ23" s="1"/>
      <c r="HYK23" s="1"/>
      <c r="HYL23" s="1"/>
      <c r="HYM23" s="1"/>
      <c r="HYN23" s="1"/>
      <c r="HYO23" s="1"/>
      <c r="HYP23" s="1"/>
      <c r="HYQ23" s="1"/>
      <c r="HYR23" s="1"/>
      <c r="HYS23" s="1"/>
      <c r="HYT23" s="1"/>
      <c r="HYU23" s="1"/>
      <c r="HYV23" s="1"/>
      <c r="HYW23" s="1"/>
      <c r="HYX23" s="1"/>
      <c r="HYY23" s="1"/>
      <c r="HYZ23" s="1"/>
      <c r="HZA23" s="1"/>
      <c r="HZB23" s="1"/>
      <c r="HZC23" s="1"/>
      <c r="HZD23" s="1"/>
      <c r="HZE23" s="1"/>
      <c r="HZF23" s="1"/>
      <c r="HZG23" s="1"/>
      <c r="HZH23" s="1"/>
      <c r="HZI23" s="1"/>
      <c r="HZJ23" s="1"/>
      <c r="HZK23" s="1"/>
      <c r="HZL23" s="1"/>
      <c r="HZM23" s="1"/>
      <c r="HZN23" s="1"/>
      <c r="HZO23" s="1"/>
      <c r="HZP23" s="1"/>
      <c r="HZQ23" s="1"/>
      <c r="HZR23" s="1"/>
      <c r="HZS23" s="1"/>
      <c r="HZT23" s="1"/>
      <c r="HZU23" s="1"/>
      <c r="HZV23" s="1"/>
      <c r="HZW23" s="1"/>
      <c r="HZX23" s="1"/>
      <c r="HZY23" s="1"/>
      <c r="HZZ23" s="1"/>
      <c r="IAA23" s="1"/>
      <c r="IAB23" s="1"/>
      <c r="IAC23" s="1"/>
      <c r="IAD23" s="1"/>
      <c r="IAE23" s="1"/>
      <c r="IAF23" s="1"/>
      <c r="IAG23" s="1"/>
      <c r="IAH23" s="1"/>
      <c r="IAI23" s="1"/>
      <c r="IAJ23" s="1"/>
      <c r="IAK23" s="1"/>
      <c r="IAL23" s="1"/>
      <c r="IAM23" s="1"/>
      <c r="IAN23" s="1"/>
      <c r="IAO23" s="1"/>
      <c r="IAP23" s="1"/>
      <c r="IAQ23" s="1"/>
      <c r="IAR23" s="1"/>
      <c r="IAS23" s="1"/>
      <c r="IAT23" s="1"/>
      <c r="IAU23" s="1"/>
      <c r="IAV23" s="1"/>
      <c r="IAW23" s="1"/>
      <c r="IAX23" s="1"/>
      <c r="IAY23" s="1"/>
      <c r="IAZ23" s="1"/>
      <c r="IBA23" s="1"/>
      <c r="IBB23" s="1"/>
      <c r="IBC23" s="1"/>
      <c r="IBD23" s="1"/>
      <c r="IBE23" s="1"/>
      <c r="IBF23" s="1"/>
      <c r="IBG23" s="1"/>
      <c r="IBH23" s="1"/>
      <c r="IBI23" s="1"/>
      <c r="IBJ23" s="1"/>
      <c r="IBK23" s="1"/>
      <c r="IBL23" s="1"/>
      <c r="IBM23" s="1"/>
      <c r="IBN23" s="1"/>
      <c r="IBO23" s="1"/>
      <c r="IBP23" s="1"/>
      <c r="IBQ23" s="1"/>
      <c r="IBR23" s="1"/>
      <c r="IBS23" s="1"/>
      <c r="IBT23" s="1"/>
      <c r="IBU23" s="1"/>
      <c r="IBV23" s="1"/>
      <c r="IBW23" s="1"/>
      <c r="IBX23" s="1"/>
      <c r="IBY23" s="1"/>
      <c r="IBZ23" s="1"/>
      <c r="ICA23" s="1"/>
      <c r="ICB23" s="1"/>
      <c r="ICC23" s="1"/>
      <c r="ICD23" s="1"/>
      <c r="ICE23" s="1"/>
      <c r="ICF23" s="1"/>
      <c r="ICG23" s="1"/>
      <c r="ICH23" s="1"/>
      <c r="ICI23" s="1"/>
      <c r="ICJ23" s="1"/>
      <c r="ICK23" s="1"/>
      <c r="ICL23" s="1"/>
      <c r="ICM23" s="1"/>
      <c r="ICN23" s="1"/>
      <c r="ICO23" s="1"/>
      <c r="ICP23" s="1"/>
      <c r="ICQ23" s="1"/>
      <c r="ICR23" s="1"/>
      <c r="ICS23" s="1"/>
      <c r="ICT23" s="1"/>
      <c r="ICU23" s="1"/>
      <c r="ICV23" s="1"/>
      <c r="ICW23" s="1"/>
      <c r="ICX23" s="1"/>
      <c r="ICY23" s="1"/>
      <c r="ICZ23" s="1"/>
      <c r="IDA23" s="1"/>
      <c r="IDB23" s="1"/>
      <c r="IDC23" s="1"/>
      <c r="IDD23" s="1"/>
      <c r="IDE23" s="1"/>
      <c r="IDF23" s="1"/>
      <c r="IDG23" s="1"/>
      <c r="IDH23" s="1"/>
      <c r="IDI23" s="1"/>
      <c r="IDJ23" s="1"/>
      <c r="IDK23" s="1"/>
      <c r="IDL23" s="1"/>
      <c r="IDM23" s="1"/>
      <c r="IDN23" s="1"/>
      <c r="IDO23" s="1"/>
      <c r="IDP23" s="1"/>
      <c r="IDQ23" s="1"/>
      <c r="IDR23" s="1"/>
      <c r="IDS23" s="1"/>
      <c r="IDT23" s="1"/>
      <c r="IDU23" s="1"/>
      <c r="IDV23" s="1"/>
      <c r="IDW23" s="1"/>
      <c r="IDX23" s="1"/>
      <c r="IDY23" s="1"/>
      <c r="IDZ23" s="1"/>
      <c r="IEA23" s="1"/>
      <c r="IEB23" s="1"/>
      <c r="IEC23" s="1"/>
      <c r="IED23" s="1"/>
      <c r="IEE23" s="1"/>
      <c r="IEF23" s="1"/>
      <c r="IEG23" s="1"/>
      <c r="IEH23" s="1"/>
      <c r="IEI23" s="1"/>
      <c r="IEJ23" s="1"/>
      <c r="IEK23" s="1"/>
      <c r="IEL23" s="1"/>
      <c r="IEM23" s="1"/>
      <c r="IEN23" s="1"/>
      <c r="IEO23" s="1"/>
      <c r="IEP23" s="1"/>
      <c r="IEQ23" s="1"/>
      <c r="IER23" s="1"/>
      <c r="IES23" s="1"/>
      <c r="IET23" s="1"/>
      <c r="IEU23" s="1"/>
      <c r="IEV23" s="1"/>
      <c r="IEW23" s="1"/>
      <c r="IEX23" s="1"/>
      <c r="IEY23" s="1"/>
      <c r="IEZ23" s="1"/>
      <c r="IFA23" s="1"/>
      <c r="IFB23" s="1"/>
      <c r="IFC23" s="1"/>
      <c r="IFD23" s="1"/>
      <c r="IFE23" s="1"/>
      <c r="IFF23" s="1"/>
      <c r="IFG23" s="1"/>
      <c r="IFH23" s="1"/>
      <c r="IFI23" s="1"/>
      <c r="IFJ23" s="1"/>
      <c r="IFK23" s="1"/>
      <c r="IFL23" s="1"/>
      <c r="IFM23" s="1"/>
      <c r="IFN23" s="1"/>
      <c r="IFO23" s="1"/>
      <c r="IFP23" s="1"/>
      <c r="IFQ23" s="1"/>
      <c r="IFR23" s="1"/>
      <c r="IFS23" s="1"/>
      <c r="IFT23" s="1"/>
      <c r="IFU23" s="1"/>
      <c r="IFV23" s="1"/>
      <c r="IFW23" s="1"/>
      <c r="IFX23" s="1"/>
      <c r="IFY23" s="1"/>
      <c r="IFZ23" s="1"/>
      <c r="IGA23" s="1"/>
      <c r="IGB23" s="1"/>
      <c r="IGC23" s="1"/>
      <c r="IGD23" s="1"/>
      <c r="IGE23" s="1"/>
      <c r="IGF23" s="1"/>
      <c r="IGG23" s="1"/>
      <c r="IGH23" s="1"/>
      <c r="IGI23" s="1"/>
      <c r="IGJ23" s="1"/>
      <c r="IGK23" s="1"/>
      <c r="IGL23" s="1"/>
      <c r="IGM23" s="1"/>
      <c r="IGN23" s="1"/>
      <c r="IGO23" s="1"/>
      <c r="IGP23" s="1"/>
      <c r="IGQ23" s="1"/>
      <c r="IGR23" s="1"/>
      <c r="IGS23" s="1"/>
      <c r="IGT23" s="1"/>
      <c r="IGU23" s="1"/>
      <c r="IGV23" s="1"/>
      <c r="IGW23" s="1"/>
      <c r="IGX23" s="1"/>
      <c r="IGY23" s="1"/>
      <c r="IGZ23" s="1"/>
      <c r="IHA23" s="1"/>
      <c r="IHB23" s="1"/>
      <c r="IHC23" s="1"/>
      <c r="IHD23" s="1"/>
      <c r="IHE23" s="1"/>
      <c r="IHF23" s="1"/>
      <c r="IHG23" s="1"/>
      <c r="IHH23" s="1"/>
      <c r="IHI23" s="1"/>
      <c r="IHJ23" s="1"/>
      <c r="IHK23" s="1"/>
      <c r="IHL23" s="1"/>
      <c r="IHM23" s="1"/>
      <c r="IHN23" s="1"/>
      <c r="IHO23" s="1"/>
      <c r="IHP23" s="1"/>
      <c r="IHQ23" s="1"/>
      <c r="IHR23" s="1"/>
      <c r="IHS23" s="1"/>
      <c r="IHT23" s="1"/>
      <c r="IHU23" s="1"/>
      <c r="IHV23" s="1"/>
      <c r="IHW23" s="1"/>
      <c r="IHX23" s="1"/>
      <c r="IHY23" s="1"/>
      <c r="IHZ23" s="1"/>
      <c r="IIA23" s="1"/>
      <c r="IIB23" s="1"/>
      <c r="IIC23" s="1"/>
      <c r="IID23" s="1"/>
      <c r="IIE23" s="1"/>
      <c r="IIF23" s="1"/>
      <c r="IIG23" s="1"/>
      <c r="IIH23" s="1"/>
      <c r="III23" s="1"/>
      <c r="IIJ23" s="1"/>
      <c r="IIK23" s="1"/>
      <c r="IIL23" s="1"/>
      <c r="IIM23" s="1"/>
      <c r="IIN23" s="1"/>
      <c r="IIO23" s="1"/>
      <c r="IIP23" s="1"/>
      <c r="IIQ23" s="1"/>
      <c r="IIR23" s="1"/>
      <c r="IIS23" s="1"/>
      <c r="IIT23" s="1"/>
      <c r="IIU23" s="1"/>
      <c r="IIV23" s="1"/>
      <c r="IIW23" s="1"/>
      <c r="IIX23" s="1"/>
      <c r="IIY23" s="1"/>
      <c r="IIZ23" s="1"/>
      <c r="IJA23" s="1"/>
      <c r="IJB23" s="1"/>
      <c r="IJC23" s="1"/>
      <c r="IJD23" s="1"/>
      <c r="IJE23" s="1"/>
      <c r="IJF23" s="1"/>
      <c r="IJG23" s="1"/>
      <c r="IJH23" s="1"/>
      <c r="IJI23" s="1"/>
      <c r="IJJ23" s="1"/>
      <c r="IJK23" s="1"/>
      <c r="IJL23" s="1"/>
      <c r="IJM23" s="1"/>
      <c r="IJN23" s="1"/>
      <c r="IJO23" s="1"/>
      <c r="IJP23" s="1"/>
      <c r="IJQ23" s="1"/>
      <c r="IJR23" s="1"/>
      <c r="IJS23" s="1"/>
      <c r="IJT23" s="1"/>
      <c r="IJU23" s="1"/>
      <c r="IJV23" s="1"/>
      <c r="IJW23" s="1"/>
      <c r="IJX23" s="1"/>
      <c r="IJY23" s="1"/>
      <c r="IJZ23" s="1"/>
      <c r="IKA23" s="1"/>
      <c r="IKB23" s="1"/>
      <c r="IKC23" s="1"/>
      <c r="IKD23" s="1"/>
      <c r="IKE23" s="1"/>
      <c r="IKF23" s="1"/>
      <c r="IKG23" s="1"/>
      <c r="IKH23" s="1"/>
      <c r="IKI23" s="1"/>
      <c r="IKJ23" s="1"/>
      <c r="IKK23" s="1"/>
      <c r="IKL23" s="1"/>
      <c r="IKM23" s="1"/>
      <c r="IKN23" s="1"/>
      <c r="IKO23" s="1"/>
      <c r="IKP23" s="1"/>
      <c r="IKQ23" s="1"/>
      <c r="IKR23" s="1"/>
      <c r="IKS23" s="1"/>
      <c r="IKT23" s="1"/>
      <c r="IKU23" s="1"/>
      <c r="IKV23" s="1"/>
      <c r="IKW23" s="1"/>
      <c r="IKX23" s="1"/>
      <c r="IKY23" s="1"/>
      <c r="IKZ23" s="1"/>
      <c r="ILA23" s="1"/>
      <c r="ILB23" s="1"/>
      <c r="ILC23" s="1"/>
      <c r="ILD23" s="1"/>
      <c r="ILE23" s="1"/>
      <c r="ILF23" s="1"/>
      <c r="ILG23" s="1"/>
      <c r="ILH23" s="1"/>
      <c r="ILI23" s="1"/>
      <c r="ILJ23" s="1"/>
      <c r="ILK23" s="1"/>
      <c r="ILL23" s="1"/>
      <c r="ILM23" s="1"/>
      <c r="ILN23" s="1"/>
      <c r="ILO23" s="1"/>
      <c r="ILP23" s="1"/>
      <c r="ILQ23" s="1"/>
      <c r="ILR23" s="1"/>
      <c r="ILS23" s="1"/>
      <c r="ILT23" s="1"/>
      <c r="ILU23" s="1"/>
      <c r="ILV23" s="1"/>
      <c r="ILW23" s="1"/>
      <c r="ILX23" s="1"/>
      <c r="ILY23" s="1"/>
      <c r="ILZ23" s="1"/>
      <c r="IMA23" s="1"/>
      <c r="IMB23" s="1"/>
      <c r="IMC23" s="1"/>
      <c r="IMD23" s="1"/>
      <c r="IME23" s="1"/>
      <c r="IMF23" s="1"/>
      <c r="IMG23" s="1"/>
      <c r="IMH23" s="1"/>
      <c r="IMI23" s="1"/>
      <c r="IMJ23" s="1"/>
      <c r="IMK23" s="1"/>
      <c r="IML23" s="1"/>
      <c r="IMM23" s="1"/>
      <c r="IMN23" s="1"/>
      <c r="IMO23" s="1"/>
      <c r="IMP23" s="1"/>
      <c r="IMQ23" s="1"/>
      <c r="IMR23" s="1"/>
      <c r="IMS23" s="1"/>
      <c r="IMT23" s="1"/>
      <c r="IMU23" s="1"/>
      <c r="IMV23" s="1"/>
      <c r="IMW23" s="1"/>
      <c r="IMX23" s="1"/>
      <c r="IMY23" s="1"/>
      <c r="IMZ23" s="1"/>
      <c r="INA23" s="1"/>
      <c r="INB23" s="1"/>
      <c r="INC23" s="1"/>
      <c r="IND23" s="1"/>
      <c r="INE23" s="1"/>
      <c r="INF23" s="1"/>
      <c r="ING23" s="1"/>
      <c r="INH23" s="1"/>
      <c r="INI23" s="1"/>
      <c r="INJ23" s="1"/>
      <c r="INK23" s="1"/>
      <c r="INL23" s="1"/>
      <c r="INM23" s="1"/>
      <c r="INN23" s="1"/>
      <c r="INO23" s="1"/>
      <c r="INP23" s="1"/>
      <c r="INQ23" s="1"/>
      <c r="INR23" s="1"/>
      <c r="INS23" s="1"/>
      <c r="INT23" s="1"/>
      <c r="INU23" s="1"/>
      <c r="INV23" s="1"/>
      <c r="INW23" s="1"/>
      <c r="INX23" s="1"/>
      <c r="INY23" s="1"/>
      <c r="INZ23" s="1"/>
      <c r="IOA23" s="1"/>
      <c r="IOB23" s="1"/>
      <c r="IOC23" s="1"/>
      <c r="IOD23" s="1"/>
      <c r="IOE23" s="1"/>
      <c r="IOF23" s="1"/>
      <c r="IOG23" s="1"/>
      <c r="IOH23" s="1"/>
      <c r="IOI23" s="1"/>
      <c r="IOJ23" s="1"/>
      <c r="IOK23" s="1"/>
      <c r="IOL23" s="1"/>
      <c r="IOM23" s="1"/>
      <c r="ION23" s="1"/>
      <c r="IOO23" s="1"/>
      <c r="IOP23" s="1"/>
      <c r="IOQ23" s="1"/>
      <c r="IOR23" s="1"/>
      <c r="IOS23" s="1"/>
      <c r="IOT23" s="1"/>
      <c r="IOU23" s="1"/>
      <c r="IOV23" s="1"/>
      <c r="IOW23" s="1"/>
      <c r="IOX23" s="1"/>
      <c r="IOY23" s="1"/>
      <c r="IOZ23" s="1"/>
      <c r="IPA23" s="1"/>
      <c r="IPB23" s="1"/>
      <c r="IPC23" s="1"/>
      <c r="IPD23" s="1"/>
      <c r="IPE23" s="1"/>
      <c r="IPF23" s="1"/>
      <c r="IPG23" s="1"/>
      <c r="IPH23" s="1"/>
      <c r="IPI23" s="1"/>
      <c r="IPJ23" s="1"/>
      <c r="IPK23" s="1"/>
      <c r="IPL23" s="1"/>
      <c r="IPM23" s="1"/>
      <c r="IPN23" s="1"/>
      <c r="IPO23" s="1"/>
      <c r="IPP23" s="1"/>
      <c r="IPQ23" s="1"/>
      <c r="IPR23" s="1"/>
      <c r="IPS23" s="1"/>
      <c r="IPT23" s="1"/>
      <c r="IPU23" s="1"/>
      <c r="IPV23" s="1"/>
      <c r="IPW23" s="1"/>
      <c r="IPX23" s="1"/>
      <c r="IPY23" s="1"/>
      <c r="IPZ23" s="1"/>
      <c r="IQA23" s="1"/>
      <c r="IQB23" s="1"/>
      <c r="IQC23" s="1"/>
      <c r="IQD23" s="1"/>
      <c r="IQE23" s="1"/>
      <c r="IQF23" s="1"/>
      <c r="IQG23" s="1"/>
      <c r="IQH23" s="1"/>
      <c r="IQI23" s="1"/>
      <c r="IQJ23" s="1"/>
      <c r="IQK23" s="1"/>
      <c r="IQL23" s="1"/>
      <c r="IQM23" s="1"/>
      <c r="IQN23" s="1"/>
      <c r="IQO23" s="1"/>
      <c r="IQP23" s="1"/>
      <c r="IQQ23" s="1"/>
      <c r="IQR23" s="1"/>
      <c r="IQS23" s="1"/>
      <c r="IQT23" s="1"/>
      <c r="IQU23" s="1"/>
      <c r="IQV23" s="1"/>
      <c r="IQW23" s="1"/>
      <c r="IQX23" s="1"/>
      <c r="IQY23" s="1"/>
      <c r="IQZ23" s="1"/>
      <c r="IRA23" s="1"/>
      <c r="IRB23" s="1"/>
      <c r="IRC23" s="1"/>
      <c r="IRD23" s="1"/>
      <c r="IRE23" s="1"/>
      <c r="IRF23" s="1"/>
      <c r="IRG23" s="1"/>
      <c r="IRH23" s="1"/>
      <c r="IRI23" s="1"/>
      <c r="IRJ23" s="1"/>
      <c r="IRK23" s="1"/>
      <c r="IRL23" s="1"/>
      <c r="IRM23" s="1"/>
      <c r="IRN23" s="1"/>
      <c r="IRO23" s="1"/>
      <c r="IRP23" s="1"/>
      <c r="IRQ23" s="1"/>
      <c r="IRR23" s="1"/>
      <c r="IRS23" s="1"/>
      <c r="IRT23" s="1"/>
      <c r="IRU23" s="1"/>
      <c r="IRV23" s="1"/>
      <c r="IRW23" s="1"/>
      <c r="IRX23" s="1"/>
      <c r="IRY23" s="1"/>
      <c r="IRZ23" s="1"/>
      <c r="ISA23" s="1"/>
      <c r="ISB23" s="1"/>
      <c r="ISC23" s="1"/>
      <c r="ISD23" s="1"/>
      <c r="ISE23" s="1"/>
      <c r="ISF23" s="1"/>
      <c r="ISG23" s="1"/>
      <c r="ISH23" s="1"/>
      <c r="ISI23" s="1"/>
      <c r="ISJ23" s="1"/>
      <c r="ISK23" s="1"/>
      <c r="ISL23" s="1"/>
      <c r="ISM23" s="1"/>
      <c r="ISN23" s="1"/>
      <c r="ISO23" s="1"/>
      <c r="ISP23" s="1"/>
      <c r="ISQ23" s="1"/>
      <c r="ISR23" s="1"/>
      <c r="ISS23" s="1"/>
      <c r="IST23" s="1"/>
      <c r="ISU23" s="1"/>
      <c r="ISV23" s="1"/>
      <c r="ISW23" s="1"/>
      <c r="ISX23" s="1"/>
      <c r="ISY23" s="1"/>
      <c r="ISZ23" s="1"/>
      <c r="ITA23" s="1"/>
      <c r="ITB23" s="1"/>
      <c r="ITC23" s="1"/>
      <c r="ITD23" s="1"/>
      <c r="ITE23" s="1"/>
      <c r="ITF23" s="1"/>
      <c r="ITG23" s="1"/>
      <c r="ITH23" s="1"/>
      <c r="ITI23" s="1"/>
      <c r="ITJ23" s="1"/>
      <c r="ITK23" s="1"/>
      <c r="ITL23" s="1"/>
      <c r="ITM23" s="1"/>
      <c r="ITN23" s="1"/>
      <c r="ITO23" s="1"/>
      <c r="ITP23" s="1"/>
      <c r="ITQ23" s="1"/>
      <c r="ITR23" s="1"/>
      <c r="ITS23" s="1"/>
      <c r="ITT23" s="1"/>
      <c r="ITU23" s="1"/>
      <c r="ITV23" s="1"/>
      <c r="ITW23" s="1"/>
      <c r="ITX23" s="1"/>
      <c r="ITY23" s="1"/>
      <c r="ITZ23" s="1"/>
      <c r="IUA23" s="1"/>
      <c r="IUB23" s="1"/>
      <c r="IUC23" s="1"/>
      <c r="IUD23" s="1"/>
      <c r="IUE23" s="1"/>
      <c r="IUF23" s="1"/>
      <c r="IUG23" s="1"/>
      <c r="IUH23" s="1"/>
      <c r="IUI23" s="1"/>
      <c r="IUJ23" s="1"/>
      <c r="IUK23" s="1"/>
      <c r="IUL23" s="1"/>
      <c r="IUM23" s="1"/>
      <c r="IUN23" s="1"/>
      <c r="IUO23" s="1"/>
      <c r="IUP23" s="1"/>
      <c r="IUQ23" s="1"/>
      <c r="IUR23" s="1"/>
      <c r="IUS23" s="1"/>
      <c r="IUT23" s="1"/>
      <c r="IUU23" s="1"/>
      <c r="IUV23" s="1"/>
      <c r="IUW23" s="1"/>
      <c r="IUX23" s="1"/>
      <c r="IUY23" s="1"/>
      <c r="IUZ23" s="1"/>
      <c r="IVA23" s="1"/>
      <c r="IVB23" s="1"/>
      <c r="IVC23" s="1"/>
      <c r="IVD23" s="1"/>
      <c r="IVE23" s="1"/>
      <c r="IVF23" s="1"/>
      <c r="IVG23" s="1"/>
      <c r="IVH23" s="1"/>
      <c r="IVI23" s="1"/>
      <c r="IVJ23" s="1"/>
      <c r="IVK23" s="1"/>
      <c r="IVL23" s="1"/>
      <c r="IVM23" s="1"/>
      <c r="IVN23" s="1"/>
      <c r="IVO23" s="1"/>
      <c r="IVP23" s="1"/>
      <c r="IVQ23" s="1"/>
      <c r="IVR23" s="1"/>
      <c r="IVS23" s="1"/>
      <c r="IVT23" s="1"/>
      <c r="IVU23" s="1"/>
      <c r="IVV23" s="1"/>
      <c r="IVW23" s="1"/>
      <c r="IVX23" s="1"/>
      <c r="IVY23" s="1"/>
      <c r="IVZ23" s="1"/>
      <c r="IWA23" s="1"/>
      <c r="IWB23" s="1"/>
      <c r="IWC23" s="1"/>
      <c r="IWD23" s="1"/>
      <c r="IWE23" s="1"/>
      <c r="IWF23" s="1"/>
      <c r="IWG23" s="1"/>
      <c r="IWH23" s="1"/>
      <c r="IWI23" s="1"/>
      <c r="IWJ23" s="1"/>
      <c r="IWK23" s="1"/>
      <c r="IWL23" s="1"/>
      <c r="IWM23" s="1"/>
      <c r="IWN23" s="1"/>
      <c r="IWO23" s="1"/>
      <c r="IWP23" s="1"/>
      <c r="IWQ23" s="1"/>
      <c r="IWR23" s="1"/>
      <c r="IWS23" s="1"/>
      <c r="IWT23" s="1"/>
      <c r="IWU23" s="1"/>
      <c r="IWV23" s="1"/>
      <c r="IWW23" s="1"/>
      <c r="IWX23" s="1"/>
      <c r="IWY23" s="1"/>
      <c r="IWZ23" s="1"/>
      <c r="IXA23" s="1"/>
      <c r="IXB23" s="1"/>
      <c r="IXC23" s="1"/>
      <c r="IXD23" s="1"/>
      <c r="IXE23" s="1"/>
      <c r="IXF23" s="1"/>
      <c r="IXG23" s="1"/>
      <c r="IXH23" s="1"/>
      <c r="IXI23" s="1"/>
      <c r="IXJ23" s="1"/>
      <c r="IXK23" s="1"/>
      <c r="IXL23" s="1"/>
      <c r="IXM23" s="1"/>
      <c r="IXN23" s="1"/>
      <c r="IXO23" s="1"/>
      <c r="IXP23" s="1"/>
      <c r="IXQ23" s="1"/>
      <c r="IXR23" s="1"/>
      <c r="IXS23" s="1"/>
      <c r="IXT23" s="1"/>
      <c r="IXU23" s="1"/>
      <c r="IXV23" s="1"/>
      <c r="IXW23" s="1"/>
      <c r="IXX23" s="1"/>
      <c r="IXY23" s="1"/>
      <c r="IXZ23" s="1"/>
      <c r="IYA23" s="1"/>
      <c r="IYB23" s="1"/>
      <c r="IYC23" s="1"/>
      <c r="IYD23" s="1"/>
      <c r="IYE23" s="1"/>
      <c r="IYF23" s="1"/>
      <c r="IYG23" s="1"/>
      <c r="IYH23" s="1"/>
      <c r="IYI23" s="1"/>
      <c r="IYJ23" s="1"/>
      <c r="IYK23" s="1"/>
      <c r="IYL23" s="1"/>
      <c r="IYM23" s="1"/>
      <c r="IYN23" s="1"/>
      <c r="IYO23" s="1"/>
      <c r="IYP23" s="1"/>
      <c r="IYQ23" s="1"/>
      <c r="IYR23" s="1"/>
      <c r="IYS23" s="1"/>
      <c r="IYT23" s="1"/>
      <c r="IYU23" s="1"/>
      <c r="IYV23" s="1"/>
      <c r="IYW23" s="1"/>
      <c r="IYX23" s="1"/>
      <c r="IYY23" s="1"/>
      <c r="IYZ23" s="1"/>
      <c r="IZA23" s="1"/>
      <c r="IZB23" s="1"/>
      <c r="IZC23" s="1"/>
      <c r="IZD23" s="1"/>
      <c r="IZE23" s="1"/>
      <c r="IZF23" s="1"/>
      <c r="IZG23" s="1"/>
      <c r="IZH23" s="1"/>
      <c r="IZI23" s="1"/>
      <c r="IZJ23" s="1"/>
      <c r="IZK23" s="1"/>
      <c r="IZL23" s="1"/>
      <c r="IZM23" s="1"/>
      <c r="IZN23" s="1"/>
      <c r="IZO23" s="1"/>
      <c r="IZP23" s="1"/>
      <c r="IZQ23" s="1"/>
      <c r="IZR23" s="1"/>
      <c r="IZS23" s="1"/>
      <c r="IZT23" s="1"/>
      <c r="IZU23" s="1"/>
      <c r="IZV23" s="1"/>
      <c r="IZW23" s="1"/>
      <c r="IZX23" s="1"/>
      <c r="IZY23" s="1"/>
      <c r="IZZ23" s="1"/>
      <c r="JAA23" s="1"/>
      <c r="JAB23" s="1"/>
      <c r="JAC23" s="1"/>
      <c r="JAD23" s="1"/>
      <c r="JAE23" s="1"/>
      <c r="JAF23" s="1"/>
      <c r="JAG23" s="1"/>
      <c r="JAH23" s="1"/>
      <c r="JAI23" s="1"/>
      <c r="JAJ23" s="1"/>
      <c r="JAK23" s="1"/>
      <c r="JAL23" s="1"/>
      <c r="JAM23" s="1"/>
      <c r="JAN23" s="1"/>
      <c r="JAO23" s="1"/>
      <c r="JAP23" s="1"/>
      <c r="JAQ23" s="1"/>
      <c r="JAR23" s="1"/>
      <c r="JAS23" s="1"/>
      <c r="JAT23" s="1"/>
      <c r="JAU23" s="1"/>
      <c r="JAV23" s="1"/>
      <c r="JAW23" s="1"/>
      <c r="JAX23" s="1"/>
      <c r="JAY23" s="1"/>
      <c r="JAZ23" s="1"/>
      <c r="JBA23" s="1"/>
      <c r="JBB23" s="1"/>
      <c r="JBC23" s="1"/>
      <c r="JBD23" s="1"/>
      <c r="JBE23" s="1"/>
      <c r="JBF23" s="1"/>
      <c r="JBG23" s="1"/>
      <c r="JBH23" s="1"/>
      <c r="JBI23" s="1"/>
      <c r="JBJ23" s="1"/>
      <c r="JBK23" s="1"/>
      <c r="JBL23" s="1"/>
      <c r="JBM23" s="1"/>
      <c r="JBN23" s="1"/>
      <c r="JBO23" s="1"/>
      <c r="JBP23" s="1"/>
      <c r="JBQ23" s="1"/>
      <c r="JBR23" s="1"/>
      <c r="JBS23" s="1"/>
      <c r="JBT23" s="1"/>
      <c r="JBU23" s="1"/>
      <c r="JBV23" s="1"/>
      <c r="JBW23" s="1"/>
      <c r="JBX23" s="1"/>
      <c r="JBY23" s="1"/>
      <c r="JBZ23" s="1"/>
      <c r="JCA23" s="1"/>
      <c r="JCB23" s="1"/>
      <c r="JCC23" s="1"/>
      <c r="JCD23" s="1"/>
      <c r="JCE23" s="1"/>
      <c r="JCF23" s="1"/>
      <c r="JCG23" s="1"/>
      <c r="JCH23" s="1"/>
      <c r="JCI23" s="1"/>
      <c r="JCJ23" s="1"/>
      <c r="JCK23" s="1"/>
      <c r="JCL23" s="1"/>
      <c r="JCM23" s="1"/>
      <c r="JCN23" s="1"/>
      <c r="JCO23" s="1"/>
      <c r="JCP23" s="1"/>
      <c r="JCQ23" s="1"/>
      <c r="JCR23" s="1"/>
      <c r="JCS23" s="1"/>
      <c r="JCT23" s="1"/>
      <c r="JCU23" s="1"/>
      <c r="JCV23" s="1"/>
      <c r="JCW23" s="1"/>
      <c r="JCX23" s="1"/>
      <c r="JCY23" s="1"/>
      <c r="JCZ23" s="1"/>
      <c r="JDA23" s="1"/>
      <c r="JDB23" s="1"/>
      <c r="JDC23" s="1"/>
      <c r="JDD23" s="1"/>
      <c r="JDE23" s="1"/>
      <c r="JDF23" s="1"/>
      <c r="JDG23" s="1"/>
      <c r="JDH23" s="1"/>
      <c r="JDI23" s="1"/>
      <c r="JDJ23" s="1"/>
      <c r="JDK23" s="1"/>
      <c r="JDL23" s="1"/>
      <c r="JDM23" s="1"/>
      <c r="JDN23" s="1"/>
      <c r="JDO23" s="1"/>
      <c r="JDP23" s="1"/>
      <c r="JDQ23" s="1"/>
      <c r="JDR23" s="1"/>
      <c r="JDS23" s="1"/>
      <c r="JDT23" s="1"/>
      <c r="JDU23" s="1"/>
      <c r="JDV23" s="1"/>
      <c r="JDW23" s="1"/>
      <c r="JDX23" s="1"/>
      <c r="JDY23" s="1"/>
      <c r="JDZ23" s="1"/>
      <c r="JEA23" s="1"/>
      <c r="JEB23" s="1"/>
      <c r="JEC23" s="1"/>
      <c r="JED23" s="1"/>
      <c r="JEE23" s="1"/>
      <c r="JEF23" s="1"/>
      <c r="JEG23" s="1"/>
      <c r="JEH23" s="1"/>
      <c r="JEI23" s="1"/>
      <c r="JEJ23" s="1"/>
      <c r="JEK23" s="1"/>
      <c r="JEL23" s="1"/>
      <c r="JEM23" s="1"/>
      <c r="JEN23" s="1"/>
      <c r="JEO23" s="1"/>
      <c r="JEP23" s="1"/>
      <c r="JEQ23" s="1"/>
      <c r="JER23" s="1"/>
      <c r="JES23" s="1"/>
      <c r="JET23" s="1"/>
      <c r="JEU23" s="1"/>
      <c r="JEV23" s="1"/>
      <c r="JEW23" s="1"/>
      <c r="JEX23" s="1"/>
      <c r="JEY23" s="1"/>
      <c r="JEZ23" s="1"/>
      <c r="JFA23" s="1"/>
      <c r="JFB23" s="1"/>
      <c r="JFC23" s="1"/>
      <c r="JFD23" s="1"/>
      <c r="JFE23" s="1"/>
      <c r="JFF23" s="1"/>
      <c r="JFG23" s="1"/>
      <c r="JFH23" s="1"/>
      <c r="JFI23" s="1"/>
      <c r="JFJ23" s="1"/>
      <c r="JFK23" s="1"/>
      <c r="JFL23" s="1"/>
      <c r="JFM23" s="1"/>
      <c r="JFN23" s="1"/>
      <c r="JFO23" s="1"/>
      <c r="JFP23" s="1"/>
      <c r="JFQ23" s="1"/>
      <c r="JFR23" s="1"/>
      <c r="JFS23" s="1"/>
      <c r="JFT23" s="1"/>
      <c r="JFU23" s="1"/>
      <c r="JFV23" s="1"/>
      <c r="JFW23" s="1"/>
      <c r="JFX23" s="1"/>
      <c r="JFY23" s="1"/>
      <c r="JFZ23" s="1"/>
      <c r="JGA23" s="1"/>
      <c r="JGB23" s="1"/>
      <c r="JGC23" s="1"/>
      <c r="JGD23" s="1"/>
      <c r="JGE23" s="1"/>
      <c r="JGF23" s="1"/>
      <c r="JGG23" s="1"/>
      <c r="JGH23" s="1"/>
      <c r="JGI23" s="1"/>
      <c r="JGJ23" s="1"/>
      <c r="JGK23" s="1"/>
      <c r="JGL23" s="1"/>
      <c r="JGM23" s="1"/>
      <c r="JGN23" s="1"/>
      <c r="JGO23" s="1"/>
      <c r="JGP23" s="1"/>
      <c r="JGQ23" s="1"/>
      <c r="JGR23" s="1"/>
      <c r="JGS23" s="1"/>
      <c r="JGT23" s="1"/>
      <c r="JGU23" s="1"/>
      <c r="JGV23" s="1"/>
      <c r="JGW23" s="1"/>
      <c r="JGX23" s="1"/>
      <c r="JGY23" s="1"/>
      <c r="JGZ23" s="1"/>
      <c r="JHA23" s="1"/>
      <c r="JHB23" s="1"/>
      <c r="JHC23" s="1"/>
      <c r="JHD23" s="1"/>
      <c r="JHE23" s="1"/>
      <c r="JHF23" s="1"/>
      <c r="JHG23" s="1"/>
      <c r="JHH23" s="1"/>
      <c r="JHI23" s="1"/>
      <c r="JHJ23" s="1"/>
      <c r="JHK23" s="1"/>
      <c r="JHL23" s="1"/>
      <c r="JHM23" s="1"/>
      <c r="JHN23" s="1"/>
      <c r="JHO23" s="1"/>
      <c r="JHP23" s="1"/>
      <c r="JHQ23" s="1"/>
      <c r="JHR23" s="1"/>
      <c r="JHS23" s="1"/>
      <c r="JHT23" s="1"/>
      <c r="JHU23" s="1"/>
      <c r="JHV23" s="1"/>
      <c r="JHW23" s="1"/>
      <c r="JHX23" s="1"/>
      <c r="JHY23" s="1"/>
      <c r="JHZ23" s="1"/>
      <c r="JIA23" s="1"/>
      <c r="JIB23" s="1"/>
      <c r="JIC23" s="1"/>
      <c r="JID23" s="1"/>
      <c r="JIE23" s="1"/>
      <c r="JIF23" s="1"/>
      <c r="JIG23" s="1"/>
      <c r="JIH23" s="1"/>
      <c r="JII23" s="1"/>
      <c r="JIJ23" s="1"/>
      <c r="JIK23" s="1"/>
      <c r="JIL23" s="1"/>
      <c r="JIM23" s="1"/>
      <c r="JIN23" s="1"/>
      <c r="JIO23" s="1"/>
      <c r="JIP23" s="1"/>
      <c r="JIQ23" s="1"/>
      <c r="JIR23" s="1"/>
      <c r="JIS23" s="1"/>
      <c r="JIT23" s="1"/>
      <c r="JIU23" s="1"/>
      <c r="JIV23" s="1"/>
      <c r="JIW23" s="1"/>
      <c r="JIX23" s="1"/>
      <c r="JIY23" s="1"/>
      <c r="JIZ23" s="1"/>
      <c r="JJA23" s="1"/>
      <c r="JJB23" s="1"/>
      <c r="JJC23" s="1"/>
      <c r="JJD23" s="1"/>
      <c r="JJE23" s="1"/>
      <c r="JJF23" s="1"/>
      <c r="JJG23" s="1"/>
      <c r="JJH23" s="1"/>
      <c r="JJI23" s="1"/>
      <c r="JJJ23" s="1"/>
      <c r="JJK23" s="1"/>
      <c r="JJL23" s="1"/>
      <c r="JJM23" s="1"/>
      <c r="JJN23" s="1"/>
      <c r="JJO23" s="1"/>
      <c r="JJP23" s="1"/>
      <c r="JJQ23" s="1"/>
      <c r="JJR23" s="1"/>
      <c r="JJS23" s="1"/>
      <c r="JJT23" s="1"/>
      <c r="JJU23" s="1"/>
      <c r="JJV23" s="1"/>
      <c r="JJW23" s="1"/>
      <c r="JJX23" s="1"/>
      <c r="JJY23" s="1"/>
      <c r="JJZ23" s="1"/>
      <c r="JKA23" s="1"/>
      <c r="JKB23" s="1"/>
      <c r="JKC23" s="1"/>
      <c r="JKD23" s="1"/>
      <c r="JKE23" s="1"/>
      <c r="JKF23" s="1"/>
      <c r="JKG23" s="1"/>
      <c r="JKH23" s="1"/>
      <c r="JKI23" s="1"/>
      <c r="JKJ23" s="1"/>
      <c r="JKK23" s="1"/>
      <c r="JKL23" s="1"/>
      <c r="JKM23" s="1"/>
      <c r="JKN23" s="1"/>
      <c r="JKO23" s="1"/>
      <c r="JKP23" s="1"/>
      <c r="JKQ23" s="1"/>
      <c r="JKR23" s="1"/>
      <c r="JKS23" s="1"/>
      <c r="JKT23" s="1"/>
      <c r="JKU23" s="1"/>
      <c r="JKV23" s="1"/>
      <c r="JKW23" s="1"/>
      <c r="JKX23" s="1"/>
      <c r="JKY23" s="1"/>
      <c r="JKZ23" s="1"/>
      <c r="JLA23" s="1"/>
      <c r="JLB23" s="1"/>
      <c r="JLC23" s="1"/>
      <c r="JLD23" s="1"/>
      <c r="JLE23" s="1"/>
      <c r="JLF23" s="1"/>
      <c r="JLG23" s="1"/>
      <c r="JLH23" s="1"/>
      <c r="JLI23" s="1"/>
      <c r="JLJ23" s="1"/>
      <c r="JLK23" s="1"/>
      <c r="JLL23" s="1"/>
      <c r="JLM23" s="1"/>
      <c r="JLN23" s="1"/>
      <c r="JLO23" s="1"/>
      <c r="JLP23" s="1"/>
      <c r="JLQ23" s="1"/>
      <c r="JLR23" s="1"/>
      <c r="JLS23" s="1"/>
      <c r="JLT23" s="1"/>
      <c r="JLU23" s="1"/>
      <c r="JLV23" s="1"/>
      <c r="JLW23" s="1"/>
      <c r="JLX23" s="1"/>
      <c r="JLY23" s="1"/>
      <c r="JLZ23" s="1"/>
      <c r="JMA23" s="1"/>
      <c r="JMB23" s="1"/>
      <c r="JMC23" s="1"/>
      <c r="JMD23" s="1"/>
      <c r="JME23" s="1"/>
      <c r="JMF23" s="1"/>
      <c r="JMG23" s="1"/>
      <c r="JMH23" s="1"/>
      <c r="JMI23" s="1"/>
      <c r="JMJ23" s="1"/>
      <c r="JMK23" s="1"/>
      <c r="JML23" s="1"/>
      <c r="JMM23" s="1"/>
      <c r="JMN23" s="1"/>
      <c r="JMO23" s="1"/>
      <c r="JMP23" s="1"/>
      <c r="JMQ23" s="1"/>
      <c r="JMR23" s="1"/>
      <c r="JMS23" s="1"/>
      <c r="JMT23" s="1"/>
      <c r="JMU23" s="1"/>
      <c r="JMV23" s="1"/>
      <c r="JMW23" s="1"/>
      <c r="JMX23" s="1"/>
      <c r="JMY23" s="1"/>
      <c r="JMZ23" s="1"/>
      <c r="JNA23" s="1"/>
      <c r="JNB23" s="1"/>
      <c r="JNC23" s="1"/>
      <c r="JND23" s="1"/>
      <c r="JNE23" s="1"/>
      <c r="JNF23" s="1"/>
      <c r="JNG23" s="1"/>
      <c r="JNH23" s="1"/>
      <c r="JNI23" s="1"/>
      <c r="JNJ23" s="1"/>
      <c r="JNK23" s="1"/>
      <c r="JNL23" s="1"/>
      <c r="JNM23" s="1"/>
      <c r="JNN23" s="1"/>
      <c r="JNO23" s="1"/>
      <c r="JNP23" s="1"/>
      <c r="JNQ23" s="1"/>
      <c r="JNR23" s="1"/>
      <c r="JNS23" s="1"/>
      <c r="JNT23" s="1"/>
      <c r="JNU23" s="1"/>
      <c r="JNV23" s="1"/>
      <c r="JNW23" s="1"/>
      <c r="JNX23" s="1"/>
      <c r="JNY23" s="1"/>
      <c r="JNZ23" s="1"/>
      <c r="JOA23" s="1"/>
      <c r="JOB23" s="1"/>
      <c r="JOC23" s="1"/>
      <c r="JOD23" s="1"/>
      <c r="JOE23" s="1"/>
      <c r="JOF23" s="1"/>
      <c r="JOG23" s="1"/>
      <c r="JOH23" s="1"/>
      <c r="JOI23" s="1"/>
      <c r="JOJ23" s="1"/>
      <c r="JOK23" s="1"/>
      <c r="JOL23" s="1"/>
      <c r="JOM23" s="1"/>
      <c r="JON23" s="1"/>
      <c r="JOO23" s="1"/>
      <c r="JOP23" s="1"/>
      <c r="JOQ23" s="1"/>
      <c r="JOR23" s="1"/>
      <c r="JOS23" s="1"/>
      <c r="JOT23" s="1"/>
      <c r="JOU23" s="1"/>
      <c r="JOV23" s="1"/>
      <c r="JOW23" s="1"/>
      <c r="JOX23" s="1"/>
      <c r="JOY23" s="1"/>
      <c r="JOZ23" s="1"/>
      <c r="JPA23" s="1"/>
      <c r="JPB23" s="1"/>
      <c r="JPC23" s="1"/>
      <c r="JPD23" s="1"/>
      <c r="JPE23" s="1"/>
      <c r="JPF23" s="1"/>
      <c r="JPG23" s="1"/>
      <c r="JPH23" s="1"/>
      <c r="JPI23" s="1"/>
      <c r="JPJ23" s="1"/>
      <c r="JPK23" s="1"/>
      <c r="JPL23" s="1"/>
      <c r="JPM23" s="1"/>
      <c r="JPN23" s="1"/>
      <c r="JPO23" s="1"/>
      <c r="JPP23" s="1"/>
      <c r="JPQ23" s="1"/>
      <c r="JPR23" s="1"/>
      <c r="JPS23" s="1"/>
      <c r="JPT23" s="1"/>
      <c r="JPU23" s="1"/>
      <c r="JPV23" s="1"/>
      <c r="JPW23" s="1"/>
      <c r="JPX23" s="1"/>
      <c r="JPY23" s="1"/>
      <c r="JPZ23" s="1"/>
      <c r="JQA23" s="1"/>
      <c r="JQB23" s="1"/>
      <c r="JQC23" s="1"/>
      <c r="JQD23" s="1"/>
      <c r="JQE23" s="1"/>
      <c r="JQF23" s="1"/>
      <c r="JQG23" s="1"/>
      <c r="JQH23" s="1"/>
      <c r="JQI23" s="1"/>
      <c r="JQJ23" s="1"/>
      <c r="JQK23" s="1"/>
      <c r="JQL23" s="1"/>
      <c r="JQM23" s="1"/>
      <c r="JQN23" s="1"/>
      <c r="JQO23" s="1"/>
      <c r="JQP23" s="1"/>
      <c r="JQQ23" s="1"/>
      <c r="JQR23" s="1"/>
      <c r="JQS23" s="1"/>
      <c r="JQT23" s="1"/>
      <c r="JQU23" s="1"/>
      <c r="JQV23" s="1"/>
      <c r="JQW23" s="1"/>
      <c r="JQX23" s="1"/>
      <c r="JQY23" s="1"/>
      <c r="JQZ23" s="1"/>
      <c r="JRA23" s="1"/>
      <c r="JRB23" s="1"/>
      <c r="JRC23" s="1"/>
      <c r="JRD23" s="1"/>
      <c r="JRE23" s="1"/>
      <c r="JRF23" s="1"/>
      <c r="JRG23" s="1"/>
      <c r="JRH23" s="1"/>
      <c r="JRI23" s="1"/>
      <c r="JRJ23" s="1"/>
      <c r="JRK23" s="1"/>
      <c r="JRL23" s="1"/>
      <c r="JRM23" s="1"/>
      <c r="JRN23" s="1"/>
      <c r="JRO23" s="1"/>
      <c r="JRP23" s="1"/>
      <c r="JRQ23" s="1"/>
      <c r="JRR23" s="1"/>
      <c r="JRS23" s="1"/>
      <c r="JRT23" s="1"/>
      <c r="JRU23" s="1"/>
      <c r="JRV23" s="1"/>
      <c r="JRW23" s="1"/>
      <c r="JRX23" s="1"/>
      <c r="JRY23" s="1"/>
      <c r="JRZ23" s="1"/>
      <c r="JSA23" s="1"/>
      <c r="JSB23" s="1"/>
      <c r="JSC23" s="1"/>
      <c r="JSD23" s="1"/>
      <c r="JSE23" s="1"/>
      <c r="JSF23" s="1"/>
      <c r="JSG23" s="1"/>
      <c r="JSH23" s="1"/>
      <c r="JSI23" s="1"/>
      <c r="JSJ23" s="1"/>
      <c r="JSK23" s="1"/>
      <c r="JSL23" s="1"/>
      <c r="JSM23" s="1"/>
      <c r="JSN23" s="1"/>
      <c r="JSO23" s="1"/>
      <c r="JSP23" s="1"/>
      <c r="JSQ23" s="1"/>
      <c r="JSR23" s="1"/>
      <c r="JSS23" s="1"/>
      <c r="JST23" s="1"/>
      <c r="JSU23" s="1"/>
      <c r="JSV23" s="1"/>
      <c r="JSW23" s="1"/>
      <c r="JSX23" s="1"/>
      <c r="JSY23" s="1"/>
      <c r="JSZ23" s="1"/>
      <c r="JTA23" s="1"/>
      <c r="JTB23" s="1"/>
      <c r="JTC23" s="1"/>
      <c r="JTD23" s="1"/>
      <c r="JTE23" s="1"/>
      <c r="JTF23" s="1"/>
      <c r="JTG23" s="1"/>
      <c r="JTH23" s="1"/>
      <c r="JTI23" s="1"/>
      <c r="JTJ23" s="1"/>
      <c r="JTK23" s="1"/>
      <c r="JTL23" s="1"/>
      <c r="JTM23" s="1"/>
      <c r="JTN23" s="1"/>
      <c r="JTO23" s="1"/>
      <c r="JTP23" s="1"/>
      <c r="JTQ23" s="1"/>
      <c r="JTR23" s="1"/>
      <c r="JTS23" s="1"/>
      <c r="JTT23" s="1"/>
      <c r="JTU23" s="1"/>
      <c r="JTV23" s="1"/>
      <c r="JTW23" s="1"/>
      <c r="JTX23" s="1"/>
      <c r="JTY23" s="1"/>
      <c r="JTZ23" s="1"/>
      <c r="JUA23" s="1"/>
      <c r="JUB23" s="1"/>
      <c r="JUC23" s="1"/>
      <c r="JUD23" s="1"/>
      <c r="JUE23" s="1"/>
      <c r="JUF23" s="1"/>
      <c r="JUG23" s="1"/>
      <c r="JUH23" s="1"/>
      <c r="JUI23" s="1"/>
      <c r="JUJ23" s="1"/>
      <c r="JUK23" s="1"/>
      <c r="JUL23" s="1"/>
      <c r="JUM23" s="1"/>
      <c r="JUN23" s="1"/>
      <c r="JUO23" s="1"/>
      <c r="JUP23" s="1"/>
      <c r="JUQ23" s="1"/>
      <c r="JUR23" s="1"/>
      <c r="JUS23" s="1"/>
      <c r="JUT23" s="1"/>
      <c r="JUU23" s="1"/>
      <c r="JUV23" s="1"/>
      <c r="JUW23" s="1"/>
      <c r="JUX23" s="1"/>
      <c r="JUY23" s="1"/>
      <c r="JUZ23" s="1"/>
      <c r="JVA23" s="1"/>
      <c r="JVB23" s="1"/>
      <c r="JVC23" s="1"/>
      <c r="JVD23" s="1"/>
      <c r="JVE23" s="1"/>
      <c r="JVF23" s="1"/>
      <c r="JVG23" s="1"/>
      <c r="JVH23" s="1"/>
      <c r="JVI23" s="1"/>
      <c r="JVJ23" s="1"/>
      <c r="JVK23" s="1"/>
      <c r="JVL23" s="1"/>
      <c r="JVM23" s="1"/>
      <c r="JVN23" s="1"/>
      <c r="JVO23" s="1"/>
      <c r="JVP23" s="1"/>
      <c r="JVQ23" s="1"/>
      <c r="JVR23" s="1"/>
      <c r="JVS23" s="1"/>
      <c r="JVT23" s="1"/>
      <c r="JVU23" s="1"/>
      <c r="JVV23" s="1"/>
      <c r="JVW23" s="1"/>
      <c r="JVX23" s="1"/>
      <c r="JVY23" s="1"/>
      <c r="JVZ23" s="1"/>
      <c r="JWA23" s="1"/>
      <c r="JWB23" s="1"/>
      <c r="JWC23" s="1"/>
      <c r="JWD23" s="1"/>
      <c r="JWE23" s="1"/>
      <c r="JWF23" s="1"/>
      <c r="JWG23" s="1"/>
      <c r="JWH23" s="1"/>
      <c r="JWI23" s="1"/>
      <c r="JWJ23" s="1"/>
      <c r="JWK23" s="1"/>
      <c r="JWL23" s="1"/>
      <c r="JWM23" s="1"/>
      <c r="JWN23" s="1"/>
      <c r="JWO23" s="1"/>
      <c r="JWP23" s="1"/>
      <c r="JWQ23" s="1"/>
      <c r="JWR23" s="1"/>
      <c r="JWS23" s="1"/>
      <c r="JWT23" s="1"/>
      <c r="JWU23" s="1"/>
      <c r="JWV23" s="1"/>
      <c r="JWW23" s="1"/>
      <c r="JWX23" s="1"/>
      <c r="JWY23" s="1"/>
      <c r="JWZ23" s="1"/>
      <c r="JXA23" s="1"/>
      <c r="JXB23" s="1"/>
      <c r="JXC23" s="1"/>
      <c r="JXD23" s="1"/>
      <c r="JXE23" s="1"/>
      <c r="JXF23" s="1"/>
      <c r="JXG23" s="1"/>
      <c r="JXH23" s="1"/>
      <c r="JXI23" s="1"/>
      <c r="JXJ23" s="1"/>
      <c r="JXK23" s="1"/>
      <c r="JXL23" s="1"/>
      <c r="JXM23" s="1"/>
      <c r="JXN23" s="1"/>
      <c r="JXO23" s="1"/>
      <c r="JXP23" s="1"/>
      <c r="JXQ23" s="1"/>
      <c r="JXR23" s="1"/>
      <c r="JXS23" s="1"/>
      <c r="JXT23" s="1"/>
      <c r="JXU23" s="1"/>
      <c r="JXV23" s="1"/>
      <c r="JXW23" s="1"/>
      <c r="JXX23" s="1"/>
      <c r="JXY23" s="1"/>
      <c r="JXZ23" s="1"/>
      <c r="JYA23" s="1"/>
      <c r="JYB23" s="1"/>
      <c r="JYC23" s="1"/>
      <c r="JYD23" s="1"/>
      <c r="JYE23" s="1"/>
      <c r="JYF23" s="1"/>
      <c r="JYG23" s="1"/>
      <c r="JYH23" s="1"/>
      <c r="JYI23" s="1"/>
      <c r="JYJ23" s="1"/>
      <c r="JYK23" s="1"/>
      <c r="JYL23" s="1"/>
      <c r="JYM23" s="1"/>
      <c r="JYN23" s="1"/>
      <c r="JYO23" s="1"/>
      <c r="JYP23" s="1"/>
      <c r="JYQ23" s="1"/>
      <c r="JYR23" s="1"/>
      <c r="JYS23" s="1"/>
      <c r="JYT23" s="1"/>
      <c r="JYU23" s="1"/>
      <c r="JYV23" s="1"/>
      <c r="JYW23" s="1"/>
      <c r="JYX23" s="1"/>
      <c r="JYY23" s="1"/>
      <c r="JYZ23" s="1"/>
      <c r="JZA23" s="1"/>
      <c r="JZB23" s="1"/>
      <c r="JZC23" s="1"/>
      <c r="JZD23" s="1"/>
      <c r="JZE23" s="1"/>
      <c r="JZF23" s="1"/>
      <c r="JZG23" s="1"/>
      <c r="JZH23" s="1"/>
      <c r="JZI23" s="1"/>
      <c r="JZJ23" s="1"/>
      <c r="JZK23" s="1"/>
      <c r="JZL23" s="1"/>
      <c r="JZM23" s="1"/>
      <c r="JZN23" s="1"/>
      <c r="JZO23" s="1"/>
      <c r="JZP23" s="1"/>
      <c r="JZQ23" s="1"/>
      <c r="JZR23" s="1"/>
      <c r="JZS23" s="1"/>
      <c r="JZT23" s="1"/>
      <c r="JZU23" s="1"/>
      <c r="JZV23" s="1"/>
      <c r="JZW23" s="1"/>
      <c r="JZX23" s="1"/>
      <c r="JZY23" s="1"/>
      <c r="JZZ23" s="1"/>
      <c r="KAA23" s="1"/>
      <c r="KAB23" s="1"/>
      <c r="KAC23" s="1"/>
      <c r="KAD23" s="1"/>
      <c r="KAE23" s="1"/>
      <c r="KAF23" s="1"/>
      <c r="KAG23" s="1"/>
      <c r="KAH23" s="1"/>
      <c r="KAI23" s="1"/>
      <c r="KAJ23" s="1"/>
      <c r="KAK23" s="1"/>
      <c r="KAL23" s="1"/>
      <c r="KAM23" s="1"/>
      <c r="KAN23" s="1"/>
      <c r="KAO23" s="1"/>
      <c r="KAP23" s="1"/>
      <c r="KAQ23" s="1"/>
      <c r="KAR23" s="1"/>
      <c r="KAS23" s="1"/>
      <c r="KAT23" s="1"/>
      <c r="KAU23" s="1"/>
      <c r="KAV23" s="1"/>
      <c r="KAW23" s="1"/>
      <c r="KAX23" s="1"/>
      <c r="KAY23" s="1"/>
      <c r="KAZ23" s="1"/>
      <c r="KBA23" s="1"/>
      <c r="KBB23" s="1"/>
      <c r="KBC23" s="1"/>
      <c r="KBD23" s="1"/>
      <c r="KBE23" s="1"/>
      <c r="KBF23" s="1"/>
      <c r="KBG23" s="1"/>
      <c r="KBH23" s="1"/>
      <c r="KBI23" s="1"/>
      <c r="KBJ23" s="1"/>
      <c r="KBK23" s="1"/>
      <c r="KBL23" s="1"/>
      <c r="KBM23" s="1"/>
      <c r="KBN23" s="1"/>
      <c r="KBO23" s="1"/>
      <c r="KBP23" s="1"/>
      <c r="KBQ23" s="1"/>
      <c r="KBR23" s="1"/>
      <c r="KBS23" s="1"/>
      <c r="KBT23" s="1"/>
      <c r="KBU23" s="1"/>
      <c r="KBV23" s="1"/>
      <c r="KBW23" s="1"/>
      <c r="KBX23" s="1"/>
      <c r="KBY23" s="1"/>
      <c r="KBZ23" s="1"/>
      <c r="KCA23" s="1"/>
      <c r="KCB23" s="1"/>
      <c r="KCC23" s="1"/>
      <c r="KCD23" s="1"/>
      <c r="KCE23" s="1"/>
      <c r="KCF23" s="1"/>
      <c r="KCG23" s="1"/>
      <c r="KCH23" s="1"/>
      <c r="KCI23" s="1"/>
      <c r="KCJ23" s="1"/>
      <c r="KCK23" s="1"/>
      <c r="KCL23" s="1"/>
      <c r="KCM23" s="1"/>
      <c r="KCN23" s="1"/>
      <c r="KCO23" s="1"/>
      <c r="KCP23" s="1"/>
      <c r="KCQ23" s="1"/>
      <c r="KCR23" s="1"/>
      <c r="KCS23" s="1"/>
      <c r="KCT23" s="1"/>
      <c r="KCU23" s="1"/>
      <c r="KCV23" s="1"/>
      <c r="KCW23" s="1"/>
      <c r="KCX23" s="1"/>
      <c r="KCY23" s="1"/>
      <c r="KCZ23" s="1"/>
      <c r="KDA23" s="1"/>
      <c r="KDB23" s="1"/>
      <c r="KDC23" s="1"/>
      <c r="KDD23" s="1"/>
      <c r="KDE23" s="1"/>
      <c r="KDF23" s="1"/>
      <c r="KDG23" s="1"/>
      <c r="KDH23" s="1"/>
      <c r="KDI23" s="1"/>
      <c r="KDJ23" s="1"/>
      <c r="KDK23" s="1"/>
      <c r="KDL23" s="1"/>
      <c r="KDM23" s="1"/>
      <c r="KDN23" s="1"/>
      <c r="KDO23" s="1"/>
      <c r="KDP23" s="1"/>
      <c r="KDQ23" s="1"/>
      <c r="KDR23" s="1"/>
      <c r="KDS23" s="1"/>
      <c r="KDT23" s="1"/>
      <c r="KDU23" s="1"/>
      <c r="KDV23" s="1"/>
      <c r="KDW23" s="1"/>
      <c r="KDX23" s="1"/>
      <c r="KDY23" s="1"/>
      <c r="KDZ23" s="1"/>
      <c r="KEA23" s="1"/>
      <c r="KEB23" s="1"/>
      <c r="KEC23" s="1"/>
      <c r="KED23" s="1"/>
      <c r="KEE23" s="1"/>
      <c r="KEF23" s="1"/>
      <c r="KEG23" s="1"/>
      <c r="KEH23" s="1"/>
      <c r="KEI23" s="1"/>
      <c r="KEJ23" s="1"/>
      <c r="KEK23" s="1"/>
      <c r="KEL23" s="1"/>
      <c r="KEM23" s="1"/>
      <c r="KEN23" s="1"/>
      <c r="KEO23" s="1"/>
      <c r="KEP23" s="1"/>
      <c r="KEQ23" s="1"/>
      <c r="KER23" s="1"/>
      <c r="KES23" s="1"/>
      <c r="KET23" s="1"/>
      <c r="KEU23" s="1"/>
      <c r="KEV23" s="1"/>
      <c r="KEW23" s="1"/>
      <c r="KEX23" s="1"/>
      <c r="KEY23" s="1"/>
      <c r="KEZ23" s="1"/>
      <c r="KFA23" s="1"/>
      <c r="KFB23" s="1"/>
      <c r="KFC23" s="1"/>
      <c r="KFD23" s="1"/>
      <c r="KFE23" s="1"/>
      <c r="KFF23" s="1"/>
      <c r="KFG23" s="1"/>
      <c r="KFH23" s="1"/>
      <c r="KFI23" s="1"/>
      <c r="KFJ23" s="1"/>
      <c r="KFK23" s="1"/>
      <c r="KFL23" s="1"/>
      <c r="KFM23" s="1"/>
      <c r="KFN23" s="1"/>
      <c r="KFO23" s="1"/>
      <c r="KFP23" s="1"/>
      <c r="KFQ23" s="1"/>
      <c r="KFR23" s="1"/>
      <c r="KFS23" s="1"/>
      <c r="KFT23" s="1"/>
      <c r="KFU23" s="1"/>
      <c r="KFV23" s="1"/>
      <c r="KFW23" s="1"/>
      <c r="KFX23" s="1"/>
      <c r="KFY23" s="1"/>
      <c r="KFZ23" s="1"/>
      <c r="KGA23" s="1"/>
      <c r="KGB23" s="1"/>
      <c r="KGC23" s="1"/>
      <c r="KGD23" s="1"/>
      <c r="KGE23" s="1"/>
      <c r="KGF23" s="1"/>
      <c r="KGG23" s="1"/>
      <c r="KGH23" s="1"/>
      <c r="KGI23" s="1"/>
      <c r="KGJ23" s="1"/>
      <c r="KGK23" s="1"/>
      <c r="KGL23" s="1"/>
      <c r="KGM23" s="1"/>
      <c r="KGN23" s="1"/>
      <c r="KGO23" s="1"/>
      <c r="KGP23" s="1"/>
      <c r="KGQ23" s="1"/>
      <c r="KGR23" s="1"/>
      <c r="KGS23" s="1"/>
      <c r="KGT23" s="1"/>
      <c r="KGU23" s="1"/>
      <c r="KGV23" s="1"/>
      <c r="KGW23" s="1"/>
      <c r="KGX23" s="1"/>
      <c r="KGY23" s="1"/>
      <c r="KGZ23" s="1"/>
      <c r="KHA23" s="1"/>
      <c r="KHB23" s="1"/>
      <c r="KHC23" s="1"/>
      <c r="KHD23" s="1"/>
      <c r="KHE23" s="1"/>
      <c r="KHF23" s="1"/>
      <c r="KHG23" s="1"/>
      <c r="KHH23" s="1"/>
      <c r="KHI23" s="1"/>
      <c r="KHJ23" s="1"/>
      <c r="KHK23" s="1"/>
      <c r="KHL23" s="1"/>
      <c r="KHM23" s="1"/>
      <c r="KHN23" s="1"/>
      <c r="KHO23" s="1"/>
      <c r="KHP23" s="1"/>
      <c r="KHQ23" s="1"/>
      <c r="KHR23" s="1"/>
      <c r="KHS23" s="1"/>
      <c r="KHT23" s="1"/>
      <c r="KHU23" s="1"/>
      <c r="KHV23" s="1"/>
      <c r="KHW23" s="1"/>
      <c r="KHX23" s="1"/>
      <c r="KHY23" s="1"/>
      <c r="KHZ23" s="1"/>
      <c r="KIA23" s="1"/>
      <c r="KIB23" s="1"/>
      <c r="KIC23" s="1"/>
      <c r="KID23" s="1"/>
      <c r="KIE23" s="1"/>
      <c r="KIF23" s="1"/>
      <c r="KIG23" s="1"/>
      <c r="KIH23" s="1"/>
      <c r="KII23" s="1"/>
      <c r="KIJ23" s="1"/>
      <c r="KIK23" s="1"/>
      <c r="KIL23" s="1"/>
      <c r="KIM23" s="1"/>
      <c r="KIN23" s="1"/>
      <c r="KIO23" s="1"/>
      <c r="KIP23" s="1"/>
      <c r="KIQ23" s="1"/>
      <c r="KIR23" s="1"/>
      <c r="KIS23" s="1"/>
      <c r="KIT23" s="1"/>
      <c r="KIU23" s="1"/>
      <c r="KIV23" s="1"/>
      <c r="KIW23" s="1"/>
      <c r="KIX23" s="1"/>
      <c r="KIY23" s="1"/>
      <c r="KIZ23" s="1"/>
      <c r="KJA23" s="1"/>
      <c r="KJB23" s="1"/>
      <c r="KJC23" s="1"/>
      <c r="KJD23" s="1"/>
      <c r="KJE23" s="1"/>
      <c r="KJF23" s="1"/>
      <c r="KJG23" s="1"/>
      <c r="KJH23" s="1"/>
      <c r="KJI23" s="1"/>
      <c r="KJJ23" s="1"/>
      <c r="KJK23" s="1"/>
      <c r="KJL23" s="1"/>
      <c r="KJM23" s="1"/>
      <c r="KJN23" s="1"/>
      <c r="KJO23" s="1"/>
      <c r="KJP23" s="1"/>
      <c r="KJQ23" s="1"/>
      <c r="KJR23" s="1"/>
      <c r="KJS23" s="1"/>
      <c r="KJT23" s="1"/>
      <c r="KJU23" s="1"/>
      <c r="KJV23" s="1"/>
      <c r="KJW23" s="1"/>
      <c r="KJX23" s="1"/>
      <c r="KJY23" s="1"/>
      <c r="KJZ23" s="1"/>
      <c r="KKA23" s="1"/>
      <c r="KKB23" s="1"/>
      <c r="KKC23" s="1"/>
      <c r="KKD23" s="1"/>
      <c r="KKE23" s="1"/>
      <c r="KKF23" s="1"/>
      <c r="KKG23" s="1"/>
      <c r="KKH23" s="1"/>
      <c r="KKI23" s="1"/>
      <c r="KKJ23" s="1"/>
      <c r="KKK23" s="1"/>
      <c r="KKL23" s="1"/>
      <c r="KKM23" s="1"/>
      <c r="KKN23" s="1"/>
      <c r="KKO23" s="1"/>
      <c r="KKP23" s="1"/>
      <c r="KKQ23" s="1"/>
      <c r="KKR23" s="1"/>
      <c r="KKS23" s="1"/>
      <c r="KKT23" s="1"/>
      <c r="KKU23" s="1"/>
      <c r="KKV23" s="1"/>
      <c r="KKW23" s="1"/>
      <c r="KKX23" s="1"/>
      <c r="KKY23" s="1"/>
      <c r="KKZ23" s="1"/>
      <c r="KLA23" s="1"/>
      <c r="KLB23" s="1"/>
      <c r="KLC23" s="1"/>
      <c r="KLD23" s="1"/>
      <c r="KLE23" s="1"/>
      <c r="KLF23" s="1"/>
      <c r="KLG23" s="1"/>
      <c r="KLH23" s="1"/>
      <c r="KLI23" s="1"/>
      <c r="KLJ23" s="1"/>
      <c r="KLK23" s="1"/>
      <c r="KLL23" s="1"/>
      <c r="KLM23" s="1"/>
      <c r="KLN23" s="1"/>
      <c r="KLO23" s="1"/>
      <c r="KLP23" s="1"/>
      <c r="KLQ23" s="1"/>
      <c r="KLR23" s="1"/>
      <c r="KLS23" s="1"/>
      <c r="KLT23" s="1"/>
      <c r="KLU23" s="1"/>
      <c r="KLV23" s="1"/>
      <c r="KLW23" s="1"/>
      <c r="KLX23" s="1"/>
      <c r="KLY23" s="1"/>
      <c r="KLZ23" s="1"/>
      <c r="KMA23" s="1"/>
      <c r="KMB23" s="1"/>
      <c r="KMC23" s="1"/>
      <c r="KMD23" s="1"/>
      <c r="KME23" s="1"/>
      <c r="KMF23" s="1"/>
      <c r="KMG23" s="1"/>
      <c r="KMH23" s="1"/>
      <c r="KMI23" s="1"/>
      <c r="KMJ23" s="1"/>
      <c r="KMK23" s="1"/>
      <c r="KML23" s="1"/>
      <c r="KMM23" s="1"/>
      <c r="KMN23" s="1"/>
      <c r="KMO23" s="1"/>
      <c r="KMP23" s="1"/>
      <c r="KMQ23" s="1"/>
      <c r="KMR23" s="1"/>
      <c r="KMS23" s="1"/>
      <c r="KMT23" s="1"/>
      <c r="KMU23" s="1"/>
      <c r="KMV23" s="1"/>
      <c r="KMW23" s="1"/>
      <c r="KMX23" s="1"/>
      <c r="KMY23" s="1"/>
      <c r="KMZ23" s="1"/>
      <c r="KNA23" s="1"/>
      <c r="KNB23" s="1"/>
      <c r="KNC23" s="1"/>
      <c r="KND23" s="1"/>
      <c r="KNE23" s="1"/>
      <c r="KNF23" s="1"/>
      <c r="KNG23" s="1"/>
      <c r="KNH23" s="1"/>
      <c r="KNI23" s="1"/>
      <c r="KNJ23" s="1"/>
      <c r="KNK23" s="1"/>
      <c r="KNL23" s="1"/>
      <c r="KNM23" s="1"/>
      <c r="KNN23" s="1"/>
      <c r="KNO23" s="1"/>
      <c r="KNP23" s="1"/>
      <c r="KNQ23" s="1"/>
      <c r="KNR23" s="1"/>
      <c r="KNS23" s="1"/>
      <c r="KNT23" s="1"/>
      <c r="KNU23" s="1"/>
      <c r="KNV23" s="1"/>
      <c r="KNW23" s="1"/>
      <c r="KNX23" s="1"/>
      <c r="KNY23" s="1"/>
      <c r="KNZ23" s="1"/>
      <c r="KOA23" s="1"/>
      <c r="KOB23" s="1"/>
      <c r="KOC23" s="1"/>
      <c r="KOD23" s="1"/>
      <c r="KOE23" s="1"/>
      <c r="KOF23" s="1"/>
      <c r="KOG23" s="1"/>
      <c r="KOH23" s="1"/>
      <c r="KOI23" s="1"/>
      <c r="KOJ23" s="1"/>
      <c r="KOK23" s="1"/>
      <c r="KOL23" s="1"/>
      <c r="KOM23" s="1"/>
      <c r="KON23" s="1"/>
      <c r="KOO23" s="1"/>
      <c r="KOP23" s="1"/>
      <c r="KOQ23" s="1"/>
      <c r="KOR23" s="1"/>
      <c r="KOS23" s="1"/>
      <c r="KOT23" s="1"/>
      <c r="KOU23" s="1"/>
      <c r="KOV23" s="1"/>
      <c r="KOW23" s="1"/>
      <c r="KOX23" s="1"/>
      <c r="KOY23" s="1"/>
      <c r="KOZ23" s="1"/>
      <c r="KPA23" s="1"/>
      <c r="KPB23" s="1"/>
      <c r="KPC23" s="1"/>
      <c r="KPD23" s="1"/>
      <c r="KPE23" s="1"/>
      <c r="KPF23" s="1"/>
      <c r="KPG23" s="1"/>
      <c r="KPH23" s="1"/>
      <c r="KPI23" s="1"/>
      <c r="KPJ23" s="1"/>
      <c r="KPK23" s="1"/>
      <c r="KPL23" s="1"/>
      <c r="KPM23" s="1"/>
      <c r="KPN23" s="1"/>
      <c r="KPO23" s="1"/>
      <c r="KPP23" s="1"/>
      <c r="KPQ23" s="1"/>
      <c r="KPR23" s="1"/>
      <c r="KPS23" s="1"/>
      <c r="KPT23" s="1"/>
      <c r="KPU23" s="1"/>
      <c r="KPV23" s="1"/>
      <c r="KPW23" s="1"/>
      <c r="KPX23" s="1"/>
      <c r="KPY23" s="1"/>
      <c r="KPZ23" s="1"/>
      <c r="KQA23" s="1"/>
      <c r="KQB23" s="1"/>
      <c r="KQC23" s="1"/>
      <c r="KQD23" s="1"/>
      <c r="KQE23" s="1"/>
      <c r="KQF23" s="1"/>
      <c r="KQG23" s="1"/>
      <c r="KQH23" s="1"/>
      <c r="KQI23" s="1"/>
      <c r="KQJ23" s="1"/>
      <c r="KQK23" s="1"/>
      <c r="KQL23" s="1"/>
      <c r="KQM23" s="1"/>
      <c r="KQN23" s="1"/>
      <c r="KQO23" s="1"/>
      <c r="KQP23" s="1"/>
      <c r="KQQ23" s="1"/>
      <c r="KQR23" s="1"/>
      <c r="KQS23" s="1"/>
      <c r="KQT23" s="1"/>
      <c r="KQU23" s="1"/>
      <c r="KQV23" s="1"/>
      <c r="KQW23" s="1"/>
      <c r="KQX23" s="1"/>
      <c r="KQY23" s="1"/>
      <c r="KQZ23" s="1"/>
      <c r="KRA23" s="1"/>
      <c r="KRB23" s="1"/>
      <c r="KRC23" s="1"/>
      <c r="KRD23" s="1"/>
      <c r="KRE23" s="1"/>
      <c r="KRF23" s="1"/>
      <c r="KRG23" s="1"/>
      <c r="KRH23" s="1"/>
      <c r="KRI23" s="1"/>
      <c r="KRJ23" s="1"/>
      <c r="KRK23" s="1"/>
      <c r="KRL23" s="1"/>
      <c r="KRM23" s="1"/>
      <c r="KRN23" s="1"/>
      <c r="KRO23" s="1"/>
      <c r="KRP23" s="1"/>
      <c r="KRQ23" s="1"/>
      <c r="KRR23" s="1"/>
      <c r="KRS23" s="1"/>
      <c r="KRT23" s="1"/>
      <c r="KRU23" s="1"/>
      <c r="KRV23" s="1"/>
      <c r="KRW23" s="1"/>
      <c r="KRX23" s="1"/>
      <c r="KRY23" s="1"/>
      <c r="KRZ23" s="1"/>
      <c r="KSA23" s="1"/>
      <c r="KSB23" s="1"/>
      <c r="KSC23" s="1"/>
      <c r="KSD23" s="1"/>
      <c r="KSE23" s="1"/>
      <c r="KSF23" s="1"/>
      <c r="KSG23" s="1"/>
      <c r="KSH23" s="1"/>
      <c r="KSI23" s="1"/>
      <c r="KSJ23" s="1"/>
      <c r="KSK23" s="1"/>
      <c r="KSL23" s="1"/>
      <c r="KSM23" s="1"/>
      <c r="KSN23" s="1"/>
      <c r="KSO23" s="1"/>
      <c r="KSP23" s="1"/>
      <c r="KSQ23" s="1"/>
      <c r="KSR23" s="1"/>
      <c r="KSS23" s="1"/>
      <c r="KST23" s="1"/>
      <c r="KSU23" s="1"/>
      <c r="KSV23" s="1"/>
      <c r="KSW23" s="1"/>
      <c r="KSX23" s="1"/>
      <c r="KSY23" s="1"/>
      <c r="KSZ23" s="1"/>
      <c r="KTA23" s="1"/>
      <c r="KTB23" s="1"/>
      <c r="KTC23" s="1"/>
      <c r="KTD23" s="1"/>
      <c r="KTE23" s="1"/>
      <c r="KTF23" s="1"/>
      <c r="KTG23" s="1"/>
      <c r="KTH23" s="1"/>
      <c r="KTI23" s="1"/>
      <c r="KTJ23" s="1"/>
      <c r="KTK23" s="1"/>
      <c r="KTL23" s="1"/>
      <c r="KTM23" s="1"/>
      <c r="KTN23" s="1"/>
      <c r="KTO23" s="1"/>
      <c r="KTP23" s="1"/>
      <c r="KTQ23" s="1"/>
      <c r="KTR23" s="1"/>
      <c r="KTS23" s="1"/>
      <c r="KTT23" s="1"/>
      <c r="KTU23" s="1"/>
      <c r="KTV23" s="1"/>
      <c r="KTW23" s="1"/>
      <c r="KTX23" s="1"/>
      <c r="KTY23" s="1"/>
      <c r="KTZ23" s="1"/>
      <c r="KUA23" s="1"/>
      <c r="KUB23" s="1"/>
      <c r="KUC23" s="1"/>
      <c r="KUD23" s="1"/>
      <c r="KUE23" s="1"/>
      <c r="KUF23" s="1"/>
      <c r="KUG23" s="1"/>
      <c r="KUH23" s="1"/>
      <c r="KUI23" s="1"/>
      <c r="KUJ23" s="1"/>
      <c r="KUK23" s="1"/>
      <c r="KUL23" s="1"/>
      <c r="KUM23" s="1"/>
      <c r="KUN23" s="1"/>
      <c r="KUO23" s="1"/>
      <c r="KUP23" s="1"/>
      <c r="KUQ23" s="1"/>
      <c r="KUR23" s="1"/>
      <c r="KUS23" s="1"/>
      <c r="KUT23" s="1"/>
      <c r="KUU23" s="1"/>
      <c r="KUV23" s="1"/>
      <c r="KUW23" s="1"/>
      <c r="KUX23" s="1"/>
      <c r="KUY23" s="1"/>
      <c r="KUZ23" s="1"/>
      <c r="KVA23" s="1"/>
      <c r="KVB23" s="1"/>
      <c r="KVC23" s="1"/>
      <c r="KVD23" s="1"/>
      <c r="KVE23" s="1"/>
      <c r="KVF23" s="1"/>
      <c r="KVG23" s="1"/>
      <c r="KVH23" s="1"/>
      <c r="KVI23" s="1"/>
      <c r="KVJ23" s="1"/>
      <c r="KVK23" s="1"/>
      <c r="KVL23" s="1"/>
      <c r="KVM23" s="1"/>
      <c r="KVN23" s="1"/>
      <c r="KVO23" s="1"/>
      <c r="KVP23" s="1"/>
      <c r="KVQ23" s="1"/>
      <c r="KVR23" s="1"/>
      <c r="KVS23" s="1"/>
      <c r="KVT23" s="1"/>
      <c r="KVU23" s="1"/>
      <c r="KVV23" s="1"/>
      <c r="KVW23" s="1"/>
      <c r="KVX23" s="1"/>
      <c r="KVY23" s="1"/>
      <c r="KVZ23" s="1"/>
      <c r="KWA23" s="1"/>
      <c r="KWB23" s="1"/>
      <c r="KWC23" s="1"/>
      <c r="KWD23" s="1"/>
      <c r="KWE23" s="1"/>
      <c r="KWF23" s="1"/>
      <c r="KWG23" s="1"/>
      <c r="KWH23" s="1"/>
      <c r="KWI23" s="1"/>
      <c r="KWJ23" s="1"/>
      <c r="KWK23" s="1"/>
      <c r="KWL23" s="1"/>
      <c r="KWM23" s="1"/>
      <c r="KWN23" s="1"/>
      <c r="KWO23" s="1"/>
      <c r="KWP23" s="1"/>
      <c r="KWQ23" s="1"/>
      <c r="KWR23" s="1"/>
      <c r="KWS23" s="1"/>
      <c r="KWT23" s="1"/>
      <c r="KWU23" s="1"/>
      <c r="KWV23" s="1"/>
      <c r="KWW23" s="1"/>
      <c r="KWX23" s="1"/>
      <c r="KWY23" s="1"/>
      <c r="KWZ23" s="1"/>
      <c r="KXA23" s="1"/>
      <c r="KXB23" s="1"/>
      <c r="KXC23" s="1"/>
      <c r="KXD23" s="1"/>
      <c r="KXE23" s="1"/>
      <c r="KXF23" s="1"/>
      <c r="KXG23" s="1"/>
      <c r="KXH23" s="1"/>
      <c r="KXI23" s="1"/>
      <c r="KXJ23" s="1"/>
      <c r="KXK23" s="1"/>
      <c r="KXL23" s="1"/>
      <c r="KXM23" s="1"/>
      <c r="KXN23" s="1"/>
      <c r="KXO23" s="1"/>
      <c r="KXP23" s="1"/>
      <c r="KXQ23" s="1"/>
      <c r="KXR23" s="1"/>
      <c r="KXS23" s="1"/>
      <c r="KXT23" s="1"/>
      <c r="KXU23" s="1"/>
      <c r="KXV23" s="1"/>
      <c r="KXW23" s="1"/>
      <c r="KXX23" s="1"/>
      <c r="KXY23" s="1"/>
      <c r="KXZ23" s="1"/>
      <c r="KYA23" s="1"/>
      <c r="KYB23" s="1"/>
      <c r="KYC23" s="1"/>
      <c r="KYD23" s="1"/>
      <c r="KYE23" s="1"/>
      <c r="KYF23" s="1"/>
      <c r="KYG23" s="1"/>
      <c r="KYH23" s="1"/>
      <c r="KYI23" s="1"/>
      <c r="KYJ23" s="1"/>
      <c r="KYK23" s="1"/>
      <c r="KYL23" s="1"/>
      <c r="KYM23" s="1"/>
      <c r="KYN23" s="1"/>
      <c r="KYO23" s="1"/>
      <c r="KYP23" s="1"/>
      <c r="KYQ23" s="1"/>
      <c r="KYR23" s="1"/>
      <c r="KYS23" s="1"/>
      <c r="KYT23" s="1"/>
      <c r="KYU23" s="1"/>
      <c r="KYV23" s="1"/>
      <c r="KYW23" s="1"/>
      <c r="KYX23" s="1"/>
      <c r="KYY23" s="1"/>
      <c r="KYZ23" s="1"/>
      <c r="KZA23" s="1"/>
      <c r="KZB23" s="1"/>
      <c r="KZC23" s="1"/>
      <c r="KZD23" s="1"/>
      <c r="KZE23" s="1"/>
      <c r="KZF23" s="1"/>
      <c r="KZG23" s="1"/>
      <c r="KZH23" s="1"/>
      <c r="KZI23" s="1"/>
      <c r="KZJ23" s="1"/>
      <c r="KZK23" s="1"/>
      <c r="KZL23" s="1"/>
      <c r="KZM23" s="1"/>
      <c r="KZN23" s="1"/>
      <c r="KZO23" s="1"/>
      <c r="KZP23" s="1"/>
      <c r="KZQ23" s="1"/>
      <c r="KZR23" s="1"/>
      <c r="KZS23" s="1"/>
      <c r="KZT23" s="1"/>
      <c r="KZU23" s="1"/>
      <c r="KZV23" s="1"/>
      <c r="KZW23" s="1"/>
      <c r="KZX23" s="1"/>
      <c r="KZY23" s="1"/>
      <c r="KZZ23" s="1"/>
      <c r="LAA23" s="1"/>
      <c r="LAB23" s="1"/>
      <c r="LAC23" s="1"/>
      <c r="LAD23" s="1"/>
      <c r="LAE23" s="1"/>
      <c r="LAF23" s="1"/>
      <c r="LAG23" s="1"/>
      <c r="LAH23" s="1"/>
      <c r="LAI23" s="1"/>
      <c r="LAJ23" s="1"/>
      <c r="LAK23" s="1"/>
      <c r="LAL23" s="1"/>
      <c r="LAM23" s="1"/>
      <c r="LAN23" s="1"/>
      <c r="LAO23" s="1"/>
      <c r="LAP23" s="1"/>
      <c r="LAQ23" s="1"/>
      <c r="LAR23" s="1"/>
      <c r="LAS23" s="1"/>
      <c r="LAT23" s="1"/>
      <c r="LAU23" s="1"/>
      <c r="LAV23" s="1"/>
      <c r="LAW23" s="1"/>
      <c r="LAX23" s="1"/>
      <c r="LAY23" s="1"/>
      <c r="LAZ23" s="1"/>
      <c r="LBA23" s="1"/>
      <c r="LBB23" s="1"/>
      <c r="LBC23" s="1"/>
      <c r="LBD23" s="1"/>
      <c r="LBE23" s="1"/>
      <c r="LBF23" s="1"/>
      <c r="LBG23" s="1"/>
      <c r="LBH23" s="1"/>
      <c r="LBI23" s="1"/>
      <c r="LBJ23" s="1"/>
      <c r="LBK23" s="1"/>
      <c r="LBL23" s="1"/>
      <c r="LBM23" s="1"/>
      <c r="LBN23" s="1"/>
      <c r="LBO23" s="1"/>
      <c r="LBP23" s="1"/>
      <c r="LBQ23" s="1"/>
      <c r="LBR23" s="1"/>
      <c r="LBS23" s="1"/>
      <c r="LBT23" s="1"/>
      <c r="LBU23" s="1"/>
      <c r="LBV23" s="1"/>
      <c r="LBW23" s="1"/>
      <c r="LBX23" s="1"/>
      <c r="LBY23" s="1"/>
      <c r="LBZ23" s="1"/>
      <c r="LCA23" s="1"/>
      <c r="LCB23" s="1"/>
      <c r="LCC23" s="1"/>
      <c r="LCD23" s="1"/>
      <c r="LCE23" s="1"/>
      <c r="LCF23" s="1"/>
      <c r="LCG23" s="1"/>
      <c r="LCH23" s="1"/>
      <c r="LCI23" s="1"/>
      <c r="LCJ23" s="1"/>
      <c r="LCK23" s="1"/>
      <c r="LCL23" s="1"/>
      <c r="LCM23" s="1"/>
      <c r="LCN23" s="1"/>
      <c r="LCO23" s="1"/>
      <c r="LCP23" s="1"/>
      <c r="LCQ23" s="1"/>
      <c r="LCR23" s="1"/>
      <c r="LCS23" s="1"/>
      <c r="LCT23" s="1"/>
      <c r="LCU23" s="1"/>
      <c r="LCV23" s="1"/>
      <c r="LCW23" s="1"/>
      <c r="LCX23" s="1"/>
      <c r="LCY23" s="1"/>
      <c r="LCZ23" s="1"/>
      <c r="LDA23" s="1"/>
      <c r="LDB23" s="1"/>
      <c r="LDC23" s="1"/>
      <c r="LDD23" s="1"/>
      <c r="LDE23" s="1"/>
      <c r="LDF23" s="1"/>
      <c r="LDG23" s="1"/>
      <c r="LDH23" s="1"/>
      <c r="LDI23" s="1"/>
      <c r="LDJ23" s="1"/>
      <c r="LDK23" s="1"/>
      <c r="LDL23" s="1"/>
      <c r="LDM23" s="1"/>
      <c r="LDN23" s="1"/>
      <c r="LDO23" s="1"/>
      <c r="LDP23" s="1"/>
      <c r="LDQ23" s="1"/>
      <c r="LDR23" s="1"/>
      <c r="LDS23" s="1"/>
      <c r="LDT23" s="1"/>
      <c r="LDU23" s="1"/>
      <c r="LDV23" s="1"/>
      <c r="LDW23" s="1"/>
      <c r="LDX23" s="1"/>
      <c r="LDY23" s="1"/>
      <c r="LDZ23" s="1"/>
      <c r="LEA23" s="1"/>
      <c r="LEB23" s="1"/>
      <c r="LEC23" s="1"/>
      <c r="LED23" s="1"/>
      <c r="LEE23" s="1"/>
      <c r="LEF23" s="1"/>
      <c r="LEG23" s="1"/>
      <c r="LEH23" s="1"/>
      <c r="LEI23" s="1"/>
      <c r="LEJ23" s="1"/>
      <c r="LEK23" s="1"/>
      <c r="LEL23" s="1"/>
      <c r="LEM23" s="1"/>
      <c r="LEN23" s="1"/>
      <c r="LEO23" s="1"/>
      <c r="LEP23" s="1"/>
      <c r="LEQ23" s="1"/>
      <c r="LER23" s="1"/>
      <c r="LES23" s="1"/>
      <c r="LET23" s="1"/>
      <c r="LEU23" s="1"/>
      <c r="LEV23" s="1"/>
      <c r="LEW23" s="1"/>
      <c r="LEX23" s="1"/>
      <c r="LEY23" s="1"/>
      <c r="LEZ23" s="1"/>
      <c r="LFA23" s="1"/>
      <c r="LFB23" s="1"/>
      <c r="LFC23" s="1"/>
      <c r="LFD23" s="1"/>
      <c r="LFE23" s="1"/>
      <c r="LFF23" s="1"/>
      <c r="LFG23" s="1"/>
      <c r="LFH23" s="1"/>
      <c r="LFI23" s="1"/>
      <c r="LFJ23" s="1"/>
      <c r="LFK23" s="1"/>
      <c r="LFL23" s="1"/>
      <c r="LFM23" s="1"/>
      <c r="LFN23" s="1"/>
      <c r="LFO23" s="1"/>
      <c r="LFP23" s="1"/>
      <c r="LFQ23" s="1"/>
      <c r="LFR23" s="1"/>
      <c r="LFS23" s="1"/>
      <c r="LFT23" s="1"/>
      <c r="LFU23" s="1"/>
      <c r="LFV23" s="1"/>
      <c r="LFW23" s="1"/>
      <c r="LFX23" s="1"/>
      <c r="LFY23" s="1"/>
      <c r="LFZ23" s="1"/>
      <c r="LGA23" s="1"/>
      <c r="LGB23" s="1"/>
      <c r="LGC23" s="1"/>
      <c r="LGD23" s="1"/>
      <c r="LGE23" s="1"/>
      <c r="LGF23" s="1"/>
      <c r="LGG23" s="1"/>
      <c r="LGH23" s="1"/>
      <c r="LGI23" s="1"/>
      <c r="LGJ23" s="1"/>
      <c r="LGK23" s="1"/>
      <c r="LGL23" s="1"/>
      <c r="LGM23" s="1"/>
      <c r="LGN23" s="1"/>
      <c r="LGO23" s="1"/>
      <c r="LGP23" s="1"/>
      <c r="LGQ23" s="1"/>
      <c r="LGR23" s="1"/>
      <c r="LGS23" s="1"/>
      <c r="LGT23" s="1"/>
      <c r="LGU23" s="1"/>
      <c r="LGV23" s="1"/>
      <c r="LGW23" s="1"/>
      <c r="LGX23" s="1"/>
      <c r="LGY23" s="1"/>
      <c r="LGZ23" s="1"/>
      <c r="LHA23" s="1"/>
      <c r="LHB23" s="1"/>
      <c r="LHC23" s="1"/>
      <c r="LHD23" s="1"/>
      <c r="LHE23" s="1"/>
      <c r="LHF23" s="1"/>
      <c r="LHG23" s="1"/>
      <c r="LHH23" s="1"/>
      <c r="LHI23" s="1"/>
      <c r="LHJ23" s="1"/>
      <c r="LHK23" s="1"/>
      <c r="LHL23" s="1"/>
      <c r="LHM23" s="1"/>
      <c r="LHN23" s="1"/>
      <c r="LHO23" s="1"/>
      <c r="LHP23" s="1"/>
      <c r="LHQ23" s="1"/>
      <c r="LHR23" s="1"/>
      <c r="LHS23" s="1"/>
      <c r="LHT23" s="1"/>
      <c r="LHU23" s="1"/>
      <c r="LHV23" s="1"/>
      <c r="LHW23" s="1"/>
      <c r="LHX23" s="1"/>
      <c r="LHY23" s="1"/>
      <c r="LHZ23" s="1"/>
      <c r="LIA23" s="1"/>
      <c r="LIB23" s="1"/>
      <c r="LIC23" s="1"/>
      <c r="LID23" s="1"/>
      <c r="LIE23" s="1"/>
      <c r="LIF23" s="1"/>
      <c r="LIG23" s="1"/>
      <c r="LIH23" s="1"/>
      <c r="LII23" s="1"/>
      <c r="LIJ23" s="1"/>
      <c r="LIK23" s="1"/>
      <c r="LIL23" s="1"/>
      <c r="LIM23" s="1"/>
      <c r="LIN23" s="1"/>
      <c r="LIO23" s="1"/>
      <c r="LIP23" s="1"/>
      <c r="LIQ23" s="1"/>
      <c r="LIR23" s="1"/>
      <c r="LIS23" s="1"/>
      <c r="LIT23" s="1"/>
      <c r="LIU23" s="1"/>
      <c r="LIV23" s="1"/>
      <c r="LIW23" s="1"/>
      <c r="LIX23" s="1"/>
      <c r="LIY23" s="1"/>
      <c r="LIZ23" s="1"/>
      <c r="LJA23" s="1"/>
      <c r="LJB23" s="1"/>
      <c r="LJC23" s="1"/>
      <c r="LJD23" s="1"/>
      <c r="LJE23" s="1"/>
      <c r="LJF23" s="1"/>
      <c r="LJG23" s="1"/>
      <c r="LJH23" s="1"/>
      <c r="LJI23" s="1"/>
      <c r="LJJ23" s="1"/>
      <c r="LJK23" s="1"/>
      <c r="LJL23" s="1"/>
      <c r="LJM23" s="1"/>
      <c r="LJN23" s="1"/>
      <c r="LJO23" s="1"/>
      <c r="LJP23" s="1"/>
      <c r="LJQ23" s="1"/>
      <c r="LJR23" s="1"/>
      <c r="LJS23" s="1"/>
      <c r="LJT23" s="1"/>
      <c r="LJU23" s="1"/>
      <c r="LJV23" s="1"/>
      <c r="LJW23" s="1"/>
      <c r="LJX23" s="1"/>
      <c r="LJY23" s="1"/>
      <c r="LJZ23" s="1"/>
      <c r="LKA23" s="1"/>
      <c r="LKB23" s="1"/>
      <c r="LKC23" s="1"/>
      <c r="LKD23" s="1"/>
      <c r="LKE23" s="1"/>
      <c r="LKF23" s="1"/>
      <c r="LKG23" s="1"/>
      <c r="LKH23" s="1"/>
      <c r="LKI23" s="1"/>
      <c r="LKJ23" s="1"/>
      <c r="LKK23" s="1"/>
      <c r="LKL23" s="1"/>
      <c r="LKM23" s="1"/>
      <c r="LKN23" s="1"/>
      <c r="LKO23" s="1"/>
      <c r="LKP23" s="1"/>
      <c r="LKQ23" s="1"/>
      <c r="LKR23" s="1"/>
      <c r="LKS23" s="1"/>
      <c r="LKT23" s="1"/>
      <c r="LKU23" s="1"/>
      <c r="LKV23" s="1"/>
      <c r="LKW23" s="1"/>
      <c r="LKX23" s="1"/>
      <c r="LKY23" s="1"/>
      <c r="LKZ23" s="1"/>
      <c r="LLA23" s="1"/>
      <c r="LLB23" s="1"/>
      <c r="LLC23" s="1"/>
      <c r="LLD23" s="1"/>
      <c r="LLE23" s="1"/>
      <c r="LLF23" s="1"/>
      <c r="LLG23" s="1"/>
      <c r="LLH23" s="1"/>
      <c r="LLI23" s="1"/>
      <c r="LLJ23" s="1"/>
      <c r="LLK23" s="1"/>
      <c r="LLL23" s="1"/>
      <c r="LLM23" s="1"/>
      <c r="LLN23" s="1"/>
      <c r="LLO23" s="1"/>
      <c r="LLP23" s="1"/>
      <c r="LLQ23" s="1"/>
      <c r="LLR23" s="1"/>
      <c r="LLS23" s="1"/>
      <c r="LLT23" s="1"/>
      <c r="LLU23" s="1"/>
      <c r="LLV23" s="1"/>
      <c r="LLW23" s="1"/>
      <c r="LLX23" s="1"/>
      <c r="LLY23" s="1"/>
      <c r="LLZ23" s="1"/>
      <c r="LMA23" s="1"/>
      <c r="LMB23" s="1"/>
      <c r="LMC23" s="1"/>
      <c r="LMD23" s="1"/>
      <c r="LME23" s="1"/>
      <c r="LMF23" s="1"/>
      <c r="LMG23" s="1"/>
      <c r="LMH23" s="1"/>
      <c r="LMI23" s="1"/>
      <c r="LMJ23" s="1"/>
      <c r="LMK23" s="1"/>
      <c r="LML23" s="1"/>
      <c r="LMM23" s="1"/>
      <c r="LMN23" s="1"/>
      <c r="LMO23" s="1"/>
      <c r="LMP23" s="1"/>
      <c r="LMQ23" s="1"/>
      <c r="LMR23" s="1"/>
      <c r="LMS23" s="1"/>
      <c r="LMT23" s="1"/>
      <c r="LMU23" s="1"/>
      <c r="LMV23" s="1"/>
      <c r="LMW23" s="1"/>
      <c r="LMX23" s="1"/>
      <c r="LMY23" s="1"/>
      <c r="LMZ23" s="1"/>
      <c r="LNA23" s="1"/>
      <c r="LNB23" s="1"/>
      <c r="LNC23" s="1"/>
      <c r="LND23" s="1"/>
      <c r="LNE23" s="1"/>
      <c r="LNF23" s="1"/>
      <c r="LNG23" s="1"/>
      <c r="LNH23" s="1"/>
      <c r="LNI23" s="1"/>
      <c r="LNJ23" s="1"/>
      <c r="LNK23" s="1"/>
      <c r="LNL23" s="1"/>
      <c r="LNM23" s="1"/>
      <c r="LNN23" s="1"/>
      <c r="LNO23" s="1"/>
      <c r="LNP23" s="1"/>
      <c r="LNQ23" s="1"/>
      <c r="LNR23" s="1"/>
      <c r="LNS23" s="1"/>
      <c r="LNT23" s="1"/>
      <c r="LNU23" s="1"/>
      <c r="LNV23" s="1"/>
      <c r="LNW23" s="1"/>
      <c r="LNX23" s="1"/>
      <c r="LNY23" s="1"/>
      <c r="LNZ23" s="1"/>
      <c r="LOA23" s="1"/>
      <c r="LOB23" s="1"/>
      <c r="LOC23" s="1"/>
      <c r="LOD23" s="1"/>
      <c r="LOE23" s="1"/>
      <c r="LOF23" s="1"/>
      <c r="LOG23" s="1"/>
      <c r="LOH23" s="1"/>
      <c r="LOI23" s="1"/>
      <c r="LOJ23" s="1"/>
      <c r="LOK23" s="1"/>
      <c r="LOL23" s="1"/>
      <c r="LOM23" s="1"/>
      <c r="LON23" s="1"/>
      <c r="LOO23" s="1"/>
      <c r="LOP23" s="1"/>
      <c r="LOQ23" s="1"/>
      <c r="LOR23" s="1"/>
      <c r="LOS23" s="1"/>
      <c r="LOT23" s="1"/>
      <c r="LOU23" s="1"/>
      <c r="LOV23" s="1"/>
      <c r="LOW23" s="1"/>
      <c r="LOX23" s="1"/>
      <c r="LOY23" s="1"/>
      <c r="LOZ23" s="1"/>
      <c r="LPA23" s="1"/>
      <c r="LPB23" s="1"/>
      <c r="LPC23" s="1"/>
      <c r="LPD23" s="1"/>
      <c r="LPE23" s="1"/>
      <c r="LPF23" s="1"/>
      <c r="LPG23" s="1"/>
      <c r="LPH23" s="1"/>
      <c r="LPI23" s="1"/>
      <c r="LPJ23" s="1"/>
      <c r="LPK23" s="1"/>
      <c r="LPL23" s="1"/>
      <c r="LPM23" s="1"/>
      <c r="LPN23" s="1"/>
      <c r="LPO23" s="1"/>
      <c r="LPP23" s="1"/>
      <c r="LPQ23" s="1"/>
      <c r="LPR23" s="1"/>
      <c r="LPS23" s="1"/>
      <c r="LPT23" s="1"/>
      <c r="LPU23" s="1"/>
      <c r="LPV23" s="1"/>
      <c r="LPW23" s="1"/>
      <c r="LPX23" s="1"/>
      <c r="LPY23" s="1"/>
      <c r="LPZ23" s="1"/>
      <c r="LQA23" s="1"/>
      <c r="LQB23" s="1"/>
      <c r="LQC23" s="1"/>
      <c r="LQD23" s="1"/>
      <c r="LQE23" s="1"/>
      <c r="LQF23" s="1"/>
      <c r="LQG23" s="1"/>
      <c r="LQH23" s="1"/>
      <c r="LQI23" s="1"/>
      <c r="LQJ23" s="1"/>
      <c r="LQK23" s="1"/>
      <c r="LQL23" s="1"/>
      <c r="LQM23" s="1"/>
      <c r="LQN23" s="1"/>
      <c r="LQO23" s="1"/>
      <c r="LQP23" s="1"/>
      <c r="LQQ23" s="1"/>
      <c r="LQR23" s="1"/>
      <c r="LQS23" s="1"/>
      <c r="LQT23" s="1"/>
      <c r="LQU23" s="1"/>
      <c r="LQV23" s="1"/>
      <c r="LQW23" s="1"/>
      <c r="LQX23" s="1"/>
      <c r="LQY23" s="1"/>
      <c r="LQZ23" s="1"/>
      <c r="LRA23" s="1"/>
      <c r="LRB23" s="1"/>
      <c r="LRC23" s="1"/>
      <c r="LRD23" s="1"/>
      <c r="LRE23" s="1"/>
      <c r="LRF23" s="1"/>
      <c r="LRG23" s="1"/>
      <c r="LRH23" s="1"/>
      <c r="LRI23" s="1"/>
      <c r="LRJ23" s="1"/>
      <c r="LRK23" s="1"/>
      <c r="LRL23" s="1"/>
      <c r="LRM23" s="1"/>
      <c r="LRN23" s="1"/>
      <c r="LRO23" s="1"/>
      <c r="LRP23" s="1"/>
      <c r="LRQ23" s="1"/>
      <c r="LRR23" s="1"/>
      <c r="LRS23" s="1"/>
      <c r="LRT23" s="1"/>
      <c r="LRU23" s="1"/>
      <c r="LRV23" s="1"/>
      <c r="LRW23" s="1"/>
      <c r="LRX23" s="1"/>
      <c r="LRY23" s="1"/>
      <c r="LRZ23" s="1"/>
      <c r="LSA23" s="1"/>
      <c r="LSB23" s="1"/>
      <c r="LSC23" s="1"/>
      <c r="LSD23" s="1"/>
      <c r="LSE23" s="1"/>
      <c r="LSF23" s="1"/>
      <c r="LSG23" s="1"/>
      <c r="LSH23" s="1"/>
      <c r="LSI23" s="1"/>
      <c r="LSJ23" s="1"/>
      <c r="LSK23" s="1"/>
      <c r="LSL23" s="1"/>
      <c r="LSM23" s="1"/>
      <c r="LSN23" s="1"/>
      <c r="LSO23" s="1"/>
      <c r="LSP23" s="1"/>
      <c r="LSQ23" s="1"/>
      <c r="LSR23" s="1"/>
      <c r="LSS23" s="1"/>
      <c r="LST23" s="1"/>
      <c r="LSU23" s="1"/>
      <c r="LSV23" s="1"/>
      <c r="LSW23" s="1"/>
      <c r="LSX23" s="1"/>
      <c r="LSY23" s="1"/>
      <c r="LSZ23" s="1"/>
      <c r="LTA23" s="1"/>
      <c r="LTB23" s="1"/>
      <c r="LTC23" s="1"/>
      <c r="LTD23" s="1"/>
      <c r="LTE23" s="1"/>
      <c r="LTF23" s="1"/>
      <c r="LTG23" s="1"/>
      <c r="LTH23" s="1"/>
      <c r="LTI23" s="1"/>
      <c r="LTJ23" s="1"/>
      <c r="LTK23" s="1"/>
      <c r="LTL23" s="1"/>
      <c r="LTM23" s="1"/>
      <c r="LTN23" s="1"/>
      <c r="LTO23" s="1"/>
      <c r="LTP23" s="1"/>
      <c r="LTQ23" s="1"/>
      <c r="LTR23" s="1"/>
      <c r="LTS23" s="1"/>
      <c r="LTT23" s="1"/>
      <c r="LTU23" s="1"/>
      <c r="LTV23" s="1"/>
      <c r="LTW23" s="1"/>
      <c r="LTX23" s="1"/>
      <c r="LTY23" s="1"/>
      <c r="LTZ23" s="1"/>
      <c r="LUA23" s="1"/>
      <c r="LUB23" s="1"/>
      <c r="LUC23" s="1"/>
      <c r="LUD23" s="1"/>
      <c r="LUE23" s="1"/>
      <c r="LUF23" s="1"/>
      <c r="LUG23" s="1"/>
      <c r="LUH23" s="1"/>
      <c r="LUI23" s="1"/>
      <c r="LUJ23" s="1"/>
      <c r="LUK23" s="1"/>
      <c r="LUL23" s="1"/>
      <c r="LUM23" s="1"/>
      <c r="LUN23" s="1"/>
      <c r="LUO23" s="1"/>
      <c r="LUP23" s="1"/>
      <c r="LUQ23" s="1"/>
      <c r="LUR23" s="1"/>
      <c r="LUS23" s="1"/>
      <c r="LUT23" s="1"/>
      <c r="LUU23" s="1"/>
      <c r="LUV23" s="1"/>
      <c r="LUW23" s="1"/>
      <c r="LUX23" s="1"/>
      <c r="LUY23" s="1"/>
      <c r="LUZ23" s="1"/>
      <c r="LVA23" s="1"/>
      <c r="LVB23" s="1"/>
      <c r="LVC23" s="1"/>
      <c r="LVD23" s="1"/>
      <c r="LVE23" s="1"/>
      <c r="LVF23" s="1"/>
      <c r="LVG23" s="1"/>
      <c r="LVH23" s="1"/>
      <c r="LVI23" s="1"/>
      <c r="LVJ23" s="1"/>
      <c r="LVK23" s="1"/>
      <c r="LVL23" s="1"/>
      <c r="LVM23" s="1"/>
      <c r="LVN23" s="1"/>
      <c r="LVO23" s="1"/>
      <c r="LVP23" s="1"/>
      <c r="LVQ23" s="1"/>
      <c r="LVR23" s="1"/>
      <c r="LVS23" s="1"/>
      <c r="LVT23" s="1"/>
      <c r="LVU23" s="1"/>
      <c r="LVV23" s="1"/>
      <c r="LVW23" s="1"/>
      <c r="LVX23" s="1"/>
      <c r="LVY23" s="1"/>
      <c r="LVZ23" s="1"/>
      <c r="LWA23" s="1"/>
      <c r="LWB23" s="1"/>
      <c r="LWC23" s="1"/>
      <c r="LWD23" s="1"/>
      <c r="LWE23" s="1"/>
      <c r="LWF23" s="1"/>
      <c r="LWG23" s="1"/>
      <c r="LWH23" s="1"/>
      <c r="LWI23" s="1"/>
      <c r="LWJ23" s="1"/>
      <c r="LWK23" s="1"/>
      <c r="LWL23" s="1"/>
      <c r="LWM23" s="1"/>
      <c r="LWN23" s="1"/>
      <c r="LWO23" s="1"/>
      <c r="LWP23" s="1"/>
      <c r="LWQ23" s="1"/>
      <c r="LWR23" s="1"/>
      <c r="LWS23" s="1"/>
      <c r="LWT23" s="1"/>
      <c r="LWU23" s="1"/>
      <c r="LWV23" s="1"/>
      <c r="LWW23" s="1"/>
      <c r="LWX23" s="1"/>
      <c r="LWY23" s="1"/>
      <c r="LWZ23" s="1"/>
      <c r="LXA23" s="1"/>
      <c r="LXB23" s="1"/>
      <c r="LXC23" s="1"/>
      <c r="LXD23" s="1"/>
      <c r="LXE23" s="1"/>
      <c r="LXF23" s="1"/>
      <c r="LXG23" s="1"/>
      <c r="LXH23" s="1"/>
      <c r="LXI23" s="1"/>
      <c r="LXJ23" s="1"/>
      <c r="LXK23" s="1"/>
      <c r="LXL23" s="1"/>
      <c r="LXM23" s="1"/>
      <c r="LXN23" s="1"/>
      <c r="LXO23" s="1"/>
      <c r="LXP23" s="1"/>
      <c r="LXQ23" s="1"/>
      <c r="LXR23" s="1"/>
      <c r="LXS23" s="1"/>
      <c r="LXT23" s="1"/>
      <c r="LXU23" s="1"/>
      <c r="LXV23" s="1"/>
      <c r="LXW23" s="1"/>
      <c r="LXX23" s="1"/>
      <c r="LXY23" s="1"/>
      <c r="LXZ23" s="1"/>
      <c r="LYA23" s="1"/>
      <c r="LYB23" s="1"/>
      <c r="LYC23" s="1"/>
      <c r="LYD23" s="1"/>
      <c r="LYE23" s="1"/>
      <c r="LYF23" s="1"/>
      <c r="LYG23" s="1"/>
      <c r="LYH23" s="1"/>
      <c r="LYI23" s="1"/>
      <c r="LYJ23" s="1"/>
      <c r="LYK23" s="1"/>
      <c r="LYL23" s="1"/>
      <c r="LYM23" s="1"/>
      <c r="LYN23" s="1"/>
      <c r="LYO23" s="1"/>
      <c r="LYP23" s="1"/>
      <c r="LYQ23" s="1"/>
      <c r="LYR23" s="1"/>
      <c r="LYS23" s="1"/>
      <c r="LYT23" s="1"/>
      <c r="LYU23" s="1"/>
      <c r="LYV23" s="1"/>
      <c r="LYW23" s="1"/>
      <c r="LYX23" s="1"/>
      <c r="LYY23" s="1"/>
      <c r="LYZ23" s="1"/>
      <c r="LZA23" s="1"/>
      <c r="LZB23" s="1"/>
      <c r="LZC23" s="1"/>
      <c r="LZD23" s="1"/>
      <c r="LZE23" s="1"/>
      <c r="LZF23" s="1"/>
      <c r="LZG23" s="1"/>
      <c r="LZH23" s="1"/>
      <c r="LZI23" s="1"/>
      <c r="LZJ23" s="1"/>
      <c r="LZK23" s="1"/>
      <c r="LZL23" s="1"/>
      <c r="LZM23" s="1"/>
      <c r="LZN23" s="1"/>
      <c r="LZO23" s="1"/>
      <c r="LZP23" s="1"/>
      <c r="LZQ23" s="1"/>
      <c r="LZR23" s="1"/>
      <c r="LZS23" s="1"/>
      <c r="LZT23" s="1"/>
      <c r="LZU23" s="1"/>
      <c r="LZV23" s="1"/>
      <c r="LZW23" s="1"/>
      <c r="LZX23" s="1"/>
      <c r="LZY23" s="1"/>
      <c r="LZZ23" s="1"/>
      <c r="MAA23" s="1"/>
      <c r="MAB23" s="1"/>
      <c r="MAC23" s="1"/>
      <c r="MAD23" s="1"/>
      <c r="MAE23" s="1"/>
      <c r="MAF23" s="1"/>
      <c r="MAG23" s="1"/>
      <c r="MAH23" s="1"/>
      <c r="MAI23" s="1"/>
      <c r="MAJ23" s="1"/>
      <c r="MAK23" s="1"/>
      <c r="MAL23" s="1"/>
      <c r="MAM23" s="1"/>
      <c r="MAN23" s="1"/>
      <c r="MAO23" s="1"/>
      <c r="MAP23" s="1"/>
      <c r="MAQ23" s="1"/>
      <c r="MAR23" s="1"/>
      <c r="MAS23" s="1"/>
      <c r="MAT23" s="1"/>
      <c r="MAU23" s="1"/>
      <c r="MAV23" s="1"/>
      <c r="MAW23" s="1"/>
      <c r="MAX23" s="1"/>
      <c r="MAY23" s="1"/>
      <c r="MAZ23" s="1"/>
      <c r="MBA23" s="1"/>
      <c r="MBB23" s="1"/>
      <c r="MBC23" s="1"/>
      <c r="MBD23" s="1"/>
      <c r="MBE23" s="1"/>
      <c r="MBF23" s="1"/>
      <c r="MBG23" s="1"/>
      <c r="MBH23" s="1"/>
      <c r="MBI23" s="1"/>
      <c r="MBJ23" s="1"/>
      <c r="MBK23" s="1"/>
      <c r="MBL23" s="1"/>
      <c r="MBM23" s="1"/>
      <c r="MBN23" s="1"/>
      <c r="MBO23" s="1"/>
      <c r="MBP23" s="1"/>
      <c r="MBQ23" s="1"/>
      <c r="MBR23" s="1"/>
      <c r="MBS23" s="1"/>
      <c r="MBT23" s="1"/>
      <c r="MBU23" s="1"/>
      <c r="MBV23" s="1"/>
      <c r="MBW23" s="1"/>
      <c r="MBX23" s="1"/>
      <c r="MBY23" s="1"/>
      <c r="MBZ23" s="1"/>
      <c r="MCA23" s="1"/>
      <c r="MCB23" s="1"/>
      <c r="MCC23" s="1"/>
      <c r="MCD23" s="1"/>
      <c r="MCE23" s="1"/>
      <c r="MCF23" s="1"/>
      <c r="MCG23" s="1"/>
      <c r="MCH23" s="1"/>
      <c r="MCI23" s="1"/>
      <c r="MCJ23" s="1"/>
      <c r="MCK23" s="1"/>
      <c r="MCL23" s="1"/>
      <c r="MCM23" s="1"/>
      <c r="MCN23" s="1"/>
      <c r="MCO23" s="1"/>
      <c r="MCP23" s="1"/>
      <c r="MCQ23" s="1"/>
      <c r="MCR23" s="1"/>
      <c r="MCS23" s="1"/>
      <c r="MCT23" s="1"/>
      <c r="MCU23" s="1"/>
      <c r="MCV23" s="1"/>
      <c r="MCW23" s="1"/>
      <c r="MCX23" s="1"/>
      <c r="MCY23" s="1"/>
      <c r="MCZ23" s="1"/>
      <c r="MDA23" s="1"/>
      <c r="MDB23" s="1"/>
      <c r="MDC23" s="1"/>
      <c r="MDD23" s="1"/>
      <c r="MDE23" s="1"/>
      <c r="MDF23" s="1"/>
      <c r="MDG23" s="1"/>
      <c r="MDH23" s="1"/>
      <c r="MDI23" s="1"/>
      <c r="MDJ23" s="1"/>
      <c r="MDK23" s="1"/>
      <c r="MDL23" s="1"/>
      <c r="MDM23" s="1"/>
      <c r="MDN23" s="1"/>
      <c r="MDO23" s="1"/>
      <c r="MDP23" s="1"/>
      <c r="MDQ23" s="1"/>
      <c r="MDR23" s="1"/>
      <c r="MDS23" s="1"/>
      <c r="MDT23" s="1"/>
      <c r="MDU23" s="1"/>
      <c r="MDV23" s="1"/>
      <c r="MDW23" s="1"/>
      <c r="MDX23" s="1"/>
      <c r="MDY23" s="1"/>
      <c r="MDZ23" s="1"/>
      <c r="MEA23" s="1"/>
      <c r="MEB23" s="1"/>
      <c r="MEC23" s="1"/>
      <c r="MED23" s="1"/>
      <c r="MEE23" s="1"/>
      <c r="MEF23" s="1"/>
      <c r="MEG23" s="1"/>
      <c r="MEH23" s="1"/>
      <c r="MEI23" s="1"/>
      <c r="MEJ23" s="1"/>
      <c r="MEK23" s="1"/>
      <c r="MEL23" s="1"/>
      <c r="MEM23" s="1"/>
      <c r="MEN23" s="1"/>
      <c r="MEO23" s="1"/>
      <c r="MEP23" s="1"/>
      <c r="MEQ23" s="1"/>
      <c r="MER23" s="1"/>
      <c r="MES23" s="1"/>
      <c r="MET23" s="1"/>
      <c r="MEU23" s="1"/>
      <c r="MEV23" s="1"/>
      <c r="MEW23" s="1"/>
      <c r="MEX23" s="1"/>
      <c r="MEY23" s="1"/>
      <c r="MEZ23" s="1"/>
      <c r="MFA23" s="1"/>
      <c r="MFB23" s="1"/>
      <c r="MFC23" s="1"/>
      <c r="MFD23" s="1"/>
      <c r="MFE23" s="1"/>
      <c r="MFF23" s="1"/>
      <c r="MFG23" s="1"/>
      <c r="MFH23" s="1"/>
      <c r="MFI23" s="1"/>
      <c r="MFJ23" s="1"/>
      <c r="MFK23" s="1"/>
      <c r="MFL23" s="1"/>
      <c r="MFM23" s="1"/>
      <c r="MFN23" s="1"/>
      <c r="MFO23" s="1"/>
      <c r="MFP23" s="1"/>
      <c r="MFQ23" s="1"/>
      <c r="MFR23" s="1"/>
      <c r="MFS23" s="1"/>
      <c r="MFT23" s="1"/>
      <c r="MFU23" s="1"/>
      <c r="MFV23" s="1"/>
      <c r="MFW23" s="1"/>
      <c r="MFX23" s="1"/>
      <c r="MFY23" s="1"/>
      <c r="MFZ23" s="1"/>
      <c r="MGA23" s="1"/>
      <c r="MGB23" s="1"/>
      <c r="MGC23" s="1"/>
      <c r="MGD23" s="1"/>
      <c r="MGE23" s="1"/>
      <c r="MGF23" s="1"/>
      <c r="MGG23" s="1"/>
      <c r="MGH23" s="1"/>
      <c r="MGI23" s="1"/>
      <c r="MGJ23" s="1"/>
      <c r="MGK23" s="1"/>
      <c r="MGL23" s="1"/>
      <c r="MGM23" s="1"/>
      <c r="MGN23" s="1"/>
      <c r="MGO23" s="1"/>
      <c r="MGP23" s="1"/>
      <c r="MGQ23" s="1"/>
      <c r="MGR23" s="1"/>
      <c r="MGS23" s="1"/>
      <c r="MGT23" s="1"/>
      <c r="MGU23" s="1"/>
      <c r="MGV23" s="1"/>
      <c r="MGW23" s="1"/>
      <c r="MGX23" s="1"/>
      <c r="MGY23" s="1"/>
      <c r="MGZ23" s="1"/>
      <c r="MHA23" s="1"/>
      <c r="MHB23" s="1"/>
      <c r="MHC23" s="1"/>
      <c r="MHD23" s="1"/>
      <c r="MHE23" s="1"/>
      <c r="MHF23" s="1"/>
      <c r="MHG23" s="1"/>
      <c r="MHH23" s="1"/>
      <c r="MHI23" s="1"/>
      <c r="MHJ23" s="1"/>
      <c r="MHK23" s="1"/>
      <c r="MHL23" s="1"/>
      <c r="MHM23" s="1"/>
      <c r="MHN23" s="1"/>
      <c r="MHO23" s="1"/>
      <c r="MHP23" s="1"/>
      <c r="MHQ23" s="1"/>
      <c r="MHR23" s="1"/>
      <c r="MHS23" s="1"/>
      <c r="MHT23" s="1"/>
      <c r="MHU23" s="1"/>
      <c r="MHV23" s="1"/>
      <c r="MHW23" s="1"/>
      <c r="MHX23" s="1"/>
      <c r="MHY23" s="1"/>
      <c r="MHZ23" s="1"/>
      <c r="MIA23" s="1"/>
      <c r="MIB23" s="1"/>
      <c r="MIC23" s="1"/>
      <c r="MID23" s="1"/>
      <c r="MIE23" s="1"/>
      <c r="MIF23" s="1"/>
      <c r="MIG23" s="1"/>
      <c r="MIH23" s="1"/>
      <c r="MII23" s="1"/>
      <c r="MIJ23" s="1"/>
      <c r="MIK23" s="1"/>
      <c r="MIL23" s="1"/>
      <c r="MIM23" s="1"/>
      <c r="MIN23" s="1"/>
      <c r="MIO23" s="1"/>
      <c r="MIP23" s="1"/>
      <c r="MIQ23" s="1"/>
      <c r="MIR23" s="1"/>
      <c r="MIS23" s="1"/>
      <c r="MIT23" s="1"/>
      <c r="MIU23" s="1"/>
      <c r="MIV23" s="1"/>
      <c r="MIW23" s="1"/>
      <c r="MIX23" s="1"/>
      <c r="MIY23" s="1"/>
      <c r="MIZ23" s="1"/>
      <c r="MJA23" s="1"/>
      <c r="MJB23" s="1"/>
      <c r="MJC23" s="1"/>
      <c r="MJD23" s="1"/>
      <c r="MJE23" s="1"/>
      <c r="MJF23" s="1"/>
      <c r="MJG23" s="1"/>
      <c r="MJH23" s="1"/>
      <c r="MJI23" s="1"/>
      <c r="MJJ23" s="1"/>
      <c r="MJK23" s="1"/>
      <c r="MJL23" s="1"/>
      <c r="MJM23" s="1"/>
      <c r="MJN23" s="1"/>
      <c r="MJO23" s="1"/>
      <c r="MJP23" s="1"/>
      <c r="MJQ23" s="1"/>
      <c r="MJR23" s="1"/>
      <c r="MJS23" s="1"/>
      <c r="MJT23" s="1"/>
      <c r="MJU23" s="1"/>
      <c r="MJV23" s="1"/>
      <c r="MJW23" s="1"/>
      <c r="MJX23" s="1"/>
      <c r="MJY23" s="1"/>
      <c r="MJZ23" s="1"/>
      <c r="MKA23" s="1"/>
      <c r="MKB23" s="1"/>
      <c r="MKC23" s="1"/>
      <c r="MKD23" s="1"/>
      <c r="MKE23" s="1"/>
      <c r="MKF23" s="1"/>
      <c r="MKG23" s="1"/>
      <c r="MKH23" s="1"/>
      <c r="MKI23" s="1"/>
      <c r="MKJ23" s="1"/>
      <c r="MKK23" s="1"/>
      <c r="MKL23" s="1"/>
      <c r="MKM23" s="1"/>
      <c r="MKN23" s="1"/>
      <c r="MKO23" s="1"/>
      <c r="MKP23" s="1"/>
      <c r="MKQ23" s="1"/>
      <c r="MKR23" s="1"/>
      <c r="MKS23" s="1"/>
      <c r="MKT23" s="1"/>
      <c r="MKU23" s="1"/>
      <c r="MKV23" s="1"/>
      <c r="MKW23" s="1"/>
      <c r="MKX23" s="1"/>
      <c r="MKY23" s="1"/>
      <c r="MKZ23" s="1"/>
      <c r="MLA23" s="1"/>
      <c r="MLB23" s="1"/>
      <c r="MLC23" s="1"/>
      <c r="MLD23" s="1"/>
      <c r="MLE23" s="1"/>
      <c r="MLF23" s="1"/>
      <c r="MLG23" s="1"/>
      <c r="MLH23" s="1"/>
      <c r="MLI23" s="1"/>
      <c r="MLJ23" s="1"/>
      <c r="MLK23" s="1"/>
      <c r="MLL23" s="1"/>
      <c r="MLM23" s="1"/>
      <c r="MLN23" s="1"/>
      <c r="MLO23" s="1"/>
      <c r="MLP23" s="1"/>
      <c r="MLQ23" s="1"/>
      <c r="MLR23" s="1"/>
      <c r="MLS23" s="1"/>
      <c r="MLT23" s="1"/>
      <c r="MLU23" s="1"/>
      <c r="MLV23" s="1"/>
      <c r="MLW23" s="1"/>
      <c r="MLX23" s="1"/>
      <c r="MLY23" s="1"/>
      <c r="MLZ23" s="1"/>
      <c r="MMA23" s="1"/>
      <c r="MMB23" s="1"/>
      <c r="MMC23" s="1"/>
      <c r="MMD23" s="1"/>
      <c r="MME23" s="1"/>
      <c r="MMF23" s="1"/>
      <c r="MMG23" s="1"/>
      <c r="MMH23" s="1"/>
      <c r="MMI23" s="1"/>
      <c r="MMJ23" s="1"/>
      <c r="MMK23" s="1"/>
      <c r="MML23" s="1"/>
      <c r="MMM23" s="1"/>
      <c r="MMN23" s="1"/>
      <c r="MMO23" s="1"/>
      <c r="MMP23" s="1"/>
      <c r="MMQ23" s="1"/>
      <c r="MMR23" s="1"/>
      <c r="MMS23" s="1"/>
      <c r="MMT23" s="1"/>
      <c r="MMU23" s="1"/>
      <c r="MMV23" s="1"/>
      <c r="MMW23" s="1"/>
      <c r="MMX23" s="1"/>
      <c r="MMY23" s="1"/>
      <c r="MMZ23" s="1"/>
      <c r="MNA23" s="1"/>
      <c r="MNB23" s="1"/>
      <c r="MNC23" s="1"/>
      <c r="MND23" s="1"/>
      <c r="MNE23" s="1"/>
      <c r="MNF23" s="1"/>
      <c r="MNG23" s="1"/>
      <c r="MNH23" s="1"/>
      <c r="MNI23" s="1"/>
      <c r="MNJ23" s="1"/>
      <c r="MNK23" s="1"/>
      <c r="MNL23" s="1"/>
      <c r="MNM23" s="1"/>
      <c r="MNN23" s="1"/>
      <c r="MNO23" s="1"/>
      <c r="MNP23" s="1"/>
      <c r="MNQ23" s="1"/>
      <c r="MNR23" s="1"/>
      <c r="MNS23" s="1"/>
      <c r="MNT23" s="1"/>
      <c r="MNU23" s="1"/>
      <c r="MNV23" s="1"/>
      <c r="MNW23" s="1"/>
      <c r="MNX23" s="1"/>
      <c r="MNY23" s="1"/>
      <c r="MNZ23" s="1"/>
      <c r="MOA23" s="1"/>
      <c r="MOB23" s="1"/>
      <c r="MOC23" s="1"/>
      <c r="MOD23" s="1"/>
      <c r="MOE23" s="1"/>
      <c r="MOF23" s="1"/>
      <c r="MOG23" s="1"/>
      <c r="MOH23" s="1"/>
      <c r="MOI23" s="1"/>
      <c r="MOJ23" s="1"/>
      <c r="MOK23" s="1"/>
      <c r="MOL23" s="1"/>
      <c r="MOM23" s="1"/>
      <c r="MON23" s="1"/>
      <c r="MOO23" s="1"/>
      <c r="MOP23" s="1"/>
      <c r="MOQ23" s="1"/>
      <c r="MOR23" s="1"/>
      <c r="MOS23" s="1"/>
      <c r="MOT23" s="1"/>
      <c r="MOU23" s="1"/>
      <c r="MOV23" s="1"/>
      <c r="MOW23" s="1"/>
      <c r="MOX23" s="1"/>
      <c r="MOY23" s="1"/>
      <c r="MOZ23" s="1"/>
      <c r="MPA23" s="1"/>
      <c r="MPB23" s="1"/>
      <c r="MPC23" s="1"/>
      <c r="MPD23" s="1"/>
      <c r="MPE23" s="1"/>
      <c r="MPF23" s="1"/>
      <c r="MPG23" s="1"/>
      <c r="MPH23" s="1"/>
      <c r="MPI23" s="1"/>
      <c r="MPJ23" s="1"/>
      <c r="MPK23" s="1"/>
      <c r="MPL23" s="1"/>
      <c r="MPM23" s="1"/>
      <c r="MPN23" s="1"/>
      <c r="MPO23" s="1"/>
      <c r="MPP23" s="1"/>
      <c r="MPQ23" s="1"/>
      <c r="MPR23" s="1"/>
      <c r="MPS23" s="1"/>
      <c r="MPT23" s="1"/>
      <c r="MPU23" s="1"/>
      <c r="MPV23" s="1"/>
      <c r="MPW23" s="1"/>
      <c r="MPX23" s="1"/>
      <c r="MPY23" s="1"/>
      <c r="MPZ23" s="1"/>
      <c r="MQA23" s="1"/>
      <c r="MQB23" s="1"/>
      <c r="MQC23" s="1"/>
      <c r="MQD23" s="1"/>
      <c r="MQE23" s="1"/>
      <c r="MQF23" s="1"/>
      <c r="MQG23" s="1"/>
      <c r="MQH23" s="1"/>
      <c r="MQI23" s="1"/>
      <c r="MQJ23" s="1"/>
      <c r="MQK23" s="1"/>
      <c r="MQL23" s="1"/>
      <c r="MQM23" s="1"/>
      <c r="MQN23" s="1"/>
      <c r="MQO23" s="1"/>
      <c r="MQP23" s="1"/>
      <c r="MQQ23" s="1"/>
      <c r="MQR23" s="1"/>
      <c r="MQS23" s="1"/>
      <c r="MQT23" s="1"/>
      <c r="MQU23" s="1"/>
      <c r="MQV23" s="1"/>
      <c r="MQW23" s="1"/>
      <c r="MQX23" s="1"/>
      <c r="MQY23" s="1"/>
      <c r="MQZ23" s="1"/>
      <c r="MRA23" s="1"/>
      <c r="MRB23" s="1"/>
      <c r="MRC23" s="1"/>
      <c r="MRD23" s="1"/>
      <c r="MRE23" s="1"/>
      <c r="MRF23" s="1"/>
      <c r="MRG23" s="1"/>
      <c r="MRH23" s="1"/>
      <c r="MRI23" s="1"/>
      <c r="MRJ23" s="1"/>
      <c r="MRK23" s="1"/>
      <c r="MRL23" s="1"/>
      <c r="MRM23" s="1"/>
      <c r="MRN23" s="1"/>
      <c r="MRO23" s="1"/>
      <c r="MRP23" s="1"/>
      <c r="MRQ23" s="1"/>
      <c r="MRR23" s="1"/>
      <c r="MRS23" s="1"/>
      <c r="MRT23" s="1"/>
      <c r="MRU23" s="1"/>
      <c r="MRV23" s="1"/>
      <c r="MRW23" s="1"/>
      <c r="MRX23" s="1"/>
      <c r="MRY23" s="1"/>
      <c r="MRZ23" s="1"/>
      <c r="MSA23" s="1"/>
      <c r="MSB23" s="1"/>
      <c r="MSC23" s="1"/>
      <c r="MSD23" s="1"/>
      <c r="MSE23" s="1"/>
      <c r="MSF23" s="1"/>
      <c r="MSG23" s="1"/>
      <c r="MSH23" s="1"/>
      <c r="MSI23" s="1"/>
      <c r="MSJ23" s="1"/>
      <c r="MSK23" s="1"/>
      <c r="MSL23" s="1"/>
      <c r="MSM23" s="1"/>
      <c r="MSN23" s="1"/>
      <c r="MSO23" s="1"/>
      <c r="MSP23" s="1"/>
      <c r="MSQ23" s="1"/>
      <c r="MSR23" s="1"/>
      <c r="MSS23" s="1"/>
      <c r="MST23" s="1"/>
      <c r="MSU23" s="1"/>
      <c r="MSV23" s="1"/>
      <c r="MSW23" s="1"/>
      <c r="MSX23" s="1"/>
      <c r="MSY23" s="1"/>
      <c r="MSZ23" s="1"/>
      <c r="MTA23" s="1"/>
      <c r="MTB23" s="1"/>
      <c r="MTC23" s="1"/>
      <c r="MTD23" s="1"/>
      <c r="MTE23" s="1"/>
      <c r="MTF23" s="1"/>
      <c r="MTG23" s="1"/>
      <c r="MTH23" s="1"/>
      <c r="MTI23" s="1"/>
      <c r="MTJ23" s="1"/>
      <c r="MTK23" s="1"/>
      <c r="MTL23" s="1"/>
      <c r="MTM23" s="1"/>
      <c r="MTN23" s="1"/>
      <c r="MTO23" s="1"/>
      <c r="MTP23" s="1"/>
      <c r="MTQ23" s="1"/>
      <c r="MTR23" s="1"/>
      <c r="MTS23" s="1"/>
      <c r="MTT23" s="1"/>
      <c r="MTU23" s="1"/>
      <c r="MTV23" s="1"/>
      <c r="MTW23" s="1"/>
      <c r="MTX23" s="1"/>
      <c r="MTY23" s="1"/>
      <c r="MTZ23" s="1"/>
      <c r="MUA23" s="1"/>
      <c r="MUB23" s="1"/>
      <c r="MUC23" s="1"/>
      <c r="MUD23" s="1"/>
      <c r="MUE23" s="1"/>
      <c r="MUF23" s="1"/>
      <c r="MUG23" s="1"/>
      <c r="MUH23" s="1"/>
      <c r="MUI23" s="1"/>
      <c r="MUJ23" s="1"/>
      <c r="MUK23" s="1"/>
      <c r="MUL23" s="1"/>
      <c r="MUM23" s="1"/>
      <c r="MUN23" s="1"/>
      <c r="MUO23" s="1"/>
      <c r="MUP23" s="1"/>
      <c r="MUQ23" s="1"/>
      <c r="MUR23" s="1"/>
      <c r="MUS23" s="1"/>
      <c r="MUT23" s="1"/>
      <c r="MUU23" s="1"/>
      <c r="MUV23" s="1"/>
      <c r="MUW23" s="1"/>
      <c r="MUX23" s="1"/>
      <c r="MUY23" s="1"/>
      <c r="MUZ23" s="1"/>
      <c r="MVA23" s="1"/>
      <c r="MVB23" s="1"/>
      <c r="MVC23" s="1"/>
      <c r="MVD23" s="1"/>
      <c r="MVE23" s="1"/>
      <c r="MVF23" s="1"/>
      <c r="MVG23" s="1"/>
      <c r="MVH23" s="1"/>
      <c r="MVI23" s="1"/>
      <c r="MVJ23" s="1"/>
      <c r="MVK23" s="1"/>
      <c r="MVL23" s="1"/>
      <c r="MVM23" s="1"/>
      <c r="MVN23" s="1"/>
      <c r="MVO23" s="1"/>
      <c r="MVP23" s="1"/>
      <c r="MVQ23" s="1"/>
      <c r="MVR23" s="1"/>
      <c r="MVS23" s="1"/>
      <c r="MVT23" s="1"/>
      <c r="MVU23" s="1"/>
      <c r="MVV23" s="1"/>
      <c r="MVW23" s="1"/>
      <c r="MVX23" s="1"/>
      <c r="MVY23" s="1"/>
      <c r="MVZ23" s="1"/>
      <c r="MWA23" s="1"/>
      <c r="MWB23" s="1"/>
      <c r="MWC23" s="1"/>
      <c r="MWD23" s="1"/>
      <c r="MWE23" s="1"/>
      <c r="MWF23" s="1"/>
      <c r="MWG23" s="1"/>
      <c r="MWH23" s="1"/>
      <c r="MWI23" s="1"/>
      <c r="MWJ23" s="1"/>
      <c r="MWK23" s="1"/>
      <c r="MWL23" s="1"/>
      <c r="MWM23" s="1"/>
      <c r="MWN23" s="1"/>
      <c r="MWO23" s="1"/>
      <c r="MWP23" s="1"/>
      <c r="MWQ23" s="1"/>
      <c r="MWR23" s="1"/>
      <c r="MWS23" s="1"/>
      <c r="MWT23" s="1"/>
      <c r="MWU23" s="1"/>
      <c r="MWV23" s="1"/>
      <c r="MWW23" s="1"/>
      <c r="MWX23" s="1"/>
      <c r="MWY23" s="1"/>
      <c r="MWZ23" s="1"/>
      <c r="MXA23" s="1"/>
      <c r="MXB23" s="1"/>
      <c r="MXC23" s="1"/>
      <c r="MXD23" s="1"/>
      <c r="MXE23" s="1"/>
      <c r="MXF23" s="1"/>
      <c r="MXG23" s="1"/>
      <c r="MXH23" s="1"/>
      <c r="MXI23" s="1"/>
      <c r="MXJ23" s="1"/>
      <c r="MXK23" s="1"/>
      <c r="MXL23" s="1"/>
      <c r="MXM23" s="1"/>
      <c r="MXN23" s="1"/>
      <c r="MXO23" s="1"/>
      <c r="MXP23" s="1"/>
      <c r="MXQ23" s="1"/>
      <c r="MXR23" s="1"/>
      <c r="MXS23" s="1"/>
      <c r="MXT23" s="1"/>
      <c r="MXU23" s="1"/>
      <c r="MXV23" s="1"/>
      <c r="MXW23" s="1"/>
      <c r="MXX23" s="1"/>
      <c r="MXY23" s="1"/>
      <c r="MXZ23" s="1"/>
      <c r="MYA23" s="1"/>
      <c r="MYB23" s="1"/>
      <c r="MYC23" s="1"/>
      <c r="MYD23" s="1"/>
      <c r="MYE23" s="1"/>
      <c r="MYF23" s="1"/>
      <c r="MYG23" s="1"/>
      <c r="MYH23" s="1"/>
      <c r="MYI23" s="1"/>
      <c r="MYJ23" s="1"/>
      <c r="MYK23" s="1"/>
      <c r="MYL23" s="1"/>
      <c r="MYM23" s="1"/>
      <c r="MYN23" s="1"/>
      <c r="MYO23" s="1"/>
      <c r="MYP23" s="1"/>
      <c r="MYQ23" s="1"/>
      <c r="MYR23" s="1"/>
      <c r="MYS23" s="1"/>
      <c r="MYT23" s="1"/>
      <c r="MYU23" s="1"/>
      <c r="MYV23" s="1"/>
      <c r="MYW23" s="1"/>
      <c r="MYX23" s="1"/>
      <c r="MYY23" s="1"/>
      <c r="MYZ23" s="1"/>
      <c r="MZA23" s="1"/>
      <c r="MZB23" s="1"/>
      <c r="MZC23" s="1"/>
      <c r="MZD23" s="1"/>
      <c r="MZE23" s="1"/>
      <c r="MZF23" s="1"/>
      <c r="MZG23" s="1"/>
      <c r="MZH23" s="1"/>
      <c r="MZI23" s="1"/>
      <c r="MZJ23" s="1"/>
      <c r="MZK23" s="1"/>
      <c r="MZL23" s="1"/>
      <c r="MZM23" s="1"/>
      <c r="MZN23" s="1"/>
      <c r="MZO23" s="1"/>
      <c r="MZP23" s="1"/>
      <c r="MZQ23" s="1"/>
      <c r="MZR23" s="1"/>
      <c r="MZS23" s="1"/>
      <c r="MZT23" s="1"/>
      <c r="MZU23" s="1"/>
      <c r="MZV23" s="1"/>
      <c r="MZW23" s="1"/>
      <c r="MZX23" s="1"/>
      <c r="MZY23" s="1"/>
      <c r="MZZ23" s="1"/>
      <c r="NAA23" s="1"/>
      <c r="NAB23" s="1"/>
      <c r="NAC23" s="1"/>
      <c r="NAD23" s="1"/>
      <c r="NAE23" s="1"/>
      <c r="NAF23" s="1"/>
      <c r="NAG23" s="1"/>
      <c r="NAH23" s="1"/>
      <c r="NAI23" s="1"/>
      <c r="NAJ23" s="1"/>
      <c r="NAK23" s="1"/>
      <c r="NAL23" s="1"/>
      <c r="NAM23" s="1"/>
      <c r="NAN23" s="1"/>
      <c r="NAO23" s="1"/>
      <c r="NAP23" s="1"/>
      <c r="NAQ23" s="1"/>
      <c r="NAR23" s="1"/>
      <c r="NAS23" s="1"/>
      <c r="NAT23" s="1"/>
      <c r="NAU23" s="1"/>
      <c r="NAV23" s="1"/>
      <c r="NAW23" s="1"/>
      <c r="NAX23" s="1"/>
      <c r="NAY23" s="1"/>
      <c r="NAZ23" s="1"/>
      <c r="NBA23" s="1"/>
      <c r="NBB23" s="1"/>
      <c r="NBC23" s="1"/>
      <c r="NBD23" s="1"/>
      <c r="NBE23" s="1"/>
      <c r="NBF23" s="1"/>
      <c r="NBG23" s="1"/>
      <c r="NBH23" s="1"/>
      <c r="NBI23" s="1"/>
      <c r="NBJ23" s="1"/>
      <c r="NBK23" s="1"/>
      <c r="NBL23" s="1"/>
      <c r="NBM23" s="1"/>
      <c r="NBN23" s="1"/>
      <c r="NBO23" s="1"/>
      <c r="NBP23" s="1"/>
      <c r="NBQ23" s="1"/>
      <c r="NBR23" s="1"/>
      <c r="NBS23" s="1"/>
      <c r="NBT23" s="1"/>
      <c r="NBU23" s="1"/>
      <c r="NBV23" s="1"/>
      <c r="NBW23" s="1"/>
      <c r="NBX23" s="1"/>
      <c r="NBY23" s="1"/>
      <c r="NBZ23" s="1"/>
      <c r="NCA23" s="1"/>
      <c r="NCB23" s="1"/>
      <c r="NCC23" s="1"/>
      <c r="NCD23" s="1"/>
      <c r="NCE23" s="1"/>
      <c r="NCF23" s="1"/>
      <c r="NCG23" s="1"/>
      <c r="NCH23" s="1"/>
      <c r="NCI23" s="1"/>
      <c r="NCJ23" s="1"/>
      <c r="NCK23" s="1"/>
      <c r="NCL23" s="1"/>
      <c r="NCM23" s="1"/>
      <c r="NCN23" s="1"/>
      <c r="NCO23" s="1"/>
      <c r="NCP23" s="1"/>
      <c r="NCQ23" s="1"/>
      <c r="NCR23" s="1"/>
      <c r="NCS23" s="1"/>
      <c r="NCT23" s="1"/>
      <c r="NCU23" s="1"/>
      <c r="NCV23" s="1"/>
      <c r="NCW23" s="1"/>
      <c r="NCX23" s="1"/>
      <c r="NCY23" s="1"/>
      <c r="NCZ23" s="1"/>
      <c r="NDA23" s="1"/>
      <c r="NDB23" s="1"/>
      <c r="NDC23" s="1"/>
      <c r="NDD23" s="1"/>
      <c r="NDE23" s="1"/>
      <c r="NDF23" s="1"/>
      <c r="NDG23" s="1"/>
      <c r="NDH23" s="1"/>
      <c r="NDI23" s="1"/>
      <c r="NDJ23" s="1"/>
      <c r="NDK23" s="1"/>
      <c r="NDL23" s="1"/>
      <c r="NDM23" s="1"/>
      <c r="NDN23" s="1"/>
      <c r="NDO23" s="1"/>
      <c r="NDP23" s="1"/>
      <c r="NDQ23" s="1"/>
      <c r="NDR23" s="1"/>
      <c r="NDS23" s="1"/>
      <c r="NDT23" s="1"/>
      <c r="NDU23" s="1"/>
      <c r="NDV23" s="1"/>
      <c r="NDW23" s="1"/>
      <c r="NDX23" s="1"/>
      <c r="NDY23" s="1"/>
      <c r="NDZ23" s="1"/>
      <c r="NEA23" s="1"/>
      <c r="NEB23" s="1"/>
      <c r="NEC23" s="1"/>
      <c r="NED23" s="1"/>
      <c r="NEE23" s="1"/>
      <c r="NEF23" s="1"/>
      <c r="NEG23" s="1"/>
      <c r="NEH23" s="1"/>
      <c r="NEI23" s="1"/>
      <c r="NEJ23" s="1"/>
      <c r="NEK23" s="1"/>
      <c r="NEL23" s="1"/>
      <c r="NEM23" s="1"/>
      <c r="NEN23" s="1"/>
      <c r="NEO23" s="1"/>
      <c r="NEP23" s="1"/>
      <c r="NEQ23" s="1"/>
      <c r="NER23" s="1"/>
      <c r="NES23" s="1"/>
      <c r="NET23" s="1"/>
      <c r="NEU23" s="1"/>
      <c r="NEV23" s="1"/>
      <c r="NEW23" s="1"/>
      <c r="NEX23" s="1"/>
      <c r="NEY23" s="1"/>
      <c r="NEZ23" s="1"/>
      <c r="NFA23" s="1"/>
      <c r="NFB23" s="1"/>
      <c r="NFC23" s="1"/>
      <c r="NFD23" s="1"/>
      <c r="NFE23" s="1"/>
      <c r="NFF23" s="1"/>
      <c r="NFG23" s="1"/>
      <c r="NFH23" s="1"/>
      <c r="NFI23" s="1"/>
      <c r="NFJ23" s="1"/>
      <c r="NFK23" s="1"/>
      <c r="NFL23" s="1"/>
      <c r="NFM23" s="1"/>
      <c r="NFN23" s="1"/>
      <c r="NFO23" s="1"/>
      <c r="NFP23" s="1"/>
      <c r="NFQ23" s="1"/>
      <c r="NFR23" s="1"/>
      <c r="NFS23" s="1"/>
      <c r="NFT23" s="1"/>
      <c r="NFU23" s="1"/>
      <c r="NFV23" s="1"/>
      <c r="NFW23" s="1"/>
      <c r="NFX23" s="1"/>
      <c r="NFY23" s="1"/>
      <c r="NFZ23" s="1"/>
      <c r="NGA23" s="1"/>
      <c r="NGB23" s="1"/>
      <c r="NGC23" s="1"/>
      <c r="NGD23" s="1"/>
      <c r="NGE23" s="1"/>
      <c r="NGF23" s="1"/>
      <c r="NGG23" s="1"/>
      <c r="NGH23" s="1"/>
      <c r="NGI23" s="1"/>
      <c r="NGJ23" s="1"/>
      <c r="NGK23" s="1"/>
      <c r="NGL23" s="1"/>
      <c r="NGM23" s="1"/>
      <c r="NGN23" s="1"/>
      <c r="NGO23" s="1"/>
      <c r="NGP23" s="1"/>
      <c r="NGQ23" s="1"/>
      <c r="NGR23" s="1"/>
      <c r="NGS23" s="1"/>
      <c r="NGT23" s="1"/>
      <c r="NGU23" s="1"/>
      <c r="NGV23" s="1"/>
      <c r="NGW23" s="1"/>
      <c r="NGX23" s="1"/>
      <c r="NGY23" s="1"/>
      <c r="NGZ23" s="1"/>
      <c r="NHA23" s="1"/>
      <c r="NHB23" s="1"/>
      <c r="NHC23" s="1"/>
      <c r="NHD23" s="1"/>
      <c r="NHE23" s="1"/>
      <c r="NHF23" s="1"/>
      <c r="NHG23" s="1"/>
      <c r="NHH23" s="1"/>
      <c r="NHI23" s="1"/>
      <c r="NHJ23" s="1"/>
      <c r="NHK23" s="1"/>
      <c r="NHL23" s="1"/>
      <c r="NHM23" s="1"/>
      <c r="NHN23" s="1"/>
      <c r="NHO23" s="1"/>
      <c r="NHP23" s="1"/>
      <c r="NHQ23" s="1"/>
      <c r="NHR23" s="1"/>
      <c r="NHS23" s="1"/>
      <c r="NHT23" s="1"/>
      <c r="NHU23" s="1"/>
      <c r="NHV23" s="1"/>
      <c r="NHW23" s="1"/>
      <c r="NHX23" s="1"/>
      <c r="NHY23" s="1"/>
      <c r="NHZ23" s="1"/>
      <c r="NIA23" s="1"/>
      <c r="NIB23" s="1"/>
      <c r="NIC23" s="1"/>
      <c r="NID23" s="1"/>
      <c r="NIE23" s="1"/>
      <c r="NIF23" s="1"/>
      <c r="NIG23" s="1"/>
      <c r="NIH23" s="1"/>
      <c r="NII23" s="1"/>
      <c r="NIJ23" s="1"/>
      <c r="NIK23" s="1"/>
      <c r="NIL23" s="1"/>
      <c r="NIM23" s="1"/>
      <c r="NIN23" s="1"/>
      <c r="NIO23" s="1"/>
      <c r="NIP23" s="1"/>
      <c r="NIQ23" s="1"/>
      <c r="NIR23" s="1"/>
      <c r="NIS23" s="1"/>
      <c r="NIT23" s="1"/>
      <c r="NIU23" s="1"/>
      <c r="NIV23" s="1"/>
      <c r="NIW23" s="1"/>
      <c r="NIX23" s="1"/>
      <c r="NIY23" s="1"/>
      <c r="NIZ23" s="1"/>
      <c r="NJA23" s="1"/>
      <c r="NJB23" s="1"/>
      <c r="NJC23" s="1"/>
      <c r="NJD23" s="1"/>
      <c r="NJE23" s="1"/>
      <c r="NJF23" s="1"/>
      <c r="NJG23" s="1"/>
      <c r="NJH23" s="1"/>
      <c r="NJI23" s="1"/>
      <c r="NJJ23" s="1"/>
      <c r="NJK23" s="1"/>
      <c r="NJL23" s="1"/>
      <c r="NJM23" s="1"/>
      <c r="NJN23" s="1"/>
      <c r="NJO23" s="1"/>
      <c r="NJP23" s="1"/>
      <c r="NJQ23" s="1"/>
      <c r="NJR23" s="1"/>
      <c r="NJS23" s="1"/>
      <c r="NJT23" s="1"/>
      <c r="NJU23" s="1"/>
      <c r="NJV23" s="1"/>
      <c r="NJW23" s="1"/>
      <c r="NJX23" s="1"/>
      <c r="NJY23" s="1"/>
      <c r="NJZ23" s="1"/>
      <c r="NKA23" s="1"/>
      <c r="NKB23" s="1"/>
      <c r="NKC23" s="1"/>
      <c r="NKD23" s="1"/>
      <c r="NKE23" s="1"/>
      <c r="NKF23" s="1"/>
      <c r="NKG23" s="1"/>
      <c r="NKH23" s="1"/>
      <c r="NKI23" s="1"/>
      <c r="NKJ23" s="1"/>
      <c r="NKK23" s="1"/>
      <c r="NKL23" s="1"/>
      <c r="NKM23" s="1"/>
      <c r="NKN23" s="1"/>
      <c r="NKO23" s="1"/>
      <c r="NKP23" s="1"/>
      <c r="NKQ23" s="1"/>
      <c r="NKR23" s="1"/>
      <c r="NKS23" s="1"/>
      <c r="NKT23" s="1"/>
      <c r="NKU23" s="1"/>
      <c r="NKV23" s="1"/>
      <c r="NKW23" s="1"/>
      <c r="NKX23" s="1"/>
      <c r="NKY23" s="1"/>
      <c r="NKZ23" s="1"/>
      <c r="NLA23" s="1"/>
      <c r="NLB23" s="1"/>
      <c r="NLC23" s="1"/>
      <c r="NLD23" s="1"/>
      <c r="NLE23" s="1"/>
      <c r="NLF23" s="1"/>
      <c r="NLG23" s="1"/>
      <c r="NLH23" s="1"/>
      <c r="NLI23" s="1"/>
      <c r="NLJ23" s="1"/>
      <c r="NLK23" s="1"/>
      <c r="NLL23" s="1"/>
      <c r="NLM23" s="1"/>
      <c r="NLN23" s="1"/>
      <c r="NLO23" s="1"/>
      <c r="NLP23" s="1"/>
      <c r="NLQ23" s="1"/>
      <c r="NLR23" s="1"/>
      <c r="NLS23" s="1"/>
      <c r="NLT23" s="1"/>
      <c r="NLU23" s="1"/>
      <c r="NLV23" s="1"/>
      <c r="NLW23" s="1"/>
      <c r="NLX23" s="1"/>
      <c r="NLY23" s="1"/>
      <c r="NLZ23" s="1"/>
      <c r="NMA23" s="1"/>
      <c r="NMB23" s="1"/>
      <c r="NMC23" s="1"/>
      <c r="NMD23" s="1"/>
      <c r="NME23" s="1"/>
      <c r="NMF23" s="1"/>
      <c r="NMG23" s="1"/>
      <c r="NMH23" s="1"/>
      <c r="NMI23" s="1"/>
      <c r="NMJ23" s="1"/>
      <c r="NMK23" s="1"/>
      <c r="NML23" s="1"/>
      <c r="NMM23" s="1"/>
      <c r="NMN23" s="1"/>
      <c r="NMO23" s="1"/>
      <c r="NMP23" s="1"/>
      <c r="NMQ23" s="1"/>
      <c r="NMR23" s="1"/>
      <c r="NMS23" s="1"/>
      <c r="NMT23" s="1"/>
      <c r="NMU23" s="1"/>
      <c r="NMV23" s="1"/>
      <c r="NMW23" s="1"/>
      <c r="NMX23" s="1"/>
      <c r="NMY23" s="1"/>
      <c r="NMZ23" s="1"/>
      <c r="NNA23" s="1"/>
      <c r="NNB23" s="1"/>
      <c r="NNC23" s="1"/>
      <c r="NND23" s="1"/>
      <c r="NNE23" s="1"/>
      <c r="NNF23" s="1"/>
      <c r="NNG23" s="1"/>
      <c r="NNH23" s="1"/>
      <c r="NNI23" s="1"/>
      <c r="NNJ23" s="1"/>
      <c r="NNK23" s="1"/>
      <c r="NNL23" s="1"/>
      <c r="NNM23" s="1"/>
      <c r="NNN23" s="1"/>
      <c r="NNO23" s="1"/>
      <c r="NNP23" s="1"/>
      <c r="NNQ23" s="1"/>
      <c r="NNR23" s="1"/>
      <c r="NNS23" s="1"/>
      <c r="NNT23" s="1"/>
      <c r="NNU23" s="1"/>
      <c r="NNV23" s="1"/>
      <c r="NNW23" s="1"/>
      <c r="NNX23" s="1"/>
      <c r="NNY23" s="1"/>
      <c r="NNZ23" s="1"/>
      <c r="NOA23" s="1"/>
      <c r="NOB23" s="1"/>
      <c r="NOC23" s="1"/>
      <c r="NOD23" s="1"/>
      <c r="NOE23" s="1"/>
      <c r="NOF23" s="1"/>
      <c r="NOG23" s="1"/>
      <c r="NOH23" s="1"/>
      <c r="NOI23" s="1"/>
      <c r="NOJ23" s="1"/>
      <c r="NOK23" s="1"/>
      <c r="NOL23" s="1"/>
      <c r="NOM23" s="1"/>
      <c r="NON23" s="1"/>
      <c r="NOO23" s="1"/>
      <c r="NOP23" s="1"/>
      <c r="NOQ23" s="1"/>
      <c r="NOR23" s="1"/>
      <c r="NOS23" s="1"/>
      <c r="NOT23" s="1"/>
      <c r="NOU23" s="1"/>
      <c r="NOV23" s="1"/>
      <c r="NOW23" s="1"/>
      <c r="NOX23" s="1"/>
      <c r="NOY23" s="1"/>
      <c r="NOZ23" s="1"/>
      <c r="NPA23" s="1"/>
      <c r="NPB23" s="1"/>
      <c r="NPC23" s="1"/>
      <c r="NPD23" s="1"/>
      <c r="NPE23" s="1"/>
      <c r="NPF23" s="1"/>
      <c r="NPG23" s="1"/>
      <c r="NPH23" s="1"/>
      <c r="NPI23" s="1"/>
      <c r="NPJ23" s="1"/>
      <c r="NPK23" s="1"/>
      <c r="NPL23" s="1"/>
      <c r="NPM23" s="1"/>
      <c r="NPN23" s="1"/>
      <c r="NPO23" s="1"/>
      <c r="NPP23" s="1"/>
      <c r="NPQ23" s="1"/>
      <c r="NPR23" s="1"/>
      <c r="NPS23" s="1"/>
      <c r="NPT23" s="1"/>
      <c r="NPU23" s="1"/>
      <c r="NPV23" s="1"/>
      <c r="NPW23" s="1"/>
      <c r="NPX23" s="1"/>
      <c r="NPY23" s="1"/>
      <c r="NPZ23" s="1"/>
      <c r="NQA23" s="1"/>
      <c r="NQB23" s="1"/>
      <c r="NQC23" s="1"/>
      <c r="NQD23" s="1"/>
      <c r="NQE23" s="1"/>
      <c r="NQF23" s="1"/>
      <c r="NQG23" s="1"/>
      <c r="NQH23" s="1"/>
      <c r="NQI23" s="1"/>
      <c r="NQJ23" s="1"/>
      <c r="NQK23" s="1"/>
      <c r="NQL23" s="1"/>
      <c r="NQM23" s="1"/>
      <c r="NQN23" s="1"/>
      <c r="NQO23" s="1"/>
      <c r="NQP23" s="1"/>
      <c r="NQQ23" s="1"/>
      <c r="NQR23" s="1"/>
      <c r="NQS23" s="1"/>
      <c r="NQT23" s="1"/>
      <c r="NQU23" s="1"/>
      <c r="NQV23" s="1"/>
      <c r="NQW23" s="1"/>
      <c r="NQX23" s="1"/>
      <c r="NQY23" s="1"/>
      <c r="NQZ23" s="1"/>
      <c r="NRA23" s="1"/>
      <c r="NRB23" s="1"/>
      <c r="NRC23" s="1"/>
      <c r="NRD23" s="1"/>
      <c r="NRE23" s="1"/>
      <c r="NRF23" s="1"/>
      <c r="NRG23" s="1"/>
      <c r="NRH23" s="1"/>
      <c r="NRI23" s="1"/>
      <c r="NRJ23" s="1"/>
      <c r="NRK23" s="1"/>
      <c r="NRL23" s="1"/>
      <c r="NRM23" s="1"/>
      <c r="NRN23" s="1"/>
      <c r="NRO23" s="1"/>
      <c r="NRP23" s="1"/>
      <c r="NRQ23" s="1"/>
      <c r="NRR23" s="1"/>
      <c r="NRS23" s="1"/>
      <c r="NRT23" s="1"/>
      <c r="NRU23" s="1"/>
      <c r="NRV23" s="1"/>
      <c r="NRW23" s="1"/>
      <c r="NRX23" s="1"/>
      <c r="NRY23" s="1"/>
      <c r="NRZ23" s="1"/>
      <c r="NSA23" s="1"/>
      <c r="NSB23" s="1"/>
      <c r="NSC23" s="1"/>
      <c r="NSD23" s="1"/>
      <c r="NSE23" s="1"/>
      <c r="NSF23" s="1"/>
      <c r="NSG23" s="1"/>
      <c r="NSH23" s="1"/>
      <c r="NSI23" s="1"/>
      <c r="NSJ23" s="1"/>
      <c r="NSK23" s="1"/>
      <c r="NSL23" s="1"/>
      <c r="NSM23" s="1"/>
      <c r="NSN23" s="1"/>
      <c r="NSO23" s="1"/>
      <c r="NSP23" s="1"/>
      <c r="NSQ23" s="1"/>
      <c r="NSR23" s="1"/>
      <c r="NSS23" s="1"/>
      <c r="NST23" s="1"/>
      <c r="NSU23" s="1"/>
      <c r="NSV23" s="1"/>
      <c r="NSW23" s="1"/>
      <c r="NSX23" s="1"/>
      <c r="NSY23" s="1"/>
      <c r="NSZ23" s="1"/>
      <c r="NTA23" s="1"/>
      <c r="NTB23" s="1"/>
      <c r="NTC23" s="1"/>
      <c r="NTD23" s="1"/>
      <c r="NTE23" s="1"/>
      <c r="NTF23" s="1"/>
      <c r="NTG23" s="1"/>
      <c r="NTH23" s="1"/>
      <c r="NTI23" s="1"/>
      <c r="NTJ23" s="1"/>
      <c r="NTK23" s="1"/>
      <c r="NTL23" s="1"/>
      <c r="NTM23" s="1"/>
      <c r="NTN23" s="1"/>
      <c r="NTO23" s="1"/>
      <c r="NTP23" s="1"/>
      <c r="NTQ23" s="1"/>
      <c r="NTR23" s="1"/>
      <c r="NTS23" s="1"/>
      <c r="NTT23" s="1"/>
      <c r="NTU23" s="1"/>
      <c r="NTV23" s="1"/>
      <c r="NTW23" s="1"/>
      <c r="NTX23" s="1"/>
      <c r="NTY23" s="1"/>
      <c r="NTZ23" s="1"/>
      <c r="NUA23" s="1"/>
      <c r="NUB23" s="1"/>
      <c r="NUC23" s="1"/>
      <c r="NUD23" s="1"/>
      <c r="NUE23" s="1"/>
      <c r="NUF23" s="1"/>
      <c r="NUG23" s="1"/>
      <c r="NUH23" s="1"/>
      <c r="NUI23" s="1"/>
      <c r="NUJ23" s="1"/>
      <c r="NUK23" s="1"/>
      <c r="NUL23" s="1"/>
      <c r="NUM23" s="1"/>
      <c r="NUN23" s="1"/>
      <c r="NUO23" s="1"/>
      <c r="NUP23" s="1"/>
      <c r="NUQ23" s="1"/>
      <c r="NUR23" s="1"/>
      <c r="NUS23" s="1"/>
      <c r="NUT23" s="1"/>
      <c r="NUU23" s="1"/>
      <c r="NUV23" s="1"/>
      <c r="NUW23" s="1"/>
      <c r="NUX23" s="1"/>
      <c r="NUY23" s="1"/>
      <c r="NUZ23" s="1"/>
      <c r="NVA23" s="1"/>
      <c r="NVB23" s="1"/>
      <c r="NVC23" s="1"/>
      <c r="NVD23" s="1"/>
      <c r="NVE23" s="1"/>
      <c r="NVF23" s="1"/>
      <c r="NVG23" s="1"/>
      <c r="NVH23" s="1"/>
      <c r="NVI23" s="1"/>
      <c r="NVJ23" s="1"/>
      <c r="NVK23" s="1"/>
      <c r="NVL23" s="1"/>
      <c r="NVM23" s="1"/>
      <c r="NVN23" s="1"/>
      <c r="NVO23" s="1"/>
      <c r="NVP23" s="1"/>
      <c r="NVQ23" s="1"/>
      <c r="NVR23" s="1"/>
      <c r="NVS23" s="1"/>
      <c r="NVT23" s="1"/>
      <c r="NVU23" s="1"/>
      <c r="NVV23" s="1"/>
      <c r="NVW23" s="1"/>
      <c r="NVX23" s="1"/>
      <c r="NVY23" s="1"/>
      <c r="NVZ23" s="1"/>
      <c r="NWA23" s="1"/>
      <c r="NWB23" s="1"/>
      <c r="NWC23" s="1"/>
      <c r="NWD23" s="1"/>
      <c r="NWE23" s="1"/>
      <c r="NWF23" s="1"/>
      <c r="NWG23" s="1"/>
      <c r="NWH23" s="1"/>
      <c r="NWI23" s="1"/>
      <c r="NWJ23" s="1"/>
      <c r="NWK23" s="1"/>
      <c r="NWL23" s="1"/>
      <c r="NWM23" s="1"/>
      <c r="NWN23" s="1"/>
      <c r="NWO23" s="1"/>
      <c r="NWP23" s="1"/>
      <c r="NWQ23" s="1"/>
      <c r="NWR23" s="1"/>
      <c r="NWS23" s="1"/>
      <c r="NWT23" s="1"/>
      <c r="NWU23" s="1"/>
      <c r="NWV23" s="1"/>
      <c r="NWW23" s="1"/>
      <c r="NWX23" s="1"/>
      <c r="NWY23" s="1"/>
      <c r="NWZ23" s="1"/>
      <c r="NXA23" s="1"/>
      <c r="NXB23" s="1"/>
      <c r="NXC23" s="1"/>
      <c r="NXD23" s="1"/>
      <c r="NXE23" s="1"/>
      <c r="NXF23" s="1"/>
      <c r="NXG23" s="1"/>
      <c r="NXH23" s="1"/>
      <c r="NXI23" s="1"/>
      <c r="NXJ23" s="1"/>
      <c r="NXK23" s="1"/>
      <c r="NXL23" s="1"/>
      <c r="NXM23" s="1"/>
      <c r="NXN23" s="1"/>
      <c r="NXO23" s="1"/>
      <c r="NXP23" s="1"/>
      <c r="NXQ23" s="1"/>
      <c r="NXR23" s="1"/>
      <c r="NXS23" s="1"/>
      <c r="NXT23" s="1"/>
      <c r="NXU23" s="1"/>
      <c r="NXV23" s="1"/>
      <c r="NXW23" s="1"/>
      <c r="NXX23" s="1"/>
      <c r="NXY23" s="1"/>
      <c r="NXZ23" s="1"/>
      <c r="NYA23" s="1"/>
      <c r="NYB23" s="1"/>
      <c r="NYC23" s="1"/>
      <c r="NYD23" s="1"/>
      <c r="NYE23" s="1"/>
      <c r="NYF23" s="1"/>
      <c r="NYG23" s="1"/>
      <c r="NYH23" s="1"/>
      <c r="NYI23" s="1"/>
      <c r="NYJ23" s="1"/>
      <c r="NYK23" s="1"/>
      <c r="NYL23" s="1"/>
      <c r="NYM23" s="1"/>
      <c r="NYN23" s="1"/>
      <c r="NYO23" s="1"/>
      <c r="NYP23" s="1"/>
      <c r="NYQ23" s="1"/>
      <c r="NYR23" s="1"/>
      <c r="NYS23" s="1"/>
      <c r="NYT23" s="1"/>
      <c r="NYU23" s="1"/>
      <c r="NYV23" s="1"/>
      <c r="NYW23" s="1"/>
      <c r="NYX23" s="1"/>
      <c r="NYY23" s="1"/>
      <c r="NYZ23" s="1"/>
      <c r="NZA23" s="1"/>
      <c r="NZB23" s="1"/>
      <c r="NZC23" s="1"/>
      <c r="NZD23" s="1"/>
      <c r="NZE23" s="1"/>
      <c r="NZF23" s="1"/>
      <c r="NZG23" s="1"/>
      <c r="NZH23" s="1"/>
      <c r="NZI23" s="1"/>
      <c r="NZJ23" s="1"/>
      <c r="NZK23" s="1"/>
      <c r="NZL23" s="1"/>
      <c r="NZM23" s="1"/>
      <c r="NZN23" s="1"/>
      <c r="NZO23" s="1"/>
      <c r="NZP23" s="1"/>
      <c r="NZQ23" s="1"/>
      <c r="NZR23" s="1"/>
      <c r="NZS23" s="1"/>
      <c r="NZT23" s="1"/>
      <c r="NZU23" s="1"/>
      <c r="NZV23" s="1"/>
      <c r="NZW23" s="1"/>
      <c r="NZX23" s="1"/>
      <c r="NZY23" s="1"/>
      <c r="NZZ23" s="1"/>
      <c r="OAA23" s="1"/>
      <c r="OAB23" s="1"/>
      <c r="OAC23" s="1"/>
      <c r="OAD23" s="1"/>
      <c r="OAE23" s="1"/>
      <c r="OAF23" s="1"/>
      <c r="OAG23" s="1"/>
      <c r="OAH23" s="1"/>
      <c r="OAI23" s="1"/>
      <c r="OAJ23" s="1"/>
      <c r="OAK23" s="1"/>
      <c r="OAL23" s="1"/>
      <c r="OAM23" s="1"/>
      <c r="OAN23" s="1"/>
      <c r="OAO23" s="1"/>
      <c r="OAP23" s="1"/>
      <c r="OAQ23" s="1"/>
      <c r="OAR23" s="1"/>
      <c r="OAS23" s="1"/>
      <c r="OAT23" s="1"/>
      <c r="OAU23" s="1"/>
      <c r="OAV23" s="1"/>
      <c r="OAW23" s="1"/>
      <c r="OAX23" s="1"/>
      <c r="OAY23" s="1"/>
      <c r="OAZ23" s="1"/>
      <c r="OBA23" s="1"/>
      <c r="OBB23" s="1"/>
      <c r="OBC23" s="1"/>
      <c r="OBD23" s="1"/>
      <c r="OBE23" s="1"/>
      <c r="OBF23" s="1"/>
      <c r="OBG23" s="1"/>
      <c r="OBH23" s="1"/>
      <c r="OBI23" s="1"/>
      <c r="OBJ23" s="1"/>
      <c r="OBK23" s="1"/>
      <c r="OBL23" s="1"/>
      <c r="OBM23" s="1"/>
      <c r="OBN23" s="1"/>
      <c r="OBO23" s="1"/>
      <c r="OBP23" s="1"/>
      <c r="OBQ23" s="1"/>
      <c r="OBR23" s="1"/>
      <c r="OBS23" s="1"/>
      <c r="OBT23" s="1"/>
      <c r="OBU23" s="1"/>
      <c r="OBV23" s="1"/>
      <c r="OBW23" s="1"/>
      <c r="OBX23" s="1"/>
      <c r="OBY23" s="1"/>
      <c r="OBZ23" s="1"/>
      <c r="OCA23" s="1"/>
      <c r="OCB23" s="1"/>
      <c r="OCC23" s="1"/>
      <c r="OCD23" s="1"/>
      <c r="OCE23" s="1"/>
      <c r="OCF23" s="1"/>
      <c r="OCG23" s="1"/>
      <c r="OCH23" s="1"/>
      <c r="OCI23" s="1"/>
      <c r="OCJ23" s="1"/>
      <c r="OCK23" s="1"/>
      <c r="OCL23" s="1"/>
      <c r="OCM23" s="1"/>
      <c r="OCN23" s="1"/>
      <c r="OCO23" s="1"/>
      <c r="OCP23" s="1"/>
      <c r="OCQ23" s="1"/>
      <c r="OCR23" s="1"/>
      <c r="OCS23" s="1"/>
      <c r="OCT23" s="1"/>
      <c r="OCU23" s="1"/>
      <c r="OCV23" s="1"/>
      <c r="OCW23" s="1"/>
      <c r="OCX23" s="1"/>
      <c r="OCY23" s="1"/>
      <c r="OCZ23" s="1"/>
      <c r="ODA23" s="1"/>
      <c r="ODB23" s="1"/>
      <c r="ODC23" s="1"/>
      <c r="ODD23" s="1"/>
      <c r="ODE23" s="1"/>
      <c r="ODF23" s="1"/>
      <c r="ODG23" s="1"/>
      <c r="ODH23" s="1"/>
      <c r="ODI23" s="1"/>
      <c r="ODJ23" s="1"/>
      <c r="ODK23" s="1"/>
      <c r="ODL23" s="1"/>
      <c r="ODM23" s="1"/>
      <c r="ODN23" s="1"/>
      <c r="ODO23" s="1"/>
      <c r="ODP23" s="1"/>
      <c r="ODQ23" s="1"/>
      <c r="ODR23" s="1"/>
      <c r="ODS23" s="1"/>
      <c r="ODT23" s="1"/>
      <c r="ODU23" s="1"/>
      <c r="ODV23" s="1"/>
      <c r="ODW23" s="1"/>
      <c r="ODX23" s="1"/>
      <c r="ODY23" s="1"/>
      <c r="ODZ23" s="1"/>
      <c r="OEA23" s="1"/>
      <c r="OEB23" s="1"/>
      <c r="OEC23" s="1"/>
      <c r="OED23" s="1"/>
      <c r="OEE23" s="1"/>
      <c r="OEF23" s="1"/>
      <c r="OEG23" s="1"/>
      <c r="OEH23" s="1"/>
      <c r="OEI23" s="1"/>
      <c r="OEJ23" s="1"/>
      <c r="OEK23" s="1"/>
      <c r="OEL23" s="1"/>
      <c r="OEM23" s="1"/>
      <c r="OEN23" s="1"/>
      <c r="OEO23" s="1"/>
      <c r="OEP23" s="1"/>
      <c r="OEQ23" s="1"/>
      <c r="OER23" s="1"/>
      <c r="OES23" s="1"/>
      <c r="OET23" s="1"/>
      <c r="OEU23" s="1"/>
      <c r="OEV23" s="1"/>
      <c r="OEW23" s="1"/>
      <c r="OEX23" s="1"/>
      <c r="OEY23" s="1"/>
      <c r="OEZ23" s="1"/>
      <c r="OFA23" s="1"/>
      <c r="OFB23" s="1"/>
      <c r="OFC23" s="1"/>
      <c r="OFD23" s="1"/>
      <c r="OFE23" s="1"/>
      <c r="OFF23" s="1"/>
      <c r="OFG23" s="1"/>
      <c r="OFH23" s="1"/>
      <c r="OFI23" s="1"/>
      <c r="OFJ23" s="1"/>
      <c r="OFK23" s="1"/>
      <c r="OFL23" s="1"/>
      <c r="OFM23" s="1"/>
      <c r="OFN23" s="1"/>
      <c r="OFO23" s="1"/>
      <c r="OFP23" s="1"/>
      <c r="OFQ23" s="1"/>
      <c r="OFR23" s="1"/>
      <c r="OFS23" s="1"/>
      <c r="OFT23" s="1"/>
      <c r="OFU23" s="1"/>
      <c r="OFV23" s="1"/>
      <c r="OFW23" s="1"/>
      <c r="OFX23" s="1"/>
      <c r="OFY23" s="1"/>
      <c r="OFZ23" s="1"/>
      <c r="OGA23" s="1"/>
      <c r="OGB23" s="1"/>
      <c r="OGC23" s="1"/>
      <c r="OGD23" s="1"/>
      <c r="OGE23" s="1"/>
      <c r="OGF23" s="1"/>
      <c r="OGG23" s="1"/>
      <c r="OGH23" s="1"/>
      <c r="OGI23" s="1"/>
      <c r="OGJ23" s="1"/>
      <c r="OGK23" s="1"/>
      <c r="OGL23" s="1"/>
      <c r="OGM23" s="1"/>
      <c r="OGN23" s="1"/>
      <c r="OGO23" s="1"/>
      <c r="OGP23" s="1"/>
      <c r="OGQ23" s="1"/>
      <c r="OGR23" s="1"/>
      <c r="OGS23" s="1"/>
      <c r="OGT23" s="1"/>
      <c r="OGU23" s="1"/>
      <c r="OGV23" s="1"/>
      <c r="OGW23" s="1"/>
      <c r="OGX23" s="1"/>
      <c r="OGY23" s="1"/>
      <c r="OGZ23" s="1"/>
      <c r="OHA23" s="1"/>
      <c r="OHB23" s="1"/>
      <c r="OHC23" s="1"/>
      <c r="OHD23" s="1"/>
      <c r="OHE23" s="1"/>
      <c r="OHF23" s="1"/>
      <c r="OHG23" s="1"/>
      <c r="OHH23" s="1"/>
      <c r="OHI23" s="1"/>
      <c r="OHJ23" s="1"/>
      <c r="OHK23" s="1"/>
      <c r="OHL23" s="1"/>
      <c r="OHM23" s="1"/>
      <c r="OHN23" s="1"/>
      <c r="OHO23" s="1"/>
      <c r="OHP23" s="1"/>
      <c r="OHQ23" s="1"/>
      <c r="OHR23" s="1"/>
      <c r="OHS23" s="1"/>
      <c r="OHT23" s="1"/>
      <c r="OHU23" s="1"/>
      <c r="OHV23" s="1"/>
      <c r="OHW23" s="1"/>
      <c r="OHX23" s="1"/>
      <c r="OHY23" s="1"/>
      <c r="OHZ23" s="1"/>
      <c r="OIA23" s="1"/>
      <c r="OIB23" s="1"/>
      <c r="OIC23" s="1"/>
      <c r="OID23" s="1"/>
      <c r="OIE23" s="1"/>
      <c r="OIF23" s="1"/>
      <c r="OIG23" s="1"/>
      <c r="OIH23" s="1"/>
      <c r="OII23" s="1"/>
      <c r="OIJ23" s="1"/>
      <c r="OIK23" s="1"/>
      <c r="OIL23" s="1"/>
      <c r="OIM23" s="1"/>
      <c r="OIN23" s="1"/>
      <c r="OIO23" s="1"/>
      <c r="OIP23" s="1"/>
      <c r="OIQ23" s="1"/>
      <c r="OIR23" s="1"/>
      <c r="OIS23" s="1"/>
      <c r="OIT23" s="1"/>
      <c r="OIU23" s="1"/>
      <c r="OIV23" s="1"/>
      <c r="OIW23" s="1"/>
      <c r="OIX23" s="1"/>
      <c r="OIY23" s="1"/>
      <c r="OIZ23" s="1"/>
      <c r="OJA23" s="1"/>
      <c r="OJB23" s="1"/>
      <c r="OJC23" s="1"/>
      <c r="OJD23" s="1"/>
      <c r="OJE23" s="1"/>
      <c r="OJF23" s="1"/>
      <c r="OJG23" s="1"/>
      <c r="OJH23" s="1"/>
      <c r="OJI23" s="1"/>
      <c r="OJJ23" s="1"/>
      <c r="OJK23" s="1"/>
      <c r="OJL23" s="1"/>
      <c r="OJM23" s="1"/>
      <c r="OJN23" s="1"/>
      <c r="OJO23" s="1"/>
      <c r="OJP23" s="1"/>
      <c r="OJQ23" s="1"/>
      <c r="OJR23" s="1"/>
      <c r="OJS23" s="1"/>
      <c r="OJT23" s="1"/>
      <c r="OJU23" s="1"/>
      <c r="OJV23" s="1"/>
      <c r="OJW23" s="1"/>
      <c r="OJX23" s="1"/>
      <c r="OJY23" s="1"/>
      <c r="OJZ23" s="1"/>
      <c r="OKA23" s="1"/>
      <c r="OKB23" s="1"/>
      <c r="OKC23" s="1"/>
      <c r="OKD23" s="1"/>
      <c r="OKE23" s="1"/>
      <c r="OKF23" s="1"/>
      <c r="OKG23" s="1"/>
      <c r="OKH23" s="1"/>
      <c r="OKI23" s="1"/>
      <c r="OKJ23" s="1"/>
      <c r="OKK23" s="1"/>
      <c r="OKL23" s="1"/>
      <c r="OKM23" s="1"/>
      <c r="OKN23" s="1"/>
      <c r="OKO23" s="1"/>
      <c r="OKP23" s="1"/>
      <c r="OKQ23" s="1"/>
      <c r="OKR23" s="1"/>
      <c r="OKS23" s="1"/>
      <c r="OKT23" s="1"/>
      <c r="OKU23" s="1"/>
      <c r="OKV23" s="1"/>
      <c r="OKW23" s="1"/>
      <c r="OKX23" s="1"/>
      <c r="OKY23" s="1"/>
      <c r="OKZ23" s="1"/>
      <c r="OLA23" s="1"/>
      <c r="OLB23" s="1"/>
      <c r="OLC23" s="1"/>
      <c r="OLD23" s="1"/>
      <c r="OLE23" s="1"/>
      <c r="OLF23" s="1"/>
      <c r="OLG23" s="1"/>
      <c r="OLH23" s="1"/>
      <c r="OLI23" s="1"/>
      <c r="OLJ23" s="1"/>
      <c r="OLK23" s="1"/>
      <c r="OLL23" s="1"/>
      <c r="OLM23" s="1"/>
      <c r="OLN23" s="1"/>
      <c r="OLO23" s="1"/>
      <c r="OLP23" s="1"/>
      <c r="OLQ23" s="1"/>
      <c r="OLR23" s="1"/>
      <c r="OLS23" s="1"/>
      <c r="OLT23" s="1"/>
      <c r="OLU23" s="1"/>
      <c r="OLV23" s="1"/>
      <c r="OLW23" s="1"/>
      <c r="OLX23" s="1"/>
      <c r="OLY23" s="1"/>
      <c r="OLZ23" s="1"/>
      <c r="OMA23" s="1"/>
      <c r="OMB23" s="1"/>
      <c r="OMC23" s="1"/>
      <c r="OMD23" s="1"/>
      <c r="OME23" s="1"/>
      <c r="OMF23" s="1"/>
      <c r="OMG23" s="1"/>
      <c r="OMH23" s="1"/>
      <c r="OMI23" s="1"/>
      <c r="OMJ23" s="1"/>
      <c r="OMK23" s="1"/>
      <c r="OML23" s="1"/>
      <c r="OMM23" s="1"/>
      <c r="OMN23" s="1"/>
      <c r="OMO23" s="1"/>
      <c r="OMP23" s="1"/>
      <c r="OMQ23" s="1"/>
      <c r="OMR23" s="1"/>
      <c r="OMS23" s="1"/>
      <c r="OMT23" s="1"/>
      <c r="OMU23" s="1"/>
      <c r="OMV23" s="1"/>
      <c r="OMW23" s="1"/>
      <c r="OMX23" s="1"/>
      <c r="OMY23" s="1"/>
      <c r="OMZ23" s="1"/>
      <c r="ONA23" s="1"/>
      <c r="ONB23" s="1"/>
      <c r="ONC23" s="1"/>
      <c r="OND23" s="1"/>
      <c r="ONE23" s="1"/>
      <c r="ONF23" s="1"/>
      <c r="ONG23" s="1"/>
      <c r="ONH23" s="1"/>
      <c r="ONI23" s="1"/>
      <c r="ONJ23" s="1"/>
      <c r="ONK23" s="1"/>
      <c r="ONL23" s="1"/>
      <c r="ONM23" s="1"/>
      <c r="ONN23" s="1"/>
      <c r="ONO23" s="1"/>
      <c r="ONP23" s="1"/>
      <c r="ONQ23" s="1"/>
      <c r="ONR23" s="1"/>
      <c r="ONS23" s="1"/>
      <c r="ONT23" s="1"/>
      <c r="ONU23" s="1"/>
      <c r="ONV23" s="1"/>
      <c r="ONW23" s="1"/>
      <c r="ONX23" s="1"/>
      <c r="ONY23" s="1"/>
      <c r="ONZ23" s="1"/>
      <c r="OOA23" s="1"/>
      <c r="OOB23" s="1"/>
      <c r="OOC23" s="1"/>
      <c r="OOD23" s="1"/>
      <c r="OOE23" s="1"/>
      <c r="OOF23" s="1"/>
      <c r="OOG23" s="1"/>
      <c r="OOH23" s="1"/>
      <c r="OOI23" s="1"/>
      <c r="OOJ23" s="1"/>
      <c r="OOK23" s="1"/>
      <c r="OOL23" s="1"/>
      <c r="OOM23" s="1"/>
      <c r="OON23" s="1"/>
      <c r="OOO23" s="1"/>
      <c r="OOP23" s="1"/>
      <c r="OOQ23" s="1"/>
      <c r="OOR23" s="1"/>
      <c r="OOS23" s="1"/>
      <c r="OOT23" s="1"/>
      <c r="OOU23" s="1"/>
      <c r="OOV23" s="1"/>
      <c r="OOW23" s="1"/>
      <c r="OOX23" s="1"/>
      <c r="OOY23" s="1"/>
      <c r="OOZ23" s="1"/>
      <c r="OPA23" s="1"/>
      <c r="OPB23" s="1"/>
      <c r="OPC23" s="1"/>
      <c r="OPD23" s="1"/>
      <c r="OPE23" s="1"/>
      <c r="OPF23" s="1"/>
      <c r="OPG23" s="1"/>
      <c r="OPH23" s="1"/>
      <c r="OPI23" s="1"/>
      <c r="OPJ23" s="1"/>
      <c r="OPK23" s="1"/>
      <c r="OPL23" s="1"/>
      <c r="OPM23" s="1"/>
      <c r="OPN23" s="1"/>
      <c r="OPO23" s="1"/>
      <c r="OPP23" s="1"/>
      <c r="OPQ23" s="1"/>
      <c r="OPR23" s="1"/>
      <c r="OPS23" s="1"/>
      <c r="OPT23" s="1"/>
      <c r="OPU23" s="1"/>
      <c r="OPV23" s="1"/>
      <c r="OPW23" s="1"/>
      <c r="OPX23" s="1"/>
      <c r="OPY23" s="1"/>
      <c r="OPZ23" s="1"/>
      <c r="OQA23" s="1"/>
      <c r="OQB23" s="1"/>
      <c r="OQC23" s="1"/>
      <c r="OQD23" s="1"/>
      <c r="OQE23" s="1"/>
      <c r="OQF23" s="1"/>
      <c r="OQG23" s="1"/>
      <c r="OQH23" s="1"/>
      <c r="OQI23" s="1"/>
      <c r="OQJ23" s="1"/>
      <c r="OQK23" s="1"/>
      <c r="OQL23" s="1"/>
      <c r="OQM23" s="1"/>
      <c r="OQN23" s="1"/>
      <c r="OQO23" s="1"/>
      <c r="OQP23" s="1"/>
      <c r="OQQ23" s="1"/>
      <c r="OQR23" s="1"/>
      <c r="OQS23" s="1"/>
      <c r="OQT23" s="1"/>
      <c r="OQU23" s="1"/>
      <c r="OQV23" s="1"/>
      <c r="OQW23" s="1"/>
      <c r="OQX23" s="1"/>
      <c r="OQY23" s="1"/>
      <c r="OQZ23" s="1"/>
      <c r="ORA23" s="1"/>
      <c r="ORB23" s="1"/>
      <c r="ORC23" s="1"/>
      <c r="ORD23" s="1"/>
      <c r="ORE23" s="1"/>
      <c r="ORF23" s="1"/>
      <c r="ORG23" s="1"/>
      <c r="ORH23" s="1"/>
      <c r="ORI23" s="1"/>
      <c r="ORJ23" s="1"/>
      <c r="ORK23" s="1"/>
      <c r="ORL23" s="1"/>
      <c r="ORM23" s="1"/>
      <c r="ORN23" s="1"/>
      <c r="ORO23" s="1"/>
      <c r="ORP23" s="1"/>
      <c r="ORQ23" s="1"/>
      <c r="ORR23" s="1"/>
      <c r="ORS23" s="1"/>
      <c r="ORT23" s="1"/>
      <c r="ORU23" s="1"/>
      <c r="ORV23" s="1"/>
      <c r="ORW23" s="1"/>
      <c r="ORX23" s="1"/>
      <c r="ORY23" s="1"/>
      <c r="ORZ23" s="1"/>
      <c r="OSA23" s="1"/>
      <c r="OSB23" s="1"/>
      <c r="OSC23" s="1"/>
      <c r="OSD23" s="1"/>
      <c r="OSE23" s="1"/>
      <c r="OSF23" s="1"/>
      <c r="OSG23" s="1"/>
      <c r="OSH23" s="1"/>
      <c r="OSI23" s="1"/>
      <c r="OSJ23" s="1"/>
      <c r="OSK23" s="1"/>
      <c r="OSL23" s="1"/>
      <c r="OSM23" s="1"/>
      <c r="OSN23" s="1"/>
      <c r="OSO23" s="1"/>
      <c r="OSP23" s="1"/>
      <c r="OSQ23" s="1"/>
      <c r="OSR23" s="1"/>
      <c r="OSS23" s="1"/>
      <c r="OST23" s="1"/>
      <c r="OSU23" s="1"/>
      <c r="OSV23" s="1"/>
      <c r="OSW23" s="1"/>
      <c r="OSX23" s="1"/>
      <c r="OSY23" s="1"/>
      <c r="OSZ23" s="1"/>
      <c r="OTA23" s="1"/>
      <c r="OTB23" s="1"/>
      <c r="OTC23" s="1"/>
      <c r="OTD23" s="1"/>
      <c r="OTE23" s="1"/>
      <c r="OTF23" s="1"/>
      <c r="OTG23" s="1"/>
      <c r="OTH23" s="1"/>
      <c r="OTI23" s="1"/>
      <c r="OTJ23" s="1"/>
      <c r="OTK23" s="1"/>
      <c r="OTL23" s="1"/>
      <c r="OTM23" s="1"/>
      <c r="OTN23" s="1"/>
      <c r="OTO23" s="1"/>
      <c r="OTP23" s="1"/>
      <c r="OTQ23" s="1"/>
      <c r="OTR23" s="1"/>
      <c r="OTS23" s="1"/>
      <c r="OTT23" s="1"/>
      <c r="OTU23" s="1"/>
      <c r="OTV23" s="1"/>
      <c r="OTW23" s="1"/>
      <c r="OTX23" s="1"/>
      <c r="OTY23" s="1"/>
      <c r="OTZ23" s="1"/>
      <c r="OUA23" s="1"/>
      <c r="OUB23" s="1"/>
      <c r="OUC23" s="1"/>
      <c r="OUD23" s="1"/>
      <c r="OUE23" s="1"/>
      <c r="OUF23" s="1"/>
      <c r="OUG23" s="1"/>
      <c r="OUH23" s="1"/>
      <c r="OUI23" s="1"/>
      <c r="OUJ23" s="1"/>
      <c r="OUK23" s="1"/>
      <c r="OUL23" s="1"/>
      <c r="OUM23" s="1"/>
      <c r="OUN23" s="1"/>
      <c r="OUO23" s="1"/>
      <c r="OUP23" s="1"/>
      <c r="OUQ23" s="1"/>
      <c r="OUR23" s="1"/>
      <c r="OUS23" s="1"/>
      <c r="OUT23" s="1"/>
      <c r="OUU23" s="1"/>
      <c r="OUV23" s="1"/>
      <c r="OUW23" s="1"/>
      <c r="OUX23" s="1"/>
      <c r="OUY23" s="1"/>
      <c r="OUZ23" s="1"/>
      <c r="OVA23" s="1"/>
      <c r="OVB23" s="1"/>
      <c r="OVC23" s="1"/>
      <c r="OVD23" s="1"/>
      <c r="OVE23" s="1"/>
      <c r="OVF23" s="1"/>
      <c r="OVG23" s="1"/>
      <c r="OVH23" s="1"/>
      <c r="OVI23" s="1"/>
      <c r="OVJ23" s="1"/>
      <c r="OVK23" s="1"/>
      <c r="OVL23" s="1"/>
      <c r="OVM23" s="1"/>
      <c r="OVN23" s="1"/>
      <c r="OVO23" s="1"/>
      <c r="OVP23" s="1"/>
      <c r="OVQ23" s="1"/>
      <c r="OVR23" s="1"/>
      <c r="OVS23" s="1"/>
      <c r="OVT23" s="1"/>
      <c r="OVU23" s="1"/>
      <c r="OVV23" s="1"/>
      <c r="OVW23" s="1"/>
      <c r="OVX23" s="1"/>
      <c r="OVY23" s="1"/>
      <c r="OVZ23" s="1"/>
      <c r="OWA23" s="1"/>
      <c r="OWB23" s="1"/>
      <c r="OWC23" s="1"/>
      <c r="OWD23" s="1"/>
      <c r="OWE23" s="1"/>
      <c r="OWF23" s="1"/>
      <c r="OWG23" s="1"/>
      <c r="OWH23" s="1"/>
      <c r="OWI23" s="1"/>
      <c r="OWJ23" s="1"/>
      <c r="OWK23" s="1"/>
      <c r="OWL23" s="1"/>
      <c r="OWM23" s="1"/>
      <c r="OWN23" s="1"/>
      <c r="OWO23" s="1"/>
      <c r="OWP23" s="1"/>
      <c r="OWQ23" s="1"/>
      <c r="OWR23" s="1"/>
      <c r="OWS23" s="1"/>
      <c r="OWT23" s="1"/>
      <c r="OWU23" s="1"/>
      <c r="OWV23" s="1"/>
      <c r="OWW23" s="1"/>
      <c r="OWX23" s="1"/>
      <c r="OWY23" s="1"/>
      <c r="OWZ23" s="1"/>
      <c r="OXA23" s="1"/>
      <c r="OXB23" s="1"/>
      <c r="OXC23" s="1"/>
      <c r="OXD23" s="1"/>
      <c r="OXE23" s="1"/>
      <c r="OXF23" s="1"/>
      <c r="OXG23" s="1"/>
      <c r="OXH23" s="1"/>
      <c r="OXI23" s="1"/>
      <c r="OXJ23" s="1"/>
      <c r="OXK23" s="1"/>
      <c r="OXL23" s="1"/>
      <c r="OXM23" s="1"/>
      <c r="OXN23" s="1"/>
      <c r="OXO23" s="1"/>
      <c r="OXP23" s="1"/>
      <c r="OXQ23" s="1"/>
      <c r="OXR23" s="1"/>
      <c r="OXS23" s="1"/>
      <c r="OXT23" s="1"/>
      <c r="OXU23" s="1"/>
      <c r="OXV23" s="1"/>
      <c r="OXW23" s="1"/>
      <c r="OXX23" s="1"/>
      <c r="OXY23" s="1"/>
      <c r="OXZ23" s="1"/>
      <c r="OYA23" s="1"/>
      <c r="OYB23" s="1"/>
      <c r="OYC23" s="1"/>
      <c r="OYD23" s="1"/>
      <c r="OYE23" s="1"/>
      <c r="OYF23" s="1"/>
      <c r="OYG23" s="1"/>
      <c r="OYH23" s="1"/>
      <c r="OYI23" s="1"/>
      <c r="OYJ23" s="1"/>
      <c r="OYK23" s="1"/>
      <c r="OYL23" s="1"/>
      <c r="OYM23" s="1"/>
      <c r="OYN23" s="1"/>
      <c r="OYO23" s="1"/>
      <c r="OYP23" s="1"/>
      <c r="OYQ23" s="1"/>
      <c r="OYR23" s="1"/>
      <c r="OYS23" s="1"/>
      <c r="OYT23" s="1"/>
      <c r="OYU23" s="1"/>
      <c r="OYV23" s="1"/>
      <c r="OYW23" s="1"/>
      <c r="OYX23" s="1"/>
      <c r="OYY23" s="1"/>
      <c r="OYZ23" s="1"/>
      <c r="OZA23" s="1"/>
      <c r="OZB23" s="1"/>
      <c r="OZC23" s="1"/>
      <c r="OZD23" s="1"/>
      <c r="OZE23" s="1"/>
      <c r="OZF23" s="1"/>
      <c r="OZG23" s="1"/>
      <c r="OZH23" s="1"/>
      <c r="OZI23" s="1"/>
      <c r="OZJ23" s="1"/>
      <c r="OZK23" s="1"/>
      <c r="OZL23" s="1"/>
      <c r="OZM23" s="1"/>
      <c r="OZN23" s="1"/>
      <c r="OZO23" s="1"/>
      <c r="OZP23" s="1"/>
      <c r="OZQ23" s="1"/>
      <c r="OZR23" s="1"/>
      <c r="OZS23" s="1"/>
      <c r="OZT23" s="1"/>
      <c r="OZU23" s="1"/>
      <c r="OZV23" s="1"/>
      <c r="OZW23" s="1"/>
      <c r="OZX23" s="1"/>
      <c r="OZY23" s="1"/>
      <c r="OZZ23" s="1"/>
      <c r="PAA23" s="1"/>
      <c r="PAB23" s="1"/>
      <c r="PAC23" s="1"/>
      <c r="PAD23" s="1"/>
      <c r="PAE23" s="1"/>
      <c r="PAF23" s="1"/>
      <c r="PAG23" s="1"/>
      <c r="PAH23" s="1"/>
      <c r="PAI23" s="1"/>
      <c r="PAJ23" s="1"/>
      <c r="PAK23" s="1"/>
      <c r="PAL23" s="1"/>
      <c r="PAM23" s="1"/>
      <c r="PAN23" s="1"/>
      <c r="PAO23" s="1"/>
      <c r="PAP23" s="1"/>
      <c r="PAQ23" s="1"/>
      <c r="PAR23" s="1"/>
      <c r="PAS23" s="1"/>
      <c r="PAT23" s="1"/>
      <c r="PAU23" s="1"/>
      <c r="PAV23" s="1"/>
      <c r="PAW23" s="1"/>
      <c r="PAX23" s="1"/>
      <c r="PAY23" s="1"/>
      <c r="PAZ23" s="1"/>
      <c r="PBA23" s="1"/>
      <c r="PBB23" s="1"/>
      <c r="PBC23" s="1"/>
      <c r="PBD23" s="1"/>
      <c r="PBE23" s="1"/>
      <c r="PBF23" s="1"/>
      <c r="PBG23" s="1"/>
      <c r="PBH23" s="1"/>
      <c r="PBI23" s="1"/>
      <c r="PBJ23" s="1"/>
      <c r="PBK23" s="1"/>
      <c r="PBL23" s="1"/>
      <c r="PBM23" s="1"/>
      <c r="PBN23" s="1"/>
      <c r="PBO23" s="1"/>
      <c r="PBP23" s="1"/>
      <c r="PBQ23" s="1"/>
      <c r="PBR23" s="1"/>
      <c r="PBS23" s="1"/>
      <c r="PBT23" s="1"/>
      <c r="PBU23" s="1"/>
      <c r="PBV23" s="1"/>
      <c r="PBW23" s="1"/>
      <c r="PBX23" s="1"/>
      <c r="PBY23" s="1"/>
      <c r="PBZ23" s="1"/>
      <c r="PCA23" s="1"/>
      <c r="PCB23" s="1"/>
      <c r="PCC23" s="1"/>
      <c r="PCD23" s="1"/>
      <c r="PCE23" s="1"/>
      <c r="PCF23" s="1"/>
      <c r="PCG23" s="1"/>
      <c r="PCH23" s="1"/>
      <c r="PCI23" s="1"/>
      <c r="PCJ23" s="1"/>
      <c r="PCK23" s="1"/>
      <c r="PCL23" s="1"/>
      <c r="PCM23" s="1"/>
      <c r="PCN23" s="1"/>
      <c r="PCO23" s="1"/>
      <c r="PCP23" s="1"/>
      <c r="PCQ23" s="1"/>
      <c r="PCR23" s="1"/>
      <c r="PCS23" s="1"/>
      <c r="PCT23" s="1"/>
      <c r="PCU23" s="1"/>
      <c r="PCV23" s="1"/>
      <c r="PCW23" s="1"/>
      <c r="PCX23" s="1"/>
      <c r="PCY23" s="1"/>
      <c r="PCZ23" s="1"/>
      <c r="PDA23" s="1"/>
      <c r="PDB23" s="1"/>
      <c r="PDC23" s="1"/>
      <c r="PDD23" s="1"/>
      <c r="PDE23" s="1"/>
      <c r="PDF23" s="1"/>
      <c r="PDG23" s="1"/>
      <c r="PDH23" s="1"/>
      <c r="PDI23" s="1"/>
      <c r="PDJ23" s="1"/>
      <c r="PDK23" s="1"/>
      <c r="PDL23" s="1"/>
      <c r="PDM23" s="1"/>
      <c r="PDN23" s="1"/>
      <c r="PDO23" s="1"/>
      <c r="PDP23" s="1"/>
      <c r="PDQ23" s="1"/>
      <c r="PDR23" s="1"/>
      <c r="PDS23" s="1"/>
      <c r="PDT23" s="1"/>
      <c r="PDU23" s="1"/>
      <c r="PDV23" s="1"/>
      <c r="PDW23" s="1"/>
      <c r="PDX23" s="1"/>
      <c r="PDY23" s="1"/>
      <c r="PDZ23" s="1"/>
      <c r="PEA23" s="1"/>
      <c r="PEB23" s="1"/>
      <c r="PEC23" s="1"/>
      <c r="PED23" s="1"/>
      <c r="PEE23" s="1"/>
      <c r="PEF23" s="1"/>
      <c r="PEG23" s="1"/>
      <c r="PEH23" s="1"/>
      <c r="PEI23" s="1"/>
      <c r="PEJ23" s="1"/>
      <c r="PEK23" s="1"/>
      <c r="PEL23" s="1"/>
      <c r="PEM23" s="1"/>
      <c r="PEN23" s="1"/>
      <c r="PEO23" s="1"/>
      <c r="PEP23" s="1"/>
      <c r="PEQ23" s="1"/>
      <c r="PER23" s="1"/>
      <c r="PES23" s="1"/>
      <c r="PET23" s="1"/>
      <c r="PEU23" s="1"/>
      <c r="PEV23" s="1"/>
      <c r="PEW23" s="1"/>
      <c r="PEX23" s="1"/>
      <c r="PEY23" s="1"/>
      <c r="PEZ23" s="1"/>
      <c r="PFA23" s="1"/>
      <c r="PFB23" s="1"/>
      <c r="PFC23" s="1"/>
      <c r="PFD23" s="1"/>
      <c r="PFE23" s="1"/>
      <c r="PFF23" s="1"/>
      <c r="PFG23" s="1"/>
      <c r="PFH23" s="1"/>
      <c r="PFI23" s="1"/>
      <c r="PFJ23" s="1"/>
      <c r="PFK23" s="1"/>
      <c r="PFL23" s="1"/>
      <c r="PFM23" s="1"/>
      <c r="PFN23" s="1"/>
      <c r="PFO23" s="1"/>
      <c r="PFP23" s="1"/>
      <c r="PFQ23" s="1"/>
      <c r="PFR23" s="1"/>
      <c r="PFS23" s="1"/>
      <c r="PFT23" s="1"/>
      <c r="PFU23" s="1"/>
      <c r="PFV23" s="1"/>
      <c r="PFW23" s="1"/>
      <c r="PFX23" s="1"/>
      <c r="PFY23" s="1"/>
      <c r="PFZ23" s="1"/>
      <c r="PGA23" s="1"/>
      <c r="PGB23" s="1"/>
      <c r="PGC23" s="1"/>
      <c r="PGD23" s="1"/>
      <c r="PGE23" s="1"/>
      <c r="PGF23" s="1"/>
      <c r="PGG23" s="1"/>
      <c r="PGH23" s="1"/>
      <c r="PGI23" s="1"/>
      <c r="PGJ23" s="1"/>
      <c r="PGK23" s="1"/>
      <c r="PGL23" s="1"/>
      <c r="PGM23" s="1"/>
      <c r="PGN23" s="1"/>
      <c r="PGO23" s="1"/>
      <c r="PGP23" s="1"/>
      <c r="PGQ23" s="1"/>
      <c r="PGR23" s="1"/>
      <c r="PGS23" s="1"/>
      <c r="PGT23" s="1"/>
      <c r="PGU23" s="1"/>
      <c r="PGV23" s="1"/>
      <c r="PGW23" s="1"/>
      <c r="PGX23" s="1"/>
      <c r="PGY23" s="1"/>
      <c r="PGZ23" s="1"/>
      <c r="PHA23" s="1"/>
      <c r="PHB23" s="1"/>
      <c r="PHC23" s="1"/>
      <c r="PHD23" s="1"/>
      <c r="PHE23" s="1"/>
      <c r="PHF23" s="1"/>
      <c r="PHG23" s="1"/>
      <c r="PHH23" s="1"/>
      <c r="PHI23" s="1"/>
      <c r="PHJ23" s="1"/>
      <c r="PHK23" s="1"/>
      <c r="PHL23" s="1"/>
      <c r="PHM23" s="1"/>
      <c r="PHN23" s="1"/>
      <c r="PHO23" s="1"/>
      <c r="PHP23" s="1"/>
      <c r="PHQ23" s="1"/>
      <c r="PHR23" s="1"/>
      <c r="PHS23" s="1"/>
      <c r="PHT23" s="1"/>
      <c r="PHU23" s="1"/>
      <c r="PHV23" s="1"/>
      <c r="PHW23" s="1"/>
      <c r="PHX23" s="1"/>
      <c r="PHY23" s="1"/>
      <c r="PHZ23" s="1"/>
      <c r="PIA23" s="1"/>
      <c r="PIB23" s="1"/>
      <c r="PIC23" s="1"/>
      <c r="PID23" s="1"/>
      <c r="PIE23" s="1"/>
      <c r="PIF23" s="1"/>
      <c r="PIG23" s="1"/>
      <c r="PIH23" s="1"/>
      <c r="PII23" s="1"/>
      <c r="PIJ23" s="1"/>
      <c r="PIK23" s="1"/>
      <c r="PIL23" s="1"/>
      <c r="PIM23" s="1"/>
      <c r="PIN23" s="1"/>
      <c r="PIO23" s="1"/>
      <c r="PIP23" s="1"/>
      <c r="PIQ23" s="1"/>
      <c r="PIR23" s="1"/>
      <c r="PIS23" s="1"/>
      <c r="PIT23" s="1"/>
      <c r="PIU23" s="1"/>
      <c r="PIV23" s="1"/>
      <c r="PIW23" s="1"/>
      <c r="PIX23" s="1"/>
      <c r="PIY23" s="1"/>
      <c r="PIZ23" s="1"/>
      <c r="PJA23" s="1"/>
      <c r="PJB23" s="1"/>
      <c r="PJC23" s="1"/>
      <c r="PJD23" s="1"/>
      <c r="PJE23" s="1"/>
      <c r="PJF23" s="1"/>
      <c r="PJG23" s="1"/>
      <c r="PJH23" s="1"/>
      <c r="PJI23" s="1"/>
      <c r="PJJ23" s="1"/>
      <c r="PJK23" s="1"/>
      <c r="PJL23" s="1"/>
      <c r="PJM23" s="1"/>
      <c r="PJN23" s="1"/>
      <c r="PJO23" s="1"/>
      <c r="PJP23" s="1"/>
      <c r="PJQ23" s="1"/>
      <c r="PJR23" s="1"/>
      <c r="PJS23" s="1"/>
      <c r="PJT23" s="1"/>
      <c r="PJU23" s="1"/>
      <c r="PJV23" s="1"/>
      <c r="PJW23" s="1"/>
      <c r="PJX23" s="1"/>
      <c r="PJY23" s="1"/>
      <c r="PJZ23" s="1"/>
      <c r="PKA23" s="1"/>
      <c r="PKB23" s="1"/>
      <c r="PKC23" s="1"/>
      <c r="PKD23" s="1"/>
      <c r="PKE23" s="1"/>
      <c r="PKF23" s="1"/>
      <c r="PKG23" s="1"/>
      <c r="PKH23" s="1"/>
      <c r="PKI23" s="1"/>
      <c r="PKJ23" s="1"/>
      <c r="PKK23" s="1"/>
      <c r="PKL23" s="1"/>
      <c r="PKM23" s="1"/>
      <c r="PKN23" s="1"/>
      <c r="PKO23" s="1"/>
      <c r="PKP23" s="1"/>
      <c r="PKQ23" s="1"/>
      <c r="PKR23" s="1"/>
      <c r="PKS23" s="1"/>
      <c r="PKT23" s="1"/>
      <c r="PKU23" s="1"/>
      <c r="PKV23" s="1"/>
      <c r="PKW23" s="1"/>
      <c r="PKX23" s="1"/>
      <c r="PKY23" s="1"/>
      <c r="PKZ23" s="1"/>
      <c r="PLA23" s="1"/>
      <c r="PLB23" s="1"/>
      <c r="PLC23" s="1"/>
      <c r="PLD23" s="1"/>
      <c r="PLE23" s="1"/>
      <c r="PLF23" s="1"/>
      <c r="PLG23" s="1"/>
      <c r="PLH23" s="1"/>
      <c r="PLI23" s="1"/>
      <c r="PLJ23" s="1"/>
      <c r="PLK23" s="1"/>
      <c r="PLL23" s="1"/>
      <c r="PLM23" s="1"/>
      <c r="PLN23" s="1"/>
      <c r="PLO23" s="1"/>
      <c r="PLP23" s="1"/>
      <c r="PLQ23" s="1"/>
      <c r="PLR23" s="1"/>
      <c r="PLS23" s="1"/>
      <c r="PLT23" s="1"/>
      <c r="PLU23" s="1"/>
      <c r="PLV23" s="1"/>
      <c r="PLW23" s="1"/>
      <c r="PLX23" s="1"/>
      <c r="PLY23" s="1"/>
      <c r="PLZ23" s="1"/>
      <c r="PMA23" s="1"/>
      <c r="PMB23" s="1"/>
      <c r="PMC23" s="1"/>
      <c r="PMD23" s="1"/>
      <c r="PME23" s="1"/>
      <c r="PMF23" s="1"/>
      <c r="PMG23" s="1"/>
      <c r="PMH23" s="1"/>
      <c r="PMI23" s="1"/>
      <c r="PMJ23" s="1"/>
      <c r="PMK23" s="1"/>
      <c r="PML23" s="1"/>
      <c r="PMM23" s="1"/>
      <c r="PMN23" s="1"/>
      <c r="PMO23" s="1"/>
      <c r="PMP23" s="1"/>
      <c r="PMQ23" s="1"/>
      <c r="PMR23" s="1"/>
      <c r="PMS23" s="1"/>
      <c r="PMT23" s="1"/>
      <c r="PMU23" s="1"/>
      <c r="PMV23" s="1"/>
      <c r="PMW23" s="1"/>
      <c r="PMX23" s="1"/>
      <c r="PMY23" s="1"/>
      <c r="PMZ23" s="1"/>
      <c r="PNA23" s="1"/>
      <c r="PNB23" s="1"/>
      <c r="PNC23" s="1"/>
      <c r="PND23" s="1"/>
      <c r="PNE23" s="1"/>
      <c r="PNF23" s="1"/>
      <c r="PNG23" s="1"/>
      <c r="PNH23" s="1"/>
      <c r="PNI23" s="1"/>
      <c r="PNJ23" s="1"/>
      <c r="PNK23" s="1"/>
      <c r="PNL23" s="1"/>
      <c r="PNM23" s="1"/>
      <c r="PNN23" s="1"/>
      <c r="PNO23" s="1"/>
      <c r="PNP23" s="1"/>
      <c r="PNQ23" s="1"/>
      <c r="PNR23" s="1"/>
      <c r="PNS23" s="1"/>
      <c r="PNT23" s="1"/>
      <c r="PNU23" s="1"/>
      <c r="PNV23" s="1"/>
      <c r="PNW23" s="1"/>
      <c r="PNX23" s="1"/>
      <c r="PNY23" s="1"/>
      <c r="PNZ23" s="1"/>
      <c r="POA23" s="1"/>
      <c r="POB23" s="1"/>
      <c r="POC23" s="1"/>
      <c r="POD23" s="1"/>
      <c r="POE23" s="1"/>
      <c r="POF23" s="1"/>
      <c r="POG23" s="1"/>
      <c r="POH23" s="1"/>
      <c r="POI23" s="1"/>
      <c r="POJ23" s="1"/>
      <c r="POK23" s="1"/>
      <c r="POL23" s="1"/>
      <c r="POM23" s="1"/>
      <c r="PON23" s="1"/>
      <c r="POO23" s="1"/>
      <c r="POP23" s="1"/>
      <c r="POQ23" s="1"/>
      <c r="POR23" s="1"/>
      <c r="POS23" s="1"/>
      <c r="POT23" s="1"/>
      <c r="POU23" s="1"/>
      <c r="POV23" s="1"/>
      <c r="POW23" s="1"/>
      <c r="POX23" s="1"/>
      <c r="POY23" s="1"/>
      <c r="POZ23" s="1"/>
      <c r="PPA23" s="1"/>
      <c r="PPB23" s="1"/>
      <c r="PPC23" s="1"/>
      <c r="PPD23" s="1"/>
      <c r="PPE23" s="1"/>
      <c r="PPF23" s="1"/>
      <c r="PPG23" s="1"/>
      <c r="PPH23" s="1"/>
      <c r="PPI23" s="1"/>
      <c r="PPJ23" s="1"/>
      <c r="PPK23" s="1"/>
      <c r="PPL23" s="1"/>
      <c r="PPM23" s="1"/>
      <c r="PPN23" s="1"/>
      <c r="PPO23" s="1"/>
      <c r="PPP23" s="1"/>
      <c r="PPQ23" s="1"/>
      <c r="PPR23" s="1"/>
      <c r="PPS23" s="1"/>
      <c r="PPT23" s="1"/>
      <c r="PPU23" s="1"/>
      <c r="PPV23" s="1"/>
      <c r="PPW23" s="1"/>
      <c r="PPX23" s="1"/>
      <c r="PPY23" s="1"/>
      <c r="PPZ23" s="1"/>
      <c r="PQA23" s="1"/>
      <c r="PQB23" s="1"/>
      <c r="PQC23" s="1"/>
      <c r="PQD23" s="1"/>
      <c r="PQE23" s="1"/>
      <c r="PQF23" s="1"/>
      <c r="PQG23" s="1"/>
      <c r="PQH23" s="1"/>
      <c r="PQI23" s="1"/>
      <c r="PQJ23" s="1"/>
      <c r="PQK23" s="1"/>
      <c r="PQL23" s="1"/>
      <c r="PQM23" s="1"/>
      <c r="PQN23" s="1"/>
      <c r="PQO23" s="1"/>
      <c r="PQP23" s="1"/>
      <c r="PQQ23" s="1"/>
      <c r="PQR23" s="1"/>
      <c r="PQS23" s="1"/>
      <c r="PQT23" s="1"/>
      <c r="PQU23" s="1"/>
      <c r="PQV23" s="1"/>
      <c r="PQW23" s="1"/>
      <c r="PQX23" s="1"/>
      <c r="PQY23" s="1"/>
      <c r="PQZ23" s="1"/>
      <c r="PRA23" s="1"/>
      <c r="PRB23" s="1"/>
      <c r="PRC23" s="1"/>
      <c r="PRD23" s="1"/>
      <c r="PRE23" s="1"/>
      <c r="PRF23" s="1"/>
      <c r="PRG23" s="1"/>
      <c r="PRH23" s="1"/>
      <c r="PRI23" s="1"/>
      <c r="PRJ23" s="1"/>
      <c r="PRK23" s="1"/>
      <c r="PRL23" s="1"/>
      <c r="PRM23" s="1"/>
      <c r="PRN23" s="1"/>
      <c r="PRO23" s="1"/>
      <c r="PRP23" s="1"/>
      <c r="PRQ23" s="1"/>
      <c r="PRR23" s="1"/>
      <c r="PRS23" s="1"/>
      <c r="PRT23" s="1"/>
      <c r="PRU23" s="1"/>
      <c r="PRV23" s="1"/>
      <c r="PRW23" s="1"/>
      <c r="PRX23" s="1"/>
      <c r="PRY23" s="1"/>
      <c r="PRZ23" s="1"/>
      <c r="PSA23" s="1"/>
      <c r="PSB23" s="1"/>
      <c r="PSC23" s="1"/>
      <c r="PSD23" s="1"/>
      <c r="PSE23" s="1"/>
      <c r="PSF23" s="1"/>
      <c r="PSG23" s="1"/>
      <c r="PSH23" s="1"/>
      <c r="PSI23" s="1"/>
      <c r="PSJ23" s="1"/>
      <c r="PSK23" s="1"/>
      <c r="PSL23" s="1"/>
      <c r="PSM23" s="1"/>
      <c r="PSN23" s="1"/>
      <c r="PSO23" s="1"/>
      <c r="PSP23" s="1"/>
      <c r="PSQ23" s="1"/>
      <c r="PSR23" s="1"/>
      <c r="PSS23" s="1"/>
      <c r="PST23" s="1"/>
      <c r="PSU23" s="1"/>
      <c r="PSV23" s="1"/>
      <c r="PSW23" s="1"/>
      <c r="PSX23" s="1"/>
      <c r="PSY23" s="1"/>
      <c r="PSZ23" s="1"/>
      <c r="PTA23" s="1"/>
      <c r="PTB23" s="1"/>
      <c r="PTC23" s="1"/>
      <c r="PTD23" s="1"/>
      <c r="PTE23" s="1"/>
      <c r="PTF23" s="1"/>
      <c r="PTG23" s="1"/>
      <c r="PTH23" s="1"/>
      <c r="PTI23" s="1"/>
      <c r="PTJ23" s="1"/>
      <c r="PTK23" s="1"/>
      <c r="PTL23" s="1"/>
      <c r="PTM23" s="1"/>
      <c r="PTN23" s="1"/>
      <c r="PTO23" s="1"/>
      <c r="PTP23" s="1"/>
      <c r="PTQ23" s="1"/>
      <c r="PTR23" s="1"/>
      <c r="PTS23" s="1"/>
      <c r="PTT23" s="1"/>
      <c r="PTU23" s="1"/>
      <c r="PTV23" s="1"/>
      <c r="PTW23" s="1"/>
      <c r="PTX23" s="1"/>
      <c r="PTY23" s="1"/>
      <c r="PTZ23" s="1"/>
      <c r="PUA23" s="1"/>
      <c r="PUB23" s="1"/>
      <c r="PUC23" s="1"/>
      <c r="PUD23" s="1"/>
      <c r="PUE23" s="1"/>
      <c r="PUF23" s="1"/>
      <c r="PUG23" s="1"/>
      <c r="PUH23" s="1"/>
      <c r="PUI23" s="1"/>
      <c r="PUJ23" s="1"/>
      <c r="PUK23" s="1"/>
      <c r="PUL23" s="1"/>
      <c r="PUM23" s="1"/>
      <c r="PUN23" s="1"/>
      <c r="PUO23" s="1"/>
      <c r="PUP23" s="1"/>
      <c r="PUQ23" s="1"/>
      <c r="PUR23" s="1"/>
      <c r="PUS23" s="1"/>
      <c r="PUT23" s="1"/>
      <c r="PUU23" s="1"/>
      <c r="PUV23" s="1"/>
      <c r="PUW23" s="1"/>
      <c r="PUX23" s="1"/>
      <c r="PUY23" s="1"/>
      <c r="PUZ23" s="1"/>
      <c r="PVA23" s="1"/>
      <c r="PVB23" s="1"/>
      <c r="PVC23" s="1"/>
      <c r="PVD23" s="1"/>
      <c r="PVE23" s="1"/>
      <c r="PVF23" s="1"/>
      <c r="PVG23" s="1"/>
      <c r="PVH23" s="1"/>
      <c r="PVI23" s="1"/>
      <c r="PVJ23" s="1"/>
      <c r="PVK23" s="1"/>
      <c r="PVL23" s="1"/>
      <c r="PVM23" s="1"/>
      <c r="PVN23" s="1"/>
      <c r="PVO23" s="1"/>
      <c r="PVP23" s="1"/>
      <c r="PVQ23" s="1"/>
      <c r="PVR23" s="1"/>
      <c r="PVS23" s="1"/>
      <c r="PVT23" s="1"/>
      <c r="PVU23" s="1"/>
      <c r="PVV23" s="1"/>
      <c r="PVW23" s="1"/>
      <c r="PVX23" s="1"/>
      <c r="PVY23" s="1"/>
      <c r="PVZ23" s="1"/>
      <c r="PWA23" s="1"/>
      <c r="PWB23" s="1"/>
      <c r="PWC23" s="1"/>
      <c r="PWD23" s="1"/>
      <c r="PWE23" s="1"/>
      <c r="PWF23" s="1"/>
      <c r="PWG23" s="1"/>
      <c r="PWH23" s="1"/>
      <c r="PWI23" s="1"/>
      <c r="PWJ23" s="1"/>
      <c r="PWK23" s="1"/>
      <c r="PWL23" s="1"/>
      <c r="PWM23" s="1"/>
      <c r="PWN23" s="1"/>
      <c r="PWO23" s="1"/>
      <c r="PWP23" s="1"/>
      <c r="PWQ23" s="1"/>
      <c r="PWR23" s="1"/>
      <c r="PWS23" s="1"/>
      <c r="PWT23" s="1"/>
      <c r="PWU23" s="1"/>
      <c r="PWV23" s="1"/>
      <c r="PWW23" s="1"/>
      <c r="PWX23" s="1"/>
      <c r="PWY23" s="1"/>
      <c r="PWZ23" s="1"/>
      <c r="PXA23" s="1"/>
      <c r="PXB23" s="1"/>
      <c r="PXC23" s="1"/>
      <c r="PXD23" s="1"/>
      <c r="PXE23" s="1"/>
      <c r="PXF23" s="1"/>
      <c r="PXG23" s="1"/>
      <c r="PXH23" s="1"/>
      <c r="PXI23" s="1"/>
      <c r="PXJ23" s="1"/>
      <c r="PXK23" s="1"/>
      <c r="PXL23" s="1"/>
      <c r="PXM23" s="1"/>
      <c r="PXN23" s="1"/>
      <c r="PXO23" s="1"/>
      <c r="PXP23" s="1"/>
      <c r="PXQ23" s="1"/>
      <c r="PXR23" s="1"/>
      <c r="PXS23" s="1"/>
      <c r="PXT23" s="1"/>
      <c r="PXU23" s="1"/>
      <c r="PXV23" s="1"/>
      <c r="PXW23" s="1"/>
      <c r="PXX23" s="1"/>
      <c r="PXY23" s="1"/>
      <c r="PXZ23" s="1"/>
      <c r="PYA23" s="1"/>
      <c r="PYB23" s="1"/>
      <c r="PYC23" s="1"/>
      <c r="PYD23" s="1"/>
      <c r="PYE23" s="1"/>
      <c r="PYF23" s="1"/>
      <c r="PYG23" s="1"/>
      <c r="PYH23" s="1"/>
      <c r="PYI23" s="1"/>
      <c r="PYJ23" s="1"/>
      <c r="PYK23" s="1"/>
      <c r="PYL23" s="1"/>
      <c r="PYM23" s="1"/>
      <c r="PYN23" s="1"/>
      <c r="PYO23" s="1"/>
      <c r="PYP23" s="1"/>
      <c r="PYQ23" s="1"/>
      <c r="PYR23" s="1"/>
      <c r="PYS23" s="1"/>
      <c r="PYT23" s="1"/>
      <c r="PYU23" s="1"/>
      <c r="PYV23" s="1"/>
      <c r="PYW23" s="1"/>
      <c r="PYX23" s="1"/>
      <c r="PYY23" s="1"/>
      <c r="PYZ23" s="1"/>
      <c r="PZA23" s="1"/>
      <c r="PZB23" s="1"/>
      <c r="PZC23" s="1"/>
      <c r="PZD23" s="1"/>
      <c r="PZE23" s="1"/>
      <c r="PZF23" s="1"/>
      <c r="PZG23" s="1"/>
      <c r="PZH23" s="1"/>
      <c r="PZI23" s="1"/>
      <c r="PZJ23" s="1"/>
      <c r="PZK23" s="1"/>
      <c r="PZL23" s="1"/>
      <c r="PZM23" s="1"/>
      <c r="PZN23" s="1"/>
      <c r="PZO23" s="1"/>
      <c r="PZP23" s="1"/>
      <c r="PZQ23" s="1"/>
      <c r="PZR23" s="1"/>
      <c r="PZS23" s="1"/>
      <c r="PZT23" s="1"/>
      <c r="PZU23" s="1"/>
      <c r="PZV23" s="1"/>
      <c r="PZW23" s="1"/>
      <c r="PZX23" s="1"/>
      <c r="PZY23" s="1"/>
      <c r="PZZ23" s="1"/>
      <c r="QAA23" s="1"/>
      <c r="QAB23" s="1"/>
      <c r="QAC23" s="1"/>
      <c r="QAD23" s="1"/>
      <c r="QAE23" s="1"/>
      <c r="QAF23" s="1"/>
      <c r="QAG23" s="1"/>
      <c r="QAH23" s="1"/>
      <c r="QAI23" s="1"/>
      <c r="QAJ23" s="1"/>
      <c r="QAK23" s="1"/>
      <c r="QAL23" s="1"/>
      <c r="QAM23" s="1"/>
      <c r="QAN23" s="1"/>
      <c r="QAO23" s="1"/>
      <c r="QAP23" s="1"/>
      <c r="QAQ23" s="1"/>
      <c r="QAR23" s="1"/>
      <c r="QAS23" s="1"/>
      <c r="QAT23" s="1"/>
      <c r="QAU23" s="1"/>
      <c r="QAV23" s="1"/>
      <c r="QAW23" s="1"/>
      <c r="QAX23" s="1"/>
      <c r="QAY23" s="1"/>
      <c r="QAZ23" s="1"/>
      <c r="QBA23" s="1"/>
      <c r="QBB23" s="1"/>
      <c r="QBC23" s="1"/>
      <c r="QBD23" s="1"/>
      <c r="QBE23" s="1"/>
      <c r="QBF23" s="1"/>
      <c r="QBG23" s="1"/>
      <c r="QBH23" s="1"/>
      <c r="QBI23" s="1"/>
      <c r="QBJ23" s="1"/>
      <c r="QBK23" s="1"/>
      <c r="QBL23" s="1"/>
      <c r="QBM23" s="1"/>
      <c r="QBN23" s="1"/>
      <c r="QBO23" s="1"/>
      <c r="QBP23" s="1"/>
      <c r="QBQ23" s="1"/>
      <c r="QBR23" s="1"/>
      <c r="QBS23" s="1"/>
      <c r="QBT23" s="1"/>
      <c r="QBU23" s="1"/>
      <c r="QBV23" s="1"/>
      <c r="QBW23" s="1"/>
      <c r="QBX23" s="1"/>
      <c r="QBY23" s="1"/>
      <c r="QBZ23" s="1"/>
      <c r="QCA23" s="1"/>
      <c r="QCB23" s="1"/>
      <c r="QCC23" s="1"/>
      <c r="QCD23" s="1"/>
      <c r="QCE23" s="1"/>
      <c r="QCF23" s="1"/>
      <c r="QCG23" s="1"/>
      <c r="QCH23" s="1"/>
      <c r="QCI23" s="1"/>
      <c r="QCJ23" s="1"/>
      <c r="QCK23" s="1"/>
      <c r="QCL23" s="1"/>
      <c r="QCM23" s="1"/>
      <c r="QCN23" s="1"/>
      <c r="QCO23" s="1"/>
      <c r="QCP23" s="1"/>
      <c r="QCQ23" s="1"/>
      <c r="QCR23" s="1"/>
      <c r="QCS23" s="1"/>
      <c r="QCT23" s="1"/>
      <c r="QCU23" s="1"/>
      <c r="QCV23" s="1"/>
      <c r="QCW23" s="1"/>
      <c r="QCX23" s="1"/>
      <c r="QCY23" s="1"/>
      <c r="QCZ23" s="1"/>
      <c r="QDA23" s="1"/>
      <c r="QDB23" s="1"/>
      <c r="QDC23" s="1"/>
      <c r="QDD23" s="1"/>
      <c r="QDE23" s="1"/>
      <c r="QDF23" s="1"/>
      <c r="QDG23" s="1"/>
      <c r="QDH23" s="1"/>
      <c r="QDI23" s="1"/>
      <c r="QDJ23" s="1"/>
      <c r="QDK23" s="1"/>
      <c r="QDL23" s="1"/>
      <c r="QDM23" s="1"/>
      <c r="QDN23" s="1"/>
      <c r="QDO23" s="1"/>
      <c r="QDP23" s="1"/>
      <c r="QDQ23" s="1"/>
      <c r="QDR23" s="1"/>
      <c r="QDS23" s="1"/>
      <c r="QDT23" s="1"/>
      <c r="QDU23" s="1"/>
      <c r="QDV23" s="1"/>
      <c r="QDW23" s="1"/>
      <c r="QDX23" s="1"/>
      <c r="QDY23" s="1"/>
      <c r="QDZ23" s="1"/>
      <c r="QEA23" s="1"/>
      <c r="QEB23" s="1"/>
      <c r="QEC23" s="1"/>
      <c r="QED23" s="1"/>
      <c r="QEE23" s="1"/>
      <c r="QEF23" s="1"/>
      <c r="QEG23" s="1"/>
      <c r="QEH23" s="1"/>
      <c r="QEI23" s="1"/>
      <c r="QEJ23" s="1"/>
      <c r="QEK23" s="1"/>
      <c r="QEL23" s="1"/>
      <c r="QEM23" s="1"/>
      <c r="QEN23" s="1"/>
      <c r="QEO23" s="1"/>
      <c r="QEP23" s="1"/>
      <c r="QEQ23" s="1"/>
      <c r="QER23" s="1"/>
      <c r="QES23" s="1"/>
      <c r="QET23" s="1"/>
      <c r="QEU23" s="1"/>
      <c r="QEV23" s="1"/>
      <c r="QEW23" s="1"/>
      <c r="QEX23" s="1"/>
      <c r="QEY23" s="1"/>
      <c r="QEZ23" s="1"/>
      <c r="QFA23" s="1"/>
      <c r="QFB23" s="1"/>
      <c r="QFC23" s="1"/>
      <c r="QFD23" s="1"/>
      <c r="QFE23" s="1"/>
      <c r="QFF23" s="1"/>
      <c r="QFG23" s="1"/>
      <c r="QFH23" s="1"/>
      <c r="QFI23" s="1"/>
      <c r="QFJ23" s="1"/>
      <c r="QFK23" s="1"/>
      <c r="QFL23" s="1"/>
      <c r="QFM23" s="1"/>
      <c r="QFN23" s="1"/>
      <c r="QFO23" s="1"/>
      <c r="QFP23" s="1"/>
      <c r="QFQ23" s="1"/>
      <c r="QFR23" s="1"/>
      <c r="QFS23" s="1"/>
      <c r="QFT23" s="1"/>
      <c r="QFU23" s="1"/>
      <c r="QFV23" s="1"/>
      <c r="QFW23" s="1"/>
      <c r="QFX23" s="1"/>
      <c r="QFY23" s="1"/>
      <c r="QFZ23" s="1"/>
      <c r="QGA23" s="1"/>
      <c r="QGB23" s="1"/>
      <c r="QGC23" s="1"/>
      <c r="QGD23" s="1"/>
      <c r="QGE23" s="1"/>
      <c r="QGF23" s="1"/>
      <c r="QGG23" s="1"/>
      <c r="QGH23" s="1"/>
      <c r="QGI23" s="1"/>
      <c r="QGJ23" s="1"/>
      <c r="QGK23" s="1"/>
      <c r="QGL23" s="1"/>
      <c r="QGM23" s="1"/>
      <c r="QGN23" s="1"/>
      <c r="QGO23" s="1"/>
      <c r="QGP23" s="1"/>
      <c r="QGQ23" s="1"/>
      <c r="QGR23" s="1"/>
      <c r="QGS23" s="1"/>
      <c r="QGT23" s="1"/>
      <c r="QGU23" s="1"/>
      <c r="QGV23" s="1"/>
      <c r="QGW23" s="1"/>
      <c r="QGX23" s="1"/>
      <c r="QGY23" s="1"/>
      <c r="QGZ23" s="1"/>
      <c r="QHA23" s="1"/>
      <c r="QHB23" s="1"/>
      <c r="QHC23" s="1"/>
      <c r="QHD23" s="1"/>
      <c r="QHE23" s="1"/>
      <c r="QHF23" s="1"/>
      <c r="QHG23" s="1"/>
      <c r="QHH23" s="1"/>
      <c r="QHI23" s="1"/>
      <c r="QHJ23" s="1"/>
      <c r="QHK23" s="1"/>
      <c r="QHL23" s="1"/>
      <c r="QHM23" s="1"/>
      <c r="QHN23" s="1"/>
      <c r="QHO23" s="1"/>
      <c r="QHP23" s="1"/>
      <c r="QHQ23" s="1"/>
      <c r="QHR23" s="1"/>
      <c r="QHS23" s="1"/>
      <c r="QHT23" s="1"/>
      <c r="QHU23" s="1"/>
      <c r="QHV23" s="1"/>
      <c r="QHW23" s="1"/>
      <c r="QHX23" s="1"/>
      <c r="QHY23" s="1"/>
      <c r="QHZ23" s="1"/>
      <c r="QIA23" s="1"/>
      <c r="QIB23" s="1"/>
      <c r="QIC23" s="1"/>
      <c r="QID23" s="1"/>
      <c r="QIE23" s="1"/>
      <c r="QIF23" s="1"/>
      <c r="QIG23" s="1"/>
      <c r="QIH23" s="1"/>
      <c r="QII23" s="1"/>
      <c r="QIJ23" s="1"/>
      <c r="QIK23" s="1"/>
      <c r="QIL23" s="1"/>
      <c r="QIM23" s="1"/>
      <c r="QIN23" s="1"/>
      <c r="QIO23" s="1"/>
      <c r="QIP23" s="1"/>
      <c r="QIQ23" s="1"/>
      <c r="QIR23" s="1"/>
      <c r="QIS23" s="1"/>
      <c r="QIT23" s="1"/>
      <c r="QIU23" s="1"/>
      <c r="QIV23" s="1"/>
      <c r="QIW23" s="1"/>
      <c r="QIX23" s="1"/>
      <c r="QIY23" s="1"/>
      <c r="QIZ23" s="1"/>
      <c r="QJA23" s="1"/>
      <c r="QJB23" s="1"/>
      <c r="QJC23" s="1"/>
      <c r="QJD23" s="1"/>
      <c r="QJE23" s="1"/>
      <c r="QJF23" s="1"/>
      <c r="QJG23" s="1"/>
      <c r="QJH23" s="1"/>
      <c r="QJI23" s="1"/>
      <c r="QJJ23" s="1"/>
      <c r="QJK23" s="1"/>
      <c r="QJL23" s="1"/>
      <c r="QJM23" s="1"/>
      <c r="QJN23" s="1"/>
      <c r="QJO23" s="1"/>
      <c r="QJP23" s="1"/>
      <c r="QJQ23" s="1"/>
      <c r="QJR23" s="1"/>
      <c r="QJS23" s="1"/>
      <c r="QJT23" s="1"/>
      <c r="QJU23" s="1"/>
      <c r="QJV23" s="1"/>
      <c r="QJW23" s="1"/>
      <c r="QJX23" s="1"/>
      <c r="QJY23" s="1"/>
      <c r="QJZ23" s="1"/>
      <c r="QKA23" s="1"/>
      <c r="QKB23" s="1"/>
      <c r="QKC23" s="1"/>
      <c r="QKD23" s="1"/>
      <c r="QKE23" s="1"/>
      <c r="QKF23" s="1"/>
      <c r="QKG23" s="1"/>
      <c r="QKH23" s="1"/>
      <c r="QKI23" s="1"/>
      <c r="QKJ23" s="1"/>
      <c r="QKK23" s="1"/>
      <c r="QKL23" s="1"/>
      <c r="QKM23" s="1"/>
      <c r="QKN23" s="1"/>
      <c r="QKO23" s="1"/>
      <c r="QKP23" s="1"/>
      <c r="QKQ23" s="1"/>
      <c r="QKR23" s="1"/>
      <c r="QKS23" s="1"/>
      <c r="QKT23" s="1"/>
      <c r="QKU23" s="1"/>
      <c r="QKV23" s="1"/>
      <c r="QKW23" s="1"/>
      <c r="QKX23" s="1"/>
      <c r="QKY23" s="1"/>
      <c r="QKZ23" s="1"/>
      <c r="QLA23" s="1"/>
      <c r="QLB23" s="1"/>
      <c r="QLC23" s="1"/>
      <c r="QLD23" s="1"/>
      <c r="QLE23" s="1"/>
      <c r="QLF23" s="1"/>
      <c r="QLG23" s="1"/>
      <c r="QLH23" s="1"/>
      <c r="QLI23" s="1"/>
      <c r="QLJ23" s="1"/>
      <c r="QLK23" s="1"/>
      <c r="QLL23" s="1"/>
      <c r="QLM23" s="1"/>
      <c r="QLN23" s="1"/>
      <c r="QLO23" s="1"/>
      <c r="QLP23" s="1"/>
      <c r="QLQ23" s="1"/>
      <c r="QLR23" s="1"/>
      <c r="QLS23" s="1"/>
      <c r="QLT23" s="1"/>
      <c r="QLU23" s="1"/>
      <c r="QLV23" s="1"/>
      <c r="QLW23" s="1"/>
      <c r="QLX23" s="1"/>
      <c r="QLY23" s="1"/>
      <c r="QLZ23" s="1"/>
      <c r="QMA23" s="1"/>
      <c r="QMB23" s="1"/>
      <c r="QMC23" s="1"/>
      <c r="QMD23" s="1"/>
      <c r="QME23" s="1"/>
      <c r="QMF23" s="1"/>
      <c r="QMG23" s="1"/>
      <c r="QMH23" s="1"/>
      <c r="QMI23" s="1"/>
      <c r="QMJ23" s="1"/>
      <c r="QMK23" s="1"/>
      <c r="QML23" s="1"/>
      <c r="QMM23" s="1"/>
      <c r="QMN23" s="1"/>
      <c r="QMO23" s="1"/>
      <c r="QMP23" s="1"/>
      <c r="QMQ23" s="1"/>
      <c r="QMR23" s="1"/>
      <c r="QMS23" s="1"/>
      <c r="QMT23" s="1"/>
      <c r="QMU23" s="1"/>
      <c r="QMV23" s="1"/>
      <c r="QMW23" s="1"/>
      <c r="QMX23" s="1"/>
      <c r="QMY23" s="1"/>
      <c r="QMZ23" s="1"/>
      <c r="QNA23" s="1"/>
      <c r="QNB23" s="1"/>
      <c r="QNC23" s="1"/>
      <c r="QND23" s="1"/>
      <c r="QNE23" s="1"/>
      <c r="QNF23" s="1"/>
      <c r="QNG23" s="1"/>
      <c r="QNH23" s="1"/>
      <c r="QNI23" s="1"/>
      <c r="QNJ23" s="1"/>
      <c r="QNK23" s="1"/>
      <c r="QNL23" s="1"/>
      <c r="QNM23" s="1"/>
      <c r="QNN23" s="1"/>
      <c r="QNO23" s="1"/>
      <c r="QNP23" s="1"/>
      <c r="QNQ23" s="1"/>
      <c r="QNR23" s="1"/>
      <c r="QNS23" s="1"/>
      <c r="QNT23" s="1"/>
      <c r="QNU23" s="1"/>
      <c r="QNV23" s="1"/>
      <c r="QNW23" s="1"/>
      <c r="QNX23" s="1"/>
      <c r="QNY23" s="1"/>
      <c r="QNZ23" s="1"/>
      <c r="QOA23" s="1"/>
      <c r="QOB23" s="1"/>
      <c r="QOC23" s="1"/>
      <c r="QOD23" s="1"/>
      <c r="QOE23" s="1"/>
      <c r="QOF23" s="1"/>
      <c r="QOG23" s="1"/>
      <c r="QOH23" s="1"/>
      <c r="QOI23" s="1"/>
      <c r="QOJ23" s="1"/>
      <c r="QOK23" s="1"/>
      <c r="QOL23" s="1"/>
      <c r="QOM23" s="1"/>
      <c r="QON23" s="1"/>
      <c r="QOO23" s="1"/>
      <c r="QOP23" s="1"/>
      <c r="QOQ23" s="1"/>
      <c r="QOR23" s="1"/>
      <c r="QOS23" s="1"/>
      <c r="QOT23" s="1"/>
      <c r="QOU23" s="1"/>
      <c r="QOV23" s="1"/>
      <c r="QOW23" s="1"/>
      <c r="QOX23" s="1"/>
      <c r="QOY23" s="1"/>
      <c r="QOZ23" s="1"/>
      <c r="QPA23" s="1"/>
      <c r="QPB23" s="1"/>
      <c r="QPC23" s="1"/>
      <c r="QPD23" s="1"/>
      <c r="QPE23" s="1"/>
      <c r="QPF23" s="1"/>
      <c r="QPG23" s="1"/>
      <c r="QPH23" s="1"/>
      <c r="QPI23" s="1"/>
      <c r="QPJ23" s="1"/>
      <c r="QPK23" s="1"/>
      <c r="QPL23" s="1"/>
      <c r="QPM23" s="1"/>
      <c r="QPN23" s="1"/>
      <c r="QPO23" s="1"/>
      <c r="QPP23" s="1"/>
      <c r="QPQ23" s="1"/>
      <c r="QPR23" s="1"/>
      <c r="QPS23" s="1"/>
      <c r="QPT23" s="1"/>
      <c r="QPU23" s="1"/>
      <c r="QPV23" s="1"/>
      <c r="QPW23" s="1"/>
      <c r="QPX23" s="1"/>
      <c r="QPY23" s="1"/>
      <c r="QPZ23" s="1"/>
      <c r="QQA23" s="1"/>
      <c r="QQB23" s="1"/>
      <c r="QQC23" s="1"/>
      <c r="QQD23" s="1"/>
      <c r="QQE23" s="1"/>
      <c r="QQF23" s="1"/>
      <c r="QQG23" s="1"/>
      <c r="QQH23" s="1"/>
      <c r="QQI23" s="1"/>
      <c r="QQJ23" s="1"/>
      <c r="QQK23" s="1"/>
      <c r="QQL23" s="1"/>
      <c r="QQM23" s="1"/>
      <c r="QQN23" s="1"/>
      <c r="QQO23" s="1"/>
      <c r="QQP23" s="1"/>
      <c r="QQQ23" s="1"/>
      <c r="QQR23" s="1"/>
      <c r="QQS23" s="1"/>
      <c r="QQT23" s="1"/>
      <c r="QQU23" s="1"/>
      <c r="QQV23" s="1"/>
      <c r="QQW23" s="1"/>
      <c r="QQX23" s="1"/>
      <c r="QQY23" s="1"/>
      <c r="QQZ23" s="1"/>
      <c r="QRA23" s="1"/>
      <c r="QRB23" s="1"/>
      <c r="QRC23" s="1"/>
      <c r="QRD23" s="1"/>
      <c r="QRE23" s="1"/>
      <c r="QRF23" s="1"/>
      <c r="QRG23" s="1"/>
      <c r="QRH23" s="1"/>
      <c r="QRI23" s="1"/>
      <c r="QRJ23" s="1"/>
      <c r="QRK23" s="1"/>
      <c r="QRL23" s="1"/>
      <c r="QRM23" s="1"/>
      <c r="QRN23" s="1"/>
      <c r="QRO23" s="1"/>
      <c r="QRP23" s="1"/>
      <c r="QRQ23" s="1"/>
      <c r="QRR23" s="1"/>
      <c r="QRS23" s="1"/>
      <c r="QRT23" s="1"/>
      <c r="QRU23" s="1"/>
      <c r="QRV23" s="1"/>
      <c r="QRW23" s="1"/>
      <c r="QRX23" s="1"/>
      <c r="QRY23" s="1"/>
      <c r="QRZ23" s="1"/>
      <c r="QSA23" s="1"/>
      <c r="QSB23" s="1"/>
      <c r="QSC23" s="1"/>
      <c r="QSD23" s="1"/>
      <c r="QSE23" s="1"/>
      <c r="QSF23" s="1"/>
      <c r="QSG23" s="1"/>
      <c r="QSH23" s="1"/>
      <c r="QSI23" s="1"/>
      <c r="QSJ23" s="1"/>
      <c r="QSK23" s="1"/>
      <c r="QSL23" s="1"/>
      <c r="QSM23" s="1"/>
      <c r="QSN23" s="1"/>
      <c r="QSO23" s="1"/>
      <c r="QSP23" s="1"/>
      <c r="QSQ23" s="1"/>
      <c r="QSR23" s="1"/>
      <c r="QSS23" s="1"/>
      <c r="QST23" s="1"/>
      <c r="QSU23" s="1"/>
      <c r="QSV23" s="1"/>
      <c r="QSW23" s="1"/>
      <c r="QSX23" s="1"/>
      <c r="QSY23" s="1"/>
      <c r="QSZ23" s="1"/>
      <c r="QTA23" s="1"/>
      <c r="QTB23" s="1"/>
      <c r="QTC23" s="1"/>
      <c r="QTD23" s="1"/>
      <c r="QTE23" s="1"/>
      <c r="QTF23" s="1"/>
      <c r="QTG23" s="1"/>
      <c r="QTH23" s="1"/>
      <c r="QTI23" s="1"/>
      <c r="QTJ23" s="1"/>
      <c r="QTK23" s="1"/>
      <c r="QTL23" s="1"/>
      <c r="QTM23" s="1"/>
      <c r="QTN23" s="1"/>
      <c r="QTO23" s="1"/>
      <c r="QTP23" s="1"/>
      <c r="QTQ23" s="1"/>
      <c r="QTR23" s="1"/>
      <c r="QTS23" s="1"/>
      <c r="QTT23" s="1"/>
      <c r="QTU23" s="1"/>
      <c r="QTV23" s="1"/>
      <c r="QTW23" s="1"/>
      <c r="QTX23" s="1"/>
      <c r="QTY23" s="1"/>
      <c r="QTZ23" s="1"/>
      <c r="QUA23" s="1"/>
      <c r="QUB23" s="1"/>
      <c r="QUC23" s="1"/>
      <c r="QUD23" s="1"/>
      <c r="QUE23" s="1"/>
      <c r="QUF23" s="1"/>
      <c r="QUG23" s="1"/>
      <c r="QUH23" s="1"/>
      <c r="QUI23" s="1"/>
      <c r="QUJ23" s="1"/>
      <c r="QUK23" s="1"/>
      <c r="QUL23" s="1"/>
      <c r="QUM23" s="1"/>
      <c r="QUN23" s="1"/>
      <c r="QUO23" s="1"/>
      <c r="QUP23" s="1"/>
      <c r="QUQ23" s="1"/>
      <c r="QUR23" s="1"/>
      <c r="QUS23" s="1"/>
      <c r="QUT23" s="1"/>
      <c r="QUU23" s="1"/>
      <c r="QUV23" s="1"/>
      <c r="QUW23" s="1"/>
      <c r="QUX23" s="1"/>
      <c r="QUY23" s="1"/>
      <c r="QUZ23" s="1"/>
      <c r="QVA23" s="1"/>
      <c r="QVB23" s="1"/>
      <c r="QVC23" s="1"/>
      <c r="QVD23" s="1"/>
      <c r="QVE23" s="1"/>
      <c r="QVF23" s="1"/>
      <c r="QVG23" s="1"/>
      <c r="QVH23" s="1"/>
      <c r="QVI23" s="1"/>
      <c r="QVJ23" s="1"/>
      <c r="QVK23" s="1"/>
      <c r="QVL23" s="1"/>
      <c r="QVM23" s="1"/>
      <c r="QVN23" s="1"/>
      <c r="QVO23" s="1"/>
      <c r="QVP23" s="1"/>
      <c r="QVQ23" s="1"/>
      <c r="QVR23" s="1"/>
      <c r="QVS23" s="1"/>
      <c r="QVT23" s="1"/>
      <c r="QVU23" s="1"/>
      <c r="QVV23" s="1"/>
      <c r="QVW23" s="1"/>
      <c r="QVX23" s="1"/>
      <c r="QVY23" s="1"/>
      <c r="QVZ23" s="1"/>
      <c r="QWA23" s="1"/>
      <c r="QWB23" s="1"/>
      <c r="QWC23" s="1"/>
      <c r="QWD23" s="1"/>
      <c r="QWE23" s="1"/>
      <c r="QWF23" s="1"/>
      <c r="QWG23" s="1"/>
      <c r="QWH23" s="1"/>
      <c r="QWI23" s="1"/>
      <c r="QWJ23" s="1"/>
      <c r="QWK23" s="1"/>
      <c r="QWL23" s="1"/>
      <c r="QWM23" s="1"/>
      <c r="QWN23" s="1"/>
      <c r="QWO23" s="1"/>
      <c r="QWP23" s="1"/>
      <c r="QWQ23" s="1"/>
      <c r="QWR23" s="1"/>
      <c r="QWS23" s="1"/>
      <c r="QWT23" s="1"/>
      <c r="QWU23" s="1"/>
      <c r="QWV23" s="1"/>
      <c r="QWW23" s="1"/>
      <c r="QWX23" s="1"/>
      <c r="QWY23" s="1"/>
      <c r="QWZ23" s="1"/>
      <c r="QXA23" s="1"/>
      <c r="QXB23" s="1"/>
      <c r="QXC23" s="1"/>
      <c r="QXD23" s="1"/>
      <c r="QXE23" s="1"/>
      <c r="QXF23" s="1"/>
      <c r="QXG23" s="1"/>
      <c r="QXH23" s="1"/>
      <c r="QXI23" s="1"/>
      <c r="QXJ23" s="1"/>
      <c r="QXK23" s="1"/>
      <c r="QXL23" s="1"/>
      <c r="QXM23" s="1"/>
      <c r="QXN23" s="1"/>
      <c r="QXO23" s="1"/>
      <c r="QXP23" s="1"/>
      <c r="QXQ23" s="1"/>
      <c r="QXR23" s="1"/>
      <c r="QXS23" s="1"/>
      <c r="QXT23" s="1"/>
      <c r="QXU23" s="1"/>
      <c r="QXV23" s="1"/>
      <c r="QXW23" s="1"/>
      <c r="QXX23" s="1"/>
      <c r="QXY23" s="1"/>
      <c r="QXZ23" s="1"/>
      <c r="QYA23" s="1"/>
      <c r="QYB23" s="1"/>
      <c r="QYC23" s="1"/>
      <c r="QYD23" s="1"/>
      <c r="QYE23" s="1"/>
      <c r="QYF23" s="1"/>
      <c r="QYG23" s="1"/>
      <c r="QYH23" s="1"/>
      <c r="QYI23" s="1"/>
      <c r="QYJ23" s="1"/>
      <c r="QYK23" s="1"/>
      <c r="QYL23" s="1"/>
      <c r="QYM23" s="1"/>
      <c r="QYN23" s="1"/>
      <c r="QYO23" s="1"/>
      <c r="QYP23" s="1"/>
      <c r="QYQ23" s="1"/>
      <c r="QYR23" s="1"/>
      <c r="QYS23" s="1"/>
      <c r="QYT23" s="1"/>
      <c r="QYU23" s="1"/>
      <c r="QYV23" s="1"/>
      <c r="QYW23" s="1"/>
      <c r="QYX23" s="1"/>
      <c r="QYY23" s="1"/>
      <c r="QYZ23" s="1"/>
      <c r="QZA23" s="1"/>
      <c r="QZB23" s="1"/>
      <c r="QZC23" s="1"/>
      <c r="QZD23" s="1"/>
      <c r="QZE23" s="1"/>
      <c r="QZF23" s="1"/>
      <c r="QZG23" s="1"/>
      <c r="QZH23" s="1"/>
      <c r="QZI23" s="1"/>
      <c r="QZJ23" s="1"/>
      <c r="QZK23" s="1"/>
      <c r="QZL23" s="1"/>
      <c r="QZM23" s="1"/>
      <c r="QZN23" s="1"/>
      <c r="QZO23" s="1"/>
      <c r="QZP23" s="1"/>
      <c r="QZQ23" s="1"/>
      <c r="QZR23" s="1"/>
      <c r="QZS23" s="1"/>
      <c r="QZT23" s="1"/>
      <c r="QZU23" s="1"/>
      <c r="QZV23" s="1"/>
      <c r="QZW23" s="1"/>
      <c r="QZX23" s="1"/>
      <c r="QZY23" s="1"/>
      <c r="QZZ23" s="1"/>
      <c r="RAA23" s="1"/>
      <c r="RAB23" s="1"/>
      <c r="RAC23" s="1"/>
      <c r="RAD23" s="1"/>
      <c r="RAE23" s="1"/>
      <c r="RAF23" s="1"/>
      <c r="RAG23" s="1"/>
      <c r="RAH23" s="1"/>
      <c r="RAI23" s="1"/>
      <c r="RAJ23" s="1"/>
      <c r="RAK23" s="1"/>
      <c r="RAL23" s="1"/>
      <c r="RAM23" s="1"/>
      <c r="RAN23" s="1"/>
      <c r="RAO23" s="1"/>
      <c r="RAP23" s="1"/>
      <c r="RAQ23" s="1"/>
      <c r="RAR23" s="1"/>
      <c r="RAS23" s="1"/>
      <c r="RAT23" s="1"/>
      <c r="RAU23" s="1"/>
      <c r="RAV23" s="1"/>
      <c r="RAW23" s="1"/>
      <c r="RAX23" s="1"/>
      <c r="RAY23" s="1"/>
      <c r="RAZ23" s="1"/>
      <c r="RBA23" s="1"/>
      <c r="RBB23" s="1"/>
      <c r="RBC23" s="1"/>
      <c r="RBD23" s="1"/>
      <c r="RBE23" s="1"/>
      <c r="RBF23" s="1"/>
      <c r="RBG23" s="1"/>
      <c r="RBH23" s="1"/>
      <c r="RBI23" s="1"/>
      <c r="RBJ23" s="1"/>
      <c r="RBK23" s="1"/>
      <c r="RBL23" s="1"/>
      <c r="RBM23" s="1"/>
      <c r="RBN23" s="1"/>
      <c r="RBO23" s="1"/>
      <c r="RBP23" s="1"/>
      <c r="RBQ23" s="1"/>
      <c r="RBR23" s="1"/>
      <c r="RBS23" s="1"/>
      <c r="RBT23" s="1"/>
      <c r="RBU23" s="1"/>
      <c r="RBV23" s="1"/>
      <c r="RBW23" s="1"/>
      <c r="RBX23" s="1"/>
      <c r="RBY23" s="1"/>
      <c r="RBZ23" s="1"/>
      <c r="RCA23" s="1"/>
      <c r="RCB23" s="1"/>
      <c r="RCC23" s="1"/>
      <c r="RCD23" s="1"/>
      <c r="RCE23" s="1"/>
      <c r="RCF23" s="1"/>
      <c r="RCG23" s="1"/>
      <c r="RCH23" s="1"/>
      <c r="RCI23" s="1"/>
      <c r="RCJ23" s="1"/>
      <c r="RCK23" s="1"/>
      <c r="RCL23" s="1"/>
      <c r="RCM23" s="1"/>
      <c r="RCN23" s="1"/>
      <c r="RCO23" s="1"/>
      <c r="RCP23" s="1"/>
      <c r="RCQ23" s="1"/>
      <c r="RCR23" s="1"/>
      <c r="RCS23" s="1"/>
      <c r="RCT23" s="1"/>
      <c r="RCU23" s="1"/>
      <c r="RCV23" s="1"/>
      <c r="RCW23" s="1"/>
      <c r="RCX23" s="1"/>
      <c r="RCY23" s="1"/>
      <c r="RCZ23" s="1"/>
      <c r="RDA23" s="1"/>
      <c r="RDB23" s="1"/>
      <c r="RDC23" s="1"/>
      <c r="RDD23" s="1"/>
      <c r="RDE23" s="1"/>
      <c r="RDF23" s="1"/>
      <c r="RDG23" s="1"/>
      <c r="RDH23" s="1"/>
      <c r="RDI23" s="1"/>
      <c r="RDJ23" s="1"/>
      <c r="RDK23" s="1"/>
      <c r="RDL23" s="1"/>
      <c r="RDM23" s="1"/>
      <c r="RDN23" s="1"/>
      <c r="RDO23" s="1"/>
      <c r="RDP23" s="1"/>
      <c r="RDQ23" s="1"/>
      <c r="RDR23" s="1"/>
      <c r="RDS23" s="1"/>
      <c r="RDT23" s="1"/>
      <c r="RDU23" s="1"/>
      <c r="RDV23" s="1"/>
      <c r="RDW23" s="1"/>
      <c r="RDX23" s="1"/>
      <c r="RDY23" s="1"/>
      <c r="RDZ23" s="1"/>
      <c r="REA23" s="1"/>
      <c r="REB23" s="1"/>
      <c r="REC23" s="1"/>
      <c r="RED23" s="1"/>
      <c r="REE23" s="1"/>
      <c r="REF23" s="1"/>
      <c r="REG23" s="1"/>
      <c r="REH23" s="1"/>
      <c r="REI23" s="1"/>
      <c r="REJ23" s="1"/>
      <c r="REK23" s="1"/>
      <c r="REL23" s="1"/>
      <c r="REM23" s="1"/>
      <c r="REN23" s="1"/>
      <c r="REO23" s="1"/>
      <c r="REP23" s="1"/>
      <c r="REQ23" s="1"/>
      <c r="RER23" s="1"/>
      <c r="RES23" s="1"/>
      <c r="RET23" s="1"/>
      <c r="REU23" s="1"/>
      <c r="REV23" s="1"/>
      <c r="REW23" s="1"/>
      <c r="REX23" s="1"/>
      <c r="REY23" s="1"/>
      <c r="REZ23" s="1"/>
      <c r="RFA23" s="1"/>
      <c r="RFB23" s="1"/>
      <c r="RFC23" s="1"/>
      <c r="RFD23" s="1"/>
      <c r="RFE23" s="1"/>
      <c r="RFF23" s="1"/>
      <c r="RFG23" s="1"/>
      <c r="RFH23" s="1"/>
      <c r="RFI23" s="1"/>
      <c r="RFJ23" s="1"/>
      <c r="RFK23" s="1"/>
      <c r="RFL23" s="1"/>
      <c r="RFM23" s="1"/>
      <c r="RFN23" s="1"/>
      <c r="RFO23" s="1"/>
      <c r="RFP23" s="1"/>
      <c r="RFQ23" s="1"/>
      <c r="RFR23" s="1"/>
      <c r="RFS23" s="1"/>
      <c r="RFT23" s="1"/>
      <c r="RFU23" s="1"/>
      <c r="RFV23" s="1"/>
      <c r="RFW23" s="1"/>
      <c r="RFX23" s="1"/>
      <c r="RFY23" s="1"/>
      <c r="RFZ23" s="1"/>
      <c r="RGA23" s="1"/>
      <c r="RGB23" s="1"/>
      <c r="RGC23" s="1"/>
      <c r="RGD23" s="1"/>
      <c r="RGE23" s="1"/>
      <c r="RGF23" s="1"/>
      <c r="RGG23" s="1"/>
      <c r="RGH23" s="1"/>
      <c r="RGI23" s="1"/>
      <c r="RGJ23" s="1"/>
      <c r="RGK23" s="1"/>
      <c r="RGL23" s="1"/>
      <c r="RGM23" s="1"/>
      <c r="RGN23" s="1"/>
      <c r="RGO23" s="1"/>
      <c r="RGP23" s="1"/>
      <c r="RGQ23" s="1"/>
      <c r="RGR23" s="1"/>
      <c r="RGS23" s="1"/>
      <c r="RGT23" s="1"/>
      <c r="RGU23" s="1"/>
      <c r="RGV23" s="1"/>
      <c r="RGW23" s="1"/>
      <c r="RGX23" s="1"/>
      <c r="RGY23" s="1"/>
      <c r="RGZ23" s="1"/>
      <c r="RHA23" s="1"/>
      <c r="RHB23" s="1"/>
      <c r="RHC23" s="1"/>
      <c r="RHD23" s="1"/>
      <c r="RHE23" s="1"/>
      <c r="RHF23" s="1"/>
      <c r="RHG23" s="1"/>
      <c r="RHH23" s="1"/>
      <c r="RHI23" s="1"/>
      <c r="RHJ23" s="1"/>
      <c r="RHK23" s="1"/>
      <c r="RHL23" s="1"/>
      <c r="RHM23" s="1"/>
      <c r="RHN23" s="1"/>
      <c r="RHO23" s="1"/>
      <c r="RHP23" s="1"/>
      <c r="RHQ23" s="1"/>
      <c r="RHR23" s="1"/>
      <c r="RHS23" s="1"/>
      <c r="RHT23" s="1"/>
      <c r="RHU23" s="1"/>
      <c r="RHV23" s="1"/>
      <c r="RHW23" s="1"/>
      <c r="RHX23" s="1"/>
      <c r="RHY23" s="1"/>
      <c r="RHZ23" s="1"/>
      <c r="RIA23" s="1"/>
      <c r="RIB23" s="1"/>
      <c r="RIC23" s="1"/>
      <c r="RID23" s="1"/>
      <c r="RIE23" s="1"/>
      <c r="RIF23" s="1"/>
      <c r="RIG23" s="1"/>
      <c r="RIH23" s="1"/>
      <c r="RII23" s="1"/>
      <c r="RIJ23" s="1"/>
      <c r="RIK23" s="1"/>
      <c r="RIL23" s="1"/>
      <c r="RIM23" s="1"/>
      <c r="RIN23" s="1"/>
      <c r="RIO23" s="1"/>
      <c r="RIP23" s="1"/>
      <c r="RIQ23" s="1"/>
      <c r="RIR23" s="1"/>
      <c r="RIS23" s="1"/>
      <c r="RIT23" s="1"/>
      <c r="RIU23" s="1"/>
      <c r="RIV23" s="1"/>
      <c r="RIW23" s="1"/>
      <c r="RIX23" s="1"/>
      <c r="RIY23" s="1"/>
      <c r="RIZ23" s="1"/>
      <c r="RJA23" s="1"/>
      <c r="RJB23" s="1"/>
      <c r="RJC23" s="1"/>
      <c r="RJD23" s="1"/>
      <c r="RJE23" s="1"/>
      <c r="RJF23" s="1"/>
      <c r="RJG23" s="1"/>
      <c r="RJH23" s="1"/>
      <c r="RJI23" s="1"/>
      <c r="RJJ23" s="1"/>
      <c r="RJK23" s="1"/>
      <c r="RJL23" s="1"/>
      <c r="RJM23" s="1"/>
      <c r="RJN23" s="1"/>
      <c r="RJO23" s="1"/>
      <c r="RJP23" s="1"/>
      <c r="RJQ23" s="1"/>
      <c r="RJR23" s="1"/>
      <c r="RJS23" s="1"/>
      <c r="RJT23" s="1"/>
      <c r="RJU23" s="1"/>
      <c r="RJV23" s="1"/>
      <c r="RJW23" s="1"/>
      <c r="RJX23" s="1"/>
      <c r="RJY23" s="1"/>
      <c r="RJZ23" s="1"/>
      <c r="RKA23" s="1"/>
      <c r="RKB23" s="1"/>
      <c r="RKC23" s="1"/>
      <c r="RKD23" s="1"/>
      <c r="RKE23" s="1"/>
      <c r="RKF23" s="1"/>
      <c r="RKG23" s="1"/>
      <c r="RKH23" s="1"/>
      <c r="RKI23" s="1"/>
      <c r="RKJ23" s="1"/>
      <c r="RKK23" s="1"/>
      <c r="RKL23" s="1"/>
      <c r="RKM23" s="1"/>
      <c r="RKN23" s="1"/>
      <c r="RKO23" s="1"/>
      <c r="RKP23" s="1"/>
      <c r="RKQ23" s="1"/>
      <c r="RKR23" s="1"/>
      <c r="RKS23" s="1"/>
      <c r="RKT23" s="1"/>
      <c r="RKU23" s="1"/>
      <c r="RKV23" s="1"/>
      <c r="RKW23" s="1"/>
      <c r="RKX23" s="1"/>
      <c r="RKY23" s="1"/>
      <c r="RKZ23" s="1"/>
      <c r="RLA23" s="1"/>
      <c r="RLB23" s="1"/>
      <c r="RLC23" s="1"/>
      <c r="RLD23" s="1"/>
      <c r="RLE23" s="1"/>
      <c r="RLF23" s="1"/>
      <c r="RLG23" s="1"/>
      <c r="RLH23" s="1"/>
      <c r="RLI23" s="1"/>
      <c r="RLJ23" s="1"/>
      <c r="RLK23" s="1"/>
      <c r="RLL23" s="1"/>
      <c r="RLM23" s="1"/>
      <c r="RLN23" s="1"/>
      <c r="RLO23" s="1"/>
      <c r="RLP23" s="1"/>
      <c r="RLQ23" s="1"/>
      <c r="RLR23" s="1"/>
      <c r="RLS23" s="1"/>
      <c r="RLT23" s="1"/>
      <c r="RLU23" s="1"/>
      <c r="RLV23" s="1"/>
      <c r="RLW23" s="1"/>
      <c r="RLX23" s="1"/>
      <c r="RLY23" s="1"/>
      <c r="RLZ23" s="1"/>
      <c r="RMA23" s="1"/>
      <c r="RMB23" s="1"/>
      <c r="RMC23" s="1"/>
      <c r="RMD23" s="1"/>
      <c r="RME23" s="1"/>
      <c r="RMF23" s="1"/>
      <c r="RMG23" s="1"/>
      <c r="RMH23" s="1"/>
      <c r="RMI23" s="1"/>
      <c r="RMJ23" s="1"/>
      <c r="RMK23" s="1"/>
      <c r="RML23" s="1"/>
      <c r="RMM23" s="1"/>
      <c r="RMN23" s="1"/>
      <c r="RMO23" s="1"/>
      <c r="RMP23" s="1"/>
      <c r="RMQ23" s="1"/>
      <c r="RMR23" s="1"/>
      <c r="RMS23" s="1"/>
      <c r="RMT23" s="1"/>
      <c r="RMU23" s="1"/>
      <c r="RMV23" s="1"/>
      <c r="RMW23" s="1"/>
      <c r="RMX23" s="1"/>
      <c r="RMY23" s="1"/>
      <c r="RMZ23" s="1"/>
      <c r="RNA23" s="1"/>
      <c r="RNB23" s="1"/>
      <c r="RNC23" s="1"/>
      <c r="RND23" s="1"/>
      <c r="RNE23" s="1"/>
      <c r="RNF23" s="1"/>
      <c r="RNG23" s="1"/>
      <c r="RNH23" s="1"/>
      <c r="RNI23" s="1"/>
      <c r="RNJ23" s="1"/>
      <c r="RNK23" s="1"/>
      <c r="RNL23" s="1"/>
      <c r="RNM23" s="1"/>
      <c r="RNN23" s="1"/>
      <c r="RNO23" s="1"/>
      <c r="RNP23" s="1"/>
      <c r="RNQ23" s="1"/>
      <c r="RNR23" s="1"/>
      <c r="RNS23" s="1"/>
      <c r="RNT23" s="1"/>
      <c r="RNU23" s="1"/>
      <c r="RNV23" s="1"/>
      <c r="RNW23" s="1"/>
      <c r="RNX23" s="1"/>
      <c r="RNY23" s="1"/>
      <c r="RNZ23" s="1"/>
      <c r="ROA23" s="1"/>
      <c r="ROB23" s="1"/>
      <c r="ROC23" s="1"/>
      <c r="ROD23" s="1"/>
      <c r="ROE23" s="1"/>
      <c r="ROF23" s="1"/>
      <c r="ROG23" s="1"/>
      <c r="ROH23" s="1"/>
      <c r="ROI23" s="1"/>
      <c r="ROJ23" s="1"/>
      <c r="ROK23" s="1"/>
      <c r="ROL23" s="1"/>
      <c r="ROM23" s="1"/>
      <c r="RON23" s="1"/>
      <c r="ROO23" s="1"/>
      <c r="ROP23" s="1"/>
      <c r="ROQ23" s="1"/>
      <c r="ROR23" s="1"/>
      <c r="ROS23" s="1"/>
      <c r="ROT23" s="1"/>
      <c r="ROU23" s="1"/>
      <c r="ROV23" s="1"/>
      <c r="ROW23" s="1"/>
      <c r="ROX23" s="1"/>
      <c r="ROY23" s="1"/>
      <c r="ROZ23" s="1"/>
      <c r="RPA23" s="1"/>
      <c r="RPB23" s="1"/>
      <c r="RPC23" s="1"/>
      <c r="RPD23" s="1"/>
      <c r="RPE23" s="1"/>
      <c r="RPF23" s="1"/>
      <c r="RPG23" s="1"/>
      <c r="RPH23" s="1"/>
      <c r="RPI23" s="1"/>
      <c r="RPJ23" s="1"/>
      <c r="RPK23" s="1"/>
      <c r="RPL23" s="1"/>
      <c r="RPM23" s="1"/>
      <c r="RPN23" s="1"/>
      <c r="RPO23" s="1"/>
      <c r="RPP23" s="1"/>
      <c r="RPQ23" s="1"/>
      <c r="RPR23" s="1"/>
      <c r="RPS23" s="1"/>
      <c r="RPT23" s="1"/>
      <c r="RPU23" s="1"/>
      <c r="RPV23" s="1"/>
      <c r="RPW23" s="1"/>
      <c r="RPX23" s="1"/>
      <c r="RPY23" s="1"/>
      <c r="RPZ23" s="1"/>
      <c r="RQA23" s="1"/>
      <c r="RQB23" s="1"/>
      <c r="RQC23" s="1"/>
      <c r="RQD23" s="1"/>
      <c r="RQE23" s="1"/>
      <c r="RQF23" s="1"/>
      <c r="RQG23" s="1"/>
      <c r="RQH23" s="1"/>
      <c r="RQI23" s="1"/>
      <c r="RQJ23" s="1"/>
      <c r="RQK23" s="1"/>
      <c r="RQL23" s="1"/>
      <c r="RQM23" s="1"/>
      <c r="RQN23" s="1"/>
      <c r="RQO23" s="1"/>
      <c r="RQP23" s="1"/>
      <c r="RQQ23" s="1"/>
      <c r="RQR23" s="1"/>
      <c r="RQS23" s="1"/>
      <c r="RQT23" s="1"/>
      <c r="RQU23" s="1"/>
      <c r="RQV23" s="1"/>
      <c r="RQW23" s="1"/>
      <c r="RQX23" s="1"/>
      <c r="RQY23" s="1"/>
      <c r="RQZ23" s="1"/>
      <c r="RRA23" s="1"/>
      <c r="RRB23" s="1"/>
      <c r="RRC23" s="1"/>
      <c r="RRD23" s="1"/>
      <c r="RRE23" s="1"/>
      <c r="RRF23" s="1"/>
      <c r="RRG23" s="1"/>
      <c r="RRH23" s="1"/>
      <c r="RRI23" s="1"/>
      <c r="RRJ23" s="1"/>
      <c r="RRK23" s="1"/>
      <c r="RRL23" s="1"/>
      <c r="RRM23" s="1"/>
      <c r="RRN23" s="1"/>
      <c r="RRO23" s="1"/>
      <c r="RRP23" s="1"/>
      <c r="RRQ23" s="1"/>
      <c r="RRR23" s="1"/>
      <c r="RRS23" s="1"/>
      <c r="RRT23" s="1"/>
      <c r="RRU23" s="1"/>
      <c r="RRV23" s="1"/>
      <c r="RRW23" s="1"/>
      <c r="RRX23" s="1"/>
      <c r="RRY23" s="1"/>
      <c r="RRZ23" s="1"/>
      <c r="RSA23" s="1"/>
      <c r="RSB23" s="1"/>
      <c r="RSC23" s="1"/>
      <c r="RSD23" s="1"/>
      <c r="RSE23" s="1"/>
      <c r="RSF23" s="1"/>
      <c r="RSG23" s="1"/>
      <c r="RSH23" s="1"/>
      <c r="RSI23" s="1"/>
      <c r="RSJ23" s="1"/>
      <c r="RSK23" s="1"/>
      <c r="RSL23" s="1"/>
      <c r="RSM23" s="1"/>
      <c r="RSN23" s="1"/>
      <c r="RSO23" s="1"/>
      <c r="RSP23" s="1"/>
      <c r="RSQ23" s="1"/>
      <c r="RSR23" s="1"/>
      <c r="RSS23" s="1"/>
      <c r="RST23" s="1"/>
      <c r="RSU23" s="1"/>
      <c r="RSV23" s="1"/>
      <c r="RSW23" s="1"/>
      <c r="RSX23" s="1"/>
      <c r="RSY23" s="1"/>
      <c r="RSZ23" s="1"/>
      <c r="RTA23" s="1"/>
      <c r="RTB23" s="1"/>
      <c r="RTC23" s="1"/>
      <c r="RTD23" s="1"/>
      <c r="RTE23" s="1"/>
      <c r="RTF23" s="1"/>
      <c r="RTG23" s="1"/>
      <c r="RTH23" s="1"/>
      <c r="RTI23" s="1"/>
      <c r="RTJ23" s="1"/>
      <c r="RTK23" s="1"/>
      <c r="RTL23" s="1"/>
      <c r="RTM23" s="1"/>
      <c r="RTN23" s="1"/>
      <c r="RTO23" s="1"/>
      <c r="RTP23" s="1"/>
      <c r="RTQ23" s="1"/>
      <c r="RTR23" s="1"/>
      <c r="RTS23" s="1"/>
      <c r="RTT23" s="1"/>
      <c r="RTU23" s="1"/>
      <c r="RTV23" s="1"/>
      <c r="RTW23" s="1"/>
      <c r="RTX23" s="1"/>
      <c r="RTY23" s="1"/>
      <c r="RTZ23" s="1"/>
      <c r="RUA23" s="1"/>
      <c r="RUB23" s="1"/>
      <c r="RUC23" s="1"/>
      <c r="RUD23" s="1"/>
      <c r="RUE23" s="1"/>
      <c r="RUF23" s="1"/>
      <c r="RUG23" s="1"/>
      <c r="RUH23" s="1"/>
      <c r="RUI23" s="1"/>
      <c r="RUJ23" s="1"/>
      <c r="RUK23" s="1"/>
      <c r="RUL23" s="1"/>
      <c r="RUM23" s="1"/>
      <c r="RUN23" s="1"/>
      <c r="RUO23" s="1"/>
      <c r="RUP23" s="1"/>
      <c r="RUQ23" s="1"/>
      <c r="RUR23" s="1"/>
      <c r="RUS23" s="1"/>
      <c r="RUT23" s="1"/>
      <c r="RUU23" s="1"/>
      <c r="RUV23" s="1"/>
      <c r="RUW23" s="1"/>
      <c r="RUX23" s="1"/>
      <c r="RUY23" s="1"/>
      <c r="RUZ23" s="1"/>
      <c r="RVA23" s="1"/>
      <c r="RVB23" s="1"/>
      <c r="RVC23" s="1"/>
      <c r="RVD23" s="1"/>
      <c r="RVE23" s="1"/>
      <c r="RVF23" s="1"/>
      <c r="RVG23" s="1"/>
      <c r="RVH23" s="1"/>
      <c r="RVI23" s="1"/>
      <c r="RVJ23" s="1"/>
      <c r="RVK23" s="1"/>
      <c r="RVL23" s="1"/>
      <c r="RVM23" s="1"/>
      <c r="RVN23" s="1"/>
      <c r="RVO23" s="1"/>
      <c r="RVP23" s="1"/>
      <c r="RVQ23" s="1"/>
      <c r="RVR23" s="1"/>
      <c r="RVS23" s="1"/>
      <c r="RVT23" s="1"/>
      <c r="RVU23" s="1"/>
      <c r="RVV23" s="1"/>
      <c r="RVW23" s="1"/>
      <c r="RVX23" s="1"/>
      <c r="RVY23" s="1"/>
      <c r="RVZ23" s="1"/>
      <c r="RWA23" s="1"/>
      <c r="RWB23" s="1"/>
      <c r="RWC23" s="1"/>
      <c r="RWD23" s="1"/>
      <c r="RWE23" s="1"/>
      <c r="RWF23" s="1"/>
      <c r="RWG23" s="1"/>
      <c r="RWH23" s="1"/>
      <c r="RWI23" s="1"/>
      <c r="RWJ23" s="1"/>
      <c r="RWK23" s="1"/>
      <c r="RWL23" s="1"/>
      <c r="RWM23" s="1"/>
      <c r="RWN23" s="1"/>
      <c r="RWO23" s="1"/>
      <c r="RWP23" s="1"/>
      <c r="RWQ23" s="1"/>
      <c r="RWR23" s="1"/>
      <c r="RWS23" s="1"/>
      <c r="RWT23" s="1"/>
      <c r="RWU23" s="1"/>
      <c r="RWV23" s="1"/>
      <c r="RWW23" s="1"/>
      <c r="RWX23" s="1"/>
      <c r="RWY23" s="1"/>
      <c r="RWZ23" s="1"/>
      <c r="RXA23" s="1"/>
      <c r="RXB23" s="1"/>
      <c r="RXC23" s="1"/>
      <c r="RXD23" s="1"/>
      <c r="RXE23" s="1"/>
      <c r="RXF23" s="1"/>
      <c r="RXG23" s="1"/>
      <c r="RXH23" s="1"/>
      <c r="RXI23" s="1"/>
      <c r="RXJ23" s="1"/>
      <c r="RXK23" s="1"/>
      <c r="RXL23" s="1"/>
      <c r="RXM23" s="1"/>
      <c r="RXN23" s="1"/>
      <c r="RXO23" s="1"/>
      <c r="RXP23" s="1"/>
      <c r="RXQ23" s="1"/>
      <c r="RXR23" s="1"/>
      <c r="RXS23" s="1"/>
      <c r="RXT23" s="1"/>
      <c r="RXU23" s="1"/>
      <c r="RXV23" s="1"/>
      <c r="RXW23" s="1"/>
      <c r="RXX23" s="1"/>
      <c r="RXY23" s="1"/>
      <c r="RXZ23" s="1"/>
      <c r="RYA23" s="1"/>
      <c r="RYB23" s="1"/>
      <c r="RYC23" s="1"/>
      <c r="RYD23" s="1"/>
      <c r="RYE23" s="1"/>
      <c r="RYF23" s="1"/>
      <c r="RYG23" s="1"/>
      <c r="RYH23" s="1"/>
      <c r="RYI23" s="1"/>
      <c r="RYJ23" s="1"/>
      <c r="RYK23" s="1"/>
      <c r="RYL23" s="1"/>
      <c r="RYM23" s="1"/>
      <c r="RYN23" s="1"/>
      <c r="RYO23" s="1"/>
      <c r="RYP23" s="1"/>
      <c r="RYQ23" s="1"/>
      <c r="RYR23" s="1"/>
      <c r="RYS23" s="1"/>
      <c r="RYT23" s="1"/>
      <c r="RYU23" s="1"/>
      <c r="RYV23" s="1"/>
      <c r="RYW23" s="1"/>
      <c r="RYX23" s="1"/>
      <c r="RYY23" s="1"/>
      <c r="RYZ23" s="1"/>
      <c r="RZA23" s="1"/>
      <c r="RZB23" s="1"/>
      <c r="RZC23" s="1"/>
      <c r="RZD23" s="1"/>
      <c r="RZE23" s="1"/>
      <c r="RZF23" s="1"/>
      <c r="RZG23" s="1"/>
      <c r="RZH23" s="1"/>
      <c r="RZI23" s="1"/>
      <c r="RZJ23" s="1"/>
      <c r="RZK23" s="1"/>
      <c r="RZL23" s="1"/>
      <c r="RZM23" s="1"/>
      <c r="RZN23" s="1"/>
      <c r="RZO23" s="1"/>
      <c r="RZP23" s="1"/>
      <c r="RZQ23" s="1"/>
      <c r="RZR23" s="1"/>
      <c r="RZS23" s="1"/>
      <c r="RZT23" s="1"/>
      <c r="RZU23" s="1"/>
      <c r="RZV23" s="1"/>
      <c r="RZW23" s="1"/>
      <c r="RZX23" s="1"/>
      <c r="RZY23" s="1"/>
      <c r="RZZ23" s="1"/>
      <c r="SAA23" s="1"/>
      <c r="SAB23" s="1"/>
      <c r="SAC23" s="1"/>
      <c r="SAD23" s="1"/>
      <c r="SAE23" s="1"/>
      <c r="SAF23" s="1"/>
      <c r="SAG23" s="1"/>
      <c r="SAH23" s="1"/>
      <c r="SAI23" s="1"/>
      <c r="SAJ23" s="1"/>
      <c r="SAK23" s="1"/>
      <c r="SAL23" s="1"/>
      <c r="SAM23" s="1"/>
      <c r="SAN23" s="1"/>
      <c r="SAO23" s="1"/>
      <c r="SAP23" s="1"/>
      <c r="SAQ23" s="1"/>
      <c r="SAR23" s="1"/>
      <c r="SAS23" s="1"/>
      <c r="SAT23" s="1"/>
      <c r="SAU23" s="1"/>
      <c r="SAV23" s="1"/>
      <c r="SAW23" s="1"/>
      <c r="SAX23" s="1"/>
      <c r="SAY23" s="1"/>
      <c r="SAZ23" s="1"/>
      <c r="SBA23" s="1"/>
      <c r="SBB23" s="1"/>
      <c r="SBC23" s="1"/>
      <c r="SBD23" s="1"/>
      <c r="SBE23" s="1"/>
      <c r="SBF23" s="1"/>
      <c r="SBG23" s="1"/>
      <c r="SBH23" s="1"/>
      <c r="SBI23" s="1"/>
      <c r="SBJ23" s="1"/>
      <c r="SBK23" s="1"/>
      <c r="SBL23" s="1"/>
      <c r="SBM23" s="1"/>
      <c r="SBN23" s="1"/>
      <c r="SBO23" s="1"/>
      <c r="SBP23" s="1"/>
      <c r="SBQ23" s="1"/>
      <c r="SBR23" s="1"/>
      <c r="SBS23" s="1"/>
      <c r="SBT23" s="1"/>
      <c r="SBU23" s="1"/>
      <c r="SBV23" s="1"/>
      <c r="SBW23" s="1"/>
      <c r="SBX23" s="1"/>
      <c r="SBY23" s="1"/>
      <c r="SBZ23" s="1"/>
      <c r="SCA23" s="1"/>
      <c r="SCB23" s="1"/>
      <c r="SCC23" s="1"/>
      <c r="SCD23" s="1"/>
      <c r="SCE23" s="1"/>
      <c r="SCF23" s="1"/>
      <c r="SCG23" s="1"/>
      <c r="SCH23" s="1"/>
      <c r="SCI23" s="1"/>
      <c r="SCJ23" s="1"/>
      <c r="SCK23" s="1"/>
      <c r="SCL23" s="1"/>
      <c r="SCM23" s="1"/>
      <c r="SCN23" s="1"/>
      <c r="SCO23" s="1"/>
      <c r="SCP23" s="1"/>
      <c r="SCQ23" s="1"/>
      <c r="SCR23" s="1"/>
      <c r="SCS23" s="1"/>
      <c r="SCT23" s="1"/>
      <c r="SCU23" s="1"/>
      <c r="SCV23" s="1"/>
      <c r="SCW23" s="1"/>
      <c r="SCX23" s="1"/>
      <c r="SCY23" s="1"/>
      <c r="SCZ23" s="1"/>
      <c r="SDA23" s="1"/>
      <c r="SDB23" s="1"/>
      <c r="SDC23" s="1"/>
      <c r="SDD23" s="1"/>
      <c r="SDE23" s="1"/>
      <c r="SDF23" s="1"/>
      <c r="SDG23" s="1"/>
      <c r="SDH23" s="1"/>
      <c r="SDI23" s="1"/>
      <c r="SDJ23" s="1"/>
      <c r="SDK23" s="1"/>
      <c r="SDL23" s="1"/>
      <c r="SDM23" s="1"/>
      <c r="SDN23" s="1"/>
      <c r="SDO23" s="1"/>
      <c r="SDP23" s="1"/>
      <c r="SDQ23" s="1"/>
      <c r="SDR23" s="1"/>
      <c r="SDS23" s="1"/>
      <c r="SDT23" s="1"/>
      <c r="SDU23" s="1"/>
      <c r="SDV23" s="1"/>
      <c r="SDW23" s="1"/>
      <c r="SDX23" s="1"/>
      <c r="SDY23" s="1"/>
      <c r="SDZ23" s="1"/>
      <c r="SEA23" s="1"/>
      <c r="SEB23" s="1"/>
      <c r="SEC23" s="1"/>
      <c r="SED23" s="1"/>
      <c r="SEE23" s="1"/>
      <c r="SEF23" s="1"/>
      <c r="SEG23" s="1"/>
      <c r="SEH23" s="1"/>
      <c r="SEI23" s="1"/>
      <c r="SEJ23" s="1"/>
      <c r="SEK23" s="1"/>
      <c r="SEL23" s="1"/>
      <c r="SEM23" s="1"/>
      <c r="SEN23" s="1"/>
      <c r="SEO23" s="1"/>
      <c r="SEP23" s="1"/>
      <c r="SEQ23" s="1"/>
      <c r="SER23" s="1"/>
      <c r="SES23" s="1"/>
      <c r="SET23" s="1"/>
      <c r="SEU23" s="1"/>
      <c r="SEV23" s="1"/>
      <c r="SEW23" s="1"/>
      <c r="SEX23" s="1"/>
      <c r="SEY23" s="1"/>
      <c r="SEZ23" s="1"/>
      <c r="SFA23" s="1"/>
      <c r="SFB23" s="1"/>
      <c r="SFC23" s="1"/>
      <c r="SFD23" s="1"/>
      <c r="SFE23" s="1"/>
      <c r="SFF23" s="1"/>
      <c r="SFG23" s="1"/>
      <c r="SFH23" s="1"/>
      <c r="SFI23" s="1"/>
      <c r="SFJ23" s="1"/>
      <c r="SFK23" s="1"/>
      <c r="SFL23" s="1"/>
      <c r="SFM23" s="1"/>
      <c r="SFN23" s="1"/>
      <c r="SFO23" s="1"/>
      <c r="SFP23" s="1"/>
      <c r="SFQ23" s="1"/>
      <c r="SFR23" s="1"/>
      <c r="SFS23" s="1"/>
      <c r="SFT23" s="1"/>
      <c r="SFU23" s="1"/>
      <c r="SFV23" s="1"/>
      <c r="SFW23" s="1"/>
      <c r="SFX23" s="1"/>
      <c r="SFY23" s="1"/>
      <c r="SFZ23" s="1"/>
      <c r="SGA23" s="1"/>
      <c r="SGB23" s="1"/>
      <c r="SGC23" s="1"/>
      <c r="SGD23" s="1"/>
      <c r="SGE23" s="1"/>
      <c r="SGF23" s="1"/>
      <c r="SGG23" s="1"/>
      <c r="SGH23" s="1"/>
      <c r="SGI23" s="1"/>
      <c r="SGJ23" s="1"/>
      <c r="SGK23" s="1"/>
      <c r="SGL23" s="1"/>
      <c r="SGM23" s="1"/>
      <c r="SGN23" s="1"/>
      <c r="SGO23" s="1"/>
      <c r="SGP23" s="1"/>
      <c r="SGQ23" s="1"/>
      <c r="SGR23" s="1"/>
      <c r="SGS23" s="1"/>
      <c r="SGT23" s="1"/>
      <c r="SGU23" s="1"/>
      <c r="SGV23" s="1"/>
      <c r="SGW23" s="1"/>
      <c r="SGX23" s="1"/>
      <c r="SGY23" s="1"/>
      <c r="SGZ23" s="1"/>
      <c r="SHA23" s="1"/>
      <c r="SHB23" s="1"/>
      <c r="SHC23" s="1"/>
      <c r="SHD23" s="1"/>
      <c r="SHE23" s="1"/>
      <c r="SHF23" s="1"/>
      <c r="SHG23" s="1"/>
      <c r="SHH23" s="1"/>
      <c r="SHI23" s="1"/>
      <c r="SHJ23" s="1"/>
      <c r="SHK23" s="1"/>
      <c r="SHL23" s="1"/>
      <c r="SHM23" s="1"/>
      <c r="SHN23" s="1"/>
      <c r="SHO23" s="1"/>
      <c r="SHP23" s="1"/>
      <c r="SHQ23" s="1"/>
      <c r="SHR23" s="1"/>
      <c r="SHS23" s="1"/>
      <c r="SHT23" s="1"/>
      <c r="SHU23" s="1"/>
      <c r="SHV23" s="1"/>
      <c r="SHW23" s="1"/>
      <c r="SHX23" s="1"/>
      <c r="SHY23" s="1"/>
      <c r="SHZ23" s="1"/>
      <c r="SIA23" s="1"/>
      <c r="SIB23" s="1"/>
      <c r="SIC23" s="1"/>
      <c r="SID23" s="1"/>
      <c r="SIE23" s="1"/>
      <c r="SIF23" s="1"/>
      <c r="SIG23" s="1"/>
      <c r="SIH23" s="1"/>
      <c r="SII23" s="1"/>
      <c r="SIJ23" s="1"/>
      <c r="SIK23" s="1"/>
      <c r="SIL23" s="1"/>
      <c r="SIM23" s="1"/>
      <c r="SIN23" s="1"/>
      <c r="SIO23" s="1"/>
      <c r="SIP23" s="1"/>
      <c r="SIQ23" s="1"/>
      <c r="SIR23" s="1"/>
      <c r="SIS23" s="1"/>
      <c r="SIT23" s="1"/>
      <c r="SIU23" s="1"/>
      <c r="SIV23" s="1"/>
      <c r="SIW23" s="1"/>
      <c r="SIX23" s="1"/>
      <c r="SIY23" s="1"/>
      <c r="SIZ23" s="1"/>
      <c r="SJA23" s="1"/>
      <c r="SJB23" s="1"/>
      <c r="SJC23" s="1"/>
      <c r="SJD23" s="1"/>
      <c r="SJE23" s="1"/>
      <c r="SJF23" s="1"/>
      <c r="SJG23" s="1"/>
      <c r="SJH23" s="1"/>
      <c r="SJI23" s="1"/>
      <c r="SJJ23" s="1"/>
      <c r="SJK23" s="1"/>
      <c r="SJL23" s="1"/>
      <c r="SJM23" s="1"/>
      <c r="SJN23" s="1"/>
      <c r="SJO23" s="1"/>
      <c r="SJP23" s="1"/>
      <c r="SJQ23" s="1"/>
      <c r="SJR23" s="1"/>
      <c r="SJS23" s="1"/>
      <c r="SJT23" s="1"/>
      <c r="SJU23" s="1"/>
      <c r="SJV23" s="1"/>
      <c r="SJW23" s="1"/>
      <c r="SJX23" s="1"/>
      <c r="SJY23" s="1"/>
      <c r="SJZ23" s="1"/>
      <c r="SKA23" s="1"/>
      <c r="SKB23" s="1"/>
      <c r="SKC23" s="1"/>
      <c r="SKD23" s="1"/>
      <c r="SKE23" s="1"/>
      <c r="SKF23" s="1"/>
      <c r="SKG23" s="1"/>
      <c r="SKH23" s="1"/>
      <c r="SKI23" s="1"/>
      <c r="SKJ23" s="1"/>
      <c r="SKK23" s="1"/>
      <c r="SKL23" s="1"/>
      <c r="SKM23" s="1"/>
      <c r="SKN23" s="1"/>
      <c r="SKO23" s="1"/>
      <c r="SKP23" s="1"/>
      <c r="SKQ23" s="1"/>
      <c r="SKR23" s="1"/>
      <c r="SKS23" s="1"/>
      <c r="SKT23" s="1"/>
      <c r="SKU23" s="1"/>
      <c r="SKV23" s="1"/>
      <c r="SKW23" s="1"/>
      <c r="SKX23" s="1"/>
      <c r="SKY23" s="1"/>
      <c r="SKZ23" s="1"/>
      <c r="SLA23" s="1"/>
      <c r="SLB23" s="1"/>
      <c r="SLC23" s="1"/>
      <c r="SLD23" s="1"/>
      <c r="SLE23" s="1"/>
      <c r="SLF23" s="1"/>
      <c r="SLG23" s="1"/>
      <c r="SLH23" s="1"/>
      <c r="SLI23" s="1"/>
      <c r="SLJ23" s="1"/>
      <c r="SLK23" s="1"/>
      <c r="SLL23" s="1"/>
      <c r="SLM23" s="1"/>
      <c r="SLN23" s="1"/>
      <c r="SLO23" s="1"/>
      <c r="SLP23" s="1"/>
      <c r="SLQ23" s="1"/>
      <c r="SLR23" s="1"/>
      <c r="SLS23" s="1"/>
      <c r="SLT23" s="1"/>
      <c r="SLU23" s="1"/>
      <c r="SLV23" s="1"/>
      <c r="SLW23" s="1"/>
      <c r="SLX23" s="1"/>
      <c r="SLY23" s="1"/>
      <c r="SLZ23" s="1"/>
      <c r="SMA23" s="1"/>
      <c r="SMB23" s="1"/>
      <c r="SMC23" s="1"/>
      <c r="SMD23" s="1"/>
      <c r="SME23" s="1"/>
      <c r="SMF23" s="1"/>
      <c r="SMG23" s="1"/>
      <c r="SMH23" s="1"/>
      <c r="SMI23" s="1"/>
      <c r="SMJ23" s="1"/>
      <c r="SMK23" s="1"/>
      <c r="SML23" s="1"/>
      <c r="SMM23" s="1"/>
      <c r="SMN23" s="1"/>
      <c r="SMO23" s="1"/>
      <c r="SMP23" s="1"/>
      <c r="SMQ23" s="1"/>
      <c r="SMR23" s="1"/>
      <c r="SMS23" s="1"/>
      <c r="SMT23" s="1"/>
      <c r="SMU23" s="1"/>
      <c r="SMV23" s="1"/>
      <c r="SMW23" s="1"/>
      <c r="SMX23" s="1"/>
      <c r="SMY23" s="1"/>
      <c r="SMZ23" s="1"/>
      <c r="SNA23" s="1"/>
      <c r="SNB23" s="1"/>
      <c r="SNC23" s="1"/>
      <c r="SND23" s="1"/>
      <c r="SNE23" s="1"/>
      <c r="SNF23" s="1"/>
      <c r="SNG23" s="1"/>
      <c r="SNH23" s="1"/>
      <c r="SNI23" s="1"/>
      <c r="SNJ23" s="1"/>
      <c r="SNK23" s="1"/>
      <c r="SNL23" s="1"/>
      <c r="SNM23" s="1"/>
      <c r="SNN23" s="1"/>
      <c r="SNO23" s="1"/>
      <c r="SNP23" s="1"/>
      <c r="SNQ23" s="1"/>
      <c r="SNR23" s="1"/>
      <c r="SNS23" s="1"/>
      <c r="SNT23" s="1"/>
      <c r="SNU23" s="1"/>
      <c r="SNV23" s="1"/>
      <c r="SNW23" s="1"/>
      <c r="SNX23" s="1"/>
      <c r="SNY23" s="1"/>
      <c r="SNZ23" s="1"/>
      <c r="SOA23" s="1"/>
      <c r="SOB23" s="1"/>
      <c r="SOC23" s="1"/>
      <c r="SOD23" s="1"/>
      <c r="SOE23" s="1"/>
      <c r="SOF23" s="1"/>
      <c r="SOG23" s="1"/>
      <c r="SOH23" s="1"/>
      <c r="SOI23" s="1"/>
      <c r="SOJ23" s="1"/>
      <c r="SOK23" s="1"/>
      <c r="SOL23" s="1"/>
      <c r="SOM23" s="1"/>
      <c r="SON23" s="1"/>
      <c r="SOO23" s="1"/>
      <c r="SOP23" s="1"/>
      <c r="SOQ23" s="1"/>
      <c r="SOR23" s="1"/>
      <c r="SOS23" s="1"/>
      <c r="SOT23" s="1"/>
      <c r="SOU23" s="1"/>
      <c r="SOV23" s="1"/>
      <c r="SOW23" s="1"/>
      <c r="SOX23" s="1"/>
      <c r="SOY23" s="1"/>
      <c r="SOZ23" s="1"/>
      <c r="SPA23" s="1"/>
      <c r="SPB23" s="1"/>
      <c r="SPC23" s="1"/>
      <c r="SPD23" s="1"/>
      <c r="SPE23" s="1"/>
      <c r="SPF23" s="1"/>
      <c r="SPG23" s="1"/>
      <c r="SPH23" s="1"/>
      <c r="SPI23" s="1"/>
      <c r="SPJ23" s="1"/>
      <c r="SPK23" s="1"/>
      <c r="SPL23" s="1"/>
      <c r="SPM23" s="1"/>
      <c r="SPN23" s="1"/>
      <c r="SPO23" s="1"/>
      <c r="SPP23" s="1"/>
      <c r="SPQ23" s="1"/>
      <c r="SPR23" s="1"/>
      <c r="SPS23" s="1"/>
      <c r="SPT23" s="1"/>
      <c r="SPU23" s="1"/>
      <c r="SPV23" s="1"/>
      <c r="SPW23" s="1"/>
      <c r="SPX23" s="1"/>
      <c r="SPY23" s="1"/>
      <c r="SPZ23" s="1"/>
      <c r="SQA23" s="1"/>
      <c r="SQB23" s="1"/>
      <c r="SQC23" s="1"/>
      <c r="SQD23" s="1"/>
      <c r="SQE23" s="1"/>
      <c r="SQF23" s="1"/>
      <c r="SQG23" s="1"/>
      <c r="SQH23" s="1"/>
      <c r="SQI23" s="1"/>
      <c r="SQJ23" s="1"/>
      <c r="SQK23" s="1"/>
      <c r="SQL23" s="1"/>
      <c r="SQM23" s="1"/>
      <c r="SQN23" s="1"/>
      <c r="SQO23" s="1"/>
      <c r="SQP23" s="1"/>
      <c r="SQQ23" s="1"/>
      <c r="SQR23" s="1"/>
      <c r="SQS23" s="1"/>
      <c r="SQT23" s="1"/>
      <c r="SQU23" s="1"/>
      <c r="SQV23" s="1"/>
      <c r="SQW23" s="1"/>
      <c r="SQX23" s="1"/>
      <c r="SQY23" s="1"/>
      <c r="SQZ23" s="1"/>
      <c r="SRA23" s="1"/>
      <c r="SRB23" s="1"/>
      <c r="SRC23" s="1"/>
      <c r="SRD23" s="1"/>
      <c r="SRE23" s="1"/>
      <c r="SRF23" s="1"/>
      <c r="SRG23" s="1"/>
      <c r="SRH23" s="1"/>
      <c r="SRI23" s="1"/>
      <c r="SRJ23" s="1"/>
      <c r="SRK23" s="1"/>
      <c r="SRL23" s="1"/>
      <c r="SRM23" s="1"/>
      <c r="SRN23" s="1"/>
      <c r="SRO23" s="1"/>
      <c r="SRP23" s="1"/>
      <c r="SRQ23" s="1"/>
      <c r="SRR23" s="1"/>
      <c r="SRS23" s="1"/>
      <c r="SRT23" s="1"/>
      <c r="SRU23" s="1"/>
      <c r="SRV23" s="1"/>
      <c r="SRW23" s="1"/>
      <c r="SRX23" s="1"/>
      <c r="SRY23" s="1"/>
      <c r="SRZ23" s="1"/>
      <c r="SSA23" s="1"/>
      <c r="SSB23" s="1"/>
      <c r="SSC23" s="1"/>
      <c r="SSD23" s="1"/>
      <c r="SSE23" s="1"/>
      <c r="SSF23" s="1"/>
      <c r="SSG23" s="1"/>
      <c r="SSH23" s="1"/>
      <c r="SSI23" s="1"/>
      <c r="SSJ23" s="1"/>
      <c r="SSK23" s="1"/>
      <c r="SSL23" s="1"/>
      <c r="SSM23" s="1"/>
      <c r="SSN23" s="1"/>
      <c r="SSO23" s="1"/>
      <c r="SSP23" s="1"/>
      <c r="SSQ23" s="1"/>
      <c r="SSR23" s="1"/>
      <c r="SSS23" s="1"/>
      <c r="SST23" s="1"/>
      <c r="SSU23" s="1"/>
      <c r="SSV23" s="1"/>
      <c r="SSW23" s="1"/>
      <c r="SSX23" s="1"/>
      <c r="SSY23" s="1"/>
      <c r="SSZ23" s="1"/>
      <c r="STA23" s="1"/>
      <c r="STB23" s="1"/>
      <c r="STC23" s="1"/>
      <c r="STD23" s="1"/>
      <c r="STE23" s="1"/>
      <c r="STF23" s="1"/>
      <c r="STG23" s="1"/>
      <c r="STH23" s="1"/>
      <c r="STI23" s="1"/>
      <c r="STJ23" s="1"/>
      <c r="STK23" s="1"/>
      <c r="STL23" s="1"/>
      <c r="STM23" s="1"/>
      <c r="STN23" s="1"/>
      <c r="STO23" s="1"/>
      <c r="STP23" s="1"/>
      <c r="STQ23" s="1"/>
      <c r="STR23" s="1"/>
      <c r="STS23" s="1"/>
      <c r="STT23" s="1"/>
      <c r="STU23" s="1"/>
      <c r="STV23" s="1"/>
      <c r="STW23" s="1"/>
      <c r="STX23" s="1"/>
      <c r="STY23" s="1"/>
      <c r="STZ23" s="1"/>
      <c r="SUA23" s="1"/>
      <c r="SUB23" s="1"/>
      <c r="SUC23" s="1"/>
      <c r="SUD23" s="1"/>
      <c r="SUE23" s="1"/>
      <c r="SUF23" s="1"/>
      <c r="SUG23" s="1"/>
      <c r="SUH23" s="1"/>
      <c r="SUI23" s="1"/>
      <c r="SUJ23" s="1"/>
      <c r="SUK23" s="1"/>
      <c r="SUL23" s="1"/>
      <c r="SUM23" s="1"/>
      <c r="SUN23" s="1"/>
      <c r="SUO23" s="1"/>
      <c r="SUP23" s="1"/>
      <c r="SUQ23" s="1"/>
      <c r="SUR23" s="1"/>
      <c r="SUS23" s="1"/>
      <c r="SUT23" s="1"/>
      <c r="SUU23" s="1"/>
      <c r="SUV23" s="1"/>
      <c r="SUW23" s="1"/>
      <c r="SUX23" s="1"/>
      <c r="SUY23" s="1"/>
      <c r="SUZ23" s="1"/>
      <c r="SVA23" s="1"/>
      <c r="SVB23" s="1"/>
      <c r="SVC23" s="1"/>
      <c r="SVD23" s="1"/>
      <c r="SVE23" s="1"/>
      <c r="SVF23" s="1"/>
      <c r="SVG23" s="1"/>
      <c r="SVH23" s="1"/>
      <c r="SVI23" s="1"/>
      <c r="SVJ23" s="1"/>
      <c r="SVK23" s="1"/>
      <c r="SVL23" s="1"/>
      <c r="SVM23" s="1"/>
      <c r="SVN23" s="1"/>
      <c r="SVO23" s="1"/>
      <c r="SVP23" s="1"/>
      <c r="SVQ23" s="1"/>
      <c r="SVR23" s="1"/>
      <c r="SVS23" s="1"/>
      <c r="SVT23" s="1"/>
      <c r="SVU23" s="1"/>
      <c r="SVV23" s="1"/>
      <c r="SVW23" s="1"/>
      <c r="SVX23" s="1"/>
      <c r="SVY23" s="1"/>
      <c r="SVZ23" s="1"/>
      <c r="SWA23" s="1"/>
      <c r="SWB23" s="1"/>
      <c r="SWC23" s="1"/>
      <c r="SWD23" s="1"/>
      <c r="SWE23" s="1"/>
      <c r="SWF23" s="1"/>
      <c r="SWG23" s="1"/>
      <c r="SWH23" s="1"/>
      <c r="SWI23" s="1"/>
      <c r="SWJ23" s="1"/>
      <c r="SWK23" s="1"/>
      <c r="SWL23" s="1"/>
      <c r="SWM23" s="1"/>
      <c r="SWN23" s="1"/>
      <c r="SWO23" s="1"/>
      <c r="SWP23" s="1"/>
      <c r="SWQ23" s="1"/>
      <c r="SWR23" s="1"/>
      <c r="SWS23" s="1"/>
      <c r="SWT23" s="1"/>
      <c r="SWU23" s="1"/>
      <c r="SWV23" s="1"/>
      <c r="SWW23" s="1"/>
      <c r="SWX23" s="1"/>
      <c r="SWY23" s="1"/>
      <c r="SWZ23" s="1"/>
      <c r="SXA23" s="1"/>
      <c r="SXB23" s="1"/>
      <c r="SXC23" s="1"/>
      <c r="SXD23" s="1"/>
      <c r="SXE23" s="1"/>
      <c r="SXF23" s="1"/>
      <c r="SXG23" s="1"/>
      <c r="SXH23" s="1"/>
      <c r="SXI23" s="1"/>
      <c r="SXJ23" s="1"/>
      <c r="SXK23" s="1"/>
      <c r="SXL23" s="1"/>
      <c r="SXM23" s="1"/>
      <c r="SXN23" s="1"/>
      <c r="SXO23" s="1"/>
      <c r="SXP23" s="1"/>
      <c r="SXQ23" s="1"/>
      <c r="SXR23" s="1"/>
      <c r="SXS23" s="1"/>
      <c r="SXT23" s="1"/>
      <c r="SXU23" s="1"/>
      <c r="SXV23" s="1"/>
      <c r="SXW23" s="1"/>
      <c r="SXX23" s="1"/>
      <c r="SXY23" s="1"/>
      <c r="SXZ23" s="1"/>
      <c r="SYA23" s="1"/>
      <c r="SYB23" s="1"/>
      <c r="SYC23" s="1"/>
      <c r="SYD23" s="1"/>
      <c r="SYE23" s="1"/>
      <c r="SYF23" s="1"/>
      <c r="SYG23" s="1"/>
      <c r="SYH23" s="1"/>
      <c r="SYI23" s="1"/>
      <c r="SYJ23" s="1"/>
      <c r="SYK23" s="1"/>
      <c r="SYL23" s="1"/>
      <c r="SYM23" s="1"/>
      <c r="SYN23" s="1"/>
      <c r="SYO23" s="1"/>
      <c r="SYP23" s="1"/>
      <c r="SYQ23" s="1"/>
      <c r="SYR23" s="1"/>
      <c r="SYS23" s="1"/>
      <c r="SYT23" s="1"/>
      <c r="SYU23" s="1"/>
      <c r="SYV23" s="1"/>
      <c r="SYW23" s="1"/>
      <c r="SYX23" s="1"/>
      <c r="SYY23" s="1"/>
      <c r="SYZ23" s="1"/>
      <c r="SZA23" s="1"/>
      <c r="SZB23" s="1"/>
      <c r="SZC23" s="1"/>
      <c r="SZD23" s="1"/>
      <c r="SZE23" s="1"/>
      <c r="SZF23" s="1"/>
      <c r="SZG23" s="1"/>
      <c r="SZH23" s="1"/>
      <c r="SZI23" s="1"/>
      <c r="SZJ23" s="1"/>
      <c r="SZK23" s="1"/>
      <c r="SZL23" s="1"/>
      <c r="SZM23" s="1"/>
      <c r="SZN23" s="1"/>
      <c r="SZO23" s="1"/>
      <c r="SZP23" s="1"/>
      <c r="SZQ23" s="1"/>
      <c r="SZR23" s="1"/>
      <c r="SZS23" s="1"/>
      <c r="SZT23" s="1"/>
      <c r="SZU23" s="1"/>
      <c r="SZV23" s="1"/>
      <c r="SZW23" s="1"/>
      <c r="SZX23" s="1"/>
      <c r="SZY23" s="1"/>
      <c r="SZZ23" s="1"/>
      <c r="TAA23" s="1"/>
      <c r="TAB23" s="1"/>
      <c r="TAC23" s="1"/>
      <c r="TAD23" s="1"/>
      <c r="TAE23" s="1"/>
      <c r="TAF23" s="1"/>
      <c r="TAG23" s="1"/>
      <c r="TAH23" s="1"/>
      <c r="TAI23" s="1"/>
      <c r="TAJ23" s="1"/>
      <c r="TAK23" s="1"/>
      <c r="TAL23" s="1"/>
      <c r="TAM23" s="1"/>
      <c r="TAN23" s="1"/>
      <c r="TAO23" s="1"/>
      <c r="TAP23" s="1"/>
      <c r="TAQ23" s="1"/>
      <c r="TAR23" s="1"/>
      <c r="TAS23" s="1"/>
      <c r="TAT23" s="1"/>
      <c r="TAU23" s="1"/>
      <c r="TAV23" s="1"/>
      <c r="TAW23" s="1"/>
      <c r="TAX23" s="1"/>
      <c r="TAY23" s="1"/>
      <c r="TAZ23" s="1"/>
      <c r="TBA23" s="1"/>
      <c r="TBB23" s="1"/>
      <c r="TBC23" s="1"/>
      <c r="TBD23" s="1"/>
      <c r="TBE23" s="1"/>
      <c r="TBF23" s="1"/>
      <c r="TBG23" s="1"/>
      <c r="TBH23" s="1"/>
      <c r="TBI23" s="1"/>
      <c r="TBJ23" s="1"/>
      <c r="TBK23" s="1"/>
      <c r="TBL23" s="1"/>
      <c r="TBM23" s="1"/>
      <c r="TBN23" s="1"/>
      <c r="TBO23" s="1"/>
      <c r="TBP23" s="1"/>
      <c r="TBQ23" s="1"/>
      <c r="TBR23" s="1"/>
      <c r="TBS23" s="1"/>
      <c r="TBT23" s="1"/>
      <c r="TBU23" s="1"/>
      <c r="TBV23" s="1"/>
      <c r="TBW23" s="1"/>
      <c r="TBX23" s="1"/>
      <c r="TBY23" s="1"/>
      <c r="TBZ23" s="1"/>
      <c r="TCA23" s="1"/>
      <c r="TCB23" s="1"/>
      <c r="TCC23" s="1"/>
      <c r="TCD23" s="1"/>
      <c r="TCE23" s="1"/>
      <c r="TCF23" s="1"/>
      <c r="TCG23" s="1"/>
      <c r="TCH23" s="1"/>
      <c r="TCI23" s="1"/>
      <c r="TCJ23" s="1"/>
      <c r="TCK23" s="1"/>
      <c r="TCL23" s="1"/>
      <c r="TCM23" s="1"/>
      <c r="TCN23" s="1"/>
      <c r="TCO23" s="1"/>
      <c r="TCP23" s="1"/>
      <c r="TCQ23" s="1"/>
      <c r="TCR23" s="1"/>
      <c r="TCS23" s="1"/>
      <c r="TCT23" s="1"/>
      <c r="TCU23" s="1"/>
      <c r="TCV23" s="1"/>
      <c r="TCW23" s="1"/>
      <c r="TCX23" s="1"/>
      <c r="TCY23" s="1"/>
      <c r="TCZ23" s="1"/>
      <c r="TDA23" s="1"/>
      <c r="TDB23" s="1"/>
      <c r="TDC23" s="1"/>
      <c r="TDD23" s="1"/>
      <c r="TDE23" s="1"/>
      <c r="TDF23" s="1"/>
      <c r="TDG23" s="1"/>
      <c r="TDH23" s="1"/>
      <c r="TDI23" s="1"/>
      <c r="TDJ23" s="1"/>
      <c r="TDK23" s="1"/>
      <c r="TDL23" s="1"/>
      <c r="TDM23" s="1"/>
      <c r="TDN23" s="1"/>
      <c r="TDO23" s="1"/>
      <c r="TDP23" s="1"/>
      <c r="TDQ23" s="1"/>
      <c r="TDR23" s="1"/>
      <c r="TDS23" s="1"/>
      <c r="TDT23" s="1"/>
      <c r="TDU23" s="1"/>
      <c r="TDV23" s="1"/>
      <c r="TDW23" s="1"/>
      <c r="TDX23" s="1"/>
      <c r="TDY23" s="1"/>
      <c r="TDZ23" s="1"/>
      <c r="TEA23" s="1"/>
      <c r="TEB23" s="1"/>
      <c r="TEC23" s="1"/>
      <c r="TED23" s="1"/>
      <c r="TEE23" s="1"/>
      <c r="TEF23" s="1"/>
      <c r="TEG23" s="1"/>
      <c r="TEH23" s="1"/>
      <c r="TEI23" s="1"/>
      <c r="TEJ23" s="1"/>
      <c r="TEK23" s="1"/>
      <c r="TEL23" s="1"/>
      <c r="TEM23" s="1"/>
      <c r="TEN23" s="1"/>
      <c r="TEO23" s="1"/>
      <c r="TEP23" s="1"/>
      <c r="TEQ23" s="1"/>
      <c r="TER23" s="1"/>
      <c r="TES23" s="1"/>
      <c r="TET23" s="1"/>
      <c r="TEU23" s="1"/>
      <c r="TEV23" s="1"/>
      <c r="TEW23" s="1"/>
      <c r="TEX23" s="1"/>
      <c r="TEY23" s="1"/>
      <c r="TEZ23" s="1"/>
      <c r="TFA23" s="1"/>
      <c r="TFB23" s="1"/>
      <c r="TFC23" s="1"/>
      <c r="TFD23" s="1"/>
      <c r="TFE23" s="1"/>
      <c r="TFF23" s="1"/>
      <c r="TFG23" s="1"/>
      <c r="TFH23" s="1"/>
      <c r="TFI23" s="1"/>
      <c r="TFJ23" s="1"/>
      <c r="TFK23" s="1"/>
      <c r="TFL23" s="1"/>
      <c r="TFM23" s="1"/>
      <c r="TFN23" s="1"/>
      <c r="TFO23" s="1"/>
      <c r="TFP23" s="1"/>
      <c r="TFQ23" s="1"/>
      <c r="TFR23" s="1"/>
      <c r="TFS23" s="1"/>
      <c r="TFT23" s="1"/>
      <c r="TFU23" s="1"/>
      <c r="TFV23" s="1"/>
      <c r="TFW23" s="1"/>
      <c r="TFX23" s="1"/>
      <c r="TFY23" s="1"/>
      <c r="TFZ23" s="1"/>
      <c r="TGA23" s="1"/>
      <c r="TGB23" s="1"/>
      <c r="TGC23" s="1"/>
      <c r="TGD23" s="1"/>
      <c r="TGE23" s="1"/>
      <c r="TGF23" s="1"/>
      <c r="TGG23" s="1"/>
      <c r="TGH23" s="1"/>
      <c r="TGI23" s="1"/>
      <c r="TGJ23" s="1"/>
      <c r="TGK23" s="1"/>
      <c r="TGL23" s="1"/>
      <c r="TGM23" s="1"/>
      <c r="TGN23" s="1"/>
      <c r="TGO23" s="1"/>
      <c r="TGP23" s="1"/>
      <c r="TGQ23" s="1"/>
      <c r="TGR23" s="1"/>
      <c r="TGS23" s="1"/>
      <c r="TGT23" s="1"/>
      <c r="TGU23" s="1"/>
      <c r="TGV23" s="1"/>
      <c r="TGW23" s="1"/>
      <c r="TGX23" s="1"/>
      <c r="TGY23" s="1"/>
      <c r="TGZ23" s="1"/>
      <c r="THA23" s="1"/>
      <c r="THB23" s="1"/>
      <c r="THC23" s="1"/>
      <c r="THD23" s="1"/>
      <c r="THE23" s="1"/>
      <c r="THF23" s="1"/>
      <c r="THG23" s="1"/>
      <c r="THH23" s="1"/>
      <c r="THI23" s="1"/>
      <c r="THJ23" s="1"/>
      <c r="THK23" s="1"/>
      <c r="THL23" s="1"/>
      <c r="THM23" s="1"/>
      <c r="THN23" s="1"/>
      <c r="THO23" s="1"/>
      <c r="THP23" s="1"/>
      <c r="THQ23" s="1"/>
      <c r="THR23" s="1"/>
      <c r="THS23" s="1"/>
      <c r="THT23" s="1"/>
      <c r="THU23" s="1"/>
      <c r="THV23" s="1"/>
      <c r="THW23" s="1"/>
      <c r="THX23" s="1"/>
      <c r="THY23" s="1"/>
      <c r="THZ23" s="1"/>
      <c r="TIA23" s="1"/>
      <c r="TIB23" s="1"/>
      <c r="TIC23" s="1"/>
      <c r="TID23" s="1"/>
      <c r="TIE23" s="1"/>
      <c r="TIF23" s="1"/>
      <c r="TIG23" s="1"/>
      <c r="TIH23" s="1"/>
      <c r="TII23" s="1"/>
      <c r="TIJ23" s="1"/>
      <c r="TIK23" s="1"/>
      <c r="TIL23" s="1"/>
      <c r="TIM23" s="1"/>
      <c r="TIN23" s="1"/>
      <c r="TIO23" s="1"/>
      <c r="TIP23" s="1"/>
      <c r="TIQ23" s="1"/>
      <c r="TIR23" s="1"/>
      <c r="TIS23" s="1"/>
      <c r="TIT23" s="1"/>
      <c r="TIU23" s="1"/>
      <c r="TIV23" s="1"/>
      <c r="TIW23" s="1"/>
      <c r="TIX23" s="1"/>
      <c r="TIY23" s="1"/>
      <c r="TIZ23" s="1"/>
      <c r="TJA23" s="1"/>
      <c r="TJB23" s="1"/>
      <c r="TJC23" s="1"/>
      <c r="TJD23" s="1"/>
      <c r="TJE23" s="1"/>
      <c r="TJF23" s="1"/>
      <c r="TJG23" s="1"/>
      <c r="TJH23" s="1"/>
      <c r="TJI23" s="1"/>
      <c r="TJJ23" s="1"/>
      <c r="TJK23" s="1"/>
      <c r="TJL23" s="1"/>
      <c r="TJM23" s="1"/>
      <c r="TJN23" s="1"/>
      <c r="TJO23" s="1"/>
      <c r="TJP23" s="1"/>
      <c r="TJQ23" s="1"/>
      <c r="TJR23" s="1"/>
      <c r="TJS23" s="1"/>
      <c r="TJT23" s="1"/>
      <c r="TJU23" s="1"/>
      <c r="TJV23" s="1"/>
      <c r="TJW23" s="1"/>
      <c r="TJX23" s="1"/>
      <c r="TJY23" s="1"/>
      <c r="TJZ23" s="1"/>
      <c r="TKA23" s="1"/>
      <c r="TKB23" s="1"/>
      <c r="TKC23" s="1"/>
      <c r="TKD23" s="1"/>
      <c r="TKE23" s="1"/>
      <c r="TKF23" s="1"/>
      <c r="TKG23" s="1"/>
      <c r="TKH23" s="1"/>
      <c r="TKI23" s="1"/>
      <c r="TKJ23" s="1"/>
      <c r="TKK23" s="1"/>
      <c r="TKL23" s="1"/>
      <c r="TKM23" s="1"/>
      <c r="TKN23" s="1"/>
      <c r="TKO23" s="1"/>
      <c r="TKP23" s="1"/>
      <c r="TKQ23" s="1"/>
      <c r="TKR23" s="1"/>
      <c r="TKS23" s="1"/>
      <c r="TKT23" s="1"/>
      <c r="TKU23" s="1"/>
      <c r="TKV23" s="1"/>
      <c r="TKW23" s="1"/>
      <c r="TKX23" s="1"/>
      <c r="TKY23" s="1"/>
      <c r="TKZ23" s="1"/>
      <c r="TLA23" s="1"/>
      <c r="TLB23" s="1"/>
      <c r="TLC23" s="1"/>
      <c r="TLD23" s="1"/>
      <c r="TLE23" s="1"/>
      <c r="TLF23" s="1"/>
      <c r="TLG23" s="1"/>
      <c r="TLH23" s="1"/>
      <c r="TLI23" s="1"/>
      <c r="TLJ23" s="1"/>
      <c r="TLK23" s="1"/>
      <c r="TLL23" s="1"/>
      <c r="TLM23" s="1"/>
      <c r="TLN23" s="1"/>
      <c r="TLO23" s="1"/>
      <c r="TLP23" s="1"/>
      <c r="TLQ23" s="1"/>
      <c r="TLR23" s="1"/>
      <c r="TLS23" s="1"/>
      <c r="TLT23" s="1"/>
      <c r="TLU23" s="1"/>
      <c r="TLV23" s="1"/>
      <c r="TLW23" s="1"/>
      <c r="TLX23" s="1"/>
      <c r="TLY23" s="1"/>
      <c r="TLZ23" s="1"/>
      <c r="TMA23" s="1"/>
      <c r="TMB23" s="1"/>
      <c r="TMC23" s="1"/>
      <c r="TMD23" s="1"/>
      <c r="TME23" s="1"/>
      <c r="TMF23" s="1"/>
      <c r="TMG23" s="1"/>
      <c r="TMH23" s="1"/>
      <c r="TMI23" s="1"/>
      <c r="TMJ23" s="1"/>
      <c r="TMK23" s="1"/>
      <c r="TML23" s="1"/>
      <c r="TMM23" s="1"/>
      <c r="TMN23" s="1"/>
      <c r="TMO23" s="1"/>
      <c r="TMP23" s="1"/>
      <c r="TMQ23" s="1"/>
      <c r="TMR23" s="1"/>
      <c r="TMS23" s="1"/>
      <c r="TMT23" s="1"/>
      <c r="TMU23" s="1"/>
      <c r="TMV23" s="1"/>
      <c r="TMW23" s="1"/>
      <c r="TMX23" s="1"/>
      <c r="TMY23" s="1"/>
      <c r="TMZ23" s="1"/>
      <c r="TNA23" s="1"/>
      <c r="TNB23" s="1"/>
      <c r="TNC23" s="1"/>
      <c r="TND23" s="1"/>
      <c r="TNE23" s="1"/>
      <c r="TNF23" s="1"/>
      <c r="TNG23" s="1"/>
      <c r="TNH23" s="1"/>
      <c r="TNI23" s="1"/>
      <c r="TNJ23" s="1"/>
      <c r="TNK23" s="1"/>
      <c r="TNL23" s="1"/>
      <c r="TNM23" s="1"/>
      <c r="TNN23" s="1"/>
      <c r="TNO23" s="1"/>
      <c r="TNP23" s="1"/>
      <c r="TNQ23" s="1"/>
      <c r="TNR23" s="1"/>
      <c r="TNS23" s="1"/>
      <c r="TNT23" s="1"/>
      <c r="TNU23" s="1"/>
      <c r="TNV23" s="1"/>
      <c r="TNW23" s="1"/>
      <c r="TNX23" s="1"/>
      <c r="TNY23" s="1"/>
      <c r="TNZ23" s="1"/>
      <c r="TOA23" s="1"/>
      <c r="TOB23" s="1"/>
      <c r="TOC23" s="1"/>
      <c r="TOD23" s="1"/>
      <c r="TOE23" s="1"/>
      <c r="TOF23" s="1"/>
      <c r="TOG23" s="1"/>
      <c r="TOH23" s="1"/>
      <c r="TOI23" s="1"/>
      <c r="TOJ23" s="1"/>
      <c r="TOK23" s="1"/>
      <c r="TOL23" s="1"/>
      <c r="TOM23" s="1"/>
      <c r="TON23" s="1"/>
      <c r="TOO23" s="1"/>
      <c r="TOP23" s="1"/>
      <c r="TOQ23" s="1"/>
      <c r="TOR23" s="1"/>
      <c r="TOS23" s="1"/>
      <c r="TOT23" s="1"/>
      <c r="TOU23" s="1"/>
      <c r="TOV23" s="1"/>
      <c r="TOW23" s="1"/>
      <c r="TOX23" s="1"/>
      <c r="TOY23" s="1"/>
      <c r="TOZ23" s="1"/>
      <c r="TPA23" s="1"/>
      <c r="TPB23" s="1"/>
      <c r="TPC23" s="1"/>
      <c r="TPD23" s="1"/>
      <c r="TPE23" s="1"/>
      <c r="TPF23" s="1"/>
      <c r="TPG23" s="1"/>
      <c r="TPH23" s="1"/>
      <c r="TPI23" s="1"/>
      <c r="TPJ23" s="1"/>
      <c r="TPK23" s="1"/>
      <c r="TPL23" s="1"/>
      <c r="TPM23" s="1"/>
      <c r="TPN23" s="1"/>
      <c r="TPO23" s="1"/>
      <c r="TPP23" s="1"/>
      <c r="TPQ23" s="1"/>
      <c r="TPR23" s="1"/>
      <c r="TPS23" s="1"/>
      <c r="TPT23" s="1"/>
      <c r="TPU23" s="1"/>
      <c r="TPV23" s="1"/>
      <c r="TPW23" s="1"/>
      <c r="TPX23" s="1"/>
      <c r="TPY23" s="1"/>
      <c r="TPZ23" s="1"/>
      <c r="TQA23" s="1"/>
      <c r="TQB23" s="1"/>
      <c r="TQC23" s="1"/>
      <c r="TQD23" s="1"/>
      <c r="TQE23" s="1"/>
      <c r="TQF23" s="1"/>
      <c r="TQG23" s="1"/>
      <c r="TQH23" s="1"/>
      <c r="TQI23" s="1"/>
      <c r="TQJ23" s="1"/>
      <c r="TQK23" s="1"/>
      <c r="TQL23" s="1"/>
      <c r="TQM23" s="1"/>
      <c r="TQN23" s="1"/>
      <c r="TQO23" s="1"/>
      <c r="TQP23" s="1"/>
      <c r="TQQ23" s="1"/>
      <c r="TQR23" s="1"/>
      <c r="TQS23" s="1"/>
      <c r="TQT23" s="1"/>
      <c r="TQU23" s="1"/>
      <c r="TQV23" s="1"/>
      <c r="TQW23" s="1"/>
      <c r="TQX23" s="1"/>
      <c r="TQY23" s="1"/>
      <c r="TQZ23" s="1"/>
      <c r="TRA23" s="1"/>
      <c r="TRB23" s="1"/>
      <c r="TRC23" s="1"/>
      <c r="TRD23" s="1"/>
      <c r="TRE23" s="1"/>
      <c r="TRF23" s="1"/>
      <c r="TRG23" s="1"/>
      <c r="TRH23" s="1"/>
      <c r="TRI23" s="1"/>
      <c r="TRJ23" s="1"/>
      <c r="TRK23" s="1"/>
      <c r="TRL23" s="1"/>
      <c r="TRM23" s="1"/>
      <c r="TRN23" s="1"/>
      <c r="TRO23" s="1"/>
      <c r="TRP23" s="1"/>
      <c r="TRQ23" s="1"/>
      <c r="TRR23" s="1"/>
      <c r="TRS23" s="1"/>
      <c r="TRT23" s="1"/>
      <c r="TRU23" s="1"/>
      <c r="TRV23" s="1"/>
      <c r="TRW23" s="1"/>
      <c r="TRX23" s="1"/>
      <c r="TRY23" s="1"/>
      <c r="TRZ23" s="1"/>
      <c r="TSA23" s="1"/>
      <c r="TSB23" s="1"/>
      <c r="TSC23" s="1"/>
      <c r="TSD23" s="1"/>
      <c r="TSE23" s="1"/>
      <c r="TSF23" s="1"/>
      <c r="TSG23" s="1"/>
      <c r="TSH23" s="1"/>
      <c r="TSI23" s="1"/>
      <c r="TSJ23" s="1"/>
      <c r="TSK23" s="1"/>
      <c r="TSL23" s="1"/>
      <c r="TSM23" s="1"/>
      <c r="TSN23" s="1"/>
      <c r="TSO23" s="1"/>
      <c r="TSP23" s="1"/>
      <c r="TSQ23" s="1"/>
      <c r="TSR23" s="1"/>
      <c r="TSS23" s="1"/>
      <c r="TST23" s="1"/>
      <c r="TSU23" s="1"/>
      <c r="TSV23" s="1"/>
      <c r="TSW23" s="1"/>
      <c r="TSX23" s="1"/>
      <c r="TSY23" s="1"/>
      <c r="TSZ23" s="1"/>
      <c r="TTA23" s="1"/>
      <c r="TTB23" s="1"/>
      <c r="TTC23" s="1"/>
      <c r="TTD23" s="1"/>
      <c r="TTE23" s="1"/>
      <c r="TTF23" s="1"/>
      <c r="TTG23" s="1"/>
      <c r="TTH23" s="1"/>
      <c r="TTI23" s="1"/>
      <c r="TTJ23" s="1"/>
      <c r="TTK23" s="1"/>
      <c r="TTL23" s="1"/>
      <c r="TTM23" s="1"/>
      <c r="TTN23" s="1"/>
      <c r="TTO23" s="1"/>
      <c r="TTP23" s="1"/>
      <c r="TTQ23" s="1"/>
      <c r="TTR23" s="1"/>
      <c r="TTS23" s="1"/>
      <c r="TTT23" s="1"/>
      <c r="TTU23" s="1"/>
      <c r="TTV23" s="1"/>
      <c r="TTW23" s="1"/>
      <c r="TTX23" s="1"/>
      <c r="TTY23" s="1"/>
      <c r="TTZ23" s="1"/>
      <c r="TUA23" s="1"/>
      <c r="TUB23" s="1"/>
      <c r="TUC23" s="1"/>
      <c r="TUD23" s="1"/>
      <c r="TUE23" s="1"/>
      <c r="TUF23" s="1"/>
      <c r="TUG23" s="1"/>
      <c r="TUH23" s="1"/>
      <c r="TUI23" s="1"/>
      <c r="TUJ23" s="1"/>
      <c r="TUK23" s="1"/>
      <c r="TUL23" s="1"/>
      <c r="TUM23" s="1"/>
      <c r="TUN23" s="1"/>
      <c r="TUO23" s="1"/>
      <c r="TUP23" s="1"/>
      <c r="TUQ23" s="1"/>
      <c r="TUR23" s="1"/>
      <c r="TUS23" s="1"/>
      <c r="TUT23" s="1"/>
      <c r="TUU23" s="1"/>
      <c r="TUV23" s="1"/>
      <c r="TUW23" s="1"/>
      <c r="TUX23" s="1"/>
      <c r="TUY23" s="1"/>
      <c r="TUZ23" s="1"/>
      <c r="TVA23" s="1"/>
      <c r="TVB23" s="1"/>
      <c r="TVC23" s="1"/>
      <c r="TVD23" s="1"/>
      <c r="TVE23" s="1"/>
      <c r="TVF23" s="1"/>
      <c r="TVG23" s="1"/>
      <c r="TVH23" s="1"/>
      <c r="TVI23" s="1"/>
      <c r="TVJ23" s="1"/>
      <c r="TVK23" s="1"/>
      <c r="TVL23" s="1"/>
      <c r="TVM23" s="1"/>
      <c r="TVN23" s="1"/>
      <c r="TVO23" s="1"/>
      <c r="TVP23" s="1"/>
      <c r="TVQ23" s="1"/>
      <c r="TVR23" s="1"/>
      <c r="TVS23" s="1"/>
      <c r="TVT23" s="1"/>
      <c r="TVU23" s="1"/>
      <c r="TVV23" s="1"/>
      <c r="TVW23" s="1"/>
      <c r="TVX23" s="1"/>
      <c r="TVY23" s="1"/>
      <c r="TVZ23" s="1"/>
      <c r="TWA23" s="1"/>
      <c r="TWB23" s="1"/>
      <c r="TWC23" s="1"/>
      <c r="TWD23" s="1"/>
      <c r="TWE23" s="1"/>
      <c r="TWF23" s="1"/>
      <c r="TWG23" s="1"/>
      <c r="TWH23" s="1"/>
      <c r="TWI23" s="1"/>
      <c r="TWJ23" s="1"/>
      <c r="TWK23" s="1"/>
      <c r="TWL23" s="1"/>
      <c r="TWM23" s="1"/>
      <c r="TWN23" s="1"/>
      <c r="TWO23" s="1"/>
      <c r="TWP23" s="1"/>
      <c r="TWQ23" s="1"/>
      <c r="TWR23" s="1"/>
      <c r="TWS23" s="1"/>
      <c r="TWT23" s="1"/>
      <c r="TWU23" s="1"/>
      <c r="TWV23" s="1"/>
      <c r="TWW23" s="1"/>
      <c r="TWX23" s="1"/>
      <c r="TWY23" s="1"/>
      <c r="TWZ23" s="1"/>
      <c r="TXA23" s="1"/>
      <c r="TXB23" s="1"/>
      <c r="TXC23" s="1"/>
      <c r="TXD23" s="1"/>
      <c r="TXE23" s="1"/>
      <c r="TXF23" s="1"/>
      <c r="TXG23" s="1"/>
      <c r="TXH23" s="1"/>
      <c r="TXI23" s="1"/>
      <c r="TXJ23" s="1"/>
      <c r="TXK23" s="1"/>
      <c r="TXL23" s="1"/>
      <c r="TXM23" s="1"/>
      <c r="TXN23" s="1"/>
      <c r="TXO23" s="1"/>
      <c r="TXP23" s="1"/>
      <c r="TXQ23" s="1"/>
      <c r="TXR23" s="1"/>
      <c r="TXS23" s="1"/>
      <c r="TXT23" s="1"/>
      <c r="TXU23" s="1"/>
      <c r="TXV23" s="1"/>
      <c r="TXW23" s="1"/>
      <c r="TXX23" s="1"/>
      <c r="TXY23" s="1"/>
      <c r="TXZ23" s="1"/>
      <c r="TYA23" s="1"/>
      <c r="TYB23" s="1"/>
      <c r="TYC23" s="1"/>
      <c r="TYD23" s="1"/>
      <c r="TYE23" s="1"/>
      <c r="TYF23" s="1"/>
      <c r="TYG23" s="1"/>
      <c r="TYH23" s="1"/>
      <c r="TYI23" s="1"/>
      <c r="TYJ23" s="1"/>
      <c r="TYK23" s="1"/>
      <c r="TYL23" s="1"/>
      <c r="TYM23" s="1"/>
      <c r="TYN23" s="1"/>
      <c r="TYO23" s="1"/>
      <c r="TYP23" s="1"/>
      <c r="TYQ23" s="1"/>
      <c r="TYR23" s="1"/>
      <c r="TYS23" s="1"/>
      <c r="TYT23" s="1"/>
      <c r="TYU23" s="1"/>
      <c r="TYV23" s="1"/>
      <c r="TYW23" s="1"/>
      <c r="TYX23" s="1"/>
      <c r="TYY23" s="1"/>
      <c r="TYZ23" s="1"/>
      <c r="TZA23" s="1"/>
      <c r="TZB23" s="1"/>
      <c r="TZC23" s="1"/>
      <c r="TZD23" s="1"/>
      <c r="TZE23" s="1"/>
      <c r="TZF23" s="1"/>
      <c r="TZG23" s="1"/>
      <c r="TZH23" s="1"/>
      <c r="TZI23" s="1"/>
      <c r="TZJ23" s="1"/>
      <c r="TZK23" s="1"/>
      <c r="TZL23" s="1"/>
      <c r="TZM23" s="1"/>
      <c r="TZN23" s="1"/>
      <c r="TZO23" s="1"/>
      <c r="TZP23" s="1"/>
      <c r="TZQ23" s="1"/>
      <c r="TZR23" s="1"/>
      <c r="TZS23" s="1"/>
      <c r="TZT23" s="1"/>
      <c r="TZU23" s="1"/>
      <c r="TZV23" s="1"/>
      <c r="TZW23" s="1"/>
      <c r="TZX23" s="1"/>
      <c r="TZY23" s="1"/>
      <c r="TZZ23" s="1"/>
      <c r="UAA23" s="1"/>
      <c r="UAB23" s="1"/>
      <c r="UAC23" s="1"/>
      <c r="UAD23" s="1"/>
      <c r="UAE23" s="1"/>
      <c r="UAF23" s="1"/>
      <c r="UAG23" s="1"/>
      <c r="UAH23" s="1"/>
      <c r="UAI23" s="1"/>
      <c r="UAJ23" s="1"/>
      <c r="UAK23" s="1"/>
      <c r="UAL23" s="1"/>
      <c r="UAM23" s="1"/>
      <c r="UAN23" s="1"/>
      <c r="UAO23" s="1"/>
      <c r="UAP23" s="1"/>
      <c r="UAQ23" s="1"/>
      <c r="UAR23" s="1"/>
      <c r="UAS23" s="1"/>
      <c r="UAT23" s="1"/>
      <c r="UAU23" s="1"/>
      <c r="UAV23" s="1"/>
      <c r="UAW23" s="1"/>
      <c r="UAX23" s="1"/>
      <c r="UAY23" s="1"/>
      <c r="UAZ23" s="1"/>
      <c r="UBA23" s="1"/>
      <c r="UBB23" s="1"/>
      <c r="UBC23" s="1"/>
      <c r="UBD23" s="1"/>
      <c r="UBE23" s="1"/>
      <c r="UBF23" s="1"/>
      <c r="UBG23" s="1"/>
      <c r="UBH23" s="1"/>
      <c r="UBI23" s="1"/>
      <c r="UBJ23" s="1"/>
      <c r="UBK23" s="1"/>
      <c r="UBL23" s="1"/>
      <c r="UBM23" s="1"/>
      <c r="UBN23" s="1"/>
      <c r="UBO23" s="1"/>
      <c r="UBP23" s="1"/>
      <c r="UBQ23" s="1"/>
      <c r="UBR23" s="1"/>
      <c r="UBS23" s="1"/>
      <c r="UBT23" s="1"/>
      <c r="UBU23" s="1"/>
      <c r="UBV23" s="1"/>
      <c r="UBW23" s="1"/>
      <c r="UBX23" s="1"/>
      <c r="UBY23" s="1"/>
      <c r="UBZ23" s="1"/>
      <c r="UCA23" s="1"/>
      <c r="UCB23" s="1"/>
      <c r="UCC23" s="1"/>
      <c r="UCD23" s="1"/>
      <c r="UCE23" s="1"/>
      <c r="UCF23" s="1"/>
      <c r="UCG23" s="1"/>
      <c r="UCH23" s="1"/>
      <c r="UCI23" s="1"/>
      <c r="UCJ23" s="1"/>
      <c r="UCK23" s="1"/>
      <c r="UCL23" s="1"/>
      <c r="UCM23" s="1"/>
      <c r="UCN23" s="1"/>
      <c r="UCO23" s="1"/>
      <c r="UCP23" s="1"/>
      <c r="UCQ23" s="1"/>
      <c r="UCR23" s="1"/>
      <c r="UCS23" s="1"/>
      <c r="UCT23" s="1"/>
      <c r="UCU23" s="1"/>
      <c r="UCV23" s="1"/>
      <c r="UCW23" s="1"/>
      <c r="UCX23" s="1"/>
      <c r="UCY23" s="1"/>
      <c r="UCZ23" s="1"/>
      <c r="UDA23" s="1"/>
      <c r="UDB23" s="1"/>
      <c r="UDC23" s="1"/>
      <c r="UDD23" s="1"/>
      <c r="UDE23" s="1"/>
      <c r="UDF23" s="1"/>
      <c r="UDG23" s="1"/>
      <c r="UDH23" s="1"/>
      <c r="UDI23" s="1"/>
      <c r="UDJ23" s="1"/>
      <c r="UDK23" s="1"/>
      <c r="UDL23" s="1"/>
      <c r="UDM23" s="1"/>
      <c r="UDN23" s="1"/>
      <c r="UDO23" s="1"/>
      <c r="UDP23" s="1"/>
      <c r="UDQ23" s="1"/>
      <c r="UDR23" s="1"/>
      <c r="UDS23" s="1"/>
      <c r="UDT23" s="1"/>
      <c r="UDU23" s="1"/>
      <c r="UDV23" s="1"/>
      <c r="UDW23" s="1"/>
      <c r="UDX23" s="1"/>
      <c r="UDY23" s="1"/>
      <c r="UDZ23" s="1"/>
      <c r="UEA23" s="1"/>
      <c r="UEB23" s="1"/>
      <c r="UEC23" s="1"/>
      <c r="UED23" s="1"/>
      <c r="UEE23" s="1"/>
      <c r="UEF23" s="1"/>
      <c r="UEG23" s="1"/>
      <c r="UEH23" s="1"/>
      <c r="UEI23" s="1"/>
      <c r="UEJ23" s="1"/>
      <c r="UEK23" s="1"/>
      <c r="UEL23" s="1"/>
      <c r="UEM23" s="1"/>
      <c r="UEN23" s="1"/>
      <c r="UEO23" s="1"/>
      <c r="UEP23" s="1"/>
      <c r="UEQ23" s="1"/>
      <c r="UER23" s="1"/>
      <c r="UES23" s="1"/>
      <c r="UET23" s="1"/>
      <c r="UEU23" s="1"/>
      <c r="UEV23" s="1"/>
      <c r="UEW23" s="1"/>
      <c r="UEX23" s="1"/>
      <c r="UEY23" s="1"/>
      <c r="UEZ23" s="1"/>
      <c r="UFA23" s="1"/>
      <c r="UFB23" s="1"/>
      <c r="UFC23" s="1"/>
      <c r="UFD23" s="1"/>
      <c r="UFE23" s="1"/>
      <c r="UFF23" s="1"/>
      <c r="UFG23" s="1"/>
      <c r="UFH23" s="1"/>
      <c r="UFI23" s="1"/>
      <c r="UFJ23" s="1"/>
      <c r="UFK23" s="1"/>
      <c r="UFL23" s="1"/>
      <c r="UFM23" s="1"/>
      <c r="UFN23" s="1"/>
      <c r="UFO23" s="1"/>
      <c r="UFP23" s="1"/>
      <c r="UFQ23" s="1"/>
      <c r="UFR23" s="1"/>
      <c r="UFS23" s="1"/>
      <c r="UFT23" s="1"/>
      <c r="UFU23" s="1"/>
      <c r="UFV23" s="1"/>
      <c r="UFW23" s="1"/>
      <c r="UFX23" s="1"/>
      <c r="UFY23" s="1"/>
      <c r="UFZ23" s="1"/>
      <c r="UGA23" s="1"/>
      <c r="UGB23" s="1"/>
      <c r="UGC23" s="1"/>
      <c r="UGD23" s="1"/>
      <c r="UGE23" s="1"/>
      <c r="UGF23" s="1"/>
      <c r="UGG23" s="1"/>
      <c r="UGH23" s="1"/>
      <c r="UGI23" s="1"/>
      <c r="UGJ23" s="1"/>
      <c r="UGK23" s="1"/>
      <c r="UGL23" s="1"/>
      <c r="UGM23" s="1"/>
      <c r="UGN23" s="1"/>
      <c r="UGO23" s="1"/>
      <c r="UGP23" s="1"/>
      <c r="UGQ23" s="1"/>
      <c r="UGR23" s="1"/>
      <c r="UGS23" s="1"/>
      <c r="UGT23" s="1"/>
      <c r="UGU23" s="1"/>
      <c r="UGV23" s="1"/>
      <c r="UGW23" s="1"/>
      <c r="UGX23" s="1"/>
      <c r="UGY23" s="1"/>
      <c r="UGZ23" s="1"/>
      <c r="UHA23" s="1"/>
      <c r="UHB23" s="1"/>
      <c r="UHC23" s="1"/>
      <c r="UHD23" s="1"/>
      <c r="UHE23" s="1"/>
      <c r="UHF23" s="1"/>
      <c r="UHG23" s="1"/>
      <c r="UHH23" s="1"/>
      <c r="UHI23" s="1"/>
      <c r="UHJ23" s="1"/>
      <c r="UHK23" s="1"/>
      <c r="UHL23" s="1"/>
      <c r="UHM23" s="1"/>
      <c r="UHN23" s="1"/>
      <c r="UHO23" s="1"/>
      <c r="UHP23" s="1"/>
      <c r="UHQ23" s="1"/>
      <c r="UHR23" s="1"/>
      <c r="UHS23" s="1"/>
      <c r="UHT23" s="1"/>
      <c r="UHU23" s="1"/>
      <c r="UHV23" s="1"/>
      <c r="UHW23" s="1"/>
      <c r="UHX23" s="1"/>
      <c r="UHY23" s="1"/>
      <c r="UHZ23" s="1"/>
      <c r="UIA23" s="1"/>
      <c r="UIB23" s="1"/>
      <c r="UIC23" s="1"/>
      <c r="UID23" s="1"/>
      <c r="UIE23" s="1"/>
      <c r="UIF23" s="1"/>
      <c r="UIG23" s="1"/>
      <c r="UIH23" s="1"/>
      <c r="UII23" s="1"/>
      <c r="UIJ23" s="1"/>
      <c r="UIK23" s="1"/>
      <c r="UIL23" s="1"/>
      <c r="UIM23" s="1"/>
      <c r="UIN23" s="1"/>
      <c r="UIO23" s="1"/>
      <c r="UIP23" s="1"/>
      <c r="UIQ23" s="1"/>
      <c r="UIR23" s="1"/>
      <c r="UIS23" s="1"/>
      <c r="UIT23" s="1"/>
      <c r="UIU23" s="1"/>
      <c r="UIV23" s="1"/>
      <c r="UIW23" s="1"/>
      <c r="UIX23" s="1"/>
      <c r="UIY23" s="1"/>
      <c r="UIZ23" s="1"/>
      <c r="UJA23" s="1"/>
      <c r="UJB23" s="1"/>
      <c r="UJC23" s="1"/>
      <c r="UJD23" s="1"/>
      <c r="UJE23" s="1"/>
      <c r="UJF23" s="1"/>
      <c r="UJG23" s="1"/>
      <c r="UJH23" s="1"/>
      <c r="UJI23" s="1"/>
      <c r="UJJ23" s="1"/>
      <c r="UJK23" s="1"/>
      <c r="UJL23" s="1"/>
      <c r="UJM23" s="1"/>
      <c r="UJN23" s="1"/>
      <c r="UJO23" s="1"/>
      <c r="UJP23" s="1"/>
      <c r="UJQ23" s="1"/>
      <c r="UJR23" s="1"/>
      <c r="UJS23" s="1"/>
      <c r="UJT23" s="1"/>
      <c r="UJU23" s="1"/>
      <c r="UJV23" s="1"/>
      <c r="UJW23" s="1"/>
      <c r="UJX23" s="1"/>
      <c r="UJY23" s="1"/>
      <c r="UJZ23" s="1"/>
      <c r="UKA23" s="1"/>
      <c r="UKB23" s="1"/>
      <c r="UKC23" s="1"/>
      <c r="UKD23" s="1"/>
      <c r="UKE23" s="1"/>
      <c r="UKF23" s="1"/>
      <c r="UKG23" s="1"/>
      <c r="UKH23" s="1"/>
      <c r="UKI23" s="1"/>
      <c r="UKJ23" s="1"/>
      <c r="UKK23" s="1"/>
      <c r="UKL23" s="1"/>
      <c r="UKM23" s="1"/>
      <c r="UKN23" s="1"/>
      <c r="UKO23" s="1"/>
      <c r="UKP23" s="1"/>
      <c r="UKQ23" s="1"/>
      <c r="UKR23" s="1"/>
      <c r="UKS23" s="1"/>
      <c r="UKT23" s="1"/>
      <c r="UKU23" s="1"/>
      <c r="UKV23" s="1"/>
      <c r="UKW23" s="1"/>
      <c r="UKX23" s="1"/>
      <c r="UKY23" s="1"/>
      <c r="UKZ23" s="1"/>
      <c r="ULA23" s="1"/>
      <c r="ULB23" s="1"/>
      <c r="ULC23" s="1"/>
      <c r="ULD23" s="1"/>
      <c r="ULE23" s="1"/>
      <c r="ULF23" s="1"/>
      <c r="ULG23" s="1"/>
      <c r="ULH23" s="1"/>
      <c r="ULI23" s="1"/>
      <c r="ULJ23" s="1"/>
      <c r="ULK23" s="1"/>
      <c r="ULL23" s="1"/>
      <c r="ULM23" s="1"/>
      <c r="ULN23" s="1"/>
      <c r="ULO23" s="1"/>
      <c r="ULP23" s="1"/>
      <c r="ULQ23" s="1"/>
      <c r="ULR23" s="1"/>
      <c r="ULS23" s="1"/>
      <c r="ULT23" s="1"/>
      <c r="ULU23" s="1"/>
      <c r="ULV23" s="1"/>
      <c r="ULW23" s="1"/>
      <c r="ULX23" s="1"/>
      <c r="ULY23" s="1"/>
      <c r="ULZ23" s="1"/>
      <c r="UMA23" s="1"/>
      <c r="UMB23" s="1"/>
      <c r="UMC23" s="1"/>
      <c r="UMD23" s="1"/>
      <c r="UME23" s="1"/>
      <c r="UMF23" s="1"/>
      <c r="UMG23" s="1"/>
      <c r="UMH23" s="1"/>
      <c r="UMI23" s="1"/>
      <c r="UMJ23" s="1"/>
      <c r="UMK23" s="1"/>
      <c r="UML23" s="1"/>
      <c r="UMM23" s="1"/>
      <c r="UMN23" s="1"/>
      <c r="UMO23" s="1"/>
      <c r="UMP23" s="1"/>
      <c r="UMQ23" s="1"/>
      <c r="UMR23" s="1"/>
      <c r="UMS23" s="1"/>
      <c r="UMT23" s="1"/>
      <c r="UMU23" s="1"/>
      <c r="UMV23" s="1"/>
      <c r="UMW23" s="1"/>
      <c r="UMX23" s="1"/>
      <c r="UMY23" s="1"/>
      <c r="UMZ23" s="1"/>
      <c r="UNA23" s="1"/>
      <c r="UNB23" s="1"/>
      <c r="UNC23" s="1"/>
      <c r="UND23" s="1"/>
      <c r="UNE23" s="1"/>
      <c r="UNF23" s="1"/>
      <c r="UNG23" s="1"/>
      <c r="UNH23" s="1"/>
      <c r="UNI23" s="1"/>
      <c r="UNJ23" s="1"/>
      <c r="UNK23" s="1"/>
      <c r="UNL23" s="1"/>
      <c r="UNM23" s="1"/>
      <c r="UNN23" s="1"/>
      <c r="UNO23" s="1"/>
      <c r="UNP23" s="1"/>
      <c r="UNQ23" s="1"/>
      <c r="UNR23" s="1"/>
      <c r="UNS23" s="1"/>
      <c r="UNT23" s="1"/>
      <c r="UNU23" s="1"/>
      <c r="UNV23" s="1"/>
      <c r="UNW23" s="1"/>
      <c r="UNX23" s="1"/>
      <c r="UNY23" s="1"/>
      <c r="UNZ23" s="1"/>
      <c r="UOA23" s="1"/>
      <c r="UOB23" s="1"/>
      <c r="UOC23" s="1"/>
      <c r="UOD23" s="1"/>
      <c r="UOE23" s="1"/>
      <c r="UOF23" s="1"/>
      <c r="UOG23" s="1"/>
      <c r="UOH23" s="1"/>
      <c r="UOI23" s="1"/>
      <c r="UOJ23" s="1"/>
      <c r="UOK23" s="1"/>
      <c r="UOL23" s="1"/>
      <c r="UOM23" s="1"/>
      <c r="UON23" s="1"/>
      <c r="UOO23" s="1"/>
      <c r="UOP23" s="1"/>
      <c r="UOQ23" s="1"/>
      <c r="UOR23" s="1"/>
      <c r="UOS23" s="1"/>
      <c r="UOT23" s="1"/>
      <c r="UOU23" s="1"/>
      <c r="UOV23" s="1"/>
      <c r="UOW23" s="1"/>
      <c r="UOX23" s="1"/>
      <c r="UOY23" s="1"/>
      <c r="UOZ23" s="1"/>
      <c r="UPA23" s="1"/>
      <c r="UPB23" s="1"/>
      <c r="UPC23" s="1"/>
      <c r="UPD23" s="1"/>
      <c r="UPE23" s="1"/>
      <c r="UPF23" s="1"/>
      <c r="UPG23" s="1"/>
      <c r="UPH23" s="1"/>
      <c r="UPI23" s="1"/>
      <c r="UPJ23" s="1"/>
      <c r="UPK23" s="1"/>
      <c r="UPL23" s="1"/>
      <c r="UPM23" s="1"/>
      <c r="UPN23" s="1"/>
      <c r="UPO23" s="1"/>
      <c r="UPP23" s="1"/>
      <c r="UPQ23" s="1"/>
      <c r="UPR23" s="1"/>
      <c r="UPS23" s="1"/>
      <c r="UPT23" s="1"/>
      <c r="UPU23" s="1"/>
      <c r="UPV23" s="1"/>
      <c r="UPW23" s="1"/>
      <c r="UPX23" s="1"/>
      <c r="UPY23" s="1"/>
      <c r="UPZ23" s="1"/>
      <c r="UQA23" s="1"/>
      <c r="UQB23" s="1"/>
      <c r="UQC23" s="1"/>
      <c r="UQD23" s="1"/>
      <c r="UQE23" s="1"/>
      <c r="UQF23" s="1"/>
      <c r="UQG23" s="1"/>
      <c r="UQH23" s="1"/>
      <c r="UQI23" s="1"/>
      <c r="UQJ23" s="1"/>
      <c r="UQK23" s="1"/>
      <c r="UQL23" s="1"/>
      <c r="UQM23" s="1"/>
      <c r="UQN23" s="1"/>
      <c r="UQO23" s="1"/>
      <c r="UQP23" s="1"/>
      <c r="UQQ23" s="1"/>
      <c r="UQR23" s="1"/>
      <c r="UQS23" s="1"/>
      <c r="UQT23" s="1"/>
      <c r="UQU23" s="1"/>
      <c r="UQV23" s="1"/>
      <c r="UQW23" s="1"/>
      <c r="UQX23" s="1"/>
      <c r="UQY23" s="1"/>
      <c r="UQZ23" s="1"/>
      <c r="URA23" s="1"/>
      <c r="URB23" s="1"/>
      <c r="URC23" s="1"/>
      <c r="URD23" s="1"/>
      <c r="URE23" s="1"/>
      <c r="URF23" s="1"/>
      <c r="URG23" s="1"/>
      <c r="URH23" s="1"/>
      <c r="URI23" s="1"/>
      <c r="URJ23" s="1"/>
      <c r="URK23" s="1"/>
      <c r="URL23" s="1"/>
      <c r="URM23" s="1"/>
      <c r="URN23" s="1"/>
      <c r="URO23" s="1"/>
      <c r="URP23" s="1"/>
      <c r="URQ23" s="1"/>
      <c r="URR23" s="1"/>
      <c r="URS23" s="1"/>
      <c r="URT23" s="1"/>
      <c r="URU23" s="1"/>
      <c r="URV23" s="1"/>
      <c r="URW23" s="1"/>
      <c r="URX23" s="1"/>
      <c r="URY23" s="1"/>
      <c r="URZ23" s="1"/>
      <c r="USA23" s="1"/>
      <c r="USB23" s="1"/>
      <c r="USC23" s="1"/>
      <c r="USD23" s="1"/>
      <c r="USE23" s="1"/>
      <c r="USF23" s="1"/>
      <c r="USG23" s="1"/>
      <c r="USH23" s="1"/>
      <c r="USI23" s="1"/>
      <c r="USJ23" s="1"/>
      <c r="USK23" s="1"/>
      <c r="USL23" s="1"/>
      <c r="USM23" s="1"/>
      <c r="USN23" s="1"/>
      <c r="USO23" s="1"/>
      <c r="USP23" s="1"/>
      <c r="USQ23" s="1"/>
      <c r="USR23" s="1"/>
      <c r="USS23" s="1"/>
      <c r="UST23" s="1"/>
      <c r="USU23" s="1"/>
      <c r="USV23" s="1"/>
      <c r="USW23" s="1"/>
      <c r="USX23" s="1"/>
      <c r="USY23" s="1"/>
      <c r="USZ23" s="1"/>
      <c r="UTA23" s="1"/>
      <c r="UTB23" s="1"/>
      <c r="UTC23" s="1"/>
      <c r="UTD23" s="1"/>
      <c r="UTE23" s="1"/>
      <c r="UTF23" s="1"/>
      <c r="UTG23" s="1"/>
      <c r="UTH23" s="1"/>
      <c r="UTI23" s="1"/>
      <c r="UTJ23" s="1"/>
      <c r="UTK23" s="1"/>
      <c r="UTL23" s="1"/>
      <c r="UTM23" s="1"/>
      <c r="UTN23" s="1"/>
      <c r="UTO23" s="1"/>
      <c r="UTP23" s="1"/>
      <c r="UTQ23" s="1"/>
      <c r="UTR23" s="1"/>
      <c r="UTS23" s="1"/>
      <c r="UTT23" s="1"/>
      <c r="UTU23" s="1"/>
      <c r="UTV23" s="1"/>
      <c r="UTW23" s="1"/>
      <c r="UTX23" s="1"/>
      <c r="UTY23" s="1"/>
      <c r="UTZ23" s="1"/>
      <c r="UUA23" s="1"/>
      <c r="UUB23" s="1"/>
      <c r="UUC23" s="1"/>
      <c r="UUD23" s="1"/>
      <c r="UUE23" s="1"/>
      <c r="UUF23" s="1"/>
      <c r="UUG23" s="1"/>
      <c r="UUH23" s="1"/>
      <c r="UUI23" s="1"/>
      <c r="UUJ23" s="1"/>
      <c r="UUK23" s="1"/>
      <c r="UUL23" s="1"/>
      <c r="UUM23" s="1"/>
      <c r="UUN23" s="1"/>
      <c r="UUO23" s="1"/>
      <c r="UUP23" s="1"/>
      <c r="UUQ23" s="1"/>
      <c r="UUR23" s="1"/>
      <c r="UUS23" s="1"/>
      <c r="UUT23" s="1"/>
      <c r="UUU23" s="1"/>
      <c r="UUV23" s="1"/>
      <c r="UUW23" s="1"/>
      <c r="UUX23" s="1"/>
      <c r="UUY23" s="1"/>
      <c r="UUZ23" s="1"/>
      <c r="UVA23" s="1"/>
      <c r="UVB23" s="1"/>
      <c r="UVC23" s="1"/>
      <c r="UVD23" s="1"/>
      <c r="UVE23" s="1"/>
      <c r="UVF23" s="1"/>
      <c r="UVG23" s="1"/>
      <c r="UVH23" s="1"/>
      <c r="UVI23" s="1"/>
      <c r="UVJ23" s="1"/>
      <c r="UVK23" s="1"/>
      <c r="UVL23" s="1"/>
      <c r="UVM23" s="1"/>
      <c r="UVN23" s="1"/>
      <c r="UVO23" s="1"/>
      <c r="UVP23" s="1"/>
      <c r="UVQ23" s="1"/>
      <c r="UVR23" s="1"/>
      <c r="UVS23" s="1"/>
      <c r="UVT23" s="1"/>
      <c r="UVU23" s="1"/>
      <c r="UVV23" s="1"/>
      <c r="UVW23" s="1"/>
      <c r="UVX23" s="1"/>
      <c r="UVY23" s="1"/>
      <c r="UVZ23" s="1"/>
      <c r="UWA23" s="1"/>
      <c r="UWB23" s="1"/>
      <c r="UWC23" s="1"/>
      <c r="UWD23" s="1"/>
      <c r="UWE23" s="1"/>
      <c r="UWF23" s="1"/>
      <c r="UWG23" s="1"/>
      <c r="UWH23" s="1"/>
      <c r="UWI23" s="1"/>
      <c r="UWJ23" s="1"/>
      <c r="UWK23" s="1"/>
      <c r="UWL23" s="1"/>
      <c r="UWM23" s="1"/>
      <c r="UWN23" s="1"/>
      <c r="UWO23" s="1"/>
      <c r="UWP23" s="1"/>
      <c r="UWQ23" s="1"/>
      <c r="UWR23" s="1"/>
      <c r="UWS23" s="1"/>
      <c r="UWT23" s="1"/>
      <c r="UWU23" s="1"/>
      <c r="UWV23" s="1"/>
      <c r="UWW23" s="1"/>
      <c r="UWX23" s="1"/>
      <c r="UWY23" s="1"/>
      <c r="UWZ23" s="1"/>
      <c r="UXA23" s="1"/>
      <c r="UXB23" s="1"/>
      <c r="UXC23" s="1"/>
      <c r="UXD23" s="1"/>
      <c r="UXE23" s="1"/>
      <c r="UXF23" s="1"/>
      <c r="UXG23" s="1"/>
      <c r="UXH23" s="1"/>
      <c r="UXI23" s="1"/>
      <c r="UXJ23" s="1"/>
      <c r="UXK23" s="1"/>
      <c r="UXL23" s="1"/>
      <c r="UXM23" s="1"/>
      <c r="UXN23" s="1"/>
      <c r="UXO23" s="1"/>
      <c r="UXP23" s="1"/>
      <c r="UXQ23" s="1"/>
      <c r="UXR23" s="1"/>
      <c r="UXS23" s="1"/>
      <c r="UXT23" s="1"/>
      <c r="UXU23" s="1"/>
      <c r="UXV23" s="1"/>
      <c r="UXW23" s="1"/>
      <c r="UXX23" s="1"/>
      <c r="UXY23" s="1"/>
      <c r="UXZ23" s="1"/>
      <c r="UYA23" s="1"/>
      <c r="UYB23" s="1"/>
      <c r="UYC23" s="1"/>
      <c r="UYD23" s="1"/>
      <c r="UYE23" s="1"/>
      <c r="UYF23" s="1"/>
      <c r="UYG23" s="1"/>
      <c r="UYH23" s="1"/>
      <c r="UYI23" s="1"/>
      <c r="UYJ23" s="1"/>
      <c r="UYK23" s="1"/>
      <c r="UYL23" s="1"/>
      <c r="UYM23" s="1"/>
      <c r="UYN23" s="1"/>
      <c r="UYO23" s="1"/>
      <c r="UYP23" s="1"/>
      <c r="UYQ23" s="1"/>
      <c r="UYR23" s="1"/>
      <c r="UYS23" s="1"/>
      <c r="UYT23" s="1"/>
      <c r="UYU23" s="1"/>
      <c r="UYV23" s="1"/>
      <c r="UYW23" s="1"/>
      <c r="UYX23" s="1"/>
      <c r="UYY23" s="1"/>
      <c r="UYZ23" s="1"/>
      <c r="UZA23" s="1"/>
      <c r="UZB23" s="1"/>
      <c r="UZC23" s="1"/>
      <c r="UZD23" s="1"/>
      <c r="UZE23" s="1"/>
      <c r="UZF23" s="1"/>
      <c r="UZG23" s="1"/>
      <c r="UZH23" s="1"/>
      <c r="UZI23" s="1"/>
      <c r="UZJ23" s="1"/>
      <c r="UZK23" s="1"/>
      <c r="UZL23" s="1"/>
      <c r="UZM23" s="1"/>
      <c r="UZN23" s="1"/>
      <c r="UZO23" s="1"/>
      <c r="UZP23" s="1"/>
      <c r="UZQ23" s="1"/>
      <c r="UZR23" s="1"/>
      <c r="UZS23" s="1"/>
      <c r="UZT23" s="1"/>
      <c r="UZU23" s="1"/>
      <c r="UZV23" s="1"/>
      <c r="UZW23" s="1"/>
      <c r="UZX23" s="1"/>
      <c r="UZY23" s="1"/>
      <c r="UZZ23" s="1"/>
      <c r="VAA23" s="1"/>
      <c r="VAB23" s="1"/>
      <c r="VAC23" s="1"/>
      <c r="VAD23" s="1"/>
      <c r="VAE23" s="1"/>
      <c r="VAF23" s="1"/>
      <c r="VAG23" s="1"/>
      <c r="VAH23" s="1"/>
      <c r="VAI23" s="1"/>
      <c r="VAJ23" s="1"/>
      <c r="VAK23" s="1"/>
      <c r="VAL23" s="1"/>
      <c r="VAM23" s="1"/>
      <c r="VAN23" s="1"/>
      <c r="VAO23" s="1"/>
      <c r="VAP23" s="1"/>
      <c r="VAQ23" s="1"/>
      <c r="VAR23" s="1"/>
      <c r="VAS23" s="1"/>
      <c r="VAT23" s="1"/>
      <c r="VAU23" s="1"/>
      <c r="VAV23" s="1"/>
      <c r="VAW23" s="1"/>
      <c r="VAX23" s="1"/>
      <c r="VAY23" s="1"/>
      <c r="VAZ23" s="1"/>
      <c r="VBA23" s="1"/>
      <c r="VBB23" s="1"/>
      <c r="VBC23" s="1"/>
      <c r="VBD23" s="1"/>
      <c r="VBE23" s="1"/>
      <c r="VBF23" s="1"/>
      <c r="VBG23" s="1"/>
      <c r="VBH23" s="1"/>
      <c r="VBI23" s="1"/>
      <c r="VBJ23" s="1"/>
      <c r="VBK23" s="1"/>
      <c r="VBL23" s="1"/>
      <c r="VBM23" s="1"/>
      <c r="VBN23" s="1"/>
      <c r="VBO23" s="1"/>
      <c r="VBP23" s="1"/>
      <c r="VBQ23" s="1"/>
      <c r="VBR23" s="1"/>
      <c r="VBS23" s="1"/>
      <c r="VBT23" s="1"/>
      <c r="VBU23" s="1"/>
      <c r="VBV23" s="1"/>
      <c r="VBW23" s="1"/>
      <c r="VBX23" s="1"/>
      <c r="VBY23" s="1"/>
      <c r="VBZ23" s="1"/>
      <c r="VCA23" s="1"/>
      <c r="VCB23" s="1"/>
      <c r="VCC23" s="1"/>
      <c r="VCD23" s="1"/>
      <c r="VCE23" s="1"/>
      <c r="VCF23" s="1"/>
      <c r="VCG23" s="1"/>
      <c r="VCH23" s="1"/>
      <c r="VCI23" s="1"/>
      <c r="VCJ23" s="1"/>
      <c r="VCK23" s="1"/>
      <c r="VCL23" s="1"/>
      <c r="VCM23" s="1"/>
      <c r="VCN23" s="1"/>
      <c r="VCO23" s="1"/>
      <c r="VCP23" s="1"/>
      <c r="VCQ23" s="1"/>
      <c r="VCR23" s="1"/>
      <c r="VCS23" s="1"/>
      <c r="VCT23" s="1"/>
      <c r="VCU23" s="1"/>
      <c r="VCV23" s="1"/>
      <c r="VCW23" s="1"/>
      <c r="VCX23" s="1"/>
      <c r="VCY23" s="1"/>
      <c r="VCZ23" s="1"/>
      <c r="VDA23" s="1"/>
      <c r="VDB23" s="1"/>
      <c r="VDC23" s="1"/>
      <c r="VDD23" s="1"/>
      <c r="VDE23" s="1"/>
      <c r="VDF23" s="1"/>
      <c r="VDG23" s="1"/>
      <c r="VDH23" s="1"/>
      <c r="VDI23" s="1"/>
      <c r="VDJ23" s="1"/>
      <c r="VDK23" s="1"/>
      <c r="VDL23" s="1"/>
      <c r="VDM23" s="1"/>
      <c r="VDN23" s="1"/>
      <c r="VDO23" s="1"/>
      <c r="VDP23" s="1"/>
      <c r="VDQ23" s="1"/>
      <c r="VDR23" s="1"/>
      <c r="VDS23" s="1"/>
      <c r="VDT23" s="1"/>
      <c r="VDU23" s="1"/>
      <c r="VDV23" s="1"/>
      <c r="VDW23" s="1"/>
      <c r="VDX23" s="1"/>
      <c r="VDY23" s="1"/>
      <c r="VDZ23" s="1"/>
      <c r="VEA23" s="1"/>
      <c r="VEB23" s="1"/>
      <c r="VEC23" s="1"/>
      <c r="VED23" s="1"/>
      <c r="VEE23" s="1"/>
      <c r="VEF23" s="1"/>
      <c r="VEG23" s="1"/>
      <c r="VEH23" s="1"/>
      <c r="VEI23" s="1"/>
      <c r="VEJ23" s="1"/>
      <c r="VEK23" s="1"/>
      <c r="VEL23" s="1"/>
      <c r="VEM23" s="1"/>
      <c r="VEN23" s="1"/>
      <c r="VEO23" s="1"/>
      <c r="VEP23" s="1"/>
      <c r="VEQ23" s="1"/>
      <c r="VER23" s="1"/>
      <c r="VES23" s="1"/>
      <c r="VET23" s="1"/>
      <c r="VEU23" s="1"/>
      <c r="VEV23" s="1"/>
      <c r="VEW23" s="1"/>
      <c r="VEX23" s="1"/>
      <c r="VEY23" s="1"/>
      <c r="VEZ23" s="1"/>
      <c r="VFA23" s="1"/>
      <c r="VFB23" s="1"/>
      <c r="VFC23" s="1"/>
      <c r="VFD23" s="1"/>
      <c r="VFE23" s="1"/>
      <c r="VFF23" s="1"/>
      <c r="VFG23" s="1"/>
      <c r="VFH23" s="1"/>
      <c r="VFI23" s="1"/>
      <c r="VFJ23" s="1"/>
      <c r="VFK23" s="1"/>
      <c r="VFL23" s="1"/>
      <c r="VFM23" s="1"/>
      <c r="VFN23" s="1"/>
      <c r="VFO23" s="1"/>
      <c r="VFP23" s="1"/>
      <c r="VFQ23" s="1"/>
      <c r="VFR23" s="1"/>
      <c r="VFS23" s="1"/>
      <c r="VFT23" s="1"/>
      <c r="VFU23" s="1"/>
      <c r="VFV23" s="1"/>
      <c r="VFW23" s="1"/>
      <c r="VFX23" s="1"/>
      <c r="VFY23" s="1"/>
      <c r="VFZ23" s="1"/>
      <c r="VGA23" s="1"/>
      <c r="VGB23" s="1"/>
      <c r="VGC23" s="1"/>
      <c r="VGD23" s="1"/>
      <c r="VGE23" s="1"/>
      <c r="VGF23" s="1"/>
      <c r="VGG23" s="1"/>
      <c r="VGH23" s="1"/>
      <c r="VGI23" s="1"/>
      <c r="VGJ23" s="1"/>
      <c r="VGK23" s="1"/>
      <c r="VGL23" s="1"/>
      <c r="VGM23" s="1"/>
      <c r="VGN23" s="1"/>
      <c r="VGO23" s="1"/>
      <c r="VGP23" s="1"/>
      <c r="VGQ23" s="1"/>
      <c r="VGR23" s="1"/>
      <c r="VGS23" s="1"/>
      <c r="VGT23" s="1"/>
      <c r="VGU23" s="1"/>
      <c r="VGV23" s="1"/>
      <c r="VGW23" s="1"/>
      <c r="VGX23" s="1"/>
      <c r="VGY23" s="1"/>
      <c r="VGZ23" s="1"/>
      <c r="VHA23" s="1"/>
      <c r="VHB23" s="1"/>
      <c r="VHC23" s="1"/>
      <c r="VHD23" s="1"/>
      <c r="VHE23" s="1"/>
      <c r="VHF23" s="1"/>
      <c r="VHG23" s="1"/>
      <c r="VHH23" s="1"/>
      <c r="VHI23" s="1"/>
      <c r="VHJ23" s="1"/>
      <c r="VHK23" s="1"/>
      <c r="VHL23" s="1"/>
      <c r="VHM23" s="1"/>
      <c r="VHN23" s="1"/>
      <c r="VHO23" s="1"/>
      <c r="VHP23" s="1"/>
      <c r="VHQ23" s="1"/>
      <c r="VHR23" s="1"/>
      <c r="VHS23" s="1"/>
      <c r="VHT23" s="1"/>
      <c r="VHU23" s="1"/>
      <c r="VHV23" s="1"/>
      <c r="VHW23" s="1"/>
      <c r="VHX23" s="1"/>
      <c r="VHY23" s="1"/>
      <c r="VHZ23" s="1"/>
      <c r="VIA23" s="1"/>
      <c r="VIB23" s="1"/>
      <c r="VIC23" s="1"/>
      <c r="VID23" s="1"/>
      <c r="VIE23" s="1"/>
      <c r="VIF23" s="1"/>
      <c r="VIG23" s="1"/>
      <c r="VIH23" s="1"/>
      <c r="VII23" s="1"/>
      <c r="VIJ23" s="1"/>
      <c r="VIK23" s="1"/>
      <c r="VIL23" s="1"/>
      <c r="VIM23" s="1"/>
      <c r="VIN23" s="1"/>
      <c r="VIO23" s="1"/>
      <c r="VIP23" s="1"/>
      <c r="VIQ23" s="1"/>
      <c r="VIR23" s="1"/>
      <c r="VIS23" s="1"/>
      <c r="VIT23" s="1"/>
      <c r="VIU23" s="1"/>
      <c r="VIV23" s="1"/>
      <c r="VIW23" s="1"/>
      <c r="VIX23" s="1"/>
      <c r="VIY23" s="1"/>
      <c r="VIZ23" s="1"/>
      <c r="VJA23" s="1"/>
      <c r="VJB23" s="1"/>
      <c r="VJC23" s="1"/>
      <c r="VJD23" s="1"/>
      <c r="VJE23" s="1"/>
      <c r="VJF23" s="1"/>
      <c r="VJG23" s="1"/>
      <c r="VJH23" s="1"/>
      <c r="VJI23" s="1"/>
      <c r="VJJ23" s="1"/>
      <c r="VJK23" s="1"/>
      <c r="VJL23" s="1"/>
      <c r="VJM23" s="1"/>
      <c r="VJN23" s="1"/>
      <c r="VJO23" s="1"/>
      <c r="VJP23" s="1"/>
      <c r="VJQ23" s="1"/>
      <c r="VJR23" s="1"/>
      <c r="VJS23" s="1"/>
      <c r="VJT23" s="1"/>
      <c r="VJU23" s="1"/>
      <c r="VJV23" s="1"/>
      <c r="VJW23" s="1"/>
      <c r="VJX23" s="1"/>
      <c r="VJY23" s="1"/>
      <c r="VJZ23" s="1"/>
      <c r="VKA23" s="1"/>
      <c r="VKB23" s="1"/>
      <c r="VKC23" s="1"/>
      <c r="VKD23" s="1"/>
      <c r="VKE23" s="1"/>
      <c r="VKF23" s="1"/>
      <c r="VKG23" s="1"/>
      <c r="VKH23" s="1"/>
      <c r="VKI23" s="1"/>
      <c r="VKJ23" s="1"/>
      <c r="VKK23" s="1"/>
      <c r="VKL23" s="1"/>
      <c r="VKM23" s="1"/>
      <c r="VKN23" s="1"/>
      <c r="VKO23" s="1"/>
      <c r="VKP23" s="1"/>
      <c r="VKQ23" s="1"/>
      <c r="VKR23" s="1"/>
      <c r="VKS23" s="1"/>
      <c r="VKT23" s="1"/>
      <c r="VKU23" s="1"/>
      <c r="VKV23" s="1"/>
      <c r="VKW23" s="1"/>
      <c r="VKX23" s="1"/>
      <c r="VKY23" s="1"/>
      <c r="VKZ23" s="1"/>
      <c r="VLA23" s="1"/>
      <c r="VLB23" s="1"/>
      <c r="VLC23" s="1"/>
      <c r="VLD23" s="1"/>
      <c r="VLE23" s="1"/>
      <c r="VLF23" s="1"/>
      <c r="VLG23" s="1"/>
      <c r="VLH23" s="1"/>
      <c r="VLI23" s="1"/>
      <c r="VLJ23" s="1"/>
      <c r="VLK23" s="1"/>
      <c r="VLL23" s="1"/>
      <c r="VLM23" s="1"/>
      <c r="VLN23" s="1"/>
      <c r="VLO23" s="1"/>
      <c r="VLP23" s="1"/>
      <c r="VLQ23" s="1"/>
      <c r="VLR23" s="1"/>
      <c r="VLS23" s="1"/>
      <c r="VLT23" s="1"/>
      <c r="VLU23" s="1"/>
      <c r="VLV23" s="1"/>
      <c r="VLW23" s="1"/>
      <c r="VLX23" s="1"/>
      <c r="VLY23" s="1"/>
      <c r="VLZ23" s="1"/>
      <c r="VMA23" s="1"/>
      <c r="VMB23" s="1"/>
      <c r="VMC23" s="1"/>
      <c r="VMD23" s="1"/>
      <c r="VME23" s="1"/>
      <c r="VMF23" s="1"/>
      <c r="VMG23" s="1"/>
      <c r="VMH23" s="1"/>
      <c r="VMI23" s="1"/>
      <c r="VMJ23" s="1"/>
      <c r="VMK23" s="1"/>
      <c r="VML23" s="1"/>
      <c r="VMM23" s="1"/>
      <c r="VMN23" s="1"/>
      <c r="VMO23" s="1"/>
      <c r="VMP23" s="1"/>
      <c r="VMQ23" s="1"/>
      <c r="VMR23" s="1"/>
      <c r="VMS23" s="1"/>
      <c r="VMT23" s="1"/>
      <c r="VMU23" s="1"/>
      <c r="VMV23" s="1"/>
      <c r="VMW23" s="1"/>
      <c r="VMX23" s="1"/>
      <c r="VMY23" s="1"/>
      <c r="VMZ23" s="1"/>
      <c r="VNA23" s="1"/>
      <c r="VNB23" s="1"/>
      <c r="VNC23" s="1"/>
      <c r="VND23" s="1"/>
      <c r="VNE23" s="1"/>
      <c r="VNF23" s="1"/>
      <c r="VNG23" s="1"/>
      <c r="VNH23" s="1"/>
      <c r="VNI23" s="1"/>
      <c r="VNJ23" s="1"/>
      <c r="VNK23" s="1"/>
      <c r="VNL23" s="1"/>
      <c r="VNM23" s="1"/>
      <c r="VNN23" s="1"/>
      <c r="VNO23" s="1"/>
      <c r="VNP23" s="1"/>
      <c r="VNQ23" s="1"/>
      <c r="VNR23" s="1"/>
      <c r="VNS23" s="1"/>
      <c r="VNT23" s="1"/>
      <c r="VNU23" s="1"/>
      <c r="VNV23" s="1"/>
      <c r="VNW23" s="1"/>
      <c r="VNX23" s="1"/>
      <c r="VNY23" s="1"/>
      <c r="VNZ23" s="1"/>
      <c r="VOA23" s="1"/>
      <c r="VOB23" s="1"/>
      <c r="VOC23" s="1"/>
      <c r="VOD23" s="1"/>
      <c r="VOE23" s="1"/>
      <c r="VOF23" s="1"/>
      <c r="VOG23" s="1"/>
      <c r="VOH23" s="1"/>
      <c r="VOI23" s="1"/>
      <c r="VOJ23" s="1"/>
      <c r="VOK23" s="1"/>
      <c r="VOL23" s="1"/>
      <c r="VOM23" s="1"/>
      <c r="VON23" s="1"/>
      <c r="VOO23" s="1"/>
      <c r="VOP23" s="1"/>
      <c r="VOQ23" s="1"/>
      <c r="VOR23" s="1"/>
      <c r="VOS23" s="1"/>
      <c r="VOT23" s="1"/>
      <c r="VOU23" s="1"/>
      <c r="VOV23" s="1"/>
      <c r="VOW23" s="1"/>
      <c r="VOX23" s="1"/>
      <c r="VOY23" s="1"/>
      <c r="VOZ23" s="1"/>
      <c r="VPA23" s="1"/>
      <c r="VPB23" s="1"/>
      <c r="VPC23" s="1"/>
      <c r="VPD23" s="1"/>
      <c r="VPE23" s="1"/>
      <c r="VPF23" s="1"/>
      <c r="VPG23" s="1"/>
      <c r="VPH23" s="1"/>
      <c r="VPI23" s="1"/>
      <c r="VPJ23" s="1"/>
      <c r="VPK23" s="1"/>
      <c r="VPL23" s="1"/>
      <c r="VPM23" s="1"/>
      <c r="VPN23" s="1"/>
      <c r="VPO23" s="1"/>
      <c r="VPP23" s="1"/>
      <c r="VPQ23" s="1"/>
      <c r="VPR23" s="1"/>
      <c r="VPS23" s="1"/>
      <c r="VPT23" s="1"/>
      <c r="VPU23" s="1"/>
      <c r="VPV23" s="1"/>
      <c r="VPW23" s="1"/>
      <c r="VPX23" s="1"/>
      <c r="VPY23" s="1"/>
      <c r="VPZ23" s="1"/>
      <c r="VQA23" s="1"/>
      <c r="VQB23" s="1"/>
      <c r="VQC23" s="1"/>
      <c r="VQD23" s="1"/>
      <c r="VQE23" s="1"/>
      <c r="VQF23" s="1"/>
      <c r="VQG23" s="1"/>
      <c r="VQH23" s="1"/>
      <c r="VQI23" s="1"/>
      <c r="VQJ23" s="1"/>
      <c r="VQK23" s="1"/>
      <c r="VQL23" s="1"/>
      <c r="VQM23" s="1"/>
      <c r="VQN23" s="1"/>
      <c r="VQO23" s="1"/>
      <c r="VQP23" s="1"/>
      <c r="VQQ23" s="1"/>
      <c r="VQR23" s="1"/>
      <c r="VQS23" s="1"/>
      <c r="VQT23" s="1"/>
      <c r="VQU23" s="1"/>
      <c r="VQV23" s="1"/>
      <c r="VQW23" s="1"/>
      <c r="VQX23" s="1"/>
      <c r="VQY23" s="1"/>
      <c r="VQZ23" s="1"/>
      <c r="VRA23" s="1"/>
      <c r="VRB23" s="1"/>
      <c r="VRC23" s="1"/>
      <c r="VRD23" s="1"/>
      <c r="VRE23" s="1"/>
      <c r="VRF23" s="1"/>
      <c r="VRG23" s="1"/>
      <c r="VRH23" s="1"/>
      <c r="VRI23" s="1"/>
      <c r="VRJ23" s="1"/>
      <c r="VRK23" s="1"/>
      <c r="VRL23" s="1"/>
      <c r="VRM23" s="1"/>
      <c r="VRN23" s="1"/>
      <c r="VRO23" s="1"/>
      <c r="VRP23" s="1"/>
      <c r="VRQ23" s="1"/>
      <c r="VRR23" s="1"/>
      <c r="VRS23" s="1"/>
      <c r="VRT23" s="1"/>
      <c r="VRU23" s="1"/>
      <c r="VRV23" s="1"/>
      <c r="VRW23" s="1"/>
      <c r="VRX23" s="1"/>
      <c r="VRY23" s="1"/>
      <c r="VRZ23" s="1"/>
      <c r="VSA23" s="1"/>
      <c r="VSB23" s="1"/>
      <c r="VSC23" s="1"/>
      <c r="VSD23" s="1"/>
      <c r="VSE23" s="1"/>
      <c r="VSF23" s="1"/>
      <c r="VSG23" s="1"/>
      <c r="VSH23" s="1"/>
      <c r="VSI23" s="1"/>
      <c r="VSJ23" s="1"/>
      <c r="VSK23" s="1"/>
      <c r="VSL23" s="1"/>
      <c r="VSM23" s="1"/>
      <c r="VSN23" s="1"/>
      <c r="VSO23" s="1"/>
      <c r="VSP23" s="1"/>
      <c r="VSQ23" s="1"/>
      <c r="VSR23" s="1"/>
      <c r="VSS23" s="1"/>
      <c r="VST23" s="1"/>
      <c r="VSU23" s="1"/>
      <c r="VSV23" s="1"/>
      <c r="VSW23" s="1"/>
      <c r="VSX23" s="1"/>
      <c r="VSY23" s="1"/>
      <c r="VSZ23" s="1"/>
      <c r="VTA23" s="1"/>
      <c r="VTB23" s="1"/>
      <c r="VTC23" s="1"/>
      <c r="VTD23" s="1"/>
      <c r="VTE23" s="1"/>
      <c r="VTF23" s="1"/>
      <c r="VTG23" s="1"/>
      <c r="VTH23" s="1"/>
      <c r="VTI23" s="1"/>
      <c r="VTJ23" s="1"/>
      <c r="VTK23" s="1"/>
      <c r="VTL23" s="1"/>
      <c r="VTM23" s="1"/>
      <c r="VTN23" s="1"/>
      <c r="VTO23" s="1"/>
      <c r="VTP23" s="1"/>
      <c r="VTQ23" s="1"/>
      <c r="VTR23" s="1"/>
      <c r="VTS23" s="1"/>
      <c r="VTT23" s="1"/>
      <c r="VTU23" s="1"/>
      <c r="VTV23" s="1"/>
      <c r="VTW23" s="1"/>
      <c r="VTX23" s="1"/>
      <c r="VTY23" s="1"/>
      <c r="VTZ23" s="1"/>
      <c r="VUA23" s="1"/>
      <c r="VUB23" s="1"/>
      <c r="VUC23" s="1"/>
      <c r="VUD23" s="1"/>
      <c r="VUE23" s="1"/>
      <c r="VUF23" s="1"/>
      <c r="VUG23" s="1"/>
      <c r="VUH23" s="1"/>
      <c r="VUI23" s="1"/>
      <c r="VUJ23" s="1"/>
      <c r="VUK23" s="1"/>
      <c r="VUL23" s="1"/>
      <c r="VUM23" s="1"/>
      <c r="VUN23" s="1"/>
      <c r="VUO23" s="1"/>
      <c r="VUP23" s="1"/>
      <c r="VUQ23" s="1"/>
      <c r="VUR23" s="1"/>
      <c r="VUS23" s="1"/>
      <c r="VUT23" s="1"/>
      <c r="VUU23" s="1"/>
      <c r="VUV23" s="1"/>
      <c r="VUW23" s="1"/>
      <c r="VUX23" s="1"/>
      <c r="VUY23" s="1"/>
      <c r="VUZ23" s="1"/>
      <c r="VVA23" s="1"/>
      <c r="VVB23" s="1"/>
      <c r="VVC23" s="1"/>
      <c r="VVD23" s="1"/>
      <c r="VVE23" s="1"/>
      <c r="VVF23" s="1"/>
      <c r="VVG23" s="1"/>
      <c r="VVH23" s="1"/>
      <c r="VVI23" s="1"/>
      <c r="VVJ23" s="1"/>
      <c r="VVK23" s="1"/>
      <c r="VVL23" s="1"/>
      <c r="VVM23" s="1"/>
      <c r="VVN23" s="1"/>
      <c r="VVO23" s="1"/>
      <c r="VVP23" s="1"/>
      <c r="VVQ23" s="1"/>
      <c r="VVR23" s="1"/>
      <c r="VVS23" s="1"/>
      <c r="VVT23" s="1"/>
      <c r="VVU23" s="1"/>
      <c r="VVV23" s="1"/>
      <c r="VVW23" s="1"/>
      <c r="VVX23" s="1"/>
      <c r="VVY23" s="1"/>
      <c r="VVZ23" s="1"/>
      <c r="VWA23" s="1"/>
      <c r="VWB23" s="1"/>
      <c r="VWC23" s="1"/>
      <c r="VWD23" s="1"/>
      <c r="VWE23" s="1"/>
      <c r="VWF23" s="1"/>
      <c r="VWG23" s="1"/>
      <c r="VWH23" s="1"/>
      <c r="VWI23" s="1"/>
      <c r="VWJ23" s="1"/>
      <c r="VWK23" s="1"/>
      <c r="VWL23" s="1"/>
      <c r="VWM23" s="1"/>
      <c r="VWN23" s="1"/>
      <c r="VWO23" s="1"/>
      <c r="VWP23" s="1"/>
      <c r="VWQ23" s="1"/>
      <c r="VWR23" s="1"/>
      <c r="VWS23" s="1"/>
      <c r="VWT23" s="1"/>
      <c r="VWU23" s="1"/>
      <c r="VWV23" s="1"/>
      <c r="VWW23" s="1"/>
      <c r="VWX23" s="1"/>
      <c r="VWY23" s="1"/>
      <c r="VWZ23" s="1"/>
      <c r="VXA23" s="1"/>
      <c r="VXB23" s="1"/>
      <c r="VXC23" s="1"/>
      <c r="VXD23" s="1"/>
      <c r="VXE23" s="1"/>
      <c r="VXF23" s="1"/>
      <c r="VXG23" s="1"/>
      <c r="VXH23" s="1"/>
      <c r="VXI23" s="1"/>
      <c r="VXJ23" s="1"/>
      <c r="VXK23" s="1"/>
      <c r="VXL23" s="1"/>
      <c r="VXM23" s="1"/>
      <c r="VXN23" s="1"/>
      <c r="VXO23" s="1"/>
      <c r="VXP23" s="1"/>
      <c r="VXQ23" s="1"/>
      <c r="VXR23" s="1"/>
      <c r="VXS23" s="1"/>
      <c r="VXT23" s="1"/>
      <c r="VXU23" s="1"/>
      <c r="VXV23" s="1"/>
      <c r="VXW23" s="1"/>
      <c r="VXX23" s="1"/>
      <c r="VXY23" s="1"/>
      <c r="VXZ23" s="1"/>
      <c r="VYA23" s="1"/>
      <c r="VYB23" s="1"/>
      <c r="VYC23" s="1"/>
      <c r="VYD23" s="1"/>
      <c r="VYE23" s="1"/>
      <c r="VYF23" s="1"/>
      <c r="VYG23" s="1"/>
      <c r="VYH23" s="1"/>
      <c r="VYI23" s="1"/>
      <c r="VYJ23" s="1"/>
      <c r="VYK23" s="1"/>
      <c r="VYL23" s="1"/>
      <c r="VYM23" s="1"/>
      <c r="VYN23" s="1"/>
      <c r="VYO23" s="1"/>
      <c r="VYP23" s="1"/>
      <c r="VYQ23" s="1"/>
      <c r="VYR23" s="1"/>
      <c r="VYS23" s="1"/>
      <c r="VYT23" s="1"/>
      <c r="VYU23" s="1"/>
      <c r="VYV23" s="1"/>
      <c r="VYW23" s="1"/>
      <c r="VYX23" s="1"/>
      <c r="VYY23" s="1"/>
      <c r="VYZ23" s="1"/>
      <c r="VZA23" s="1"/>
      <c r="VZB23" s="1"/>
      <c r="VZC23" s="1"/>
      <c r="VZD23" s="1"/>
      <c r="VZE23" s="1"/>
      <c r="VZF23" s="1"/>
      <c r="VZG23" s="1"/>
      <c r="VZH23" s="1"/>
      <c r="VZI23" s="1"/>
      <c r="VZJ23" s="1"/>
      <c r="VZK23" s="1"/>
      <c r="VZL23" s="1"/>
      <c r="VZM23" s="1"/>
      <c r="VZN23" s="1"/>
      <c r="VZO23" s="1"/>
      <c r="VZP23" s="1"/>
      <c r="VZQ23" s="1"/>
      <c r="VZR23" s="1"/>
      <c r="VZS23" s="1"/>
      <c r="VZT23" s="1"/>
      <c r="VZU23" s="1"/>
      <c r="VZV23" s="1"/>
      <c r="VZW23" s="1"/>
      <c r="VZX23" s="1"/>
      <c r="VZY23" s="1"/>
      <c r="VZZ23" s="1"/>
      <c r="WAA23" s="1"/>
      <c r="WAB23" s="1"/>
      <c r="WAC23" s="1"/>
      <c r="WAD23" s="1"/>
      <c r="WAE23" s="1"/>
      <c r="WAF23" s="1"/>
      <c r="WAG23" s="1"/>
      <c r="WAH23" s="1"/>
      <c r="WAI23" s="1"/>
      <c r="WAJ23" s="1"/>
      <c r="WAK23" s="1"/>
      <c r="WAL23" s="1"/>
      <c r="WAM23" s="1"/>
      <c r="WAN23" s="1"/>
      <c r="WAO23" s="1"/>
      <c r="WAP23" s="1"/>
      <c r="WAQ23" s="1"/>
      <c r="WAR23" s="1"/>
      <c r="WAS23" s="1"/>
      <c r="WAT23" s="1"/>
      <c r="WAU23" s="1"/>
      <c r="WAV23" s="1"/>
      <c r="WAW23" s="1"/>
      <c r="WAX23" s="1"/>
      <c r="WAY23" s="1"/>
      <c r="WAZ23" s="1"/>
      <c r="WBA23" s="1"/>
      <c r="WBB23" s="1"/>
      <c r="WBC23" s="1"/>
      <c r="WBD23" s="1"/>
      <c r="WBE23" s="1"/>
      <c r="WBF23" s="1"/>
      <c r="WBG23" s="1"/>
      <c r="WBH23" s="1"/>
      <c r="WBI23" s="1"/>
      <c r="WBJ23" s="1"/>
      <c r="WBK23" s="1"/>
      <c r="WBL23" s="1"/>
      <c r="WBM23" s="1"/>
      <c r="WBN23" s="1"/>
      <c r="WBO23" s="1"/>
      <c r="WBP23" s="1"/>
      <c r="WBQ23" s="1"/>
      <c r="WBR23" s="1"/>
      <c r="WBS23" s="1"/>
      <c r="WBT23" s="1"/>
      <c r="WBU23" s="1"/>
      <c r="WBV23" s="1"/>
      <c r="WBW23" s="1"/>
      <c r="WBX23" s="1"/>
      <c r="WBY23" s="1"/>
      <c r="WBZ23" s="1"/>
      <c r="WCA23" s="1"/>
      <c r="WCB23" s="1"/>
      <c r="WCC23" s="1"/>
      <c r="WCD23" s="1"/>
      <c r="WCE23" s="1"/>
      <c r="WCF23" s="1"/>
      <c r="WCG23" s="1"/>
      <c r="WCH23" s="1"/>
      <c r="WCI23" s="1"/>
      <c r="WCJ23" s="1"/>
      <c r="WCK23" s="1"/>
      <c r="WCL23" s="1"/>
      <c r="WCM23" s="1"/>
      <c r="WCN23" s="1"/>
      <c r="WCO23" s="1"/>
      <c r="WCP23" s="1"/>
      <c r="WCQ23" s="1"/>
      <c r="WCR23" s="1"/>
      <c r="WCS23" s="1"/>
      <c r="WCT23" s="1"/>
      <c r="WCU23" s="1"/>
      <c r="WCV23" s="1"/>
      <c r="WCW23" s="1"/>
      <c r="WCX23" s="1"/>
      <c r="WCY23" s="1"/>
      <c r="WCZ23" s="1"/>
      <c r="WDA23" s="1"/>
      <c r="WDB23" s="1"/>
      <c r="WDC23" s="1"/>
      <c r="WDD23" s="1"/>
      <c r="WDE23" s="1"/>
      <c r="WDF23" s="1"/>
      <c r="WDG23" s="1"/>
      <c r="WDH23" s="1"/>
      <c r="WDI23" s="1"/>
      <c r="WDJ23" s="1"/>
      <c r="WDK23" s="1"/>
      <c r="WDL23" s="1"/>
      <c r="WDM23" s="1"/>
      <c r="WDN23" s="1"/>
      <c r="WDO23" s="1"/>
      <c r="WDP23" s="1"/>
      <c r="WDQ23" s="1"/>
      <c r="WDR23" s="1"/>
      <c r="WDS23" s="1"/>
      <c r="WDT23" s="1"/>
      <c r="WDU23" s="1"/>
      <c r="WDV23" s="1"/>
      <c r="WDW23" s="1"/>
      <c r="WDX23" s="1"/>
      <c r="WDY23" s="1"/>
      <c r="WDZ23" s="1"/>
      <c r="WEA23" s="1"/>
      <c r="WEB23" s="1"/>
      <c r="WEC23" s="1"/>
      <c r="WED23" s="1"/>
      <c r="WEE23" s="1"/>
      <c r="WEF23" s="1"/>
      <c r="WEG23" s="1"/>
      <c r="WEH23" s="1"/>
      <c r="WEI23" s="1"/>
      <c r="WEJ23" s="1"/>
      <c r="WEK23" s="1"/>
      <c r="WEL23" s="1"/>
      <c r="WEM23" s="1"/>
      <c r="WEN23" s="1"/>
      <c r="WEO23" s="1"/>
      <c r="WEP23" s="1"/>
      <c r="WEQ23" s="1"/>
      <c r="WER23" s="1"/>
      <c r="WES23" s="1"/>
      <c r="WET23" s="1"/>
      <c r="WEU23" s="1"/>
      <c r="WEV23" s="1"/>
      <c r="WEW23" s="1"/>
      <c r="WEX23" s="1"/>
      <c r="WEY23" s="1"/>
      <c r="WEZ23" s="1"/>
      <c r="WFA23" s="1"/>
      <c r="WFB23" s="1"/>
      <c r="WFC23" s="1"/>
      <c r="WFD23" s="1"/>
      <c r="WFE23" s="1"/>
      <c r="WFF23" s="1"/>
      <c r="WFG23" s="1"/>
      <c r="WFH23" s="1"/>
      <c r="WFI23" s="1"/>
      <c r="WFJ23" s="1"/>
      <c r="WFK23" s="1"/>
      <c r="WFL23" s="1"/>
      <c r="WFM23" s="1"/>
      <c r="WFN23" s="1"/>
      <c r="WFO23" s="1"/>
      <c r="WFP23" s="1"/>
      <c r="WFQ23" s="1"/>
      <c r="WFR23" s="1"/>
      <c r="WFS23" s="1"/>
      <c r="WFT23" s="1"/>
      <c r="WFU23" s="1"/>
      <c r="WFV23" s="1"/>
      <c r="WFW23" s="1"/>
      <c r="WFX23" s="1"/>
      <c r="WFY23" s="1"/>
      <c r="WFZ23" s="1"/>
      <c r="WGA23" s="1"/>
      <c r="WGB23" s="1"/>
      <c r="WGC23" s="1"/>
      <c r="WGD23" s="1"/>
      <c r="WGE23" s="1"/>
      <c r="WGF23" s="1"/>
      <c r="WGG23" s="1"/>
      <c r="WGH23" s="1"/>
      <c r="WGI23" s="1"/>
      <c r="WGJ23" s="1"/>
      <c r="WGK23" s="1"/>
      <c r="WGL23" s="1"/>
      <c r="WGM23" s="1"/>
      <c r="WGN23" s="1"/>
      <c r="WGO23" s="1"/>
      <c r="WGP23" s="1"/>
      <c r="WGQ23" s="1"/>
      <c r="WGR23" s="1"/>
      <c r="WGS23" s="1"/>
      <c r="WGT23" s="1"/>
      <c r="WGU23" s="1"/>
      <c r="WGV23" s="1"/>
      <c r="WGW23" s="1"/>
      <c r="WGX23" s="1"/>
      <c r="WGY23" s="1"/>
      <c r="WGZ23" s="1"/>
      <c r="WHA23" s="1"/>
      <c r="WHB23" s="1"/>
      <c r="WHC23" s="1"/>
      <c r="WHD23" s="1"/>
      <c r="WHE23" s="1"/>
      <c r="WHF23" s="1"/>
      <c r="WHG23" s="1"/>
      <c r="WHH23" s="1"/>
      <c r="WHI23" s="1"/>
      <c r="WHJ23" s="1"/>
      <c r="WHK23" s="1"/>
      <c r="WHL23" s="1"/>
      <c r="WHM23" s="1"/>
      <c r="WHN23" s="1"/>
      <c r="WHO23" s="1"/>
      <c r="WHP23" s="1"/>
      <c r="WHQ23" s="1"/>
      <c r="WHR23" s="1"/>
      <c r="WHS23" s="1"/>
      <c r="WHT23" s="1"/>
      <c r="WHU23" s="1"/>
      <c r="WHV23" s="1"/>
      <c r="WHW23" s="1"/>
      <c r="WHX23" s="1"/>
      <c r="WHY23" s="1"/>
      <c r="WHZ23" s="1"/>
      <c r="WIA23" s="1"/>
      <c r="WIB23" s="1"/>
      <c r="WIC23" s="1"/>
      <c r="WID23" s="1"/>
      <c r="WIE23" s="1"/>
      <c r="WIF23" s="1"/>
      <c r="WIG23" s="1"/>
      <c r="WIH23" s="1"/>
      <c r="WII23" s="1"/>
      <c r="WIJ23" s="1"/>
      <c r="WIK23" s="1"/>
      <c r="WIL23" s="1"/>
      <c r="WIM23" s="1"/>
      <c r="WIN23" s="1"/>
      <c r="WIO23" s="1"/>
      <c r="WIP23" s="1"/>
      <c r="WIQ23" s="1"/>
      <c r="WIR23" s="1"/>
      <c r="WIS23" s="1"/>
      <c r="WIT23" s="1"/>
      <c r="WIU23" s="1"/>
      <c r="WIV23" s="1"/>
      <c r="WIW23" s="1"/>
      <c r="WIX23" s="1"/>
      <c r="WIY23" s="1"/>
      <c r="WIZ23" s="1"/>
      <c r="WJA23" s="1"/>
      <c r="WJB23" s="1"/>
      <c r="WJC23" s="1"/>
      <c r="WJD23" s="1"/>
      <c r="WJE23" s="1"/>
      <c r="WJF23" s="1"/>
      <c r="WJG23" s="1"/>
      <c r="WJH23" s="1"/>
      <c r="WJI23" s="1"/>
      <c r="WJJ23" s="1"/>
      <c r="WJK23" s="1"/>
      <c r="WJL23" s="1"/>
      <c r="WJM23" s="1"/>
      <c r="WJN23" s="1"/>
      <c r="WJO23" s="1"/>
      <c r="WJP23" s="1"/>
      <c r="WJQ23" s="1"/>
      <c r="WJR23" s="1"/>
      <c r="WJS23" s="1"/>
      <c r="WJT23" s="1"/>
      <c r="WJU23" s="1"/>
      <c r="WJV23" s="1"/>
      <c r="WJW23" s="1"/>
      <c r="WJX23" s="1"/>
      <c r="WJY23" s="1"/>
      <c r="WJZ23" s="1"/>
      <c r="WKA23" s="1"/>
      <c r="WKB23" s="1"/>
      <c r="WKC23" s="1"/>
      <c r="WKD23" s="1"/>
      <c r="WKE23" s="1"/>
      <c r="WKF23" s="1"/>
      <c r="WKG23" s="1"/>
      <c r="WKH23" s="1"/>
      <c r="WKI23" s="1"/>
      <c r="WKJ23" s="1"/>
      <c r="WKK23" s="1"/>
      <c r="WKL23" s="1"/>
      <c r="WKM23" s="1"/>
      <c r="WKN23" s="1"/>
      <c r="WKO23" s="1"/>
      <c r="WKP23" s="1"/>
      <c r="WKQ23" s="1"/>
      <c r="WKR23" s="1"/>
      <c r="WKS23" s="1"/>
      <c r="WKT23" s="1"/>
      <c r="WKU23" s="1"/>
      <c r="WKV23" s="1"/>
      <c r="WKW23" s="1"/>
      <c r="WKX23" s="1"/>
      <c r="WKY23" s="1"/>
      <c r="WKZ23" s="1"/>
      <c r="WLA23" s="1"/>
      <c r="WLB23" s="1"/>
      <c r="WLC23" s="1"/>
      <c r="WLD23" s="1"/>
      <c r="WLE23" s="1"/>
      <c r="WLF23" s="1"/>
      <c r="WLG23" s="1"/>
      <c r="WLH23" s="1"/>
      <c r="WLI23" s="1"/>
      <c r="WLJ23" s="1"/>
      <c r="WLK23" s="1"/>
      <c r="WLL23" s="1"/>
      <c r="WLM23" s="1"/>
      <c r="WLN23" s="1"/>
      <c r="WLO23" s="1"/>
      <c r="WLP23" s="1"/>
      <c r="WLQ23" s="1"/>
      <c r="WLR23" s="1"/>
      <c r="WLS23" s="1"/>
      <c r="WLT23" s="1"/>
      <c r="WLU23" s="1"/>
      <c r="WLV23" s="1"/>
      <c r="WLW23" s="1"/>
      <c r="WLX23" s="1"/>
      <c r="WLY23" s="1"/>
      <c r="WLZ23" s="1"/>
      <c r="WMA23" s="1"/>
      <c r="WMB23" s="1"/>
      <c r="WMC23" s="1"/>
      <c r="WMD23" s="1"/>
      <c r="WME23" s="1"/>
      <c r="WMF23" s="1"/>
      <c r="WMG23" s="1"/>
      <c r="WMH23" s="1"/>
      <c r="WMI23" s="1"/>
      <c r="WMJ23" s="1"/>
      <c r="WMK23" s="1"/>
      <c r="WML23" s="1"/>
      <c r="WMM23" s="1"/>
      <c r="WMN23" s="1"/>
      <c r="WMO23" s="1"/>
      <c r="WMP23" s="1"/>
      <c r="WMQ23" s="1"/>
      <c r="WMR23" s="1"/>
      <c r="WMS23" s="1"/>
      <c r="WMT23" s="1"/>
      <c r="WMU23" s="1"/>
      <c r="WMV23" s="1"/>
      <c r="WMW23" s="1"/>
      <c r="WMX23" s="1"/>
      <c r="WMY23" s="1"/>
      <c r="WMZ23" s="1"/>
      <c r="WNA23" s="1"/>
      <c r="WNB23" s="1"/>
      <c r="WNC23" s="1"/>
      <c r="WND23" s="1"/>
      <c r="WNE23" s="1"/>
      <c r="WNF23" s="1"/>
      <c r="WNG23" s="1"/>
      <c r="WNH23" s="1"/>
      <c r="WNI23" s="1"/>
      <c r="WNJ23" s="1"/>
      <c r="WNK23" s="1"/>
      <c r="WNL23" s="1"/>
      <c r="WNM23" s="1"/>
      <c r="WNN23" s="1"/>
      <c r="WNO23" s="1"/>
      <c r="WNP23" s="1"/>
      <c r="WNQ23" s="1"/>
      <c r="WNR23" s="1"/>
      <c r="WNS23" s="1"/>
      <c r="WNT23" s="1"/>
      <c r="WNU23" s="1"/>
      <c r="WNV23" s="1"/>
      <c r="WNW23" s="1"/>
      <c r="WNX23" s="1"/>
      <c r="WNY23" s="1"/>
      <c r="WNZ23" s="1"/>
      <c r="WOA23" s="1"/>
      <c r="WOB23" s="1"/>
      <c r="WOC23" s="1"/>
      <c r="WOD23" s="1"/>
      <c r="WOE23" s="1"/>
      <c r="WOF23" s="1"/>
      <c r="WOG23" s="1"/>
      <c r="WOH23" s="1"/>
      <c r="WOI23" s="1"/>
      <c r="WOJ23" s="1"/>
      <c r="WOK23" s="1"/>
      <c r="WOL23" s="1"/>
      <c r="WOM23" s="1"/>
      <c r="WON23" s="1"/>
      <c r="WOO23" s="1"/>
      <c r="WOP23" s="1"/>
      <c r="WOQ23" s="1"/>
      <c r="WOR23" s="1"/>
      <c r="WOS23" s="1"/>
      <c r="WOT23" s="1"/>
      <c r="WOU23" s="1"/>
      <c r="WOV23" s="1"/>
      <c r="WOW23" s="1"/>
      <c r="WOX23" s="1"/>
      <c r="WOY23" s="1"/>
      <c r="WOZ23" s="1"/>
      <c r="WPA23" s="1"/>
      <c r="WPB23" s="1"/>
      <c r="WPC23" s="1"/>
      <c r="WPD23" s="1"/>
      <c r="WPE23" s="1"/>
      <c r="WPF23" s="1"/>
      <c r="WPG23" s="1"/>
      <c r="WPH23" s="1"/>
      <c r="WPI23" s="1"/>
      <c r="WPJ23" s="1"/>
      <c r="WPK23" s="1"/>
      <c r="WPL23" s="1"/>
      <c r="WPM23" s="1"/>
      <c r="WPN23" s="1"/>
      <c r="WPO23" s="1"/>
      <c r="WPP23" s="1"/>
      <c r="WPQ23" s="1"/>
      <c r="WPR23" s="1"/>
      <c r="WPS23" s="1"/>
      <c r="WPT23" s="1"/>
      <c r="WPU23" s="1"/>
      <c r="WPV23" s="1"/>
      <c r="WPW23" s="1"/>
      <c r="WPX23" s="1"/>
      <c r="WPY23" s="1"/>
      <c r="WPZ23" s="1"/>
      <c r="WQA23" s="1"/>
      <c r="WQB23" s="1"/>
      <c r="WQC23" s="1"/>
      <c r="WQD23" s="1"/>
      <c r="WQE23" s="1"/>
      <c r="WQF23" s="1"/>
      <c r="WQG23" s="1"/>
      <c r="WQH23" s="1"/>
      <c r="WQI23" s="1"/>
      <c r="WQJ23" s="1"/>
      <c r="WQK23" s="1"/>
      <c r="WQL23" s="1"/>
      <c r="WQM23" s="1"/>
      <c r="WQN23" s="1"/>
      <c r="WQO23" s="1"/>
      <c r="WQP23" s="1"/>
      <c r="WQQ23" s="1"/>
      <c r="WQR23" s="1"/>
      <c r="WQS23" s="1"/>
      <c r="WQT23" s="1"/>
      <c r="WQU23" s="1"/>
      <c r="WQV23" s="1"/>
      <c r="WQW23" s="1"/>
      <c r="WQX23" s="1"/>
      <c r="WQY23" s="1"/>
      <c r="WQZ23" s="1"/>
      <c r="WRA23" s="1"/>
      <c r="WRB23" s="1"/>
      <c r="WRC23" s="1"/>
      <c r="WRD23" s="1"/>
      <c r="WRE23" s="1"/>
      <c r="WRF23" s="1"/>
      <c r="WRG23" s="1"/>
      <c r="WRH23" s="1"/>
      <c r="WRI23" s="1"/>
      <c r="WRJ23" s="1"/>
      <c r="WRK23" s="1"/>
      <c r="WRL23" s="1"/>
      <c r="WRM23" s="1"/>
      <c r="WRN23" s="1"/>
      <c r="WRO23" s="1"/>
      <c r="WRP23" s="1"/>
      <c r="WRQ23" s="1"/>
      <c r="WRR23" s="1"/>
      <c r="WRS23" s="1"/>
      <c r="WRT23" s="1"/>
      <c r="WRU23" s="1"/>
      <c r="WRV23" s="1"/>
      <c r="WRW23" s="1"/>
      <c r="WRX23" s="1"/>
      <c r="WRY23" s="1"/>
      <c r="WRZ23" s="1"/>
      <c r="WSA23" s="1"/>
      <c r="WSB23" s="1"/>
      <c r="WSC23" s="1"/>
      <c r="WSD23" s="1"/>
      <c r="WSE23" s="1"/>
      <c r="WSF23" s="1"/>
      <c r="WSG23" s="1"/>
      <c r="WSH23" s="1"/>
      <c r="WSI23" s="1"/>
      <c r="WSJ23" s="1"/>
      <c r="WSK23" s="1"/>
      <c r="WSL23" s="1"/>
      <c r="WSM23" s="1"/>
      <c r="WSN23" s="1"/>
      <c r="WSO23" s="1"/>
      <c r="WSP23" s="1"/>
      <c r="WSQ23" s="1"/>
      <c r="WSR23" s="1"/>
      <c r="WSS23" s="1"/>
      <c r="WST23" s="1"/>
      <c r="WSU23" s="1"/>
      <c r="WSV23" s="1"/>
      <c r="WSW23" s="1"/>
      <c r="WSX23" s="1"/>
      <c r="WSY23" s="1"/>
      <c r="WSZ23" s="1"/>
      <c r="WTA23" s="1"/>
      <c r="WTB23" s="1"/>
      <c r="WTC23" s="1"/>
      <c r="WTD23" s="1"/>
      <c r="WTE23" s="1"/>
      <c r="WTF23" s="1"/>
      <c r="WTG23" s="1"/>
      <c r="WTH23" s="1"/>
      <c r="WTI23" s="1"/>
      <c r="WTJ23" s="1"/>
      <c r="WTK23" s="1"/>
      <c r="WTL23" s="1"/>
      <c r="WTM23" s="1"/>
      <c r="WTN23" s="1"/>
      <c r="WTO23" s="1"/>
      <c r="WTP23" s="1"/>
      <c r="WTQ23" s="1"/>
      <c r="WTR23" s="1"/>
      <c r="WTS23" s="1"/>
      <c r="WTT23" s="1"/>
      <c r="WTU23" s="1"/>
      <c r="WTV23" s="1"/>
      <c r="WTW23" s="1"/>
      <c r="WTX23" s="1"/>
      <c r="WTY23" s="1"/>
      <c r="WTZ23" s="1"/>
      <c r="WUA23" s="1"/>
      <c r="WUB23" s="1"/>
      <c r="WUC23" s="1"/>
      <c r="WUD23" s="1"/>
      <c r="WUE23" s="1"/>
      <c r="WUF23" s="1"/>
      <c r="WUG23" s="1"/>
      <c r="WUH23" s="1"/>
      <c r="WUI23" s="1"/>
      <c r="WUJ23" s="1"/>
      <c r="WUK23" s="1"/>
      <c r="WUL23" s="1"/>
      <c r="WUM23" s="1"/>
      <c r="WUN23" s="1"/>
      <c r="WUO23" s="1"/>
      <c r="WUP23" s="1"/>
      <c r="WUQ23" s="1"/>
      <c r="WUR23" s="1"/>
      <c r="WUS23" s="1"/>
      <c r="WUT23" s="1"/>
      <c r="WUU23" s="1"/>
      <c r="WUV23" s="1"/>
      <c r="WUW23" s="1"/>
      <c r="WUX23" s="1"/>
      <c r="WUY23" s="1"/>
      <c r="WUZ23" s="1"/>
      <c r="WVA23" s="1"/>
      <c r="WVB23" s="1"/>
      <c r="WVC23" s="1"/>
      <c r="WVD23" s="1"/>
      <c r="WVE23" s="1"/>
      <c r="WVF23" s="1"/>
      <c r="WVG23" s="1"/>
      <c r="WVH23" s="1"/>
      <c r="WVI23" s="1"/>
      <c r="WVJ23" s="1"/>
      <c r="WVK23" s="1"/>
      <c r="WVL23" s="1"/>
      <c r="WVM23" s="1"/>
      <c r="WVN23" s="1"/>
      <c r="WVO23" s="1"/>
      <c r="WVP23" s="1"/>
      <c r="WVQ23" s="1"/>
      <c r="WVR23" s="1"/>
      <c r="WVS23" s="1"/>
      <c r="WVT23" s="1"/>
      <c r="WVU23" s="1"/>
      <c r="WVV23" s="1"/>
      <c r="WVW23" s="1"/>
      <c r="WVX23" s="1"/>
      <c r="WVY23" s="1"/>
      <c r="WVZ23" s="1"/>
      <c r="WWA23" s="1"/>
      <c r="WWB23" s="1"/>
      <c r="WWC23" s="1"/>
      <c r="WWD23" s="1"/>
      <c r="WWE23" s="1"/>
      <c r="WWF23" s="1"/>
      <c r="WWG23" s="1"/>
      <c r="WWH23" s="1"/>
      <c r="WWI23" s="1"/>
      <c r="WWJ23" s="1"/>
      <c r="WWK23" s="1"/>
      <c r="WWL23" s="1"/>
      <c r="WWM23" s="1"/>
      <c r="WWN23" s="1"/>
      <c r="WWO23" s="1"/>
      <c r="WWP23" s="1"/>
      <c r="WWQ23" s="1"/>
      <c r="WWR23" s="1"/>
      <c r="WWS23" s="1"/>
      <c r="WWT23" s="1"/>
      <c r="WWU23" s="1"/>
      <c r="WWV23" s="1"/>
      <c r="WWW23" s="1"/>
      <c r="WWX23" s="1"/>
      <c r="WWY23" s="1"/>
      <c r="WWZ23" s="1"/>
      <c r="WXA23" s="1"/>
      <c r="WXB23" s="1"/>
      <c r="WXC23" s="1"/>
      <c r="WXD23" s="1"/>
      <c r="WXE23" s="1"/>
      <c r="WXF23" s="1"/>
      <c r="WXG23" s="1"/>
      <c r="WXH23" s="1"/>
      <c r="WXI23" s="1"/>
      <c r="WXJ23" s="1"/>
      <c r="WXK23" s="1"/>
      <c r="WXL23" s="1"/>
      <c r="WXM23" s="1"/>
      <c r="WXN23" s="1"/>
      <c r="WXO23" s="1"/>
      <c r="WXP23" s="1"/>
      <c r="WXQ23" s="1"/>
      <c r="WXR23" s="1"/>
      <c r="WXS23" s="1"/>
      <c r="WXT23" s="1"/>
      <c r="WXU23" s="1"/>
      <c r="WXV23" s="1"/>
      <c r="WXW23" s="1"/>
      <c r="WXX23" s="1"/>
      <c r="WXY23" s="1"/>
      <c r="WXZ23" s="1"/>
      <c r="WYA23" s="1"/>
      <c r="WYB23" s="1"/>
      <c r="WYC23" s="1"/>
      <c r="WYD23" s="1"/>
      <c r="WYE23" s="1"/>
      <c r="WYF23" s="1"/>
      <c r="WYG23" s="1"/>
      <c r="WYH23" s="1"/>
      <c r="WYI23" s="1"/>
      <c r="WYJ23" s="1"/>
      <c r="WYK23" s="1"/>
      <c r="WYL23" s="1"/>
      <c r="WYM23" s="1"/>
      <c r="WYN23" s="1"/>
      <c r="WYO23" s="1"/>
      <c r="WYP23" s="1"/>
      <c r="WYQ23" s="1"/>
      <c r="WYR23" s="1"/>
      <c r="WYS23" s="1"/>
      <c r="WYT23" s="1"/>
      <c r="WYU23" s="1"/>
      <c r="WYV23" s="1"/>
      <c r="WYW23" s="1"/>
      <c r="WYX23" s="1"/>
      <c r="WYY23" s="1"/>
      <c r="WYZ23" s="1"/>
      <c r="WZA23" s="1"/>
      <c r="WZB23" s="1"/>
      <c r="WZC23" s="1"/>
      <c r="WZD23" s="1"/>
      <c r="WZE23" s="1"/>
      <c r="WZF23" s="1"/>
      <c r="WZG23" s="1"/>
      <c r="WZH23" s="1"/>
      <c r="WZI23" s="1"/>
      <c r="WZJ23" s="1"/>
      <c r="WZK23" s="1"/>
      <c r="WZL23" s="1"/>
      <c r="WZM23" s="1"/>
      <c r="WZN23" s="1"/>
      <c r="WZO23" s="1"/>
      <c r="WZP23" s="1"/>
      <c r="WZQ23" s="1"/>
      <c r="WZR23" s="1"/>
      <c r="WZS23" s="1"/>
      <c r="WZT23" s="1"/>
      <c r="WZU23" s="1"/>
      <c r="WZV23" s="1"/>
      <c r="WZW23" s="1"/>
      <c r="WZX23" s="1"/>
      <c r="WZY23" s="1"/>
      <c r="WZZ23" s="1"/>
      <c r="XAA23" s="1"/>
      <c r="XAB23" s="1"/>
      <c r="XAC23" s="1"/>
      <c r="XAD23" s="1"/>
      <c r="XAE23" s="1"/>
      <c r="XAF23" s="1"/>
      <c r="XAG23" s="1"/>
      <c r="XAH23" s="1"/>
      <c r="XAI23" s="1"/>
      <c r="XAJ23" s="1"/>
      <c r="XAK23" s="1"/>
      <c r="XAL23" s="1"/>
      <c r="XAM23" s="1"/>
      <c r="XAN23" s="1"/>
      <c r="XAO23" s="1"/>
      <c r="XAP23" s="1"/>
      <c r="XAQ23" s="1"/>
      <c r="XAR23" s="1"/>
      <c r="XAS23" s="1"/>
      <c r="XAT23" s="1"/>
      <c r="XAU23" s="1"/>
      <c r="XAV23" s="1"/>
      <c r="XAW23" s="1"/>
      <c r="XAX23" s="1"/>
      <c r="XAY23" s="1"/>
      <c r="XAZ23" s="1"/>
      <c r="XBA23" s="1"/>
      <c r="XBB23" s="1"/>
      <c r="XBC23" s="1"/>
      <c r="XBD23" s="1"/>
      <c r="XBE23" s="1"/>
      <c r="XBF23" s="1"/>
      <c r="XBG23" s="1"/>
      <c r="XBH23" s="1"/>
      <c r="XBI23" s="1"/>
      <c r="XBJ23" s="1"/>
      <c r="XBK23" s="1"/>
      <c r="XBL23" s="1"/>
      <c r="XBM23" s="1"/>
      <c r="XBN23" s="1"/>
      <c r="XBO23" s="1"/>
      <c r="XBP23" s="1"/>
      <c r="XBQ23" s="1"/>
      <c r="XBR23" s="1"/>
      <c r="XBS23" s="1"/>
      <c r="XBT23" s="1"/>
      <c r="XBU23" s="1"/>
      <c r="XBV23" s="1"/>
      <c r="XBW23" s="1"/>
      <c r="XBX23" s="1"/>
      <c r="XBY23" s="1"/>
      <c r="XBZ23" s="1"/>
      <c r="XCA23" s="1"/>
      <c r="XCB23" s="1"/>
      <c r="XCC23" s="1"/>
      <c r="XCD23" s="1"/>
      <c r="XCE23" s="1"/>
      <c r="XCF23" s="1"/>
      <c r="XCG23" s="1"/>
      <c r="XCH23" s="1"/>
      <c r="XCI23" s="1"/>
      <c r="XCJ23" s="1"/>
      <c r="XCK23" s="1"/>
      <c r="XCL23" s="1"/>
      <c r="XCM23" s="1"/>
      <c r="XCN23" s="1"/>
      <c r="XCO23" s="1"/>
      <c r="XCP23" s="1"/>
      <c r="XCQ23" s="1"/>
      <c r="XCR23" s="1"/>
      <c r="XCS23" s="1"/>
      <c r="XCT23" s="1"/>
      <c r="XCU23" s="1"/>
      <c r="XCV23" s="1"/>
      <c r="XCW23" s="1"/>
      <c r="XCX23" s="1"/>
      <c r="XCY23" s="1"/>
      <c r="XCZ23" s="1"/>
      <c r="XDA23" s="1"/>
      <c r="XDB23" s="1"/>
      <c r="XDC23" s="1"/>
      <c r="XDD23" s="1"/>
      <c r="XDE23" s="1"/>
      <c r="XDF23" s="1"/>
      <c r="XDG23" s="1"/>
      <c r="XDH23" s="1"/>
      <c r="XDI23" s="1"/>
      <c r="XDJ23" s="1"/>
      <c r="XDK23" s="1"/>
      <c r="XDL23" s="1"/>
      <c r="XDM23" s="1"/>
      <c r="XDN23" s="1"/>
      <c r="XDO23" s="1"/>
      <c r="XDP23" s="1"/>
      <c r="XDQ23" s="1"/>
      <c r="XDR23" s="1"/>
      <c r="XDS23" s="1"/>
      <c r="XDT23" s="1"/>
      <c r="XDU23" s="1"/>
      <c r="XDV23" s="1"/>
      <c r="XDW23" s="1"/>
      <c r="XDX23" s="1"/>
      <c r="XDY23" s="1"/>
      <c r="XDZ23" s="1"/>
      <c r="XEA23" s="1"/>
      <c r="XEB23" s="1"/>
      <c r="XEC23" s="1"/>
      <c r="XED23" s="1"/>
      <c r="XEE23" s="1"/>
      <c r="XEF23" s="1"/>
      <c r="XEG23" s="1"/>
      <c r="XEH23" s="1"/>
      <c r="XEI23" s="1"/>
      <c r="XEJ23" s="1"/>
      <c r="XEK23" s="1"/>
      <c r="XEL23" s="1"/>
      <c r="XEM23" s="1"/>
      <c r="XEN23" s="1"/>
      <c r="XEO23" s="1"/>
      <c r="XEP23" s="1"/>
      <c r="XEQ23" s="1"/>
      <c r="XER23" s="1"/>
      <c r="XES23" s="1"/>
      <c r="XET23" s="1"/>
      <c r="XEU23" s="1"/>
      <c r="XEV23" s="1"/>
      <c r="XEW23" s="1"/>
      <c r="XEX23" s="1"/>
      <c r="XEY23" s="1"/>
      <c r="XEZ23" s="1"/>
      <c r="XFA23" s="1"/>
      <c r="XFB23" s="1"/>
      <c r="XFC23" s="1"/>
      <c r="XFD23" s="1"/>
    </row>
  </sheetData>
  <conditionalFormatting sqref="F3">
    <cfRule type="cellIs" dxfId="97" priority="8" stopIfTrue="1" operator="notEqual">
      <formula>0</formula>
    </cfRule>
    <cfRule type="cellIs" dxfId="96" priority="9" stopIfTrue="1" operator="equal">
      <formula>""</formula>
    </cfRule>
  </conditionalFormatting>
  <conditionalFormatting sqref="J3:S3">
    <cfRule type="cellIs" dxfId="95" priority="6" stopIfTrue="1" operator="equal">
      <formula>"Construction"</formula>
    </cfRule>
    <cfRule type="cellIs" dxfId="94" priority="7" stopIfTrue="1" operator="equal">
      <formula>"Operations"</formula>
    </cfRule>
  </conditionalFormatting>
  <conditionalFormatting sqref="J3:S3">
    <cfRule type="cellIs" dxfId="93" priority="5" operator="equal">
      <formula>"Fin Close"</formula>
    </cfRule>
  </conditionalFormatting>
  <conditionalFormatting sqref="J3:S3">
    <cfRule type="cellIs" dxfId="92" priority="3" operator="equal">
      <formula>"PPA ext."</formula>
    </cfRule>
    <cfRule type="cellIs" dxfId="91" priority="4" operator="equal">
      <formula>"Delay"</formula>
    </cfRule>
  </conditionalFormatting>
  <conditionalFormatting sqref="F2">
    <cfRule type="cellIs" dxfId="90" priority="1" stopIfTrue="1" operator="notEqual">
      <formula>0</formula>
    </cfRule>
    <cfRule type="cellIs" dxfId="89" priority="2" stopIfTrue="1" operator="equal">
      <formula>""</formula>
    </cfRule>
  </conditionalFormatting>
  <pageMargins left="0.7" right="0.7" top="0.75" bottom="0.75" header="0.3" footer="0.3"/>
  <customProperties>
    <customPr name="MMGroup" r:id="rId1"/>
    <customPr name="MMSheetType" r:id="rId2"/>
  </customPropertie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4F81BD"/>
    <outlinePr summaryBelow="0" summaryRight="0"/>
  </sheetPr>
  <dimension ref="A1:BQ24"/>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cols>
    <col min="1" max="2" width="1.44140625" style="22" customWidth="1"/>
    <col min="3" max="3" width="1.44140625" style="44" customWidth="1"/>
    <col min="4" max="4" width="1.44140625" style="72" customWidth="1"/>
    <col min="5" max="5" width="44" bestFit="1" customWidth="1"/>
    <col min="6" max="6" width="20.5546875" bestFit="1" customWidth="1"/>
    <col min="7" max="7" width="13.21875" bestFit="1" customWidth="1"/>
    <col min="8" max="8" width="13.21875" style="39" bestFit="1" customWidth="1"/>
    <col min="9" max="9" width="3.44140625" customWidth="1"/>
    <col min="10" max="10" width="12.33203125" bestFit="1" customWidth="1"/>
    <col min="11" max="11" width="12.109375" bestFit="1" customWidth="1"/>
    <col min="12" max="12" width="11.21875" bestFit="1" customWidth="1"/>
    <col min="13" max="13" width="12.33203125" bestFit="1" customWidth="1"/>
    <col min="14" max="14" width="12.21875" bestFit="1" customWidth="1"/>
    <col min="15" max="15" width="11.77734375" bestFit="1" customWidth="1"/>
    <col min="16" max="16" width="12.33203125" bestFit="1" customWidth="1"/>
    <col min="17" max="17" width="12.21875" bestFit="1" customWidth="1"/>
    <col min="18" max="18" width="11.88671875" bestFit="1" customWidth="1"/>
    <col min="19" max="19" width="12.109375" bestFit="1" customWidth="1"/>
    <col min="20" max="20" width="12" bestFit="1" customWidth="1"/>
    <col min="21" max="21" width="11.77734375" bestFit="1" customWidth="1"/>
    <col min="22" max="22" width="12.33203125" bestFit="1" customWidth="1"/>
    <col min="23" max="23" width="12.109375" bestFit="1" customWidth="1"/>
    <col min="24" max="24" width="11.21875" bestFit="1" customWidth="1"/>
    <col min="25" max="25" width="12.33203125" bestFit="1" customWidth="1"/>
    <col min="26" max="26" width="12.21875" bestFit="1" customWidth="1"/>
    <col min="27" max="27" width="11.77734375" bestFit="1" customWidth="1"/>
    <col min="28" max="28" width="12.33203125" bestFit="1" customWidth="1"/>
    <col min="29" max="29" width="12.21875" bestFit="1" customWidth="1"/>
    <col min="30" max="30" width="11.88671875" bestFit="1" customWidth="1"/>
    <col min="31" max="31" width="12.109375" bestFit="1" customWidth="1"/>
    <col min="32" max="32" width="12" bestFit="1" customWidth="1"/>
    <col min="33" max="33" width="11.77734375" bestFit="1" customWidth="1"/>
    <col min="34" max="34" width="12.33203125" bestFit="1" customWidth="1"/>
    <col min="35" max="35" width="12.109375" bestFit="1" customWidth="1"/>
    <col min="36" max="36" width="11.21875" bestFit="1" customWidth="1"/>
    <col min="37" max="37" width="12.33203125" bestFit="1" customWidth="1"/>
    <col min="38" max="38" width="12.21875" bestFit="1" customWidth="1"/>
    <col min="39" max="39" width="11.77734375" bestFit="1" customWidth="1"/>
    <col min="40" max="40" width="12.33203125" bestFit="1" customWidth="1"/>
    <col min="41" max="41" width="12.21875" bestFit="1" customWidth="1"/>
    <col min="42" max="42" width="11.88671875" bestFit="1" customWidth="1"/>
    <col min="43" max="43" width="12.109375" bestFit="1" customWidth="1"/>
    <col min="44" max="44" width="12" bestFit="1" customWidth="1"/>
    <col min="45" max="45" width="11.77734375" bestFit="1" customWidth="1"/>
    <col min="46" max="46" width="12.33203125" bestFit="1" customWidth="1"/>
    <col min="47" max="47" width="12.109375" bestFit="1" customWidth="1"/>
    <col min="48" max="48" width="11.77734375" bestFit="1" customWidth="1"/>
    <col min="49" max="49" width="12.33203125" bestFit="1" customWidth="1"/>
    <col min="50" max="50" width="12.21875" bestFit="1" customWidth="1"/>
    <col min="51" max="51" width="11.77734375" bestFit="1" customWidth="1"/>
    <col min="52" max="52" width="12.33203125" bestFit="1" customWidth="1"/>
    <col min="53" max="53" width="12.21875" bestFit="1" customWidth="1"/>
    <col min="54" max="54" width="11.88671875" bestFit="1" customWidth="1"/>
    <col min="55" max="55" width="12.109375" bestFit="1" customWidth="1"/>
    <col min="56" max="56" width="12" bestFit="1" customWidth="1"/>
    <col min="57" max="57" width="11.77734375" bestFit="1" customWidth="1"/>
    <col min="58" max="58" width="12.33203125" bestFit="1" customWidth="1"/>
    <col min="59" max="59" width="12.109375" bestFit="1" customWidth="1"/>
    <col min="60" max="60" width="11.77734375" bestFit="1" customWidth="1"/>
    <col min="61" max="61" width="12.33203125" bestFit="1" customWidth="1"/>
    <col min="62" max="62" width="12.21875" bestFit="1" customWidth="1"/>
    <col min="63" max="63" width="11.77734375" bestFit="1" customWidth="1"/>
    <col min="64" max="64" width="12.33203125" bestFit="1" customWidth="1"/>
    <col min="65" max="65" width="12.21875" bestFit="1" customWidth="1"/>
    <col min="66" max="66" width="11.88671875" bestFit="1" customWidth="1"/>
    <col min="67" max="67" width="12.109375" bestFit="1" customWidth="1"/>
    <col min="68" max="68" width="12" bestFit="1" customWidth="1"/>
    <col min="69" max="69" width="11.77734375" bestFit="1" customWidth="1"/>
    <col min="70" max="70" width="15.109375" hidden="1" customWidth="1"/>
    <col min="71" max="16384" width="15.109375" hidden="1"/>
  </cols>
  <sheetData>
    <row r="1" spans="1:69" s="68" customFormat="1" ht="25">
      <c r="A1" s="48" t="str">
        <f ca="1" xml:space="preserve"> RIGHT(CELL("filename", A1), LEN(CELL("filename", A1)) - SEARCH("]", CELL("filename", A1)))</f>
        <v>Cashflow</v>
      </c>
      <c r="B1" s="71"/>
      <c r="C1" s="75"/>
      <c r="D1" s="74"/>
      <c r="F1" s="50" t="str">
        <f>HYPERLINK("#Contents!A1","Go to contents")</f>
        <v>Go to contents</v>
      </c>
      <c r="H1" s="47"/>
      <c r="J1" s="47"/>
    </row>
    <row r="2" spans="1:69" s="52" customFormat="1">
      <c r="A2" s="43"/>
      <c r="B2" s="43"/>
      <c r="C2" s="67"/>
      <c r="D2" s="70"/>
      <c r="E2" s="19" t="s">
        <v>260</v>
      </c>
      <c r="F2" s="49">
        <f ca="1" xml:space="preserve"> 'Model Checks and Alerts'!F11</f>
        <v>1</v>
      </c>
      <c r="G2" s="51" t="s">
        <v>115</v>
      </c>
      <c r="H2" s="45"/>
      <c r="I2" s="45"/>
      <c r="J2" s="6">
        <f xml:space="preserve"> Time!J$19</f>
        <v>45077</v>
      </c>
      <c r="K2" s="6">
        <f xml:space="preserve"> Time!K$19</f>
        <v>45107</v>
      </c>
      <c r="L2" s="6">
        <f xml:space="preserve"> Time!L$19</f>
        <v>45138</v>
      </c>
      <c r="M2" s="6">
        <f xml:space="preserve"> Time!M$19</f>
        <v>45169</v>
      </c>
      <c r="N2" s="6">
        <f xml:space="preserve"> Time!N$19</f>
        <v>45199</v>
      </c>
      <c r="O2" s="6">
        <f xml:space="preserve"> Time!O$19</f>
        <v>45230</v>
      </c>
      <c r="P2" s="6">
        <f xml:space="preserve"> Time!P$19</f>
        <v>45260</v>
      </c>
      <c r="Q2" s="6">
        <f xml:space="preserve"> Time!Q$19</f>
        <v>45291</v>
      </c>
      <c r="R2" s="6">
        <f xml:space="preserve"> Time!R$19</f>
        <v>45322</v>
      </c>
      <c r="S2" s="6">
        <f xml:space="preserve"> Time!S$19</f>
        <v>45351</v>
      </c>
      <c r="T2" s="6">
        <f xml:space="preserve"> Time!T$19</f>
        <v>45382</v>
      </c>
      <c r="U2" s="6">
        <f xml:space="preserve"> Time!U$19</f>
        <v>45412</v>
      </c>
      <c r="V2" s="6">
        <f xml:space="preserve"> Time!V$19</f>
        <v>45443</v>
      </c>
      <c r="W2" s="6">
        <f xml:space="preserve"> Time!W$19</f>
        <v>45473</v>
      </c>
      <c r="X2" s="6">
        <f xml:space="preserve"> Time!X$19</f>
        <v>45504</v>
      </c>
      <c r="Y2" s="6">
        <f xml:space="preserve"> Time!Y$19</f>
        <v>45535</v>
      </c>
      <c r="Z2" s="6">
        <f xml:space="preserve"> Time!Z$19</f>
        <v>45565</v>
      </c>
      <c r="AA2" s="6">
        <f xml:space="preserve"> Time!AA$19</f>
        <v>45596</v>
      </c>
      <c r="AB2" s="6">
        <f xml:space="preserve"> Time!AB$19</f>
        <v>45626</v>
      </c>
      <c r="AC2" s="6">
        <f xml:space="preserve"> Time!AC$19</f>
        <v>45657</v>
      </c>
      <c r="AD2" s="6">
        <f xml:space="preserve"> Time!AD$19</f>
        <v>45688</v>
      </c>
      <c r="AE2" s="6">
        <f xml:space="preserve"> Time!AE$19</f>
        <v>45716</v>
      </c>
      <c r="AF2" s="6">
        <f xml:space="preserve"> Time!AF$19</f>
        <v>45747</v>
      </c>
      <c r="AG2" s="6">
        <f xml:space="preserve"> Time!AG$19</f>
        <v>45777</v>
      </c>
      <c r="AH2" s="6">
        <f xml:space="preserve"> Time!AH$19</f>
        <v>45808</v>
      </c>
      <c r="AI2" s="6">
        <f xml:space="preserve"> Time!AI$19</f>
        <v>45838</v>
      </c>
      <c r="AJ2" s="6">
        <f xml:space="preserve"> Time!AJ$19</f>
        <v>45869</v>
      </c>
      <c r="AK2" s="6">
        <f xml:space="preserve"> Time!AK$19</f>
        <v>45900</v>
      </c>
      <c r="AL2" s="6">
        <f xml:space="preserve"> Time!AL$19</f>
        <v>45930</v>
      </c>
      <c r="AM2" s="6">
        <f xml:space="preserve"> Time!AM$19</f>
        <v>45961</v>
      </c>
      <c r="AN2" s="6">
        <f xml:space="preserve"> Time!AN$19</f>
        <v>45991</v>
      </c>
      <c r="AO2" s="6">
        <f xml:space="preserve"> Time!AO$19</f>
        <v>46022</v>
      </c>
      <c r="AP2" s="6">
        <f xml:space="preserve"> Time!AP$19</f>
        <v>46053</v>
      </c>
      <c r="AQ2" s="6">
        <f xml:space="preserve"> Time!AQ$19</f>
        <v>46081</v>
      </c>
      <c r="AR2" s="6">
        <f xml:space="preserve"> Time!AR$19</f>
        <v>46112</v>
      </c>
      <c r="AS2" s="6">
        <f xml:space="preserve"> Time!AS$19</f>
        <v>46142</v>
      </c>
      <c r="AT2" s="6">
        <f xml:space="preserve"> Time!AT$19</f>
        <v>46173</v>
      </c>
      <c r="AU2" s="6">
        <f xml:space="preserve"> Time!AU$19</f>
        <v>46203</v>
      </c>
      <c r="AV2" s="6">
        <f xml:space="preserve"> Time!AV$19</f>
        <v>46234</v>
      </c>
      <c r="AW2" s="6">
        <f xml:space="preserve"> Time!AW$19</f>
        <v>46265</v>
      </c>
      <c r="AX2" s="6">
        <f xml:space="preserve"> Time!AX$19</f>
        <v>46295</v>
      </c>
      <c r="AY2" s="6">
        <f xml:space="preserve"> Time!AY$19</f>
        <v>46326</v>
      </c>
      <c r="AZ2" s="6">
        <f xml:space="preserve"> Time!AZ$19</f>
        <v>46356</v>
      </c>
      <c r="BA2" s="6">
        <f xml:space="preserve"> Time!BA$19</f>
        <v>46387</v>
      </c>
      <c r="BB2" s="6">
        <f xml:space="preserve"> Time!BB$19</f>
        <v>46418</v>
      </c>
      <c r="BC2" s="6">
        <f xml:space="preserve"> Time!BC$19</f>
        <v>46446</v>
      </c>
      <c r="BD2" s="6">
        <f xml:space="preserve"> Time!BD$19</f>
        <v>46477</v>
      </c>
      <c r="BE2" s="6">
        <f xml:space="preserve"> Time!BE$19</f>
        <v>46507</v>
      </c>
      <c r="BF2" s="6">
        <f xml:space="preserve"> Time!BF$19</f>
        <v>46538</v>
      </c>
      <c r="BG2" s="6">
        <f xml:space="preserve"> Time!BG$19</f>
        <v>46568</v>
      </c>
      <c r="BH2" s="6">
        <f xml:space="preserve"> Time!BH$19</f>
        <v>46599</v>
      </c>
      <c r="BI2" s="6">
        <f xml:space="preserve"> Time!BI$19</f>
        <v>46630</v>
      </c>
      <c r="BJ2" s="6">
        <f xml:space="preserve"> Time!BJ$19</f>
        <v>46660</v>
      </c>
      <c r="BK2" s="6">
        <f xml:space="preserve"> Time!BK$19</f>
        <v>46691</v>
      </c>
      <c r="BL2" s="6">
        <f xml:space="preserve"> Time!BL$19</f>
        <v>46721</v>
      </c>
      <c r="BM2" s="6">
        <f xml:space="preserve"> Time!BM$19</f>
        <v>46752</v>
      </c>
      <c r="BN2" s="6">
        <f xml:space="preserve"> Time!BN$19</f>
        <v>46783</v>
      </c>
      <c r="BO2" s="6">
        <f xml:space="preserve"> Time!BO$19</f>
        <v>46812</v>
      </c>
      <c r="BP2" s="6">
        <f xml:space="preserve"> Time!BP$19</f>
        <v>46843</v>
      </c>
      <c r="BQ2" s="6">
        <f xml:space="preserve"> Time!BQ$19</f>
        <v>46873</v>
      </c>
    </row>
    <row r="3" spans="1:69" s="29" customFormat="1">
      <c r="A3" s="43"/>
      <c r="B3" s="43"/>
      <c r="C3" s="67"/>
      <c r="D3" s="70"/>
      <c r="E3" s="37" t="s">
        <v>167</v>
      </c>
      <c r="F3" s="49"/>
      <c r="G3" s="51" t="s">
        <v>76</v>
      </c>
      <c r="H3" s="45"/>
      <c r="I3" s="45"/>
      <c r="J3" s="7" t="str">
        <f xml:space="preserve"> Time!J$24</f>
        <v>Month1</v>
      </c>
      <c r="K3" s="7" t="str">
        <f xml:space="preserve"> Time!K$24</f>
        <v>Month2</v>
      </c>
      <c r="L3" s="7" t="str">
        <f xml:space="preserve"> Time!L$24</f>
        <v>Month3</v>
      </c>
      <c r="M3" s="7" t="str">
        <f xml:space="preserve"> Time!M$24</f>
        <v>Month4</v>
      </c>
      <c r="N3" s="7" t="str">
        <f xml:space="preserve"> Time!N$24</f>
        <v>Month5</v>
      </c>
      <c r="O3" s="7" t="str">
        <f xml:space="preserve"> Time!O$24</f>
        <v>Month6</v>
      </c>
      <c r="P3" s="7" t="str">
        <f xml:space="preserve"> Time!P$24</f>
        <v>Month7</v>
      </c>
      <c r="Q3" s="7" t="str">
        <f xml:space="preserve"> Time!Q$24</f>
        <v>Month8</v>
      </c>
      <c r="R3" s="7" t="str">
        <f xml:space="preserve"> Time!R$24</f>
        <v>Month9</v>
      </c>
      <c r="S3" s="7" t="str">
        <f xml:space="preserve"> Time!S$24</f>
        <v>Month10</v>
      </c>
      <c r="T3" s="7" t="str">
        <f xml:space="preserve"> Time!T$24</f>
        <v>Month11</v>
      </c>
      <c r="U3" s="7" t="str">
        <f xml:space="preserve"> Time!U$24</f>
        <v>Month12</v>
      </c>
      <c r="V3" s="7" t="str">
        <f xml:space="preserve"> Time!V$24</f>
        <v>Month13</v>
      </c>
      <c r="W3" s="7" t="str">
        <f xml:space="preserve"> Time!W$24</f>
        <v>Month14</v>
      </c>
      <c r="X3" s="7" t="str">
        <f xml:space="preserve"> Time!X$24</f>
        <v>Month15</v>
      </c>
      <c r="Y3" s="7" t="str">
        <f xml:space="preserve"> Time!Y$24</f>
        <v>Month16</v>
      </c>
      <c r="Z3" s="7" t="str">
        <f xml:space="preserve"> Time!Z$24</f>
        <v>Month17</v>
      </c>
      <c r="AA3" s="7" t="str">
        <f xml:space="preserve"> Time!AA$24</f>
        <v>Month18</v>
      </c>
      <c r="AB3" s="7" t="str">
        <f xml:space="preserve"> Time!AB$24</f>
        <v>Month19</v>
      </c>
      <c r="AC3" s="7" t="str">
        <f xml:space="preserve"> Time!AC$24</f>
        <v>Month20</v>
      </c>
      <c r="AD3" s="7" t="str">
        <f xml:space="preserve"> Time!AD$24</f>
        <v>Month21</v>
      </c>
      <c r="AE3" s="7" t="str">
        <f xml:space="preserve"> Time!AE$24</f>
        <v>Month22</v>
      </c>
      <c r="AF3" s="7" t="str">
        <f xml:space="preserve"> Time!AF$24</f>
        <v>Month23</v>
      </c>
      <c r="AG3" s="7" t="str">
        <f xml:space="preserve"> Time!AG$24</f>
        <v>Month24</v>
      </c>
      <c r="AH3" s="7" t="str">
        <f xml:space="preserve"> Time!AH$24</f>
        <v>Month25</v>
      </c>
      <c r="AI3" s="7" t="str">
        <f xml:space="preserve"> Time!AI$24</f>
        <v>Month26</v>
      </c>
      <c r="AJ3" s="7" t="str">
        <f xml:space="preserve"> Time!AJ$24</f>
        <v>Month27</v>
      </c>
      <c r="AK3" s="7" t="str">
        <f xml:space="preserve"> Time!AK$24</f>
        <v>Month28</v>
      </c>
      <c r="AL3" s="7" t="str">
        <f xml:space="preserve"> Time!AL$24</f>
        <v>Month29</v>
      </c>
      <c r="AM3" s="7" t="str">
        <f xml:space="preserve"> Time!AM$24</f>
        <v>Month30</v>
      </c>
      <c r="AN3" s="7" t="str">
        <f xml:space="preserve"> Time!AN$24</f>
        <v>Month31</v>
      </c>
      <c r="AO3" s="7" t="str">
        <f xml:space="preserve"> Time!AO$24</f>
        <v>Month32</v>
      </c>
      <c r="AP3" s="7" t="str">
        <f xml:space="preserve"> Time!AP$24</f>
        <v>Month33</v>
      </c>
      <c r="AQ3" s="7" t="str">
        <f xml:space="preserve"> Time!AQ$24</f>
        <v>Month34</v>
      </c>
      <c r="AR3" s="7" t="str">
        <f xml:space="preserve"> Time!AR$24</f>
        <v>Month35</v>
      </c>
      <c r="AS3" s="7" t="str">
        <f xml:space="preserve"> Time!AS$24</f>
        <v>Month36</v>
      </c>
      <c r="AT3" s="7" t="str">
        <f xml:space="preserve"> Time!AT$24</f>
        <v>Month37</v>
      </c>
      <c r="AU3" s="7" t="str">
        <f xml:space="preserve"> Time!AU$24</f>
        <v>Month38</v>
      </c>
      <c r="AV3" s="7" t="str">
        <f xml:space="preserve"> Time!AV$24</f>
        <v>Month39</v>
      </c>
      <c r="AW3" s="7" t="str">
        <f xml:space="preserve"> Time!AW$24</f>
        <v>Month40</v>
      </c>
      <c r="AX3" s="7" t="str">
        <f xml:space="preserve"> Time!AX$24</f>
        <v>Month41</v>
      </c>
      <c r="AY3" s="7" t="str">
        <f xml:space="preserve"> Time!AY$24</f>
        <v>Month42</v>
      </c>
      <c r="AZ3" s="7" t="str">
        <f xml:space="preserve"> Time!AZ$24</f>
        <v>Month43</v>
      </c>
      <c r="BA3" s="7" t="str">
        <f xml:space="preserve"> Time!BA$24</f>
        <v>Month44</v>
      </c>
      <c r="BB3" s="7" t="str">
        <f xml:space="preserve"> Time!BB$24</f>
        <v>Month45</v>
      </c>
      <c r="BC3" s="7" t="str">
        <f xml:space="preserve"> Time!BC$24</f>
        <v>Month46</v>
      </c>
      <c r="BD3" s="7" t="str">
        <f xml:space="preserve"> Time!BD$24</f>
        <v>Month47</v>
      </c>
      <c r="BE3" s="7" t="str">
        <f xml:space="preserve"> Time!BE$24</f>
        <v>Month48</v>
      </c>
      <c r="BF3" s="7" t="str">
        <f xml:space="preserve"> Time!BF$24</f>
        <v>Month49</v>
      </c>
      <c r="BG3" s="7" t="str">
        <f xml:space="preserve"> Time!BG$24</f>
        <v>Month50</v>
      </c>
      <c r="BH3" s="7" t="str">
        <f xml:space="preserve"> Time!BH$24</f>
        <v>Month51</v>
      </c>
      <c r="BI3" s="7" t="str">
        <f xml:space="preserve"> Time!BI$24</f>
        <v>Month52</v>
      </c>
      <c r="BJ3" s="7" t="str">
        <f xml:space="preserve"> Time!BJ$24</f>
        <v>Month53</v>
      </c>
      <c r="BK3" s="7" t="str">
        <f xml:space="preserve"> Time!BK$24</f>
        <v>Month54</v>
      </c>
      <c r="BL3" s="7" t="str">
        <f xml:space="preserve"> Time!BL$24</f>
        <v>Month55</v>
      </c>
      <c r="BM3" s="7" t="str">
        <f xml:space="preserve"> Time!BM$24</f>
        <v>Month56</v>
      </c>
      <c r="BN3" s="7" t="str">
        <f xml:space="preserve"> Time!BN$24</f>
        <v>Month57</v>
      </c>
      <c r="BO3" s="7" t="str">
        <f xml:space="preserve"> Time!BO$24</f>
        <v>Month58</v>
      </c>
      <c r="BP3" s="7" t="str">
        <f xml:space="preserve"> Time!BP$24</f>
        <v>Month59</v>
      </c>
      <c r="BQ3" s="7" t="str">
        <f xml:space="preserve"> Time!BQ$24</f>
        <v>Month60</v>
      </c>
    </row>
    <row r="4" spans="1:69" s="26" customFormat="1">
      <c r="A4" s="43"/>
      <c r="B4" s="43"/>
      <c r="C4" s="67"/>
      <c r="D4" s="70"/>
      <c r="E4" s="19" t="s">
        <v>261</v>
      </c>
      <c r="F4"/>
      <c r="G4"/>
      <c r="H4" s="45"/>
      <c r="I4" s="45"/>
      <c r="J4" s="26">
        <f xml:space="preserve"> Time!J$28</f>
        <v>1</v>
      </c>
      <c r="K4" s="26">
        <f xml:space="preserve"> Time!K$28</f>
        <v>2</v>
      </c>
      <c r="L4" s="26">
        <f xml:space="preserve"> Time!L$28</f>
        <v>3</v>
      </c>
      <c r="M4" s="26">
        <f xml:space="preserve"> Time!M$28</f>
        <v>4</v>
      </c>
      <c r="N4" s="26">
        <f xml:space="preserve"> Time!N$28</f>
        <v>5</v>
      </c>
      <c r="O4" s="26">
        <f xml:space="preserve"> Time!O$28</f>
        <v>6</v>
      </c>
      <c r="P4" s="26">
        <f xml:space="preserve"> Time!P$28</f>
        <v>7</v>
      </c>
      <c r="Q4" s="26">
        <f xml:space="preserve"> Time!Q$28</f>
        <v>8</v>
      </c>
      <c r="R4" s="26">
        <f xml:space="preserve"> Time!R$28</f>
        <v>9</v>
      </c>
      <c r="S4" s="26">
        <f xml:space="preserve"> Time!S$28</f>
        <v>10</v>
      </c>
      <c r="T4" s="26">
        <f xml:space="preserve"> Time!T$28</f>
        <v>11</v>
      </c>
      <c r="U4" s="26">
        <f xml:space="preserve"> Time!U$28</f>
        <v>12</v>
      </c>
      <c r="V4" s="26">
        <f xml:space="preserve"> Time!V$28</f>
        <v>13</v>
      </c>
      <c r="W4" s="26">
        <f xml:space="preserve"> Time!W$28</f>
        <v>14</v>
      </c>
      <c r="X4" s="26">
        <f xml:space="preserve"> Time!X$28</f>
        <v>15</v>
      </c>
      <c r="Y4" s="26">
        <f xml:space="preserve"> Time!Y$28</f>
        <v>16</v>
      </c>
      <c r="Z4" s="26">
        <f xml:space="preserve"> Time!Z$28</f>
        <v>17</v>
      </c>
      <c r="AA4" s="26">
        <f xml:space="preserve"> Time!AA$28</f>
        <v>18</v>
      </c>
      <c r="AB4" s="26">
        <f xml:space="preserve"> Time!AB$28</f>
        <v>19</v>
      </c>
      <c r="AC4" s="26">
        <f xml:space="preserve"> Time!AC$28</f>
        <v>20</v>
      </c>
      <c r="AD4" s="26">
        <f xml:space="preserve"> Time!AD$28</f>
        <v>21</v>
      </c>
      <c r="AE4" s="26">
        <f xml:space="preserve"> Time!AE$28</f>
        <v>22</v>
      </c>
      <c r="AF4" s="26">
        <f xml:space="preserve"> Time!AF$28</f>
        <v>23</v>
      </c>
      <c r="AG4" s="26">
        <f xml:space="preserve"> Time!AG$28</f>
        <v>24</v>
      </c>
      <c r="AH4" s="26">
        <f xml:space="preserve"> Time!AH$28</f>
        <v>25</v>
      </c>
      <c r="AI4" s="26">
        <f xml:space="preserve"> Time!AI$28</f>
        <v>26</v>
      </c>
      <c r="AJ4" s="26">
        <f xml:space="preserve"> Time!AJ$28</f>
        <v>27</v>
      </c>
      <c r="AK4" s="26">
        <f xml:space="preserve"> Time!AK$28</f>
        <v>28</v>
      </c>
      <c r="AL4" s="26">
        <f xml:space="preserve"> Time!AL$28</f>
        <v>29</v>
      </c>
      <c r="AM4" s="26">
        <f xml:space="preserve"> Time!AM$28</f>
        <v>30</v>
      </c>
      <c r="AN4" s="26">
        <f xml:space="preserve"> Time!AN$28</f>
        <v>31</v>
      </c>
      <c r="AO4" s="26">
        <f xml:space="preserve"> Time!AO$28</f>
        <v>32</v>
      </c>
      <c r="AP4" s="26">
        <f xml:space="preserve"> Time!AP$28</f>
        <v>33</v>
      </c>
      <c r="AQ4" s="26">
        <f xml:space="preserve"> Time!AQ$28</f>
        <v>34</v>
      </c>
      <c r="AR4" s="26">
        <f xml:space="preserve"> Time!AR$28</f>
        <v>35</v>
      </c>
      <c r="AS4" s="26">
        <f xml:space="preserve"> Time!AS$28</f>
        <v>36</v>
      </c>
      <c r="AT4" s="26">
        <f xml:space="preserve"> Time!AT$28</f>
        <v>37</v>
      </c>
      <c r="AU4" s="26">
        <f xml:space="preserve"> Time!AU$28</f>
        <v>38</v>
      </c>
      <c r="AV4" s="26">
        <f xml:space="preserve"> Time!AV$28</f>
        <v>39</v>
      </c>
      <c r="AW4" s="26">
        <f xml:space="preserve"> Time!AW$28</f>
        <v>40</v>
      </c>
      <c r="AX4" s="26">
        <f xml:space="preserve"> Time!AX$28</f>
        <v>41</v>
      </c>
      <c r="AY4" s="26">
        <f xml:space="preserve"> Time!AY$28</f>
        <v>42</v>
      </c>
      <c r="AZ4" s="26">
        <f xml:space="preserve"> Time!AZ$28</f>
        <v>43</v>
      </c>
      <c r="BA4" s="26">
        <f xml:space="preserve"> Time!BA$28</f>
        <v>44</v>
      </c>
      <c r="BB4" s="26">
        <f xml:space="preserve"> Time!BB$28</f>
        <v>45</v>
      </c>
      <c r="BC4" s="26">
        <f xml:space="preserve"> Time!BC$28</f>
        <v>46</v>
      </c>
      <c r="BD4" s="26">
        <f xml:space="preserve"> Time!BD$28</f>
        <v>47</v>
      </c>
      <c r="BE4" s="26">
        <f xml:space="preserve"> Time!BE$28</f>
        <v>48</v>
      </c>
      <c r="BF4" s="26">
        <f xml:space="preserve"> Time!BF$28</f>
        <v>49</v>
      </c>
      <c r="BG4" s="26">
        <f xml:space="preserve"> Time!BG$28</f>
        <v>50</v>
      </c>
      <c r="BH4" s="26">
        <f xml:space="preserve"> Time!BH$28</f>
        <v>51</v>
      </c>
      <c r="BI4" s="26">
        <f xml:space="preserve"> Time!BI$28</f>
        <v>52</v>
      </c>
      <c r="BJ4" s="26">
        <f xml:space="preserve"> Time!BJ$28</f>
        <v>53</v>
      </c>
      <c r="BK4" s="26">
        <f xml:space="preserve"> Time!BK$28</f>
        <v>54</v>
      </c>
      <c r="BL4" s="26">
        <f xml:space="preserve"> Time!BL$28</f>
        <v>55</v>
      </c>
      <c r="BM4" s="26">
        <f xml:space="preserve"> Time!BM$28</f>
        <v>56</v>
      </c>
      <c r="BN4" s="26">
        <f xml:space="preserve"> Time!BN$28</f>
        <v>57</v>
      </c>
      <c r="BO4" s="26">
        <f xml:space="preserve"> Time!BO$28</f>
        <v>58</v>
      </c>
      <c r="BP4" s="26">
        <f xml:space="preserve"> Time!BP$28</f>
        <v>59</v>
      </c>
      <c r="BQ4" s="26">
        <f xml:space="preserve"> Time!BQ$28</f>
        <v>60</v>
      </c>
    </row>
    <row r="5" spans="1:69" s="29" customFormat="1">
      <c r="A5" s="43"/>
      <c r="B5" s="43"/>
      <c r="C5" s="67"/>
      <c r="D5" s="70"/>
      <c r="E5" s="19" t="s">
        <v>247</v>
      </c>
      <c r="F5" s="22" t="s">
        <v>201</v>
      </c>
      <c r="G5" s="22" t="s">
        <v>185</v>
      </c>
      <c r="H5" s="22" t="s">
        <v>166</v>
      </c>
      <c r="I5" s="45"/>
      <c r="J5" s="15"/>
      <c r="K5" s="15"/>
      <c r="L5" s="15"/>
      <c r="M5" s="15"/>
      <c r="N5" s="15"/>
      <c r="O5" s="15"/>
      <c r="P5" s="15"/>
    </row>
    <row r="6" spans="1:69" s="39" customFormat="1">
      <c r="A6" s="22"/>
      <c r="B6" s="22"/>
      <c r="C6" s="44"/>
      <c r="D6" s="69"/>
      <c r="F6" s="22"/>
      <c r="G6" s="22"/>
      <c r="H6" s="22"/>
    </row>
    <row r="8" spans="1:69">
      <c r="E8" s="16" t="str">
        <f xml:space="preserve"> 'Working Capital'!E$22</f>
        <v>Cash in from Sales</v>
      </c>
      <c r="F8" s="16">
        <f xml:space="preserve"> 'Working Capital'!F$22</f>
        <v>0</v>
      </c>
      <c r="G8" s="16" t="str">
        <f xml:space="preserve"> 'Working Capital'!G$22</f>
        <v>GBP</v>
      </c>
      <c r="H8" s="41">
        <f ca="1" xml:space="preserve"> 'Working Capital'!H$22</f>
        <v>44084410.739606366</v>
      </c>
      <c r="I8" s="16">
        <f xml:space="preserve"> 'Working Capital'!I$22</f>
        <v>0</v>
      </c>
      <c r="J8" s="9">
        <f ca="1" xml:space="preserve"> 'Working Capital'!J$22</f>
        <v>0</v>
      </c>
      <c r="K8" s="9">
        <f ca="1" xml:space="preserve"> 'Working Capital'!K$22</f>
        <v>0</v>
      </c>
      <c r="L8" s="9">
        <f ca="1" xml:space="preserve"> 'Working Capital'!L$22</f>
        <v>0</v>
      </c>
      <c r="M8" s="9">
        <f ca="1" xml:space="preserve"> 'Working Capital'!M$22</f>
        <v>0</v>
      </c>
      <c r="N8" s="9">
        <f ca="1" xml:space="preserve"> 'Working Capital'!N$22</f>
        <v>0</v>
      </c>
      <c r="O8" s="9">
        <f ca="1" xml:space="preserve"> 'Working Capital'!O$22</f>
        <v>0</v>
      </c>
      <c r="P8" s="9">
        <f ca="1" xml:space="preserve"> 'Working Capital'!P$22</f>
        <v>0</v>
      </c>
      <c r="Q8" s="9">
        <f ca="1" xml:space="preserve"> 'Working Capital'!Q$22</f>
        <v>0</v>
      </c>
      <c r="R8" s="9">
        <f ca="1" xml:space="preserve"> 'Working Capital'!R$22</f>
        <v>0</v>
      </c>
      <c r="S8" s="9">
        <f ca="1" xml:space="preserve"> 'Working Capital'!S$22</f>
        <v>604287.74940016971</v>
      </c>
      <c r="T8" s="9">
        <f ca="1" xml:space="preserve"> 'Working Capital'!T$22</f>
        <v>108100.27412571901</v>
      </c>
      <c r="U8" s="9">
        <f ca="1" xml:space="preserve"> 'Working Capital'!U$22</f>
        <v>7611.9764741112449</v>
      </c>
      <c r="V8" s="9">
        <f ca="1" xml:space="preserve"> 'Working Capital'!V$22</f>
        <v>0</v>
      </c>
      <c r="W8" s="9">
        <f ca="1" xml:space="preserve"> 'Working Capital'!W$22</f>
        <v>0</v>
      </c>
      <c r="X8" s="9">
        <f ca="1" xml:space="preserve"> 'Working Capital'!X$22</f>
        <v>0</v>
      </c>
      <c r="Y8" s="9">
        <f ca="1" xml:space="preserve"> 'Working Capital'!Y$22</f>
        <v>708986.87995648826</v>
      </c>
      <c r="Z8" s="9">
        <f ca="1" xml:space="preserve"> 'Working Capital'!Z$22</f>
        <v>159379.01180153718</v>
      </c>
      <c r="AA8" s="9">
        <f ca="1" xml:space="preserve"> 'Working Capital'!AA$22</f>
        <v>80842.85064132238</v>
      </c>
      <c r="AB8" s="9">
        <f ca="1" xml:space="preserve"> 'Working Capital'!AB$22</f>
        <v>85744.949742853438</v>
      </c>
      <c r="AC8" s="9">
        <f ca="1" xml:space="preserve"> 'Working Capital'!AC$22</f>
        <v>90944.299317501122</v>
      </c>
      <c r="AD8" s="9">
        <f ca="1" xml:space="preserve"> 'Working Capital'!AD$22</f>
        <v>96275.918962627678</v>
      </c>
      <c r="AE8" s="9">
        <f ca="1" xml:space="preserve"> 'Working Capital'!AE$22</f>
        <v>822113.83897783956</v>
      </c>
      <c r="AF8" s="9">
        <f ca="1" xml:space="preserve"> 'Working Capital'!AF$22</f>
        <v>108100.27412571898</v>
      </c>
      <c r="AG8" s="9">
        <f ca="1" xml:space="preserve"> 'Working Capital'!AG$22</f>
        <v>114655.19212357696</v>
      </c>
      <c r="AH8" s="9">
        <f ca="1" xml:space="preserve"> 'Working Capital'!AH$22</f>
        <v>121607.58321117633</v>
      </c>
      <c r="AI8" s="9">
        <f ca="1" xml:space="preserve"> 'Working Capital'!AI$22</f>
        <v>848289.41541220876</v>
      </c>
      <c r="AJ8" s="9">
        <f ca="1" xml:space="preserve"> 'Working Capital'!AJ$22</f>
        <v>136046.66568363734</v>
      </c>
      <c r="AK8" s="9">
        <f ca="1" xml:space="preserve"> 'Working Capital'!AK$22</f>
        <v>216000</v>
      </c>
      <c r="AL8" s="9">
        <f ca="1" xml:space="preserve"> 'Working Capital'!AL$22</f>
        <v>949230.25573927257</v>
      </c>
      <c r="AM8" s="9">
        <f ca="1" xml:space="preserve"> 'Working Capital'!AM$22</f>
        <v>242656.29339730373</v>
      </c>
      <c r="AN8" s="9">
        <f ca="1" xml:space="preserve"> 'Working Capital'!AN$22</f>
        <v>257356.51556350366</v>
      </c>
      <c r="AO8" s="9">
        <f ca="1" xml:space="preserve"> 'Working Capital'!AO$22</f>
        <v>992947.28387687111</v>
      </c>
      <c r="AP8" s="9">
        <f ca="1" xml:space="preserve"> 'Working Capital'!AP$22</f>
        <v>288933.8331840763</v>
      </c>
      <c r="AQ8" s="9">
        <f ca="1" xml:space="preserve"> 'Working Capital'!AQ$22</f>
        <v>306437.56983833521</v>
      </c>
      <c r="AR8" s="9">
        <f ca="1" xml:space="preserve"> 'Working Capital'!AR$22</f>
        <v>1044385.6493838748</v>
      </c>
      <c r="AS8" s="9">
        <f ca="1" xml:space="preserve"> 'Working Capital'!AS$22</f>
        <v>344158.3599312841</v>
      </c>
      <c r="AT8" s="9">
        <f ca="1" xml:space="preserve"> 'Working Capital'!AT$22</f>
        <v>1085014.1485069308</v>
      </c>
      <c r="AU8" s="9">
        <f ca="1" xml:space="preserve"> 'Working Capital'!AU$22</f>
        <v>384976.44842066651</v>
      </c>
      <c r="AV8" s="9">
        <f ca="1" xml:space="preserve"> 'Working Capital'!AV$22</f>
        <v>1128283.906055395</v>
      </c>
      <c r="AW8" s="9">
        <f ca="1" xml:space="preserve"> 'Working Capital'!AW$22</f>
        <v>496982.19847310614</v>
      </c>
      <c r="AX8" s="9">
        <f ca="1" xml:space="preserve"> 'Working Capital'!AX$22</f>
        <v>1247234.0626406635</v>
      </c>
      <c r="AY8" s="9">
        <f ca="1" xml:space="preserve"> 'Working Capital'!AY$22</f>
        <v>1278113.7881552023</v>
      </c>
      <c r="AZ8" s="9">
        <f ca="1" xml:space="preserve"> 'Working Capital'!AZ$22</f>
        <v>591924.09617982444</v>
      </c>
      <c r="BA8" s="9">
        <f ca="1" xml:space="preserve"> 'Working Capital'!BA$22</f>
        <v>1347782.6193849896</v>
      </c>
      <c r="BB8" s="9">
        <f ca="1" xml:space="preserve"> 'Working Capital'!BB$22</f>
        <v>1384551.4037462824</v>
      </c>
      <c r="BC8" s="9">
        <f ca="1" xml:space="preserve"> 'Working Capital'!BC$22</f>
        <v>1424809.6607856068</v>
      </c>
      <c r="BD8" s="9">
        <f ca="1" xml:space="preserve"> 'Working Capital'!BD$22</f>
        <v>746089.86535636918</v>
      </c>
      <c r="BE8" s="9">
        <f ca="1" xml:space="preserve"> 'Working Capital'!BE$22</f>
        <v>1511602.8201660679</v>
      </c>
      <c r="BF8" s="9">
        <f ca="1" xml:space="preserve"> 'Working Capital'!BF$22</f>
        <v>1559570.8586238534</v>
      </c>
      <c r="BG8" s="9">
        <f ca="1" xml:space="preserve"> 'Working Capital'!BG$22</f>
        <v>1605426.9125316837</v>
      </c>
      <c r="BH8" s="9">
        <f ca="1" xml:space="preserve"> 'Working Capital'!BH$22</f>
        <v>1659060.6304112491</v>
      </c>
      <c r="BI8" s="9">
        <f ca="1" xml:space="preserve"> 'Working Capital'!BI$22</f>
        <v>1714055.5369401877</v>
      </c>
      <c r="BJ8" s="9">
        <f ca="1" xml:space="preserve"> 'Working Capital'!BJ$22</f>
        <v>1774410.742628712</v>
      </c>
      <c r="BK8" s="9">
        <f ca="1" xml:space="preserve"> 'Working Capital'!BK$22</f>
        <v>1836172.290806415</v>
      </c>
      <c r="BL8" s="9">
        <f ca="1" xml:space="preserve"> 'Working Capital'!BL$22</f>
        <v>1903795.5388502679</v>
      </c>
      <c r="BM8" s="9">
        <f ca="1" xml:space="preserve"> 'Working Capital'!BM$22</f>
        <v>1975515.7385617078</v>
      </c>
      <c r="BN8" s="9">
        <f ca="1" xml:space="preserve"> 'Working Capital'!BN$22</f>
        <v>2049056.9055511986</v>
      </c>
      <c r="BO8" s="9">
        <f ca="1" xml:space="preserve"> 'Working Capital'!BO$22</f>
        <v>2129577.7591585023</v>
      </c>
      <c r="BP8" s="9">
        <f ca="1" xml:space="preserve"> 'Working Capital'!BP$22</f>
        <v>2212143.0276206294</v>
      </c>
      <c r="BQ8" s="9">
        <f ca="1" xml:space="preserve"> 'Working Capital'!BQ$22</f>
        <v>2303167.1391798551</v>
      </c>
    </row>
    <row r="9" spans="1:69">
      <c r="E9" s="16" t="str">
        <f xml:space="preserve"> 'Working Capital'!E$45</f>
        <v xml:space="preserve">Cash out on Operating Expense </v>
      </c>
      <c r="F9" s="16">
        <f xml:space="preserve"> 'Working Capital'!F$45</f>
        <v>0</v>
      </c>
      <c r="G9" s="16" t="str">
        <f xml:space="preserve"> 'Working Capital'!G$45</f>
        <v>GBP</v>
      </c>
      <c r="H9" s="41">
        <f ca="1" xml:space="preserve"> 'Working Capital'!H$45</f>
        <v>-8245152.5862744264</v>
      </c>
      <c r="I9" s="16">
        <f xml:space="preserve"> 'Working Capital'!I$45</f>
        <v>0</v>
      </c>
      <c r="J9" s="9">
        <f ca="1">'Working Capital'!J$45</f>
        <v>-32200</v>
      </c>
      <c r="K9" s="9">
        <f ca="1">'Working Capital'!K$45</f>
        <v>-32636.58917580255</v>
      </c>
      <c r="L9" s="9">
        <f ca="1">'Working Capital'!L$45</f>
        <v>-33084.285064132237</v>
      </c>
      <c r="M9" s="9">
        <f ca="1">'Working Capital'!M$45</f>
        <v>-34182.35182563086</v>
      </c>
      <c r="N9" s="9">
        <f ca="1">'Working Capital'!N$45</f>
        <v>-34702.286783095631</v>
      </c>
      <c r="O9" s="9">
        <f ca="1">'Working Capital'!O$45</f>
        <v>-35235.448747608287</v>
      </c>
      <c r="P9" s="9">
        <f ca="1">'Working Capital'!P$45</f>
        <v>-36441.877198544113</v>
      </c>
      <c r="Q9" s="9">
        <f ca="1">'Working Capital'!Q$45</f>
        <v>-37040.520713332044</v>
      </c>
      <c r="R9" s="9">
        <f ca="1">'Working Capital'!R$45</f>
        <v>-37696.012513117836</v>
      </c>
      <c r="S9" s="9">
        <f ca="1">'Working Capital'!S$45</f>
        <v>-39029.027024559364</v>
      </c>
      <c r="T9" s="9">
        <f ca="1">'Working Capital'!T$45</f>
        <v>-39697.210244662623</v>
      </c>
      <c r="U9" s="9">
        <f ca="1">'Working Capital'!U$45</f>
        <v>-40472.935271805465</v>
      </c>
      <c r="V9" s="9">
        <f ca="1">'Working Capital'!V$45</f>
        <v>-49100</v>
      </c>
      <c r="W9" s="9">
        <f ca="1">'Working Capital'!W$45</f>
        <v>-50423.02557392724</v>
      </c>
      <c r="X9" s="9">
        <f ca="1">'Working Capital'!X$45</f>
        <v>-51765.629339730382</v>
      </c>
      <c r="Y9" s="9">
        <f ca="1">'Working Capital'!Y$45</f>
        <v>-53907.041220159139</v>
      </c>
      <c r="Z9" s="9">
        <f ca="1">'Working Capital'!Z$45</f>
        <v>-55466.118051495883</v>
      </c>
      <c r="AA9" s="9">
        <f ca="1">'Working Capital'!AA$45</f>
        <v>-57064.772982216411</v>
      </c>
      <c r="AB9" s="9">
        <f ca="1">'Working Capital'!AB$45</f>
        <v>-59499.165224431563</v>
      </c>
      <c r="AC9" s="9">
        <f ca="1">'Working Capital'!AC$45</f>
        <v>-61293.973178985543</v>
      </c>
      <c r="AD9" s="9">
        <f ca="1">'Working Capital'!AD$45</f>
        <v>-63271.244233726458</v>
      </c>
      <c r="AE9" s="9">
        <f ca="1">'Working Capital'!AE$45</f>
        <v>-66059.707460867416</v>
      </c>
      <c r="AF9" s="9">
        <f ca="1">'Working Capital'!AF$45</f>
        <v>-68055.937452240963</v>
      </c>
      <c r="AG9" s="9">
        <f ca="1">'Working Capital'!AG$45</f>
        <v>-70386.683215713827</v>
      </c>
      <c r="AH9" s="9">
        <f ca="1">'Working Capital'!AH$45</f>
        <v>-79950.850557441998</v>
      </c>
      <c r="AI9" s="9">
        <f ca="1">'Working Capital'!AI$45</f>
        <v>-82976.036974197734</v>
      </c>
      <c r="AJ9" s="9">
        <f ca="1">'Working Capital'!AJ$45</f>
        <v>-86064.009525651622</v>
      </c>
      <c r="AK9" s="9">
        <f ca="1">'Working Capital'!AK$45</f>
        <v>-90179.9318544743</v>
      </c>
      <c r="AL9" s="9">
        <f ca="1">'Working Capital'!AL$45</f>
        <v>-93765.784174990811</v>
      </c>
      <c r="AM9" s="9">
        <f ca="1">'Working Capital'!AM$45</f>
        <v>-97442.662611120133</v>
      </c>
      <c r="AN9" s="9">
        <f ca="1">'Working Capital'!AN$45</f>
        <v>-102221.23169570931</v>
      </c>
      <c r="AO9" s="9">
        <f ca="1">'Working Capital'!AO$45</f>
        <v>-106349.25215278553</v>
      </c>
      <c r="AP9" s="9">
        <f ca="1">'Working Capital'!AP$45</f>
        <v>-110900.5476337554</v>
      </c>
      <c r="AQ9" s="9">
        <f ca="1">'Working Capital'!AQ$45</f>
        <v>-116470.32911469376</v>
      </c>
      <c r="AR9" s="9">
        <f ca="1">'Working Capital'!AR$45</f>
        <v>-121055.93450547682</v>
      </c>
      <c r="AS9" s="9">
        <f ca="1">'Working Capital'!AS$45</f>
        <v>-126419.30629343336</v>
      </c>
      <c r="AT9" s="9">
        <f ca="1">'Working Capital'!AT$45</f>
        <v>-132682.72450146702</v>
      </c>
      <c r="AU9" s="9">
        <f ca="1">'Working Capital'!AU$45</f>
        <v>-138718.24507031948</v>
      </c>
      <c r="AV9" s="9">
        <f ca="1">'Working Capital'!AV$45</f>
        <v>-144894.39988808977</v>
      </c>
      <c r="AW9" s="9">
        <f ca="1">'Working Capital'!AW$45</f>
        <v>-152465.27446326712</v>
      </c>
      <c r="AX9" s="9">
        <f ca="1">'Working Capital'!AX$45</f>
        <v>-159637.2944344111</v>
      </c>
      <c r="AY9" s="9">
        <f ca="1">'Working Capital'!AY$45</f>
        <v>-166991.4111333602</v>
      </c>
      <c r="AZ9" s="9">
        <f ca="1">'Working Capital'!AZ$45</f>
        <v>-175871.69194737269</v>
      </c>
      <c r="BA9" s="9">
        <f ca="1">'Working Capital'!BA$45</f>
        <v>-184128.21879358534</v>
      </c>
      <c r="BB9" s="9">
        <f ca="1">'Working Capital'!BB$45</f>
        <v>-193230.62994950791</v>
      </c>
      <c r="BC9" s="9">
        <f ca="1">'Working Capital'!BC$45</f>
        <v>-203674.33705399177</v>
      </c>
      <c r="BD9" s="9">
        <f ca="1">'Working Capital'!BD$45</f>
        <v>-212838.28044184696</v>
      </c>
      <c r="BE9" s="9">
        <f ca="1">'Working Capital'!BE$45</f>
        <v>-223568.58307260927</v>
      </c>
      <c r="BF9" s="9">
        <f ca="1">'Working Capital'!BF$45</f>
        <v>-235411.88033721992</v>
      </c>
      <c r="BG9" s="9">
        <f ca="1">'Working Capital'!BG$45</f>
        <v>-247459.16447016696</v>
      </c>
      <c r="BH9" s="9">
        <f ca="1">'Working Capital'!BH$45</f>
        <v>-259812.47418374231</v>
      </c>
      <c r="BI9" s="9">
        <f ca="1">'Working Capital'!BI$45</f>
        <v>-274227.89566301968</v>
      </c>
      <c r="BJ9" s="9">
        <f ca="1">'Working Capital'!BJ$45</f>
        <v>-288573.44010379264</v>
      </c>
      <c r="BK9" s="9">
        <f ca="1">'Working Capital'!BK$45</f>
        <v>-303283.39062527771</v>
      </c>
      <c r="BL9" s="9">
        <f ca="1">'Working Capital'!BL$45</f>
        <v>-320300.76488538639</v>
      </c>
      <c r="BM9" s="9">
        <f ca="1">'Working Capital'!BM$45</f>
        <v>-336816.13819036499</v>
      </c>
      <c r="BN9" s="9">
        <f ca="1">'Working Capital'!BN$45</f>
        <v>-354731.90359614906</v>
      </c>
      <c r="BO9" s="9">
        <f ca="1">'Working Capital'!BO$45</f>
        <v>-374824.55916797521</v>
      </c>
      <c r="BP9" s="9">
        <f ca="1">'Working Capital'!BP$45</f>
        <v>-393521.11735300109</v>
      </c>
      <c r="BQ9" s="9">
        <f ca="1">'Working Capital'!BQ$45</f>
        <v>-414981.04735898669</v>
      </c>
    </row>
    <row r="10" spans="1:69">
      <c r="E10" s="11" t="s">
        <v>90</v>
      </c>
      <c r="F10" s="30"/>
      <c r="G10" s="11" t="s">
        <v>205</v>
      </c>
      <c r="H10" s="54">
        <f ca="1" xml:space="preserve"> SUM( J10:BQ10 )</f>
        <v>35839258.153331943</v>
      </c>
      <c r="I10" s="30"/>
      <c r="J10" s="11">
        <f t="shared" ref="J10:BQ10" ca="1" si="0" xml:space="preserve"> SUM( J8:J9 )</f>
        <v>-32200</v>
      </c>
      <c r="K10" s="11">
        <f t="shared" ca="1" si="0"/>
        <v>-32636.58917580255</v>
      </c>
      <c r="L10" s="11">
        <f t="shared" ca="1" si="0"/>
        <v>-33084.285064132237</v>
      </c>
      <c r="M10" s="11">
        <f t="shared" ca="1" si="0"/>
        <v>-34182.35182563086</v>
      </c>
      <c r="N10" s="11">
        <f t="shared" ca="1" si="0"/>
        <v>-34702.286783095631</v>
      </c>
      <c r="O10" s="11">
        <f t="shared" ca="1" si="0"/>
        <v>-35235.448747608287</v>
      </c>
      <c r="P10" s="11">
        <f t="shared" ca="1" si="0"/>
        <v>-36441.877198544113</v>
      </c>
      <c r="Q10" s="11">
        <f t="shared" ca="1" si="0"/>
        <v>-37040.520713332044</v>
      </c>
      <c r="R10" s="11">
        <f t="shared" ca="1" si="0"/>
        <v>-37696.012513117836</v>
      </c>
      <c r="S10" s="11">
        <f t="shared" ca="1" si="0"/>
        <v>565258.72237561038</v>
      </c>
      <c r="T10" s="11">
        <f t="shared" ca="1" si="0"/>
        <v>68403.063881056383</v>
      </c>
      <c r="U10" s="11">
        <f t="shared" ca="1" si="0"/>
        <v>-32860.95879769422</v>
      </c>
      <c r="V10" s="11">
        <f t="shared" ca="1" si="0"/>
        <v>-49100</v>
      </c>
      <c r="W10" s="11">
        <f t="shared" ca="1" si="0"/>
        <v>-50423.02557392724</v>
      </c>
      <c r="X10" s="11">
        <f t="shared" ca="1" si="0"/>
        <v>-51765.629339730382</v>
      </c>
      <c r="Y10" s="11">
        <f t="shared" ca="1" si="0"/>
        <v>655079.83873632911</v>
      </c>
      <c r="Z10" s="11">
        <f t="shared" ca="1" si="0"/>
        <v>103912.8937500413</v>
      </c>
      <c r="AA10" s="11">
        <f t="shared" ca="1" si="0"/>
        <v>23778.077659105969</v>
      </c>
      <c r="AB10" s="11">
        <f t="shared" ca="1" si="0"/>
        <v>26245.784518421875</v>
      </c>
      <c r="AC10" s="11">
        <f t="shared" ca="1" si="0"/>
        <v>29650.326138515578</v>
      </c>
      <c r="AD10" s="11">
        <f t="shared" ca="1" si="0"/>
        <v>33004.67472890122</v>
      </c>
      <c r="AE10" s="11">
        <f t="shared" ca="1" si="0"/>
        <v>756054.13151697209</v>
      </c>
      <c r="AF10" s="11">
        <f t="shared" ca="1" si="0"/>
        <v>40044.336673478014</v>
      </c>
      <c r="AG10" s="11">
        <f t="shared" ca="1" si="0"/>
        <v>44268.508907863128</v>
      </c>
      <c r="AH10" s="11">
        <f t="shared" ca="1" si="0"/>
        <v>41656.732653734332</v>
      </c>
      <c r="AI10" s="11">
        <f t="shared" ca="1" si="0"/>
        <v>765313.37843801104</v>
      </c>
      <c r="AJ10" s="11">
        <f t="shared" ca="1" si="0"/>
        <v>49982.656157985723</v>
      </c>
      <c r="AK10" s="11">
        <f t="shared" ca="1" si="0"/>
        <v>125820.0681455257</v>
      </c>
      <c r="AL10" s="11">
        <f t="shared" ca="1" si="0"/>
        <v>855464.47156428173</v>
      </c>
      <c r="AM10" s="11">
        <f t="shared" ca="1" si="0"/>
        <v>145213.63078618358</v>
      </c>
      <c r="AN10" s="11">
        <f t="shared" ca="1" si="0"/>
        <v>155135.28386779435</v>
      </c>
      <c r="AO10" s="11">
        <f t="shared" ca="1" si="0"/>
        <v>886598.03172408557</v>
      </c>
      <c r="AP10" s="11">
        <f t="shared" ca="1" si="0"/>
        <v>178033.2855503209</v>
      </c>
      <c r="AQ10" s="11">
        <f t="shared" ca="1" si="0"/>
        <v>189967.24072364147</v>
      </c>
      <c r="AR10" s="11">
        <f t="shared" ca="1" si="0"/>
        <v>923329.71487839799</v>
      </c>
      <c r="AS10" s="11">
        <f t="shared" ca="1" si="0"/>
        <v>217739.05363785074</v>
      </c>
      <c r="AT10" s="11">
        <f t="shared" ca="1" si="0"/>
        <v>952331.42400546372</v>
      </c>
      <c r="AU10" s="11">
        <f t="shared" ca="1" si="0"/>
        <v>246258.20335034703</v>
      </c>
      <c r="AV10" s="11">
        <f t="shared" ca="1" si="0"/>
        <v>983389.50616730528</v>
      </c>
      <c r="AW10" s="11">
        <f t="shared" ca="1" si="0"/>
        <v>344516.92400983901</v>
      </c>
      <c r="AX10" s="11">
        <f t="shared" ca="1" si="0"/>
        <v>1087596.7682062523</v>
      </c>
      <c r="AY10" s="11">
        <f t="shared" ca="1" si="0"/>
        <v>1111122.3770218422</v>
      </c>
      <c r="AZ10" s="11">
        <f t="shared" ca="1" si="0"/>
        <v>416052.40423245175</v>
      </c>
      <c r="BA10" s="11">
        <f t="shared" ca="1" si="0"/>
        <v>1163654.4005914042</v>
      </c>
      <c r="BB10" s="11">
        <f t="shared" ca="1" si="0"/>
        <v>1191320.7737967744</v>
      </c>
      <c r="BC10" s="11">
        <f t="shared" ca="1" si="0"/>
        <v>1221135.323731615</v>
      </c>
      <c r="BD10" s="11">
        <f t="shared" ca="1" si="0"/>
        <v>533251.58491452225</v>
      </c>
      <c r="BE10" s="11">
        <f t="shared" ca="1" si="0"/>
        <v>1288034.2370934587</v>
      </c>
      <c r="BF10" s="11">
        <f t="shared" ca="1" si="0"/>
        <v>1324158.9782866335</v>
      </c>
      <c r="BG10" s="11">
        <f t="shared" ca="1" si="0"/>
        <v>1357967.7480615168</v>
      </c>
      <c r="BH10" s="11">
        <f t="shared" ca="1" si="0"/>
        <v>1399248.1562275067</v>
      </c>
      <c r="BI10" s="11">
        <f t="shared" ca="1" si="0"/>
        <v>1439827.6412771679</v>
      </c>
      <c r="BJ10" s="11">
        <f t="shared" ca="1" si="0"/>
        <v>1485837.3025249194</v>
      </c>
      <c r="BK10" s="11">
        <f t="shared" ca="1" si="0"/>
        <v>1532888.9001811373</v>
      </c>
      <c r="BL10" s="11">
        <f t="shared" ca="1" si="0"/>
        <v>1583494.7739648814</v>
      </c>
      <c r="BM10" s="11">
        <f t="shared" ca="1" si="0"/>
        <v>1638699.6003713429</v>
      </c>
      <c r="BN10" s="11">
        <f t="shared" ca="1" si="0"/>
        <v>1694325.0019550496</v>
      </c>
      <c r="BO10" s="11">
        <f t="shared" ca="1" si="0"/>
        <v>1754753.1999905272</v>
      </c>
      <c r="BP10" s="11">
        <f t="shared" ca="1" si="0"/>
        <v>1818621.9102676283</v>
      </c>
      <c r="BQ10" s="11">
        <f t="shared" ca="1" si="0"/>
        <v>1888186.0918208684</v>
      </c>
    </row>
    <row r="12" spans="1:69">
      <c r="E12" s="16" t="str">
        <f xml:space="preserve"> 'Working Capital'!E$14</f>
        <v xml:space="preserve">Cash out on Inventory </v>
      </c>
      <c r="F12" s="16">
        <f xml:space="preserve"> 'Working Capital'!F$14</f>
        <v>0</v>
      </c>
      <c r="G12" s="16" t="str">
        <f xml:space="preserve"> 'Working Capital'!G$14</f>
        <v>GBP</v>
      </c>
      <c r="H12" s="41">
        <f ca="1" xml:space="preserve"> 'Working Capital'!H$14</f>
        <v>-5565000</v>
      </c>
      <c r="I12" s="16">
        <f xml:space="preserve"> 'Working Capital'!I$14</f>
        <v>0</v>
      </c>
      <c r="J12" s="9">
        <f ca="1">'Working Capital'!J$14</f>
        <v>-52500</v>
      </c>
      <c r="K12" s="9">
        <f ca="1">'Working Capital'!K$14</f>
        <v>0</v>
      </c>
      <c r="L12" s="9">
        <f ca="1">'Working Capital'!L$14</f>
        <v>0</v>
      </c>
      <c r="M12" s="9">
        <f ca="1">'Working Capital'!M$14</f>
        <v>0</v>
      </c>
      <c r="N12" s="9">
        <f ca="1">'Working Capital'!N$14</f>
        <v>0</v>
      </c>
      <c r="O12" s="9">
        <f ca="1">'Working Capital'!O$14</f>
        <v>0</v>
      </c>
      <c r="P12" s="9">
        <f ca="1">'Working Capital'!P$14</f>
        <v>-175000</v>
      </c>
      <c r="Q12" s="9">
        <f ca="1">'Working Capital'!Q$14</f>
        <v>0</v>
      </c>
      <c r="R12" s="9">
        <f ca="1">'Working Capital'!R$14</f>
        <v>0</v>
      </c>
      <c r="S12" s="9">
        <f ca="1">'Working Capital'!S$14</f>
        <v>0</v>
      </c>
      <c r="T12" s="9">
        <f ca="1">'Working Capital'!T$14</f>
        <v>0</v>
      </c>
      <c r="U12" s="9">
        <f ca="1">'Working Capital'!U$14</f>
        <v>0</v>
      </c>
      <c r="V12" s="9">
        <f ca="1">'Working Capital'!V$14</f>
        <v>-175000</v>
      </c>
      <c r="W12" s="9">
        <f ca="1">'Working Capital'!W$14</f>
        <v>0</v>
      </c>
      <c r="X12" s="9">
        <f ca="1">'Working Capital'!X$14</f>
        <v>0</v>
      </c>
      <c r="Y12" s="9">
        <f ca="1">'Working Capital'!Y$14</f>
        <v>0</v>
      </c>
      <c r="Z12" s="9">
        <f ca="1">'Working Capital'!Z$14</f>
        <v>-52500</v>
      </c>
      <c r="AA12" s="9">
        <f ca="1">'Working Capital'!AA$14</f>
        <v>0</v>
      </c>
      <c r="AB12" s="9">
        <f ca="1">'Working Capital'!AB$14</f>
        <v>-122499.99999999999</v>
      </c>
      <c r="AC12" s="9">
        <f ca="1">'Working Capital'!AC$14</f>
        <v>-52500</v>
      </c>
      <c r="AD12" s="9">
        <f ca="1">'Working Capital'!AD$14</f>
        <v>0</v>
      </c>
      <c r="AE12" s="9">
        <f ca="1">'Working Capital'!AE$14</f>
        <v>0</v>
      </c>
      <c r="AF12" s="9">
        <f ca="1">'Working Capital'!AF$14</f>
        <v>-175000</v>
      </c>
      <c r="AG12" s="9">
        <f ca="1">'Working Capital'!AG$14</f>
        <v>0</v>
      </c>
      <c r="AH12" s="9">
        <f ca="1">'Working Capital'!AH$14</f>
        <v>0</v>
      </c>
      <c r="AI12" s="9">
        <f ca="1">'Working Capital'!AI$14</f>
        <v>-175000</v>
      </c>
      <c r="AJ12" s="9">
        <f ca="1">'Working Capital'!AJ$14</f>
        <v>0</v>
      </c>
      <c r="AK12" s="9">
        <f ca="1">'Working Capital'!AK$14</f>
        <v>-52500</v>
      </c>
      <c r="AL12" s="9">
        <f ca="1">'Working Capital'!AL$14</f>
        <v>-122499.99999999999</v>
      </c>
      <c r="AM12" s="9">
        <f ca="1">'Working Capital'!AM$14</f>
        <v>-52500</v>
      </c>
      <c r="AN12" s="9">
        <f ca="1">'Working Capital'!AN$14</f>
        <v>0</v>
      </c>
      <c r="AO12" s="9">
        <f ca="1">'Working Capital'!AO$14</f>
        <v>-175000</v>
      </c>
      <c r="AP12" s="9">
        <f ca="1">'Working Capital'!AP$14</f>
        <v>-52500</v>
      </c>
      <c r="AQ12" s="9">
        <f ca="1">'Working Capital'!AQ$14</f>
        <v>-122499.99999999999</v>
      </c>
      <c r="AR12" s="9">
        <f ca="1">'Working Capital'!AR$14</f>
        <v>-52500</v>
      </c>
      <c r="AS12" s="9">
        <f ca="1">'Working Capital'!AS$14</f>
        <v>-175000</v>
      </c>
      <c r="AT12" s="9">
        <f ca="1">'Working Capital'!AT$14</f>
        <v>-52500</v>
      </c>
      <c r="AU12" s="9">
        <f ca="1">'Working Capital'!AU$14</f>
        <v>-122499.99999999999</v>
      </c>
      <c r="AV12" s="9">
        <f ca="1">'Working Capital'!AV$14</f>
        <v>-175000</v>
      </c>
      <c r="AW12" s="9">
        <f ca="1">'Working Capital'!AW$14</f>
        <v>-52500</v>
      </c>
      <c r="AX12" s="9">
        <f ca="1">'Working Capital'!AX$14</f>
        <v>-175000</v>
      </c>
      <c r="AY12" s="9">
        <f ca="1">'Working Capital'!AY$14</f>
        <v>-175000</v>
      </c>
      <c r="AZ12" s="9">
        <f ca="1">'Working Capital'!AZ$14</f>
        <v>-175000</v>
      </c>
      <c r="BA12" s="9">
        <f ca="1">'Working Capital'!BA$14</f>
        <v>-52500</v>
      </c>
      <c r="BB12" s="9">
        <f ca="1">'Working Capital'!BB$14</f>
        <v>-175000</v>
      </c>
      <c r="BC12" s="9">
        <f ca="1">'Working Capital'!BC$14</f>
        <v>-175000</v>
      </c>
      <c r="BD12" s="9">
        <f ca="1">'Working Capital'!BD$14</f>
        <v>-175000</v>
      </c>
      <c r="BE12" s="9">
        <f ca="1">'Working Capital'!BE$14</f>
        <v>-175000</v>
      </c>
      <c r="BF12" s="9">
        <f ca="1">'Working Capital'!BF$14</f>
        <v>-175000</v>
      </c>
      <c r="BG12" s="9">
        <f ca="1">'Working Capital'!BG$14</f>
        <v>-175000</v>
      </c>
      <c r="BH12" s="9">
        <f ca="1">'Working Capital'!BH$14</f>
        <v>-175000</v>
      </c>
      <c r="BI12" s="9">
        <f ca="1">'Working Capital'!BI$14</f>
        <v>-175000</v>
      </c>
      <c r="BJ12" s="9">
        <f ca="1">'Working Capital'!BJ$14</f>
        <v>-175000</v>
      </c>
      <c r="BK12" s="9">
        <f ca="1">'Working Capital'!BK$14</f>
        <v>-175000</v>
      </c>
      <c r="BL12" s="9">
        <f ca="1">'Working Capital'!BL$14</f>
        <v>-175000</v>
      </c>
      <c r="BM12" s="9">
        <f ca="1">'Working Capital'!BM$14</f>
        <v>-175000</v>
      </c>
      <c r="BN12" s="9">
        <f ca="1">'Working Capital'!BN$14</f>
        <v>-175000</v>
      </c>
      <c r="BO12" s="9">
        <f ca="1">'Working Capital'!BO$14</f>
        <v>-175000</v>
      </c>
      <c r="BP12" s="9">
        <f ca="1">'Working Capital'!BP$14</f>
        <v>-175000</v>
      </c>
      <c r="BQ12" s="9">
        <f ca="1">'Working Capital'!BQ$14</f>
        <v>-175000</v>
      </c>
    </row>
    <row r="13" spans="1:69">
      <c r="E13" s="11" t="s">
        <v>18</v>
      </c>
      <c r="F13" s="30"/>
      <c r="G13" s="11" t="s">
        <v>205</v>
      </c>
      <c r="H13" s="54">
        <f ca="1" xml:space="preserve"> SUM( J13:BQ13 )</f>
        <v>30274258.153331954</v>
      </c>
      <c r="I13" s="30"/>
      <c r="J13" s="11">
        <f t="shared" ref="J13:BQ13" ca="1" si="1" xml:space="preserve"> J10 + J12</f>
        <v>-84700</v>
      </c>
      <c r="K13" s="11">
        <f t="shared" ca="1" si="1"/>
        <v>-32636.58917580255</v>
      </c>
      <c r="L13" s="11">
        <f t="shared" ca="1" si="1"/>
        <v>-33084.285064132237</v>
      </c>
      <c r="M13" s="11">
        <f t="shared" ca="1" si="1"/>
        <v>-34182.35182563086</v>
      </c>
      <c r="N13" s="11">
        <f t="shared" ca="1" si="1"/>
        <v>-34702.286783095631</v>
      </c>
      <c r="O13" s="11">
        <f t="shared" ca="1" si="1"/>
        <v>-35235.448747608287</v>
      </c>
      <c r="P13" s="11">
        <f t="shared" ca="1" si="1"/>
        <v>-211441.8771985441</v>
      </c>
      <c r="Q13" s="11">
        <f t="shared" ca="1" si="1"/>
        <v>-37040.520713332044</v>
      </c>
      <c r="R13" s="11">
        <f t="shared" ca="1" si="1"/>
        <v>-37696.012513117836</v>
      </c>
      <c r="S13" s="11">
        <f t="shared" ca="1" si="1"/>
        <v>565258.72237561038</v>
      </c>
      <c r="T13" s="11">
        <f t="shared" ca="1" si="1"/>
        <v>68403.063881056383</v>
      </c>
      <c r="U13" s="11">
        <f t="shared" ca="1" si="1"/>
        <v>-32860.95879769422</v>
      </c>
      <c r="V13" s="11">
        <f t="shared" ca="1" si="1"/>
        <v>-224100</v>
      </c>
      <c r="W13" s="11">
        <f t="shared" ca="1" si="1"/>
        <v>-50423.02557392724</v>
      </c>
      <c r="X13" s="11">
        <f t="shared" ca="1" si="1"/>
        <v>-51765.629339730382</v>
      </c>
      <c r="Y13" s="11">
        <f t="shared" ca="1" si="1"/>
        <v>655079.83873632911</v>
      </c>
      <c r="Z13" s="11">
        <f t="shared" ca="1" si="1"/>
        <v>51412.893750041301</v>
      </c>
      <c r="AA13" s="11">
        <f t="shared" ca="1" si="1"/>
        <v>23778.077659105969</v>
      </c>
      <c r="AB13" s="11">
        <f t="shared" ca="1" si="1"/>
        <v>-96254.21548157811</v>
      </c>
      <c r="AC13" s="11">
        <f t="shared" ca="1" si="1"/>
        <v>-22849.673861484422</v>
      </c>
      <c r="AD13" s="11">
        <f t="shared" ca="1" si="1"/>
        <v>33004.67472890122</v>
      </c>
      <c r="AE13" s="11">
        <f t="shared" ca="1" si="1"/>
        <v>756054.13151697209</v>
      </c>
      <c r="AF13" s="11">
        <f t="shared" ca="1" si="1"/>
        <v>-134955.66332652199</v>
      </c>
      <c r="AG13" s="11">
        <f t="shared" ca="1" si="1"/>
        <v>44268.508907863128</v>
      </c>
      <c r="AH13" s="11">
        <f t="shared" ca="1" si="1"/>
        <v>41656.732653734332</v>
      </c>
      <c r="AI13" s="11">
        <f t="shared" ca="1" si="1"/>
        <v>590313.37843801104</v>
      </c>
      <c r="AJ13" s="11">
        <f t="shared" ca="1" si="1"/>
        <v>49982.656157985723</v>
      </c>
      <c r="AK13" s="11">
        <f t="shared" ca="1" si="1"/>
        <v>73320.0681455257</v>
      </c>
      <c r="AL13" s="11">
        <f t="shared" ca="1" si="1"/>
        <v>732964.47156428173</v>
      </c>
      <c r="AM13" s="11">
        <f t="shared" ca="1" si="1"/>
        <v>92713.630786183581</v>
      </c>
      <c r="AN13" s="11">
        <f t="shared" ca="1" si="1"/>
        <v>155135.28386779435</v>
      </c>
      <c r="AO13" s="11">
        <f t="shared" ca="1" si="1"/>
        <v>711598.03172408557</v>
      </c>
      <c r="AP13" s="11">
        <f t="shared" ca="1" si="1"/>
        <v>125533.2855503209</v>
      </c>
      <c r="AQ13" s="11">
        <f t="shared" ca="1" si="1"/>
        <v>67467.240723641487</v>
      </c>
      <c r="AR13" s="11">
        <f t="shared" ca="1" si="1"/>
        <v>870829.71487839799</v>
      </c>
      <c r="AS13" s="11">
        <f t="shared" ca="1" si="1"/>
        <v>42739.053637850739</v>
      </c>
      <c r="AT13" s="11">
        <f t="shared" ca="1" si="1"/>
        <v>899831.42400546372</v>
      </c>
      <c r="AU13" s="11">
        <f t="shared" ca="1" si="1"/>
        <v>123758.20335034704</v>
      </c>
      <c r="AV13" s="11">
        <f t="shared" ca="1" si="1"/>
        <v>808389.50616730528</v>
      </c>
      <c r="AW13" s="11">
        <f t="shared" ca="1" si="1"/>
        <v>292016.92400983901</v>
      </c>
      <c r="AX13" s="11">
        <f t="shared" ca="1" si="1"/>
        <v>912596.76820625225</v>
      </c>
      <c r="AY13" s="11">
        <f t="shared" ca="1" si="1"/>
        <v>936122.37702184217</v>
      </c>
      <c r="AZ13" s="11">
        <f t="shared" ca="1" si="1"/>
        <v>241052.40423245175</v>
      </c>
      <c r="BA13" s="11">
        <f t="shared" ca="1" si="1"/>
        <v>1111154.4005914042</v>
      </c>
      <c r="BB13" s="11">
        <f t="shared" ca="1" si="1"/>
        <v>1016320.7737967744</v>
      </c>
      <c r="BC13" s="11">
        <f t="shared" ca="1" si="1"/>
        <v>1046135.323731615</v>
      </c>
      <c r="BD13" s="11">
        <f t="shared" ca="1" si="1"/>
        <v>358251.58491452225</v>
      </c>
      <c r="BE13" s="11">
        <f t="shared" ca="1" si="1"/>
        <v>1113034.2370934587</v>
      </c>
      <c r="BF13" s="11">
        <f t="shared" ca="1" si="1"/>
        <v>1149158.9782866335</v>
      </c>
      <c r="BG13" s="11">
        <f t="shared" ca="1" si="1"/>
        <v>1182967.7480615168</v>
      </c>
      <c r="BH13" s="11">
        <f t="shared" ca="1" si="1"/>
        <v>1224248.1562275067</v>
      </c>
      <c r="BI13" s="11">
        <f t="shared" ca="1" si="1"/>
        <v>1264827.6412771679</v>
      </c>
      <c r="BJ13" s="11">
        <f t="shared" ca="1" si="1"/>
        <v>1310837.3025249194</v>
      </c>
      <c r="BK13" s="11">
        <f t="shared" ca="1" si="1"/>
        <v>1357888.9001811373</v>
      </c>
      <c r="BL13" s="11">
        <f t="shared" ca="1" si="1"/>
        <v>1408494.7739648814</v>
      </c>
      <c r="BM13" s="11">
        <f t="shared" ca="1" si="1"/>
        <v>1463699.6003713429</v>
      </c>
      <c r="BN13" s="11">
        <f t="shared" ca="1" si="1"/>
        <v>1519325.0019550496</v>
      </c>
      <c r="BO13" s="11">
        <f t="shared" ca="1" si="1"/>
        <v>1579753.1999905272</v>
      </c>
      <c r="BP13" s="11">
        <f t="shared" ca="1" si="1"/>
        <v>1643621.9102676283</v>
      </c>
      <c r="BQ13" s="11">
        <f t="shared" ca="1" si="1"/>
        <v>1713186.0918208684</v>
      </c>
    </row>
    <row r="15" spans="1:69">
      <c r="E15" s="16" t="str">
        <f xml:space="preserve"> 'Supply Chain finance'!E$22</f>
        <v>Supply Chain Finance drawdown</v>
      </c>
      <c r="F15" s="16">
        <f xml:space="preserve"> 'Supply Chain finance'!F$22</f>
        <v>0</v>
      </c>
      <c r="G15" s="16" t="str">
        <f xml:space="preserve"> 'Supply Chain finance'!G$22</f>
        <v>GBP</v>
      </c>
      <c r="H15" s="41">
        <f ca="1" xml:space="preserve"> 'Supply Chain finance'!H$22</f>
        <v>0</v>
      </c>
      <c r="I15" s="16">
        <f xml:space="preserve"> 'Supply Chain finance'!I$22</f>
        <v>0</v>
      </c>
      <c r="J15" s="9">
        <f ca="1" xml:space="preserve"> 'Supply Chain finance'!J$22</f>
        <v>0</v>
      </c>
      <c r="K15" s="9">
        <f ca="1" xml:space="preserve"> 'Supply Chain finance'!K$22</f>
        <v>0</v>
      </c>
      <c r="L15" s="9">
        <f ca="1" xml:space="preserve"> 'Supply Chain finance'!L$22</f>
        <v>0</v>
      </c>
      <c r="M15" s="9">
        <f ca="1" xml:space="preserve"> 'Supply Chain finance'!M$22</f>
        <v>0</v>
      </c>
      <c r="N15" s="9">
        <f ca="1" xml:space="preserve"> 'Supply Chain finance'!N$22</f>
        <v>0</v>
      </c>
      <c r="O15" s="9">
        <f ca="1" xml:space="preserve"> 'Supply Chain finance'!O$22</f>
        <v>0</v>
      </c>
      <c r="P15" s="9">
        <f ca="1" xml:space="preserve"> 'Supply Chain finance'!P$22</f>
        <v>0</v>
      </c>
      <c r="Q15" s="9">
        <f ca="1" xml:space="preserve"> 'Supply Chain finance'!Q$22</f>
        <v>0</v>
      </c>
      <c r="R15" s="9">
        <f ca="1" xml:space="preserve"> 'Supply Chain finance'!R$22</f>
        <v>0</v>
      </c>
      <c r="S15" s="9">
        <f ca="1" xml:space="preserve"> 'Supply Chain finance'!S$22</f>
        <v>0</v>
      </c>
      <c r="T15" s="9">
        <f ca="1" xml:space="preserve"> 'Supply Chain finance'!T$22</f>
        <v>0</v>
      </c>
      <c r="U15" s="9">
        <f ca="1" xml:space="preserve"> 'Supply Chain finance'!U$22</f>
        <v>0</v>
      </c>
      <c r="V15" s="9">
        <f ca="1" xml:space="preserve"> 'Supply Chain finance'!V$22</f>
        <v>0</v>
      </c>
      <c r="W15" s="9">
        <f ca="1" xml:space="preserve"> 'Supply Chain finance'!W$22</f>
        <v>0</v>
      </c>
      <c r="X15" s="9">
        <f ca="1" xml:space="preserve"> 'Supply Chain finance'!X$22</f>
        <v>0</v>
      </c>
      <c r="Y15" s="9">
        <f ca="1" xml:space="preserve"> 'Supply Chain finance'!Y$22</f>
        <v>0</v>
      </c>
      <c r="Z15" s="9">
        <f ca="1" xml:space="preserve"> 'Supply Chain finance'!Z$22</f>
        <v>0</v>
      </c>
      <c r="AA15" s="9">
        <f ca="1" xml:space="preserve"> 'Supply Chain finance'!AA$22</f>
        <v>0</v>
      </c>
      <c r="AB15" s="9">
        <f ca="1" xml:space="preserve"> 'Supply Chain finance'!AB$22</f>
        <v>0</v>
      </c>
      <c r="AC15" s="9">
        <f ca="1" xml:space="preserve"> 'Supply Chain finance'!AC$22</f>
        <v>0</v>
      </c>
      <c r="AD15" s="9">
        <f ca="1" xml:space="preserve"> 'Supply Chain finance'!AD$22</f>
        <v>0</v>
      </c>
      <c r="AE15" s="9">
        <f ca="1" xml:space="preserve"> 'Supply Chain finance'!AE$22</f>
        <v>0</v>
      </c>
      <c r="AF15" s="9">
        <f ca="1" xml:space="preserve"> 'Supply Chain finance'!AF$22</f>
        <v>0</v>
      </c>
      <c r="AG15" s="9">
        <f ca="1" xml:space="preserve"> 'Supply Chain finance'!AG$22</f>
        <v>0</v>
      </c>
      <c r="AH15" s="9">
        <f ca="1" xml:space="preserve"> 'Supply Chain finance'!AH$22</f>
        <v>0</v>
      </c>
      <c r="AI15" s="9">
        <f ca="1" xml:space="preserve"> 'Supply Chain finance'!AI$22</f>
        <v>0</v>
      </c>
      <c r="AJ15" s="9">
        <f ca="1" xml:space="preserve"> 'Supply Chain finance'!AJ$22</f>
        <v>0</v>
      </c>
      <c r="AK15" s="9">
        <f ca="1" xml:space="preserve"> 'Supply Chain finance'!AK$22</f>
        <v>0</v>
      </c>
      <c r="AL15" s="9">
        <f ca="1" xml:space="preserve"> 'Supply Chain finance'!AL$22</f>
        <v>0</v>
      </c>
      <c r="AM15" s="9">
        <f ca="1" xml:space="preserve"> 'Supply Chain finance'!AM$22</f>
        <v>0</v>
      </c>
      <c r="AN15" s="9">
        <f ca="1" xml:space="preserve"> 'Supply Chain finance'!AN$22</f>
        <v>0</v>
      </c>
      <c r="AO15" s="9">
        <f ca="1" xml:space="preserve"> 'Supply Chain finance'!AO$22</f>
        <v>0</v>
      </c>
      <c r="AP15" s="9">
        <f ca="1" xml:space="preserve"> 'Supply Chain finance'!AP$22</f>
        <v>0</v>
      </c>
      <c r="AQ15" s="9">
        <f ca="1" xml:space="preserve"> 'Supply Chain finance'!AQ$22</f>
        <v>0</v>
      </c>
      <c r="AR15" s="9">
        <f ca="1" xml:space="preserve"> 'Supply Chain finance'!AR$22</f>
        <v>0</v>
      </c>
      <c r="AS15" s="9">
        <f ca="1" xml:space="preserve"> 'Supply Chain finance'!AS$22</f>
        <v>0</v>
      </c>
      <c r="AT15" s="9">
        <f ca="1" xml:space="preserve"> 'Supply Chain finance'!AT$22</f>
        <v>0</v>
      </c>
      <c r="AU15" s="9">
        <f ca="1" xml:space="preserve"> 'Supply Chain finance'!AU$22</f>
        <v>0</v>
      </c>
      <c r="AV15" s="9">
        <f ca="1" xml:space="preserve"> 'Supply Chain finance'!AV$22</f>
        <v>0</v>
      </c>
      <c r="AW15" s="9">
        <f ca="1" xml:space="preserve"> 'Supply Chain finance'!AW$22</f>
        <v>0</v>
      </c>
      <c r="AX15" s="9">
        <f ca="1" xml:space="preserve"> 'Supply Chain finance'!AX$22</f>
        <v>0</v>
      </c>
      <c r="AY15" s="9">
        <f ca="1" xml:space="preserve"> 'Supply Chain finance'!AY$22</f>
        <v>0</v>
      </c>
      <c r="AZ15" s="9">
        <f ca="1" xml:space="preserve"> 'Supply Chain finance'!AZ$22</f>
        <v>0</v>
      </c>
      <c r="BA15" s="9">
        <f ca="1" xml:space="preserve"> 'Supply Chain finance'!BA$22</f>
        <v>0</v>
      </c>
      <c r="BB15" s="9">
        <f ca="1" xml:space="preserve"> 'Supply Chain finance'!BB$22</f>
        <v>0</v>
      </c>
      <c r="BC15" s="9">
        <f ca="1" xml:space="preserve"> 'Supply Chain finance'!BC$22</f>
        <v>0</v>
      </c>
      <c r="BD15" s="9">
        <f ca="1" xml:space="preserve"> 'Supply Chain finance'!BD$22</f>
        <v>0</v>
      </c>
      <c r="BE15" s="9">
        <f ca="1" xml:space="preserve"> 'Supply Chain finance'!BE$22</f>
        <v>0</v>
      </c>
      <c r="BF15" s="9">
        <f ca="1" xml:space="preserve"> 'Supply Chain finance'!BF$22</f>
        <v>0</v>
      </c>
      <c r="BG15" s="9">
        <f ca="1" xml:space="preserve"> 'Supply Chain finance'!BG$22</f>
        <v>0</v>
      </c>
      <c r="BH15" s="9">
        <f ca="1" xml:space="preserve"> 'Supply Chain finance'!BH$22</f>
        <v>0</v>
      </c>
      <c r="BI15" s="9">
        <f ca="1" xml:space="preserve"> 'Supply Chain finance'!BI$22</f>
        <v>0</v>
      </c>
      <c r="BJ15" s="9">
        <f ca="1" xml:space="preserve"> 'Supply Chain finance'!BJ$22</f>
        <v>0</v>
      </c>
      <c r="BK15" s="9">
        <f ca="1" xml:space="preserve"> 'Supply Chain finance'!BK$22</f>
        <v>0</v>
      </c>
      <c r="BL15" s="9">
        <f ca="1" xml:space="preserve"> 'Supply Chain finance'!BL$22</f>
        <v>0</v>
      </c>
      <c r="BM15" s="9">
        <f ca="1" xml:space="preserve"> 'Supply Chain finance'!BM$22</f>
        <v>0</v>
      </c>
      <c r="BN15" s="9">
        <f ca="1" xml:space="preserve"> 'Supply Chain finance'!BN$22</f>
        <v>0</v>
      </c>
      <c r="BO15" s="9">
        <f ca="1" xml:space="preserve"> 'Supply Chain finance'!BO$22</f>
        <v>0</v>
      </c>
      <c r="BP15" s="9">
        <f ca="1" xml:space="preserve"> 'Supply Chain finance'!BP$22</f>
        <v>0</v>
      </c>
      <c r="BQ15" s="9">
        <f ca="1" xml:space="preserve"> 'Supply Chain finance'!BQ$22</f>
        <v>0</v>
      </c>
    </row>
    <row r="16" spans="1:69">
      <c r="E16" s="16" t="str">
        <f xml:space="preserve"> 'Supply Chain finance'!E$29</f>
        <v xml:space="preserve">Supply Chain Finance principal repayment </v>
      </c>
      <c r="F16" s="16">
        <f xml:space="preserve"> 'Supply Chain finance'!F$29</f>
        <v>0</v>
      </c>
      <c r="G16" s="16" t="str">
        <f xml:space="preserve"> 'Supply Chain finance'!G$29</f>
        <v>GBP</v>
      </c>
      <c r="H16" s="41">
        <f ca="1" xml:space="preserve"> 'Supply Chain finance'!H$29</f>
        <v>0</v>
      </c>
      <c r="I16" s="16">
        <f xml:space="preserve"> 'Supply Chain finance'!I$29</f>
        <v>0</v>
      </c>
      <c r="J16" s="9">
        <f ca="1">'Supply Chain finance'!J$29</f>
        <v>0</v>
      </c>
      <c r="K16" s="9">
        <f ca="1">'Supply Chain finance'!K$29</f>
        <v>0</v>
      </c>
      <c r="L16" s="9">
        <f ca="1">'Supply Chain finance'!L$29</f>
        <v>0</v>
      </c>
      <c r="M16" s="9">
        <f ca="1">'Supply Chain finance'!M$29</f>
        <v>0</v>
      </c>
      <c r="N16" s="9">
        <f ca="1">'Supply Chain finance'!N$29</f>
        <v>0</v>
      </c>
      <c r="O16" s="9">
        <f ca="1">'Supply Chain finance'!O$29</f>
        <v>0</v>
      </c>
      <c r="P16" s="9">
        <f ca="1">'Supply Chain finance'!P$29</f>
        <v>0</v>
      </c>
      <c r="Q16" s="9">
        <f ca="1">'Supply Chain finance'!Q$29</f>
        <v>0</v>
      </c>
      <c r="R16" s="9">
        <f ca="1">'Supply Chain finance'!R$29</f>
        <v>0</v>
      </c>
      <c r="S16" s="9">
        <f ca="1">'Supply Chain finance'!S$29</f>
        <v>0</v>
      </c>
      <c r="T16" s="9">
        <f ca="1">'Supply Chain finance'!T$29</f>
        <v>0</v>
      </c>
      <c r="U16" s="9">
        <f ca="1">'Supply Chain finance'!U$29</f>
        <v>0</v>
      </c>
      <c r="V16" s="9">
        <f ca="1">'Supply Chain finance'!V$29</f>
        <v>0</v>
      </c>
      <c r="W16" s="9">
        <f ca="1">'Supply Chain finance'!W$29</f>
        <v>0</v>
      </c>
      <c r="X16" s="9">
        <f ca="1">'Supply Chain finance'!X$29</f>
        <v>0</v>
      </c>
      <c r="Y16" s="9">
        <f ca="1">'Supply Chain finance'!Y$29</f>
        <v>0</v>
      </c>
      <c r="Z16" s="9">
        <f ca="1">'Supply Chain finance'!Z$29</f>
        <v>0</v>
      </c>
      <c r="AA16" s="9">
        <f ca="1">'Supply Chain finance'!AA$29</f>
        <v>0</v>
      </c>
      <c r="AB16" s="9">
        <f ca="1">'Supply Chain finance'!AB$29</f>
        <v>0</v>
      </c>
      <c r="AC16" s="9">
        <f ca="1">'Supply Chain finance'!AC$29</f>
        <v>0</v>
      </c>
      <c r="AD16" s="9">
        <f ca="1">'Supply Chain finance'!AD$29</f>
        <v>0</v>
      </c>
      <c r="AE16" s="9">
        <f ca="1">'Supply Chain finance'!AE$29</f>
        <v>0</v>
      </c>
      <c r="AF16" s="9">
        <f ca="1">'Supply Chain finance'!AF$29</f>
        <v>0</v>
      </c>
      <c r="AG16" s="9">
        <f ca="1">'Supply Chain finance'!AG$29</f>
        <v>0</v>
      </c>
      <c r="AH16" s="9">
        <f ca="1">'Supply Chain finance'!AH$29</f>
        <v>0</v>
      </c>
      <c r="AI16" s="9">
        <f ca="1">'Supply Chain finance'!AI$29</f>
        <v>0</v>
      </c>
      <c r="AJ16" s="9">
        <f ca="1">'Supply Chain finance'!AJ$29</f>
        <v>0</v>
      </c>
      <c r="AK16" s="9">
        <f ca="1">'Supply Chain finance'!AK$29</f>
        <v>0</v>
      </c>
      <c r="AL16" s="9">
        <f ca="1">'Supply Chain finance'!AL$29</f>
        <v>0</v>
      </c>
      <c r="AM16" s="9">
        <f ca="1">'Supply Chain finance'!AM$29</f>
        <v>0</v>
      </c>
      <c r="AN16" s="9">
        <f ca="1">'Supply Chain finance'!AN$29</f>
        <v>0</v>
      </c>
      <c r="AO16" s="9">
        <f ca="1">'Supply Chain finance'!AO$29</f>
        <v>0</v>
      </c>
      <c r="AP16" s="9">
        <f ca="1">'Supply Chain finance'!AP$29</f>
        <v>0</v>
      </c>
      <c r="AQ16" s="9">
        <f ca="1">'Supply Chain finance'!AQ$29</f>
        <v>0</v>
      </c>
      <c r="AR16" s="9">
        <f ca="1">'Supply Chain finance'!AR$29</f>
        <v>0</v>
      </c>
      <c r="AS16" s="9">
        <f ca="1">'Supply Chain finance'!AS$29</f>
        <v>0</v>
      </c>
      <c r="AT16" s="9">
        <f ca="1">'Supply Chain finance'!AT$29</f>
        <v>0</v>
      </c>
      <c r="AU16" s="9">
        <f ca="1">'Supply Chain finance'!AU$29</f>
        <v>0</v>
      </c>
      <c r="AV16" s="9">
        <f ca="1">'Supply Chain finance'!AV$29</f>
        <v>0</v>
      </c>
      <c r="AW16" s="9">
        <f ca="1">'Supply Chain finance'!AW$29</f>
        <v>0</v>
      </c>
      <c r="AX16" s="9">
        <f ca="1">'Supply Chain finance'!AX$29</f>
        <v>0</v>
      </c>
      <c r="AY16" s="9">
        <f ca="1">'Supply Chain finance'!AY$29</f>
        <v>0</v>
      </c>
      <c r="AZ16" s="9">
        <f ca="1">'Supply Chain finance'!AZ$29</f>
        <v>0</v>
      </c>
      <c r="BA16" s="9">
        <f ca="1">'Supply Chain finance'!BA$29</f>
        <v>0</v>
      </c>
      <c r="BB16" s="9">
        <f ca="1">'Supply Chain finance'!BB$29</f>
        <v>0</v>
      </c>
      <c r="BC16" s="9">
        <f ca="1">'Supply Chain finance'!BC$29</f>
        <v>0</v>
      </c>
      <c r="BD16" s="9">
        <f ca="1">'Supply Chain finance'!BD$29</f>
        <v>0</v>
      </c>
      <c r="BE16" s="9">
        <f ca="1">'Supply Chain finance'!BE$29</f>
        <v>0</v>
      </c>
      <c r="BF16" s="9">
        <f ca="1">'Supply Chain finance'!BF$29</f>
        <v>0</v>
      </c>
      <c r="BG16" s="9">
        <f ca="1">'Supply Chain finance'!BG$29</f>
        <v>0</v>
      </c>
      <c r="BH16" s="9">
        <f ca="1">'Supply Chain finance'!BH$29</f>
        <v>0</v>
      </c>
      <c r="BI16" s="9">
        <f ca="1">'Supply Chain finance'!BI$29</f>
        <v>0</v>
      </c>
      <c r="BJ16" s="9">
        <f ca="1">'Supply Chain finance'!BJ$29</f>
        <v>0</v>
      </c>
      <c r="BK16" s="9">
        <f ca="1">'Supply Chain finance'!BK$29</f>
        <v>0</v>
      </c>
      <c r="BL16" s="9">
        <f ca="1">'Supply Chain finance'!BL$29</f>
        <v>0</v>
      </c>
      <c r="BM16" s="9">
        <f ca="1">'Supply Chain finance'!BM$29</f>
        <v>0</v>
      </c>
      <c r="BN16" s="9">
        <f ca="1">'Supply Chain finance'!BN$29</f>
        <v>0</v>
      </c>
      <c r="BO16" s="9">
        <f ca="1">'Supply Chain finance'!BO$29</f>
        <v>0</v>
      </c>
      <c r="BP16" s="9">
        <f ca="1">'Supply Chain finance'!BP$29</f>
        <v>0</v>
      </c>
      <c r="BQ16" s="9">
        <f ca="1">'Supply Chain finance'!BQ$29</f>
        <v>0</v>
      </c>
    </row>
    <row r="17" spans="5:69">
      <c r="E17" s="16" t="str">
        <f xml:space="preserve"> 'Invoice finance'!E$21</f>
        <v>Invoice finance drawdown</v>
      </c>
      <c r="F17" s="16">
        <f xml:space="preserve"> 'Invoice finance'!F$21</f>
        <v>0</v>
      </c>
      <c r="G17" s="16" t="str">
        <f xml:space="preserve"> 'Invoice finance'!G$21</f>
        <v>GBP</v>
      </c>
      <c r="H17" s="41">
        <f ca="1" xml:space="preserve"> 'Invoice finance'!H$21</f>
        <v>0</v>
      </c>
      <c r="I17" s="16">
        <f xml:space="preserve"> 'Invoice finance'!I$21</f>
        <v>0</v>
      </c>
      <c r="J17" s="9">
        <f xml:space="preserve"> 'Invoice finance'!J$21</f>
        <v>0</v>
      </c>
      <c r="K17" s="9">
        <f ca="1" xml:space="preserve"> 'Invoice finance'!K$21</f>
        <v>0</v>
      </c>
      <c r="L17" s="9">
        <f ca="1" xml:space="preserve"> 'Invoice finance'!L$21</f>
        <v>0</v>
      </c>
      <c r="M17" s="9">
        <f ca="1" xml:space="preserve"> 'Invoice finance'!M$21</f>
        <v>0</v>
      </c>
      <c r="N17" s="9">
        <f ca="1" xml:space="preserve"> 'Invoice finance'!N$21</f>
        <v>0</v>
      </c>
      <c r="O17" s="9">
        <f ca="1" xml:space="preserve"> 'Invoice finance'!O$21</f>
        <v>0</v>
      </c>
      <c r="P17" s="9">
        <f ca="1" xml:space="preserve"> 'Invoice finance'!P$21</f>
        <v>0</v>
      </c>
      <c r="Q17" s="9">
        <f ca="1" xml:space="preserve"> 'Invoice finance'!Q$21</f>
        <v>0</v>
      </c>
      <c r="R17" s="9">
        <f ca="1" xml:space="preserve"> 'Invoice finance'!R$21</f>
        <v>0</v>
      </c>
      <c r="S17" s="9">
        <f ca="1" xml:space="preserve"> 'Invoice finance'!S$21</f>
        <v>0</v>
      </c>
      <c r="T17" s="9">
        <f ca="1" xml:space="preserve"> 'Invoice finance'!T$21</f>
        <v>0</v>
      </c>
      <c r="U17" s="9">
        <f ca="1" xml:space="preserve"> 'Invoice finance'!U$21</f>
        <v>0</v>
      </c>
      <c r="V17" s="9">
        <f ca="1" xml:space="preserve"> 'Invoice finance'!V$21</f>
        <v>0</v>
      </c>
      <c r="W17" s="9">
        <f ca="1" xml:space="preserve"> 'Invoice finance'!W$21</f>
        <v>0</v>
      </c>
      <c r="X17" s="9">
        <f ca="1" xml:space="preserve"> 'Invoice finance'!X$21</f>
        <v>0</v>
      </c>
      <c r="Y17" s="9">
        <f ca="1" xml:space="preserve"> 'Invoice finance'!Y$21</f>
        <v>0</v>
      </c>
      <c r="Z17" s="9">
        <f ca="1" xml:space="preserve"> 'Invoice finance'!Z$21</f>
        <v>0</v>
      </c>
      <c r="AA17" s="9">
        <f ca="1" xml:space="preserve"> 'Invoice finance'!AA$21</f>
        <v>0</v>
      </c>
      <c r="AB17" s="9">
        <f ca="1" xml:space="preserve"> 'Invoice finance'!AB$21</f>
        <v>0</v>
      </c>
      <c r="AC17" s="9">
        <f ca="1" xml:space="preserve"> 'Invoice finance'!AC$21</f>
        <v>0</v>
      </c>
      <c r="AD17" s="9">
        <f ca="1" xml:space="preserve"> 'Invoice finance'!AD$21</f>
        <v>0</v>
      </c>
      <c r="AE17" s="9">
        <f ca="1" xml:space="preserve"> 'Invoice finance'!AE$21</f>
        <v>0</v>
      </c>
      <c r="AF17" s="9">
        <f ca="1" xml:space="preserve"> 'Invoice finance'!AF$21</f>
        <v>0</v>
      </c>
      <c r="AG17" s="9">
        <f ca="1" xml:space="preserve"> 'Invoice finance'!AG$21</f>
        <v>0</v>
      </c>
      <c r="AH17" s="9">
        <f ca="1" xml:space="preserve"> 'Invoice finance'!AH$21</f>
        <v>0</v>
      </c>
      <c r="AI17" s="9">
        <f ca="1" xml:space="preserve"> 'Invoice finance'!AI$21</f>
        <v>0</v>
      </c>
      <c r="AJ17" s="9">
        <f ca="1" xml:space="preserve"> 'Invoice finance'!AJ$21</f>
        <v>0</v>
      </c>
      <c r="AK17" s="9">
        <f ca="1" xml:space="preserve"> 'Invoice finance'!AK$21</f>
        <v>0</v>
      </c>
      <c r="AL17" s="9">
        <f ca="1" xml:space="preserve"> 'Invoice finance'!AL$21</f>
        <v>0</v>
      </c>
      <c r="AM17" s="9">
        <f ca="1" xml:space="preserve"> 'Invoice finance'!AM$21</f>
        <v>0</v>
      </c>
      <c r="AN17" s="9">
        <f ca="1" xml:space="preserve"> 'Invoice finance'!AN$21</f>
        <v>0</v>
      </c>
      <c r="AO17" s="9">
        <f ca="1" xml:space="preserve"> 'Invoice finance'!AO$21</f>
        <v>0</v>
      </c>
      <c r="AP17" s="9">
        <f ca="1" xml:space="preserve"> 'Invoice finance'!AP$21</f>
        <v>0</v>
      </c>
      <c r="AQ17" s="9">
        <f ca="1" xml:space="preserve"> 'Invoice finance'!AQ$21</f>
        <v>0</v>
      </c>
      <c r="AR17" s="9">
        <f ca="1" xml:space="preserve"> 'Invoice finance'!AR$21</f>
        <v>0</v>
      </c>
      <c r="AS17" s="9">
        <f ca="1" xml:space="preserve"> 'Invoice finance'!AS$21</f>
        <v>0</v>
      </c>
      <c r="AT17" s="9">
        <f ca="1" xml:space="preserve"> 'Invoice finance'!AT$21</f>
        <v>0</v>
      </c>
      <c r="AU17" s="9">
        <f ca="1" xml:space="preserve"> 'Invoice finance'!AU$21</f>
        <v>0</v>
      </c>
      <c r="AV17" s="9">
        <f ca="1" xml:space="preserve"> 'Invoice finance'!AV$21</f>
        <v>0</v>
      </c>
      <c r="AW17" s="9">
        <f ca="1" xml:space="preserve"> 'Invoice finance'!AW$21</f>
        <v>0</v>
      </c>
      <c r="AX17" s="9">
        <f ca="1" xml:space="preserve"> 'Invoice finance'!AX$21</f>
        <v>0</v>
      </c>
      <c r="AY17" s="9">
        <f ca="1" xml:space="preserve"> 'Invoice finance'!AY$21</f>
        <v>0</v>
      </c>
      <c r="AZ17" s="9">
        <f ca="1" xml:space="preserve"> 'Invoice finance'!AZ$21</f>
        <v>0</v>
      </c>
      <c r="BA17" s="9">
        <f ca="1" xml:space="preserve"> 'Invoice finance'!BA$21</f>
        <v>0</v>
      </c>
      <c r="BB17" s="9">
        <f ca="1" xml:space="preserve"> 'Invoice finance'!BB$21</f>
        <v>0</v>
      </c>
      <c r="BC17" s="9">
        <f ca="1" xml:space="preserve"> 'Invoice finance'!BC$21</f>
        <v>0</v>
      </c>
      <c r="BD17" s="9">
        <f ca="1" xml:space="preserve"> 'Invoice finance'!BD$21</f>
        <v>0</v>
      </c>
      <c r="BE17" s="9">
        <f ca="1" xml:space="preserve"> 'Invoice finance'!BE$21</f>
        <v>0</v>
      </c>
      <c r="BF17" s="9">
        <f ca="1" xml:space="preserve"> 'Invoice finance'!BF$21</f>
        <v>0</v>
      </c>
      <c r="BG17" s="9">
        <f ca="1" xml:space="preserve"> 'Invoice finance'!BG$21</f>
        <v>0</v>
      </c>
      <c r="BH17" s="9">
        <f ca="1" xml:space="preserve"> 'Invoice finance'!BH$21</f>
        <v>0</v>
      </c>
      <c r="BI17" s="9">
        <f ca="1" xml:space="preserve"> 'Invoice finance'!BI$21</f>
        <v>0</v>
      </c>
      <c r="BJ17" s="9">
        <f ca="1" xml:space="preserve"> 'Invoice finance'!BJ$21</f>
        <v>0</v>
      </c>
      <c r="BK17" s="9">
        <f ca="1" xml:space="preserve"> 'Invoice finance'!BK$21</f>
        <v>0</v>
      </c>
      <c r="BL17" s="9">
        <f ca="1" xml:space="preserve"> 'Invoice finance'!BL$21</f>
        <v>0</v>
      </c>
      <c r="BM17" s="9">
        <f ca="1" xml:space="preserve"> 'Invoice finance'!BM$21</f>
        <v>0</v>
      </c>
      <c r="BN17" s="9">
        <f ca="1" xml:space="preserve"> 'Invoice finance'!BN$21</f>
        <v>0</v>
      </c>
      <c r="BO17" s="9">
        <f ca="1" xml:space="preserve"> 'Invoice finance'!BO$21</f>
        <v>0</v>
      </c>
      <c r="BP17" s="9">
        <f ca="1" xml:space="preserve"> 'Invoice finance'!BP$21</f>
        <v>0</v>
      </c>
      <c r="BQ17" s="9">
        <f ca="1" xml:space="preserve"> 'Invoice finance'!BQ$21</f>
        <v>0</v>
      </c>
    </row>
    <row r="18" spans="5:69">
      <c r="E18" s="16" t="str">
        <f xml:space="preserve"> 'Invoice finance'!E$28</f>
        <v xml:space="preserve">Invoice finance principal repayment </v>
      </c>
      <c r="F18" s="16">
        <f xml:space="preserve"> 'Invoice finance'!F$28</f>
        <v>0</v>
      </c>
      <c r="G18" s="16" t="str">
        <f xml:space="preserve"> 'Invoice finance'!G$28</f>
        <v>GBP</v>
      </c>
      <c r="H18" s="41">
        <f ca="1" xml:space="preserve"> 'Invoice finance'!H$28</f>
        <v>0</v>
      </c>
      <c r="I18" s="16">
        <f xml:space="preserve"> 'Invoice finance'!I$28</f>
        <v>0</v>
      </c>
      <c r="J18" s="9">
        <f ca="1">'Invoice finance'!J$28</f>
        <v>0</v>
      </c>
      <c r="K18" s="9">
        <f ca="1">'Invoice finance'!K$28</f>
        <v>0</v>
      </c>
      <c r="L18" s="9">
        <f ca="1">'Invoice finance'!L$28</f>
        <v>0</v>
      </c>
      <c r="M18" s="9">
        <f ca="1">'Invoice finance'!M$28</f>
        <v>0</v>
      </c>
      <c r="N18" s="9">
        <f ca="1">'Invoice finance'!N$28</f>
        <v>0</v>
      </c>
      <c r="O18" s="9">
        <f ca="1">'Invoice finance'!O$28</f>
        <v>0</v>
      </c>
      <c r="P18" s="9">
        <f ca="1">'Invoice finance'!P$28</f>
        <v>0</v>
      </c>
      <c r="Q18" s="9">
        <f ca="1">'Invoice finance'!Q$28</f>
        <v>0</v>
      </c>
      <c r="R18" s="9">
        <f ca="1">'Invoice finance'!R$28</f>
        <v>0</v>
      </c>
      <c r="S18" s="9">
        <f ca="1">'Invoice finance'!S$28</f>
        <v>0</v>
      </c>
      <c r="T18" s="9">
        <f ca="1">'Invoice finance'!T$28</f>
        <v>0</v>
      </c>
      <c r="U18" s="9">
        <f ca="1">'Invoice finance'!U$28</f>
        <v>0</v>
      </c>
      <c r="V18" s="9">
        <f ca="1">'Invoice finance'!V$28</f>
        <v>0</v>
      </c>
      <c r="W18" s="9">
        <f ca="1">'Invoice finance'!W$28</f>
        <v>0</v>
      </c>
      <c r="X18" s="9">
        <f ca="1">'Invoice finance'!X$28</f>
        <v>0</v>
      </c>
      <c r="Y18" s="9">
        <f ca="1">'Invoice finance'!Y$28</f>
        <v>0</v>
      </c>
      <c r="Z18" s="9">
        <f ca="1">'Invoice finance'!Z$28</f>
        <v>0</v>
      </c>
      <c r="AA18" s="9">
        <f ca="1">'Invoice finance'!AA$28</f>
        <v>0</v>
      </c>
      <c r="AB18" s="9">
        <f ca="1">'Invoice finance'!AB$28</f>
        <v>0</v>
      </c>
      <c r="AC18" s="9">
        <f ca="1">'Invoice finance'!AC$28</f>
        <v>0</v>
      </c>
      <c r="AD18" s="9">
        <f ca="1">'Invoice finance'!AD$28</f>
        <v>0</v>
      </c>
      <c r="AE18" s="9">
        <f ca="1">'Invoice finance'!AE$28</f>
        <v>0</v>
      </c>
      <c r="AF18" s="9">
        <f ca="1">'Invoice finance'!AF$28</f>
        <v>0</v>
      </c>
      <c r="AG18" s="9">
        <f ca="1">'Invoice finance'!AG$28</f>
        <v>0</v>
      </c>
      <c r="AH18" s="9">
        <f ca="1">'Invoice finance'!AH$28</f>
        <v>0</v>
      </c>
      <c r="AI18" s="9">
        <f ca="1">'Invoice finance'!AI$28</f>
        <v>0</v>
      </c>
      <c r="AJ18" s="9">
        <f ca="1">'Invoice finance'!AJ$28</f>
        <v>0</v>
      </c>
      <c r="AK18" s="9">
        <f ca="1">'Invoice finance'!AK$28</f>
        <v>0</v>
      </c>
      <c r="AL18" s="9">
        <f ca="1">'Invoice finance'!AL$28</f>
        <v>0</v>
      </c>
      <c r="AM18" s="9">
        <f ca="1">'Invoice finance'!AM$28</f>
        <v>0</v>
      </c>
      <c r="AN18" s="9">
        <f ca="1">'Invoice finance'!AN$28</f>
        <v>0</v>
      </c>
      <c r="AO18" s="9">
        <f ca="1">'Invoice finance'!AO$28</f>
        <v>0</v>
      </c>
      <c r="AP18" s="9">
        <f ca="1">'Invoice finance'!AP$28</f>
        <v>0</v>
      </c>
      <c r="AQ18" s="9">
        <f ca="1">'Invoice finance'!AQ$28</f>
        <v>0</v>
      </c>
      <c r="AR18" s="9">
        <f ca="1">'Invoice finance'!AR$28</f>
        <v>0</v>
      </c>
      <c r="AS18" s="9">
        <f ca="1">'Invoice finance'!AS$28</f>
        <v>0</v>
      </c>
      <c r="AT18" s="9">
        <f ca="1">'Invoice finance'!AT$28</f>
        <v>0</v>
      </c>
      <c r="AU18" s="9">
        <f ca="1">'Invoice finance'!AU$28</f>
        <v>0</v>
      </c>
      <c r="AV18" s="9">
        <f ca="1">'Invoice finance'!AV$28</f>
        <v>0</v>
      </c>
      <c r="AW18" s="9">
        <f ca="1">'Invoice finance'!AW$28</f>
        <v>0</v>
      </c>
      <c r="AX18" s="9">
        <f ca="1">'Invoice finance'!AX$28</f>
        <v>0</v>
      </c>
      <c r="AY18" s="9">
        <f ca="1">'Invoice finance'!AY$28</f>
        <v>0</v>
      </c>
      <c r="AZ18" s="9">
        <f ca="1">'Invoice finance'!AZ$28</f>
        <v>0</v>
      </c>
      <c r="BA18" s="9">
        <f ca="1">'Invoice finance'!BA$28</f>
        <v>0</v>
      </c>
      <c r="BB18" s="9">
        <f ca="1">'Invoice finance'!BB$28</f>
        <v>0</v>
      </c>
      <c r="BC18" s="9">
        <f ca="1">'Invoice finance'!BC$28</f>
        <v>0</v>
      </c>
      <c r="BD18" s="9">
        <f ca="1">'Invoice finance'!BD$28</f>
        <v>0</v>
      </c>
      <c r="BE18" s="9">
        <f ca="1">'Invoice finance'!BE$28</f>
        <v>0</v>
      </c>
      <c r="BF18" s="9">
        <f ca="1">'Invoice finance'!BF$28</f>
        <v>0</v>
      </c>
      <c r="BG18" s="9">
        <f ca="1">'Invoice finance'!BG$28</f>
        <v>0</v>
      </c>
      <c r="BH18" s="9">
        <f ca="1">'Invoice finance'!BH$28</f>
        <v>0</v>
      </c>
      <c r="BI18" s="9">
        <f ca="1">'Invoice finance'!BI$28</f>
        <v>0</v>
      </c>
      <c r="BJ18" s="9">
        <f ca="1">'Invoice finance'!BJ$28</f>
        <v>0</v>
      </c>
      <c r="BK18" s="9">
        <f ca="1">'Invoice finance'!BK$28</f>
        <v>0</v>
      </c>
      <c r="BL18" s="9">
        <f ca="1">'Invoice finance'!BL$28</f>
        <v>0</v>
      </c>
      <c r="BM18" s="9">
        <f ca="1">'Invoice finance'!BM$28</f>
        <v>0</v>
      </c>
      <c r="BN18" s="9">
        <f ca="1">'Invoice finance'!BN$28</f>
        <v>0</v>
      </c>
      <c r="BO18" s="9">
        <f ca="1">'Invoice finance'!BO$28</f>
        <v>0</v>
      </c>
      <c r="BP18" s="9">
        <f ca="1">'Invoice finance'!BP$28</f>
        <v>0</v>
      </c>
      <c r="BQ18" s="9">
        <f ca="1">'Invoice finance'!BQ$28</f>
        <v>0</v>
      </c>
    </row>
    <row r="19" spans="5:69">
      <c r="E19" s="16" t="str">
        <f xml:space="preserve"> 'Supply Chain finance'!E$48</f>
        <v xml:space="preserve">Supply Chain Finance interest paid </v>
      </c>
      <c r="F19" s="16">
        <f xml:space="preserve"> 'Supply Chain finance'!F$48</f>
        <v>0</v>
      </c>
      <c r="G19" s="16" t="str">
        <f xml:space="preserve"> 'Supply Chain finance'!G$48</f>
        <v>GBP</v>
      </c>
      <c r="H19" s="41">
        <f ca="1" xml:space="preserve"> 'Supply Chain finance'!H$48</f>
        <v>0</v>
      </c>
      <c r="I19" s="16">
        <f xml:space="preserve"> 'Supply Chain finance'!I$48</f>
        <v>0</v>
      </c>
      <c r="J19" s="9">
        <f>'Supply Chain finance'!J$48</f>
        <v>0</v>
      </c>
      <c r="K19" s="9">
        <f ca="1">'Supply Chain finance'!K$48</f>
        <v>0</v>
      </c>
      <c r="L19" s="9">
        <f ca="1">'Supply Chain finance'!L$48</f>
        <v>0</v>
      </c>
      <c r="M19" s="9">
        <f ca="1">'Supply Chain finance'!M$48</f>
        <v>0</v>
      </c>
      <c r="N19" s="9">
        <f ca="1">'Supply Chain finance'!N$48</f>
        <v>0</v>
      </c>
      <c r="O19" s="9">
        <f ca="1">'Supply Chain finance'!O$48</f>
        <v>0</v>
      </c>
      <c r="P19" s="9">
        <f ca="1">'Supply Chain finance'!P$48</f>
        <v>0</v>
      </c>
      <c r="Q19" s="9">
        <f ca="1">'Supply Chain finance'!Q$48</f>
        <v>0</v>
      </c>
      <c r="R19" s="9">
        <f ca="1">'Supply Chain finance'!R$48</f>
        <v>0</v>
      </c>
      <c r="S19" s="9">
        <f ca="1">'Supply Chain finance'!S$48</f>
        <v>0</v>
      </c>
      <c r="T19" s="9">
        <f ca="1">'Supply Chain finance'!T$48</f>
        <v>0</v>
      </c>
      <c r="U19" s="9">
        <f ca="1">'Supply Chain finance'!U$48</f>
        <v>0</v>
      </c>
      <c r="V19" s="9">
        <f ca="1">'Supply Chain finance'!V$48</f>
        <v>0</v>
      </c>
      <c r="W19" s="9">
        <f ca="1">'Supply Chain finance'!W$48</f>
        <v>0</v>
      </c>
      <c r="X19" s="9">
        <f ca="1">'Supply Chain finance'!X$48</f>
        <v>0</v>
      </c>
      <c r="Y19" s="9">
        <f ca="1">'Supply Chain finance'!Y$48</f>
        <v>0</v>
      </c>
      <c r="Z19" s="9">
        <f ca="1">'Supply Chain finance'!Z$48</f>
        <v>0</v>
      </c>
      <c r="AA19" s="9">
        <f ca="1">'Supply Chain finance'!AA$48</f>
        <v>0</v>
      </c>
      <c r="AB19" s="9">
        <f ca="1">'Supply Chain finance'!AB$48</f>
        <v>0</v>
      </c>
      <c r="AC19" s="9">
        <f ca="1">'Supply Chain finance'!AC$48</f>
        <v>0</v>
      </c>
      <c r="AD19" s="9">
        <f ca="1">'Supply Chain finance'!AD$48</f>
        <v>0</v>
      </c>
      <c r="AE19" s="9">
        <f ca="1">'Supply Chain finance'!AE$48</f>
        <v>0</v>
      </c>
      <c r="AF19" s="9">
        <f ca="1">'Supply Chain finance'!AF$48</f>
        <v>0</v>
      </c>
      <c r="AG19" s="9">
        <f ca="1">'Supply Chain finance'!AG$48</f>
        <v>0</v>
      </c>
      <c r="AH19" s="9">
        <f ca="1">'Supply Chain finance'!AH$48</f>
        <v>0</v>
      </c>
      <c r="AI19" s="9">
        <f ca="1">'Supply Chain finance'!AI$48</f>
        <v>0</v>
      </c>
      <c r="AJ19" s="9">
        <f ca="1">'Supply Chain finance'!AJ$48</f>
        <v>0</v>
      </c>
      <c r="AK19" s="9">
        <f ca="1">'Supply Chain finance'!AK$48</f>
        <v>0</v>
      </c>
      <c r="AL19" s="9">
        <f ca="1">'Supply Chain finance'!AL$48</f>
        <v>0</v>
      </c>
      <c r="AM19" s="9">
        <f ca="1">'Supply Chain finance'!AM$48</f>
        <v>0</v>
      </c>
      <c r="AN19" s="9">
        <f ca="1">'Supply Chain finance'!AN$48</f>
        <v>0</v>
      </c>
      <c r="AO19" s="9">
        <f ca="1">'Supply Chain finance'!AO$48</f>
        <v>0</v>
      </c>
      <c r="AP19" s="9">
        <f ca="1">'Supply Chain finance'!AP$48</f>
        <v>0</v>
      </c>
      <c r="AQ19" s="9">
        <f ca="1">'Supply Chain finance'!AQ$48</f>
        <v>0</v>
      </c>
      <c r="AR19" s="9">
        <f ca="1">'Supply Chain finance'!AR$48</f>
        <v>0</v>
      </c>
      <c r="AS19" s="9">
        <f ca="1">'Supply Chain finance'!AS$48</f>
        <v>0</v>
      </c>
      <c r="AT19" s="9">
        <f ca="1">'Supply Chain finance'!AT$48</f>
        <v>0</v>
      </c>
      <c r="AU19" s="9">
        <f ca="1">'Supply Chain finance'!AU$48</f>
        <v>0</v>
      </c>
      <c r="AV19" s="9">
        <f ca="1">'Supply Chain finance'!AV$48</f>
        <v>0</v>
      </c>
      <c r="AW19" s="9">
        <f ca="1">'Supply Chain finance'!AW$48</f>
        <v>0</v>
      </c>
      <c r="AX19" s="9">
        <f ca="1">'Supply Chain finance'!AX$48</f>
        <v>0</v>
      </c>
      <c r="AY19" s="9">
        <f ca="1">'Supply Chain finance'!AY$48</f>
        <v>0</v>
      </c>
      <c r="AZ19" s="9">
        <f ca="1">'Supply Chain finance'!AZ$48</f>
        <v>0</v>
      </c>
      <c r="BA19" s="9">
        <f ca="1">'Supply Chain finance'!BA$48</f>
        <v>0</v>
      </c>
      <c r="BB19" s="9">
        <f ca="1">'Supply Chain finance'!BB$48</f>
        <v>0</v>
      </c>
      <c r="BC19" s="9">
        <f ca="1">'Supply Chain finance'!BC$48</f>
        <v>0</v>
      </c>
      <c r="BD19" s="9">
        <f ca="1">'Supply Chain finance'!BD$48</f>
        <v>0</v>
      </c>
      <c r="BE19" s="9">
        <f ca="1">'Supply Chain finance'!BE$48</f>
        <v>0</v>
      </c>
      <c r="BF19" s="9">
        <f ca="1">'Supply Chain finance'!BF$48</f>
        <v>0</v>
      </c>
      <c r="BG19" s="9">
        <f ca="1">'Supply Chain finance'!BG$48</f>
        <v>0</v>
      </c>
      <c r="BH19" s="9">
        <f ca="1">'Supply Chain finance'!BH$48</f>
        <v>0</v>
      </c>
      <c r="BI19" s="9">
        <f ca="1">'Supply Chain finance'!BI$48</f>
        <v>0</v>
      </c>
      <c r="BJ19" s="9">
        <f ca="1">'Supply Chain finance'!BJ$48</f>
        <v>0</v>
      </c>
      <c r="BK19" s="9">
        <f ca="1">'Supply Chain finance'!BK$48</f>
        <v>0</v>
      </c>
      <c r="BL19" s="9">
        <f ca="1">'Supply Chain finance'!BL$48</f>
        <v>0</v>
      </c>
      <c r="BM19" s="9">
        <f ca="1">'Supply Chain finance'!BM$48</f>
        <v>0</v>
      </c>
      <c r="BN19" s="9">
        <f ca="1">'Supply Chain finance'!BN$48</f>
        <v>0</v>
      </c>
      <c r="BO19" s="9">
        <f ca="1">'Supply Chain finance'!BO$48</f>
        <v>0</v>
      </c>
      <c r="BP19" s="9">
        <f ca="1">'Supply Chain finance'!BP$48</f>
        <v>0</v>
      </c>
      <c r="BQ19" s="9">
        <f ca="1">'Supply Chain finance'!BQ$48</f>
        <v>0</v>
      </c>
    </row>
    <row r="20" spans="5:69">
      <c r="E20" s="16" t="str">
        <f xml:space="preserve"> 'Invoice finance'!E$47</f>
        <v xml:space="preserve">Invoice finance interest paid </v>
      </c>
      <c r="F20" s="16">
        <f xml:space="preserve"> 'Invoice finance'!F$47</f>
        <v>0</v>
      </c>
      <c r="G20" s="16" t="str">
        <f xml:space="preserve"> 'Invoice finance'!G$47</f>
        <v>GBP</v>
      </c>
      <c r="H20" s="41">
        <f ca="1" xml:space="preserve"> 'Invoice finance'!H$47</f>
        <v>0</v>
      </c>
      <c r="I20" s="16">
        <f xml:space="preserve"> 'Invoice finance'!I$47</f>
        <v>0</v>
      </c>
      <c r="J20" s="9">
        <f>'Invoice finance'!J$47</f>
        <v>0</v>
      </c>
      <c r="K20" s="9">
        <f ca="1">'Invoice finance'!K$47</f>
        <v>0</v>
      </c>
      <c r="L20" s="9">
        <f ca="1">'Invoice finance'!L$47</f>
        <v>0</v>
      </c>
      <c r="M20" s="9">
        <f ca="1">'Invoice finance'!M$47</f>
        <v>0</v>
      </c>
      <c r="N20" s="9">
        <f ca="1">'Invoice finance'!N$47</f>
        <v>0</v>
      </c>
      <c r="O20" s="9">
        <f ca="1">'Invoice finance'!O$47</f>
        <v>0</v>
      </c>
      <c r="P20" s="9">
        <f ca="1">'Invoice finance'!P$47</f>
        <v>0</v>
      </c>
      <c r="Q20" s="9">
        <f ca="1">'Invoice finance'!Q$47</f>
        <v>0</v>
      </c>
      <c r="R20" s="9">
        <f ca="1">'Invoice finance'!R$47</f>
        <v>0</v>
      </c>
      <c r="S20" s="9">
        <f ca="1">'Invoice finance'!S$47</f>
        <v>0</v>
      </c>
      <c r="T20" s="9">
        <f ca="1">'Invoice finance'!T$47</f>
        <v>0</v>
      </c>
      <c r="U20" s="9">
        <f ca="1">'Invoice finance'!U$47</f>
        <v>0</v>
      </c>
      <c r="V20" s="9">
        <f ca="1">'Invoice finance'!V$47</f>
        <v>0</v>
      </c>
      <c r="W20" s="9">
        <f ca="1">'Invoice finance'!W$47</f>
        <v>0</v>
      </c>
      <c r="X20" s="9">
        <f ca="1">'Invoice finance'!X$47</f>
        <v>0</v>
      </c>
      <c r="Y20" s="9">
        <f ca="1">'Invoice finance'!Y$47</f>
        <v>0</v>
      </c>
      <c r="Z20" s="9">
        <f ca="1">'Invoice finance'!Z$47</f>
        <v>0</v>
      </c>
      <c r="AA20" s="9">
        <f ca="1">'Invoice finance'!AA$47</f>
        <v>0</v>
      </c>
      <c r="AB20" s="9">
        <f ca="1">'Invoice finance'!AB$47</f>
        <v>0</v>
      </c>
      <c r="AC20" s="9">
        <f ca="1">'Invoice finance'!AC$47</f>
        <v>0</v>
      </c>
      <c r="AD20" s="9">
        <f ca="1">'Invoice finance'!AD$47</f>
        <v>0</v>
      </c>
      <c r="AE20" s="9">
        <f ca="1">'Invoice finance'!AE$47</f>
        <v>0</v>
      </c>
      <c r="AF20" s="9">
        <f ca="1">'Invoice finance'!AF$47</f>
        <v>0</v>
      </c>
      <c r="AG20" s="9">
        <f ca="1">'Invoice finance'!AG$47</f>
        <v>0</v>
      </c>
      <c r="AH20" s="9">
        <f ca="1">'Invoice finance'!AH$47</f>
        <v>0</v>
      </c>
      <c r="AI20" s="9">
        <f ca="1">'Invoice finance'!AI$47</f>
        <v>0</v>
      </c>
      <c r="AJ20" s="9">
        <f ca="1">'Invoice finance'!AJ$47</f>
        <v>0</v>
      </c>
      <c r="AK20" s="9">
        <f ca="1">'Invoice finance'!AK$47</f>
        <v>0</v>
      </c>
      <c r="AL20" s="9">
        <f ca="1">'Invoice finance'!AL$47</f>
        <v>0</v>
      </c>
      <c r="AM20" s="9">
        <f ca="1">'Invoice finance'!AM$47</f>
        <v>0</v>
      </c>
      <c r="AN20" s="9">
        <f ca="1">'Invoice finance'!AN$47</f>
        <v>0</v>
      </c>
      <c r="AO20" s="9">
        <f ca="1">'Invoice finance'!AO$47</f>
        <v>0</v>
      </c>
      <c r="AP20" s="9">
        <f ca="1">'Invoice finance'!AP$47</f>
        <v>0</v>
      </c>
      <c r="AQ20" s="9">
        <f ca="1">'Invoice finance'!AQ$47</f>
        <v>0</v>
      </c>
      <c r="AR20" s="9">
        <f ca="1">'Invoice finance'!AR$47</f>
        <v>0</v>
      </c>
      <c r="AS20" s="9">
        <f ca="1">'Invoice finance'!AS$47</f>
        <v>0</v>
      </c>
      <c r="AT20" s="9">
        <f ca="1">'Invoice finance'!AT$47</f>
        <v>0</v>
      </c>
      <c r="AU20" s="9">
        <f ca="1">'Invoice finance'!AU$47</f>
        <v>0</v>
      </c>
      <c r="AV20" s="9">
        <f ca="1">'Invoice finance'!AV$47</f>
        <v>0</v>
      </c>
      <c r="AW20" s="9">
        <f ca="1">'Invoice finance'!AW$47</f>
        <v>0</v>
      </c>
      <c r="AX20" s="9">
        <f ca="1">'Invoice finance'!AX$47</f>
        <v>0</v>
      </c>
      <c r="AY20" s="9">
        <f ca="1">'Invoice finance'!AY$47</f>
        <v>0</v>
      </c>
      <c r="AZ20" s="9">
        <f ca="1">'Invoice finance'!AZ$47</f>
        <v>0</v>
      </c>
      <c r="BA20" s="9">
        <f ca="1">'Invoice finance'!BA$47</f>
        <v>0</v>
      </c>
      <c r="BB20" s="9">
        <f ca="1">'Invoice finance'!BB$47</f>
        <v>0</v>
      </c>
      <c r="BC20" s="9">
        <f ca="1">'Invoice finance'!BC$47</f>
        <v>0</v>
      </c>
      <c r="BD20" s="9">
        <f ca="1">'Invoice finance'!BD$47</f>
        <v>0</v>
      </c>
      <c r="BE20" s="9">
        <f ca="1">'Invoice finance'!BE$47</f>
        <v>0</v>
      </c>
      <c r="BF20" s="9">
        <f ca="1">'Invoice finance'!BF$47</f>
        <v>0</v>
      </c>
      <c r="BG20" s="9">
        <f ca="1">'Invoice finance'!BG$47</f>
        <v>0</v>
      </c>
      <c r="BH20" s="9">
        <f ca="1">'Invoice finance'!BH$47</f>
        <v>0</v>
      </c>
      <c r="BI20" s="9">
        <f ca="1">'Invoice finance'!BI$47</f>
        <v>0</v>
      </c>
      <c r="BJ20" s="9">
        <f ca="1">'Invoice finance'!BJ$47</f>
        <v>0</v>
      </c>
      <c r="BK20" s="9">
        <f ca="1">'Invoice finance'!BK$47</f>
        <v>0</v>
      </c>
      <c r="BL20" s="9">
        <f ca="1">'Invoice finance'!BL$47</f>
        <v>0</v>
      </c>
      <c r="BM20" s="9">
        <f ca="1">'Invoice finance'!BM$47</f>
        <v>0</v>
      </c>
      <c r="BN20" s="9">
        <f ca="1">'Invoice finance'!BN$47</f>
        <v>0</v>
      </c>
      <c r="BO20" s="9">
        <f ca="1">'Invoice finance'!BO$47</f>
        <v>0</v>
      </c>
      <c r="BP20" s="9">
        <f ca="1">'Invoice finance'!BP$47</f>
        <v>0</v>
      </c>
      <c r="BQ20" s="9">
        <f ca="1">'Invoice finance'!BQ$47</f>
        <v>0</v>
      </c>
    </row>
    <row r="21" spans="5:69">
      <c r="E21" s="11" t="s">
        <v>145</v>
      </c>
      <c r="F21" s="30"/>
      <c r="G21" s="11" t="s">
        <v>205</v>
      </c>
      <c r="H21" s="54">
        <f ca="1" xml:space="preserve"> SUM( J21:BQ21 )</f>
        <v>30274258.153331954</v>
      </c>
      <c r="I21" s="30"/>
      <c r="J21" s="11">
        <f t="shared" ref="J21:BQ21" ca="1" si="2" xml:space="preserve"> J13 + SUM( J15:J20 )</f>
        <v>-84700</v>
      </c>
      <c r="K21" s="11">
        <f t="shared" ca="1" si="2"/>
        <v>-32636.58917580255</v>
      </c>
      <c r="L21" s="11">
        <f t="shared" ca="1" si="2"/>
        <v>-33084.285064132237</v>
      </c>
      <c r="M21" s="11">
        <f t="shared" ca="1" si="2"/>
        <v>-34182.35182563086</v>
      </c>
      <c r="N21" s="11">
        <f t="shared" ca="1" si="2"/>
        <v>-34702.286783095631</v>
      </c>
      <c r="O21" s="11">
        <f t="shared" ca="1" si="2"/>
        <v>-35235.448747608287</v>
      </c>
      <c r="P21" s="11">
        <f t="shared" ca="1" si="2"/>
        <v>-211441.8771985441</v>
      </c>
      <c r="Q21" s="11">
        <f t="shared" ca="1" si="2"/>
        <v>-37040.520713332044</v>
      </c>
      <c r="R21" s="11">
        <f t="shared" ca="1" si="2"/>
        <v>-37696.012513117836</v>
      </c>
      <c r="S21" s="11">
        <f t="shared" ca="1" si="2"/>
        <v>565258.72237561038</v>
      </c>
      <c r="T21" s="11">
        <f t="shared" ca="1" si="2"/>
        <v>68403.063881056383</v>
      </c>
      <c r="U21" s="11">
        <f t="shared" ca="1" si="2"/>
        <v>-32860.95879769422</v>
      </c>
      <c r="V21" s="11">
        <f t="shared" ca="1" si="2"/>
        <v>-224100</v>
      </c>
      <c r="W21" s="11">
        <f t="shared" ca="1" si="2"/>
        <v>-50423.02557392724</v>
      </c>
      <c r="X21" s="11">
        <f t="shared" ca="1" si="2"/>
        <v>-51765.629339730382</v>
      </c>
      <c r="Y21" s="11">
        <f t="shared" ca="1" si="2"/>
        <v>655079.83873632911</v>
      </c>
      <c r="Z21" s="11">
        <f t="shared" ca="1" si="2"/>
        <v>51412.893750041301</v>
      </c>
      <c r="AA21" s="11">
        <f t="shared" ca="1" si="2"/>
        <v>23778.077659105969</v>
      </c>
      <c r="AB21" s="11">
        <f t="shared" ca="1" si="2"/>
        <v>-96254.21548157811</v>
      </c>
      <c r="AC21" s="11">
        <f t="shared" ca="1" si="2"/>
        <v>-22849.673861484422</v>
      </c>
      <c r="AD21" s="11">
        <f t="shared" ca="1" si="2"/>
        <v>33004.67472890122</v>
      </c>
      <c r="AE21" s="11">
        <f t="shared" ca="1" si="2"/>
        <v>756054.13151697209</v>
      </c>
      <c r="AF21" s="11">
        <f t="shared" ca="1" si="2"/>
        <v>-134955.66332652199</v>
      </c>
      <c r="AG21" s="11">
        <f t="shared" ca="1" si="2"/>
        <v>44268.508907863128</v>
      </c>
      <c r="AH21" s="11">
        <f t="shared" ca="1" si="2"/>
        <v>41656.732653734332</v>
      </c>
      <c r="AI21" s="11">
        <f t="shared" ca="1" si="2"/>
        <v>590313.37843801104</v>
      </c>
      <c r="AJ21" s="11">
        <f t="shared" ca="1" si="2"/>
        <v>49982.656157985723</v>
      </c>
      <c r="AK21" s="11">
        <f t="shared" ca="1" si="2"/>
        <v>73320.0681455257</v>
      </c>
      <c r="AL21" s="11">
        <f t="shared" ca="1" si="2"/>
        <v>732964.47156428173</v>
      </c>
      <c r="AM21" s="11">
        <f t="shared" ca="1" si="2"/>
        <v>92713.630786183581</v>
      </c>
      <c r="AN21" s="11">
        <f t="shared" ca="1" si="2"/>
        <v>155135.28386779435</v>
      </c>
      <c r="AO21" s="11">
        <f t="shared" ca="1" si="2"/>
        <v>711598.03172408557</v>
      </c>
      <c r="AP21" s="11">
        <f t="shared" ca="1" si="2"/>
        <v>125533.2855503209</v>
      </c>
      <c r="AQ21" s="11">
        <f t="shared" ca="1" si="2"/>
        <v>67467.240723641487</v>
      </c>
      <c r="AR21" s="11">
        <f t="shared" ca="1" si="2"/>
        <v>870829.71487839799</v>
      </c>
      <c r="AS21" s="11">
        <f t="shared" ca="1" si="2"/>
        <v>42739.053637850739</v>
      </c>
      <c r="AT21" s="11">
        <f t="shared" ca="1" si="2"/>
        <v>899831.42400546372</v>
      </c>
      <c r="AU21" s="11">
        <f t="shared" ca="1" si="2"/>
        <v>123758.20335034704</v>
      </c>
      <c r="AV21" s="11">
        <f t="shared" ca="1" si="2"/>
        <v>808389.50616730528</v>
      </c>
      <c r="AW21" s="11">
        <f t="shared" ca="1" si="2"/>
        <v>292016.92400983901</v>
      </c>
      <c r="AX21" s="11">
        <f t="shared" ca="1" si="2"/>
        <v>912596.76820625225</v>
      </c>
      <c r="AY21" s="11">
        <f t="shared" ca="1" si="2"/>
        <v>936122.37702184217</v>
      </c>
      <c r="AZ21" s="11">
        <f t="shared" ca="1" si="2"/>
        <v>241052.40423245175</v>
      </c>
      <c r="BA21" s="11">
        <f t="shared" ca="1" si="2"/>
        <v>1111154.4005914042</v>
      </c>
      <c r="BB21" s="11">
        <f t="shared" ca="1" si="2"/>
        <v>1016320.7737967744</v>
      </c>
      <c r="BC21" s="11">
        <f t="shared" ca="1" si="2"/>
        <v>1046135.323731615</v>
      </c>
      <c r="BD21" s="11">
        <f t="shared" ca="1" si="2"/>
        <v>358251.58491452225</v>
      </c>
      <c r="BE21" s="11">
        <f t="shared" ca="1" si="2"/>
        <v>1113034.2370934587</v>
      </c>
      <c r="BF21" s="11">
        <f t="shared" ca="1" si="2"/>
        <v>1149158.9782866335</v>
      </c>
      <c r="BG21" s="11">
        <f t="shared" ca="1" si="2"/>
        <v>1182967.7480615168</v>
      </c>
      <c r="BH21" s="11">
        <f t="shared" ca="1" si="2"/>
        <v>1224248.1562275067</v>
      </c>
      <c r="BI21" s="11">
        <f t="shared" ca="1" si="2"/>
        <v>1264827.6412771679</v>
      </c>
      <c r="BJ21" s="11">
        <f t="shared" ca="1" si="2"/>
        <v>1310837.3025249194</v>
      </c>
      <c r="BK21" s="11">
        <f t="shared" ca="1" si="2"/>
        <v>1357888.9001811373</v>
      </c>
      <c r="BL21" s="11">
        <f t="shared" ca="1" si="2"/>
        <v>1408494.7739648814</v>
      </c>
      <c r="BM21" s="11">
        <f t="shared" ca="1" si="2"/>
        <v>1463699.6003713429</v>
      </c>
      <c r="BN21" s="11">
        <f t="shared" ca="1" si="2"/>
        <v>1519325.0019550496</v>
      </c>
      <c r="BO21" s="11">
        <f t="shared" ca="1" si="2"/>
        <v>1579753.1999905272</v>
      </c>
      <c r="BP21" s="11">
        <f t="shared" ca="1" si="2"/>
        <v>1643621.9102676283</v>
      </c>
      <c r="BQ21" s="11">
        <f t="shared" ca="1" si="2"/>
        <v>1713186.0918208684</v>
      </c>
    </row>
    <row r="23" spans="5:69">
      <c r="E23" s="16" t="str">
        <f xml:space="preserve"> InpS!E$11</f>
        <v>New share capital issued</v>
      </c>
      <c r="F23" s="16">
        <f xml:space="preserve"> InpS!F$11</f>
        <v>0</v>
      </c>
      <c r="G23" s="16" t="str">
        <f xml:space="preserve"> InpS!G$11</f>
        <v>GBP</v>
      </c>
      <c r="H23" s="41">
        <f xml:space="preserve"> InpS!H$11</f>
        <v>0</v>
      </c>
      <c r="I23" s="16">
        <f xml:space="preserve"> InpS!I$11</f>
        <v>0</v>
      </c>
      <c r="J23" s="9">
        <f xml:space="preserve"> InpS!J$11</f>
        <v>0</v>
      </c>
      <c r="K23" s="9">
        <f xml:space="preserve"> InpS!K$11</f>
        <v>0</v>
      </c>
      <c r="L23" s="9">
        <f xml:space="preserve"> InpS!L$11</f>
        <v>0</v>
      </c>
      <c r="M23" s="9">
        <f xml:space="preserve"> InpS!M$11</f>
        <v>0</v>
      </c>
      <c r="N23" s="9">
        <f xml:space="preserve"> InpS!N$11</f>
        <v>0</v>
      </c>
      <c r="O23" s="9">
        <f xml:space="preserve"> InpS!O$11</f>
        <v>0</v>
      </c>
      <c r="P23" s="9">
        <f xml:space="preserve"> InpS!P$11</f>
        <v>0</v>
      </c>
      <c r="Q23" s="9">
        <f xml:space="preserve"> InpS!Q$11</f>
        <v>0</v>
      </c>
      <c r="R23" s="9">
        <f xml:space="preserve"> InpS!R$11</f>
        <v>0</v>
      </c>
      <c r="S23" s="9">
        <f xml:space="preserve"> InpS!S$11</f>
        <v>0</v>
      </c>
      <c r="T23" s="9">
        <f xml:space="preserve"> InpS!T$11</f>
        <v>0</v>
      </c>
      <c r="U23" s="9">
        <f xml:space="preserve"> InpS!U$11</f>
        <v>0</v>
      </c>
      <c r="V23" s="9">
        <f xml:space="preserve"> InpS!V$11</f>
        <v>0</v>
      </c>
      <c r="W23" s="9">
        <f xml:space="preserve"> InpS!W$11</f>
        <v>0</v>
      </c>
      <c r="X23" s="9">
        <f xml:space="preserve"> InpS!X$11</f>
        <v>0</v>
      </c>
      <c r="Y23" s="9">
        <f xml:space="preserve"> InpS!Y$11</f>
        <v>0</v>
      </c>
      <c r="Z23" s="9">
        <f xml:space="preserve"> InpS!Z$11</f>
        <v>0</v>
      </c>
      <c r="AA23" s="9">
        <f xml:space="preserve"> InpS!AA$11</f>
        <v>0</v>
      </c>
      <c r="AB23" s="9">
        <f xml:space="preserve"> InpS!AB$11</f>
        <v>0</v>
      </c>
      <c r="AC23" s="9">
        <f xml:space="preserve"> InpS!AC$11</f>
        <v>0</v>
      </c>
      <c r="AD23" s="9">
        <f xml:space="preserve"> InpS!AD$11</f>
        <v>0</v>
      </c>
      <c r="AE23" s="9">
        <f xml:space="preserve"> InpS!AE$11</f>
        <v>0</v>
      </c>
      <c r="AF23" s="9">
        <f xml:space="preserve"> InpS!AF$11</f>
        <v>0</v>
      </c>
      <c r="AG23" s="9">
        <f xml:space="preserve"> InpS!AG$11</f>
        <v>0</v>
      </c>
      <c r="AH23" s="9">
        <f xml:space="preserve"> InpS!AH$11</f>
        <v>0</v>
      </c>
      <c r="AI23" s="9">
        <f xml:space="preserve"> InpS!AI$11</f>
        <v>0</v>
      </c>
      <c r="AJ23" s="9">
        <f xml:space="preserve"> InpS!AJ$11</f>
        <v>0</v>
      </c>
      <c r="AK23" s="9">
        <f xml:space="preserve"> InpS!AK$11</f>
        <v>0</v>
      </c>
      <c r="AL23" s="9">
        <f xml:space="preserve"> InpS!AL$11</f>
        <v>0</v>
      </c>
      <c r="AM23" s="9">
        <f xml:space="preserve"> InpS!AM$11</f>
        <v>0</v>
      </c>
      <c r="AN23" s="9">
        <f xml:space="preserve"> InpS!AN$11</f>
        <v>0</v>
      </c>
      <c r="AO23" s="9">
        <f xml:space="preserve"> InpS!AO$11</f>
        <v>0</v>
      </c>
      <c r="AP23" s="9">
        <f xml:space="preserve"> InpS!AP$11</f>
        <v>0</v>
      </c>
      <c r="AQ23" s="9">
        <f xml:space="preserve"> InpS!AQ$11</f>
        <v>0</v>
      </c>
      <c r="AR23" s="9">
        <f xml:space="preserve"> InpS!AR$11</f>
        <v>0</v>
      </c>
      <c r="AS23" s="9">
        <f xml:space="preserve"> InpS!AS$11</f>
        <v>0</v>
      </c>
      <c r="AT23" s="9">
        <f xml:space="preserve"> InpS!AT$11</f>
        <v>0</v>
      </c>
      <c r="AU23" s="9">
        <f xml:space="preserve"> InpS!AU$11</f>
        <v>0</v>
      </c>
      <c r="AV23" s="9">
        <f xml:space="preserve"> InpS!AV$11</f>
        <v>0</v>
      </c>
      <c r="AW23" s="9">
        <f xml:space="preserve"> InpS!AW$11</f>
        <v>0</v>
      </c>
      <c r="AX23" s="9">
        <f xml:space="preserve"> InpS!AX$11</f>
        <v>0</v>
      </c>
      <c r="AY23" s="9">
        <f xml:space="preserve"> InpS!AY$11</f>
        <v>0</v>
      </c>
      <c r="AZ23" s="9">
        <f xml:space="preserve"> InpS!AZ$11</f>
        <v>0</v>
      </c>
      <c r="BA23" s="9">
        <f xml:space="preserve"> InpS!BA$11</f>
        <v>0</v>
      </c>
      <c r="BB23" s="9">
        <f xml:space="preserve"> InpS!BB$11</f>
        <v>0</v>
      </c>
      <c r="BC23" s="9">
        <f xml:space="preserve"> InpS!BC$11</f>
        <v>0</v>
      </c>
      <c r="BD23" s="9">
        <f xml:space="preserve"> InpS!BD$11</f>
        <v>0</v>
      </c>
      <c r="BE23" s="9">
        <f xml:space="preserve"> InpS!BE$11</f>
        <v>0</v>
      </c>
      <c r="BF23" s="9">
        <f xml:space="preserve"> InpS!BF$11</f>
        <v>0</v>
      </c>
      <c r="BG23" s="9">
        <f xml:space="preserve"> InpS!BG$11</f>
        <v>0</v>
      </c>
      <c r="BH23" s="9">
        <f xml:space="preserve"> InpS!BH$11</f>
        <v>0</v>
      </c>
      <c r="BI23" s="9">
        <f xml:space="preserve"> InpS!BI$11</f>
        <v>0</v>
      </c>
      <c r="BJ23" s="9">
        <f xml:space="preserve"> InpS!BJ$11</f>
        <v>0</v>
      </c>
      <c r="BK23" s="9">
        <f xml:space="preserve"> InpS!BK$11</f>
        <v>0</v>
      </c>
      <c r="BL23" s="9">
        <f xml:space="preserve"> InpS!BL$11</f>
        <v>0</v>
      </c>
      <c r="BM23" s="9">
        <f xml:space="preserve"> InpS!BM$11</f>
        <v>0</v>
      </c>
      <c r="BN23" s="9">
        <f xml:space="preserve"> InpS!BN$11</f>
        <v>0</v>
      </c>
      <c r="BO23" s="9">
        <f xml:space="preserve"> InpS!BO$11</f>
        <v>0</v>
      </c>
      <c r="BP23" s="9">
        <f xml:space="preserve"> InpS!BP$11</f>
        <v>0</v>
      </c>
      <c r="BQ23" s="9">
        <f xml:space="preserve"> InpS!BQ$11</f>
        <v>0</v>
      </c>
    </row>
    <row r="24" spans="5:69">
      <c r="E24" s="11" t="s">
        <v>91</v>
      </c>
      <c r="F24" s="30"/>
      <c r="G24" s="11" t="s">
        <v>205</v>
      </c>
      <c r="H24" s="54">
        <f ca="1" xml:space="preserve"> SUM( J24:BQ24 )</f>
        <v>30274258.153331954</v>
      </c>
      <c r="I24" s="30"/>
      <c r="J24" s="11">
        <f t="shared" ref="J24:BQ24" ca="1" si="3" xml:space="preserve"> J21 + J23</f>
        <v>-84700</v>
      </c>
      <c r="K24" s="11">
        <f t="shared" ca="1" si="3"/>
        <v>-32636.58917580255</v>
      </c>
      <c r="L24" s="11">
        <f t="shared" ca="1" si="3"/>
        <v>-33084.285064132237</v>
      </c>
      <c r="M24" s="11">
        <f t="shared" ca="1" si="3"/>
        <v>-34182.35182563086</v>
      </c>
      <c r="N24" s="11">
        <f t="shared" ca="1" si="3"/>
        <v>-34702.286783095631</v>
      </c>
      <c r="O24" s="11">
        <f t="shared" ca="1" si="3"/>
        <v>-35235.448747608287</v>
      </c>
      <c r="P24" s="11">
        <f t="shared" ca="1" si="3"/>
        <v>-211441.8771985441</v>
      </c>
      <c r="Q24" s="11">
        <f t="shared" ca="1" si="3"/>
        <v>-37040.520713332044</v>
      </c>
      <c r="R24" s="11">
        <f t="shared" ca="1" si="3"/>
        <v>-37696.012513117836</v>
      </c>
      <c r="S24" s="11">
        <f t="shared" ca="1" si="3"/>
        <v>565258.72237561038</v>
      </c>
      <c r="T24" s="11">
        <f t="shared" ca="1" si="3"/>
        <v>68403.063881056383</v>
      </c>
      <c r="U24" s="11">
        <f t="shared" ca="1" si="3"/>
        <v>-32860.95879769422</v>
      </c>
      <c r="V24" s="11">
        <f t="shared" ca="1" si="3"/>
        <v>-224100</v>
      </c>
      <c r="W24" s="11">
        <f t="shared" ca="1" si="3"/>
        <v>-50423.02557392724</v>
      </c>
      <c r="X24" s="11">
        <f t="shared" ca="1" si="3"/>
        <v>-51765.629339730382</v>
      </c>
      <c r="Y24" s="11">
        <f t="shared" ca="1" si="3"/>
        <v>655079.83873632911</v>
      </c>
      <c r="Z24" s="11">
        <f t="shared" ca="1" si="3"/>
        <v>51412.893750041301</v>
      </c>
      <c r="AA24" s="11">
        <f t="shared" ca="1" si="3"/>
        <v>23778.077659105969</v>
      </c>
      <c r="AB24" s="11">
        <f t="shared" ca="1" si="3"/>
        <v>-96254.21548157811</v>
      </c>
      <c r="AC24" s="11">
        <f t="shared" ca="1" si="3"/>
        <v>-22849.673861484422</v>
      </c>
      <c r="AD24" s="11">
        <f t="shared" ca="1" si="3"/>
        <v>33004.67472890122</v>
      </c>
      <c r="AE24" s="11">
        <f t="shared" ca="1" si="3"/>
        <v>756054.13151697209</v>
      </c>
      <c r="AF24" s="11">
        <f t="shared" ca="1" si="3"/>
        <v>-134955.66332652199</v>
      </c>
      <c r="AG24" s="11">
        <f t="shared" ca="1" si="3"/>
        <v>44268.508907863128</v>
      </c>
      <c r="AH24" s="11">
        <f t="shared" ca="1" si="3"/>
        <v>41656.732653734332</v>
      </c>
      <c r="AI24" s="11">
        <f t="shared" ca="1" si="3"/>
        <v>590313.37843801104</v>
      </c>
      <c r="AJ24" s="11">
        <f t="shared" ca="1" si="3"/>
        <v>49982.656157985723</v>
      </c>
      <c r="AK24" s="11">
        <f t="shared" ca="1" si="3"/>
        <v>73320.0681455257</v>
      </c>
      <c r="AL24" s="11">
        <f t="shared" ca="1" si="3"/>
        <v>732964.47156428173</v>
      </c>
      <c r="AM24" s="11">
        <f t="shared" ca="1" si="3"/>
        <v>92713.630786183581</v>
      </c>
      <c r="AN24" s="11">
        <f t="shared" ca="1" si="3"/>
        <v>155135.28386779435</v>
      </c>
      <c r="AO24" s="11">
        <f t="shared" ca="1" si="3"/>
        <v>711598.03172408557</v>
      </c>
      <c r="AP24" s="11">
        <f t="shared" ca="1" si="3"/>
        <v>125533.2855503209</v>
      </c>
      <c r="AQ24" s="11">
        <f t="shared" ca="1" si="3"/>
        <v>67467.240723641487</v>
      </c>
      <c r="AR24" s="11">
        <f t="shared" ca="1" si="3"/>
        <v>870829.71487839799</v>
      </c>
      <c r="AS24" s="11">
        <f t="shared" ca="1" si="3"/>
        <v>42739.053637850739</v>
      </c>
      <c r="AT24" s="11">
        <f t="shared" ca="1" si="3"/>
        <v>899831.42400546372</v>
      </c>
      <c r="AU24" s="11">
        <f t="shared" ca="1" si="3"/>
        <v>123758.20335034704</v>
      </c>
      <c r="AV24" s="11">
        <f t="shared" ca="1" si="3"/>
        <v>808389.50616730528</v>
      </c>
      <c r="AW24" s="11">
        <f t="shared" ca="1" si="3"/>
        <v>292016.92400983901</v>
      </c>
      <c r="AX24" s="11">
        <f t="shared" ca="1" si="3"/>
        <v>912596.76820625225</v>
      </c>
      <c r="AY24" s="11">
        <f t="shared" ca="1" si="3"/>
        <v>936122.37702184217</v>
      </c>
      <c r="AZ24" s="11">
        <f t="shared" ca="1" si="3"/>
        <v>241052.40423245175</v>
      </c>
      <c r="BA24" s="11">
        <f t="shared" ca="1" si="3"/>
        <v>1111154.4005914042</v>
      </c>
      <c r="BB24" s="11">
        <f t="shared" ca="1" si="3"/>
        <v>1016320.7737967744</v>
      </c>
      <c r="BC24" s="11">
        <f t="shared" ca="1" si="3"/>
        <v>1046135.323731615</v>
      </c>
      <c r="BD24" s="11">
        <f t="shared" ca="1" si="3"/>
        <v>358251.58491452225</v>
      </c>
      <c r="BE24" s="11">
        <f t="shared" ca="1" si="3"/>
        <v>1113034.2370934587</v>
      </c>
      <c r="BF24" s="11">
        <f t="shared" ca="1" si="3"/>
        <v>1149158.9782866335</v>
      </c>
      <c r="BG24" s="11">
        <f t="shared" ca="1" si="3"/>
        <v>1182967.7480615168</v>
      </c>
      <c r="BH24" s="11">
        <f t="shared" ca="1" si="3"/>
        <v>1224248.1562275067</v>
      </c>
      <c r="BI24" s="11">
        <f t="shared" ca="1" si="3"/>
        <v>1264827.6412771679</v>
      </c>
      <c r="BJ24" s="11">
        <f t="shared" ca="1" si="3"/>
        <v>1310837.3025249194</v>
      </c>
      <c r="BK24" s="11">
        <f t="shared" ca="1" si="3"/>
        <v>1357888.9001811373</v>
      </c>
      <c r="BL24" s="11">
        <f t="shared" ca="1" si="3"/>
        <v>1408494.7739648814</v>
      </c>
      <c r="BM24" s="11">
        <f t="shared" ca="1" si="3"/>
        <v>1463699.6003713429</v>
      </c>
      <c r="BN24" s="11">
        <f t="shared" ca="1" si="3"/>
        <v>1519325.0019550496</v>
      </c>
      <c r="BO24" s="11">
        <f t="shared" ca="1" si="3"/>
        <v>1579753.1999905272</v>
      </c>
      <c r="BP24" s="11">
        <f t="shared" ca="1" si="3"/>
        <v>1643621.9102676283</v>
      </c>
      <c r="BQ24" s="11">
        <f t="shared" ca="1" si="3"/>
        <v>1713186.0918208684</v>
      </c>
    </row>
  </sheetData>
  <conditionalFormatting sqref="F3">
    <cfRule type="cellIs" dxfId="88" priority="8" stopIfTrue="1" operator="notEqual">
      <formula>0</formula>
    </cfRule>
    <cfRule type="cellIs" dxfId="87" priority="9" stopIfTrue="1" operator="equal">
      <formula>""</formula>
    </cfRule>
  </conditionalFormatting>
  <conditionalFormatting sqref="J3:BQ3">
    <cfRule type="cellIs" dxfId="86" priority="6" stopIfTrue="1" operator="equal">
      <formula>"Construction"</formula>
    </cfRule>
    <cfRule type="cellIs" dxfId="85" priority="7" stopIfTrue="1" operator="equal">
      <formula>"Operations"</formula>
    </cfRule>
  </conditionalFormatting>
  <conditionalFormatting sqref="J3:BQ3">
    <cfRule type="cellIs" dxfId="84" priority="5" operator="equal">
      <formula>"Fin Close"</formula>
    </cfRule>
  </conditionalFormatting>
  <conditionalFormatting sqref="J3:BQ3">
    <cfRule type="cellIs" dxfId="83" priority="3" operator="equal">
      <formula>"PPA ext."</formula>
    </cfRule>
    <cfRule type="cellIs" dxfId="82" priority="4" operator="equal">
      <formula>"Delay"</formula>
    </cfRule>
  </conditionalFormatting>
  <conditionalFormatting sqref="F2">
    <cfRule type="cellIs" dxfId="81" priority="1" stopIfTrue="1" operator="notEqual">
      <formula>0</formula>
    </cfRule>
    <cfRule type="cellIs" dxfId="80" priority="2" stopIfTrue="1" operator="equal">
      <formula>""</formula>
    </cfRule>
  </conditionalFormatting>
  <pageMargins left="0.7" right="0.7" top="0.75" bottom="0.75" header="0.3" footer="0.3"/>
  <customProperties>
    <customPr name="MMGroup" r:id="rId1"/>
    <customPr name="MMSheetType" r:id="rId2"/>
  </customPropertie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rgb="FF4F81BD"/>
    <outlinePr summaryBelow="0" summaryRight="0"/>
  </sheetPr>
  <dimension ref="A1:AC24"/>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cols>
    <col min="1" max="2" width="1.44140625" style="22" customWidth="1"/>
    <col min="3" max="3" width="1.44140625" style="44" customWidth="1"/>
    <col min="4" max="4" width="1.44140625" style="72" customWidth="1"/>
    <col min="5" max="5" width="44" bestFit="1" customWidth="1"/>
    <col min="6" max="6" width="20.5546875" bestFit="1" customWidth="1"/>
    <col min="7" max="7" width="13.21875" bestFit="1" customWidth="1"/>
    <col min="8" max="8" width="13.21875" style="39" bestFit="1" customWidth="1"/>
    <col min="9" max="9" width="3.44140625" customWidth="1"/>
    <col min="10" max="10" width="11.21875" bestFit="1" customWidth="1"/>
    <col min="11" max="11" width="11.77734375" bestFit="1" customWidth="1"/>
    <col min="12" max="12" width="11.88671875" bestFit="1" customWidth="1"/>
    <col min="13" max="13" width="11.77734375" bestFit="1" customWidth="1"/>
    <col min="14" max="14" width="11.21875" bestFit="1" customWidth="1"/>
    <col min="15" max="15" width="11.77734375" bestFit="1" customWidth="1"/>
    <col min="16" max="16" width="11.88671875" bestFit="1" customWidth="1"/>
    <col min="17" max="19" width="11.77734375" bestFit="1" customWidth="1"/>
    <col min="20" max="20" width="11.88671875" bestFit="1" customWidth="1"/>
    <col min="21" max="23" width="11.77734375" bestFit="1" customWidth="1"/>
    <col min="24" max="24" width="11.88671875" bestFit="1" customWidth="1"/>
    <col min="25" max="27" width="11.77734375" bestFit="1" customWidth="1"/>
    <col min="28" max="29" width="12.44140625" bestFit="1" customWidth="1"/>
    <col min="30" max="30" width="15.109375" hidden="1" customWidth="1"/>
    <col min="31" max="16384" width="15.109375" hidden="1"/>
  </cols>
  <sheetData>
    <row r="1" spans="1:29" s="68" customFormat="1" ht="25">
      <c r="A1" s="48" t="str">
        <f ca="1" xml:space="preserve"> RIGHT(CELL("filename", A1), LEN(CELL("filename", A1)) - SEARCH("]", CELL("filename", A1)))</f>
        <v>Cashflow Qly</v>
      </c>
      <c r="B1" s="71"/>
      <c r="C1" s="75"/>
      <c r="D1" s="74"/>
      <c r="F1" s="50" t="str">
        <f>HYPERLINK("#Contents!A1","Go to contents")</f>
        <v>Go to contents</v>
      </c>
      <c r="H1" s="47"/>
      <c r="J1" s="47"/>
    </row>
    <row r="2" spans="1:29" s="52" customFormat="1">
      <c r="A2" s="43"/>
      <c r="B2" s="43"/>
      <c r="C2" s="67"/>
      <c r="D2" s="70"/>
      <c r="E2" s="19" t="s">
        <v>260</v>
      </c>
      <c r="F2" s="49">
        <f ca="1" xml:space="preserve"> 'Model Checks and Alerts'!F11</f>
        <v>1</v>
      </c>
      <c r="G2" s="51" t="s">
        <v>115</v>
      </c>
      <c r="H2" s="45"/>
      <c r="I2" s="45"/>
      <c r="J2" s="6">
        <f xml:space="preserve"> Time!J$75</f>
        <v>45138</v>
      </c>
      <c r="K2" s="6">
        <f xml:space="preserve"> Time!K$75</f>
        <v>45230</v>
      </c>
      <c r="L2" s="6">
        <f xml:space="preserve"> Time!L$75</f>
        <v>45322</v>
      </c>
      <c r="M2" s="6">
        <f xml:space="preserve"> Time!M$75</f>
        <v>45412</v>
      </c>
      <c r="N2" s="6">
        <f xml:space="preserve"> Time!N$75</f>
        <v>45504</v>
      </c>
      <c r="O2" s="6">
        <f xml:space="preserve"> Time!O$75</f>
        <v>45596</v>
      </c>
      <c r="P2" s="6">
        <f xml:space="preserve"> Time!P$75</f>
        <v>45688</v>
      </c>
      <c r="Q2" s="6">
        <f xml:space="preserve"> Time!Q$75</f>
        <v>45777</v>
      </c>
      <c r="R2" s="6">
        <f xml:space="preserve"> Time!R$75</f>
        <v>45869</v>
      </c>
      <c r="S2" s="6">
        <f xml:space="preserve"> Time!S$75</f>
        <v>45961</v>
      </c>
      <c r="T2" s="6">
        <f xml:space="preserve"> Time!T$75</f>
        <v>46053</v>
      </c>
      <c r="U2" s="6">
        <f xml:space="preserve"> Time!U$75</f>
        <v>46142</v>
      </c>
      <c r="V2" s="6">
        <f xml:space="preserve"> Time!V$75</f>
        <v>46234</v>
      </c>
      <c r="W2" s="6">
        <f xml:space="preserve"> Time!W$75</f>
        <v>46326</v>
      </c>
      <c r="X2" s="6">
        <f xml:space="preserve"> Time!X$75</f>
        <v>46418</v>
      </c>
      <c r="Y2" s="6">
        <f xml:space="preserve"> Time!Y$75</f>
        <v>46507</v>
      </c>
      <c r="Z2" s="6">
        <f xml:space="preserve"> Time!Z$75</f>
        <v>46599</v>
      </c>
      <c r="AA2" s="6">
        <f xml:space="preserve"> Time!AA$75</f>
        <v>46691</v>
      </c>
      <c r="AB2" s="6">
        <f xml:space="preserve"> Time!AB$75</f>
        <v>46783</v>
      </c>
      <c r="AC2" s="6">
        <f xml:space="preserve"> Time!AC$75</f>
        <v>46873</v>
      </c>
    </row>
    <row r="3" spans="1:29" s="29" customFormat="1">
      <c r="A3" s="43"/>
      <c r="B3" s="43"/>
      <c r="C3" s="67"/>
      <c r="D3" s="70"/>
      <c r="E3" s="37" t="s">
        <v>167</v>
      </c>
      <c r="F3" s="49"/>
      <c r="G3" s="51" t="s">
        <v>76</v>
      </c>
      <c r="H3" s="45"/>
      <c r="I3" s="45"/>
      <c r="J3" s="7" t="str">
        <f xml:space="preserve"> Time!J$82</f>
        <v>Month3</v>
      </c>
      <c r="K3" s="7" t="str">
        <f xml:space="preserve"> Time!K$82</f>
        <v>Month6</v>
      </c>
      <c r="L3" s="7" t="str">
        <f xml:space="preserve"> Time!L$82</f>
        <v>Month9</v>
      </c>
      <c r="M3" s="7" t="str">
        <f xml:space="preserve"> Time!M$82</f>
        <v>Month12</v>
      </c>
      <c r="N3" s="7" t="str">
        <f xml:space="preserve"> Time!N$82</f>
        <v>Month15</v>
      </c>
      <c r="O3" s="7" t="str">
        <f xml:space="preserve"> Time!O$82</f>
        <v>Month18</v>
      </c>
      <c r="P3" s="7" t="str">
        <f xml:space="preserve"> Time!P$82</f>
        <v>Month21</v>
      </c>
      <c r="Q3" s="7" t="str">
        <f xml:space="preserve"> Time!Q$82</f>
        <v>Month24</v>
      </c>
      <c r="R3" s="7" t="str">
        <f xml:space="preserve"> Time!R$82</f>
        <v>Month27</v>
      </c>
      <c r="S3" s="7" t="str">
        <f xml:space="preserve"> Time!S$82</f>
        <v>Month30</v>
      </c>
      <c r="T3" s="7" t="str">
        <f xml:space="preserve"> Time!T$82</f>
        <v>Month33</v>
      </c>
      <c r="U3" s="7" t="str">
        <f xml:space="preserve"> Time!U$82</f>
        <v>Month36</v>
      </c>
      <c r="V3" s="7" t="str">
        <f xml:space="preserve"> Time!V$82</f>
        <v>Month39</v>
      </c>
      <c r="W3" s="7" t="str">
        <f xml:space="preserve"> Time!W$82</f>
        <v>Month42</v>
      </c>
      <c r="X3" s="7" t="str">
        <f xml:space="preserve"> Time!X$82</f>
        <v>Month45</v>
      </c>
      <c r="Y3" s="7" t="str">
        <f xml:space="preserve"> Time!Y$82</f>
        <v>Month48</v>
      </c>
      <c r="Z3" s="7" t="str">
        <f xml:space="preserve"> Time!Z$82</f>
        <v>Month51</v>
      </c>
      <c r="AA3" s="7" t="str">
        <f xml:space="preserve"> Time!AA$82</f>
        <v>Month54</v>
      </c>
      <c r="AB3" s="7" t="str">
        <f xml:space="preserve"> Time!AB$82</f>
        <v>Month57</v>
      </c>
      <c r="AC3" s="7" t="str">
        <f xml:space="preserve"> Time!AC$82</f>
        <v>Month60</v>
      </c>
    </row>
    <row r="4" spans="1:29" s="26" customFormat="1">
      <c r="A4" s="43"/>
      <c r="B4" s="43"/>
      <c r="C4" s="67"/>
      <c r="D4" s="70"/>
      <c r="E4" s="19" t="s">
        <v>261</v>
      </c>
      <c r="F4"/>
      <c r="G4"/>
      <c r="H4" s="45"/>
      <c r="I4" s="45"/>
      <c r="J4" s="26">
        <f xml:space="preserve"> Time!J$88</f>
        <v>3</v>
      </c>
      <c r="K4" s="26">
        <f xml:space="preserve"> Time!K$88</f>
        <v>6</v>
      </c>
      <c r="L4" s="26">
        <f xml:space="preserve"> Time!L$88</f>
        <v>9</v>
      </c>
      <c r="M4" s="26">
        <f xml:space="preserve"> Time!M$88</f>
        <v>12</v>
      </c>
      <c r="N4" s="26">
        <f xml:space="preserve"> Time!N$88</f>
        <v>15</v>
      </c>
      <c r="O4" s="26">
        <f xml:space="preserve"> Time!O$88</f>
        <v>18</v>
      </c>
      <c r="P4" s="26">
        <f xml:space="preserve"> Time!P$88</f>
        <v>21</v>
      </c>
      <c r="Q4" s="26">
        <f xml:space="preserve"> Time!Q$88</f>
        <v>24</v>
      </c>
      <c r="R4" s="26">
        <f xml:space="preserve"> Time!R$88</f>
        <v>27</v>
      </c>
      <c r="S4" s="26">
        <f xml:space="preserve"> Time!S$88</f>
        <v>30</v>
      </c>
      <c r="T4" s="26">
        <f xml:space="preserve"> Time!T$88</f>
        <v>33</v>
      </c>
      <c r="U4" s="26">
        <f xml:space="preserve"> Time!U$88</f>
        <v>36</v>
      </c>
      <c r="V4" s="26">
        <f xml:space="preserve"> Time!V$88</f>
        <v>39</v>
      </c>
      <c r="W4" s="26">
        <f xml:space="preserve"> Time!W$88</f>
        <v>42</v>
      </c>
      <c r="X4" s="26">
        <f xml:space="preserve"> Time!X$88</f>
        <v>45</v>
      </c>
      <c r="Y4" s="26">
        <f xml:space="preserve"> Time!Y$88</f>
        <v>48</v>
      </c>
      <c r="Z4" s="26">
        <f xml:space="preserve"> Time!Z$88</f>
        <v>51</v>
      </c>
      <c r="AA4" s="26">
        <f xml:space="preserve"> Time!AA$88</f>
        <v>54</v>
      </c>
      <c r="AB4" s="26">
        <f xml:space="preserve"> Time!AB$88</f>
        <v>57</v>
      </c>
      <c r="AC4" s="26">
        <f xml:space="preserve"> Time!AC$88</f>
        <v>60</v>
      </c>
    </row>
    <row r="5" spans="1:29" s="29" customFormat="1">
      <c r="A5" s="43"/>
      <c r="B5" s="43"/>
      <c r="C5" s="67"/>
      <c r="D5" s="70"/>
      <c r="E5" s="19" t="s">
        <v>247</v>
      </c>
      <c r="F5" s="22" t="s">
        <v>201</v>
      </c>
      <c r="G5" s="22" t="s">
        <v>185</v>
      </c>
      <c r="H5" s="22" t="s">
        <v>166</v>
      </c>
      <c r="I5" s="45"/>
      <c r="J5" s="15"/>
      <c r="K5" s="15"/>
      <c r="L5" s="15"/>
      <c r="M5" s="15"/>
      <c r="N5" s="15"/>
      <c r="O5" s="15"/>
      <c r="P5" s="15"/>
    </row>
    <row r="6" spans="1:29" s="39" customFormat="1">
      <c r="A6" s="22"/>
      <c r="B6" s="22"/>
      <c r="C6" s="44"/>
      <c r="D6" s="69"/>
      <c r="F6" s="22"/>
      <c r="G6" s="22"/>
      <c r="H6" s="22"/>
    </row>
    <row r="8" spans="1:29">
      <c r="E8" s="16" t="str">
        <f xml:space="preserve"> 'Working Capital'!E$22</f>
        <v>Cash in from Sales</v>
      </c>
      <c r="F8" s="16">
        <f xml:space="preserve"> 'Working Capital'!F$22</f>
        <v>0</v>
      </c>
      <c r="G8" s="16" t="str">
        <f xml:space="preserve"> 'Working Capital'!G$22</f>
        <v>GBP</v>
      </c>
      <c r="H8" s="41">
        <f ca="1" xml:space="preserve"> 'Working Capital'!H$22</f>
        <v>44084410.739606366</v>
      </c>
      <c r="I8" s="16">
        <f xml:space="preserve"> 'Working Capital'!I$22</f>
        <v>0</v>
      </c>
      <c r="J8" s="9">
        <f ca="1" xml:space="preserve"> SUMIF( Time!$J279:$BQ279, Time!J$28, 'Working Capital'!$J22:$BQ22)</f>
        <v>0</v>
      </c>
      <c r="K8" s="9">
        <f ca="1" xml:space="preserve"> SUMIF( Time!$J279:$BQ279, Time!K$28, 'Working Capital'!$J22:$BQ22)</f>
        <v>0</v>
      </c>
      <c r="L8" s="9">
        <f ca="1" xml:space="preserve"> SUMIF( Time!$J279:$BQ279, Time!L$28, 'Working Capital'!$J22:$BQ22)</f>
        <v>0</v>
      </c>
      <c r="M8" s="9">
        <f ca="1" xml:space="preserve"> SUMIF( Time!$J279:$BQ279, Time!M$28, 'Working Capital'!$J22:$BQ22)</f>
        <v>719999.99999999988</v>
      </c>
      <c r="N8" s="9">
        <f ca="1" xml:space="preserve"> SUMIF( Time!$J279:$BQ279, Time!N$28, 'Working Capital'!$J22:$BQ22)</f>
        <v>0</v>
      </c>
      <c r="O8" s="9">
        <f ca="1" xml:space="preserve"> SUMIF( Time!$J279:$BQ279, Time!O$28, 'Working Capital'!$J22:$BQ22)</f>
        <v>949208.74239934771</v>
      </c>
      <c r="P8" s="9">
        <f ca="1" xml:space="preserve"> SUMIF( Time!$J279:$BQ279, Time!P$28, 'Working Capital'!$J22:$BQ22)</f>
        <v>272965.16802298219</v>
      </c>
      <c r="Q8" s="9">
        <f ca="1" xml:space="preserve"> SUMIF( Time!$J279:$BQ279, Time!Q$28, 'Working Capital'!$J22:$BQ22)</f>
        <v>1044869.3052271355</v>
      </c>
      <c r="R8" s="9">
        <f ca="1" xml:space="preserve"> SUMIF( Time!$J279:$BQ279, Time!R$28, 'Working Capital'!$J22:$BQ22)</f>
        <v>1105943.6643070225</v>
      </c>
      <c r="S8" s="9">
        <f ca="1" xml:space="preserve"> SUMIF( Time!$J279:$BQ279, Time!S$28, 'Working Capital'!$J22:$BQ22)</f>
        <v>1407886.5491365762</v>
      </c>
      <c r="T8" s="9">
        <f ca="1" xml:space="preserve"> SUMIF( Time!$J279:$BQ279, Time!T$28, 'Working Capital'!$J22:$BQ22)</f>
        <v>1539237.6326244511</v>
      </c>
      <c r="U8" s="9">
        <f ca="1" xml:space="preserve"> SUMIF( Time!$J279:$BQ279, Time!U$28, 'Working Capital'!$J22:$BQ22)</f>
        <v>1694981.5791534942</v>
      </c>
      <c r="V8" s="9">
        <f ca="1" xml:space="preserve"> SUMIF( Time!$J279:$BQ279, Time!V$28, 'Working Capital'!$J22:$BQ22)</f>
        <v>2598274.5029829922</v>
      </c>
      <c r="W8" s="9">
        <f ca="1" xml:space="preserve"> SUMIF( Time!$J279:$BQ279, Time!W$28, 'Working Capital'!$J22:$BQ22)</f>
        <v>3022330.0492689721</v>
      </c>
      <c r="X8" s="9">
        <f ca="1" xml:space="preserve"> SUMIF( Time!$J279:$BQ279, Time!X$28, 'Working Capital'!$J22:$BQ22)</f>
        <v>3324258.1193110961</v>
      </c>
      <c r="Y8" s="9">
        <f ca="1" xml:space="preserve"> SUMIF( Time!$J279:$BQ279, Time!Y$28, 'Working Capital'!$J22:$BQ22)</f>
        <v>3682502.3463080442</v>
      </c>
      <c r="Z8" s="9">
        <f ca="1" xml:space="preserve"> SUMIF( Time!$J279:$BQ279, Time!Z$28, 'Working Capital'!$J22:$BQ22)</f>
        <v>4824058.4015667867</v>
      </c>
      <c r="AA8" s="9">
        <f ca="1" xml:space="preserve"> SUMIF( Time!$J279:$BQ279, Time!AA$28, 'Working Capital'!$J22:$BQ22)</f>
        <v>5324638.570375314</v>
      </c>
      <c r="AB8" s="9">
        <f ca="1" xml:space="preserve"> SUMIF( Time!$J279:$BQ279, Time!AB$28, 'Working Capital'!$J22:$BQ22)</f>
        <v>5928368.1829631748</v>
      </c>
      <c r="AC8" s="9">
        <f ca="1" xml:space="preserve"> SUMIF( Time!$J279:$BQ279, Time!AC$28, 'Working Capital'!$J22:$BQ22)</f>
        <v>6644887.9259589873</v>
      </c>
    </row>
    <row r="9" spans="1:29">
      <c r="E9" s="16" t="str">
        <f xml:space="preserve"> 'Working Capital'!E$45</f>
        <v xml:space="preserve">Cash out on Operating Expense </v>
      </c>
      <c r="F9" s="16">
        <f xml:space="preserve"> 'Working Capital'!F$45</f>
        <v>0</v>
      </c>
      <c r="G9" s="16" t="str">
        <f xml:space="preserve"> 'Working Capital'!G$45</f>
        <v>GBP</v>
      </c>
      <c r="H9" s="41">
        <f ca="1" xml:space="preserve"> 'Working Capital'!H$45</f>
        <v>-8245152.5862744264</v>
      </c>
      <c r="I9" s="16">
        <f xml:space="preserve"> 'Working Capital'!I$45</f>
        <v>0</v>
      </c>
      <c r="J9" s="9">
        <f ca="1" xml:space="preserve"> SUMIF( Time!$J279:$BQ279, Time!J$28, 'Working Capital'!$J45:$BQ45)</f>
        <v>-97920.874239934783</v>
      </c>
      <c r="K9" s="9">
        <f ca="1" xml:space="preserve"> SUMIF( Time!$J279:$BQ279, Time!K$28, 'Working Capital'!$J45:$BQ45)</f>
        <v>-104120.08735633478</v>
      </c>
      <c r="L9" s="9">
        <f ca="1" xml:space="preserve"> SUMIF( Time!$J279:$BQ279, Time!L$28, 'Working Capital'!$J45:$BQ45)</f>
        <v>-111178.41042499398</v>
      </c>
      <c r="M9" s="9">
        <f ca="1" xml:space="preserve"> SUMIF( Time!$J279:$BQ279, Time!M$28, 'Working Capital'!$J45:$BQ45)</f>
        <v>-119199.17254102745</v>
      </c>
      <c r="N9" s="9">
        <f ca="1" xml:space="preserve"> SUMIF( Time!$J279:$BQ279, Time!N$28, 'Working Capital'!$J45:$BQ45)</f>
        <v>-151288.65491365764</v>
      </c>
      <c r="O9" s="9">
        <f ca="1" xml:space="preserve"> SUMIF( Time!$J279:$BQ279, Time!O$28, 'Working Capital'!$J45:$BQ45)</f>
        <v>-166437.93225387143</v>
      </c>
      <c r="P9" s="9">
        <f ca="1" xml:space="preserve"> SUMIF( Time!$J279:$BQ279, Time!P$28, 'Working Capital'!$J45:$BQ45)</f>
        <v>-184064.38263714357</v>
      </c>
      <c r="Q9" s="9">
        <f ca="1" xml:space="preserve"> SUMIF( Time!$J279:$BQ279, Time!Q$28, 'Working Capital'!$J45:$BQ45)</f>
        <v>-204502.32812882221</v>
      </c>
      <c r="R9" s="9">
        <f ca="1" xml:space="preserve"> SUMIF( Time!$J279:$BQ279, Time!R$28, 'Working Capital'!$J45:$BQ45)</f>
        <v>-248990.89705729135</v>
      </c>
      <c r="S9" s="9">
        <f ca="1" xml:space="preserve"> SUMIF( Time!$J279:$BQ279, Time!S$28, 'Working Capital'!$J45:$BQ45)</f>
        <v>-281388.37864058523</v>
      </c>
      <c r="T9" s="9">
        <f ca="1" xml:space="preserve"> SUMIF( Time!$J279:$BQ279, Time!T$28, 'Working Capital'!$J45:$BQ45)</f>
        <v>-319471.0314822502</v>
      </c>
      <c r="U9" s="9">
        <f ca="1" xml:space="preserve"> SUMIF( Time!$J279:$BQ279, Time!U$28, 'Working Capital'!$J45:$BQ45)</f>
        <v>-363945.56991360395</v>
      </c>
      <c r="V9" s="9">
        <f ca="1" xml:space="preserve"> SUMIF( Time!$J279:$BQ279, Time!V$28, 'Working Capital'!$J45:$BQ45)</f>
        <v>-416295.36945987621</v>
      </c>
      <c r="W9" s="9">
        <f ca="1" xml:space="preserve"> SUMIF( Time!$J279:$BQ279, Time!W$28, 'Working Capital'!$J45:$BQ45)</f>
        <v>-479093.9800310384</v>
      </c>
      <c r="X9" s="9">
        <f ca="1" xml:space="preserve"> SUMIF( Time!$J279:$BQ279, Time!X$28, 'Working Capital'!$J45:$BQ45)</f>
        <v>-553230.54069046595</v>
      </c>
      <c r="Y9" s="9">
        <f ca="1" xml:space="preserve"> SUMIF( Time!$J279:$BQ279, Time!Y$28, 'Working Capital'!$J45:$BQ45)</f>
        <v>-640081.20056844805</v>
      </c>
      <c r="Z9" s="9">
        <f ca="1" xml:space="preserve"> SUMIF( Time!$J279:$BQ279, Time!Z$28, 'Working Capital'!$J45:$BQ45)</f>
        <v>-742683.51899112924</v>
      </c>
      <c r="AA9" s="9">
        <f ca="1" xml:space="preserve"> SUMIF( Time!$J279:$BQ279, Time!AA$28, 'Working Capital'!$J45:$BQ45)</f>
        <v>-866084.72639209009</v>
      </c>
      <c r="AB9" s="9">
        <f ca="1" xml:space="preserve"> SUMIF( Time!$J279:$BQ279, Time!AB$28, 'Working Capital'!$J45:$BQ45)</f>
        <v>-1011848.8066719004</v>
      </c>
      <c r="AC9" s="9">
        <f ca="1" xml:space="preserve"> SUMIF( Time!$J279:$BQ279, Time!AC$28, 'Working Capital'!$J45:$BQ45)</f>
        <v>-1183326.7238799629</v>
      </c>
    </row>
    <row r="10" spans="1:29">
      <c r="E10" s="11" t="s">
        <v>90</v>
      </c>
      <c r="F10" s="30"/>
      <c r="G10" s="11" t="s">
        <v>205</v>
      </c>
      <c r="H10" s="54">
        <f ca="1" xml:space="preserve"> SUM( J10:BQ10 )</f>
        <v>35839258.15333195</v>
      </c>
      <c r="I10" s="30"/>
      <c r="J10" s="11">
        <f ca="1" xml:space="preserve"> SUMIF( Time!$J279:$BQ279, Time!J$28, Cashflow!$J10:$BQ10)</f>
        <v>-97920.874239934783</v>
      </c>
      <c r="K10" s="11">
        <f ca="1" xml:space="preserve"> SUMIF( Time!$J279:$BQ279, Time!K$28, Cashflow!$J10:$BQ10)</f>
        <v>-104120.08735633478</v>
      </c>
      <c r="L10" s="11">
        <f ca="1" xml:space="preserve"> SUMIF( Time!$J279:$BQ279, Time!L$28, Cashflow!$J10:$BQ10)</f>
        <v>-111178.41042499398</v>
      </c>
      <c r="M10" s="11">
        <f ca="1" xml:space="preserve"> SUMIF( Time!$J279:$BQ279, Time!M$28, Cashflow!$J10:$BQ10)</f>
        <v>600800.82745897258</v>
      </c>
      <c r="N10" s="11">
        <f ca="1" xml:space="preserve"> SUMIF( Time!$J279:$BQ279, Time!N$28, Cashflow!$J10:$BQ10)</f>
        <v>-151288.65491365764</v>
      </c>
      <c r="O10" s="11">
        <f ca="1" xml:space="preserve"> SUMIF( Time!$J279:$BQ279, Time!O$28, Cashflow!$J10:$BQ10)</f>
        <v>782770.81014547637</v>
      </c>
      <c r="P10" s="11">
        <f ca="1" xml:space="preserve"> SUMIF( Time!$J279:$BQ279, Time!P$28, Cashflow!$J10:$BQ10)</f>
        <v>88900.785385838681</v>
      </c>
      <c r="Q10" s="11">
        <f ca="1" xml:space="preserve"> SUMIF( Time!$J279:$BQ279, Time!Q$28, Cashflow!$J10:$BQ10)</f>
        <v>840366.97709831328</v>
      </c>
      <c r="R10" s="11">
        <f ca="1" xml:space="preserve"> SUMIF( Time!$J279:$BQ279, Time!R$28, Cashflow!$J10:$BQ10)</f>
        <v>856952.767249731</v>
      </c>
      <c r="S10" s="11">
        <f ca="1" xml:space="preserve"> SUMIF( Time!$J279:$BQ279, Time!S$28, Cashflow!$J10:$BQ10)</f>
        <v>1126498.1704959909</v>
      </c>
      <c r="T10" s="11">
        <f ca="1" xml:space="preserve"> SUMIF( Time!$J279:$BQ279, Time!T$28, Cashflow!$J10:$BQ10)</f>
        <v>1219766.6011422009</v>
      </c>
      <c r="U10" s="11">
        <f ca="1" xml:space="preserve"> SUMIF( Time!$J279:$BQ279, Time!U$28, Cashflow!$J10:$BQ10)</f>
        <v>1331036.0092398904</v>
      </c>
      <c r="V10" s="11">
        <f ca="1" xml:space="preserve"> SUMIF( Time!$J279:$BQ279, Time!V$28, Cashflow!$J10:$BQ10)</f>
        <v>2181979.1335231159</v>
      </c>
      <c r="W10" s="11">
        <f ca="1" xml:space="preserve"> SUMIF( Time!$J279:$BQ279, Time!W$28, Cashflow!$J10:$BQ10)</f>
        <v>2543236.0692379335</v>
      </c>
      <c r="X10" s="11">
        <f ca="1" xml:space="preserve"> SUMIF( Time!$J279:$BQ279, Time!X$28, Cashflow!$J10:$BQ10)</f>
        <v>2771027.5786206303</v>
      </c>
      <c r="Y10" s="11">
        <f ca="1" xml:space="preserve"> SUMIF( Time!$J279:$BQ279, Time!Y$28, Cashflow!$J10:$BQ10)</f>
        <v>3042421.1457395959</v>
      </c>
      <c r="Z10" s="11">
        <f ca="1" xml:space="preserve"> SUMIF( Time!$J279:$BQ279, Time!Z$28, Cashflow!$J10:$BQ10)</f>
        <v>4081374.8825756572</v>
      </c>
      <c r="AA10" s="11">
        <f ca="1" xml:space="preserve"> SUMIF( Time!$J279:$BQ279, Time!AA$28, Cashflow!$J10:$BQ10)</f>
        <v>4458553.8439832246</v>
      </c>
      <c r="AB10" s="11">
        <f ca="1" xml:space="preserve"> SUMIF( Time!$J279:$BQ279, Time!AB$28, Cashflow!$J10:$BQ10)</f>
        <v>4916519.3762912732</v>
      </c>
      <c r="AC10" s="11">
        <f ca="1" xml:space="preserve"> SUMIF( Time!$J279:$BQ279, Time!AC$28, Cashflow!$J10:$BQ10)</f>
        <v>5461561.2020790242</v>
      </c>
    </row>
    <row r="12" spans="1:29">
      <c r="E12" s="16" t="str">
        <f xml:space="preserve"> 'Working Capital'!E$14</f>
        <v xml:space="preserve">Cash out on Inventory </v>
      </c>
      <c r="F12" s="16">
        <f xml:space="preserve"> 'Working Capital'!F$14</f>
        <v>0</v>
      </c>
      <c r="G12" s="16" t="str">
        <f xml:space="preserve"> 'Working Capital'!G$14</f>
        <v>GBP</v>
      </c>
      <c r="H12" s="41">
        <f ca="1" xml:space="preserve"> 'Working Capital'!H$14</f>
        <v>-5565000</v>
      </c>
      <c r="I12" s="16">
        <f xml:space="preserve"> 'Working Capital'!I$14</f>
        <v>0</v>
      </c>
      <c r="J12" s="9">
        <f ca="1" xml:space="preserve"> SUMIF( Time!$J279:$BQ279, Time!J$28, 'Working Capital'!$J14:$BQ14)</f>
        <v>-52500</v>
      </c>
      <c r="K12" s="9">
        <f ca="1" xml:space="preserve"> SUMIF( Time!$J279:$BQ279, Time!K$28, 'Working Capital'!$J14:$BQ14)</f>
        <v>0</v>
      </c>
      <c r="L12" s="9">
        <f ca="1" xml:space="preserve"> SUMIF( Time!$J279:$BQ279, Time!L$28, 'Working Capital'!$J14:$BQ14)</f>
        <v>-175000</v>
      </c>
      <c r="M12" s="9">
        <f ca="1" xml:space="preserve"> SUMIF( Time!$J279:$BQ279, Time!M$28, 'Working Capital'!$J14:$BQ14)</f>
        <v>0</v>
      </c>
      <c r="N12" s="9">
        <f ca="1" xml:space="preserve"> SUMIF( Time!$J279:$BQ279, Time!N$28, 'Working Capital'!$J14:$BQ14)</f>
        <v>-175000</v>
      </c>
      <c r="O12" s="9">
        <f ca="1" xml:space="preserve"> SUMIF( Time!$J279:$BQ279, Time!O$28, 'Working Capital'!$J14:$BQ14)</f>
        <v>-52500</v>
      </c>
      <c r="P12" s="9">
        <f ca="1" xml:space="preserve"> SUMIF( Time!$J279:$BQ279, Time!P$28, 'Working Capital'!$J14:$BQ14)</f>
        <v>-175000</v>
      </c>
      <c r="Q12" s="9">
        <f ca="1" xml:space="preserve"> SUMIF( Time!$J279:$BQ279, Time!Q$28, 'Working Capital'!$J14:$BQ14)</f>
        <v>-175000</v>
      </c>
      <c r="R12" s="9">
        <f ca="1" xml:space="preserve"> SUMIF( Time!$J279:$BQ279, Time!R$28, 'Working Capital'!$J14:$BQ14)</f>
        <v>-175000</v>
      </c>
      <c r="S12" s="9">
        <f ca="1" xml:space="preserve"> SUMIF( Time!$J279:$BQ279, Time!S$28, 'Working Capital'!$J14:$BQ14)</f>
        <v>-227500</v>
      </c>
      <c r="T12" s="9">
        <f ca="1" xml:space="preserve"> SUMIF( Time!$J279:$BQ279, Time!T$28, 'Working Capital'!$J14:$BQ14)</f>
        <v>-227500</v>
      </c>
      <c r="U12" s="9">
        <f ca="1" xml:space="preserve"> SUMIF( Time!$J279:$BQ279, Time!U$28, 'Working Capital'!$J14:$BQ14)</f>
        <v>-350000</v>
      </c>
      <c r="V12" s="9">
        <f ca="1" xml:space="preserve"> SUMIF( Time!$J279:$BQ279, Time!V$28, 'Working Capital'!$J14:$BQ14)</f>
        <v>-350000</v>
      </c>
      <c r="W12" s="9">
        <f ca="1" xml:space="preserve"> SUMIF( Time!$J279:$BQ279, Time!W$28, 'Working Capital'!$J14:$BQ14)</f>
        <v>-402500</v>
      </c>
      <c r="X12" s="9">
        <f ca="1" xml:space="preserve"> SUMIF( Time!$J279:$BQ279, Time!X$28, 'Working Capital'!$J14:$BQ14)</f>
        <v>-402500</v>
      </c>
      <c r="Y12" s="9">
        <f ca="1" xml:space="preserve"> SUMIF( Time!$J279:$BQ279, Time!Y$28, 'Working Capital'!$J14:$BQ14)</f>
        <v>-525000</v>
      </c>
      <c r="Z12" s="9">
        <f ca="1" xml:space="preserve"> SUMIF( Time!$J279:$BQ279, Time!Z$28, 'Working Capital'!$J14:$BQ14)</f>
        <v>-525000</v>
      </c>
      <c r="AA12" s="9">
        <f ca="1" xml:space="preserve"> SUMIF( Time!$J279:$BQ279, Time!AA$28, 'Working Capital'!$J14:$BQ14)</f>
        <v>-525000</v>
      </c>
      <c r="AB12" s="9">
        <f ca="1" xml:space="preserve"> SUMIF( Time!$J279:$BQ279, Time!AB$28, 'Working Capital'!$J14:$BQ14)</f>
        <v>-525000</v>
      </c>
      <c r="AC12" s="9">
        <f ca="1" xml:space="preserve"> SUMIF( Time!$J279:$BQ279, Time!AC$28, 'Working Capital'!$J14:$BQ14)</f>
        <v>-525000</v>
      </c>
    </row>
    <row r="13" spans="1:29">
      <c r="E13" s="11" t="s">
        <v>18</v>
      </c>
      <c r="F13" s="30"/>
      <c r="G13" s="11" t="s">
        <v>205</v>
      </c>
      <c r="H13" s="54">
        <f ca="1" xml:space="preserve"> SUM( J13:BQ13 )</f>
        <v>30274258.153331947</v>
      </c>
      <c r="I13" s="30"/>
      <c r="J13" s="11">
        <f ca="1" xml:space="preserve"> SUMIF( Time!$J279:$BQ279, Time!J$28, Cashflow!$J13:$BQ13)</f>
        <v>-150420.87423993478</v>
      </c>
      <c r="K13" s="11">
        <f ca="1" xml:space="preserve"> SUMIF( Time!$J279:$BQ279, Time!K$28, Cashflow!$J13:$BQ13)</f>
        <v>-104120.08735633478</v>
      </c>
      <c r="L13" s="11">
        <f ca="1" xml:space="preserve"> SUMIF( Time!$J279:$BQ279, Time!L$28, Cashflow!$J13:$BQ13)</f>
        <v>-286178.41042499396</v>
      </c>
      <c r="M13" s="11">
        <f ca="1" xml:space="preserve"> SUMIF( Time!$J279:$BQ279, Time!M$28, Cashflow!$J13:$BQ13)</f>
        <v>600800.82745897258</v>
      </c>
      <c r="N13" s="11">
        <f ca="1" xml:space="preserve"> SUMIF( Time!$J279:$BQ279, Time!N$28, Cashflow!$J13:$BQ13)</f>
        <v>-326288.65491365758</v>
      </c>
      <c r="O13" s="11">
        <f ca="1" xml:space="preserve"> SUMIF( Time!$J279:$BQ279, Time!O$28, Cashflow!$J13:$BQ13)</f>
        <v>730270.81014547637</v>
      </c>
      <c r="P13" s="11">
        <f ca="1" xml:space="preserve"> SUMIF( Time!$J279:$BQ279, Time!P$28, Cashflow!$J13:$BQ13)</f>
        <v>-86099.214614161319</v>
      </c>
      <c r="Q13" s="11">
        <f ca="1" xml:space="preserve"> SUMIF( Time!$J279:$BQ279, Time!Q$28, Cashflow!$J13:$BQ13)</f>
        <v>665366.97709831328</v>
      </c>
      <c r="R13" s="11">
        <f ca="1" xml:space="preserve"> SUMIF( Time!$J279:$BQ279, Time!R$28, Cashflow!$J13:$BQ13)</f>
        <v>681952.767249731</v>
      </c>
      <c r="S13" s="11">
        <f ca="1" xml:space="preserve"> SUMIF( Time!$J279:$BQ279, Time!S$28, Cashflow!$J13:$BQ13)</f>
        <v>898998.1704959909</v>
      </c>
      <c r="T13" s="11">
        <f ca="1" xml:space="preserve"> SUMIF( Time!$J279:$BQ279, Time!T$28, Cashflow!$J13:$BQ13)</f>
        <v>992266.60114220076</v>
      </c>
      <c r="U13" s="11">
        <f ca="1" xml:space="preserve"> SUMIF( Time!$J279:$BQ279, Time!U$28, Cashflow!$J13:$BQ13)</f>
        <v>981036.00923989015</v>
      </c>
      <c r="V13" s="11">
        <f ca="1" xml:space="preserve"> SUMIF( Time!$J279:$BQ279, Time!V$28, Cashflow!$J13:$BQ13)</f>
        <v>1831979.1335231159</v>
      </c>
      <c r="W13" s="11">
        <f ca="1" xml:space="preserve"> SUMIF( Time!$J279:$BQ279, Time!W$28, Cashflow!$J13:$BQ13)</f>
        <v>2140736.0692379335</v>
      </c>
      <c r="X13" s="11">
        <f ca="1" xml:space="preserve"> SUMIF( Time!$J279:$BQ279, Time!X$28, Cashflow!$J13:$BQ13)</f>
        <v>2368527.5786206303</v>
      </c>
      <c r="Y13" s="11">
        <f ca="1" xml:space="preserve"> SUMIF( Time!$J279:$BQ279, Time!Y$28, Cashflow!$J13:$BQ13)</f>
        <v>2517421.1457395959</v>
      </c>
      <c r="Z13" s="11">
        <f ca="1" xml:space="preserve"> SUMIF( Time!$J279:$BQ279, Time!Z$28, Cashflow!$J13:$BQ13)</f>
        <v>3556374.8825756572</v>
      </c>
      <c r="AA13" s="11">
        <f ca="1" xml:space="preserve"> SUMIF( Time!$J279:$BQ279, Time!AA$28, Cashflow!$J13:$BQ13)</f>
        <v>3933553.8439832246</v>
      </c>
      <c r="AB13" s="11">
        <f ca="1" xml:space="preserve"> SUMIF( Time!$J279:$BQ279, Time!AB$28, Cashflow!$J13:$BQ13)</f>
        <v>4391519.3762912732</v>
      </c>
      <c r="AC13" s="11">
        <f ca="1" xml:space="preserve"> SUMIF( Time!$J279:$BQ279, Time!AC$28, Cashflow!$J13:$BQ13)</f>
        <v>4936561.2020790242</v>
      </c>
    </row>
    <row r="15" spans="1:29">
      <c r="E15" s="16" t="str">
        <f xml:space="preserve"> 'Supply Chain finance'!E$22</f>
        <v>Supply Chain Finance drawdown</v>
      </c>
      <c r="F15" s="16">
        <f xml:space="preserve"> 'Supply Chain finance'!F$22</f>
        <v>0</v>
      </c>
      <c r="G15" s="16" t="str">
        <f xml:space="preserve"> 'Supply Chain finance'!G$22</f>
        <v>GBP</v>
      </c>
      <c r="H15" s="41">
        <f ca="1" xml:space="preserve"> 'Supply Chain finance'!H$22</f>
        <v>0</v>
      </c>
      <c r="I15" s="16">
        <f xml:space="preserve"> 'Supply Chain finance'!I$22</f>
        <v>0</v>
      </c>
      <c r="J15" s="9">
        <f ca="1" xml:space="preserve"> SUMIF( Time!$J279:$BQ279, Time!J$28, 'Supply Chain finance'!$J22:$BQ22)</f>
        <v>0</v>
      </c>
      <c r="K15" s="9">
        <f ca="1" xml:space="preserve"> SUMIF( Time!$J279:$BQ279, Time!K$28, 'Supply Chain finance'!$J22:$BQ22)</f>
        <v>0</v>
      </c>
      <c r="L15" s="9">
        <f ca="1" xml:space="preserve"> SUMIF( Time!$J279:$BQ279, Time!L$28, 'Supply Chain finance'!$J22:$BQ22)</f>
        <v>0</v>
      </c>
      <c r="M15" s="9">
        <f ca="1" xml:space="preserve"> SUMIF( Time!$J279:$BQ279, Time!M$28, 'Supply Chain finance'!$J22:$BQ22)</f>
        <v>0</v>
      </c>
      <c r="N15" s="9">
        <f ca="1" xml:space="preserve"> SUMIF( Time!$J279:$BQ279, Time!N$28, 'Supply Chain finance'!$J22:$BQ22)</f>
        <v>0</v>
      </c>
      <c r="O15" s="9">
        <f ca="1" xml:space="preserve"> SUMIF( Time!$J279:$BQ279, Time!O$28, 'Supply Chain finance'!$J22:$BQ22)</f>
        <v>0</v>
      </c>
      <c r="P15" s="9">
        <f ca="1" xml:space="preserve"> SUMIF( Time!$J279:$BQ279, Time!P$28, 'Supply Chain finance'!$J22:$BQ22)</f>
        <v>0</v>
      </c>
      <c r="Q15" s="9">
        <f ca="1" xml:space="preserve"> SUMIF( Time!$J279:$BQ279, Time!Q$28, 'Supply Chain finance'!$J22:$BQ22)</f>
        <v>0</v>
      </c>
      <c r="R15" s="9">
        <f ca="1" xml:space="preserve"> SUMIF( Time!$J279:$BQ279, Time!R$28, 'Supply Chain finance'!$J22:$BQ22)</f>
        <v>0</v>
      </c>
      <c r="S15" s="9">
        <f ca="1" xml:space="preserve"> SUMIF( Time!$J279:$BQ279, Time!S$28, 'Supply Chain finance'!$J22:$BQ22)</f>
        <v>0</v>
      </c>
      <c r="T15" s="9">
        <f ca="1" xml:space="preserve"> SUMIF( Time!$J279:$BQ279, Time!T$28, 'Supply Chain finance'!$J22:$BQ22)</f>
        <v>0</v>
      </c>
      <c r="U15" s="9">
        <f ca="1" xml:space="preserve"> SUMIF( Time!$J279:$BQ279, Time!U$28, 'Supply Chain finance'!$J22:$BQ22)</f>
        <v>0</v>
      </c>
      <c r="V15" s="9">
        <f ca="1" xml:space="preserve"> SUMIF( Time!$J279:$BQ279, Time!V$28, 'Supply Chain finance'!$J22:$BQ22)</f>
        <v>0</v>
      </c>
      <c r="W15" s="9">
        <f ca="1" xml:space="preserve"> SUMIF( Time!$J279:$BQ279, Time!W$28, 'Supply Chain finance'!$J22:$BQ22)</f>
        <v>0</v>
      </c>
      <c r="X15" s="9">
        <f ca="1" xml:space="preserve"> SUMIF( Time!$J279:$BQ279, Time!X$28, 'Supply Chain finance'!$J22:$BQ22)</f>
        <v>0</v>
      </c>
      <c r="Y15" s="9">
        <f ca="1" xml:space="preserve"> SUMIF( Time!$J279:$BQ279, Time!Y$28, 'Supply Chain finance'!$J22:$BQ22)</f>
        <v>0</v>
      </c>
      <c r="Z15" s="9">
        <f ca="1" xml:space="preserve"> SUMIF( Time!$J279:$BQ279, Time!Z$28, 'Supply Chain finance'!$J22:$BQ22)</f>
        <v>0</v>
      </c>
      <c r="AA15" s="9">
        <f ca="1" xml:space="preserve"> SUMIF( Time!$J279:$BQ279, Time!AA$28, 'Supply Chain finance'!$J22:$BQ22)</f>
        <v>0</v>
      </c>
      <c r="AB15" s="9">
        <f ca="1" xml:space="preserve"> SUMIF( Time!$J279:$BQ279, Time!AB$28, 'Supply Chain finance'!$J22:$BQ22)</f>
        <v>0</v>
      </c>
      <c r="AC15" s="9">
        <f ca="1" xml:space="preserve"> SUMIF( Time!$J279:$BQ279, Time!AC$28, 'Supply Chain finance'!$J22:$BQ22)</f>
        <v>0</v>
      </c>
    </row>
    <row r="16" spans="1:29">
      <c r="E16" s="16" t="str">
        <f xml:space="preserve"> 'Supply Chain finance'!E$29</f>
        <v xml:space="preserve">Supply Chain Finance principal repayment </v>
      </c>
      <c r="F16" s="16">
        <f xml:space="preserve"> 'Supply Chain finance'!F$29</f>
        <v>0</v>
      </c>
      <c r="G16" s="16" t="str">
        <f xml:space="preserve"> 'Supply Chain finance'!G$29</f>
        <v>GBP</v>
      </c>
      <c r="H16" s="41">
        <f ca="1" xml:space="preserve"> 'Supply Chain finance'!H$29</f>
        <v>0</v>
      </c>
      <c r="I16" s="16">
        <f xml:space="preserve"> 'Supply Chain finance'!I$29</f>
        <v>0</v>
      </c>
      <c r="J16" s="9">
        <f ca="1" xml:space="preserve"> SUMIF( Time!$J279:$BQ279, Time!J$28, 'Supply Chain finance'!$J29:$BQ29)</f>
        <v>0</v>
      </c>
      <c r="K16" s="9">
        <f ca="1" xml:space="preserve"> SUMIF( Time!$J279:$BQ279, Time!K$28, 'Supply Chain finance'!$J29:$BQ29)</f>
        <v>0</v>
      </c>
      <c r="L16" s="9">
        <f ca="1" xml:space="preserve"> SUMIF( Time!$J279:$BQ279, Time!L$28, 'Supply Chain finance'!$J29:$BQ29)</f>
        <v>0</v>
      </c>
      <c r="M16" s="9">
        <f ca="1" xml:space="preserve"> SUMIF( Time!$J279:$BQ279, Time!M$28, 'Supply Chain finance'!$J29:$BQ29)</f>
        <v>0</v>
      </c>
      <c r="N16" s="9">
        <f ca="1" xml:space="preserve"> SUMIF( Time!$J279:$BQ279, Time!N$28, 'Supply Chain finance'!$J29:$BQ29)</f>
        <v>0</v>
      </c>
      <c r="O16" s="9">
        <f ca="1" xml:space="preserve"> SUMIF( Time!$J279:$BQ279, Time!O$28, 'Supply Chain finance'!$J29:$BQ29)</f>
        <v>0</v>
      </c>
      <c r="P16" s="9">
        <f ca="1" xml:space="preserve"> SUMIF( Time!$J279:$BQ279, Time!P$28, 'Supply Chain finance'!$J29:$BQ29)</f>
        <v>0</v>
      </c>
      <c r="Q16" s="9">
        <f ca="1" xml:space="preserve"> SUMIF( Time!$J279:$BQ279, Time!Q$28, 'Supply Chain finance'!$J29:$BQ29)</f>
        <v>0</v>
      </c>
      <c r="R16" s="9">
        <f ca="1" xml:space="preserve"> SUMIF( Time!$J279:$BQ279, Time!R$28, 'Supply Chain finance'!$J29:$BQ29)</f>
        <v>0</v>
      </c>
      <c r="S16" s="9">
        <f ca="1" xml:space="preserve"> SUMIF( Time!$J279:$BQ279, Time!S$28, 'Supply Chain finance'!$J29:$BQ29)</f>
        <v>0</v>
      </c>
      <c r="T16" s="9">
        <f ca="1" xml:space="preserve"> SUMIF( Time!$J279:$BQ279, Time!T$28, 'Supply Chain finance'!$J29:$BQ29)</f>
        <v>0</v>
      </c>
      <c r="U16" s="9">
        <f ca="1" xml:space="preserve"> SUMIF( Time!$J279:$BQ279, Time!U$28, 'Supply Chain finance'!$J29:$BQ29)</f>
        <v>0</v>
      </c>
      <c r="V16" s="9">
        <f ca="1" xml:space="preserve"> SUMIF( Time!$J279:$BQ279, Time!V$28, 'Supply Chain finance'!$J29:$BQ29)</f>
        <v>0</v>
      </c>
      <c r="W16" s="9">
        <f ca="1" xml:space="preserve"> SUMIF( Time!$J279:$BQ279, Time!W$28, 'Supply Chain finance'!$J29:$BQ29)</f>
        <v>0</v>
      </c>
      <c r="X16" s="9">
        <f ca="1" xml:space="preserve"> SUMIF( Time!$J279:$BQ279, Time!X$28, 'Supply Chain finance'!$J29:$BQ29)</f>
        <v>0</v>
      </c>
      <c r="Y16" s="9">
        <f ca="1" xml:space="preserve"> SUMIF( Time!$J279:$BQ279, Time!Y$28, 'Supply Chain finance'!$J29:$BQ29)</f>
        <v>0</v>
      </c>
      <c r="Z16" s="9">
        <f ca="1" xml:space="preserve"> SUMIF( Time!$J279:$BQ279, Time!Z$28, 'Supply Chain finance'!$J29:$BQ29)</f>
        <v>0</v>
      </c>
      <c r="AA16" s="9">
        <f ca="1" xml:space="preserve"> SUMIF( Time!$J279:$BQ279, Time!AA$28, 'Supply Chain finance'!$J29:$BQ29)</f>
        <v>0</v>
      </c>
      <c r="AB16" s="9">
        <f ca="1" xml:space="preserve"> SUMIF( Time!$J279:$BQ279, Time!AB$28, 'Supply Chain finance'!$J29:$BQ29)</f>
        <v>0</v>
      </c>
      <c r="AC16" s="9">
        <f ca="1" xml:space="preserve"> SUMIF( Time!$J279:$BQ279, Time!AC$28, 'Supply Chain finance'!$J29:$BQ29)</f>
        <v>0</v>
      </c>
    </row>
    <row r="17" spans="5:29">
      <c r="E17" s="16" t="str">
        <f xml:space="preserve"> 'Invoice finance'!E$21</f>
        <v>Invoice finance drawdown</v>
      </c>
      <c r="F17" s="16">
        <f xml:space="preserve"> 'Invoice finance'!F$21</f>
        <v>0</v>
      </c>
      <c r="G17" s="16" t="str">
        <f xml:space="preserve"> 'Invoice finance'!G$21</f>
        <v>GBP</v>
      </c>
      <c r="H17" s="41">
        <f ca="1" xml:space="preserve"> 'Invoice finance'!H$21</f>
        <v>0</v>
      </c>
      <c r="I17" s="16">
        <f xml:space="preserve"> 'Invoice finance'!I$21</f>
        <v>0</v>
      </c>
      <c r="J17" s="9">
        <f ca="1" xml:space="preserve"> SUMIF( Time!$J279:$BQ279, Time!J$28, 'Invoice finance'!$J21:$BQ21)</f>
        <v>0</v>
      </c>
      <c r="K17" s="9">
        <f ca="1" xml:space="preserve"> SUMIF( Time!$J279:$BQ279, Time!K$28, 'Invoice finance'!$J21:$BQ21)</f>
        <v>0</v>
      </c>
      <c r="L17" s="9">
        <f ca="1" xml:space="preserve"> SUMIF( Time!$J279:$BQ279, Time!L$28, 'Invoice finance'!$J21:$BQ21)</f>
        <v>0</v>
      </c>
      <c r="M17" s="9">
        <f ca="1" xml:space="preserve"> SUMIF( Time!$J279:$BQ279, Time!M$28, 'Invoice finance'!$J21:$BQ21)</f>
        <v>0</v>
      </c>
      <c r="N17" s="9">
        <f ca="1" xml:space="preserve"> SUMIF( Time!$J279:$BQ279, Time!N$28, 'Invoice finance'!$J21:$BQ21)</f>
        <v>0</v>
      </c>
      <c r="O17" s="9">
        <f ca="1" xml:space="preserve"> SUMIF( Time!$J279:$BQ279, Time!O$28, 'Invoice finance'!$J21:$BQ21)</f>
        <v>0</v>
      </c>
      <c r="P17" s="9">
        <f ca="1" xml:space="preserve"> SUMIF( Time!$J279:$BQ279, Time!P$28, 'Invoice finance'!$J21:$BQ21)</f>
        <v>0</v>
      </c>
      <c r="Q17" s="9">
        <f ca="1" xml:space="preserve"> SUMIF( Time!$J279:$BQ279, Time!Q$28, 'Invoice finance'!$J21:$BQ21)</f>
        <v>0</v>
      </c>
      <c r="R17" s="9">
        <f ca="1" xml:space="preserve"> SUMIF( Time!$J279:$BQ279, Time!R$28, 'Invoice finance'!$J21:$BQ21)</f>
        <v>0</v>
      </c>
      <c r="S17" s="9">
        <f ca="1" xml:space="preserve"> SUMIF( Time!$J279:$BQ279, Time!S$28, 'Invoice finance'!$J21:$BQ21)</f>
        <v>0</v>
      </c>
      <c r="T17" s="9">
        <f ca="1" xml:space="preserve"> SUMIF( Time!$J279:$BQ279, Time!T$28, 'Invoice finance'!$J21:$BQ21)</f>
        <v>0</v>
      </c>
      <c r="U17" s="9">
        <f ca="1" xml:space="preserve"> SUMIF( Time!$J279:$BQ279, Time!U$28, 'Invoice finance'!$J21:$BQ21)</f>
        <v>0</v>
      </c>
      <c r="V17" s="9">
        <f ca="1" xml:space="preserve"> SUMIF( Time!$J279:$BQ279, Time!V$28, 'Invoice finance'!$J21:$BQ21)</f>
        <v>0</v>
      </c>
      <c r="W17" s="9">
        <f ca="1" xml:space="preserve"> SUMIF( Time!$J279:$BQ279, Time!W$28, 'Invoice finance'!$J21:$BQ21)</f>
        <v>0</v>
      </c>
      <c r="X17" s="9">
        <f ca="1" xml:space="preserve"> SUMIF( Time!$J279:$BQ279, Time!X$28, 'Invoice finance'!$J21:$BQ21)</f>
        <v>0</v>
      </c>
      <c r="Y17" s="9">
        <f ca="1" xml:space="preserve"> SUMIF( Time!$J279:$BQ279, Time!Y$28, 'Invoice finance'!$J21:$BQ21)</f>
        <v>0</v>
      </c>
      <c r="Z17" s="9">
        <f ca="1" xml:space="preserve"> SUMIF( Time!$J279:$BQ279, Time!Z$28, 'Invoice finance'!$J21:$BQ21)</f>
        <v>0</v>
      </c>
      <c r="AA17" s="9">
        <f ca="1" xml:space="preserve"> SUMIF( Time!$J279:$BQ279, Time!AA$28, 'Invoice finance'!$J21:$BQ21)</f>
        <v>0</v>
      </c>
      <c r="AB17" s="9">
        <f ca="1" xml:space="preserve"> SUMIF( Time!$J279:$BQ279, Time!AB$28, 'Invoice finance'!$J21:$BQ21)</f>
        <v>0</v>
      </c>
      <c r="AC17" s="9">
        <f ca="1" xml:space="preserve"> SUMIF( Time!$J279:$BQ279, Time!AC$28, 'Invoice finance'!$J21:$BQ21)</f>
        <v>0</v>
      </c>
    </row>
    <row r="18" spans="5:29">
      <c r="E18" s="16" t="str">
        <f xml:space="preserve"> 'Invoice finance'!E$28</f>
        <v xml:space="preserve">Invoice finance principal repayment </v>
      </c>
      <c r="F18" s="16">
        <f xml:space="preserve"> 'Invoice finance'!F$28</f>
        <v>0</v>
      </c>
      <c r="G18" s="16" t="str">
        <f xml:space="preserve"> 'Invoice finance'!G$28</f>
        <v>GBP</v>
      </c>
      <c r="H18" s="41">
        <f ca="1" xml:space="preserve"> 'Invoice finance'!H$28</f>
        <v>0</v>
      </c>
      <c r="I18" s="16">
        <f xml:space="preserve"> 'Invoice finance'!I$28</f>
        <v>0</v>
      </c>
      <c r="J18" s="9">
        <f ca="1" xml:space="preserve"> SUMIF( Time!$J279:$BQ279, Time!J$28, 'Invoice finance'!$J28:$BQ28)</f>
        <v>0</v>
      </c>
      <c r="K18" s="9">
        <f ca="1" xml:space="preserve"> SUMIF( Time!$J279:$BQ279, Time!K$28, 'Invoice finance'!$J28:$BQ28)</f>
        <v>0</v>
      </c>
      <c r="L18" s="9">
        <f ca="1" xml:space="preserve"> SUMIF( Time!$J279:$BQ279, Time!L$28, 'Invoice finance'!$J28:$BQ28)</f>
        <v>0</v>
      </c>
      <c r="M18" s="9">
        <f ca="1" xml:space="preserve"> SUMIF( Time!$J279:$BQ279, Time!M$28, 'Invoice finance'!$J28:$BQ28)</f>
        <v>0</v>
      </c>
      <c r="N18" s="9">
        <f ca="1" xml:space="preserve"> SUMIF( Time!$J279:$BQ279, Time!N$28, 'Invoice finance'!$J28:$BQ28)</f>
        <v>0</v>
      </c>
      <c r="O18" s="9">
        <f ca="1" xml:space="preserve"> SUMIF( Time!$J279:$BQ279, Time!O$28, 'Invoice finance'!$J28:$BQ28)</f>
        <v>0</v>
      </c>
      <c r="P18" s="9">
        <f ca="1" xml:space="preserve"> SUMIF( Time!$J279:$BQ279, Time!P$28, 'Invoice finance'!$J28:$BQ28)</f>
        <v>0</v>
      </c>
      <c r="Q18" s="9">
        <f ca="1" xml:space="preserve"> SUMIF( Time!$J279:$BQ279, Time!Q$28, 'Invoice finance'!$J28:$BQ28)</f>
        <v>0</v>
      </c>
      <c r="R18" s="9">
        <f ca="1" xml:space="preserve"> SUMIF( Time!$J279:$BQ279, Time!R$28, 'Invoice finance'!$J28:$BQ28)</f>
        <v>0</v>
      </c>
      <c r="S18" s="9">
        <f ca="1" xml:space="preserve"> SUMIF( Time!$J279:$BQ279, Time!S$28, 'Invoice finance'!$J28:$BQ28)</f>
        <v>0</v>
      </c>
      <c r="T18" s="9">
        <f ca="1" xml:space="preserve"> SUMIF( Time!$J279:$BQ279, Time!T$28, 'Invoice finance'!$J28:$BQ28)</f>
        <v>0</v>
      </c>
      <c r="U18" s="9">
        <f ca="1" xml:space="preserve"> SUMIF( Time!$J279:$BQ279, Time!U$28, 'Invoice finance'!$J28:$BQ28)</f>
        <v>0</v>
      </c>
      <c r="V18" s="9">
        <f ca="1" xml:space="preserve"> SUMIF( Time!$J279:$BQ279, Time!V$28, 'Invoice finance'!$J28:$BQ28)</f>
        <v>0</v>
      </c>
      <c r="W18" s="9">
        <f ca="1" xml:space="preserve"> SUMIF( Time!$J279:$BQ279, Time!W$28, 'Invoice finance'!$J28:$BQ28)</f>
        <v>0</v>
      </c>
      <c r="X18" s="9">
        <f ca="1" xml:space="preserve"> SUMIF( Time!$J279:$BQ279, Time!X$28, 'Invoice finance'!$J28:$BQ28)</f>
        <v>0</v>
      </c>
      <c r="Y18" s="9">
        <f ca="1" xml:space="preserve"> SUMIF( Time!$J279:$BQ279, Time!Y$28, 'Invoice finance'!$J28:$BQ28)</f>
        <v>0</v>
      </c>
      <c r="Z18" s="9">
        <f ca="1" xml:space="preserve"> SUMIF( Time!$J279:$BQ279, Time!Z$28, 'Invoice finance'!$J28:$BQ28)</f>
        <v>0</v>
      </c>
      <c r="AA18" s="9">
        <f ca="1" xml:space="preserve"> SUMIF( Time!$J279:$BQ279, Time!AA$28, 'Invoice finance'!$J28:$BQ28)</f>
        <v>0</v>
      </c>
      <c r="AB18" s="9">
        <f ca="1" xml:space="preserve"> SUMIF( Time!$J279:$BQ279, Time!AB$28, 'Invoice finance'!$J28:$BQ28)</f>
        <v>0</v>
      </c>
      <c r="AC18" s="9">
        <f ca="1" xml:space="preserve"> SUMIF( Time!$J279:$BQ279, Time!AC$28, 'Invoice finance'!$J28:$BQ28)</f>
        <v>0</v>
      </c>
    </row>
    <row r="19" spans="5:29">
      <c r="E19" s="16" t="str">
        <f xml:space="preserve"> 'Supply Chain finance'!E$48</f>
        <v xml:space="preserve">Supply Chain Finance interest paid </v>
      </c>
      <c r="F19" s="16">
        <f xml:space="preserve"> 'Supply Chain finance'!F$48</f>
        <v>0</v>
      </c>
      <c r="G19" s="16" t="str">
        <f xml:space="preserve"> 'Supply Chain finance'!G$48</f>
        <v>GBP</v>
      </c>
      <c r="H19" s="41">
        <f ca="1" xml:space="preserve"> 'Supply Chain finance'!H$48</f>
        <v>0</v>
      </c>
      <c r="I19" s="16">
        <f xml:space="preserve"> 'Supply Chain finance'!I$48</f>
        <v>0</v>
      </c>
      <c r="J19" s="9">
        <f ca="1" xml:space="preserve"> SUMIF( Time!$J279:$BQ279, Time!J$28, 'Supply Chain finance'!$J48:$BQ48)</f>
        <v>0</v>
      </c>
      <c r="K19" s="9">
        <f ca="1" xml:space="preserve"> SUMIF( Time!$J279:$BQ279, Time!K$28, 'Supply Chain finance'!$J48:$BQ48)</f>
        <v>0</v>
      </c>
      <c r="L19" s="9">
        <f ca="1" xml:space="preserve"> SUMIF( Time!$J279:$BQ279, Time!L$28, 'Supply Chain finance'!$J48:$BQ48)</f>
        <v>0</v>
      </c>
      <c r="M19" s="9">
        <f ca="1" xml:space="preserve"> SUMIF( Time!$J279:$BQ279, Time!M$28, 'Supply Chain finance'!$J48:$BQ48)</f>
        <v>0</v>
      </c>
      <c r="N19" s="9">
        <f ca="1" xml:space="preserve"> SUMIF( Time!$J279:$BQ279, Time!N$28, 'Supply Chain finance'!$J48:$BQ48)</f>
        <v>0</v>
      </c>
      <c r="O19" s="9">
        <f ca="1" xml:space="preserve"> SUMIF( Time!$J279:$BQ279, Time!O$28, 'Supply Chain finance'!$J48:$BQ48)</f>
        <v>0</v>
      </c>
      <c r="P19" s="9">
        <f ca="1" xml:space="preserve"> SUMIF( Time!$J279:$BQ279, Time!P$28, 'Supply Chain finance'!$J48:$BQ48)</f>
        <v>0</v>
      </c>
      <c r="Q19" s="9">
        <f ca="1" xml:space="preserve"> SUMIF( Time!$J279:$BQ279, Time!Q$28, 'Supply Chain finance'!$J48:$BQ48)</f>
        <v>0</v>
      </c>
      <c r="R19" s="9">
        <f ca="1" xml:space="preserve"> SUMIF( Time!$J279:$BQ279, Time!R$28, 'Supply Chain finance'!$J48:$BQ48)</f>
        <v>0</v>
      </c>
      <c r="S19" s="9">
        <f ca="1" xml:space="preserve"> SUMIF( Time!$J279:$BQ279, Time!S$28, 'Supply Chain finance'!$J48:$BQ48)</f>
        <v>0</v>
      </c>
      <c r="T19" s="9">
        <f ca="1" xml:space="preserve"> SUMIF( Time!$J279:$BQ279, Time!T$28, 'Supply Chain finance'!$J48:$BQ48)</f>
        <v>0</v>
      </c>
      <c r="U19" s="9">
        <f ca="1" xml:space="preserve"> SUMIF( Time!$J279:$BQ279, Time!U$28, 'Supply Chain finance'!$J48:$BQ48)</f>
        <v>0</v>
      </c>
      <c r="V19" s="9">
        <f ca="1" xml:space="preserve"> SUMIF( Time!$J279:$BQ279, Time!V$28, 'Supply Chain finance'!$J48:$BQ48)</f>
        <v>0</v>
      </c>
      <c r="W19" s="9">
        <f ca="1" xml:space="preserve"> SUMIF( Time!$J279:$BQ279, Time!W$28, 'Supply Chain finance'!$J48:$BQ48)</f>
        <v>0</v>
      </c>
      <c r="X19" s="9">
        <f ca="1" xml:space="preserve"> SUMIF( Time!$J279:$BQ279, Time!X$28, 'Supply Chain finance'!$J48:$BQ48)</f>
        <v>0</v>
      </c>
      <c r="Y19" s="9">
        <f ca="1" xml:space="preserve"> SUMIF( Time!$J279:$BQ279, Time!Y$28, 'Supply Chain finance'!$J48:$BQ48)</f>
        <v>0</v>
      </c>
      <c r="Z19" s="9">
        <f ca="1" xml:space="preserve"> SUMIF( Time!$J279:$BQ279, Time!Z$28, 'Supply Chain finance'!$J48:$BQ48)</f>
        <v>0</v>
      </c>
      <c r="AA19" s="9">
        <f ca="1" xml:space="preserve"> SUMIF( Time!$J279:$BQ279, Time!AA$28, 'Supply Chain finance'!$J48:$BQ48)</f>
        <v>0</v>
      </c>
      <c r="AB19" s="9">
        <f ca="1" xml:space="preserve"> SUMIF( Time!$J279:$BQ279, Time!AB$28, 'Supply Chain finance'!$J48:$BQ48)</f>
        <v>0</v>
      </c>
      <c r="AC19" s="9">
        <f ca="1" xml:space="preserve"> SUMIF( Time!$J279:$BQ279, Time!AC$28, 'Supply Chain finance'!$J48:$BQ48)</f>
        <v>0</v>
      </c>
    </row>
    <row r="20" spans="5:29">
      <c r="E20" s="16" t="str">
        <f xml:space="preserve"> 'Invoice finance'!E$47</f>
        <v xml:space="preserve">Invoice finance interest paid </v>
      </c>
      <c r="F20" s="16">
        <f xml:space="preserve"> 'Invoice finance'!F$47</f>
        <v>0</v>
      </c>
      <c r="G20" s="16" t="str">
        <f xml:space="preserve"> 'Invoice finance'!G$47</f>
        <v>GBP</v>
      </c>
      <c r="H20" s="41">
        <f ca="1" xml:space="preserve"> 'Invoice finance'!H$47</f>
        <v>0</v>
      </c>
      <c r="I20" s="16">
        <f xml:space="preserve"> 'Invoice finance'!I$47</f>
        <v>0</v>
      </c>
      <c r="J20" s="9">
        <f ca="1" xml:space="preserve"> SUMIF( Time!$J279:$BQ279, Time!J$28, 'Invoice finance'!$J47:$BQ47)</f>
        <v>0</v>
      </c>
      <c r="K20" s="9">
        <f ca="1" xml:space="preserve"> SUMIF( Time!$J279:$BQ279, Time!K$28, 'Invoice finance'!$J47:$BQ47)</f>
        <v>0</v>
      </c>
      <c r="L20" s="9">
        <f ca="1" xml:space="preserve"> SUMIF( Time!$J279:$BQ279, Time!L$28, 'Invoice finance'!$J47:$BQ47)</f>
        <v>0</v>
      </c>
      <c r="M20" s="9">
        <f ca="1" xml:space="preserve"> SUMIF( Time!$J279:$BQ279, Time!M$28, 'Invoice finance'!$J47:$BQ47)</f>
        <v>0</v>
      </c>
      <c r="N20" s="9">
        <f ca="1" xml:space="preserve"> SUMIF( Time!$J279:$BQ279, Time!N$28, 'Invoice finance'!$J47:$BQ47)</f>
        <v>0</v>
      </c>
      <c r="O20" s="9">
        <f ca="1" xml:space="preserve"> SUMIF( Time!$J279:$BQ279, Time!O$28, 'Invoice finance'!$J47:$BQ47)</f>
        <v>0</v>
      </c>
      <c r="P20" s="9">
        <f ca="1" xml:space="preserve"> SUMIF( Time!$J279:$BQ279, Time!P$28, 'Invoice finance'!$J47:$BQ47)</f>
        <v>0</v>
      </c>
      <c r="Q20" s="9">
        <f ca="1" xml:space="preserve"> SUMIF( Time!$J279:$BQ279, Time!Q$28, 'Invoice finance'!$J47:$BQ47)</f>
        <v>0</v>
      </c>
      <c r="R20" s="9">
        <f ca="1" xml:space="preserve"> SUMIF( Time!$J279:$BQ279, Time!R$28, 'Invoice finance'!$J47:$BQ47)</f>
        <v>0</v>
      </c>
      <c r="S20" s="9">
        <f ca="1" xml:space="preserve"> SUMIF( Time!$J279:$BQ279, Time!S$28, 'Invoice finance'!$J47:$BQ47)</f>
        <v>0</v>
      </c>
      <c r="T20" s="9">
        <f ca="1" xml:space="preserve"> SUMIF( Time!$J279:$BQ279, Time!T$28, 'Invoice finance'!$J47:$BQ47)</f>
        <v>0</v>
      </c>
      <c r="U20" s="9">
        <f ca="1" xml:space="preserve"> SUMIF( Time!$J279:$BQ279, Time!U$28, 'Invoice finance'!$J47:$BQ47)</f>
        <v>0</v>
      </c>
      <c r="V20" s="9">
        <f ca="1" xml:space="preserve"> SUMIF( Time!$J279:$BQ279, Time!V$28, 'Invoice finance'!$J47:$BQ47)</f>
        <v>0</v>
      </c>
      <c r="W20" s="9">
        <f ca="1" xml:space="preserve"> SUMIF( Time!$J279:$BQ279, Time!W$28, 'Invoice finance'!$J47:$BQ47)</f>
        <v>0</v>
      </c>
      <c r="X20" s="9">
        <f ca="1" xml:space="preserve"> SUMIF( Time!$J279:$BQ279, Time!X$28, 'Invoice finance'!$J47:$BQ47)</f>
        <v>0</v>
      </c>
      <c r="Y20" s="9">
        <f ca="1" xml:space="preserve"> SUMIF( Time!$J279:$BQ279, Time!Y$28, 'Invoice finance'!$J47:$BQ47)</f>
        <v>0</v>
      </c>
      <c r="Z20" s="9">
        <f ca="1" xml:space="preserve"> SUMIF( Time!$J279:$BQ279, Time!Z$28, 'Invoice finance'!$J47:$BQ47)</f>
        <v>0</v>
      </c>
      <c r="AA20" s="9">
        <f ca="1" xml:space="preserve"> SUMIF( Time!$J279:$BQ279, Time!AA$28, 'Invoice finance'!$J47:$BQ47)</f>
        <v>0</v>
      </c>
      <c r="AB20" s="9">
        <f ca="1" xml:space="preserve"> SUMIF( Time!$J279:$BQ279, Time!AB$28, 'Invoice finance'!$J47:$BQ47)</f>
        <v>0</v>
      </c>
      <c r="AC20" s="9">
        <f ca="1" xml:space="preserve"> SUMIF( Time!$J279:$BQ279, Time!AC$28, 'Invoice finance'!$J47:$BQ47)</f>
        <v>0</v>
      </c>
    </row>
    <row r="21" spans="5:29">
      <c r="E21" s="11" t="s">
        <v>145</v>
      </c>
      <c r="F21" s="30"/>
      <c r="G21" s="11" t="s">
        <v>205</v>
      </c>
      <c r="H21" s="54">
        <f ca="1" xml:space="preserve"> SUM( J21:BQ21 )</f>
        <v>30274258.153331947</v>
      </c>
      <c r="I21" s="30"/>
      <c r="J21" s="11">
        <f ca="1" xml:space="preserve"> SUMIF( Time!$J279:$BQ279, Time!J$28, Cashflow!$J21:$BQ21)</f>
        <v>-150420.87423993478</v>
      </c>
      <c r="K21" s="11">
        <f ca="1" xml:space="preserve"> SUMIF( Time!$J279:$BQ279, Time!K$28, Cashflow!$J21:$BQ21)</f>
        <v>-104120.08735633478</v>
      </c>
      <c r="L21" s="11">
        <f ca="1" xml:space="preserve"> SUMIF( Time!$J279:$BQ279, Time!L$28, Cashflow!$J21:$BQ21)</f>
        <v>-286178.41042499396</v>
      </c>
      <c r="M21" s="11">
        <f ca="1" xml:space="preserve"> SUMIF( Time!$J279:$BQ279, Time!M$28, Cashflow!$J21:$BQ21)</f>
        <v>600800.82745897258</v>
      </c>
      <c r="N21" s="11">
        <f ca="1" xml:space="preserve"> SUMIF( Time!$J279:$BQ279, Time!N$28, Cashflow!$J21:$BQ21)</f>
        <v>-326288.65491365758</v>
      </c>
      <c r="O21" s="11">
        <f ca="1" xml:space="preserve"> SUMIF( Time!$J279:$BQ279, Time!O$28, Cashflow!$J21:$BQ21)</f>
        <v>730270.81014547637</v>
      </c>
      <c r="P21" s="11">
        <f ca="1" xml:space="preserve"> SUMIF( Time!$J279:$BQ279, Time!P$28, Cashflow!$J21:$BQ21)</f>
        <v>-86099.214614161319</v>
      </c>
      <c r="Q21" s="11">
        <f ca="1" xml:space="preserve"> SUMIF( Time!$J279:$BQ279, Time!Q$28, Cashflow!$J21:$BQ21)</f>
        <v>665366.97709831328</v>
      </c>
      <c r="R21" s="11">
        <f ca="1" xml:space="preserve"> SUMIF( Time!$J279:$BQ279, Time!R$28, Cashflow!$J21:$BQ21)</f>
        <v>681952.767249731</v>
      </c>
      <c r="S21" s="11">
        <f ca="1" xml:space="preserve"> SUMIF( Time!$J279:$BQ279, Time!S$28, Cashflow!$J21:$BQ21)</f>
        <v>898998.1704959909</v>
      </c>
      <c r="T21" s="11">
        <f ca="1" xml:space="preserve"> SUMIF( Time!$J279:$BQ279, Time!T$28, Cashflow!$J21:$BQ21)</f>
        <v>992266.60114220076</v>
      </c>
      <c r="U21" s="11">
        <f ca="1" xml:space="preserve"> SUMIF( Time!$J279:$BQ279, Time!U$28, Cashflow!$J21:$BQ21)</f>
        <v>981036.00923989015</v>
      </c>
      <c r="V21" s="11">
        <f ca="1" xml:space="preserve"> SUMIF( Time!$J279:$BQ279, Time!V$28, Cashflow!$J21:$BQ21)</f>
        <v>1831979.1335231159</v>
      </c>
      <c r="W21" s="11">
        <f ca="1" xml:space="preserve"> SUMIF( Time!$J279:$BQ279, Time!W$28, Cashflow!$J21:$BQ21)</f>
        <v>2140736.0692379335</v>
      </c>
      <c r="X21" s="11">
        <f ca="1" xml:space="preserve"> SUMIF( Time!$J279:$BQ279, Time!X$28, Cashflow!$J21:$BQ21)</f>
        <v>2368527.5786206303</v>
      </c>
      <c r="Y21" s="11">
        <f ca="1" xml:space="preserve"> SUMIF( Time!$J279:$BQ279, Time!Y$28, Cashflow!$J21:$BQ21)</f>
        <v>2517421.1457395959</v>
      </c>
      <c r="Z21" s="11">
        <f ca="1" xml:space="preserve"> SUMIF( Time!$J279:$BQ279, Time!Z$28, Cashflow!$J21:$BQ21)</f>
        <v>3556374.8825756572</v>
      </c>
      <c r="AA21" s="11">
        <f ca="1" xml:space="preserve"> SUMIF( Time!$J279:$BQ279, Time!AA$28, Cashflow!$J21:$BQ21)</f>
        <v>3933553.8439832246</v>
      </c>
      <c r="AB21" s="11">
        <f ca="1" xml:space="preserve"> SUMIF( Time!$J279:$BQ279, Time!AB$28, Cashflow!$J21:$BQ21)</f>
        <v>4391519.3762912732</v>
      </c>
      <c r="AC21" s="11">
        <f ca="1" xml:space="preserve"> SUMIF( Time!$J279:$BQ279, Time!AC$28, Cashflow!$J21:$BQ21)</f>
        <v>4936561.2020790242</v>
      </c>
    </row>
    <row r="23" spans="5:29">
      <c r="E23" s="16" t="str">
        <f xml:space="preserve"> InpS!E$11</f>
        <v>New share capital issued</v>
      </c>
      <c r="F23" s="16">
        <f xml:space="preserve"> InpS!F$11</f>
        <v>0</v>
      </c>
      <c r="G23" s="16" t="str">
        <f xml:space="preserve"> InpS!G$11</f>
        <v>GBP</v>
      </c>
      <c r="H23" s="41">
        <f xml:space="preserve"> InpS!H$11</f>
        <v>0</v>
      </c>
      <c r="I23" s="16">
        <f xml:space="preserve"> InpS!I$11</f>
        <v>0</v>
      </c>
      <c r="J23" s="9">
        <f xml:space="preserve"> SUMIF( Time!$J279:$BQ279, Time!J$28, InpS!$J11:$BQ11)</f>
        <v>0</v>
      </c>
      <c r="K23" s="9">
        <f xml:space="preserve"> SUMIF( Time!$J279:$BQ279, Time!K$28, InpS!$J11:$BQ11)</f>
        <v>0</v>
      </c>
      <c r="L23" s="9">
        <f xml:space="preserve"> SUMIF( Time!$J279:$BQ279, Time!L$28, InpS!$J11:$BQ11)</f>
        <v>0</v>
      </c>
      <c r="M23" s="9">
        <f xml:space="preserve"> SUMIF( Time!$J279:$BQ279, Time!M$28, InpS!$J11:$BQ11)</f>
        <v>0</v>
      </c>
      <c r="N23" s="9">
        <f xml:space="preserve"> SUMIF( Time!$J279:$BQ279, Time!N$28, InpS!$J11:$BQ11)</f>
        <v>0</v>
      </c>
      <c r="O23" s="9">
        <f xml:space="preserve"> SUMIF( Time!$J279:$BQ279, Time!O$28, InpS!$J11:$BQ11)</f>
        <v>0</v>
      </c>
      <c r="P23" s="9">
        <f xml:space="preserve"> SUMIF( Time!$J279:$BQ279, Time!P$28, InpS!$J11:$BQ11)</f>
        <v>0</v>
      </c>
      <c r="Q23" s="9">
        <f xml:space="preserve"> SUMIF( Time!$J279:$BQ279, Time!Q$28, InpS!$J11:$BQ11)</f>
        <v>0</v>
      </c>
      <c r="R23" s="9">
        <f xml:space="preserve"> SUMIF( Time!$J279:$BQ279, Time!R$28, InpS!$J11:$BQ11)</f>
        <v>0</v>
      </c>
      <c r="S23" s="9">
        <f xml:space="preserve"> SUMIF( Time!$J279:$BQ279, Time!S$28, InpS!$J11:$BQ11)</f>
        <v>0</v>
      </c>
      <c r="T23" s="9">
        <f xml:space="preserve"> SUMIF( Time!$J279:$BQ279, Time!T$28, InpS!$J11:$BQ11)</f>
        <v>0</v>
      </c>
      <c r="U23" s="9">
        <f xml:space="preserve"> SUMIF( Time!$J279:$BQ279, Time!U$28, InpS!$J11:$BQ11)</f>
        <v>0</v>
      </c>
      <c r="V23" s="9">
        <f xml:space="preserve"> SUMIF( Time!$J279:$BQ279, Time!V$28, InpS!$J11:$BQ11)</f>
        <v>0</v>
      </c>
      <c r="W23" s="9">
        <f xml:space="preserve"> SUMIF( Time!$J279:$BQ279, Time!W$28, InpS!$J11:$BQ11)</f>
        <v>0</v>
      </c>
      <c r="X23" s="9">
        <f xml:space="preserve"> SUMIF( Time!$J279:$BQ279, Time!X$28, InpS!$J11:$BQ11)</f>
        <v>0</v>
      </c>
      <c r="Y23" s="9">
        <f xml:space="preserve"> SUMIF( Time!$J279:$BQ279, Time!Y$28, InpS!$J11:$BQ11)</f>
        <v>0</v>
      </c>
      <c r="Z23" s="9">
        <f xml:space="preserve"> SUMIF( Time!$J279:$BQ279, Time!Z$28, InpS!$J11:$BQ11)</f>
        <v>0</v>
      </c>
      <c r="AA23" s="9">
        <f xml:space="preserve"> SUMIF( Time!$J279:$BQ279, Time!AA$28, InpS!$J11:$BQ11)</f>
        <v>0</v>
      </c>
      <c r="AB23" s="9">
        <f xml:space="preserve"> SUMIF( Time!$J279:$BQ279, Time!AB$28, InpS!$J11:$BQ11)</f>
        <v>0</v>
      </c>
      <c r="AC23" s="9">
        <f xml:space="preserve"> SUMIF( Time!$J279:$BQ279, Time!AC$28, InpS!$J11:$BQ11)</f>
        <v>0</v>
      </c>
    </row>
    <row r="24" spans="5:29">
      <c r="E24" s="11" t="s">
        <v>91</v>
      </c>
      <c r="F24" s="30"/>
      <c r="G24" s="11" t="s">
        <v>205</v>
      </c>
      <c r="H24" s="54">
        <f ca="1" xml:space="preserve"> SUM( J24:BQ24 )</f>
        <v>30274258.153331947</v>
      </c>
      <c r="I24" s="30"/>
      <c r="J24" s="11">
        <f ca="1" xml:space="preserve"> SUMIF( Time!$J279:$BQ279, Time!J$28, Cashflow!$J24:$BQ24)</f>
        <v>-150420.87423993478</v>
      </c>
      <c r="K24" s="11">
        <f ca="1" xml:space="preserve"> SUMIF( Time!$J279:$BQ279, Time!K$28, Cashflow!$J24:$BQ24)</f>
        <v>-104120.08735633478</v>
      </c>
      <c r="L24" s="11">
        <f ca="1" xml:space="preserve"> SUMIF( Time!$J279:$BQ279, Time!L$28, Cashflow!$J24:$BQ24)</f>
        <v>-286178.41042499396</v>
      </c>
      <c r="M24" s="11">
        <f ca="1" xml:space="preserve"> SUMIF( Time!$J279:$BQ279, Time!M$28, Cashflow!$J24:$BQ24)</f>
        <v>600800.82745897258</v>
      </c>
      <c r="N24" s="11">
        <f ca="1" xml:space="preserve"> SUMIF( Time!$J279:$BQ279, Time!N$28, Cashflow!$J24:$BQ24)</f>
        <v>-326288.65491365758</v>
      </c>
      <c r="O24" s="11">
        <f ca="1" xml:space="preserve"> SUMIF( Time!$J279:$BQ279, Time!O$28, Cashflow!$J24:$BQ24)</f>
        <v>730270.81014547637</v>
      </c>
      <c r="P24" s="11">
        <f ca="1" xml:space="preserve"> SUMIF( Time!$J279:$BQ279, Time!P$28, Cashflow!$J24:$BQ24)</f>
        <v>-86099.214614161319</v>
      </c>
      <c r="Q24" s="11">
        <f ca="1" xml:space="preserve"> SUMIF( Time!$J279:$BQ279, Time!Q$28, Cashflow!$J24:$BQ24)</f>
        <v>665366.97709831328</v>
      </c>
      <c r="R24" s="11">
        <f ca="1" xml:space="preserve"> SUMIF( Time!$J279:$BQ279, Time!R$28, Cashflow!$J24:$BQ24)</f>
        <v>681952.767249731</v>
      </c>
      <c r="S24" s="11">
        <f ca="1" xml:space="preserve"> SUMIF( Time!$J279:$BQ279, Time!S$28, Cashflow!$J24:$BQ24)</f>
        <v>898998.1704959909</v>
      </c>
      <c r="T24" s="11">
        <f ca="1" xml:space="preserve"> SUMIF( Time!$J279:$BQ279, Time!T$28, Cashflow!$J24:$BQ24)</f>
        <v>992266.60114220076</v>
      </c>
      <c r="U24" s="11">
        <f ca="1" xml:space="preserve"> SUMIF( Time!$J279:$BQ279, Time!U$28, Cashflow!$J24:$BQ24)</f>
        <v>981036.00923989015</v>
      </c>
      <c r="V24" s="11">
        <f ca="1" xml:space="preserve"> SUMIF( Time!$J279:$BQ279, Time!V$28, Cashflow!$J24:$BQ24)</f>
        <v>1831979.1335231159</v>
      </c>
      <c r="W24" s="11">
        <f ca="1" xml:space="preserve"> SUMIF( Time!$J279:$BQ279, Time!W$28, Cashflow!$J24:$BQ24)</f>
        <v>2140736.0692379335</v>
      </c>
      <c r="X24" s="11">
        <f ca="1" xml:space="preserve"> SUMIF( Time!$J279:$BQ279, Time!X$28, Cashflow!$J24:$BQ24)</f>
        <v>2368527.5786206303</v>
      </c>
      <c r="Y24" s="11">
        <f ca="1" xml:space="preserve"> SUMIF( Time!$J279:$BQ279, Time!Y$28, Cashflow!$J24:$BQ24)</f>
        <v>2517421.1457395959</v>
      </c>
      <c r="Z24" s="11">
        <f ca="1" xml:space="preserve"> SUMIF( Time!$J279:$BQ279, Time!Z$28, Cashflow!$J24:$BQ24)</f>
        <v>3556374.8825756572</v>
      </c>
      <c r="AA24" s="11">
        <f ca="1" xml:space="preserve"> SUMIF( Time!$J279:$BQ279, Time!AA$28, Cashflow!$J24:$BQ24)</f>
        <v>3933553.8439832246</v>
      </c>
      <c r="AB24" s="11">
        <f ca="1" xml:space="preserve"> SUMIF( Time!$J279:$BQ279, Time!AB$28, Cashflow!$J24:$BQ24)</f>
        <v>4391519.3762912732</v>
      </c>
      <c r="AC24" s="11">
        <f ca="1" xml:space="preserve"> SUMIF( Time!$J279:$BQ279, Time!AC$28, Cashflow!$J24:$BQ24)</f>
        <v>4936561.2020790242</v>
      </c>
    </row>
  </sheetData>
  <conditionalFormatting sqref="F3">
    <cfRule type="cellIs" dxfId="79" priority="8" stopIfTrue="1" operator="notEqual">
      <formula>0</formula>
    </cfRule>
    <cfRule type="cellIs" dxfId="78" priority="9" stopIfTrue="1" operator="equal">
      <formula>""</formula>
    </cfRule>
  </conditionalFormatting>
  <conditionalFormatting sqref="J3:AC3">
    <cfRule type="cellIs" dxfId="77" priority="6" stopIfTrue="1" operator="equal">
      <formula>"Construction"</formula>
    </cfRule>
    <cfRule type="cellIs" dxfId="76" priority="7" stopIfTrue="1" operator="equal">
      <formula>"Operations"</formula>
    </cfRule>
  </conditionalFormatting>
  <conditionalFormatting sqref="J3:AC3">
    <cfRule type="cellIs" dxfId="75" priority="5" operator="equal">
      <formula>"Fin Close"</formula>
    </cfRule>
  </conditionalFormatting>
  <conditionalFormatting sqref="J3:AC3">
    <cfRule type="cellIs" dxfId="74" priority="3" operator="equal">
      <formula>"PPA ext."</formula>
    </cfRule>
    <cfRule type="cellIs" dxfId="73" priority="4" operator="equal">
      <formula>"Delay"</formula>
    </cfRule>
  </conditionalFormatting>
  <conditionalFormatting sqref="F2">
    <cfRule type="cellIs" dxfId="72" priority="1" stopIfTrue="1" operator="notEqual">
      <formula>0</formula>
    </cfRule>
    <cfRule type="cellIs" dxfId="71" priority="2" stopIfTrue="1" operator="equal">
      <formula>""</formula>
    </cfRule>
  </conditionalFormatting>
  <pageMargins left="0.7" right="0.7" top="0.75" bottom="0.75" header="0.3" footer="0.3"/>
  <customProperties>
    <customPr name="MMGroup" r:id="rId1"/>
    <customPr name="MMSheetType" r:id="rId2"/>
  </customPropertie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rgb="FF4F81BD"/>
    <outlinePr summaryBelow="0" summaryRight="0"/>
  </sheetPr>
  <dimension ref="A1:S24"/>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cols>
    <col min="1" max="2" width="1.44140625" style="22" customWidth="1"/>
    <col min="3" max="3" width="1.44140625" style="44" customWidth="1"/>
    <col min="4" max="4" width="1.44140625" style="72" customWidth="1"/>
    <col min="5" max="5" width="44" bestFit="1" customWidth="1"/>
    <col min="6" max="6" width="20.5546875" bestFit="1" customWidth="1"/>
    <col min="7" max="7" width="13.21875" bestFit="1" customWidth="1"/>
    <col min="8" max="8" width="13.21875" style="39" bestFit="1" customWidth="1"/>
    <col min="9" max="9" width="3.44140625" customWidth="1"/>
    <col min="10" max="16" width="11.77734375" bestFit="1" customWidth="1"/>
    <col min="17" max="17" width="12.44140625" bestFit="1" customWidth="1"/>
    <col min="18" max="19" width="13.21875" bestFit="1" customWidth="1"/>
    <col min="20" max="20" width="15.109375" hidden="1" customWidth="1"/>
    <col min="21" max="16384" width="15.109375" hidden="1"/>
  </cols>
  <sheetData>
    <row r="1" spans="1:19" s="68" customFormat="1" ht="25">
      <c r="A1" s="48" t="str">
        <f ca="1" xml:space="preserve"> RIGHT(CELL("filename", A1), LEN(CELL("filename", A1)) - SEARCH("]", CELL("filename", A1)))</f>
        <v>Cashflow SemiAnnually</v>
      </c>
      <c r="B1" s="71"/>
      <c r="C1" s="75"/>
      <c r="D1" s="74"/>
      <c r="F1" s="50" t="str">
        <f>HYPERLINK("#Contents!A1","Go to contents")</f>
        <v>Go to contents</v>
      </c>
      <c r="H1" s="47"/>
      <c r="J1" s="47"/>
    </row>
    <row r="2" spans="1:19" s="52" customFormat="1">
      <c r="A2" s="43"/>
      <c r="B2" s="43"/>
      <c r="C2" s="67"/>
      <c r="D2" s="70"/>
      <c r="E2" s="19" t="s">
        <v>260</v>
      </c>
      <c r="F2" s="49">
        <f ca="1" xml:space="preserve"> 'Model Checks and Alerts'!F11</f>
        <v>1</v>
      </c>
      <c r="G2" s="51" t="s">
        <v>115</v>
      </c>
      <c r="H2" s="45"/>
      <c r="I2" s="45"/>
      <c r="J2" s="6">
        <f xml:space="preserve"> Time!J$95</f>
        <v>45230</v>
      </c>
      <c r="K2" s="6">
        <f xml:space="preserve"> Time!K$95</f>
        <v>45412</v>
      </c>
      <c r="L2" s="6">
        <f xml:space="preserve"> Time!L$95</f>
        <v>45596</v>
      </c>
      <c r="M2" s="6">
        <f xml:space="preserve"> Time!M$95</f>
        <v>45777</v>
      </c>
      <c r="N2" s="6">
        <f xml:space="preserve"> Time!N$95</f>
        <v>45961</v>
      </c>
      <c r="O2" s="6">
        <f xml:space="preserve"> Time!O$95</f>
        <v>46142</v>
      </c>
      <c r="P2" s="6">
        <f xml:space="preserve"> Time!P$95</f>
        <v>46326</v>
      </c>
      <c r="Q2" s="6">
        <f xml:space="preserve"> Time!Q$95</f>
        <v>46507</v>
      </c>
      <c r="R2" s="6">
        <f xml:space="preserve"> Time!R$95</f>
        <v>46691</v>
      </c>
      <c r="S2" s="6">
        <f xml:space="preserve"> Time!S$95</f>
        <v>46873</v>
      </c>
    </row>
    <row r="3" spans="1:19" s="29" customFormat="1">
      <c r="A3" s="43"/>
      <c r="B3" s="43"/>
      <c r="C3" s="67"/>
      <c r="D3" s="70"/>
      <c r="E3" s="37" t="s">
        <v>167</v>
      </c>
      <c r="F3" s="49"/>
      <c r="G3" s="51" t="s">
        <v>76</v>
      </c>
      <c r="H3" s="45"/>
      <c r="I3" s="45"/>
      <c r="J3" s="7" t="str">
        <f xml:space="preserve"> Time!J$102</f>
        <v>Month6</v>
      </c>
      <c r="K3" s="7" t="str">
        <f xml:space="preserve"> Time!K$102</f>
        <v>Month12</v>
      </c>
      <c r="L3" s="7" t="str">
        <f xml:space="preserve"> Time!L$102</f>
        <v>Month18</v>
      </c>
      <c r="M3" s="7" t="str">
        <f xml:space="preserve"> Time!M$102</f>
        <v>Month24</v>
      </c>
      <c r="N3" s="7" t="str">
        <f xml:space="preserve"> Time!N$102</f>
        <v>Month30</v>
      </c>
      <c r="O3" s="7" t="str">
        <f xml:space="preserve"> Time!O$102</f>
        <v>Month36</v>
      </c>
      <c r="P3" s="7" t="str">
        <f xml:space="preserve"> Time!P$102</f>
        <v>Month42</v>
      </c>
      <c r="Q3" s="7" t="str">
        <f xml:space="preserve"> Time!Q$102</f>
        <v>Month48</v>
      </c>
      <c r="R3" s="7" t="str">
        <f xml:space="preserve"> Time!R$102</f>
        <v>Month54</v>
      </c>
      <c r="S3" s="7" t="str">
        <f xml:space="preserve"> Time!S$102</f>
        <v>Month60</v>
      </c>
    </row>
    <row r="4" spans="1:19" s="26" customFormat="1">
      <c r="A4" s="43"/>
      <c r="B4" s="43"/>
      <c r="C4" s="67"/>
      <c r="D4" s="70"/>
      <c r="E4" s="19" t="s">
        <v>261</v>
      </c>
      <c r="F4"/>
      <c r="G4"/>
      <c r="H4" s="45"/>
      <c r="I4" s="45"/>
      <c r="J4" s="26">
        <f xml:space="preserve"> Time!J$108</f>
        <v>6</v>
      </c>
      <c r="K4" s="26">
        <f xml:space="preserve"> Time!K$108</f>
        <v>12</v>
      </c>
      <c r="L4" s="26">
        <f xml:space="preserve"> Time!L$108</f>
        <v>18</v>
      </c>
      <c r="M4" s="26">
        <f xml:space="preserve"> Time!M$108</f>
        <v>24</v>
      </c>
      <c r="N4" s="26">
        <f xml:space="preserve"> Time!N$108</f>
        <v>30</v>
      </c>
      <c r="O4" s="26">
        <f xml:space="preserve"> Time!O$108</f>
        <v>36</v>
      </c>
      <c r="P4" s="26">
        <f xml:space="preserve"> Time!P$108</f>
        <v>42</v>
      </c>
      <c r="Q4" s="26">
        <f xml:space="preserve"> Time!Q$108</f>
        <v>48</v>
      </c>
      <c r="R4" s="26">
        <f xml:space="preserve"> Time!R$108</f>
        <v>54</v>
      </c>
      <c r="S4" s="26">
        <f xml:space="preserve"> Time!S$108</f>
        <v>60</v>
      </c>
    </row>
    <row r="5" spans="1:19" s="29" customFormat="1">
      <c r="A5" s="43"/>
      <c r="B5" s="43"/>
      <c r="C5" s="67"/>
      <c r="D5" s="70"/>
      <c r="E5" s="19" t="s">
        <v>247</v>
      </c>
      <c r="F5" s="22" t="s">
        <v>201</v>
      </c>
      <c r="G5" s="22" t="s">
        <v>185</v>
      </c>
      <c r="H5" s="22" t="s">
        <v>166</v>
      </c>
      <c r="I5" s="45"/>
      <c r="J5" s="15"/>
      <c r="K5" s="15"/>
      <c r="L5" s="15"/>
      <c r="M5" s="15"/>
      <c r="N5" s="15"/>
      <c r="O5" s="15"/>
      <c r="P5" s="15"/>
    </row>
    <row r="6" spans="1:19" s="39" customFormat="1">
      <c r="A6" s="22"/>
      <c r="B6" s="22"/>
      <c r="C6" s="44"/>
      <c r="D6" s="69"/>
      <c r="F6" s="22"/>
      <c r="G6" s="22"/>
      <c r="H6" s="22"/>
    </row>
    <row r="8" spans="1:19">
      <c r="E8" s="16" t="str">
        <f xml:space="preserve"> 'Working Capital'!E$22</f>
        <v>Cash in from Sales</v>
      </c>
      <c r="F8" s="16">
        <f xml:space="preserve"> 'Working Capital'!F$22</f>
        <v>0</v>
      </c>
      <c r="G8" s="16" t="str">
        <f xml:space="preserve"> 'Working Capital'!G$22</f>
        <v>GBP</v>
      </c>
      <c r="H8" s="41">
        <f ca="1" xml:space="preserve"> 'Working Capital'!H$22</f>
        <v>44084410.739606366</v>
      </c>
      <c r="I8" s="16">
        <f xml:space="preserve"> 'Working Capital'!I$22</f>
        <v>0</v>
      </c>
      <c r="J8" s="9">
        <f ca="1" xml:space="preserve"> SUMIF( Time!$J294:$BQ294, Time!J$28, 'Working Capital'!$J22:$BQ22)</f>
        <v>0</v>
      </c>
      <c r="K8" s="9">
        <f ca="1" xml:space="preserve"> SUMIF( Time!$J294:$BQ294, Time!K$28, 'Working Capital'!$J22:$BQ22)</f>
        <v>719999.99999999988</v>
      </c>
      <c r="L8" s="9">
        <f ca="1" xml:space="preserve"> SUMIF( Time!$J294:$BQ294, Time!L$28, 'Working Capital'!$J22:$BQ22)</f>
        <v>949208.74239934771</v>
      </c>
      <c r="M8" s="9">
        <f ca="1" xml:space="preserve"> SUMIF( Time!$J294:$BQ294, Time!M$28, 'Working Capital'!$J22:$BQ22)</f>
        <v>1317834.4732501176</v>
      </c>
      <c r="N8" s="9">
        <f ca="1" xml:space="preserve"> SUMIF( Time!$J294:$BQ294, Time!N$28, 'Working Capital'!$J22:$BQ22)</f>
        <v>2513830.2134435987</v>
      </c>
      <c r="O8" s="9">
        <f ca="1" xml:space="preserve"> SUMIF( Time!$J294:$BQ294, Time!O$28, 'Working Capital'!$J22:$BQ22)</f>
        <v>3234219.2117779455</v>
      </c>
      <c r="P8" s="9">
        <f ca="1" xml:space="preserve"> SUMIF( Time!$J294:$BQ294, Time!P$28, 'Working Capital'!$J22:$BQ22)</f>
        <v>5620604.5522519648</v>
      </c>
      <c r="Q8" s="9">
        <f ca="1" xml:space="preserve"> SUMIF( Time!$J294:$BQ294, Time!Q$28, 'Working Capital'!$J22:$BQ22)</f>
        <v>7006760.4656191403</v>
      </c>
      <c r="R8" s="9">
        <f ca="1" xml:space="preserve"> SUMIF( Time!$J294:$BQ294, Time!R$28, 'Working Capital'!$J22:$BQ22)</f>
        <v>10148696.971942101</v>
      </c>
      <c r="S8" s="9">
        <f ca="1" xml:space="preserve"> SUMIF( Time!$J294:$BQ294, Time!S$28, 'Working Capital'!$J22:$BQ22)</f>
        <v>12573256.108922161</v>
      </c>
    </row>
    <row r="9" spans="1:19">
      <c r="E9" s="16" t="str">
        <f xml:space="preserve"> 'Working Capital'!E$45</f>
        <v xml:space="preserve">Cash out on Operating Expense </v>
      </c>
      <c r="F9" s="16">
        <f xml:space="preserve"> 'Working Capital'!F$45</f>
        <v>0</v>
      </c>
      <c r="G9" s="16" t="str">
        <f xml:space="preserve"> 'Working Capital'!G$45</f>
        <v>GBP</v>
      </c>
      <c r="H9" s="41">
        <f ca="1" xml:space="preserve"> 'Working Capital'!H$45</f>
        <v>-8245152.5862744264</v>
      </c>
      <c r="I9" s="16">
        <f xml:space="preserve"> 'Working Capital'!I$45</f>
        <v>0</v>
      </c>
      <c r="J9" s="9">
        <f ca="1" xml:space="preserve"> SUMIF( Time!$J294:$BQ294, Time!J$28, 'Working Capital'!$J45:$BQ45)</f>
        <v>-202040.96159626957</v>
      </c>
      <c r="K9" s="9">
        <f ca="1" xml:space="preserve"> SUMIF( Time!$J294:$BQ294, Time!K$28, 'Working Capital'!$J45:$BQ45)</f>
        <v>-230377.58296602144</v>
      </c>
      <c r="L9" s="9">
        <f ca="1" xml:space="preserve"> SUMIF( Time!$J294:$BQ294, Time!L$28, 'Working Capital'!$J45:$BQ45)</f>
        <v>-317726.58716752904</v>
      </c>
      <c r="M9" s="9">
        <f ca="1" xml:space="preserve"> SUMIF( Time!$J294:$BQ294, Time!M$28, 'Working Capital'!$J45:$BQ45)</f>
        <v>-388566.71076596575</v>
      </c>
      <c r="N9" s="9">
        <f ca="1" xml:space="preserve"> SUMIF( Time!$J294:$BQ294, Time!N$28, 'Working Capital'!$J45:$BQ45)</f>
        <v>-530379.27569787658</v>
      </c>
      <c r="O9" s="9">
        <f ca="1" xml:space="preserve"> SUMIF( Time!$J294:$BQ294, Time!O$28, 'Working Capital'!$J45:$BQ45)</f>
        <v>-683416.60139585403</v>
      </c>
      <c r="P9" s="9">
        <f ca="1" xml:space="preserve"> SUMIF( Time!$J294:$BQ294, Time!P$28, 'Working Capital'!$J45:$BQ45)</f>
        <v>-895389.34949091473</v>
      </c>
      <c r="Q9" s="9">
        <f ca="1" xml:space="preserve"> SUMIF( Time!$J294:$BQ294, Time!Q$28, 'Working Capital'!$J45:$BQ45)</f>
        <v>-1193311.7412589139</v>
      </c>
      <c r="R9" s="9">
        <f ca="1" xml:space="preserve"> SUMIF( Time!$J294:$BQ294, Time!R$28, 'Working Capital'!$J45:$BQ45)</f>
        <v>-1608768.2453832193</v>
      </c>
      <c r="S9" s="9">
        <f ca="1" xml:space="preserve"> SUMIF( Time!$J294:$BQ294, Time!S$28, 'Working Capital'!$J45:$BQ45)</f>
        <v>-2195175.5305518638</v>
      </c>
    </row>
    <row r="10" spans="1:19">
      <c r="E10" s="11" t="s">
        <v>90</v>
      </c>
      <c r="F10" s="30"/>
      <c r="G10" s="11" t="s">
        <v>205</v>
      </c>
      <c r="H10" s="54">
        <f ca="1" xml:space="preserve"> SUM( J10:BQ10 )</f>
        <v>35839258.15333195</v>
      </c>
      <c r="I10" s="30"/>
      <c r="J10" s="11">
        <f ca="1" xml:space="preserve"> SUMIF( Time!$J294:$BQ294, Time!J$28, Cashflow!$J10:$BQ10)</f>
        <v>-202040.96159626957</v>
      </c>
      <c r="K10" s="11">
        <f ca="1" xml:space="preserve"> SUMIF( Time!$J294:$BQ294, Time!K$28, Cashflow!$J10:$BQ10)</f>
        <v>489622.41703397856</v>
      </c>
      <c r="L10" s="11">
        <f ca="1" xml:space="preserve"> SUMIF( Time!$J294:$BQ294, Time!L$28, Cashflow!$J10:$BQ10)</f>
        <v>631482.15523181879</v>
      </c>
      <c r="M10" s="11">
        <f ca="1" xml:space="preserve"> SUMIF( Time!$J294:$BQ294, Time!M$28, Cashflow!$J10:$BQ10)</f>
        <v>929267.76248415199</v>
      </c>
      <c r="N10" s="11">
        <f ca="1" xml:space="preserve"> SUMIF( Time!$J294:$BQ294, Time!N$28, Cashflow!$J10:$BQ10)</f>
        <v>1983450.937745722</v>
      </c>
      <c r="O10" s="11">
        <f ca="1" xml:space="preserve"> SUMIF( Time!$J294:$BQ294, Time!O$28, Cashflow!$J10:$BQ10)</f>
        <v>2550802.6103820908</v>
      </c>
      <c r="P10" s="11">
        <f ca="1" xml:space="preserve"> SUMIF( Time!$J294:$BQ294, Time!P$28, Cashflow!$J10:$BQ10)</f>
        <v>4725215.2027610494</v>
      </c>
      <c r="Q10" s="11">
        <f ca="1" xml:space="preserve"> SUMIF( Time!$J294:$BQ294, Time!Q$28, Cashflow!$J10:$BQ10)</f>
        <v>5813448.7243602267</v>
      </c>
      <c r="R10" s="11">
        <f ca="1" xml:space="preserve"> SUMIF( Time!$J294:$BQ294, Time!R$28, Cashflow!$J10:$BQ10)</f>
        <v>8539928.7265588827</v>
      </c>
      <c r="S10" s="11">
        <f ca="1" xml:space="preserve"> SUMIF( Time!$J294:$BQ294, Time!S$28, Cashflow!$J10:$BQ10)</f>
        <v>10378080.578370297</v>
      </c>
    </row>
    <row r="12" spans="1:19">
      <c r="E12" s="16" t="str">
        <f xml:space="preserve"> 'Working Capital'!E$14</f>
        <v xml:space="preserve">Cash out on Inventory </v>
      </c>
      <c r="F12" s="16">
        <f xml:space="preserve"> 'Working Capital'!F$14</f>
        <v>0</v>
      </c>
      <c r="G12" s="16" t="str">
        <f xml:space="preserve"> 'Working Capital'!G$14</f>
        <v>GBP</v>
      </c>
      <c r="H12" s="41">
        <f ca="1" xml:space="preserve"> 'Working Capital'!H$14</f>
        <v>-5565000</v>
      </c>
      <c r="I12" s="16">
        <f xml:space="preserve"> 'Working Capital'!I$14</f>
        <v>0</v>
      </c>
      <c r="J12" s="9">
        <f ca="1" xml:space="preserve"> SUMIF( Time!$J294:$BQ294, Time!J$28, 'Working Capital'!$J14:$BQ14)</f>
        <v>-52500</v>
      </c>
      <c r="K12" s="9">
        <f ca="1" xml:space="preserve"> SUMIF( Time!$J294:$BQ294, Time!K$28, 'Working Capital'!$J14:$BQ14)</f>
        <v>-175000</v>
      </c>
      <c r="L12" s="9">
        <f ca="1" xml:space="preserve"> SUMIF( Time!$J294:$BQ294, Time!L$28, 'Working Capital'!$J14:$BQ14)</f>
        <v>-227500</v>
      </c>
      <c r="M12" s="9">
        <f ca="1" xml:space="preserve"> SUMIF( Time!$J294:$BQ294, Time!M$28, 'Working Capital'!$J14:$BQ14)</f>
        <v>-350000</v>
      </c>
      <c r="N12" s="9">
        <f ca="1" xml:space="preserve"> SUMIF( Time!$J294:$BQ294, Time!N$28, 'Working Capital'!$J14:$BQ14)</f>
        <v>-402500</v>
      </c>
      <c r="O12" s="9">
        <f ca="1" xml:space="preserve"> SUMIF( Time!$J294:$BQ294, Time!O$28, 'Working Capital'!$J14:$BQ14)</f>
        <v>-577500</v>
      </c>
      <c r="P12" s="9">
        <f ca="1" xml:space="preserve"> SUMIF( Time!$J294:$BQ294, Time!P$28, 'Working Capital'!$J14:$BQ14)</f>
        <v>-752500</v>
      </c>
      <c r="Q12" s="9">
        <f ca="1" xml:space="preserve"> SUMIF( Time!$J294:$BQ294, Time!Q$28, 'Working Capital'!$J14:$BQ14)</f>
        <v>-927500</v>
      </c>
      <c r="R12" s="9">
        <f ca="1" xml:space="preserve"> SUMIF( Time!$J294:$BQ294, Time!R$28, 'Working Capital'!$J14:$BQ14)</f>
        <v>-1050000</v>
      </c>
      <c r="S12" s="9">
        <f ca="1" xml:space="preserve"> SUMIF( Time!$J294:$BQ294, Time!S$28, 'Working Capital'!$J14:$BQ14)</f>
        <v>-1050000</v>
      </c>
    </row>
    <row r="13" spans="1:19">
      <c r="E13" s="11" t="s">
        <v>18</v>
      </c>
      <c r="F13" s="30"/>
      <c r="G13" s="11" t="s">
        <v>205</v>
      </c>
      <c r="H13" s="54">
        <f ca="1" xml:space="preserve"> SUM( J13:BQ13 )</f>
        <v>30274258.15333195</v>
      </c>
      <c r="I13" s="30"/>
      <c r="J13" s="11">
        <f ca="1" xml:space="preserve"> SUMIF( Time!$J294:$BQ294, Time!J$28, Cashflow!$J13:$BQ13)</f>
        <v>-254540.96159626957</v>
      </c>
      <c r="K13" s="11">
        <f ca="1" xml:space="preserve"> SUMIF( Time!$J294:$BQ294, Time!K$28, Cashflow!$J13:$BQ13)</f>
        <v>314622.41703397856</v>
      </c>
      <c r="L13" s="11">
        <f ca="1" xml:space="preserve"> SUMIF( Time!$J294:$BQ294, Time!L$28, Cashflow!$J13:$BQ13)</f>
        <v>403982.15523181879</v>
      </c>
      <c r="M13" s="11">
        <f ca="1" xml:space="preserve"> SUMIF( Time!$J294:$BQ294, Time!M$28, Cashflow!$J13:$BQ13)</f>
        <v>579267.76248415199</v>
      </c>
      <c r="N13" s="11">
        <f ca="1" xml:space="preserve"> SUMIF( Time!$J294:$BQ294, Time!N$28, Cashflow!$J13:$BQ13)</f>
        <v>1580950.937745722</v>
      </c>
      <c r="O13" s="11">
        <f ca="1" xml:space="preserve"> SUMIF( Time!$J294:$BQ294, Time!O$28, Cashflow!$J13:$BQ13)</f>
        <v>1973302.610382091</v>
      </c>
      <c r="P13" s="11">
        <f ca="1" xml:space="preserve"> SUMIF( Time!$J294:$BQ294, Time!P$28, Cashflow!$J13:$BQ13)</f>
        <v>3972715.2027610494</v>
      </c>
      <c r="Q13" s="11">
        <f ca="1" xml:space="preserve"> SUMIF( Time!$J294:$BQ294, Time!Q$28, Cashflow!$J13:$BQ13)</f>
        <v>4885948.7243602267</v>
      </c>
      <c r="R13" s="11">
        <f ca="1" xml:space="preserve"> SUMIF( Time!$J294:$BQ294, Time!R$28, Cashflow!$J13:$BQ13)</f>
        <v>7489928.7265588818</v>
      </c>
      <c r="S13" s="11">
        <f ca="1" xml:space="preserve"> SUMIF( Time!$J294:$BQ294, Time!S$28, Cashflow!$J13:$BQ13)</f>
        <v>9328080.5783702973</v>
      </c>
    </row>
    <row r="15" spans="1:19">
      <c r="E15" s="16" t="str">
        <f xml:space="preserve"> 'Supply Chain finance'!E$22</f>
        <v>Supply Chain Finance drawdown</v>
      </c>
      <c r="F15" s="16">
        <f xml:space="preserve"> 'Supply Chain finance'!F$22</f>
        <v>0</v>
      </c>
      <c r="G15" s="16" t="str">
        <f xml:space="preserve"> 'Supply Chain finance'!G$22</f>
        <v>GBP</v>
      </c>
      <c r="H15" s="41">
        <f ca="1" xml:space="preserve"> 'Supply Chain finance'!H$22</f>
        <v>0</v>
      </c>
      <c r="I15" s="16">
        <f xml:space="preserve"> 'Supply Chain finance'!I$22</f>
        <v>0</v>
      </c>
      <c r="J15" s="9">
        <f ca="1" xml:space="preserve"> SUMIF( Time!$J294:$BQ294, Time!J$28, 'Supply Chain finance'!$J22:$BQ22)</f>
        <v>0</v>
      </c>
      <c r="K15" s="9">
        <f ca="1" xml:space="preserve"> SUMIF( Time!$J294:$BQ294, Time!K$28, 'Supply Chain finance'!$J22:$BQ22)</f>
        <v>0</v>
      </c>
      <c r="L15" s="9">
        <f ca="1" xml:space="preserve"> SUMIF( Time!$J294:$BQ294, Time!L$28, 'Supply Chain finance'!$J22:$BQ22)</f>
        <v>0</v>
      </c>
      <c r="M15" s="9">
        <f ca="1" xml:space="preserve"> SUMIF( Time!$J294:$BQ294, Time!M$28, 'Supply Chain finance'!$J22:$BQ22)</f>
        <v>0</v>
      </c>
      <c r="N15" s="9">
        <f ca="1" xml:space="preserve"> SUMIF( Time!$J294:$BQ294, Time!N$28, 'Supply Chain finance'!$J22:$BQ22)</f>
        <v>0</v>
      </c>
      <c r="O15" s="9">
        <f ca="1" xml:space="preserve"> SUMIF( Time!$J294:$BQ294, Time!O$28, 'Supply Chain finance'!$J22:$BQ22)</f>
        <v>0</v>
      </c>
      <c r="P15" s="9">
        <f ca="1" xml:space="preserve"> SUMIF( Time!$J294:$BQ294, Time!P$28, 'Supply Chain finance'!$J22:$BQ22)</f>
        <v>0</v>
      </c>
      <c r="Q15" s="9">
        <f ca="1" xml:space="preserve"> SUMIF( Time!$J294:$BQ294, Time!Q$28, 'Supply Chain finance'!$J22:$BQ22)</f>
        <v>0</v>
      </c>
      <c r="R15" s="9">
        <f ca="1" xml:space="preserve"> SUMIF( Time!$J294:$BQ294, Time!R$28, 'Supply Chain finance'!$J22:$BQ22)</f>
        <v>0</v>
      </c>
      <c r="S15" s="9">
        <f ca="1" xml:space="preserve"> SUMIF( Time!$J294:$BQ294, Time!S$28, 'Supply Chain finance'!$J22:$BQ22)</f>
        <v>0</v>
      </c>
    </row>
    <row r="16" spans="1:19">
      <c r="E16" s="16" t="str">
        <f xml:space="preserve"> 'Supply Chain finance'!E$29</f>
        <v xml:space="preserve">Supply Chain Finance principal repayment </v>
      </c>
      <c r="F16" s="16">
        <f xml:space="preserve"> 'Supply Chain finance'!F$29</f>
        <v>0</v>
      </c>
      <c r="G16" s="16" t="str">
        <f xml:space="preserve"> 'Supply Chain finance'!G$29</f>
        <v>GBP</v>
      </c>
      <c r="H16" s="41">
        <f ca="1" xml:space="preserve"> 'Supply Chain finance'!H$29</f>
        <v>0</v>
      </c>
      <c r="I16" s="16">
        <f xml:space="preserve"> 'Supply Chain finance'!I$29</f>
        <v>0</v>
      </c>
      <c r="J16" s="9">
        <f ca="1" xml:space="preserve"> SUMIF( Time!$J294:$BQ294, Time!J$28, 'Supply Chain finance'!$J29:$BQ29)</f>
        <v>0</v>
      </c>
      <c r="K16" s="9">
        <f ca="1" xml:space="preserve"> SUMIF( Time!$J294:$BQ294, Time!K$28, 'Supply Chain finance'!$J29:$BQ29)</f>
        <v>0</v>
      </c>
      <c r="L16" s="9">
        <f ca="1" xml:space="preserve"> SUMIF( Time!$J294:$BQ294, Time!L$28, 'Supply Chain finance'!$J29:$BQ29)</f>
        <v>0</v>
      </c>
      <c r="M16" s="9">
        <f ca="1" xml:space="preserve"> SUMIF( Time!$J294:$BQ294, Time!M$28, 'Supply Chain finance'!$J29:$BQ29)</f>
        <v>0</v>
      </c>
      <c r="N16" s="9">
        <f ca="1" xml:space="preserve"> SUMIF( Time!$J294:$BQ294, Time!N$28, 'Supply Chain finance'!$J29:$BQ29)</f>
        <v>0</v>
      </c>
      <c r="O16" s="9">
        <f ca="1" xml:space="preserve"> SUMIF( Time!$J294:$BQ294, Time!O$28, 'Supply Chain finance'!$J29:$BQ29)</f>
        <v>0</v>
      </c>
      <c r="P16" s="9">
        <f ca="1" xml:space="preserve"> SUMIF( Time!$J294:$BQ294, Time!P$28, 'Supply Chain finance'!$J29:$BQ29)</f>
        <v>0</v>
      </c>
      <c r="Q16" s="9">
        <f ca="1" xml:space="preserve"> SUMIF( Time!$J294:$BQ294, Time!Q$28, 'Supply Chain finance'!$J29:$BQ29)</f>
        <v>0</v>
      </c>
      <c r="R16" s="9">
        <f ca="1" xml:space="preserve"> SUMIF( Time!$J294:$BQ294, Time!R$28, 'Supply Chain finance'!$J29:$BQ29)</f>
        <v>0</v>
      </c>
      <c r="S16" s="9">
        <f ca="1" xml:space="preserve"> SUMIF( Time!$J294:$BQ294, Time!S$28, 'Supply Chain finance'!$J29:$BQ29)</f>
        <v>0</v>
      </c>
    </row>
    <row r="17" spans="5:19">
      <c r="E17" s="16" t="str">
        <f xml:space="preserve"> 'Invoice finance'!E$21</f>
        <v>Invoice finance drawdown</v>
      </c>
      <c r="F17" s="16">
        <f xml:space="preserve"> 'Invoice finance'!F$21</f>
        <v>0</v>
      </c>
      <c r="G17" s="16" t="str">
        <f xml:space="preserve"> 'Invoice finance'!G$21</f>
        <v>GBP</v>
      </c>
      <c r="H17" s="41">
        <f ca="1" xml:space="preserve"> 'Invoice finance'!H$21</f>
        <v>0</v>
      </c>
      <c r="I17" s="16">
        <f xml:space="preserve"> 'Invoice finance'!I$21</f>
        <v>0</v>
      </c>
      <c r="J17" s="9">
        <f ca="1" xml:space="preserve"> SUMIF( Time!$J294:$BQ294, Time!J$28, 'Invoice finance'!$J21:$BQ21)</f>
        <v>0</v>
      </c>
      <c r="K17" s="9">
        <f ca="1" xml:space="preserve"> SUMIF( Time!$J294:$BQ294, Time!K$28, 'Invoice finance'!$J21:$BQ21)</f>
        <v>0</v>
      </c>
      <c r="L17" s="9">
        <f ca="1" xml:space="preserve"> SUMIF( Time!$J294:$BQ294, Time!L$28, 'Invoice finance'!$J21:$BQ21)</f>
        <v>0</v>
      </c>
      <c r="M17" s="9">
        <f ca="1" xml:space="preserve"> SUMIF( Time!$J294:$BQ294, Time!M$28, 'Invoice finance'!$J21:$BQ21)</f>
        <v>0</v>
      </c>
      <c r="N17" s="9">
        <f ca="1" xml:space="preserve"> SUMIF( Time!$J294:$BQ294, Time!N$28, 'Invoice finance'!$J21:$BQ21)</f>
        <v>0</v>
      </c>
      <c r="O17" s="9">
        <f ca="1" xml:space="preserve"> SUMIF( Time!$J294:$BQ294, Time!O$28, 'Invoice finance'!$J21:$BQ21)</f>
        <v>0</v>
      </c>
      <c r="P17" s="9">
        <f ca="1" xml:space="preserve"> SUMIF( Time!$J294:$BQ294, Time!P$28, 'Invoice finance'!$J21:$BQ21)</f>
        <v>0</v>
      </c>
      <c r="Q17" s="9">
        <f ca="1" xml:space="preserve"> SUMIF( Time!$J294:$BQ294, Time!Q$28, 'Invoice finance'!$J21:$BQ21)</f>
        <v>0</v>
      </c>
      <c r="R17" s="9">
        <f ca="1" xml:space="preserve"> SUMIF( Time!$J294:$BQ294, Time!R$28, 'Invoice finance'!$J21:$BQ21)</f>
        <v>0</v>
      </c>
      <c r="S17" s="9">
        <f ca="1" xml:space="preserve"> SUMIF( Time!$J294:$BQ294, Time!S$28, 'Invoice finance'!$J21:$BQ21)</f>
        <v>0</v>
      </c>
    </row>
    <row r="18" spans="5:19">
      <c r="E18" s="16" t="str">
        <f xml:space="preserve"> 'Invoice finance'!E$28</f>
        <v xml:space="preserve">Invoice finance principal repayment </v>
      </c>
      <c r="F18" s="16">
        <f xml:space="preserve"> 'Invoice finance'!F$28</f>
        <v>0</v>
      </c>
      <c r="G18" s="16" t="str">
        <f xml:space="preserve"> 'Invoice finance'!G$28</f>
        <v>GBP</v>
      </c>
      <c r="H18" s="41">
        <f ca="1" xml:space="preserve"> 'Invoice finance'!H$28</f>
        <v>0</v>
      </c>
      <c r="I18" s="16">
        <f xml:space="preserve"> 'Invoice finance'!I$28</f>
        <v>0</v>
      </c>
      <c r="J18" s="9">
        <f ca="1" xml:space="preserve"> SUMIF( Time!$J294:$BQ294, Time!J$28, 'Invoice finance'!$J28:$BQ28)</f>
        <v>0</v>
      </c>
      <c r="K18" s="9">
        <f ca="1" xml:space="preserve"> SUMIF( Time!$J294:$BQ294, Time!K$28, 'Invoice finance'!$J28:$BQ28)</f>
        <v>0</v>
      </c>
      <c r="L18" s="9">
        <f ca="1" xml:space="preserve"> SUMIF( Time!$J294:$BQ294, Time!L$28, 'Invoice finance'!$J28:$BQ28)</f>
        <v>0</v>
      </c>
      <c r="M18" s="9">
        <f ca="1" xml:space="preserve"> SUMIF( Time!$J294:$BQ294, Time!M$28, 'Invoice finance'!$J28:$BQ28)</f>
        <v>0</v>
      </c>
      <c r="N18" s="9">
        <f ca="1" xml:space="preserve"> SUMIF( Time!$J294:$BQ294, Time!N$28, 'Invoice finance'!$J28:$BQ28)</f>
        <v>0</v>
      </c>
      <c r="O18" s="9">
        <f ca="1" xml:space="preserve"> SUMIF( Time!$J294:$BQ294, Time!O$28, 'Invoice finance'!$J28:$BQ28)</f>
        <v>0</v>
      </c>
      <c r="P18" s="9">
        <f ca="1" xml:space="preserve"> SUMIF( Time!$J294:$BQ294, Time!P$28, 'Invoice finance'!$J28:$BQ28)</f>
        <v>0</v>
      </c>
      <c r="Q18" s="9">
        <f ca="1" xml:space="preserve"> SUMIF( Time!$J294:$BQ294, Time!Q$28, 'Invoice finance'!$J28:$BQ28)</f>
        <v>0</v>
      </c>
      <c r="R18" s="9">
        <f ca="1" xml:space="preserve"> SUMIF( Time!$J294:$BQ294, Time!R$28, 'Invoice finance'!$J28:$BQ28)</f>
        <v>0</v>
      </c>
      <c r="S18" s="9">
        <f ca="1" xml:space="preserve"> SUMIF( Time!$J294:$BQ294, Time!S$28, 'Invoice finance'!$J28:$BQ28)</f>
        <v>0</v>
      </c>
    </row>
    <row r="19" spans="5:19">
      <c r="E19" s="16" t="str">
        <f xml:space="preserve"> 'Supply Chain finance'!E$48</f>
        <v xml:space="preserve">Supply Chain Finance interest paid </v>
      </c>
      <c r="F19" s="16">
        <f xml:space="preserve"> 'Supply Chain finance'!F$48</f>
        <v>0</v>
      </c>
      <c r="G19" s="16" t="str">
        <f xml:space="preserve"> 'Supply Chain finance'!G$48</f>
        <v>GBP</v>
      </c>
      <c r="H19" s="41">
        <f ca="1" xml:space="preserve"> 'Supply Chain finance'!H$48</f>
        <v>0</v>
      </c>
      <c r="I19" s="16">
        <f xml:space="preserve"> 'Supply Chain finance'!I$48</f>
        <v>0</v>
      </c>
      <c r="J19" s="9">
        <f ca="1" xml:space="preserve"> SUMIF( Time!$J294:$BQ294, Time!J$28, 'Supply Chain finance'!$J48:$BQ48)</f>
        <v>0</v>
      </c>
      <c r="K19" s="9">
        <f ca="1" xml:space="preserve"> SUMIF( Time!$J294:$BQ294, Time!K$28, 'Supply Chain finance'!$J48:$BQ48)</f>
        <v>0</v>
      </c>
      <c r="L19" s="9">
        <f ca="1" xml:space="preserve"> SUMIF( Time!$J294:$BQ294, Time!L$28, 'Supply Chain finance'!$J48:$BQ48)</f>
        <v>0</v>
      </c>
      <c r="M19" s="9">
        <f ca="1" xml:space="preserve"> SUMIF( Time!$J294:$BQ294, Time!M$28, 'Supply Chain finance'!$J48:$BQ48)</f>
        <v>0</v>
      </c>
      <c r="N19" s="9">
        <f ca="1" xml:space="preserve"> SUMIF( Time!$J294:$BQ294, Time!N$28, 'Supply Chain finance'!$J48:$BQ48)</f>
        <v>0</v>
      </c>
      <c r="O19" s="9">
        <f ca="1" xml:space="preserve"> SUMIF( Time!$J294:$BQ294, Time!O$28, 'Supply Chain finance'!$J48:$BQ48)</f>
        <v>0</v>
      </c>
      <c r="P19" s="9">
        <f ca="1" xml:space="preserve"> SUMIF( Time!$J294:$BQ294, Time!P$28, 'Supply Chain finance'!$J48:$BQ48)</f>
        <v>0</v>
      </c>
      <c r="Q19" s="9">
        <f ca="1" xml:space="preserve"> SUMIF( Time!$J294:$BQ294, Time!Q$28, 'Supply Chain finance'!$J48:$BQ48)</f>
        <v>0</v>
      </c>
      <c r="R19" s="9">
        <f ca="1" xml:space="preserve"> SUMIF( Time!$J294:$BQ294, Time!R$28, 'Supply Chain finance'!$J48:$BQ48)</f>
        <v>0</v>
      </c>
      <c r="S19" s="9">
        <f ca="1" xml:space="preserve"> SUMIF( Time!$J294:$BQ294, Time!S$28, 'Supply Chain finance'!$J48:$BQ48)</f>
        <v>0</v>
      </c>
    </row>
    <row r="20" spans="5:19">
      <c r="E20" s="16" t="str">
        <f xml:space="preserve"> 'Invoice finance'!E$47</f>
        <v xml:space="preserve">Invoice finance interest paid </v>
      </c>
      <c r="F20" s="16">
        <f xml:space="preserve"> 'Invoice finance'!F$47</f>
        <v>0</v>
      </c>
      <c r="G20" s="16" t="str">
        <f xml:space="preserve"> 'Invoice finance'!G$47</f>
        <v>GBP</v>
      </c>
      <c r="H20" s="41">
        <f ca="1" xml:space="preserve"> 'Invoice finance'!H$47</f>
        <v>0</v>
      </c>
      <c r="I20" s="16">
        <f xml:space="preserve"> 'Invoice finance'!I$47</f>
        <v>0</v>
      </c>
      <c r="J20" s="9">
        <f ca="1" xml:space="preserve"> SUMIF( Time!$J294:$BQ294, Time!J$28, 'Invoice finance'!$J47:$BQ47)</f>
        <v>0</v>
      </c>
      <c r="K20" s="9">
        <f ca="1" xml:space="preserve"> SUMIF( Time!$J294:$BQ294, Time!K$28, 'Invoice finance'!$J47:$BQ47)</f>
        <v>0</v>
      </c>
      <c r="L20" s="9">
        <f ca="1" xml:space="preserve"> SUMIF( Time!$J294:$BQ294, Time!L$28, 'Invoice finance'!$J47:$BQ47)</f>
        <v>0</v>
      </c>
      <c r="M20" s="9">
        <f ca="1" xml:space="preserve"> SUMIF( Time!$J294:$BQ294, Time!M$28, 'Invoice finance'!$J47:$BQ47)</f>
        <v>0</v>
      </c>
      <c r="N20" s="9">
        <f ca="1" xml:space="preserve"> SUMIF( Time!$J294:$BQ294, Time!N$28, 'Invoice finance'!$J47:$BQ47)</f>
        <v>0</v>
      </c>
      <c r="O20" s="9">
        <f ca="1" xml:space="preserve"> SUMIF( Time!$J294:$BQ294, Time!O$28, 'Invoice finance'!$J47:$BQ47)</f>
        <v>0</v>
      </c>
      <c r="P20" s="9">
        <f ca="1" xml:space="preserve"> SUMIF( Time!$J294:$BQ294, Time!P$28, 'Invoice finance'!$J47:$BQ47)</f>
        <v>0</v>
      </c>
      <c r="Q20" s="9">
        <f ca="1" xml:space="preserve"> SUMIF( Time!$J294:$BQ294, Time!Q$28, 'Invoice finance'!$J47:$BQ47)</f>
        <v>0</v>
      </c>
      <c r="R20" s="9">
        <f ca="1" xml:space="preserve"> SUMIF( Time!$J294:$BQ294, Time!R$28, 'Invoice finance'!$J47:$BQ47)</f>
        <v>0</v>
      </c>
      <c r="S20" s="9">
        <f ca="1" xml:space="preserve"> SUMIF( Time!$J294:$BQ294, Time!S$28, 'Invoice finance'!$J47:$BQ47)</f>
        <v>0</v>
      </c>
    </row>
    <row r="21" spans="5:19">
      <c r="E21" s="11" t="s">
        <v>145</v>
      </c>
      <c r="F21" s="30"/>
      <c r="G21" s="11" t="s">
        <v>205</v>
      </c>
      <c r="H21" s="54">
        <f ca="1" xml:space="preserve"> SUM( J21:BQ21 )</f>
        <v>30274258.15333195</v>
      </c>
      <c r="I21" s="30"/>
      <c r="J21" s="11">
        <f ca="1" xml:space="preserve"> SUMIF( Time!$J294:$BQ294, Time!J$28, Cashflow!$J21:$BQ21)</f>
        <v>-254540.96159626957</v>
      </c>
      <c r="K21" s="11">
        <f ca="1" xml:space="preserve"> SUMIF( Time!$J294:$BQ294, Time!K$28, Cashflow!$J21:$BQ21)</f>
        <v>314622.41703397856</v>
      </c>
      <c r="L21" s="11">
        <f ca="1" xml:space="preserve"> SUMIF( Time!$J294:$BQ294, Time!L$28, Cashflow!$J21:$BQ21)</f>
        <v>403982.15523181879</v>
      </c>
      <c r="M21" s="11">
        <f ca="1" xml:space="preserve"> SUMIF( Time!$J294:$BQ294, Time!M$28, Cashflow!$J21:$BQ21)</f>
        <v>579267.76248415199</v>
      </c>
      <c r="N21" s="11">
        <f ca="1" xml:space="preserve"> SUMIF( Time!$J294:$BQ294, Time!N$28, Cashflow!$J21:$BQ21)</f>
        <v>1580950.937745722</v>
      </c>
      <c r="O21" s="11">
        <f ca="1" xml:space="preserve"> SUMIF( Time!$J294:$BQ294, Time!O$28, Cashflow!$J21:$BQ21)</f>
        <v>1973302.610382091</v>
      </c>
      <c r="P21" s="11">
        <f ca="1" xml:space="preserve"> SUMIF( Time!$J294:$BQ294, Time!P$28, Cashflow!$J21:$BQ21)</f>
        <v>3972715.2027610494</v>
      </c>
      <c r="Q21" s="11">
        <f ca="1" xml:space="preserve"> SUMIF( Time!$J294:$BQ294, Time!Q$28, Cashflow!$J21:$BQ21)</f>
        <v>4885948.7243602267</v>
      </c>
      <c r="R21" s="11">
        <f ca="1" xml:space="preserve"> SUMIF( Time!$J294:$BQ294, Time!R$28, Cashflow!$J21:$BQ21)</f>
        <v>7489928.7265588818</v>
      </c>
      <c r="S21" s="11">
        <f ca="1" xml:space="preserve"> SUMIF( Time!$J294:$BQ294, Time!S$28, Cashflow!$J21:$BQ21)</f>
        <v>9328080.5783702973</v>
      </c>
    </row>
    <row r="23" spans="5:19">
      <c r="E23" s="16" t="str">
        <f xml:space="preserve"> InpS!E$11</f>
        <v>New share capital issued</v>
      </c>
      <c r="F23" s="16">
        <f xml:space="preserve"> InpS!F$11</f>
        <v>0</v>
      </c>
      <c r="G23" s="16" t="str">
        <f xml:space="preserve"> InpS!G$11</f>
        <v>GBP</v>
      </c>
      <c r="H23" s="41">
        <f xml:space="preserve"> InpS!H$11</f>
        <v>0</v>
      </c>
      <c r="I23" s="16">
        <f xml:space="preserve"> InpS!I$11</f>
        <v>0</v>
      </c>
      <c r="J23" s="9">
        <f xml:space="preserve"> SUMIF( Time!$J294:$BQ294, Time!J$28, InpS!$J11:$BQ11)</f>
        <v>0</v>
      </c>
      <c r="K23" s="9">
        <f xml:space="preserve"> SUMIF( Time!$J294:$BQ294, Time!K$28, InpS!$J11:$BQ11)</f>
        <v>0</v>
      </c>
      <c r="L23" s="9">
        <f xml:space="preserve"> SUMIF( Time!$J294:$BQ294, Time!L$28, InpS!$J11:$BQ11)</f>
        <v>0</v>
      </c>
      <c r="M23" s="9">
        <f xml:space="preserve"> SUMIF( Time!$J294:$BQ294, Time!M$28, InpS!$J11:$BQ11)</f>
        <v>0</v>
      </c>
      <c r="N23" s="9">
        <f xml:space="preserve"> SUMIF( Time!$J294:$BQ294, Time!N$28, InpS!$J11:$BQ11)</f>
        <v>0</v>
      </c>
      <c r="O23" s="9">
        <f xml:space="preserve"> SUMIF( Time!$J294:$BQ294, Time!O$28, InpS!$J11:$BQ11)</f>
        <v>0</v>
      </c>
      <c r="P23" s="9">
        <f xml:space="preserve"> SUMIF( Time!$J294:$BQ294, Time!P$28, InpS!$J11:$BQ11)</f>
        <v>0</v>
      </c>
      <c r="Q23" s="9">
        <f xml:space="preserve"> SUMIF( Time!$J294:$BQ294, Time!Q$28, InpS!$J11:$BQ11)</f>
        <v>0</v>
      </c>
      <c r="R23" s="9">
        <f xml:space="preserve"> SUMIF( Time!$J294:$BQ294, Time!R$28, InpS!$J11:$BQ11)</f>
        <v>0</v>
      </c>
      <c r="S23" s="9">
        <f xml:space="preserve"> SUMIF( Time!$J294:$BQ294, Time!S$28, InpS!$J11:$BQ11)</f>
        <v>0</v>
      </c>
    </row>
    <row r="24" spans="5:19">
      <c r="E24" s="11" t="s">
        <v>91</v>
      </c>
      <c r="F24" s="30"/>
      <c r="G24" s="11" t="s">
        <v>205</v>
      </c>
      <c r="H24" s="54">
        <f ca="1" xml:space="preserve"> SUM( J24:BQ24 )</f>
        <v>30274258.15333195</v>
      </c>
      <c r="I24" s="30"/>
      <c r="J24" s="11">
        <f ca="1" xml:space="preserve"> SUMIF( Time!$J294:$BQ294, Time!J$28, Cashflow!$J24:$BQ24)</f>
        <v>-254540.96159626957</v>
      </c>
      <c r="K24" s="11">
        <f ca="1" xml:space="preserve"> SUMIF( Time!$J294:$BQ294, Time!K$28, Cashflow!$J24:$BQ24)</f>
        <v>314622.41703397856</v>
      </c>
      <c r="L24" s="11">
        <f ca="1" xml:space="preserve"> SUMIF( Time!$J294:$BQ294, Time!L$28, Cashflow!$J24:$BQ24)</f>
        <v>403982.15523181879</v>
      </c>
      <c r="M24" s="11">
        <f ca="1" xml:space="preserve"> SUMIF( Time!$J294:$BQ294, Time!M$28, Cashflow!$J24:$BQ24)</f>
        <v>579267.76248415199</v>
      </c>
      <c r="N24" s="11">
        <f ca="1" xml:space="preserve"> SUMIF( Time!$J294:$BQ294, Time!N$28, Cashflow!$J24:$BQ24)</f>
        <v>1580950.937745722</v>
      </c>
      <c r="O24" s="11">
        <f ca="1" xml:space="preserve"> SUMIF( Time!$J294:$BQ294, Time!O$28, Cashflow!$J24:$BQ24)</f>
        <v>1973302.610382091</v>
      </c>
      <c r="P24" s="11">
        <f ca="1" xml:space="preserve"> SUMIF( Time!$J294:$BQ294, Time!P$28, Cashflow!$J24:$BQ24)</f>
        <v>3972715.2027610494</v>
      </c>
      <c r="Q24" s="11">
        <f ca="1" xml:space="preserve"> SUMIF( Time!$J294:$BQ294, Time!Q$28, Cashflow!$J24:$BQ24)</f>
        <v>4885948.7243602267</v>
      </c>
      <c r="R24" s="11">
        <f ca="1" xml:space="preserve"> SUMIF( Time!$J294:$BQ294, Time!R$28, Cashflow!$J24:$BQ24)</f>
        <v>7489928.7265588818</v>
      </c>
      <c r="S24" s="11">
        <f ca="1" xml:space="preserve"> SUMIF( Time!$J294:$BQ294, Time!S$28, Cashflow!$J24:$BQ24)</f>
        <v>9328080.5783702973</v>
      </c>
    </row>
  </sheetData>
  <conditionalFormatting sqref="F3">
    <cfRule type="cellIs" dxfId="70" priority="8" stopIfTrue="1" operator="notEqual">
      <formula>0</formula>
    </cfRule>
    <cfRule type="cellIs" dxfId="69" priority="9" stopIfTrue="1" operator="equal">
      <formula>""</formula>
    </cfRule>
  </conditionalFormatting>
  <conditionalFormatting sqref="J3:S3">
    <cfRule type="cellIs" dxfId="68" priority="6" stopIfTrue="1" operator="equal">
      <formula>"Construction"</formula>
    </cfRule>
    <cfRule type="cellIs" dxfId="67" priority="7" stopIfTrue="1" operator="equal">
      <formula>"Operations"</formula>
    </cfRule>
  </conditionalFormatting>
  <conditionalFormatting sqref="J3:S3">
    <cfRule type="cellIs" dxfId="66" priority="5" operator="equal">
      <formula>"Fin Close"</formula>
    </cfRule>
  </conditionalFormatting>
  <conditionalFormatting sqref="J3:S3">
    <cfRule type="cellIs" dxfId="65" priority="3" operator="equal">
      <formula>"PPA ext."</formula>
    </cfRule>
    <cfRule type="cellIs" dxfId="64" priority="4" operator="equal">
      <formula>"Delay"</formula>
    </cfRule>
  </conditionalFormatting>
  <conditionalFormatting sqref="F2">
    <cfRule type="cellIs" dxfId="63" priority="1" stopIfTrue="1" operator="notEqual">
      <formula>0</formula>
    </cfRule>
    <cfRule type="cellIs" dxfId="62" priority="2" stopIfTrue="1" operator="equal">
      <formula>""</formula>
    </cfRule>
  </conditionalFormatting>
  <pageMargins left="0.7" right="0.7" top="0.75" bottom="0.75" header="0.3" footer="0.3"/>
  <customProperties>
    <customPr name="MMGroup" r:id="rId1"/>
    <customPr name="MMSheetType" r:id="rId2"/>
  </customPropertie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tabColor rgb="FF4F81BD"/>
    <outlinePr summaryBelow="0" summaryRight="0"/>
  </sheetPr>
  <dimension ref="A1:BQ17"/>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cols>
    <col min="1" max="2" width="1.44140625" style="22" customWidth="1"/>
    <col min="3" max="3" width="1.44140625" style="44" customWidth="1"/>
    <col min="4" max="4" width="1.44140625" style="72" customWidth="1"/>
    <col min="5" max="5" width="38.6640625" bestFit="1" customWidth="1"/>
    <col min="6" max="6" width="20.5546875" bestFit="1" customWidth="1"/>
    <col min="7" max="7" width="13.21875" bestFit="1" customWidth="1"/>
    <col min="8" max="8" width="10" style="39" bestFit="1" customWidth="1"/>
    <col min="9" max="9" width="3.44140625" customWidth="1"/>
    <col min="10" max="10" width="12.33203125" bestFit="1" customWidth="1"/>
    <col min="11" max="11" width="12.109375" bestFit="1" customWidth="1"/>
    <col min="12" max="12" width="11.21875" bestFit="1" customWidth="1"/>
    <col min="13" max="13" width="12.33203125" bestFit="1" customWidth="1"/>
    <col min="14" max="14" width="12.21875" bestFit="1" customWidth="1"/>
    <col min="15" max="15" width="11.77734375" bestFit="1" customWidth="1"/>
    <col min="16" max="16" width="12.33203125" bestFit="1" customWidth="1"/>
    <col min="17" max="17" width="12.21875" bestFit="1" customWidth="1"/>
    <col min="18" max="18" width="11.88671875" bestFit="1" customWidth="1"/>
    <col min="19" max="19" width="12.109375" bestFit="1" customWidth="1"/>
    <col min="20" max="20" width="12" bestFit="1" customWidth="1"/>
    <col min="21" max="21" width="11.77734375" bestFit="1" customWidth="1"/>
    <col min="22" max="22" width="12.33203125" bestFit="1" customWidth="1"/>
    <col min="23" max="23" width="12.109375" bestFit="1" customWidth="1"/>
    <col min="24" max="24" width="11.21875" bestFit="1" customWidth="1"/>
    <col min="25" max="25" width="12.33203125" bestFit="1" customWidth="1"/>
    <col min="26" max="26" width="12.21875" bestFit="1" customWidth="1"/>
    <col min="27" max="27" width="11.77734375" bestFit="1" customWidth="1"/>
    <col min="28" max="28" width="12.33203125" bestFit="1" customWidth="1"/>
    <col min="29" max="29" width="12.21875" bestFit="1" customWidth="1"/>
    <col min="30" max="30" width="11.88671875" bestFit="1" customWidth="1"/>
    <col min="31" max="31" width="12.109375" bestFit="1" customWidth="1"/>
    <col min="32" max="32" width="12" bestFit="1" customWidth="1"/>
    <col min="33" max="33" width="11.77734375" bestFit="1" customWidth="1"/>
    <col min="34" max="34" width="12.33203125" bestFit="1" customWidth="1"/>
    <col min="35" max="35" width="12.109375" bestFit="1" customWidth="1"/>
    <col min="36" max="36" width="11.21875" bestFit="1" customWidth="1"/>
    <col min="37" max="37" width="12.33203125" bestFit="1" customWidth="1"/>
    <col min="38" max="38" width="12.21875" bestFit="1" customWidth="1"/>
    <col min="39" max="39" width="11.77734375" bestFit="1" customWidth="1"/>
    <col min="40" max="40" width="12.33203125" bestFit="1" customWidth="1"/>
    <col min="41" max="41" width="12.21875" bestFit="1" customWidth="1"/>
    <col min="42" max="42" width="11.88671875" bestFit="1" customWidth="1"/>
    <col min="43" max="43" width="12.109375" bestFit="1" customWidth="1"/>
    <col min="44" max="44" width="12" bestFit="1" customWidth="1"/>
    <col min="45" max="45" width="11.77734375" bestFit="1" customWidth="1"/>
    <col min="46" max="46" width="12.33203125" bestFit="1" customWidth="1"/>
    <col min="47" max="47" width="12.109375" bestFit="1" customWidth="1"/>
    <col min="48" max="48" width="11.21875" bestFit="1" customWidth="1"/>
    <col min="49" max="49" width="12.33203125" bestFit="1" customWidth="1"/>
    <col min="50" max="50" width="12.21875" bestFit="1" customWidth="1"/>
    <col min="51" max="51" width="11.77734375" bestFit="1" customWidth="1"/>
    <col min="52" max="52" width="12.33203125" bestFit="1" customWidth="1"/>
    <col min="53" max="53" width="12.21875" bestFit="1" customWidth="1"/>
    <col min="54" max="54" width="11.88671875" bestFit="1" customWidth="1"/>
    <col min="55" max="55" width="12.109375" bestFit="1" customWidth="1"/>
    <col min="56" max="56" width="12" bestFit="1" customWidth="1"/>
    <col min="57" max="57" width="11.77734375" bestFit="1" customWidth="1"/>
    <col min="58" max="58" width="12.33203125" bestFit="1" customWidth="1"/>
    <col min="59" max="59" width="12.109375" bestFit="1" customWidth="1"/>
    <col min="60" max="60" width="11.21875" bestFit="1" customWidth="1"/>
    <col min="61" max="61" width="12.33203125" bestFit="1" customWidth="1"/>
    <col min="62" max="62" width="12.21875" bestFit="1" customWidth="1"/>
    <col min="63" max="63" width="11.77734375" bestFit="1" customWidth="1"/>
    <col min="64" max="64" width="12.33203125" bestFit="1" customWidth="1"/>
    <col min="65" max="65" width="12.21875" bestFit="1" customWidth="1"/>
    <col min="66" max="66" width="11.88671875" bestFit="1" customWidth="1"/>
    <col min="67" max="67" width="12.109375" bestFit="1" customWidth="1"/>
    <col min="68" max="68" width="12" bestFit="1" customWidth="1"/>
    <col min="69" max="69" width="11.77734375" bestFit="1" customWidth="1"/>
    <col min="70" max="70" width="15.109375" hidden="1" customWidth="1"/>
    <col min="71" max="16384" width="15.109375" hidden="1"/>
  </cols>
  <sheetData>
    <row r="1" spans="1:69" s="68" customFormat="1" ht="25">
      <c r="A1" s="48" t="str">
        <f ca="1" xml:space="preserve"> RIGHT(CELL("filename", A1), LEN(CELL("filename", A1)) - SEARCH("]", CELL("filename", A1)))</f>
        <v>Inventory Report</v>
      </c>
      <c r="B1" s="71"/>
      <c r="C1" s="75"/>
      <c r="D1" s="74"/>
      <c r="F1" s="50" t="str">
        <f>HYPERLINK("#Contents!A1","Go to contents")</f>
        <v>Go to contents</v>
      </c>
      <c r="H1" s="47"/>
      <c r="J1" s="47"/>
    </row>
    <row r="2" spans="1:69" s="52" customFormat="1">
      <c r="A2" s="43"/>
      <c r="B2" s="43"/>
      <c r="C2" s="67"/>
      <c r="D2" s="70"/>
      <c r="E2" s="19" t="s">
        <v>260</v>
      </c>
      <c r="F2" s="49">
        <f ca="1" xml:space="preserve"> 'Model Checks and Alerts'!F11</f>
        <v>1</v>
      </c>
      <c r="G2" s="51" t="s">
        <v>115</v>
      </c>
      <c r="H2" s="45"/>
      <c r="I2" s="45"/>
      <c r="J2" s="6">
        <f xml:space="preserve"> Time!J$19</f>
        <v>45077</v>
      </c>
      <c r="K2" s="6">
        <f xml:space="preserve"> Time!K$19</f>
        <v>45107</v>
      </c>
      <c r="L2" s="6">
        <f xml:space="preserve"> Time!L$19</f>
        <v>45138</v>
      </c>
      <c r="M2" s="6">
        <f xml:space="preserve"> Time!M$19</f>
        <v>45169</v>
      </c>
      <c r="N2" s="6">
        <f xml:space="preserve"> Time!N$19</f>
        <v>45199</v>
      </c>
      <c r="O2" s="6">
        <f xml:space="preserve"> Time!O$19</f>
        <v>45230</v>
      </c>
      <c r="P2" s="6">
        <f xml:space="preserve"> Time!P$19</f>
        <v>45260</v>
      </c>
      <c r="Q2" s="6">
        <f xml:space="preserve"> Time!Q$19</f>
        <v>45291</v>
      </c>
      <c r="R2" s="6">
        <f xml:space="preserve"> Time!R$19</f>
        <v>45322</v>
      </c>
      <c r="S2" s="6">
        <f xml:space="preserve"> Time!S$19</f>
        <v>45351</v>
      </c>
      <c r="T2" s="6">
        <f xml:space="preserve"> Time!T$19</f>
        <v>45382</v>
      </c>
      <c r="U2" s="6">
        <f xml:space="preserve"> Time!U$19</f>
        <v>45412</v>
      </c>
      <c r="V2" s="6">
        <f xml:space="preserve"> Time!V$19</f>
        <v>45443</v>
      </c>
      <c r="W2" s="6">
        <f xml:space="preserve"> Time!W$19</f>
        <v>45473</v>
      </c>
      <c r="X2" s="6">
        <f xml:space="preserve"> Time!X$19</f>
        <v>45504</v>
      </c>
      <c r="Y2" s="6">
        <f xml:space="preserve"> Time!Y$19</f>
        <v>45535</v>
      </c>
      <c r="Z2" s="6">
        <f xml:space="preserve"> Time!Z$19</f>
        <v>45565</v>
      </c>
      <c r="AA2" s="6">
        <f xml:space="preserve"> Time!AA$19</f>
        <v>45596</v>
      </c>
      <c r="AB2" s="6">
        <f xml:space="preserve"> Time!AB$19</f>
        <v>45626</v>
      </c>
      <c r="AC2" s="6">
        <f xml:space="preserve"> Time!AC$19</f>
        <v>45657</v>
      </c>
      <c r="AD2" s="6">
        <f xml:space="preserve"> Time!AD$19</f>
        <v>45688</v>
      </c>
      <c r="AE2" s="6">
        <f xml:space="preserve"> Time!AE$19</f>
        <v>45716</v>
      </c>
      <c r="AF2" s="6">
        <f xml:space="preserve"> Time!AF$19</f>
        <v>45747</v>
      </c>
      <c r="AG2" s="6">
        <f xml:space="preserve"> Time!AG$19</f>
        <v>45777</v>
      </c>
      <c r="AH2" s="6">
        <f xml:space="preserve"> Time!AH$19</f>
        <v>45808</v>
      </c>
      <c r="AI2" s="6">
        <f xml:space="preserve"> Time!AI$19</f>
        <v>45838</v>
      </c>
      <c r="AJ2" s="6">
        <f xml:space="preserve"> Time!AJ$19</f>
        <v>45869</v>
      </c>
      <c r="AK2" s="6">
        <f xml:space="preserve"> Time!AK$19</f>
        <v>45900</v>
      </c>
      <c r="AL2" s="6">
        <f xml:space="preserve"> Time!AL$19</f>
        <v>45930</v>
      </c>
      <c r="AM2" s="6">
        <f xml:space="preserve"> Time!AM$19</f>
        <v>45961</v>
      </c>
      <c r="AN2" s="6">
        <f xml:space="preserve"> Time!AN$19</f>
        <v>45991</v>
      </c>
      <c r="AO2" s="6">
        <f xml:space="preserve"> Time!AO$19</f>
        <v>46022</v>
      </c>
      <c r="AP2" s="6">
        <f xml:space="preserve"> Time!AP$19</f>
        <v>46053</v>
      </c>
      <c r="AQ2" s="6">
        <f xml:space="preserve"> Time!AQ$19</f>
        <v>46081</v>
      </c>
      <c r="AR2" s="6">
        <f xml:space="preserve"> Time!AR$19</f>
        <v>46112</v>
      </c>
      <c r="AS2" s="6">
        <f xml:space="preserve"> Time!AS$19</f>
        <v>46142</v>
      </c>
      <c r="AT2" s="6">
        <f xml:space="preserve"> Time!AT$19</f>
        <v>46173</v>
      </c>
      <c r="AU2" s="6">
        <f xml:space="preserve"> Time!AU$19</f>
        <v>46203</v>
      </c>
      <c r="AV2" s="6">
        <f xml:space="preserve"> Time!AV$19</f>
        <v>46234</v>
      </c>
      <c r="AW2" s="6">
        <f xml:space="preserve"> Time!AW$19</f>
        <v>46265</v>
      </c>
      <c r="AX2" s="6">
        <f xml:space="preserve"> Time!AX$19</f>
        <v>46295</v>
      </c>
      <c r="AY2" s="6">
        <f xml:space="preserve"> Time!AY$19</f>
        <v>46326</v>
      </c>
      <c r="AZ2" s="6">
        <f xml:space="preserve"> Time!AZ$19</f>
        <v>46356</v>
      </c>
      <c r="BA2" s="6">
        <f xml:space="preserve"> Time!BA$19</f>
        <v>46387</v>
      </c>
      <c r="BB2" s="6">
        <f xml:space="preserve"> Time!BB$19</f>
        <v>46418</v>
      </c>
      <c r="BC2" s="6">
        <f xml:space="preserve"> Time!BC$19</f>
        <v>46446</v>
      </c>
      <c r="BD2" s="6">
        <f xml:space="preserve"> Time!BD$19</f>
        <v>46477</v>
      </c>
      <c r="BE2" s="6">
        <f xml:space="preserve"> Time!BE$19</f>
        <v>46507</v>
      </c>
      <c r="BF2" s="6">
        <f xml:space="preserve"> Time!BF$19</f>
        <v>46538</v>
      </c>
      <c r="BG2" s="6">
        <f xml:space="preserve"> Time!BG$19</f>
        <v>46568</v>
      </c>
      <c r="BH2" s="6">
        <f xml:space="preserve"> Time!BH$19</f>
        <v>46599</v>
      </c>
      <c r="BI2" s="6">
        <f xml:space="preserve"> Time!BI$19</f>
        <v>46630</v>
      </c>
      <c r="BJ2" s="6">
        <f xml:space="preserve"> Time!BJ$19</f>
        <v>46660</v>
      </c>
      <c r="BK2" s="6">
        <f xml:space="preserve"> Time!BK$19</f>
        <v>46691</v>
      </c>
      <c r="BL2" s="6">
        <f xml:space="preserve"> Time!BL$19</f>
        <v>46721</v>
      </c>
      <c r="BM2" s="6">
        <f xml:space="preserve"> Time!BM$19</f>
        <v>46752</v>
      </c>
      <c r="BN2" s="6">
        <f xml:space="preserve"> Time!BN$19</f>
        <v>46783</v>
      </c>
      <c r="BO2" s="6">
        <f xml:space="preserve"> Time!BO$19</f>
        <v>46812</v>
      </c>
      <c r="BP2" s="6">
        <f xml:space="preserve"> Time!BP$19</f>
        <v>46843</v>
      </c>
      <c r="BQ2" s="6">
        <f xml:space="preserve"> Time!BQ$19</f>
        <v>46873</v>
      </c>
    </row>
    <row r="3" spans="1:69" s="29" customFormat="1">
      <c r="A3" s="43"/>
      <c r="B3" s="43"/>
      <c r="C3" s="67"/>
      <c r="D3" s="70"/>
      <c r="E3" s="37" t="s">
        <v>167</v>
      </c>
      <c r="F3" s="49"/>
      <c r="G3" s="51" t="s">
        <v>76</v>
      </c>
      <c r="H3" s="45"/>
      <c r="I3" s="45"/>
      <c r="J3" s="7" t="str">
        <f xml:space="preserve"> Time!J$24</f>
        <v>Month1</v>
      </c>
      <c r="K3" s="7" t="str">
        <f xml:space="preserve"> Time!K$24</f>
        <v>Month2</v>
      </c>
      <c r="L3" s="7" t="str">
        <f xml:space="preserve"> Time!L$24</f>
        <v>Month3</v>
      </c>
      <c r="M3" s="7" t="str">
        <f xml:space="preserve"> Time!M$24</f>
        <v>Month4</v>
      </c>
      <c r="N3" s="7" t="str">
        <f xml:space="preserve"> Time!N$24</f>
        <v>Month5</v>
      </c>
      <c r="O3" s="7" t="str">
        <f xml:space="preserve"> Time!O$24</f>
        <v>Month6</v>
      </c>
      <c r="P3" s="7" t="str">
        <f xml:space="preserve"> Time!P$24</f>
        <v>Month7</v>
      </c>
      <c r="Q3" s="7" t="str">
        <f xml:space="preserve"> Time!Q$24</f>
        <v>Month8</v>
      </c>
      <c r="R3" s="7" t="str">
        <f xml:space="preserve"> Time!R$24</f>
        <v>Month9</v>
      </c>
      <c r="S3" s="7" t="str">
        <f xml:space="preserve"> Time!S$24</f>
        <v>Month10</v>
      </c>
      <c r="T3" s="7" t="str">
        <f xml:space="preserve"> Time!T$24</f>
        <v>Month11</v>
      </c>
      <c r="U3" s="7" t="str">
        <f xml:space="preserve"> Time!U$24</f>
        <v>Month12</v>
      </c>
      <c r="V3" s="7" t="str">
        <f xml:space="preserve"> Time!V$24</f>
        <v>Month13</v>
      </c>
      <c r="W3" s="7" t="str">
        <f xml:space="preserve"> Time!W$24</f>
        <v>Month14</v>
      </c>
      <c r="X3" s="7" t="str">
        <f xml:space="preserve"> Time!X$24</f>
        <v>Month15</v>
      </c>
      <c r="Y3" s="7" t="str">
        <f xml:space="preserve"> Time!Y$24</f>
        <v>Month16</v>
      </c>
      <c r="Z3" s="7" t="str">
        <f xml:space="preserve"> Time!Z$24</f>
        <v>Month17</v>
      </c>
      <c r="AA3" s="7" t="str">
        <f xml:space="preserve"> Time!AA$24</f>
        <v>Month18</v>
      </c>
      <c r="AB3" s="7" t="str">
        <f xml:space="preserve"> Time!AB$24</f>
        <v>Month19</v>
      </c>
      <c r="AC3" s="7" t="str">
        <f xml:space="preserve"> Time!AC$24</f>
        <v>Month20</v>
      </c>
      <c r="AD3" s="7" t="str">
        <f xml:space="preserve"> Time!AD$24</f>
        <v>Month21</v>
      </c>
      <c r="AE3" s="7" t="str">
        <f xml:space="preserve"> Time!AE$24</f>
        <v>Month22</v>
      </c>
      <c r="AF3" s="7" t="str">
        <f xml:space="preserve"> Time!AF$24</f>
        <v>Month23</v>
      </c>
      <c r="AG3" s="7" t="str">
        <f xml:space="preserve"> Time!AG$24</f>
        <v>Month24</v>
      </c>
      <c r="AH3" s="7" t="str">
        <f xml:space="preserve"> Time!AH$24</f>
        <v>Month25</v>
      </c>
      <c r="AI3" s="7" t="str">
        <f xml:space="preserve"> Time!AI$24</f>
        <v>Month26</v>
      </c>
      <c r="AJ3" s="7" t="str">
        <f xml:space="preserve"> Time!AJ$24</f>
        <v>Month27</v>
      </c>
      <c r="AK3" s="7" t="str">
        <f xml:space="preserve"> Time!AK$24</f>
        <v>Month28</v>
      </c>
      <c r="AL3" s="7" t="str">
        <f xml:space="preserve"> Time!AL$24</f>
        <v>Month29</v>
      </c>
      <c r="AM3" s="7" t="str">
        <f xml:space="preserve"> Time!AM$24</f>
        <v>Month30</v>
      </c>
      <c r="AN3" s="7" t="str">
        <f xml:space="preserve"> Time!AN$24</f>
        <v>Month31</v>
      </c>
      <c r="AO3" s="7" t="str">
        <f xml:space="preserve"> Time!AO$24</f>
        <v>Month32</v>
      </c>
      <c r="AP3" s="7" t="str">
        <f xml:space="preserve"> Time!AP$24</f>
        <v>Month33</v>
      </c>
      <c r="AQ3" s="7" t="str">
        <f xml:space="preserve"> Time!AQ$24</f>
        <v>Month34</v>
      </c>
      <c r="AR3" s="7" t="str">
        <f xml:space="preserve"> Time!AR$24</f>
        <v>Month35</v>
      </c>
      <c r="AS3" s="7" t="str">
        <f xml:space="preserve"> Time!AS$24</f>
        <v>Month36</v>
      </c>
      <c r="AT3" s="7" t="str">
        <f xml:space="preserve"> Time!AT$24</f>
        <v>Month37</v>
      </c>
      <c r="AU3" s="7" t="str">
        <f xml:space="preserve"> Time!AU$24</f>
        <v>Month38</v>
      </c>
      <c r="AV3" s="7" t="str">
        <f xml:space="preserve"> Time!AV$24</f>
        <v>Month39</v>
      </c>
      <c r="AW3" s="7" t="str">
        <f xml:space="preserve"> Time!AW$24</f>
        <v>Month40</v>
      </c>
      <c r="AX3" s="7" t="str">
        <f xml:space="preserve"> Time!AX$24</f>
        <v>Month41</v>
      </c>
      <c r="AY3" s="7" t="str">
        <f xml:space="preserve"> Time!AY$24</f>
        <v>Month42</v>
      </c>
      <c r="AZ3" s="7" t="str">
        <f xml:space="preserve"> Time!AZ$24</f>
        <v>Month43</v>
      </c>
      <c r="BA3" s="7" t="str">
        <f xml:space="preserve"> Time!BA$24</f>
        <v>Month44</v>
      </c>
      <c r="BB3" s="7" t="str">
        <f xml:space="preserve"> Time!BB$24</f>
        <v>Month45</v>
      </c>
      <c r="BC3" s="7" t="str">
        <f xml:space="preserve"> Time!BC$24</f>
        <v>Month46</v>
      </c>
      <c r="BD3" s="7" t="str">
        <f xml:space="preserve"> Time!BD$24</f>
        <v>Month47</v>
      </c>
      <c r="BE3" s="7" t="str">
        <f xml:space="preserve"> Time!BE$24</f>
        <v>Month48</v>
      </c>
      <c r="BF3" s="7" t="str">
        <f xml:space="preserve"> Time!BF$24</f>
        <v>Month49</v>
      </c>
      <c r="BG3" s="7" t="str">
        <f xml:space="preserve"> Time!BG$24</f>
        <v>Month50</v>
      </c>
      <c r="BH3" s="7" t="str">
        <f xml:space="preserve"> Time!BH$24</f>
        <v>Month51</v>
      </c>
      <c r="BI3" s="7" t="str">
        <f xml:space="preserve"> Time!BI$24</f>
        <v>Month52</v>
      </c>
      <c r="BJ3" s="7" t="str">
        <f xml:space="preserve"> Time!BJ$24</f>
        <v>Month53</v>
      </c>
      <c r="BK3" s="7" t="str">
        <f xml:space="preserve"> Time!BK$24</f>
        <v>Month54</v>
      </c>
      <c r="BL3" s="7" t="str">
        <f xml:space="preserve"> Time!BL$24</f>
        <v>Month55</v>
      </c>
      <c r="BM3" s="7" t="str">
        <f xml:space="preserve"> Time!BM$24</f>
        <v>Month56</v>
      </c>
      <c r="BN3" s="7" t="str">
        <f xml:space="preserve"> Time!BN$24</f>
        <v>Month57</v>
      </c>
      <c r="BO3" s="7" t="str">
        <f xml:space="preserve"> Time!BO$24</f>
        <v>Month58</v>
      </c>
      <c r="BP3" s="7" t="str">
        <f xml:space="preserve"> Time!BP$24</f>
        <v>Month59</v>
      </c>
      <c r="BQ3" s="7" t="str">
        <f xml:space="preserve"> Time!BQ$24</f>
        <v>Month60</v>
      </c>
    </row>
    <row r="4" spans="1:69" s="26" customFormat="1">
      <c r="A4" s="43"/>
      <c r="B4" s="43"/>
      <c r="C4" s="67"/>
      <c r="D4" s="70"/>
      <c r="E4" s="19" t="s">
        <v>261</v>
      </c>
      <c r="F4"/>
      <c r="G4"/>
      <c r="H4" s="45"/>
      <c r="I4" s="45"/>
      <c r="J4" s="26">
        <f xml:space="preserve"> Time!J$28</f>
        <v>1</v>
      </c>
      <c r="K4" s="26">
        <f xml:space="preserve"> Time!K$28</f>
        <v>2</v>
      </c>
      <c r="L4" s="26">
        <f xml:space="preserve"> Time!L$28</f>
        <v>3</v>
      </c>
      <c r="M4" s="26">
        <f xml:space="preserve"> Time!M$28</f>
        <v>4</v>
      </c>
      <c r="N4" s="26">
        <f xml:space="preserve"> Time!N$28</f>
        <v>5</v>
      </c>
      <c r="O4" s="26">
        <f xml:space="preserve"> Time!O$28</f>
        <v>6</v>
      </c>
      <c r="P4" s="26">
        <f xml:space="preserve"> Time!P$28</f>
        <v>7</v>
      </c>
      <c r="Q4" s="26">
        <f xml:space="preserve"> Time!Q$28</f>
        <v>8</v>
      </c>
      <c r="R4" s="26">
        <f xml:space="preserve"> Time!R$28</f>
        <v>9</v>
      </c>
      <c r="S4" s="26">
        <f xml:space="preserve"> Time!S$28</f>
        <v>10</v>
      </c>
      <c r="T4" s="26">
        <f xml:space="preserve"> Time!T$28</f>
        <v>11</v>
      </c>
      <c r="U4" s="26">
        <f xml:space="preserve"> Time!U$28</f>
        <v>12</v>
      </c>
      <c r="V4" s="26">
        <f xml:space="preserve"> Time!V$28</f>
        <v>13</v>
      </c>
      <c r="W4" s="26">
        <f xml:space="preserve"> Time!W$28</f>
        <v>14</v>
      </c>
      <c r="X4" s="26">
        <f xml:space="preserve"> Time!X$28</f>
        <v>15</v>
      </c>
      <c r="Y4" s="26">
        <f xml:space="preserve"> Time!Y$28</f>
        <v>16</v>
      </c>
      <c r="Z4" s="26">
        <f xml:space="preserve"> Time!Z$28</f>
        <v>17</v>
      </c>
      <c r="AA4" s="26">
        <f xml:space="preserve"> Time!AA$28</f>
        <v>18</v>
      </c>
      <c r="AB4" s="26">
        <f xml:space="preserve"> Time!AB$28</f>
        <v>19</v>
      </c>
      <c r="AC4" s="26">
        <f xml:space="preserve"> Time!AC$28</f>
        <v>20</v>
      </c>
      <c r="AD4" s="26">
        <f xml:space="preserve"> Time!AD$28</f>
        <v>21</v>
      </c>
      <c r="AE4" s="26">
        <f xml:space="preserve"> Time!AE$28</f>
        <v>22</v>
      </c>
      <c r="AF4" s="26">
        <f xml:space="preserve"> Time!AF$28</f>
        <v>23</v>
      </c>
      <c r="AG4" s="26">
        <f xml:space="preserve"> Time!AG$28</f>
        <v>24</v>
      </c>
      <c r="AH4" s="26">
        <f xml:space="preserve"> Time!AH$28</f>
        <v>25</v>
      </c>
      <c r="AI4" s="26">
        <f xml:space="preserve"> Time!AI$28</f>
        <v>26</v>
      </c>
      <c r="AJ4" s="26">
        <f xml:space="preserve"> Time!AJ$28</f>
        <v>27</v>
      </c>
      <c r="AK4" s="26">
        <f xml:space="preserve"> Time!AK$28</f>
        <v>28</v>
      </c>
      <c r="AL4" s="26">
        <f xml:space="preserve"> Time!AL$28</f>
        <v>29</v>
      </c>
      <c r="AM4" s="26">
        <f xml:space="preserve"> Time!AM$28</f>
        <v>30</v>
      </c>
      <c r="AN4" s="26">
        <f xml:space="preserve"> Time!AN$28</f>
        <v>31</v>
      </c>
      <c r="AO4" s="26">
        <f xml:space="preserve"> Time!AO$28</f>
        <v>32</v>
      </c>
      <c r="AP4" s="26">
        <f xml:space="preserve"> Time!AP$28</f>
        <v>33</v>
      </c>
      <c r="AQ4" s="26">
        <f xml:space="preserve"> Time!AQ$28</f>
        <v>34</v>
      </c>
      <c r="AR4" s="26">
        <f xml:space="preserve"> Time!AR$28</f>
        <v>35</v>
      </c>
      <c r="AS4" s="26">
        <f xml:space="preserve"> Time!AS$28</f>
        <v>36</v>
      </c>
      <c r="AT4" s="26">
        <f xml:space="preserve"> Time!AT$28</f>
        <v>37</v>
      </c>
      <c r="AU4" s="26">
        <f xml:space="preserve"> Time!AU$28</f>
        <v>38</v>
      </c>
      <c r="AV4" s="26">
        <f xml:space="preserve"> Time!AV$28</f>
        <v>39</v>
      </c>
      <c r="AW4" s="26">
        <f xml:space="preserve"> Time!AW$28</f>
        <v>40</v>
      </c>
      <c r="AX4" s="26">
        <f xml:space="preserve"> Time!AX$28</f>
        <v>41</v>
      </c>
      <c r="AY4" s="26">
        <f xml:space="preserve"> Time!AY$28</f>
        <v>42</v>
      </c>
      <c r="AZ4" s="26">
        <f xml:space="preserve"> Time!AZ$28</f>
        <v>43</v>
      </c>
      <c r="BA4" s="26">
        <f xml:space="preserve"> Time!BA$28</f>
        <v>44</v>
      </c>
      <c r="BB4" s="26">
        <f xml:space="preserve"> Time!BB$28</f>
        <v>45</v>
      </c>
      <c r="BC4" s="26">
        <f xml:space="preserve"> Time!BC$28</f>
        <v>46</v>
      </c>
      <c r="BD4" s="26">
        <f xml:space="preserve"> Time!BD$28</f>
        <v>47</v>
      </c>
      <c r="BE4" s="26">
        <f xml:space="preserve"> Time!BE$28</f>
        <v>48</v>
      </c>
      <c r="BF4" s="26">
        <f xml:space="preserve"> Time!BF$28</f>
        <v>49</v>
      </c>
      <c r="BG4" s="26">
        <f xml:space="preserve"> Time!BG$28</f>
        <v>50</v>
      </c>
      <c r="BH4" s="26">
        <f xml:space="preserve"> Time!BH$28</f>
        <v>51</v>
      </c>
      <c r="BI4" s="26">
        <f xml:space="preserve"> Time!BI$28</f>
        <v>52</v>
      </c>
      <c r="BJ4" s="26">
        <f xml:space="preserve"> Time!BJ$28</f>
        <v>53</v>
      </c>
      <c r="BK4" s="26">
        <f xml:space="preserve"> Time!BK$28</f>
        <v>54</v>
      </c>
      <c r="BL4" s="26">
        <f xml:space="preserve"> Time!BL$28</f>
        <v>55</v>
      </c>
      <c r="BM4" s="26">
        <f xml:space="preserve"> Time!BM$28</f>
        <v>56</v>
      </c>
      <c r="BN4" s="26">
        <f xml:space="preserve"> Time!BN$28</f>
        <v>57</v>
      </c>
      <c r="BO4" s="26">
        <f xml:space="preserve"> Time!BO$28</f>
        <v>58</v>
      </c>
      <c r="BP4" s="26">
        <f xml:space="preserve"> Time!BP$28</f>
        <v>59</v>
      </c>
      <c r="BQ4" s="26">
        <f xml:space="preserve"> Time!BQ$28</f>
        <v>60</v>
      </c>
    </row>
    <row r="5" spans="1:69" s="29" customFormat="1">
      <c r="A5" s="43"/>
      <c r="B5" s="43"/>
      <c r="C5" s="67"/>
      <c r="D5" s="70"/>
      <c r="E5" s="19" t="s">
        <v>247</v>
      </c>
      <c r="F5" s="22" t="s">
        <v>201</v>
      </c>
      <c r="G5" s="22" t="s">
        <v>185</v>
      </c>
      <c r="H5" s="22" t="s">
        <v>166</v>
      </c>
      <c r="I5" s="45"/>
      <c r="J5" s="15"/>
      <c r="K5" s="15"/>
      <c r="L5" s="15"/>
      <c r="M5" s="15"/>
      <c r="N5" s="15"/>
      <c r="O5" s="15"/>
      <c r="P5" s="15"/>
    </row>
    <row r="6" spans="1:69" s="39" customFormat="1">
      <c r="A6" s="22"/>
      <c r="B6" s="22"/>
      <c r="C6" s="44"/>
      <c r="D6" s="69"/>
      <c r="F6" s="22"/>
      <c r="G6" s="22"/>
      <c r="H6" s="22"/>
    </row>
    <row r="8" spans="1:69">
      <c r="E8" s="16" t="str">
        <f xml:space="preserve"> Customers!E$11</f>
        <v>New customers orders</v>
      </c>
      <c r="F8" s="16">
        <f xml:space="preserve"> Customers!F$11</f>
        <v>0</v>
      </c>
      <c r="G8" s="16" t="str">
        <f xml:space="preserve"> Customers!G$11</f>
        <v>Units</v>
      </c>
      <c r="H8" s="41">
        <f xml:space="preserve"> Customers!H$11</f>
        <v>261181.72293639058</v>
      </c>
      <c r="I8" s="16">
        <f xml:space="preserve"> Customers!I$11</f>
        <v>0</v>
      </c>
      <c r="J8" s="9">
        <f xml:space="preserve"> Customers!J$11</f>
        <v>500</v>
      </c>
      <c r="K8" s="9">
        <f xml:space="preserve"> Customers!K$11</f>
        <v>530.31869276406599</v>
      </c>
      <c r="L8" s="9">
        <f xml:space="preserve"> Customers!L$11</f>
        <v>561.40868500918316</v>
      </c>
      <c r="M8" s="9">
        <f xml:space="preserve"> Customers!M$11</f>
        <v>595.4510398809266</v>
      </c>
      <c r="N8" s="9">
        <f xml:space="preserve"> Customers!N$11</f>
        <v>631.55763414931334</v>
      </c>
      <c r="O8" s="9">
        <f xml:space="preserve"> Customers!O$11</f>
        <v>668.58277057380337</v>
      </c>
      <c r="P8" s="9">
        <f xml:space="preserve"> Customers!P$11</f>
        <v>709.12388179055358</v>
      </c>
      <c r="Q8" s="9">
        <f xml:space="preserve"> Customers!Q$11</f>
        <v>750.69634809527076</v>
      </c>
      <c r="R8" s="9">
        <f xml:space="preserve"> Customers!R$11</f>
        <v>796.21661196928437</v>
      </c>
      <c r="S8" s="9">
        <f xml:space="preserve"> Customers!S$11</f>
        <v>844.49710563316887</v>
      </c>
      <c r="T8" s="9">
        <f xml:space="preserve"> Customers!T$11</f>
        <v>890.89871814033927</v>
      </c>
      <c r="U8" s="9">
        <f xml:space="preserve"> Customers!U$11</f>
        <v>944.76851169192605</v>
      </c>
      <c r="V8" s="9">
        <f xml:space="preserve"> Customers!V$11</f>
        <v>1000</v>
      </c>
      <c r="W8" s="9">
        <f xml:space="preserve"> Customers!W$11</f>
        <v>1061.5580832031035</v>
      </c>
      <c r="X8" s="9">
        <f xml:space="preserve"> Customers!X$11</f>
        <v>1123.704463583204</v>
      </c>
      <c r="Y8" s="9">
        <f xml:space="preserve"> Customers!Y$11</f>
        <v>1191.7469848656265</v>
      </c>
      <c r="Z8" s="9">
        <f xml:space="preserve"> Customers!Z$11</f>
        <v>1263.9096149956249</v>
      </c>
      <c r="AA8" s="9">
        <f xml:space="preserve"> Customers!AA$11</f>
        <v>1337.9021820933933</v>
      </c>
      <c r="AB8" s="9">
        <f xml:space="preserve"> Customers!AB$11</f>
        <v>1418.9147976423296</v>
      </c>
      <c r="AC8" s="9">
        <f xml:space="preserve"> Customers!AC$11</f>
        <v>1501.9817726260831</v>
      </c>
      <c r="AD8" s="9">
        <f xml:space="preserve"> Customers!AD$11</f>
        <v>1593.7719986646332</v>
      </c>
      <c r="AE8" s="9">
        <f xml:space="preserve"> Customers!AE$11</f>
        <v>1690.3233701094071</v>
      </c>
      <c r="AF8" s="9">
        <f xml:space="preserve"> Customers!AF$11</f>
        <v>1782.5488403365116</v>
      </c>
      <c r="AG8" s="9">
        <f xml:space="preserve"> Customers!AG$11</f>
        <v>1890.5363914705406</v>
      </c>
      <c r="AH8" s="9">
        <f xml:space="preserve"> Customers!AH$11</f>
        <v>2001.2652671743485</v>
      </c>
      <c r="AI8" s="9">
        <f xml:space="preserve"> Customers!AI$11</f>
        <v>2122.5027505360667</v>
      </c>
      <c r="AJ8" s="9">
        <f xml:space="preserve"> Customers!AJ$11</f>
        <v>2246.81791543077</v>
      </c>
      <c r="AK8" s="9">
        <f xml:space="preserve"> Customers!AK$11</f>
        <v>2382.9310804903203</v>
      </c>
      <c r="AL8" s="9">
        <f xml:space="preserve"> Customers!AL$11</f>
        <v>2527.2900377768647</v>
      </c>
      <c r="AM8" s="9">
        <f xml:space="preserve"> Customers!AM$11</f>
        <v>2675.3136281838124</v>
      </c>
      <c r="AN8" s="9">
        <f xml:space="preserve"> Customers!AN$11</f>
        <v>2837.3852419795539</v>
      </c>
      <c r="AO8" s="9">
        <f xml:space="preserve"> Customers!AO$11</f>
        <v>3003.5711346185153</v>
      </c>
      <c r="AP8" s="9">
        <f xml:space="preserve"> Customers!AP$11</f>
        <v>3186.8748572718159</v>
      </c>
      <c r="AQ8" s="9">
        <f xml:space="preserve"> Customers!AQ$11</f>
        <v>3379.98241970861</v>
      </c>
      <c r="AR8" s="9">
        <f xml:space="preserve"> Customers!AR$11</f>
        <v>3564.4403170294318</v>
      </c>
      <c r="AS8" s="9">
        <f xml:space="preserve"> Customers!AS$11</f>
        <v>3780.4263258626238</v>
      </c>
      <c r="AT8" s="9">
        <f xml:space="preserve"> Customers!AT$11</f>
        <v>4001.8981837991764</v>
      </c>
      <c r="AU8" s="9">
        <f xml:space="preserve"> Customers!AU$11</f>
        <v>4244.3917983916417</v>
      </c>
      <c r="AV8" s="9">
        <f xml:space="preserve"> Customers!AV$11</f>
        <v>4493.0445312777838</v>
      </c>
      <c r="AW8" s="9">
        <f xml:space="preserve"> Customers!AW$11</f>
        <v>4765.298986257475</v>
      </c>
      <c r="AX8" s="9">
        <f xml:space="preserve"> Customers!AX$11</f>
        <v>5054.050604294488</v>
      </c>
      <c r="AY8" s="9">
        <f xml:space="preserve"> Customers!AY$11</f>
        <v>5350.1362520376797</v>
      </c>
      <c r="AZ8" s="9">
        <f xml:space="preserve"> Customers!AZ$11</f>
        <v>5674.3258787430632</v>
      </c>
      <c r="BA8" s="9">
        <f xml:space="preserve"> Customers!BA$11</f>
        <v>6006.7496284946019</v>
      </c>
      <c r="BB8" s="9">
        <f xml:space="preserve"> Customers!BB$11</f>
        <v>6372.946588234563</v>
      </c>
      <c r="BC8" s="9">
        <f xml:space="preserve"> Customers!BC$11</f>
        <v>6759.1674891435086</v>
      </c>
      <c r="BD8" s="9">
        <f xml:space="preserve"> Customers!BD$11</f>
        <v>7128.0916261082357</v>
      </c>
      <c r="BE8" s="9">
        <f xml:space="preserve"> Customers!BE$11</f>
        <v>7560.0767261684687</v>
      </c>
      <c r="BF8" s="9">
        <f xml:space="preserve"> Customers!BF$11</f>
        <v>8003.0373658535955</v>
      </c>
      <c r="BG8" s="9">
        <f xml:space="preserve"> Customers!BG$11</f>
        <v>8488.0469699124624</v>
      </c>
      <c r="BH8" s="9">
        <f xml:space="preserve"> Customers!BH$11</f>
        <v>8985.3793187304836</v>
      </c>
      <c r="BI8" s="9">
        <f xml:space="preserve"> Customers!BI$11</f>
        <v>9529.921980031846</v>
      </c>
      <c r="BJ8" s="9">
        <f xml:space="preserve"> Customers!BJ$11</f>
        <v>10107.465664379506</v>
      </c>
      <c r="BK8" s="9">
        <f xml:space="preserve"> Customers!BK$11</f>
        <v>10699.683127039856</v>
      </c>
      <c r="BL8" s="9">
        <f xml:space="preserve"> Customers!BL$11</f>
        <v>11348.118069895754</v>
      </c>
      <c r="BM8" s="9">
        <f xml:space="preserve"> Customers!BM$11</f>
        <v>12013.027940725995</v>
      </c>
      <c r="BN8" s="9">
        <f xml:space="preserve"> Customers!BN$11</f>
        <v>12726.008005999736</v>
      </c>
      <c r="BO8" s="9">
        <f xml:space="preserve"> Customers!BO$11</f>
        <v>13496.954871063208</v>
      </c>
      <c r="BP8" s="9">
        <f xml:space="preserve"> Customers!BP$11</f>
        <v>14260.390722692093</v>
      </c>
      <c r="BQ8" s="9">
        <f xml:space="preserve"> Customers!BQ$11</f>
        <v>15124.291131764327</v>
      </c>
    </row>
    <row r="9" spans="1:69">
      <c r="E9" s="16" t="str">
        <f xml:space="preserve"> Customers!E$32</f>
        <v>Renewing Customer Orders</v>
      </c>
      <c r="F9" s="16">
        <f xml:space="preserve"> Customers!F$32</f>
        <v>0</v>
      </c>
      <c r="G9" s="16" t="str">
        <f xml:space="preserve"> Customers!G$32</f>
        <v>Units</v>
      </c>
      <c r="H9" s="41">
        <f ca="1" xml:space="preserve"> Customers!H$32</f>
        <v>179489.69529611763</v>
      </c>
      <c r="I9" s="16">
        <f xml:space="preserve"> Customers!I$32</f>
        <v>0</v>
      </c>
      <c r="J9" s="9">
        <f ca="1" xml:space="preserve"> Customers!J$32</f>
        <v>0</v>
      </c>
      <c r="K9" s="9">
        <f ca="1" xml:space="preserve"> Customers!K$32</f>
        <v>0</v>
      </c>
      <c r="L9" s="9">
        <f ca="1" xml:space="preserve"> Customers!L$32</f>
        <v>0</v>
      </c>
      <c r="M9" s="9">
        <f ca="1" xml:space="preserve"> Customers!M$32</f>
        <v>0</v>
      </c>
      <c r="N9" s="9">
        <f ca="1" xml:space="preserve"> Customers!N$32</f>
        <v>0</v>
      </c>
      <c r="O9" s="9">
        <f ca="1" xml:space="preserve"> Customers!O$32</f>
        <v>0</v>
      </c>
      <c r="P9" s="9">
        <f ca="1" xml:space="preserve"> Customers!P$32</f>
        <v>0</v>
      </c>
      <c r="Q9" s="9">
        <f ca="1" xml:space="preserve"> Customers!Q$32</f>
        <v>0</v>
      </c>
      <c r="R9" s="9">
        <f ca="1" xml:space="preserve"> Customers!R$32</f>
        <v>0</v>
      </c>
      <c r="S9" s="9">
        <f ca="1" xml:space="preserve"> Customers!S$32</f>
        <v>0</v>
      </c>
      <c r="T9" s="9">
        <f ca="1" xml:space="preserve"> Customers!T$32</f>
        <v>0</v>
      </c>
      <c r="U9" s="9">
        <f ca="1" xml:space="preserve"> Customers!U$32</f>
        <v>0</v>
      </c>
      <c r="V9" s="9">
        <f ca="1" xml:space="preserve"> Customers!V$32</f>
        <v>500</v>
      </c>
      <c r="W9" s="9">
        <f ca="1" xml:space="preserve"> Customers!W$32</f>
        <v>530.31869276406599</v>
      </c>
      <c r="X9" s="9">
        <f ca="1" xml:space="preserve"> Customers!X$32</f>
        <v>561.40868500918316</v>
      </c>
      <c r="Y9" s="9">
        <f ca="1" xml:space="preserve"> Customers!Y$32</f>
        <v>595.4510398809266</v>
      </c>
      <c r="Z9" s="9">
        <f ca="1" xml:space="preserve"> Customers!Z$32</f>
        <v>631.55763414931334</v>
      </c>
      <c r="AA9" s="9">
        <f ca="1" xml:space="preserve"> Customers!AA$32</f>
        <v>668.58277057380337</v>
      </c>
      <c r="AB9" s="9">
        <f ca="1" xml:space="preserve"> Customers!AB$32</f>
        <v>709.12388179055358</v>
      </c>
      <c r="AC9" s="9">
        <f ca="1" xml:space="preserve"> Customers!AC$32</f>
        <v>750.69634809527076</v>
      </c>
      <c r="AD9" s="9">
        <f ca="1" xml:space="preserve"> Customers!AD$32</f>
        <v>796.21661196928437</v>
      </c>
      <c r="AE9" s="9">
        <f ca="1" xml:space="preserve"> Customers!AE$32</f>
        <v>844.49710563316887</v>
      </c>
      <c r="AF9" s="9">
        <f ca="1" xml:space="preserve"> Customers!AF$32</f>
        <v>890.89871814033927</v>
      </c>
      <c r="AG9" s="9">
        <f ca="1" xml:space="preserve"> Customers!AG$32</f>
        <v>944.76851169192605</v>
      </c>
      <c r="AH9" s="9">
        <f ca="1" xml:space="preserve"> Customers!AH$32</f>
        <v>1450</v>
      </c>
      <c r="AI9" s="9">
        <f ca="1" xml:space="preserve"> Customers!AI$32</f>
        <v>1538.8449066907629</v>
      </c>
      <c r="AJ9" s="9">
        <f ca="1" xml:space="preserve"> Customers!AJ$32</f>
        <v>1628.9722800914687</v>
      </c>
      <c r="AK9" s="9">
        <f ca="1" xml:space="preserve"> Customers!AK$32</f>
        <v>1727.6529207584604</v>
      </c>
      <c r="AL9" s="9">
        <f ca="1" xml:space="preserve"> Customers!AL$32</f>
        <v>1832.311485730007</v>
      </c>
      <c r="AM9" s="9">
        <f ca="1" xml:space="preserve"> Customers!AM$32</f>
        <v>1939.6266756098164</v>
      </c>
      <c r="AN9" s="9">
        <f ca="1" xml:space="preserve"> Customers!AN$32</f>
        <v>2057.1262912538277</v>
      </c>
      <c r="AO9" s="9">
        <f ca="1" xml:space="preserve"> Customers!AO$32</f>
        <v>2177.6084859118268</v>
      </c>
      <c r="AP9" s="9">
        <f ca="1" xml:space="preserve"> Customers!AP$32</f>
        <v>2310.3669494369892</v>
      </c>
      <c r="AQ9" s="9">
        <f ca="1" xml:space="preserve"> Customers!AQ$32</f>
        <v>2450.3707651792593</v>
      </c>
      <c r="AR9" s="9">
        <f ca="1" xml:space="preserve"> Customers!AR$32</f>
        <v>2584.3576866628168</v>
      </c>
      <c r="AS9" s="9">
        <f ca="1" xml:space="preserve"> Customers!AS$32</f>
        <v>2740.8280519932741</v>
      </c>
      <c r="AT9" s="9">
        <f ca="1" xml:space="preserve"> Customers!AT$32</f>
        <v>2901.2652671743485</v>
      </c>
      <c r="AU9" s="9">
        <f ca="1" xml:space="preserve"> Customers!AU$32</f>
        <v>3077.9050254188596</v>
      </c>
      <c r="AV9" s="9">
        <f ca="1" xml:space="preserve"> Customers!AV$32</f>
        <v>3258.1519326556536</v>
      </c>
      <c r="AW9" s="9">
        <f ca="1" xml:space="preserve"> Customers!AW$32</f>
        <v>3455.5033668693841</v>
      </c>
      <c r="AX9" s="9">
        <f ca="1" xml:space="preserve"> Customers!AX$32</f>
        <v>3664.8086912729268</v>
      </c>
      <c r="AY9" s="9">
        <f ca="1" xml:space="preserve"> Customers!AY$32</f>
        <v>3879.4255920678661</v>
      </c>
      <c r="AZ9" s="9">
        <f ca="1" xml:space="preserve"> Customers!AZ$32</f>
        <v>4114.4085598576512</v>
      </c>
      <c r="BA9" s="9">
        <f ca="1" xml:space="preserve"> Customers!BA$32</f>
        <v>4355.3547299819902</v>
      </c>
      <c r="BB9" s="9">
        <f ca="1" xml:space="preserve"> Customers!BB$32</f>
        <v>4621.269656069986</v>
      </c>
      <c r="BC9" s="9">
        <f ca="1" xml:space="preserve"> Customers!BC$32</f>
        <v>4901.273452807076</v>
      </c>
      <c r="BD9" s="9">
        <f ca="1" xml:space="preserve"> Customers!BD$32</f>
        <v>5168.7342733322921</v>
      </c>
      <c r="BE9" s="9">
        <f ca="1" xml:space="preserve"> Customers!BE$32</f>
        <v>5481.9090781861105</v>
      </c>
      <c r="BF9" s="9">
        <f ca="1" xml:space="preserve"> Customers!BF$32</f>
        <v>5803.0369242560901</v>
      </c>
      <c r="BG9" s="9">
        <f ca="1" xml:space="preserve"> Customers!BG$32</f>
        <v>6154.6442738741016</v>
      </c>
      <c r="BH9" s="9">
        <f ca="1" xml:space="preserve"> Customers!BH$32</f>
        <v>6515.1806551654772</v>
      </c>
      <c r="BI9" s="9">
        <f ca="1" xml:space="preserve"> Customers!BI$32</f>
        <v>6909.9369586987632</v>
      </c>
      <c r="BJ9" s="9">
        <f ca="1" xml:space="preserve"> Customers!BJ$32</f>
        <v>7328.6116382936661</v>
      </c>
      <c r="BK9" s="9">
        <f ca="1" xml:space="preserve"> Customers!BK$32</f>
        <v>7757.9185174031109</v>
      </c>
      <c r="BL9" s="9">
        <f ca="1" xml:space="preserve"> Customers!BL$32</f>
        <v>8227.9725965246616</v>
      </c>
      <c r="BM9" s="9">
        <f ca="1" xml:space="preserve"> Customers!BM$32</f>
        <v>8709.9636496512649</v>
      </c>
      <c r="BN9" s="9">
        <f ca="1" xml:space="preserve"> Customers!BN$32</f>
        <v>9241.1339597791975</v>
      </c>
      <c r="BO9" s="9">
        <f ca="1" xml:space="preserve"> Customers!BO$32</f>
        <v>9801.1516668812583</v>
      </c>
      <c r="BP9" s="9">
        <f ca="1" xml:space="preserve"> Customers!BP$32</f>
        <v>10336.087911434724</v>
      </c>
      <c r="BQ9" s="9">
        <f ca="1" xml:space="preserve"> Customers!BQ$32</f>
        <v>10962.460419444829</v>
      </c>
    </row>
    <row r="10" spans="1:69">
      <c r="E10" s="16" t="str">
        <f xml:space="preserve"> Customers!E$21</f>
        <v>Customer Orders Awaiting Fullfilment</v>
      </c>
      <c r="F10" s="16">
        <f xml:space="preserve"> Customers!F$21</f>
        <v>0</v>
      </c>
      <c r="G10" s="16" t="str">
        <f xml:space="preserve"> Customers!G$21</f>
        <v>Units</v>
      </c>
      <c r="H10" s="41">
        <f xml:space="preserve"> Customers!H$21</f>
        <v>0</v>
      </c>
      <c r="I10" s="16">
        <f xml:space="preserve"> Customers!I$21</f>
        <v>0</v>
      </c>
      <c r="J10" s="9">
        <f ca="1">Customers!J$21</f>
        <v>500</v>
      </c>
      <c r="K10" s="9">
        <f ca="1">Customers!K$21</f>
        <v>1030.3186927640659</v>
      </c>
      <c r="L10" s="9">
        <f ca="1">Customers!L$21</f>
        <v>1591.7273777732489</v>
      </c>
      <c r="M10" s="9">
        <f ca="1">Customers!M$21</f>
        <v>2187.1784176541755</v>
      </c>
      <c r="N10" s="9">
        <f ca="1">Customers!N$21</f>
        <v>2818.7360518034889</v>
      </c>
      <c r="O10" s="9">
        <f ca="1">Customers!O$21</f>
        <v>3487.3188223772922</v>
      </c>
      <c r="P10" s="9">
        <f ca="1">Customers!P$21</f>
        <v>4196.4427041678455</v>
      </c>
      <c r="Q10" s="9">
        <f ca="1">Customers!Q$21</f>
        <v>750.69634809527088</v>
      </c>
      <c r="R10" s="9">
        <f ca="1">Customers!R$21</f>
        <v>796.21661196928426</v>
      </c>
      <c r="S10" s="9">
        <f ca="1">Customers!S$21</f>
        <v>1587.8527698655694</v>
      </c>
      <c r="T10" s="9">
        <f ca="1">Customers!T$21</f>
        <v>2478.7514880059089</v>
      </c>
      <c r="U10" s="9">
        <f ca="1">Customers!U$21</f>
        <v>3423.5199996978349</v>
      </c>
      <c r="V10" s="9">
        <f ca="1">Customers!V$21</f>
        <v>4923.5199996978354</v>
      </c>
      <c r="W10" s="9">
        <f ca="1">Customers!W$21</f>
        <v>1591.87677596717</v>
      </c>
      <c r="X10" s="9">
        <f ca="1">Customers!X$21</f>
        <v>2170.1912314933265</v>
      </c>
      <c r="Y10" s="9">
        <f ca="1">Customers!Y$21</f>
        <v>3395.9805712306966</v>
      </c>
      <c r="Z10" s="9">
        <f ca="1">Customers!Z$21</f>
        <v>4695.9967804947082</v>
      </c>
      <c r="AA10" s="9">
        <f ca="1">Customers!AA$21</f>
        <v>6070.9240990125918</v>
      </c>
      <c r="AB10" s="9">
        <f ca="1">Customers!AB$21</f>
        <v>7530.3800078716722</v>
      </c>
      <c r="AC10" s="9">
        <f ca="1">Customers!AC$21</f>
        <v>4073.9342468024724</v>
      </c>
      <c r="AD10" s="9">
        <f ca="1">Customers!AD$21</f>
        <v>5713.2265093411197</v>
      </c>
      <c r="AE10" s="9">
        <f ca="1">Customers!AE$21</f>
        <v>7451.8303731144115</v>
      </c>
      <c r="AF10" s="9">
        <f ca="1">Customers!AF$21</f>
        <v>9280.7808259580943</v>
      </c>
      <c r="AG10" s="9">
        <f ca="1">Customers!AG$21</f>
        <v>6225.1870109802221</v>
      </c>
      <c r="AH10" s="9">
        <f ca="1">Customers!AH$21</f>
        <v>8731.6837664626455</v>
      </c>
      <c r="AI10" s="9">
        <f ca="1">Customers!AI$21</f>
        <v>10893.031423689476</v>
      </c>
      <c r="AJ10" s="9">
        <f ca="1">Customers!AJ$21</f>
        <v>8176.9448432445442</v>
      </c>
      <c r="AK10" s="9">
        <f ca="1">Customers!AK$21</f>
        <v>10602.415695900938</v>
      </c>
      <c r="AL10" s="9">
        <f ca="1">Customers!AL$21</f>
        <v>13174.819194661255</v>
      </c>
      <c r="AM10" s="9">
        <f ca="1">Customers!AM$21</f>
        <v>10894.292249309947</v>
      </c>
      <c r="AN10" s="9">
        <f ca="1">Customers!AN$21</f>
        <v>13782.318829876132</v>
      </c>
      <c r="AO10" s="9">
        <f ca="1">Customers!AO$21</f>
        <v>16835.45977097359</v>
      </c>
      <c r="AP10" s="9">
        <f ca="1">Customers!AP$21</f>
        <v>15080.023456961044</v>
      </c>
      <c r="AQ10" s="9">
        <f ca="1">Customers!AQ$21</f>
        <v>18520.388031214992</v>
      </c>
      <c r="AR10" s="9">
        <f ca="1">Customers!AR$21</f>
        <v>17134.365559164668</v>
      </c>
      <c r="AS10" s="9">
        <f ca="1">Customers!AS$21</f>
        <v>20982.172378543713</v>
      </c>
      <c r="AT10" s="9">
        <f ca="1">Customers!AT$21</f>
        <v>20050.030926354775</v>
      </c>
      <c r="AU10" s="9">
        <f ca="1">Customers!AU$21</f>
        <v>23921.062482990925</v>
      </c>
      <c r="AV10" s="9">
        <f ca="1">Customers!AV$21</f>
        <v>23010.911289697531</v>
      </c>
      <c r="AW10" s="9">
        <f ca="1">Customers!AW$21</f>
        <v>22355.92344730215</v>
      </c>
      <c r="AX10" s="9">
        <f ca="1">Customers!AX$21</f>
        <v>26964.198741620785</v>
      </c>
      <c r="AY10" s="9">
        <f ca="1">Customers!AY$21</f>
        <v>26834.159062219456</v>
      </c>
      <c r="AZ10" s="9">
        <f ca="1">Customers!AZ$21</f>
        <v>27007.953197026545</v>
      </c>
      <c r="BA10" s="9">
        <f ca="1">Customers!BA$21</f>
        <v>27475.546022269758</v>
      </c>
      <c r="BB10" s="9">
        <f ca="1">Customers!BB$21</f>
        <v>33288.582646043964</v>
      </c>
      <c r="BC10" s="9">
        <f ca="1">Customers!BC$21</f>
        <v>34451.781781285747</v>
      </c>
      <c r="BD10" s="9">
        <f ca="1">Customers!BD$21</f>
        <v>35918.25449583841</v>
      </c>
      <c r="BE10" s="9">
        <f ca="1">Customers!BE$21</f>
        <v>37811.44229650074</v>
      </c>
      <c r="BF10" s="9">
        <f ca="1">Customers!BF$21</f>
        <v>40096.262208754531</v>
      </c>
      <c r="BG10" s="9">
        <f ca="1">Customers!BG$21</f>
        <v>42835.790001567577</v>
      </c>
      <c r="BH10" s="9">
        <f ca="1">Customers!BH$21</f>
        <v>46014.053151653046</v>
      </c>
      <c r="BI10" s="9">
        <f ca="1">Customers!BI$21</f>
        <v>49702.715626450226</v>
      </c>
      <c r="BJ10" s="9">
        <f ca="1">Customers!BJ$21</f>
        <v>53917.990575996533</v>
      </c>
      <c r="BK10" s="9">
        <f ca="1">Customers!BK$21</f>
        <v>58656.732924872093</v>
      </c>
      <c r="BL10" s="9">
        <f ca="1">Customers!BL$21</f>
        <v>64003.261747186974</v>
      </c>
      <c r="BM10" s="9">
        <f ca="1">Customers!BM$21</f>
        <v>69937.518898963521</v>
      </c>
      <c r="BN10" s="9">
        <f ca="1">Customers!BN$21</f>
        <v>76542.556506265872</v>
      </c>
      <c r="BO10" s="9">
        <f ca="1">Customers!BO$21</f>
        <v>83846.446799905782</v>
      </c>
      <c r="BP10" s="9">
        <f ca="1">Customers!BP$21</f>
        <v>91782.484492082003</v>
      </c>
      <c r="BQ10" s="9">
        <f ca="1">Customers!BQ$21</f>
        <v>100572.41014385063</v>
      </c>
    </row>
    <row r="11" spans="1:69">
      <c r="E11" s="16" t="str">
        <f xml:space="preserve"> Inventory!E$20</f>
        <v>Units ordered</v>
      </c>
      <c r="F11" s="16">
        <f xml:space="preserve"> Inventory!F$20</f>
        <v>0</v>
      </c>
      <c r="G11" s="16" t="str">
        <f xml:space="preserve"> Inventory!G$20</f>
        <v>Units</v>
      </c>
      <c r="H11" s="41">
        <f ca="1" xml:space="preserve"> Inventory!H$20</f>
        <v>180000</v>
      </c>
      <c r="I11" s="16">
        <f xml:space="preserve"> Inventory!I$20</f>
        <v>0</v>
      </c>
      <c r="J11" s="9">
        <f ca="1" xml:space="preserve"> Inventory!J$20</f>
        <v>5000</v>
      </c>
      <c r="K11" s="9">
        <f ca="1" xml:space="preserve"> Inventory!K$20</f>
        <v>0</v>
      </c>
      <c r="L11" s="9">
        <f ca="1" xml:space="preserve"> Inventory!L$20</f>
        <v>0</v>
      </c>
      <c r="M11" s="9">
        <f ca="1" xml:space="preserve"> Inventory!M$20</f>
        <v>0</v>
      </c>
      <c r="N11" s="9">
        <f ca="1" xml:space="preserve"> Inventory!N$20</f>
        <v>0</v>
      </c>
      <c r="O11" s="9">
        <f ca="1" xml:space="preserve"> Inventory!O$20</f>
        <v>0</v>
      </c>
      <c r="P11" s="9">
        <f ca="1" xml:space="preserve"> Inventory!P$20</f>
        <v>5000</v>
      </c>
      <c r="Q11" s="9">
        <f ca="1" xml:space="preserve"> Inventory!Q$20</f>
        <v>0</v>
      </c>
      <c r="R11" s="9">
        <f ca="1" xml:space="preserve"> Inventory!R$20</f>
        <v>0</v>
      </c>
      <c r="S11" s="9">
        <f ca="1" xml:space="preserve"> Inventory!S$20</f>
        <v>0</v>
      </c>
      <c r="T11" s="9">
        <f ca="1" xml:space="preserve"> Inventory!T$20</f>
        <v>0</v>
      </c>
      <c r="U11" s="9">
        <f ca="1" xml:space="preserve"> Inventory!U$20</f>
        <v>0</v>
      </c>
      <c r="V11" s="9">
        <f ca="1" xml:space="preserve"> Inventory!V$20</f>
        <v>5000</v>
      </c>
      <c r="W11" s="9">
        <f ca="1" xml:space="preserve"> Inventory!W$20</f>
        <v>0</v>
      </c>
      <c r="X11" s="9">
        <f ca="1" xml:space="preserve"> Inventory!X$20</f>
        <v>0</v>
      </c>
      <c r="Y11" s="9">
        <f ca="1" xml:space="preserve"> Inventory!Y$20</f>
        <v>0</v>
      </c>
      <c r="Z11" s="9">
        <f ca="1" xml:space="preserve"> Inventory!Z$20</f>
        <v>5000</v>
      </c>
      <c r="AA11" s="9">
        <f ca="1" xml:space="preserve"> Inventory!AA$20</f>
        <v>0</v>
      </c>
      <c r="AB11" s="9">
        <f ca="1" xml:space="preserve"> Inventory!AB$20</f>
        <v>0</v>
      </c>
      <c r="AC11" s="9">
        <f ca="1" xml:space="preserve"> Inventory!AC$20</f>
        <v>5000</v>
      </c>
      <c r="AD11" s="9">
        <f ca="1" xml:space="preserve"> Inventory!AD$20</f>
        <v>0</v>
      </c>
      <c r="AE11" s="9">
        <f ca="1" xml:space="preserve"> Inventory!AE$20</f>
        <v>0</v>
      </c>
      <c r="AF11" s="9">
        <f ca="1" xml:space="preserve"> Inventory!AF$20</f>
        <v>5000</v>
      </c>
      <c r="AG11" s="9">
        <f ca="1" xml:space="preserve"> Inventory!AG$20</f>
        <v>0</v>
      </c>
      <c r="AH11" s="9">
        <f ca="1" xml:space="preserve"> Inventory!AH$20</f>
        <v>0</v>
      </c>
      <c r="AI11" s="9">
        <f ca="1" xml:space="preserve"> Inventory!AI$20</f>
        <v>5000</v>
      </c>
      <c r="AJ11" s="9">
        <f ca="1" xml:space="preserve"> Inventory!AJ$20</f>
        <v>0</v>
      </c>
      <c r="AK11" s="9">
        <f ca="1" xml:space="preserve"> Inventory!AK$20</f>
        <v>5000</v>
      </c>
      <c r="AL11" s="9">
        <f ca="1" xml:space="preserve"> Inventory!AL$20</f>
        <v>0</v>
      </c>
      <c r="AM11" s="9">
        <f ca="1" xml:space="preserve"> Inventory!AM$20</f>
        <v>5000</v>
      </c>
      <c r="AN11" s="9">
        <f ca="1" xml:space="preserve"> Inventory!AN$20</f>
        <v>0</v>
      </c>
      <c r="AO11" s="9">
        <f ca="1" xml:space="preserve"> Inventory!AO$20</f>
        <v>5000</v>
      </c>
      <c r="AP11" s="9">
        <f ca="1" xml:space="preserve"> Inventory!AP$20</f>
        <v>5000</v>
      </c>
      <c r="AQ11" s="9">
        <f ca="1" xml:space="preserve"> Inventory!AQ$20</f>
        <v>0</v>
      </c>
      <c r="AR11" s="9">
        <f ca="1" xml:space="preserve"> Inventory!AR$20</f>
        <v>5000</v>
      </c>
      <c r="AS11" s="9">
        <f ca="1" xml:space="preserve"> Inventory!AS$20</f>
        <v>5000</v>
      </c>
      <c r="AT11" s="9">
        <f ca="1" xml:space="preserve"> Inventory!AT$20</f>
        <v>5000</v>
      </c>
      <c r="AU11" s="9">
        <f ca="1" xml:space="preserve"> Inventory!AU$20</f>
        <v>0</v>
      </c>
      <c r="AV11" s="9">
        <f ca="1" xml:space="preserve"> Inventory!AV$20</f>
        <v>5000</v>
      </c>
      <c r="AW11" s="9">
        <f ca="1" xml:space="preserve"> Inventory!AW$20</f>
        <v>5000</v>
      </c>
      <c r="AX11" s="9">
        <f ca="1" xml:space="preserve"> Inventory!AX$20</f>
        <v>5000</v>
      </c>
      <c r="AY11" s="9">
        <f ca="1" xml:space="preserve"> Inventory!AY$20</f>
        <v>5000</v>
      </c>
      <c r="AZ11" s="9">
        <f ca="1" xml:space="preserve"> Inventory!AZ$20</f>
        <v>5000</v>
      </c>
      <c r="BA11" s="9">
        <f ca="1" xml:space="preserve"> Inventory!BA$20</f>
        <v>5000</v>
      </c>
      <c r="BB11" s="9">
        <f ca="1" xml:space="preserve"> Inventory!BB$20</f>
        <v>5000</v>
      </c>
      <c r="BC11" s="9">
        <f ca="1" xml:space="preserve"> Inventory!BC$20</f>
        <v>5000</v>
      </c>
      <c r="BD11" s="9">
        <f ca="1" xml:space="preserve"> Inventory!BD$20</f>
        <v>5000</v>
      </c>
      <c r="BE11" s="9">
        <f ca="1" xml:space="preserve"> Inventory!BE$20</f>
        <v>5000</v>
      </c>
      <c r="BF11" s="9">
        <f ca="1" xml:space="preserve"> Inventory!BF$20</f>
        <v>5000</v>
      </c>
      <c r="BG11" s="9">
        <f ca="1" xml:space="preserve"> Inventory!BG$20</f>
        <v>5000</v>
      </c>
      <c r="BH11" s="9">
        <f ca="1" xml:space="preserve"> Inventory!BH$20</f>
        <v>5000</v>
      </c>
      <c r="BI11" s="9">
        <f ca="1" xml:space="preserve"> Inventory!BI$20</f>
        <v>5000</v>
      </c>
      <c r="BJ11" s="9">
        <f ca="1" xml:space="preserve"> Inventory!BJ$20</f>
        <v>5000</v>
      </c>
      <c r="BK11" s="9">
        <f ca="1" xml:space="preserve"> Inventory!BK$20</f>
        <v>5000</v>
      </c>
      <c r="BL11" s="9">
        <f ca="1" xml:space="preserve"> Inventory!BL$20</f>
        <v>5000</v>
      </c>
      <c r="BM11" s="9">
        <f ca="1" xml:space="preserve"> Inventory!BM$20</f>
        <v>5000</v>
      </c>
      <c r="BN11" s="9">
        <f ca="1" xml:space="preserve"> Inventory!BN$20</f>
        <v>5000</v>
      </c>
      <c r="BO11" s="9">
        <f ca="1" xml:space="preserve"> Inventory!BO$20</f>
        <v>5000</v>
      </c>
      <c r="BP11" s="9">
        <f ca="1" xml:space="preserve"> Inventory!BP$20</f>
        <v>5000</v>
      </c>
      <c r="BQ11" s="9">
        <f ca="1" xml:space="preserve"> Inventory!BQ$20</f>
        <v>5000</v>
      </c>
    </row>
    <row r="12" spans="1:69">
      <c r="E12" s="16" t="str">
        <f xml:space="preserve"> Inventory!E$35</f>
        <v>Units on order</v>
      </c>
      <c r="F12" s="16">
        <f xml:space="preserve"> Inventory!F$35</f>
        <v>0</v>
      </c>
      <c r="G12" s="16" t="str">
        <f xml:space="preserve"> Inventory!G$35</f>
        <v>Units</v>
      </c>
      <c r="H12" s="41">
        <f xml:space="preserve"> Inventory!H$35</f>
        <v>0</v>
      </c>
      <c r="I12" s="16">
        <f xml:space="preserve"> Inventory!I$35</f>
        <v>0</v>
      </c>
      <c r="J12" s="9">
        <f ca="1">Inventory!J$35</f>
        <v>5000</v>
      </c>
      <c r="K12" s="9">
        <f ca="1">Inventory!K$35</f>
        <v>5000</v>
      </c>
      <c r="L12" s="9">
        <f ca="1">Inventory!L$35</f>
        <v>5000</v>
      </c>
      <c r="M12" s="9">
        <f ca="1">Inventory!M$35</f>
        <v>5000</v>
      </c>
      <c r="N12" s="9">
        <f ca="1">Inventory!N$35</f>
        <v>5000</v>
      </c>
      <c r="O12" s="9">
        <f ca="1">Inventory!O$35</f>
        <v>5000</v>
      </c>
      <c r="P12" s="9">
        <f ca="1">Inventory!P$35</f>
        <v>5000</v>
      </c>
      <c r="Q12" s="9">
        <f ca="1">Inventory!Q$35</f>
        <v>5000</v>
      </c>
      <c r="R12" s="9">
        <f ca="1">Inventory!R$35</f>
        <v>5000</v>
      </c>
      <c r="S12" s="9">
        <f ca="1">Inventory!S$35</f>
        <v>5000</v>
      </c>
      <c r="T12" s="9">
        <f ca="1">Inventory!T$35</f>
        <v>5000</v>
      </c>
      <c r="U12" s="9">
        <f ca="1">Inventory!U$35</f>
        <v>5000</v>
      </c>
      <c r="V12" s="9">
        <f ca="1">Inventory!V$35</f>
        <v>5000</v>
      </c>
      <c r="W12" s="9">
        <f ca="1">Inventory!W$35</f>
        <v>5000</v>
      </c>
      <c r="X12" s="9">
        <f ca="1">Inventory!X$35</f>
        <v>5000</v>
      </c>
      <c r="Y12" s="9">
        <f ca="1">Inventory!Y$35</f>
        <v>5000</v>
      </c>
      <c r="Z12" s="9">
        <f ca="1">Inventory!Z$35</f>
        <v>10000</v>
      </c>
      <c r="AA12" s="9">
        <f ca="1">Inventory!AA$35</f>
        <v>10000</v>
      </c>
      <c r="AB12" s="9">
        <f ca="1">Inventory!AB$35</f>
        <v>5000</v>
      </c>
      <c r="AC12" s="9">
        <f ca="1">Inventory!AC$35</f>
        <v>10000</v>
      </c>
      <c r="AD12" s="9">
        <f ca="1">Inventory!AD$35</f>
        <v>10000</v>
      </c>
      <c r="AE12" s="9">
        <f ca="1">Inventory!AE$35</f>
        <v>10000</v>
      </c>
      <c r="AF12" s="9">
        <f ca="1">Inventory!AF$35</f>
        <v>10000</v>
      </c>
      <c r="AG12" s="9">
        <f ca="1">Inventory!AG$35</f>
        <v>10000</v>
      </c>
      <c r="AH12" s="9">
        <f ca="1">Inventory!AH$35</f>
        <v>10000</v>
      </c>
      <c r="AI12" s="9">
        <f ca="1">Inventory!AI$35</f>
        <v>10000</v>
      </c>
      <c r="AJ12" s="9">
        <f ca="1">Inventory!AJ$35</f>
        <v>10000</v>
      </c>
      <c r="AK12" s="9">
        <f ca="1">Inventory!AK$35</f>
        <v>15000</v>
      </c>
      <c r="AL12" s="9">
        <f ca="1">Inventory!AL$35</f>
        <v>10000</v>
      </c>
      <c r="AM12" s="9">
        <f ca="1">Inventory!AM$35</f>
        <v>15000</v>
      </c>
      <c r="AN12" s="9">
        <f ca="1">Inventory!AN$35</f>
        <v>15000</v>
      </c>
      <c r="AO12" s="9">
        <f ca="1">Inventory!AO$35</f>
        <v>15000</v>
      </c>
      <c r="AP12" s="9">
        <f ca="1">Inventory!AP$35</f>
        <v>20000</v>
      </c>
      <c r="AQ12" s="9">
        <f ca="1">Inventory!AQ$35</f>
        <v>15000</v>
      </c>
      <c r="AR12" s="9">
        <f ca="1">Inventory!AR$35</f>
        <v>20000</v>
      </c>
      <c r="AS12" s="9">
        <f ca="1">Inventory!AS$35</f>
        <v>20000</v>
      </c>
      <c r="AT12" s="9">
        <f ca="1">Inventory!AT$35</f>
        <v>25000</v>
      </c>
      <c r="AU12" s="9">
        <f ca="1">Inventory!AU$35</f>
        <v>20000</v>
      </c>
      <c r="AV12" s="9">
        <f ca="1">Inventory!AV$35</f>
        <v>20000</v>
      </c>
      <c r="AW12" s="9">
        <f ca="1">Inventory!AW$35</f>
        <v>25000</v>
      </c>
      <c r="AX12" s="9">
        <f ca="1">Inventory!AX$35</f>
        <v>25000</v>
      </c>
      <c r="AY12" s="9">
        <f ca="1">Inventory!AY$35</f>
        <v>25000</v>
      </c>
      <c r="AZ12" s="9">
        <f ca="1">Inventory!AZ$35</f>
        <v>25000</v>
      </c>
      <c r="BA12" s="9">
        <f ca="1">Inventory!BA$35</f>
        <v>30000</v>
      </c>
      <c r="BB12" s="9">
        <f ca="1">Inventory!BB$35</f>
        <v>30000</v>
      </c>
      <c r="BC12" s="9">
        <f ca="1">Inventory!BC$35</f>
        <v>30000</v>
      </c>
      <c r="BD12" s="9">
        <f ca="1">Inventory!BD$35</f>
        <v>30000</v>
      </c>
      <c r="BE12" s="9">
        <f ca="1">Inventory!BE$35</f>
        <v>30000</v>
      </c>
      <c r="BF12" s="9">
        <f ca="1">Inventory!BF$35</f>
        <v>30000</v>
      </c>
      <c r="BG12" s="9">
        <f ca="1">Inventory!BG$35</f>
        <v>30000</v>
      </c>
      <c r="BH12" s="9">
        <f ca="1">Inventory!BH$35</f>
        <v>30000</v>
      </c>
      <c r="BI12" s="9">
        <f ca="1">Inventory!BI$35</f>
        <v>30000</v>
      </c>
      <c r="BJ12" s="9">
        <f ca="1">Inventory!BJ$35</f>
        <v>30000</v>
      </c>
      <c r="BK12" s="9">
        <f ca="1">Inventory!BK$35</f>
        <v>30000</v>
      </c>
      <c r="BL12" s="9">
        <f ca="1">Inventory!BL$35</f>
        <v>30000</v>
      </c>
      <c r="BM12" s="9">
        <f ca="1">Inventory!BM$35</f>
        <v>30000</v>
      </c>
      <c r="BN12" s="9">
        <f ca="1">Inventory!BN$35</f>
        <v>30000</v>
      </c>
      <c r="BO12" s="9">
        <f ca="1">Inventory!BO$35</f>
        <v>30000</v>
      </c>
      <c r="BP12" s="9">
        <f ca="1">Inventory!BP$35</f>
        <v>30000</v>
      </c>
      <c r="BQ12" s="9">
        <f ca="1">Inventory!BQ$35</f>
        <v>30000</v>
      </c>
    </row>
    <row r="13" spans="1:69">
      <c r="E13" s="16" t="str">
        <f xml:space="preserve"> Inventory!E$26</f>
        <v>Units delivered</v>
      </c>
      <c r="F13" s="16">
        <f xml:space="preserve"> Inventory!F$26</f>
        <v>0</v>
      </c>
      <c r="G13" s="16" t="str">
        <f xml:space="preserve"> Inventory!G$26</f>
        <v>Units</v>
      </c>
      <c r="H13" s="41">
        <f ca="1" xml:space="preserve"> Inventory!H$26</f>
        <v>150000</v>
      </c>
      <c r="I13" s="16">
        <f xml:space="preserve"> Inventory!I$26</f>
        <v>0</v>
      </c>
      <c r="J13" s="9">
        <f ca="1" xml:space="preserve"> Inventory!J$26</f>
        <v>0</v>
      </c>
      <c r="K13" s="9">
        <f ca="1" xml:space="preserve"> Inventory!K$26</f>
        <v>0</v>
      </c>
      <c r="L13" s="9">
        <f ca="1" xml:space="preserve"> Inventory!L$26</f>
        <v>0</v>
      </c>
      <c r="M13" s="9">
        <f ca="1" xml:space="preserve"> Inventory!M$26</f>
        <v>0</v>
      </c>
      <c r="N13" s="9">
        <f ca="1" xml:space="preserve"> Inventory!N$26</f>
        <v>0</v>
      </c>
      <c r="O13" s="9">
        <f ca="1" xml:space="preserve"> Inventory!O$26</f>
        <v>0</v>
      </c>
      <c r="P13" s="9">
        <f ca="1" xml:space="preserve"> Inventory!P$26</f>
        <v>5000</v>
      </c>
      <c r="Q13" s="9">
        <f ca="1" xml:space="preserve"> Inventory!Q$26</f>
        <v>0</v>
      </c>
      <c r="R13" s="9">
        <f ca="1" xml:space="preserve"> Inventory!R$26</f>
        <v>0</v>
      </c>
      <c r="S13" s="9">
        <f ca="1" xml:space="preserve"> Inventory!S$26</f>
        <v>0</v>
      </c>
      <c r="T13" s="9">
        <f ca="1" xml:space="preserve"> Inventory!T$26</f>
        <v>0</v>
      </c>
      <c r="U13" s="9">
        <f ca="1" xml:space="preserve"> Inventory!U$26</f>
        <v>0</v>
      </c>
      <c r="V13" s="9">
        <f ca="1" xml:space="preserve"> Inventory!V$26</f>
        <v>5000</v>
      </c>
      <c r="W13" s="9">
        <f ca="1" xml:space="preserve"> Inventory!W$26</f>
        <v>0</v>
      </c>
      <c r="X13" s="9">
        <f ca="1" xml:space="preserve"> Inventory!X$26</f>
        <v>0</v>
      </c>
      <c r="Y13" s="9">
        <f ca="1" xml:space="preserve"> Inventory!Y$26</f>
        <v>0</v>
      </c>
      <c r="Z13" s="9">
        <f ca="1" xml:space="preserve"> Inventory!Z$26</f>
        <v>0</v>
      </c>
      <c r="AA13" s="9">
        <f ca="1" xml:space="preserve"> Inventory!AA$26</f>
        <v>0</v>
      </c>
      <c r="AB13" s="9">
        <f ca="1" xml:space="preserve"> Inventory!AB$26</f>
        <v>5000</v>
      </c>
      <c r="AC13" s="9">
        <f ca="1" xml:space="preserve"> Inventory!AC$26</f>
        <v>0</v>
      </c>
      <c r="AD13" s="9">
        <f ca="1" xml:space="preserve"> Inventory!AD$26</f>
        <v>0</v>
      </c>
      <c r="AE13" s="9">
        <f ca="1" xml:space="preserve"> Inventory!AE$26</f>
        <v>0</v>
      </c>
      <c r="AF13" s="9">
        <f ca="1" xml:space="preserve"> Inventory!AF$26</f>
        <v>5000</v>
      </c>
      <c r="AG13" s="9">
        <f ca="1" xml:space="preserve"> Inventory!AG$26</f>
        <v>0</v>
      </c>
      <c r="AH13" s="9">
        <f ca="1" xml:space="preserve"> Inventory!AH$26</f>
        <v>0</v>
      </c>
      <c r="AI13" s="9">
        <f ca="1" xml:space="preserve"> Inventory!AI$26</f>
        <v>5000</v>
      </c>
      <c r="AJ13" s="9">
        <f ca="1" xml:space="preserve"> Inventory!AJ$26</f>
        <v>0</v>
      </c>
      <c r="AK13" s="9">
        <f ca="1" xml:space="preserve"> Inventory!AK$26</f>
        <v>0</v>
      </c>
      <c r="AL13" s="9">
        <f ca="1" xml:space="preserve"> Inventory!AL$26</f>
        <v>5000</v>
      </c>
      <c r="AM13" s="9">
        <f ca="1" xml:space="preserve"> Inventory!AM$26</f>
        <v>0</v>
      </c>
      <c r="AN13" s="9">
        <f ca="1" xml:space="preserve"> Inventory!AN$26</f>
        <v>0</v>
      </c>
      <c r="AO13" s="9">
        <f ca="1" xml:space="preserve"> Inventory!AO$26</f>
        <v>5000</v>
      </c>
      <c r="AP13" s="9">
        <f ca="1" xml:space="preserve"> Inventory!AP$26</f>
        <v>0</v>
      </c>
      <c r="AQ13" s="9">
        <f ca="1" xml:space="preserve"> Inventory!AQ$26</f>
        <v>5000</v>
      </c>
      <c r="AR13" s="9">
        <f ca="1" xml:space="preserve"> Inventory!AR$26</f>
        <v>0</v>
      </c>
      <c r="AS13" s="9">
        <f ca="1" xml:space="preserve"> Inventory!AS$26</f>
        <v>5000</v>
      </c>
      <c r="AT13" s="9">
        <f ca="1" xml:space="preserve"> Inventory!AT$26</f>
        <v>0</v>
      </c>
      <c r="AU13" s="9">
        <f ca="1" xml:space="preserve"> Inventory!AU$26</f>
        <v>5000</v>
      </c>
      <c r="AV13" s="9">
        <f ca="1" xml:space="preserve"> Inventory!AV$26</f>
        <v>5000</v>
      </c>
      <c r="AW13" s="9">
        <f ca="1" xml:space="preserve"> Inventory!AW$26</f>
        <v>0</v>
      </c>
      <c r="AX13" s="9">
        <f ca="1" xml:space="preserve"> Inventory!AX$26</f>
        <v>5000</v>
      </c>
      <c r="AY13" s="9">
        <f ca="1" xml:space="preserve"> Inventory!AY$26</f>
        <v>5000</v>
      </c>
      <c r="AZ13" s="9">
        <f ca="1" xml:space="preserve"> Inventory!AZ$26</f>
        <v>5000</v>
      </c>
      <c r="BA13" s="9">
        <f ca="1" xml:space="preserve"> Inventory!BA$26</f>
        <v>0</v>
      </c>
      <c r="BB13" s="9">
        <f ca="1" xml:space="preserve"> Inventory!BB$26</f>
        <v>5000</v>
      </c>
      <c r="BC13" s="9">
        <f ca="1" xml:space="preserve"> Inventory!BC$26</f>
        <v>5000</v>
      </c>
      <c r="BD13" s="9">
        <f ca="1" xml:space="preserve"> Inventory!BD$26</f>
        <v>5000</v>
      </c>
      <c r="BE13" s="9">
        <f ca="1" xml:space="preserve"> Inventory!BE$26</f>
        <v>5000</v>
      </c>
      <c r="BF13" s="9">
        <f ca="1" xml:space="preserve"> Inventory!BF$26</f>
        <v>5000</v>
      </c>
      <c r="BG13" s="9">
        <f ca="1" xml:space="preserve"> Inventory!BG$26</f>
        <v>5000</v>
      </c>
      <c r="BH13" s="9">
        <f ca="1" xml:space="preserve"> Inventory!BH$26</f>
        <v>5000</v>
      </c>
      <c r="BI13" s="9">
        <f ca="1" xml:space="preserve"> Inventory!BI$26</f>
        <v>5000</v>
      </c>
      <c r="BJ13" s="9">
        <f ca="1" xml:space="preserve"> Inventory!BJ$26</f>
        <v>5000</v>
      </c>
      <c r="BK13" s="9">
        <f ca="1" xml:space="preserve"> Inventory!BK$26</f>
        <v>5000</v>
      </c>
      <c r="BL13" s="9">
        <f ca="1" xml:space="preserve"> Inventory!BL$26</f>
        <v>5000</v>
      </c>
      <c r="BM13" s="9">
        <f ca="1" xml:space="preserve"> Inventory!BM$26</f>
        <v>5000</v>
      </c>
      <c r="BN13" s="9">
        <f ca="1" xml:space="preserve"> Inventory!BN$26</f>
        <v>5000</v>
      </c>
      <c r="BO13" s="9">
        <f ca="1" xml:space="preserve"> Inventory!BO$26</f>
        <v>5000</v>
      </c>
      <c r="BP13" s="9">
        <f ca="1" xml:space="preserve"> Inventory!BP$26</f>
        <v>5000</v>
      </c>
      <c r="BQ13" s="9">
        <f ca="1" xml:space="preserve"> Inventory!BQ$26</f>
        <v>5000</v>
      </c>
    </row>
    <row r="14" spans="1:69">
      <c r="E14" s="16" t="str">
        <f xml:space="preserve"> Inventory!E$12</f>
        <v>Deployed units returned</v>
      </c>
      <c r="F14" s="16">
        <f xml:space="preserve"> Inventory!F$12</f>
        <v>0</v>
      </c>
      <c r="G14" s="16" t="str">
        <f xml:space="preserve"> Inventory!G$12</f>
        <v>Units</v>
      </c>
      <c r="H14" s="41">
        <f ca="1" xml:space="preserve"> Inventory!H$12</f>
        <v>208140.9938930122</v>
      </c>
      <c r="I14" s="16">
        <f xml:space="preserve"> Inventory!I$12</f>
        <v>0</v>
      </c>
      <c r="J14" s="9">
        <f ca="1" xml:space="preserve"> Inventory!J$12</f>
        <v>0</v>
      </c>
      <c r="K14" s="9">
        <f ca="1" xml:space="preserve"> Inventory!K$12</f>
        <v>0</v>
      </c>
      <c r="L14" s="9">
        <f ca="1" xml:space="preserve"> Inventory!L$12</f>
        <v>0</v>
      </c>
      <c r="M14" s="9">
        <f ca="1" xml:space="preserve"> Inventory!M$12</f>
        <v>0</v>
      </c>
      <c r="N14" s="9">
        <f ca="1" xml:space="preserve"> Inventory!N$12</f>
        <v>0</v>
      </c>
      <c r="O14" s="9">
        <f ca="1" xml:space="preserve"> Inventory!O$12</f>
        <v>0</v>
      </c>
      <c r="P14" s="9">
        <f ca="1" xml:space="preserve"> Inventory!P$12</f>
        <v>0</v>
      </c>
      <c r="Q14" s="9">
        <f ca="1" xml:space="preserve"> Inventory!Q$12</f>
        <v>0</v>
      </c>
      <c r="R14" s="9">
        <f ca="1" xml:space="preserve"> Inventory!R$12</f>
        <v>0</v>
      </c>
      <c r="S14" s="9">
        <f ca="1" xml:space="preserve"> Inventory!S$12</f>
        <v>0</v>
      </c>
      <c r="T14" s="9">
        <f ca="1" xml:space="preserve"> Inventory!T$12</f>
        <v>0</v>
      </c>
      <c r="U14" s="9">
        <f ca="1" xml:space="preserve"> Inventory!U$12</f>
        <v>0</v>
      </c>
      <c r="V14" s="9">
        <f ca="1" xml:space="preserve"> Inventory!V$12</f>
        <v>500</v>
      </c>
      <c r="W14" s="9">
        <f ca="1" xml:space="preserve"> Inventory!W$12</f>
        <v>530.31869276406599</v>
      </c>
      <c r="X14" s="9">
        <f ca="1" xml:space="preserve"> Inventory!X$12</f>
        <v>561.40868500918316</v>
      </c>
      <c r="Y14" s="9">
        <f ca="1" xml:space="preserve"> Inventory!Y$12</f>
        <v>595.4510398809266</v>
      </c>
      <c r="Z14" s="9">
        <f ca="1" xml:space="preserve"> Inventory!Z$12</f>
        <v>631.55763414931334</v>
      </c>
      <c r="AA14" s="9">
        <f ca="1" xml:space="preserve"> Inventory!AA$12</f>
        <v>668.58277057380337</v>
      </c>
      <c r="AB14" s="9">
        <f ca="1" xml:space="preserve"> Inventory!AB$12</f>
        <v>709.12388179055358</v>
      </c>
      <c r="AC14" s="9">
        <f ca="1" xml:space="preserve"> Inventory!AC$12</f>
        <v>750.69634809527076</v>
      </c>
      <c r="AD14" s="9">
        <f ca="1" xml:space="preserve"> Inventory!AD$12</f>
        <v>796.21661196928437</v>
      </c>
      <c r="AE14" s="9">
        <f ca="1" xml:space="preserve"> Inventory!AE$12</f>
        <v>844.49710563316887</v>
      </c>
      <c r="AF14" s="9">
        <f ca="1" xml:space="preserve"> Inventory!AF$12</f>
        <v>890.89871814033927</v>
      </c>
      <c r="AG14" s="9">
        <f ca="1" xml:space="preserve"> Inventory!AG$12</f>
        <v>944.76851169192605</v>
      </c>
      <c r="AH14" s="9">
        <f ca="1" xml:space="preserve"> Inventory!AH$12</f>
        <v>1500</v>
      </c>
      <c r="AI14" s="9">
        <f ca="1" xml:space="preserve"> Inventory!AI$12</f>
        <v>1591.8767759671696</v>
      </c>
      <c r="AJ14" s="9">
        <f ca="1" xml:space="preserve"> Inventory!AJ$12</f>
        <v>1685.113148592387</v>
      </c>
      <c r="AK14" s="9">
        <f ca="1" xml:space="preserve"> Inventory!AK$12</f>
        <v>1787.1980247465531</v>
      </c>
      <c r="AL14" s="9">
        <f ca="1" xml:space="preserve"> Inventory!AL$12</f>
        <v>1895.4672491449383</v>
      </c>
      <c r="AM14" s="9">
        <f ca="1" xml:space="preserve"> Inventory!AM$12</f>
        <v>2006.4849526671967</v>
      </c>
      <c r="AN14" s="9">
        <f ca="1" xml:space="preserve"> Inventory!AN$12</f>
        <v>2128.0386794328833</v>
      </c>
      <c r="AO14" s="9">
        <f ca="1" xml:space="preserve"> Inventory!AO$12</f>
        <v>2252.6781207213539</v>
      </c>
      <c r="AP14" s="9">
        <f ca="1" xml:space="preserve"> Inventory!AP$12</f>
        <v>2389.9886106339177</v>
      </c>
      <c r="AQ14" s="9">
        <f ca="1" xml:space="preserve"> Inventory!AQ$12</f>
        <v>2534.820475742576</v>
      </c>
      <c r="AR14" s="9">
        <f ca="1" xml:space="preserve"> Inventory!AR$12</f>
        <v>2673.4475584768506</v>
      </c>
      <c r="AS14" s="9">
        <f ca="1" xml:space="preserve"> Inventory!AS$12</f>
        <v>2835.3049031624669</v>
      </c>
      <c r="AT14" s="9">
        <f ca="1" xml:space="preserve"> Inventory!AT$12</f>
        <v>3451.2652671743485</v>
      </c>
      <c r="AU14" s="9">
        <f ca="1" xml:space="preserve"> Inventory!AU$12</f>
        <v>3661.3476572268296</v>
      </c>
      <c r="AV14" s="9">
        <f ca="1" xml:space="preserve"> Inventory!AV$12</f>
        <v>3875.7901955222387</v>
      </c>
      <c r="AW14" s="9">
        <f ca="1" xml:space="preserve"> Inventory!AW$12</f>
        <v>4110.5840012487806</v>
      </c>
      <c r="AX14" s="9">
        <f ca="1" xml:space="preserve"> Inventory!AX$12</f>
        <v>4359.6015235068717</v>
      </c>
      <c r="AY14" s="9">
        <f ca="1" xml:space="preserve"> Inventory!AY$12</f>
        <v>4614.940303793629</v>
      </c>
      <c r="AZ14" s="9">
        <f ca="1" xml:space="preserve"> Inventory!AZ$12</f>
        <v>4894.5115332333817</v>
      </c>
      <c r="BA14" s="9">
        <f ca="1" xml:space="preserve"> Inventory!BA$12</f>
        <v>5181.1796205303417</v>
      </c>
      <c r="BB14" s="9">
        <f ca="1" xml:space="preserve"> Inventory!BB$12</f>
        <v>5497.2418067088056</v>
      </c>
      <c r="BC14" s="9">
        <f ca="1" xml:space="preserve"> Inventory!BC$12</f>
        <v>5830.3531848878692</v>
      </c>
      <c r="BD14" s="9">
        <f ca="1" xml:space="preserve"> Inventory!BD$12</f>
        <v>6148.798003692249</v>
      </c>
      <c r="BE14" s="9">
        <f ca="1" xml:space="preserve"> Inventory!BE$12</f>
        <v>6521.2543778558975</v>
      </c>
      <c r="BF14" s="9">
        <f ca="1" xml:space="preserve"> Inventory!BF$12</f>
        <v>6903.163450973525</v>
      </c>
      <c r="BG14" s="9">
        <f ca="1" xml:space="preserve"> Inventory!BG$12</f>
        <v>7322.2968238105013</v>
      </c>
      <c r="BH14" s="9">
        <f ca="1" xml:space="preserve"> Inventory!BH$12</f>
        <v>7751.1964639334374</v>
      </c>
      <c r="BI14" s="9">
        <f ca="1" xml:space="preserve"> Inventory!BI$12</f>
        <v>8220.8023531268591</v>
      </c>
      <c r="BJ14" s="9">
        <f ca="1" xml:space="preserve"> Inventory!BJ$12</f>
        <v>8718.8592955674139</v>
      </c>
      <c r="BK14" s="9">
        <f ca="1" xml:space="preserve"> Inventory!BK$12</f>
        <v>9229.5618441055449</v>
      </c>
      <c r="BL14" s="9">
        <f ca="1" xml:space="preserve"> Inventory!BL$12</f>
        <v>9788.7344386007135</v>
      </c>
      <c r="BM14" s="9">
        <f ca="1" xml:space="preserve"> Inventory!BM$12</f>
        <v>10362.104358476592</v>
      </c>
      <c r="BN14" s="9">
        <f ca="1" xml:space="preserve"> Inventory!BN$12</f>
        <v>10994.216244304549</v>
      </c>
      <c r="BO14" s="9">
        <f ca="1" xml:space="preserve"> Inventory!BO$12</f>
        <v>11660.440941950585</v>
      </c>
      <c r="BP14" s="9">
        <f ca="1" xml:space="preserve"> Inventory!BP$12</f>
        <v>12296.825899440528</v>
      </c>
      <c r="BQ14" s="9">
        <f ca="1" xml:space="preserve"> Inventory!BQ$12</f>
        <v>13041.985804354579</v>
      </c>
    </row>
    <row r="15" spans="1:69">
      <c r="E15" s="16" t="str">
        <f xml:space="preserve"> Inventory!E$50</f>
        <v>Units in stock</v>
      </c>
      <c r="F15" s="16">
        <f xml:space="preserve"> Inventory!F$50</f>
        <v>0</v>
      </c>
      <c r="G15" s="16" t="str">
        <f xml:space="preserve"> Inventory!G$50</f>
        <v>Units</v>
      </c>
      <c r="H15" s="41">
        <f xml:space="preserve"> Inventory!H$50</f>
        <v>0</v>
      </c>
      <c r="I15" s="16">
        <f xml:space="preserve"> Inventory!I$50</f>
        <v>0</v>
      </c>
      <c r="J15" s="9">
        <f ca="1">Inventory!J$50</f>
        <v>0</v>
      </c>
      <c r="K15" s="9">
        <f ca="1">Inventory!K$50</f>
        <v>0</v>
      </c>
      <c r="L15" s="9">
        <f ca="1">Inventory!L$50</f>
        <v>0</v>
      </c>
      <c r="M15" s="9">
        <f ca="1">Inventory!M$50</f>
        <v>0</v>
      </c>
      <c r="N15" s="9">
        <f ca="1">Inventory!N$50</f>
        <v>0</v>
      </c>
      <c r="O15" s="9">
        <f ca="1">Inventory!O$50</f>
        <v>0</v>
      </c>
      <c r="P15" s="9">
        <f ca="1">Inventory!P$50</f>
        <v>5000</v>
      </c>
      <c r="Q15" s="9">
        <f ca="1">Inventory!Q$50</f>
        <v>803.55729583215452</v>
      </c>
      <c r="R15" s="9">
        <f ca="1">Inventory!R$50</f>
        <v>52.860947736883645</v>
      </c>
      <c r="S15" s="9">
        <f ca="1">Inventory!S$50</f>
        <v>0</v>
      </c>
      <c r="T15" s="9">
        <f ca="1">Inventory!T$50</f>
        <v>0</v>
      </c>
      <c r="U15" s="9">
        <f ca="1">Inventory!U$50</f>
        <v>0</v>
      </c>
      <c r="V15" s="9">
        <f ca="1">Inventory!V$50</f>
        <v>5500</v>
      </c>
      <c r="W15" s="9">
        <f ca="1">Inventory!W$50</f>
        <v>1106.7986930662305</v>
      </c>
      <c r="X15" s="9">
        <f ca="1">Inventory!X$50</f>
        <v>561.40868500918316</v>
      </c>
      <c r="Y15" s="9">
        <f ca="1">Inventory!Y$50</f>
        <v>595.4510398809266</v>
      </c>
      <c r="Z15" s="9">
        <f ca="1">Inventory!Z$50</f>
        <v>631.55763414931334</v>
      </c>
      <c r="AA15" s="9">
        <f ca="1">Inventory!AA$50</f>
        <v>668.58277057380337</v>
      </c>
      <c r="AB15" s="9">
        <f ca="1">Inventory!AB$50</f>
        <v>5709.1238817905532</v>
      </c>
      <c r="AC15" s="9">
        <f ca="1">Inventory!AC$50</f>
        <v>750.69634809527076</v>
      </c>
      <c r="AD15" s="9">
        <f ca="1">Inventory!AD$50</f>
        <v>796.21661196928437</v>
      </c>
      <c r="AE15" s="9">
        <f ca="1">Inventory!AE$50</f>
        <v>844.49710563316887</v>
      </c>
      <c r="AF15" s="9">
        <f ca="1">Inventory!AF$50</f>
        <v>5890.898718140339</v>
      </c>
      <c r="AG15" s="9">
        <f ca="1">Inventory!AG$50</f>
        <v>944.76851169192605</v>
      </c>
      <c r="AH15" s="9">
        <f ca="1">Inventory!AH$50</f>
        <v>1500</v>
      </c>
      <c r="AI15" s="9">
        <f ca="1">Inventory!AI$50</f>
        <v>6591.87677596717</v>
      </c>
      <c r="AJ15" s="9">
        <f ca="1">Inventory!AJ$50</f>
        <v>1685.113148592387</v>
      </c>
      <c r="AK15" s="9">
        <f ca="1">Inventory!AK$50</f>
        <v>1787.1980247465531</v>
      </c>
      <c r="AL15" s="9">
        <f ca="1">Inventory!AL$50</f>
        <v>6895.4672491449383</v>
      </c>
      <c r="AM15" s="9">
        <f ca="1">Inventory!AM$50</f>
        <v>2006.4849526671967</v>
      </c>
      <c r="AN15" s="9">
        <f ca="1">Inventory!AN$50</f>
        <v>2128.0386794328833</v>
      </c>
      <c r="AO15" s="9">
        <f ca="1">Inventory!AO$50</f>
        <v>7252.6781207213535</v>
      </c>
      <c r="AP15" s="9">
        <f ca="1">Inventory!AP$50</f>
        <v>2389.9886106339177</v>
      </c>
      <c r="AQ15" s="9">
        <f ca="1">Inventory!AQ$50</f>
        <v>7534.8204757425756</v>
      </c>
      <c r="AR15" s="9">
        <f ca="1">Inventory!AR$50</f>
        <v>2673.4475584768506</v>
      </c>
      <c r="AS15" s="9">
        <f ca="1">Inventory!AS$50</f>
        <v>7835.3049031624669</v>
      </c>
      <c r="AT15" s="9">
        <f ca="1">Inventory!AT$50</f>
        <v>3451.2652671743485</v>
      </c>
      <c r="AU15" s="9">
        <f ca="1">Inventory!AU$50</f>
        <v>8661.3476572268301</v>
      </c>
      <c r="AV15" s="9">
        <f ca="1">Inventory!AV$50</f>
        <v>8875.7901955222387</v>
      </c>
      <c r="AW15" s="9">
        <f ca="1">Inventory!AW$50</f>
        <v>4110.5840012487806</v>
      </c>
      <c r="AX15" s="9">
        <f ca="1">Inventory!AX$50</f>
        <v>9359.6015235068717</v>
      </c>
      <c r="AY15" s="9">
        <f ca="1">Inventory!AY$50</f>
        <v>9614.9403037936281</v>
      </c>
      <c r="AZ15" s="9">
        <f ca="1">Inventory!AZ$50</f>
        <v>9894.5115332333808</v>
      </c>
      <c r="BA15" s="9">
        <f ca="1">Inventory!BA$50</f>
        <v>5181.1796205303417</v>
      </c>
      <c r="BB15" s="9">
        <f ca="1">Inventory!BB$50</f>
        <v>10497.241806708806</v>
      </c>
      <c r="BC15" s="9">
        <f ca="1">Inventory!BC$50</f>
        <v>10830.35318488787</v>
      </c>
      <c r="BD15" s="9">
        <f ca="1">Inventory!BD$50</f>
        <v>11148.798003692249</v>
      </c>
      <c r="BE15" s="9">
        <f ca="1">Inventory!BE$50</f>
        <v>11521.254377855897</v>
      </c>
      <c r="BF15" s="9">
        <f ca="1">Inventory!BF$50</f>
        <v>11903.163450973525</v>
      </c>
      <c r="BG15" s="9">
        <f ca="1">Inventory!BG$50</f>
        <v>12322.296823810499</v>
      </c>
      <c r="BH15" s="9">
        <f ca="1">Inventory!BH$50</f>
        <v>12751.196463933436</v>
      </c>
      <c r="BI15" s="9">
        <f ca="1">Inventory!BI$50</f>
        <v>13220.802353126859</v>
      </c>
      <c r="BJ15" s="9">
        <f ca="1">Inventory!BJ$50</f>
        <v>13718.859295567414</v>
      </c>
      <c r="BK15" s="9">
        <f ca="1">Inventory!BK$50</f>
        <v>14229.561844105545</v>
      </c>
      <c r="BL15" s="9">
        <f ca="1">Inventory!BL$50</f>
        <v>14788.734438600713</v>
      </c>
      <c r="BM15" s="9">
        <f ca="1">Inventory!BM$50</f>
        <v>15362.104358476592</v>
      </c>
      <c r="BN15" s="9">
        <f ca="1">Inventory!BN$50</f>
        <v>15994.216244304551</v>
      </c>
      <c r="BO15" s="9">
        <f ca="1">Inventory!BO$50</f>
        <v>16660.440941950586</v>
      </c>
      <c r="BP15" s="9">
        <f ca="1">Inventory!BP$50</f>
        <v>17296.825899440526</v>
      </c>
      <c r="BQ15" s="9">
        <f ca="1">Inventory!BQ$50</f>
        <v>18041.985804354579</v>
      </c>
    </row>
    <row r="16" spans="1:69">
      <c r="E16" s="16" t="str">
        <f xml:space="preserve"> Inventory!E$39</f>
        <v>Units deployed</v>
      </c>
      <c r="F16" s="16">
        <f xml:space="preserve"> Inventory!F$39</f>
        <v>0</v>
      </c>
      <c r="G16" s="16" t="str">
        <f xml:space="preserve"> Inventory!G$39</f>
        <v>Units</v>
      </c>
      <c r="H16" s="41">
        <f ca="1" xml:space="preserve"> Inventory!H$39</f>
        <v>340099.00808865757</v>
      </c>
      <c r="I16" s="16">
        <f xml:space="preserve"> Inventory!I$39</f>
        <v>0</v>
      </c>
      <c r="J16" s="9">
        <f xml:space="preserve"> Inventory!J$39</f>
        <v>0</v>
      </c>
      <c r="K16" s="9">
        <f ca="1" xml:space="preserve"> Inventory!K$39</f>
        <v>0</v>
      </c>
      <c r="L16" s="9">
        <f ca="1" xml:space="preserve"> Inventory!L$39</f>
        <v>0</v>
      </c>
      <c r="M16" s="9">
        <f ca="1" xml:space="preserve"> Inventory!M$39</f>
        <v>0</v>
      </c>
      <c r="N16" s="9">
        <f ca="1" xml:space="preserve"> Inventory!N$39</f>
        <v>0</v>
      </c>
      <c r="O16" s="9">
        <f ca="1" xml:space="preserve"> Inventory!O$39</f>
        <v>0</v>
      </c>
      <c r="P16" s="9">
        <f ca="1" xml:space="preserve"> Inventory!P$39</f>
        <v>0</v>
      </c>
      <c r="Q16" s="9">
        <f ca="1" xml:space="preserve"> Inventory!Q$39</f>
        <v>4196.4427041678455</v>
      </c>
      <c r="R16" s="9">
        <f ca="1" xml:space="preserve"> Inventory!R$39</f>
        <v>750.69634809527088</v>
      </c>
      <c r="S16" s="9">
        <f ca="1" xml:space="preserve"> Inventory!S$39</f>
        <v>52.860947736883645</v>
      </c>
      <c r="T16" s="9">
        <f ca="1" xml:space="preserve"> Inventory!T$39</f>
        <v>0</v>
      </c>
      <c r="U16" s="9">
        <f ca="1" xml:space="preserve"> Inventory!U$39</f>
        <v>0</v>
      </c>
      <c r="V16" s="9">
        <f ca="1" xml:space="preserve"> Inventory!V$39</f>
        <v>0</v>
      </c>
      <c r="W16" s="9">
        <f ca="1" xml:space="preserve"> Inventory!W$39</f>
        <v>4923.5199996978354</v>
      </c>
      <c r="X16" s="9">
        <f ca="1" xml:space="preserve"> Inventory!X$39</f>
        <v>1106.7986930662305</v>
      </c>
      <c r="Y16" s="9">
        <f ca="1" xml:space="preserve"> Inventory!Y$39</f>
        <v>561.40868500918316</v>
      </c>
      <c r="Z16" s="9">
        <f ca="1" xml:space="preserve"> Inventory!Z$39</f>
        <v>595.4510398809266</v>
      </c>
      <c r="AA16" s="9">
        <f ca="1" xml:space="preserve"> Inventory!AA$39</f>
        <v>631.55763414931334</v>
      </c>
      <c r="AB16" s="9">
        <f ca="1" xml:space="preserve"> Inventory!AB$39</f>
        <v>668.58277057380337</v>
      </c>
      <c r="AC16" s="9">
        <f ca="1" xml:space="preserve"> Inventory!AC$39</f>
        <v>5709.1238817905532</v>
      </c>
      <c r="AD16" s="9">
        <f ca="1" xml:space="preserve"> Inventory!AD$39</f>
        <v>750.69634809527076</v>
      </c>
      <c r="AE16" s="9">
        <f ca="1" xml:space="preserve"> Inventory!AE$39</f>
        <v>796.21661196928437</v>
      </c>
      <c r="AF16" s="9">
        <f ca="1" xml:space="preserve"> Inventory!AF$39</f>
        <v>844.49710563316887</v>
      </c>
      <c r="AG16" s="9">
        <f ca="1" xml:space="preserve"> Inventory!AG$39</f>
        <v>5890.898718140339</v>
      </c>
      <c r="AH16" s="9">
        <f ca="1" xml:space="preserve"> Inventory!AH$39</f>
        <v>944.76851169192605</v>
      </c>
      <c r="AI16" s="9">
        <f ca="1" xml:space="preserve"> Inventory!AI$39</f>
        <v>1500</v>
      </c>
      <c r="AJ16" s="9">
        <f ca="1" xml:space="preserve"> Inventory!AJ$39</f>
        <v>6591.87677596717</v>
      </c>
      <c r="AK16" s="9">
        <f ca="1" xml:space="preserve"> Inventory!AK$39</f>
        <v>1685.113148592387</v>
      </c>
      <c r="AL16" s="9">
        <f ca="1" xml:space="preserve"> Inventory!AL$39</f>
        <v>1787.1980247465531</v>
      </c>
      <c r="AM16" s="9">
        <f ca="1" xml:space="preserve"> Inventory!AM$39</f>
        <v>6895.4672491449383</v>
      </c>
      <c r="AN16" s="9">
        <f ca="1" xml:space="preserve"> Inventory!AN$39</f>
        <v>2006.4849526671967</v>
      </c>
      <c r="AO16" s="9">
        <f ca="1" xml:space="preserve"> Inventory!AO$39</f>
        <v>2128.0386794328833</v>
      </c>
      <c r="AP16" s="9">
        <f ca="1" xml:space="preserve"> Inventory!AP$39</f>
        <v>7252.6781207213535</v>
      </c>
      <c r="AQ16" s="9">
        <f ca="1" xml:space="preserve"> Inventory!AQ$39</f>
        <v>2389.9886106339177</v>
      </c>
      <c r="AR16" s="9">
        <f ca="1" xml:space="preserve"> Inventory!AR$39</f>
        <v>7534.8204757425756</v>
      </c>
      <c r="AS16" s="9">
        <f ca="1" xml:space="preserve"> Inventory!AS$39</f>
        <v>2673.4475584768506</v>
      </c>
      <c r="AT16" s="9">
        <f ca="1" xml:space="preserve"> Inventory!AT$39</f>
        <v>7835.3049031624669</v>
      </c>
      <c r="AU16" s="9">
        <f ca="1" xml:space="preserve"> Inventory!AU$39</f>
        <v>3451.2652671743485</v>
      </c>
      <c r="AV16" s="9">
        <f ca="1" xml:space="preserve"> Inventory!AV$39</f>
        <v>8661.3476572268301</v>
      </c>
      <c r="AW16" s="9">
        <f ca="1" xml:space="preserve"> Inventory!AW$39</f>
        <v>8875.7901955222387</v>
      </c>
      <c r="AX16" s="9">
        <f ca="1" xml:space="preserve"> Inventory!AX$39</f>
        <v>4110.5840012487806</v>
      </c>
      <c r="AY16" s="9">
        <f ca="1" xml:space="preserve"> Inventory!AY$39</f>
        <v>9359.6015235068717</v>
      </c>
      <c r="AZ16" s="9">
        <f ca="1" xml:space="preserve"> Inventory!AZ$39</f>
        <v>9614.9403037936281</v>
      </c>
      <c r="BA16" s="9">
        <f ca="1" xml:space="preserve"> Inventory!BA$39</f>
        <v>9894.5115332333808</v>
      </c>
      <c r="BB16" s="9">
        <f ca="1" xml:space="preserve"> Inventory!BB$39</f>
        <v>5181.1796205303417</v>
      </c>
      <c r="BC16" s="9">
        <f ca="1" xml:space="preserve"> Inventory!BC$39</f>
        <v>10497.241806708806</v>
      </c>
      <c r="BD16" s="9">
        <f ca="1" xml:space="preserve"> Inventory!BD$39</f>
        <v>10830.35318488787</v>
      </c>
      <c r="BE16" s="9">
        <f ca="1" xml:space="preserve"> Inventory!BE$39</f>
        <v>11148.798003692249</v>
      </c>
      <c r="BF16" s="9">
        <f ca="1" xml:space="preserve"> Inventory!BF$39</f>
        <v>11521.254377855897</v>
      </c>
      <c r="BG16" s="9">
        <f ca="1" xml:space="preserve"> Inventory!BG$39</f>
        <v>11903.163450973525</v>
      </c>
      <c r="BH16" s="9">
        <f ca="1" xml:space="preserve"> Inventory!BH$39</f>
        <v>12322.296823810499</v>
      </c>
      <c r="BI16" s="9">
        <f ca="1" xml:space="preserve"> Inventory!BI$39</f>
        <v>12751.196463933436</v>
      </c>
      <c r="BJ16" s="9">
        <f ca="1" xml:space="preserve"> Inventory!BJ$39</f>
        <v>13220.802353126859</v>
      </c>
      <c r="BK16" s="9">
        <f ca="1" xml:space="preserve"> Inventory!BK$39</f>
        <v>13718.859295567414</v>
      </c>
      <c r="BL16" s="9">
        <f ca="1" xml:space="preserve"> Inventory!BL$39</f>
        <v>14229.561844105545</v>
      </c>
      <c r="BM16" s="9">
        <f ca="1" xml:space="preserve"> Inventory!BM$39</f>
        <v>14788.734438600713</v>
      </c>
      <c r="BN16" s="9">
        <f ca="1" xml:space="preserve"> Inventory!BN$39</f>
        <v>15362.104358476592</v>
      </c>
      <c r="BO16" s="9">
        <f ca="1" xml:space="preserve"> Inventory!BO$39</f>
        <v>15994.216244304551</v>
      </c>
      <c r="BP16" s="9">
        <f ca="1" xml:space="preserve"> Inventory!BP$39</f>
        <v>16660.440941950586</v>
      </c>
      <c r="BQ16" s="9">
        <f ca="1" xml:space="preserve"> Inventory!BQ$39</f>
        <v>17296.825899440526</v>
      </c>
    </row>
    <row r="17" spans="5:69">
      <c r="E17" s="16" t="str">
        <f xml:space="preserve"> Inventory!E$57</f>
        <v>Units in use</v>
      </c>
      <c r="F17" s="16">
        <f xml:space="preserve"> Inventory!F$57</f>
        <v>0</v>
      </c>
      <c r="G17" s="16" t="str">
        <f xml:space="preserve"> Inventory!G$57</f>
        <v>Units</v>
      </c>
      <c r="H17" s="41">
        <f xml:space="preserve"> Inventory!H$57</f>
        <v>0</v>
      </c>
      <c r="I17" s="16">
        <f xml:space="preserve"> Inventory!I$57</f>
        <v>0</v>
      </c>
      <c r="J17" s="9">
        <f>Inventory!J$57</f>
        <v>0</v>
      </c>
      <c r="K17" s="9">
        <f ca="1">Inventory!K$57</f>
        <v>0</v>
      </c>
      <c r="L17" s="9">
        <f ca="1">Inventory!L$57</f>
        <v>0</v>
      </c>
      <c r="M17" s="9">
        <f ca="1">Inventory!M$57</f>
        <v>0</v>
      </c>
      <c r="N17" s="9">
        <f ca="1">Inventory!N$57</f>
        <v>0</v>
      </c>
      <c r="O17" s="9">
        <f ca="1">Inventory!O$57</f>
        <v>0</v>
      </c>
      <c r="P17" s="9">
        <f ca="1">Inventory!P$57</f>
        <v>0</v>
      </c>
      <c r="Q17" s="9">
        <f ca="1">Inventory!Q$57</f>
        <v>4196.4427041678455</v>
      </c>
      <c r="R17" s="9">
        <f ca="1">Inventory!R$57</f>
        <v>4947.1390522631164</v>
      </c>
      <c r="S17" s="9">
        <f ca="1">Inventory!S$57</f>
        <v>5000</v>
      </c>
      <c r="T17" s="9">
        <f ca="1">Inventory!T$57</f>
        <v>5000</v>
      </c>
      <c r="U17" s="9">
        <f ca="1">Inventory!U$57</f>
        <v>5000</v>
      </c>
      <c r="V17" s="9">
        <f ca="1">Inventory!V$57</f>
        <v>5000</v>
      </c>
      <c r="W17" s="9">
        <f ca="1">Inventory!W$57</f>
        <v>9923.5199996978354</v>
      </c>
      <c r="X17" s="9">
        <f ca="1">Inventory!X$57</f>
        <v>11030.318692764065</v>
      </c>
      <c r="Y17" s="9">
        <f ca="1">Inventory!Y$57</f>
        <v>11591.727377773248</v>
      </c>
      <c r="Z17" s="9">
        <f ca="1">Inventory!Z$57</f>
        <v>12187.178417654175</v>
      </c>
      <c r="AA17" s="9">
        <f ca="1">Inventory!AA$57</f>
        <v>12818.736051803487</v>
      </c>
      <c r="AB17" s="9">
        <f ca="1">Inventory!AB$57</f>
        <v>13487.31882237729</v>
      </c>
      <c r="AC17" s="9">
        <f ca="1">Inventory!AC$57</f>
        <v>19196.442704167843</v>
      </c>
      <c r="AD17" s="9">
        <f ca="1">Inventory!AD$57</f>
        <v>19947.139052263112</v>
      </c>
      <c r="AE17" s="9">
        <f ca="1">Inventory!AE$57</f>
        <v>20743.355664232397</v>
      </c>
      <c r="AF17" s="9">
        <f ca="1">Inventory!AF$57</f>
        <v>21587.852769865567</v>
      </c>
      <c r="AG17" s="9">
        <f ca="1">Inventory!AG$57</f>
        <v>27478.751488005906</v>
      </c>
      <c r="AH17" s="9">
        <f ca="1">Inventory!AH$57</f>
        <v>28423.519999697834</v>
      </c>
      <c r="AI17" s="9">
        <f ca="1">Inventory!AI$57</f>
        <v>29923.519999697834</v>
      </c>
      <c r="AJ17" s="9">
        <f ca="1">Inventory!AJ$57</f>
        <v>36515.396775665002</v>
      </c>
      <c r="AK17" s="9">
        <f ca="1">Inventory!AK$57</f>
        <v>38200.509924257392</v>
      </c>
      <c r="AL17" s="9">
        <f ca="1">Inventory!AL$57</f>
        <v>39987.707949003947</v>
      </c>
      <c r="AM17" s="9">
        <f ca="1">Inventory!AM$57</f>
        <v>46883.175198148885</v>
      </c>
      <c r="AN17" s="9">
        <f ca="1">Inventory!AN$57</f>
        <v>48889.660150816082</v>
      </c>
      <c r="AO17" s="9">
        <f ca="1">Inventory!AO$57</f>
        <v>51017.698830248963</v>
      </c>
      <c r="AP17" s="9">
        <f ca="1">Inventory!AP$57</f>
        <v>58270.376950970312</v>
      </c>
      <c r="AQ17" s="9">
        <f ca="1">Inventory!AQ$57</f>
        <v>60660.365561604231</v>
      </c>
      <c r="AR17" s="9">
        <f ca="1">Inventory!AR$57</f>
        <v>68195.186037346808</v>
      </c>
      <c r="AS17" s="9">
        <f ca="1">Inventory!AS$57</f>
        <v>70868.63359582366</v>
      </c>
      <c r="AT17" s="9">
        <f ca="1">Inventory!AT$57</f>
        <v>78703.938498986128</v>
      </c>
      <c r="AU17" s="9">
        <f ca="1">Inventory!AU$57</f>
        <v>82155.20376616047</v>
      </c>
      <c r="AV17" s="9">
        <f ca="1">Inventory!AV$57</f>
        <v>90816.551423387296</v>
      </c>
      <c r="AW17" s="9">
        <f ca="1">Inventory!AW$57</f>
        <v>99692.34161890953</v>
      </c>
      <c r="AX17" s="9">
        <f ca="1">Inventory!AX$57</f>
        <v>103802.9256201583</v>
      </c>
      <c r="AY17" s="9">
        <f ca="1">Inventory!AY$57</f>
        <v>113162.52714366518</v>
      </c>
      <c r="AZ17" s="9">
        <f ca="1">Inventory!AZ$57</f>
        <v>122777.46744745881</v>
      </c>
      <c r="BA17" s="9">
        <f ca="1">Inventory!BA$57</f>
        <v>132671.97898069219</v>
      </c>
      <c r="BB17" s="9">
        <f ca="1">Inventory!BB$57</f>
        <v>137853.15860122253</v>
      </c>
      <c r="BC17" s="9">
        <f ca="1">Inventory!BC$57</f>
        <v>148350.40040793133</v>
      </c>
      <c r="BD17" s="9">
        <f ca="1">Inventory!BD$57</f>
        <v>159180.75359281921</v>
      </c>
      <c r="BE17" s="9">
        <f ca="1">Inventory!BE$57</f>
        <v>170329.55159651145</v>
      </c>
      <c r="BF17" s="9">
        <f ca="1">Inventory!BF$57</f>
        <v>181850.80597436734</v>
      </c>
      <c r="BG17" s="9">
        <f ca="1">Inventory!BG$57</f>
        <v>193753.96942534085</v>
      </c>
      <c r="BH17" s="9">
        <f ca="1">Inventory!BH$57</f>
        <v>206076.26624915135</v>
      </c>
      <c r="BI17" s="9">
        <f ca="1">Inventory!BI$57</f>
        <v>218827.46271308479</v>
      </c>
      <c r="BJ17" s="9">
        <f ca="1">Inventory!BJ$57</f>
        <v>232048.26506621166</v>
      </c>
      <c r="BK17" s="9">
        <f ca="1">Inventory!BK$57</f>
        <v>245767.12436177908</v>
      </c>
      <c r="BL17" s="9">
        <f ca="1">Inventory!BL$57</f>
        <v>259996.68620588462</v>
      </c>
      <c r="BM17" s="9">
        <f ca="1">Inventory!BM$57</f>
        <v>274785.42064448533</v>
      </c>
      <c r="BN17" s="9">
        <f ca="1">Inventory!BN$57</f>
        <v>290147.52500296192</v>
      </c>
      <c r="BO17" s="9">
        <f ca="1">Inventory!BO$57</f>
        <v>306141.74124726647</v>
      </c>
      <c r="BP17" s="9">
        <f ca="1">Inventory!BP$57</f>
        <v>322802.18218921707</v>
      </c>
      <c r="BQ17" s="9">
        <f ca="1">Inventory!BQ$57</f>
        <v>340099.00808865757</v>
      </c>
    </row>
  </sheetData>
  <conditionalFormatting sqref="F3">
    <cfRule type="cellIs" dxfId="61" priority="8" stopIfTrue="1" operator="notEqual">
      <formula>0</formula>
    </cfRule>
    <cfRule type="cellIs" dxfId="60" priority="9" stopIfTrue="1" operator="equal">
      <formula>""</formula>
    </cfRule>
  </conditionalFormatting>
  <conditionalFormatting sqref="J3:BQ3">
    <cfRule type="cellIs" dxfId="59" priority="6" stopIfTrue="1" operator="equal">
      <formula>"Construction"</formula>
    </cfRule>
    <cfRule type="cellIs" dxfId="58" priority="7" stopIfTrue="1" operator="equal">
      <formula>"Operations"</formula>
    </cfRule>
  </conditionalFormatting>
  <conditionalFormatting sqref="J3:BQ3">
    <cfRule type="cellIs" dxfId="57" priority="5" operator="equal">
      <formula>"Fin Close"</formula>
    </cfRule>
  </conditionalFormatting>
  <conditionalFormatting sqref="J3:BQ3">
    <cfRule type="cellIs" dxfId="56" priority="3" operator="equal">
      <formula>"PPA ext."</formula>
    </cfRule>
    <cfRule type="cellIs" dxfId="55" priority="4" operator="equal">
      <formula>"Delay"</formula>
    </cfRule>
  </conditionalFormatting>
  <conditionalFormatting sqref="F2">
    <cfRule type="cellIs" dxfId="54" priority="1" stopIfTrue="1" operator="notEqual">
      <formula>0</formula>
    </cfRule>
    <cfRule type="cellIs" dxfId="53" priority="2" stopIfTrue="1" operator="equal">
      <formula>""</formula>
    </cfRule>
  </conditionalFormatting>
  <pageMargins left="0.7" right="0.7" top="0.75" bottom="0.75" header="0.3" footer="0.3"/>
  <customProperties>
    <customPr name="MMGroup" r:id="rId1"/>
    <customPr name="MMSheetType" r:id="rId2"/>
  </customPropertie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rgb="FF4F81BD"/>
    <outlinePr summaryBelow="0" summaryRight="0"/>
  </sheetPr>
  <dimension ref="A1:AC17"/>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cols>
    <col min="1" max="2" width="1.44140625" style="22" customWidth="1"/>
    <col min="3" max="3" width="1.44140625" style="44" customWidth="1"/>
    <col min="4" max="4" width="1.44140625" style="72" customWidth="1"/>
    <col min="5" max="5" width="38.6640625" bestFit="1" customWidth="1"/>
    <col min="6" max="6" width="20.5546875" bestFit="1" customWidth="1"/>
    <col min="7" max="7" width="13.21875" bestFit="1" customWidth="1"/>
    <col min="8" max="8" width="10" style="39" bestFit="1" customWidth="1"/>
    <col min="9" max="9" width="3.44140625" customWidth="1"/>
    <col min="10" max="10" width="11.21875" bestFit="1" customWidth="1"/>
    <col min="11" max="11" width="11.77734375" bestFit="1" customWidth="1"/>
    <col min="12" max="12" width="11.88671875" bestFit="1" customWidth="1"/>
    <col min="13" max="13" width="11.77734375" bestFit="1" customWidth="1"/>
    <col min="14" max="14" width="11.21875" bestFit="1" customWidth="1"/>
    <col min="15" max="15" width="11.77734375" bestFit="1" customWidth="1"/>
    <col min="16" max="16" width="11.88671875" bestFit="1" customWidth="1"/>
    <col min="17" max="17" width="11.77734375" bestFit="1" customWidth="1"/>
    <col min="18" max="18" width="11.21875" bestFit="1" customWidth="1"/>
    <col min="19" max="19" width="11.77734375" bestFit="1" customWidth="1"/>
    <col min="20" max="20" width="11.88671875" bestFit="1" customWidth="1"/>
    <col min="21" max="21" width="11.77734375" bestFit="1" customWidth="1"/>
    <col min="22" max="22" width="11.21875" bestFit="1" customWidth="1"/>
    <col min="23" max="23" width="11.77734375" bestFit="1" customWidth="1"/>
    <col min="24" max="24" width="11.88671875" bestFit="1" customWidth="1"/>
    <col min="25" max="25" width="11.77734375" bestFit="1" customWidth="1"/>
    <col min="26" max="26" width="11.21875" bestFit="1" customWidth="1"/>
    <col min="27" max="27" width="11.77734375" bestFit="1" customWidth="1"/>
    <col min="28" max="28" width="11.88671875" bestFit="1" customWidth="1"/>
    <col min="29" max="29" width="11.77734375" bestFit="1" customWidth="1"/>
    <col min="30" max="30" width="15.109375" hidden="1" customWidth="1"/>
    <col min="31" max="16384" width="15.109375" hidden="1"/>
  </cols>
  <sheetData>
    <row r="1" spans="1:29" s="68" customFormat="1" ht="25">
      <c r="A1" s="48" t="str">
        <f ca="1" xml:space="preserve"> RIGHT(CELL("filename", A1), LEN(CELL("filename", A1)) - SEARCH("]", CELL("filename", A1)))</f>
        <v>Inventory Report Qly</v>
      </c>
      <c r="B1" s="71"/>
      <c r="C1" s="75"/>
      <c r="D1" s="74"/>
      <c r="F1" s="50" t="str">
        <f>HYPERLINK("#Contents!A1","Go to contents")</f>
        <v>Go to contents</v>
      </c>
      <c r="H1" s="47"/>
      <c r="J1" s="47"/>
    </row>
    <row r="2" spans="1:29" s="52" customFormat="1">
      <c r="A2" s="43"/>
      <c r="B2" s="43"/>
      <c r="C2" s="67"/>
      <c r="D2" s="70"/>
      <c r="E2" s="19" t="s">
        <v>260</v>
      </c>
      <c r="F2" s="49">
        <f ca="1" xml:space="preserve"> 'Model Checks and Alerts'!F11</f>
        <v>1</v>
      </c>
      <c r="G2" s="51" t="s">
        <v>115</v>
      </c>
      <c r="H2" s="45"/>
      <c r="I2" s="45"/>
      <c r="J2" s="6">
        <f xml:space="preserve"> Time!J$75</f>
        <v>45138</v>
      </c>
      <c r="K2" s="6">
        <f xml:space="preserve"> Time!K$75</f>
        <v>45230</v>
      </c>
      <c r="L2" s="6">
        <f xml:space="preserve"> Time!L$75</f>
        <v>45322</v>
      </c>
      <c r="M2" s="6">
        <f xml:space="preserve"> Time!M$75</f>
        <v>45412</v>
      </c>
      <c r="N2" s="6">
        <f xml:space="preserve"> Time!N$75</f>
        <v>45504</v>
      </c>
      <c r="O2" s="6">
        <f xml:space="preserve"> Time!O$75</f>
        <v>45596</v>
      </c>
      <c r="P2" s="6">
        <f xml:space="preserve"> Time!P$75</f>
        <v>45688</v>
      </c>
      <c r="Q2" s="6">
        <f xml:space="preserve"> Time!Q$75</f>
        <v>45777</v>
      </c>
      <c r="R2" s="6">
        <f xml:space="preserve"> Time!R$75</f>
        <v>45869</v>
      </c>
      <c r="S2" s="6">
        <f xml:space="preserve"> Time!S$75</f>
        <v>45961</v>
      </c>
      <c r="T2" s="6">
        <f xml:space="preserve"> Time!T$75</f>
        <v>46053</v>
      </c>
      <c r="U2" s="6">
        <f xml:space="preserve"> Time!U$75</f>
        <v>46142</v>
      </c>
      <c r="V2" s="6">
        <f xml:space="preserve"> Time!V$75</f>
        <v>46234</v>
      </c>
      <c r="W2" s="6">
        <f xml:space="preserve"> Time!W$75</f>
        <v>46326</v>
      </c>
      <c r="X2" s="6">
        <f xml:space="preserve"> Time!X$75</f>
        <v>46418</v>
      </c>
      <c r="Y2" s="6">
        <f xml:space="preserve"> Time!Y$75</f>
        <v>46507</v>
      </c>
      <c r="Z2" s="6">
        <f xml:space="preserve"> Time!Z$75</f>
        <v>46599</v>
      </c>
      <c r="AA2" s="6">
        <f xml:space="preserve"> Time!AA$75</f>
        <v>46691</v>
      </c>
      <c r="AB2" s="6">
        <f xml:space="preserve"> Time!AB$75</f>
        <v>46783</v>
      </c>
      <c r="AC2" s="6">
        <f xml:space="preserve"> Time!AC$75</f>
        <v>46873</v>
      </c>
    </row>
    <row r="3" spans="1:29" s="29" customFormat="1">
      <c r="A3" s="43"/>
      <c r="B3" s="43"/>
      <c r="C3" s="67"/>
      <c r="D3" s="70"/>
      <c r="E3" s="37" t="s">
        <v>167</v>
      </c>
      <c r="F3" s="49"/>
      <c r="G3" s="51" t="s">
        <v>76</v>
      </c>
      <c r="H3" s="45"/>
      <c r="I3" s="45"/>
      <c r="J3" s="7" t="str">
        <f xml:space="preserve"> Time!J$82</f>
        <v>Month3</v>
      </c>
      <c r="K3" s="7" t="str">
        <f xml:space="preserve"> Time!K$82</f>
        <v>Month6</v>
      </c>
      <c r="L3" s="7" t="str">
        <f xml:space="preserve"> Time!L$82</f>
        <v>Month9</v>
      </c>
      <c r="M3" s="7" t="str">
        <f xml:space="preserve"> Time!M$82</f>
        <v>Month12</v>
      </c>
      <c r="N3" s="7" t="str">
        <f xml:space="preserve"> Time!N$82</f>
        <v>Month15</v>
      </c>
      <c r="O3" s="7" t="str">
        <f xml:space="preserve"> Time!O$82</f>
        <v>Month18</v>
      </c>
      <c r="P3" s="7" t="str">
        <f xml:space="preserve"> Time!P$82</f>
        <v>Month21</v>
      </c>
      <c r="Q3" s="7" t="str">
        <f xml:space="preserve"> Time!Q$82</f>
        <v>Month24</v>
      </c>
      <c r="R3" s="7" t="str">
        <f xml:space="preserve"> Time!R$82</f>
        <v>Month27</v>
      </c>
      <c r="S3" s="7" t="str">
        <f xml:space="preserve"> Time!S$82</f>
        <v>Month30</v>
      </c>
      <c r="T3" s="7" t="str">
        <f xml:space="preserve"> Time!T$82</f>
        <v>Month33</v>
      </c>
      <c r="U3" s="7" t="str">
        <f xml:space="preserve"> Time!U$82</f>
        <v>Month36</v>
      </c>
      <c r="V3" s="7" t="str">
        <f xml:space="preserve"> Time!V$82</f>
        <v>Month39</v>
      </c>
      <c r="W3" s="7" t="str">
        <f xml:space="preserve"> Time!W$82</f>
        <v>Month42</v>
      </c>
      <c r="X3" s="7" t="str">
        <f xml:space="preserve"> Time!X$82</f>
        <v>Month45</v>
      </c>
      <c r="Y3" s="7" t="str">
        <f xml:space="preserve"> Time!Y$82</f>
        <v>Month48</v>
      </c>
      <c r="Z3" s="7" t="str">
        <f xml:space="preserve"> Time!Z$82</f>
        <v>Month51</v>
      </c>
      <c r="AA3" s="7" t="str">
        <f xml:space="preserve"> Time!AA$82</f>
        <v>Month54</v>
      </c>
      <c r="AB3" s="7" t="str">
        <f xml:space="preserve"> Time!AB$82</f>
        <v>Month57</v>
      </c>
      <c r="AC3" s="7" t="str">
        <f xml:space="preserve"> Time!AC$82</f>
        <v>Month60</v>
      </c>
    </row>
    <row r="4" spans="1:29" s="26" customFormat="1">
      <c r="A4" s="43"/>
      <c r="B4" s="43"/>
      <c r="C4" s="67"/>
      <c r="D4" s="70"/>
      <c r="E4" s="19" t="s">
        <v>261</v>
      </c>
      <c r="F4"/>
      <c r="G4"/>
      <c r="H4" s="45"/>
      <c r="I4" s="45"/>
      <c r="J4" s="26">
        <f xml:space="preserve"> Time!J$88</f>
        <v>3</v>
      </c>
      <c r="K4" s="26">
        <f xml:space="preserve"> Time!K$88</f>
        <v>6</v>
      </c>
      <c r="L4" s="26">
        <f xml:space="preserve"> Time!L$88</f>
        <v>9</v>
      </c>
      <c r="M4" s="26">
        <f xml:space="preserve"> Time!M$88</f>
        <v>12</v>
      </c>
      <c r="N4" s="26">
        <f xml:space="preserve"> Time!N$88</f>
        <v>15</v>
      </c>
      <c r="O4" s="26">
        <f xml:space="preserve"> Time!O$88</f>
        <v>18</v>
      </c>
      <c r="P4" s="26">
        <f xml:space="preserve"> Time!P$88</f>
        <v>21</v>
      </c>
      <c r="Q4" s="26">
        <f xml:space="preserve"> Time!Q$88</f>
        <v>24</v>
      </c>
      <c r="R4" s="26">
        <f xml:space="preserve"> Time!R$88</f>
        <v>27</v>
      </c>
      <c r="S4" s="26">
        <f xml:space="preserve"> Time!S$88</f>
        <v>30</v>
      </c>
      <c r="T4" s="26">
        <f xml:space="preserve"> Time!T$88</f>
        <v>33</v>
      </c>
      <c r="U4" s="26">
        <f xml:space="preserve"> Time!U$88</f>
        <v>36</v>
      </c>
      <c r="V4" s="26">
        <f xml:space="preserve"> Time!V$88</f>
        <v>39</v>
      </c>
      <c r="W4" s="26">
        <f xml:space="preserve"> Time!W$88</f>
        <v>42</v>
      </c>
      <c r="X4" s="26">
        <f xml:space="preserve"> Time!X$88</f>
        <v>45</v>
      </c>
      <c r="Y4" s="26">
        <f xml:space="preserve"> Time!Y$88</f>
        <v>48</v>
      </c>
      <c r="Z4" s="26">
        <f xml:space="preserve"> Time!Z$88</f>
        <v>51</v>
      </c>
      <c r="AA4" s="26">
        <f xml:space="preserve"> Time!AA$88</f>
        <v>54</v>
      </c>
      <c r="AB4" s="26">
        <f xml:space="preserve"> Time!AB$88</f>
        <v>57</v>
      </c>
      <c r="AC4" s="26">
        <f xml:space="preserve"> Time!AC$88</f>
        <v>60</v>
      </c>
    </row>
    <row r="5" spans="1:29" s="29" customFormat="1">
      <c r="A5" s="43"/>
      <c r="B5" s="43"/>
      <c r="C5" s="67"/>
      <c r="D5" s="70"/>
      <c r="E5" s="19" t="s">
        <v>247</v>
      </c>
      <c r="F5" s="22" t="s">
        <v>201</v>
      </c>
      <c r="G5" s="22" t="s">
        <v>185</v>
      </c>
      <c r="H5" s="22" t="s">
        <v>166</v>
      </c>
      <c r="I5" s="45"/>
      <c r="J5" s="15"/>
      <c r="K5" s="15"/>
      <c r="L5" s="15"/>
      <c r="M5" s="15"/>
      <c r="N5" s="15"/>
      <c r="O5" s="15"/>
      <c r="P5" s="15"/>
    </row>
    <row r="6" spans="1:29" s="39" customFormat="1">
      <c r="A6" s="22"/>
      <c r="B6" s="22"/>
      <c r="C6" s="44"/>
      <c r="D6" s="69"/>
      <c r="F6" s="22"/>
      <c r="G6" s="22"/>
      <c r="H6" s="22"/>
    </row>
    <row r="8" spans="1:29">
      <c r="E8" s="16" t="str">
        <f xml:space="preserve"> Customers!E$11</f>
        <v>New customers orders</v>
      </c>
      <c r="F8" s="16">
        <f xml:space="preserve"> Customers!F$11</f>
        <v>0</v>
      </c>
      <c r="G8" s="16" t="str">
        <f xml:space="preserve"> Customers!G$11</f>
        <v>Units</v>
      </c>
      <c r="H8" s="41">
        <f xml:space="preserve"> Customers!H$11</f>
        <v>261181.72293639058</v>
      </c>
      <c r="I8" s="16">
        <f xml:space="preserve"> Customers!I$11</f>
        <v>0</v>
      </c>
      <c r="J8" s="9">
        <f xml:space="preserve"> SUMIF( Time!$J279:$BQ279, Time!J$28, Customers!$J11:$BQ11)</f>
        <v>1591.7273777732489</v>
      </c>
      <c r="K8" s="9">
        <f xml:space="preserve"> SUMIF( Time!$J279:$BQ279, Time!K$28, Customers!$J11:$BQ11)</f>
        <v>1895.5914446040433</v>
      </c>
      <c r="L8" s="9">
        <f xml:space="preserve"> SUMIF( Time!$J279:$BQ279, Time!L$28, Customers!$J11:$BQ11)</f>
        <v>2256.0368418551088</v>
      </c>
      <c r="M8" s="9">
        <f xml:space="preserve"> SUMIF( Time!$J279:$BQ279, Time!M$28, Customers!$J11:$BQ11)</f>
        <v>2680.1643354654343</v>
      </c>
      <c r="N8" s="9">
        <f xml:space="preserve"> SUMIF( Time!$J279:$BQ279, Time!N$28, Customers!$J11:$BQ11)</f>
        <v>3185.2625467863077</v>
      </c>
      <c r="O8" s="9">
        <f xml:space="preserve"> SUMIF( Time!$J279:$BQ279, Time!O$28, Customers!$J11:$BQ11)</f>
        <v>3793.5587819546445</v>
      </c>
      <c r="P8" s="9">
        <f xml:space="preserve"> SUMIF( Time!$J279:$BQ279, Time!P$28, Customers!$J11:$BQ11)</f>
        <v>4514.6685689330461</v>
      </c>
      <c r="Q8" s="9">
        <f xml:space="preserve"> SUMIF( Time!$J279:$BQ279, Time!Q$28, Customers!$J11:$BQ11)</f>
        <v>5363.4086019164588</v>
      </c>
      <c r="R8" s="9">
        <f xml:space="preserve"> SUMIF( Time!$J279:$BQ279, Time!R$28, Customers!$J11:$BQ11)</f>
        <v>6370.5859331411857</v>
      </c>
      <c r="S8" s="9">
        <f xml:space="preserve"> SUMIF( Time!$J279:$BQ279, Time!S$28, Customers!$J11:$BQ11)</f>
        <v>7585.5347464509978</v>
      </c>
      <c r="T8" s="9">
        <f xml:space="preserve"> SUMIF( Time!$J279:$BQ279, Time!T$28, Customers!$J11:$BQ11)</f>
        <v>9027.8312338698852</v>
      </c>
      <c r="U8" s="9">
        <f xml:space="preserve"> SUMIF( Time!$J279:$BQ279, Time!U$28, Customers!$J11:$BQ11)</f>
        <v>10724.849062600666</v>
      </c>
      <c r="V8" s="9">
        <f xml:space="preserve"> SUMIF( Time!$J279:$BQ279, Time!V$28, Customers!$J11:$BQ11)</f>
        <v>12739.334513468602</v>
      </c>
      <c r="W8" s="9">
        <f xml:space="preserve"> SUMIF( Time!$J279:$BQ279, Time!W$28, Customers!$J11:$BQ11)</f>
        <v>15169.485842589642</v>
      </c>
      <c r="X8" s="9">
        <f xml:space="preserve"> SUMIF( Time!$J279:$BQ279, Time!X$28, Customers!$J11:$BQ11)</f>
        <v>18054.022095472228</v>
      </c>
      <c r="Y8" s="9">
        <f xml:space="preserve"> SUMIF( Time!$J279:$BQ279, Time!Y$28, Customers!$J11:$BQ11)</f>
        <v>21447.335841420216</v>
      </c>
      <c r="Z8" s="9">
        <f xml:space="preserve"> SUMIF( Time!$J279:$BQ279, Time!Z$28, Customers!$J11:$BQ11)</f>
        <v>25476.46365449654</v>
      </c>
      <c r="AA8" s="9">
        <f xml:space="preserve"> SUMIF( Time!$J279:$BQ279, Time!AA$28, Customers!$J11:$BQ11)</f>
        <v>30337.07077145121</v>
      </c>
      <c r="AB8" s="9">
        <f xml:space="preserve"> SUMIF( Time!$J279:$BQ279, Time!AB$28, Customers!$J11:$BQ11)</f>
        <v>36087.154016621484</v>
      </c>
      <c r="AC8" s="9">
        <f xml:space="preserve"> SUMIF( Time!$J279:$BQ279, Time!AC$28, Customers!$J11:$BQ11)</f>
        <v>42881.636725519624</v>
      </c>
    </row>
    <row r="9" spans="1:29">
      <c r="E9" s="16" t="str">
        <f xml:space="preserve"> Customers!E$32</f>
        <v>Renewing Customer Orders</v>
      </c>
      <c r="F9" s="16">
        <f xml:space="preserve"> Customers!F$32</f>
        <v>0</v>
      </c>
      <c r="G9" s="16" t="str">
        <f xml:space="preserve"> Customers!G$32</f>
        <v>Units</v>
      </c>
      <c r="H9" s="41">
        <f ca="1" xml:space="preserve"> Customers!H$32</f>
        <v>179489.69529611763</v>
      </c>
      <c r="I9" s="16">
        <f xml:space="preserve"> Customers!I$32</f>
        <v>0</v>
      </c>
      <c r="J9" s="9">
        <f ca="1" xml:space="preserve"> SUMIF( Time!$J279:$BQ279, Time!J$28, Customers!$J32:$BQ32)</f>
        <v>0</v>
      </c>
      <c r="K9" s="9">
        <f ca="1" xml:space="preserve"> SUMIF( Time!$J279:$BQ279, Time!K$28, Customers!$J32:$BQ32)</f>
        <v>0</v>
      </c>
      <c r="L9" s="9">
        <f ca="1" xml:space="preserve"> SUMIF( Time!$J279:$BQ279, Time!L$28, Customers!$J32:$BQ32)</f>
        <v>0</v>
      </c>
      <c r="M9" s="9">
        <f ca="1" xml:space="preserve"> SUMIF( Time!$J279:$BQ279, Time!M$28, Customers!$J32:$BQ32)</f>
        <v>0</v>
      </c>
      <c r="N9" s="9">
        <f ca="1" xml:space="preserve"> SUMIF( Time!$J279:$BQ279, Time!N$28, Customers!$J32:$BQ32)</f>
        <v>1591.7273777732489</v>
      </c>
      <c r="O9" s="9">
        <f ca="1" xml:space="preserve"> SUMIF( Time!$J279:$BQ279, Time!O$28, Customers!$J32:$BQ32)</f>
        <v>1895.5914446040433</v>
      </c>
      <c r="P9" s="9">
        <f ca="1" xml:space="preserve"> SUMIF( Time!$J279:$BQ279, Time!P$28, Customers!$J32:$BQ32)</f>
        <v>2256.0368418551088</v>
      </c>
      <c r="Q9" s="9">
        <f ca="1" xml:space="preserve"> SUMIF( Time!$J279:$BQ279, Time!Q$28, Customers!$J32:$BQ32)</f>
        <v>2680.1643354654343</v>
      </c>
      <c r="R9" s="9">
        <f ca="1" xml:space="preserve"> SUMIF( Time!$J279:$BQ279, Time!R$28, Customers!$J32:$BQ32)</f>
        <v>4617.8171867822311</v>
      </c>
      <c r="S9" s="9">
        <f ca="1" xml:space="preserve"> SUMIF( Time!$J279:$BQ279, Time!S$28, Customers!$J32:$BQ32)</f>
        <v>5499.5910820982836</v>
      </c>
      <c r="T9" s="9">
        <f ca="1" xml:space="preserve"> SUMIF( Time!$J279:$BQ279, Time!T$28, Customers!$J32:$BQ32)</f>
        <v>6545.1017266026447</v>
      </c>
      <c r="U9" s="9">
        <f ca="1" xml:space="preserve"> SUMIF( Time!$J279:$BQ279, Time!U$28, Customers!$J32:$BQ32)</f>
        <v>7775.5565038353507</v>
      </c>
      <c r="V9" s="9">
        <f ca="1" xml:space="preserve"> SUMIF( Time!$J279:$BQ279, Time!V$28, Customers!$J32:$BQ32)</f>
        <v>9237.3222252488613</v>
      </c>
      <c r="W9" s="9">
        <f ca="1" xml:space="preserve"> SUMIF( Time!$J279:$BQ279, Time!W$28, Customers!$J32:$BQ32)</f>
        <v>10999.737650210176</v>
      </c>
      <c r="X9" s="9">
        <f ca="1" xml:space="preserve"> SUMIF( Time!$J279:$BQ279, Time!X$28, Customers!$J32:$BQ32)</f>
        <v>13091.032945909627</v>
      </c>
      <c r="Y9" s="9">
        <f ca="1" xml:space="preserve"> SUMIF( Time!$J279:$BQ279, Time!Y$28, Customers!$J32:$BQ32)</f>
        <v>15551.916804325478</v>
      </c>
      <c r="Z9" s="9">
        <f ca="1" xml:space="preserve"> SUMIF( Time!$J279:$BQ279, Time!Z$28, Customers!$J32:$BQ32)</f>
        <v>18472.861853295668</v>
      </c>
      <c r="AA9" s="9">
        <f ca="1" xml:space="preserve"> SUMIF( Time!$J279:$BQ279, Time!AA$28, Customers!$J32:$BQ32)</f>
        <v>21996.467114395542</v>
      </c>
      <c r="AB9" s="9">
        <f ca="1" xml:space="preserve"> SUMIF( Time!$J279:$BQ279, Time!AB$28, Customers!$J32:$BQ32)</f>
        <v>26179.070205955126</v>
      </c>
      <c r="AC9" s="9">
        <f ca="1" xml:space="preserve"> SUMIF( Time!$J279:$BQ279, Time!AC$28, Customers!$J32:$BQ32)</f>
        <v>31099.69999776081</v>
      </c>
    </row>
    <row r="10" spans="1:29">
      <c r="E10" s="16" t="str">
        <f xml:space="preserve"> Customers!E$21</f>
        <v>Customer Orders Awaiting Fullfilment</v>
      </c>
      <c r="F10" s="16">
        <f xml:space="preserve"> Customers!F$21</f>
        <v>0</v>
      </c>
      <c r="G10" s="16" t="str">
        <f xml:space="preserve"> Customers!G$21</f>
        <v>Units</v>
      </c>
      <c r="H10" s="41">
        <f xml:space="preserve"> Customers!H$21</f>
        <v>0</v>
      </c>
      <c r="I10" s="16">
        <f xml:space="preserve"> Customers!I$21</f>
        <v>0</v>
      </c>
      <c r="J10" s="9">
        <f ca="1" xml:space="preserve"> SUMIF( Time!$J284:$BQ284, Time!J$28, Customers!$J21:$BQ21)</f>
        <v>1591.7273777732489</v>
      </c>
      <c r="K10" s="9">
        <f ca="1" xml:space="preserve"> SUMIF( Time!$J284:$BQ284, Time!K$28, Customers!$J21:$BQ21)</f>
        <v>3487.3188223772922</v>
      </c>
      <c r="L10" s="9">
        <f ca="1" xml:space="preserve"> SUMIF( Time!$J284:$BQ284, Time!L$28, Customers!$J21:$BQ21)</f>
        <v>796.21661196928426</v>
      </c>
      <c r="M10" s="9">
        <f ca="1" xml:space="preserve"> SUMIF( Time!$J284:$BQ284, Time!M$28, Customers!$J21:$BQ21)</f>
        <v>3423.5199996978349</v>
      </c>
      <c r="N10" s="9">
        <f ca="1" xml:space="preserve"> SUMIF( Time!$J284:$BQ284, Time!N$28, Customers!$J21:$BQ21)</f>
        <v>2170.1912314933265</v>
      </c>
      <c r="O10" s="9">
        <f ca="1" xml:space="preserve"> SUMIF( Time!$J284:$BQ284, Time!O$28, Customers!$J21:$BQ21)</f>
        <v>6070.9240990125918</v>
      </c>
      <c r="P10" s="9">
        <f ca="1" xml:space="preserve"> SUMIF( Time!$J284:$BQ284, Time!P$28, Customers!$J21:$BQ21)</f>
        <v>5713.2265093411197</v>
      </c>
      <c r="Q10" s="9">
        <f ca="1" xml:space="preserve"> SUMIF( Time!$J284:$BQ284, Time!Q$28, Customers!$J21:$BQ21)</f>
        <v>6225.1870109802221</v>
      </c>
      <c r="R10" s="9">
        <f ca="1" xml:space="preserve"> SUMIF( Time!$J284:$BQ284, Time!R$28, Customers!$J21:$BQ21)</f>
        <v>8176.9448432445442</v>
      </c>
      <c r="S10" s="9">
        <f ca="1" xml:space="preserve"> SUMIF( Time!$J284:$BQ284, Time!S$28, Customers!$J21:$BQ21)</f>
        <v>10894.292249309947</v>
      </c>
      <c r="T10" s="9">
        <f ca="1" xml:space="preserve"> SUMIF( Time!$J284:$BQ284, Time!T$28, Customers!$J21:$BQ21)</f>
        <v>15080.023456961044</v>
      </c>
      <c r="U10" s="9">
        <f ca="1" xml:space="preserve"> SUMIF( Time!$J284:$BQ284, Time!U$28, Customers!$J21:$BQ21)</f>
        <v>20982.172378543713</v>
      </c>
      <c r="V10" s="9">
        <f ca="1" xml:space="preserve"> SUMIF( Time!$J284:$BQ284, Time!V$28, Customers!$J21:$BQ21)</f>
        <v>23010.911289697531</v>
      </c>
      <c r="W10" s="9">
        <f ca="1" xml:space="preserve"> SUMIF( Time!$J284:$BQ284, Time!W$28, Customers!$J21:$BQ21)</f>
        <v>26834.159062219456</v>
      </c>
      <c r="X10" s="9">
        <f ca="1" xml:space="preserve"> SUMIF( Time!$J284:$BQ284, Time!X$28, Customers!$J21:$BQ21)</f>
        <v>33288.582646043964</v>
      </c>
      <c r="Y10" s="9">
        <f ca="1" xml:space="preserve"> SUMIF( Time!$J284:$BQ284, Time!Y$28, Customers!$J21:$BQ21)</f>
        <v>37811.44229650074</v>
      </c>
      <c r="Z10" s="9">
        <f ca="1" xml:space="preserve"> SUMIF( Time!$J284:$BQ284, Time!Z$28, Customers!$J21:$BQ21)</f>
        <v>46014.053151653046</v>
      </c>
      <c r="AA10" s="9">
        <f ca="1" xml:space="preserve"> SUMIF( Time!$J284:$BQ284, Time!AA$28, Customers!$J21:$BQ21)</f>
        <v>58656.732924872093</v>
      </c>
      <c r="AB10" s="9">
        <f ca="1" xml:space="preserve"> SUMIF( Time!$J284:$BQ284, Time!AB$28, Customers!$J21:$BQ21)</f>
        <v>76542.556506265872</v>
      </c>
      <c r="AC10" s="9">
        <f ca="1" xml:space="preserve"> SUMIF( Time!$J284:$BQ284, Time!AC$28, Customers!$J21:$BQ21)</f>
        <v>100572.41014385063</v>
      </c>
    </row>
    <row r="11" spans="1:29">
      <c r="E11" s="16" t="str">
        <f xml:space="preserve"> Inventory!E$20</f>
        <v>Units ordered</v>
      </c>
      <c r="F11" s="16">
        <f xml:space="preserve"> Inventory!F$20</f>
        <v>0</v>
      </c>
      <c r="G11" s="16" t="str">
        <f xml:space="preserve"> Inventory!G$20</f>
        <v>Units</v>
      </c>
      <c r="H11" s="41">
        <f ca="1" xml:space="preserve"> Inventory!H$20</f>
        <v>180000</v>
      </c>
      <c r="I11" s="16">
        <f xml:space="preserve"> Inventory!I$20</f>
        <v>0</v>
      </c>
      <c r="J11" s="9">
        <f ca="1" xml:space="preserve"> SUMIF( Time!$J279:$BQ279, Time!J$28, Inventory!$J20:$BQ20)</f>
        <v>5000</v>
      </c>
      <c r="K11" s="9">
        <f ca="1" xml:space="preserve"> SUMIF( Time!$J279:$BQ279, Time!K$28, Inventory!$J20:$BQ20)</f>
        <v>0</v>
      </c>
      <c r="L11" s="9">
        <f ca="1" xml:space="preserve"> SUMIF( Time!$J279:$BQ279, Time!L$28, Inventory!$J20:$BQ20)</f>
        <v>5000</v>
      </c>
      <c r="M11" s="9">
        <f ca="1" xml:space="preserve"> SUMIF( Time!$J279:$BQ279, Time!M$28, Inventory!$J20:$BQ20)</f>
        <v>0</v>
      </c>
      <c r="N11" s="9">
        <f ca="1" xml:space="preserve"> SUMIF( Time!$J279:$BQ279, Time!N$28, Inventory!$J20:$BQ20)</f>
        <v>5000</v>
      </c>
      <c r="O11" s="9">
        <f ca="1" xml:space="preserve"> SUMIF( Time!$J279:$BQ279, Time!O$28, Inventory!$J20:$BQ20)</f>
        <v>5000</v>
      </c>
      <c r="P11" s="9">
        <f ca="1" xml:space="preserve"> SUMIF( Time!$J279:$BQ279, Time!P$28, Inventory!$J20:$BQ20)</f>
        <v>5000</v>
      </c>
      <c r="Q11" s="9">
        <f ca="1" xml:space="preserve"> SUMIF( Time!$J279:$BQ279, Time!Q$28, Inventory!$J20:$BQ20)</f>
        <v>5000</v>
      </c>
      <c r="R11" s="9">
        <f ca="1" xml:space="preserve"> SUMIF( Time!$J279:$BQ279, Time!R$28, Inventory!$J20:$BQ20)</f>
        <v>5000</v>
      </c>
      <c r="S11" s="9">
        <f ca="1" xml:space="preserve"> SUMIF( Time!$J279:$BQ279, Time!S$28, Inventory!$J20:$BQ20)</f>
        <v>10000</v>
      </c>
      <c r="T11" s="9">
        <f ca="1" xml:space="preserve"> SUMIF( Time!$J279:$BQ279, Time!T$28, Inventory!$J20:$BQ20)</f>
        <v>10000</v>
      </c>
      <c r="U11" s="9">
        <f ca="1" xml:space="preserve"> SUMIF( Time!$J279:$BQ279, Time!U$28, Inventory!$J20:$BQ20)</f>
        <v>10000</v>
      </c>
      <c r="V11" s="9">
        <f ca="1" xml:space="preserve"> SUMIF( Time!$J279:$BQ279, Time!V$28, Inventory!$J20:$BQ20)</f>
        <v>10000</v>
      </c>
      <c r="W11" s="9">
        <f ca="1" xml:space="preserve"> SUMIF( Time!$J279:$BQ279, Time!W$28, Inventory!$J20:$BQ20)</f>
        <v>15000</v>
      </c>
      <c r="X11" s="9">
        <f ca="1" xml:space="preserve"> SUMIF( Time!$J279:$BQ279, Time!X$28, Inventory!$J20:$BQ20)</f>
        <v>15000</v>
      </c>
      <c r="Y11" s="9">
        <f ca="1" xml:space="preserve"> SUMIF( Time!$J279:$BQ279, Time!Y$28, Inventory!$J20:$BQ20)</f>
        <v>15000</v>
      </c>
      <c r="Z11" s="9">
        <f ca="1" xml:space="preserve"> SUMIF( Time!$J279:$BQ279, Time!Z$28, Inventory!$J20:$BQ20)</f>
        <v>15000</v>
      </c>
      <c r="AA11" s="9">
        <f ca="1" xml:space="preserve"> SUMIF( Time!$J279:$BQ279, Time!AA$28, Inventory!$J20:$BQ20)</f>
        <v>15000</v>
      </c>
      <c r="AB11" s="9">
        <f ca="1" xml:space="preserve"> SUMIF( Time!$J279:$BQ279, Time!AB$28, Inventory!$J20:$BQ20)</f>
        <v>15000</v>
      </c>
      <c r="AC11" s="9">
        <f ca="1" xml:space="preserve"> SUMIF( Time!$J279:$BQ279, Time!AC$28, Inventory!$J20:$BQ20)</f>
        <v>15000</v>
      </c>
    </row>
    <row r="12" spans="1:29">
      <c r="E12" s="16" t="str">
        <f xml:space="preserve"> Inventory!E$35</f>
        <v>Units on order</v>
      </c>
      <c r="F12" s="16">
        <f xml:space="preserve"> Inventory!F$35</f>
        <v>0</v>
      </c>
      <c r="G12" s="16" t="str">
        <f xml:space="preserve"> Inventory!G$35</f>
        <v>Units</v>
      </c>
      <c r="H12" s="41">
        <f xml:space="preserve"> Inventory!H$35</f>
        <v>0</v>
      </c>
      <c r="I12" s="16">
        <f xml:space="preserve"> Inventory!I$35</f>
        <v>0</v>
      </c>
      <c r="J12" s="9">
        <f ca="1" xml:space="preserve"> SUMIF( Time!$J284:$BQ284, Time!J$28, Inventory!$J35:$BQ35)</f>
        <v>5000</v>
      </c>
      <c r="K12" s="9">
        <f ca="1" xml:space="preserve"> SUMIF( Time!$J284:$BQ284, Time!K$28, Inventory!$J35:$BQ35)</f>
        <v>5000</v>
      </c>
      <c r="L12" s="9">
        <f ca="1" xml:space="preserve"> SUMIF( Time!$J284:$BQ284, Time!L$28, Inventory!$J35:$BQ35)</f>
        <v>5000</v>
      </c>
      <c r="M12" s="9">
        <f ca="1" xml:space="preserve"> SUMIF( Time!$J284:$BQ284, Time!M$28, Inventory!$J35:$BQ35)</f>
        <v>5000</v>
      </c>
      <c r="N12" s="9">
        <f ca="1" xml:space="preserve"> SUMIF( Time!$J284:$BQ284, Time!N$28, Inventory!$J35:$BQ35)</f>
        <v>5000</v>
      </c>
      <c r="O12" s="9">
        <f ca="1" xml:space="preserve"> SUMIF( Time!$J284:$BQ284, Time!O$28, Inventory!$J35:$BQ35)</f>
        <v>10000</v>
      </c>
      <c r="P12" s="9">
        <f ca="1" xml:space="preserve"> SUMIF( Time!$J284:$BQ284, Time!P$28, Inventory!$J35:$BQ35)</f>
        <v>10000</v>
      </c>
      <c r="Q12" s="9">
        <f ca="1" xml:space="preserve"> SUMIF( Time!$J284:$BQ284, Time!Q$28, Inventory!$J35:$BQ35)</f>
        <v>10000</v>
      </c>
      <c r="R12" s="9">
        <f ca="1" xml:space="preserve"> SUMIF( Time!$J284:$BQ284, Time!R$28, Inventory!$J35:$BQ35)</f>
        <v>10000</v>
      </c>
      <c r="S12" s="9">
        <f ca="1" xml:space="preserve"> SUMIF( Time!$J284:$BQ284, Time!S$28, Inventory!$J35:$BQ35)</f>
        <v>15000</v>
      </c>
      <c r="T12" s="9">
        <f ca="1" xml:space="preserve"> SUMIF( Time!$J284:$BQ284, Time!T$28, Inventory!$J35:$BQ35)</f>
        <v>20000</v>
      </c>
      <c r="U12" s="9">
        <f ca="1" xml:space="preserve"> SUMIF( Time!$J284:$BQ284, Time!U$28, Inventory!$J35:$BQ35)</f>
        <v>20000</v>
      </c>
      <c r="V12" s="9">
        <f ca="1" xml:space="preserve"> SUMIF( Time!$J284:$BQ284, Time!V$28, Inventory!$J35:$BQ35)</f>
        <v>20000</v>
      </c>
      <c r="W12" s="9">
        <f ca="1" xml:space="preserve"> SUMIF( Time!$J284:$BQ284, Time!W$28, Inventory!$J35:$BQ35)</f>
        <v>25000</v>
      </c>
      <c r="X12" s="9">
        <f ca="1" xml:space="preserve"> SUMIF( Time!$J284:$BQ284, Time!X$28, Inventory!$J35:$BQ35)</f>
        <v>30000</v>
      </c>
      <c r="Y12" s="9">
        <f ca="1" xml:space="preserve"> SUMIF( Time!$J284:$BQ284, Time!Y$28, Inventory!$J35:$BQ35)</f>
        <v>30000</v>
      </c>
      <c r="Z12" s="9">
        <f ca="1" xml:space="preserve"> SUMIF( Time!$J284:$BQ284, Time!Z$28, Inventory!$J35:$BQ35)</f>
        <v>30000</v>
      </c>
      <c r="AA12" s="9">
        <f ca="1" xml:space="preserve"> SUMIF( Time!$J284:$BQ284, Time!AA$28, Inventory!$J35:$BQ35)</f>
        <v>30000</v>
      </c>
      <c r="AB12" s="9">
        <f ca="1" xml:space="preserve"> SUMIF( Time!$J284:$BQ284, Time!AB$28, Inventory!$J35:$BQ35)</f>
        <v>30000</v>
      </c>
      <c r="AC12" s="9">
        <f ca="1" xml:space="preserve"> SUMIF( Time!$J284:$BQ284, Time!AC$28, Inventory!$J35:$BQ35)</f>
        <v>30000</v>
      </c>
    </row>
    <row r="13" spans="1:29">
      <c r="E13" s="16" t="str">
        <f xml:space="preserve"> Inventory!E$26</f>
        <v>Units delivered</v>
      </c>
      <c r="F13" s="16">
        <f xml:space="preserve"> Inventory!F$26</f>
        <v>0</v>
      </c>
      <c r="G13" s="16" t="str">
        <f xml:space="preserve"> Inventory!G$26</f>
        <v>Units</v>
      </c>
      <c r="H13" s="41">
        <f ca="1" xml:space="preserve"> Inventory!H$26</f>
        <v>150000</v>
      </c>
      <c r="I13" s="16">
        <f xml:space="preserve"> Inventory!I$26</f>
        <v>0</v>
      </c>
      <c r="J13" s="9">
        <f ca="1" xml:space="preserve"> SUMIF( Time!$J279:$BQ279, Time!J$28, Inventory!$J26:$BQ26)</f>
        <v>0</v>
      </c>
      <c r="K13" s="9">
        <f ca="1" xml:space="preserve"> SUMIF( Time!$J279:$BQ279, Time!K$28, Inventory!$J26:$BQ26)</f>
        <v>0</v>
      </c>
      <c r="L13" s="9">
        <f ca="1" xml:space="preserve"> SUMIF( Time!$J279:$BQ279, Time!L$28, Inventory!$J26:$BQ26)</f>
        <v>5000</v>
      </c>
      <c r="M13" s="9">
        <f ca="1" xml:space="preserve"> SUMIF( Time!$J279:$BQ279, Time!M$28, Inventory!$J26:$BQ26)</f>
        <v>0</v>
      </c>
      <c r="N13" s="9">
        <f ca="1" xml:space="preserve"> SUMIF( Time!$J279:$BQ279, Time!N$28, Inventory!$J26:$BQ26)</f>
        <v>5000</v>
      </c>
      <c r="O13" s="9">
        <f ca="1" xml:space="preserve"> SUMIF( Time!$J279:$BQ279, Time!O$28, Inventory!$J26:$BQ26)</f>
        <v>0</v>
      </c>
      <c r="P13" s="9">
        <f ca="1" xml:space="preserve"> SUMIF( Time!$J279:$BQ279, Time!P$28, Inventory!$J26:$BQ26)</f>
        <v>5000</v>
      </c>
      <c r="Q13" s="9">
        <f ca="1" xml:space="preserve"> SUMIF( Time!$J279:$BQ279, Time!Q$28, Inventory!$J26:$BQ26)</f>
        <v>5000</v>
      </c>
      <c r="R13" s="9">
        <f ca="1" xml:space="preserve"> SUMIF( Time!$J279:$BQ279, Time!R$28, Inventory!$J26:$BQ26)</f>
        <v>5000</v>
      </c>
      <c r="S13" s="9">
        <f ca="1" xml:space="preserve"> SUMIF( Time!$J279:$BQ279, Time!S$28, Inventory!$J26:$BQ26)</f>
        <v>5000</v>
      </c>
      <c r="T13" s="9">
        <f ca="1" xml:space="preserve"> SUMIF( Time!$J279:$BQ279, Time!T$28, Inventory!$J26:$BQ26)</f>
        <v>5000</v>
      </c>
      <c r="U13" s="9">
        <f ca="1" xml:space="preserve"> SUMIF( Time!$J279:$BQ279, Time!U$28, Inventory!$J26:$BQ26)</f>
        <v>10000</v>
      </c>
      <c r="V13" s="9">
        <f ca="1" xml:space="preserve"> SUMIF( Time!$J279:$BQ279, Time!V$28, Inventory!$J26:$BQ26)</f>
        <v>10000</v>
      </c>
      <c r="W13" s="9">
        <f ca="1" xml:space="preserve"> SUMIF( Time!$J279:$BQ279, Time!W$28, Inventory!$J26:$BQ26)</f>
        <v>10000</v>
      </c>
      <c r="X13" s="9">
        <f ca="1" xml:space="preserve"> SUMIF( Time!$J279:$BQ279, Time!X$28, Inventory!$J26:$BQ26)</f>
        <v>10000</v>
      </c>
      <c r="Y13" s="9">
        <f ca="1" xml:space="preserve"> SUMIF( Time!$J279:$BQ279, Time!Y$28, Inventory!$J26:$BQ26)</f>
        <v>15000</v>
      </c>
      <c r="Z13" s="9">
        <f ca="1" xml:space="preserve"> SUMIF( Time!$J279:$BQ279, Time!Z$28, Inventory!$J26:$BQ26)</f>
        <v>15000</v>
      </c>
      <c r="AA13" s="9">
        <f ca="1" xml:space="preserve"> SUMIF( Time!$J279:$BQ279, Time!AA$28, Inventory!$J26:$BQ26)</f>
        <v>15000</v>
      </c>
      <c r="AB13" s="9">
        <f ca="1" xml:space="preserve"> SUMIF( Time!$J279:$BQ279, Time!AB$28, Inventory!$J26:$BQ26)</f>
        <v>15000</v>
      </c>
      <c r="AC13" s="9">
        <f ca="1" xml:space="preserve"> SUMIF( Time!$J279:$BQ279, Time!AC$28, Inventory!$J26:$BQ26)</f>
        <v>15000</v>
      </c>
    </row>
    <row r="14" spans="1:29">
      <c r="E14" s="16" t="str">
        <f xml:space="preserve"> Inventory!E$12</f>
        <v>Deployed units returned</v>
      </c>
      <c r="F14" s="16">
        <f xml:space="preserve"> Inventory!F$12</f>
        <v>0</v>
      </c>
      <c r="G14" s="16" t="str">
        <f xml:space="preserve"> Inventory!G$12</f>
        <v>Units</v>
      </c>
      <c r="H14" s="41">
        <f ca="1" xml:space="preserve"> Inventory!H$12</f>
        <v>208140.9938930122</v>
      </c>
      <c r="I14" s="16">
        <f xml:space="preserve"> Inventory!I$12</f>
        <v>0</v>
      </c>
      <c r="J14" s="9">
        <f ca="1" xml:space="preserve"> SUMIF( Time!$J279:$BQ279, Time!J$28, Inventory!$J12:$BQ12)</f>
        <v>0</v>
      </c>
      <c r="K14" s="9">
        <f ca="1" xml:space="preserve"> SUMIF( Time!$J279:$BQ279, Time!K$28, Inventory!$J12:$BQ12)</f>
        <v>0</v>
      </c>
      <c r="L14" s="9">
        <f ca="1" xml:space="preserve"> SUMIF( Time!$J279:$BQ279, Time!L$28, Inventory!$J12:$BQ12)</f>
        <v>0</v>
      </c>
      <c r="M14" s="9">
        <f ca="1" xml:space="preserve"> SUMIF( Time!$J279:$BQ279, Time!M$28, Inventory!$J12:$BQ12)</f>
        <v>0</v>
      </c>
      <c r="N14" s="9">
        <f ca="1" xml:space="preserve"> SUMIF( Time!$J279:$BQ279, Time!N$28, Inventory!$J12:$BQ12)</f>
        <v>1591.7273777732489</v>
      </c>
      <c r="O14" s="9">
        <f ca="1" xml:space="preserve"> SUMIF( Time!$J279:$BQ279, Time!O$28, Inventory!$J12:$BQ12)</f>
        <v>1895.5914446040433</v>
      </c>
      <c r="P14" s="9">
        <f ca="1" xml:space="preserve"> SUMIF( Time!$J279:$BQ279, Time!P$28, Inventory!$J12:$BQ12)</f>
        <v>2256.0368418551088</v>
      </c>
      <c r="Q14" s="9">
        <f ca="1" xml:space="preserve"> SUMIF( Time!$J279:$BQ279, Time!Q$28, Inventory!$J12:$BQ12)</f>
        <v>2680.1643354654343</v>
      </c>
      <c r="R14" s="9">
        <f ca="1" xml:space="preserve"> SUMIF( Time!$J279:$BQ279, Time!R$28, Inventory!$J12:$BQ12)</f>
        <v>4776.989924559557</v>
      </c>
      <c r="S14" s="9">
        <f ca="1" xml:space="preserve"> SUMIF( Time!$J279:$BQ279, Time!S$28, Inventory!$J12:$BQ12)</f>
        <v>5689.1502265586878</v>
      </c>
      <c r="T14" s="9">
        <f ca="1" xml:space="preserve"> SUMIF( Time!$J279:$BQ279, Time!T$28, Inventory!$J12:$BQ12)</f>
        <v>6770.7054107881559</v>
      </c>
      <c r="U14" s="9">
        <f ca="1" xml:space="preserve"> SUMIF( Time!$J279:$BQ279, Time!U$28, Inventory!$J12:$BQ12)</f>
        <v>8043.572937381894</v>
      </c>
      <c r="V14" s="9">
        <f ca="1" xml:space="preserve"> SUMIF( Time!$J279:$BQ279, Time!V$28, Inventory!$J12:$BQ12)</f>
        <v>10988.403119923416</v>
      </c>
      <c r="W14" s="9">
        <f ca="1" xml:space="preserve"> SUMIF( Time!$J279:$BQ279, Time!W$28, Inventory!$J12:$BQ12)</f>
        <v>13085.12582854928</v>
      </c>
      <c r="X14" s="9">
        <f ca="1" xml:space="preserve"> SUMIF( Time!$J279:$BQ279, Time!X$28, Inventory!$J12:$BQ12)</f>
        <v>15572.93296047253</v>
      </c>
      <c r="Y14" s="9">
        <f ca="1" xml:space="preserve"> SUMIF( Time!$J279:$BQ279, Time!Y$28, Inventory!$J12:$BQ12)</f>
        <v>18500.405566436017</v>
      </c>
      <c r="Z14" s="9">
        <f ca="1" xml:space="preserve"> SUMIF( Time!$J279:$BQ279, Time!Z$28, Inventory!$J12:$BQ12)</f>
        <v>21976.656738717462</v>
      </c>
      <c r="AA14" s="9">
        <f ca="1" xml:space="preserve"> SUMIF( Time!$J279:$BQ279, Time!AA$28, Inventory!$J12:$BQ12)</f>
        <v>26169.223492799818</v>
      </c>
      <c r="AB14" s="9">
        <f ca="1" xml:space="preserve"> SUMIF( Time!$J279:$BQ279, Time!AB$28, Inventory!$J12:$BQ12)</f>
        <v>31145.055041381853</v>
      </c>
      <c r="AC14" s="9">
        <f ca="1" xml:space="preserve"> SUMIF( Time!$J279:$BQ279, Time!AC$28, Inventory!$J12:$BQ12)</f>
        <v>36999.252645745692</v>
      </c>
    </row>
    <row r="15" spans="1:29">
      <c r="E15" s="16" t="str">
        <f xml:space="preserve"> Inventory!E$50</f>
        <v>Units in stock</v>
      </c>
      <c r="F15" s="16">
        <f xml:space="preserve"> Inventory!F$50</f>
        <v>0</v>
      </c>
      <c r="G15" s="16" t="str">
        <f xml:space="preserve"> Inventory!G$50</f>
        <v>Units</v>
      </c>
      <c r="H15" s="41">
        <f xml:space="preserve"> Inventory!H$50</f>
        <v>0</v>
      </c>
      <c r="I15" s="16">
        <f xml:space="preserve"> Inventory!I$50</f>
        <v>0</v>
      </c>
      <c r="J15" s="9">
        <f ca="1" xml:space="preserve"> SUMIF( Time!$J284:$BQ284, Time!J$28, Inventory!$J50:$BQ50)</f>
        <v>0</v>
      </c>
      <c r="K15" s="9">
        <f ca="1" xml:space="preserve"> SUMIF( Time!$J284:$BQ284, Time!K$28, Inventory!$J50:$BQ50)</f>
        <v>0</v>
      </c>
      <c r="L15" s="9">
        <f ca="1" xml:space="preserve"> SUMIF( Time!$J284:$BQ284, Time!L$28, Inventory!$J50:$BQ50)</f>
        <v>52.860947736883645</v>
      </c>
      <c r="M15" s="9">
        <f ca="1" xml:space="preserve"> SUMIF( Time!$J284:$BQ284, Time!M$28, Inventory!$J50:$BQ50)</f>
        <v>0</v>
      </c>
      <c r="N15" s="9">
        <f ca="1" xml:space="preserve"> SUMIF( Time!$J284:$BQ284, Time!N$28, Inventory!$J50:$BQ50)</f>
        <v>561.40868500918316</v>
      </c>
      <c r="O15" s="9">
        <f ca="1" xml:space="preserve"> SUMIF( Time!$J284:$BQ284, Time!O$28, Inventory!$J50:$BQ50)</f>
        <v>668.58277057380337</v>
      </c>
      <c r="P15" s="9">
        <f ca="1" xml:space="preserve"> SUMIF( Time!$J284:$BQ284, Time!P$28, Inventory!$J50:$BQ50)</f>
        <v>796.21661196928437</v>
      </c>
      <c r="Q15" s="9">
        <f ca="1" xml:space="preserve"> SUMIF( Time!$J284:$BQ284, Time!Q$28, Inventory!$J50:$BQ50)</f>
        <v>944.76851169192605</v>
      </c>
      <c r="R15" s="9">
        <f ca="1" xml:space="preserve"> SUMIF( Time!$J284:$BQ284, Time!R$28, Inventory!$J50:$BQ50)</f>
        <v>1685.113148592387</v>
      </c>
      <c r="S15" s="9">
        <f ca="1" xml:space="preserve"> SUMIF( Time!$J284:$BQ284, Time!S$28, Inventory!$J50:$BQ50)</f>
        <v>2006.4849526671967</v>
      </c>
      <c r="T15" s="9">
        <f ca="1" xml:space="preserve"> SUMIF( Time!$J284:$BQ284, Time!T$28, Inventory!$J50:$BQ50)</f>
        <v>2389.9886106339177</v>
      </c>
      <c r="U15" s="9">
        <f ca="1" xml:space="preserve"> SUMIF( Time!$J284:$BQ284, Time!U$28, Inventory!$J50:$BQ50)</f>
        <v>7835.3049031624669</v>
      </c>
      <c r="V15" s="9">
        <f ca="1" xml:space="preserve"> SUMIF( Time!$J284:$BQ284, Time!V$28, Inventory!$J50:$BQ50)</f>
        <v>8875.7901955222387</v>
      </c>
      <c r="W15" s="9">
        <f ca="1" xml:space="preserve"> SUMIF( Time!$J284:$BQ284, Time!W$28, Inventory!$J50:$BQ50)</f>
        <v>9614.9403037936281</v>
      </c>
      <c r="X15" s="9">
        <f ca="1" xml:space="preserve"> SUMIF( Time!$J284:$BQ284, Time!X$28, Inventory!$J50:$BQ50)</f>
        <v>10497.241806708806</v>
      </c>
      <c r="Y15" s="9">
        <f ca="1" xml:space="preserve"> SUMIF( Time!$J284:$BQ284, Time!Y$28, Inventory!$J50:$BQ50)</f>
        <v>11521.254377855897</v>
      </c>
      <c r="Z15" s="9">
        <f ca="1" xml:space="preserve"> SUMIF( Time!$J284:$BQ284, Time!Z$28, Inventory!$J50:$BQ50)</f>
        <v>12751.196463933436</v>
      </c>
      <c r="AA15" s="9">
        <f ca="1" xml:space="preserve"> SUMIF( Time!$J284:$BQ284, Time!AA$28, Inventory!$J50:$BQ50)</f>
        <v>14229.561844105545</v>
      </c>
      <c r="AB15" s="9">
        <f ca="1" xml:space="preserve"> SUMIF( Time!$J284:$BQ284, Time!AB$28, Inventory!$J50:$BQ50)</f>
        <v>15994.216244304551</v>
      </c>
      <c r="AC15" s="9">
        <f ca="1" xml:space="preserve"> SUMIF( Time!$J284:$BQ284, Time!AC$28, Inventory!$J50:$BQ50)</f>
        <v>18041.985804354579</v>
      </c>
    </row>
    <row r="16" spans="1:29">
      <c r="E16" s="16" t="str">
        <f xml:space="preserve"> Inventory!E$39</f>
        <v>Units deployed</v>
      </c>
      <c r="F16" s="16">
        <f xml:space="preserve"> Inventory!F$39</f>
        <v>0</v>
      </c>
      <c r="G16" s="16" t="str">
        <f xml:space="preserve"> Inventory!G$39</f>
        <v>Units</v>
      </c>
      <c r="H16" s="41">
        <f ca="1" xml:space="preserve"> Inventory!H$39</f>
        <v>340099.00808865757</v>
      </c>
      <c r="I16" s="16">
        <f xml:space="preserve"> Inventory!I$39</f>
        <v>0</v>
      </c>
      <c r="J16" s="9">
        <f ca="1" xml:space="preserve"> SUMIF( Time!$J279:$BQ279, Time!J$28, Inventory!$J39:$BQ39)</f>
        <v>0</v>
      </c>
      <c r="K16" s="9">
        <f ca="1" xml:space="preserve"> SUMIF( Time!$J279:$BQ279, Time!K$28, Inventory!$J39:$BQ39)</f>
        <v>0</v>
      </c>
      <c r="L16" s="9">
        <f ca="1" xml:space="preserve"> SUMIF( Time!$J279:$BQ279, Time!L$28, Inventory!$J39:$BQ39)</f>
        <v>4947.1390522631164</v>
      </c>
      <c r="M16" s="9">
        <f ca="1" xml:space="preserve"> SUMIF( Time!$J279:$BQ279, Time!M$28, Inventory!$J39:$BQ39)</f>
        <v>52.860947736883645</v>
      </c>
      <c r="N16" s="9">
        <f ca="1" xml:space="preserve"> SUMIF( Time!$J279:$BQ279, Time!N$28, Inventory!$J39:$BQ39)</f>
        <v>6030.3186927640654</v>
      </c>
      <c r="O16" s="9">
        <f ca="1" xml:space="preserve"> SUMIF( Time!$J279:$BQ279, Time!O$28, Inventory!$J39:$BQ39)</f>
        <v>1788.417359039423</v>
      </c>
      <c r="P16" s="9">
        <f ca="1" xml:space="preserve"> SUMIF( Time!$J279:$BQ279, Time!P$28, Inventory!$J39:$BQ39)</f>
        <v>7128.4030004596279</v>
      </c>
      <c r="Q16" s="9">
        <f ca="1" xml:space="preserve"> SUMIF( Time!$J279:$BQ279, Time!Q$28, Inventory!$J39:$BQ39)</f>
        <v>7531.6124357427925</v>
      </c>
      <c r="R16" s="9">
        <f ca="1" xml:space="preserve"> SUMIF( Time!$J279:$BQ279, Time!R$28, Inventory!$J39:$BQ39)</f>
        <v>9036.6452876590956</v>
      </c>
      <c r="S16" s="9">
        <f ca="1" xml:space="preserve"> SUMIF( Time!$J279:$BQ279, Time!S$28, Inventory!$J39:$BQ39)</f>
        <v>10367.778422483878</v>
      </c>
      <c r="T16" s="9">
        <f ca="1" xml:space="preserve"> SUMIF( Time!$J279:$BQ279, Time!T$28, Inventory!$J39:$BQ39)</f>
        <v>11387.201752821435</v>
      </c>
      <c r="U16" s="9">
        <f ca="1" xml:space="preserve"> SUMIF( Time!$J279:$BQ279, Time!U$28, Inventory!$J39:$BQ39)</f>
        <v>12598.256644853343</v>
      </c>
      <c r="V16" s="9">
        <f ca="1" xml:space="preserve"> SUMIF( Time!$J279:$BQ279, Time!V$28, Inventory!$J39:$BQ39)</f>
        <v>19947.917827563644</v>
      </c>
      <c r="W16" s="9">
        <f ca="1" xml:space="preserve"> SUMIF( Time!$J279:$BQ279, Time!W$28, Inventory!$J39:$BQ39)</f>
        <v>22345.975720277893</v>
      </c>
      <c r="X16" s="9">
        <f ca="1" xml:space="preserve"> SUMIF( Time!$J279:$BQ279, Time!X$28, Inventory!$J39:$BQ39)</f>
        <v>24690.631457557349</v>
      </c>
      <c r="Y16" s="9">
        <f ca="1" xml:space="preserve"> SUMIF( Time!$J279:$BQ279, Time!Y$28, Inventory!$J39:$BQ39)</f>
        <v>32476.392995288927</v>
      </c>
      <c r="Z16" s="9">
        <f ca="1" xml:space="preserve"> SUMIF( Time!$J279:$BQ279, Time!Z$28, Inventory!$J39:$BQ39)</f>
        <v>35746.714652639916</v>
      </c>
      <c r="AA16" s="9">
        <f ca="1" xml:space="preserve"> SUMIF( Time!$J279:$BQ279, Time!AA$28, Inventory!$J39:$BQ39)</f>
        <v>39690.858112627713</v>
      </c>
      <c r="AB16" s="9">
        <f ca="1" xml:space="preserve"> SUMIF( Time!$J279:$BQ279, Time!AB$28, Inventory!$J39:$BQ39)</f>
        <v>44380.400641182852</v>
      </c>
      <c r="AC16" s="9">
        <f ca="1" xml:space="preserve"> SUMIF( Time!$J279:$BQ279, Time!AC$28, Inventory!$J39:$BQ39)</f>
        <v>49951.483085695661</v>
      </c>
    </row>
    <row r="17" spans="5:29">
      <c r="E17" s="16" t="str">
        <f xml:space="preserve"> Inventory!E$57</f>
        <v>Units in use</v>
      </c>
      <c r="F17" s="16">
        <f xml:space="preserve"> Inventory!F$57</f>
        <v>0</v>
      </c>
      <c r="G17" s="16" t="str">
        <f xml:space="preserve"> Inventory!G$57</f>
        <v>Units</v>
      </c>
      <c r="H17" s="41">
        <f xml:space="preserve"> Inventory!H$57</f>
        <v>0</v>
      </c>
      <c r="I17" s="16">
        <f xml:space="preserve"> Inventory!I$57</f>
        <v>0</v>
      </c>
      <c r="J17" s="9">
        <f ca="1" xml:space="preserve"> SUMIF( Time!$J284:$BQ284, Time!J$28, Inventory!$J57:$BQ57)</f>
        <v>0</v>
      </c>
      <c r="K17" s="9">
        <f ca="1" xml:space="preserve"> SUMIF( Time!$J284:$BQ284, Time!K$28, Inventory!$J57:$BQ57)</f>
        <v>0</v>
      </c>
      <c r="L17" s="9">
        <f ca="1" xml:space="preserve"> SUMIF( Time!$J284:$BQ284, Time!L$28, Inventory!$J57:$BQ57)</f>
        <v>4947.1390522631164</v>
      </c>
      <c r="M17" s="9">
        <f ca="1" xml:space="preserve"> SUMIF( Time!$J284:$BQ284, Time!M$28, Inventory!$J57:$BQ57)</f>
        <v>5000</v>
      </c>
      <c r="N17" s="9">
        <f ca="1" xml:space="preserve"> SUMIF( Time!$J284:$BQ284, Time!N$28, Inventory!$J57:$BQ57)</f>
        <v>11030.318692764065</v>
      </c>
      <c r="O17" s="9">
        <f ca="1" xml:space="preserve"> SUMIF( Time!$J284:$BQ284, Time!O$28, Inventory!$J57:$BQ57)</f>
        <v>12818.736051803487</v>
      </c>
      <c r="P17" s="9">
        <f ca="1" xml:space="preserve"> SUMIF( Time!$J284:$BQ284, Time!P$28, Inventory!$J57:$BQ57)</f>
        <v>19947.139052263112</v>
      </c>
      <c r="Q17" s="9">
        <f ca="1" xml:space="preserve"> SUMIF( Time!$J284:$BQ284, Time!Q$28, Inventory!$J57:$BQ57)</f>
        <v>27478.751488005906</v>
      </c>
      <c r="R17" s="9">
        <f ca="1" xml:space="preserve"> SUMIF( Time!$J284:$BQ284, Time!R$28, Inventory!$J57:$BQ57)</f>
        <v>36515.396775665002</v>
      </c>
      <c r="S17" s="9">
        <f ca="1" xml:space="preserve"> SUMIF( Time!$J284:$BQ284, Time!S$28, Inventory!$J57:$BQ57)</f>
        <v>46883.175198148885</v>
      </c>
      <c r="T17" s="9">
        <f ca="1" xml:space="preserve"> SUMIF( Time!$J284:$BQ284, Time!T$28, Inventory!$J57:$BQ57)</f>
        <v>58270.376950970312</v>
      </c>
      <c r="U17" s="9">
        <f ca="1" xml:space="preserve"> SUMIF( Time!$J284:$BQ284, Time!U$28, Inventory!$J57:$BQ57)</f>
        <v>70868.63359582366</v>
      </c>
      <c r="V17" s="9">
        <f ca="1" xml:space="preserve"> SUMIF( Time!$J284:$BQ284, Time!V$28, Inventory!$J57:$BQ57)</f>
        <v>90816.551423387296</v>
      </c>
      <c r="W17" s="9">
        <f ca="1" xml:space="preserve"> SUMIF( Time!$J284:$BQ284, Time!W$28, Inventory!$J57:$BQ57)</f>
        <v>113162.52714366518</v>
      </c>
      <c r="X17" s="9">
        <f ca="1" xml:space="preserve"> SUMIF( Time!$J284:$BQ284, Time!X$28, Inventory!$J57:$BQ57)</f>
        <v>137853.15860122253</v>
      </c>
      <c r="Y17" s="9">
        <f ca="1" xml:space="preserve"> SUMIF( Time!$J284:$BQ284, Time!Y$28, Inventory!$J57:$BQ57)</f>
        <v>170329.55159651145</v>
      </c>
      <c r="Z17" s="9">
        <f ca="1" xml:space="preserve"> SUMIF( Time!$J284:$BQ284, Time!Z$28, Inventory!$J57:$BQ57)</f>
        <v>206076.26624915135</v>
      </c>
      <c r="AA17" s="9">
        <f ca="1" xml:space="preserve"> SUMIF( Time!$J284:$BQ284, Time!AA$28, Inventory!$J57:$BQ57)</f>
        <v>245767.12436177908</v>
      </c>
      <c r="AB17" s="9">
        <f ca="1" xml:space="preserve"> SUMIF( Time!$J284:$BQ284, Time!AB$28, Inventory!$J57:$BQ57)</f>
        <v>290147.52500296192</v>
      </c>
      <c r="AC17" s="9">
        <f ca="1" xml:space="preserve"> SUMIF( Time!$J284:$BQ284, Time!AC$28, Inventory!$J57:$BQ57)</f>
        <v>340099.00808865757</v>
      </c>
    </row>
  </sheetData>
  <conditionalFormatting sqref="F3">
    <cfRule type="cellIs" dxfId="52" priority="8" stopIfTrue="1" operator="notEqual">
      <formula>0</formula>
    </cfRule>
    <cfRule type="cellIs" dxfId="51" priority="9" stopIfTrue="1" operator="equal">
      <formula>""</formula>
    </cfRule>
  </conditionalFormatting>
  <conditionalFormatting sqref="J3:AC3">
    <cfRule type="cellIs" dxfId="50" priority="6" stopIfTrue="1" operator="equal">
      <formula>"Construction"</formula>
    </cfRule>
    <cfRule type="cellIs" dxfId="49" priority="7" stopIfTrue="1" operator="equal">
      <formula>"Operations"</formula>
    </cfRule>
  </conditionalFormatting>
  <conditionalFormatting sqref="J3:AC3">
    <cfRule type="cellIs" dxfId="48" priority="5" operator="equal">
      <formula>"Fin Close"</formula>
    </cfRule>
  </conditionalFormatting>
  <conditionalFormatting sqref="J3:AC3">
    <cfRule type="cellIs" dxfId="47" priority="3" operator="equal">
      <formula>"PPA ext."</formula>
    </cfRule>
    <cfRule type="cellIs" dxfId="46" priority="4" operator="equal">
      <formula>"Delay"</formula>
    </cfRule>
  </conditionalFormatting>
  <conditionalFormatting sqref="F2">
    <cfRule type="cellIs" dxfId="45" priority="1" stopIfTrue="1" operator="notEqual">
      <formula>0</formula>
    </cfRule>
    <cfRule type="cellIs" dxfId="44" priority="2" stopIfTrue="1" operator="equal">
      <formula>""</formula>
    </cfRule>
  </conditionalFormatting>
  <pageMargins left="0.7" right="0.7" top="0.75" bottom="0.75" header="0.3" footer="0.3"/>
  <customProperties>
    <customPr name="MMGroup" r:id="rId1"/>
    <customPr name="MMSheetType" r:id="rId2"/>
  </customPropertie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rgb="FF4F81BD"/>
    <outlinePr summaryBelow="0" summaryRight="0"/>
  </sheetPr>
  <dimension ref="A1:S17"/>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cols>
    <col min="1" max="2" width="1.44140625" style="22" customWidth="1"/>
    <col min="3" max="3" width="1.44140625" style="44" customWidth="1"/>
    <col min="4" max="4" width="1.44140625" style="72" customWidth="1"/>
    <col min="5" max="5" width="38.6640625" bestFit="1" customWidth="1"/>
    <col min="6" max="6" width="20.5546875" bestFit="1" customWidth="1"/>
    <col min="7" max="7" width="13.21875" bestFit="1" customWidth="1"/>
    <col min="8" max="8" width="10" style="39" bestFit="1" customWidth="1"/>
    <col min="9" max="9" width="3.44140625" customWidth="1"/>
    <col min="10" max="19" width="11.77734375" bestFit="1" customWidth="1"/>
    <col min="20" max="20" width="15.109375" hidden="1" customWidth="1"/>
    <col min="21" max="16384" width="15.109375" hidden="1"/>
  </cols>
  <sheetData>
    <row r="1" spans="1:19" s="68" customFormat="1" ht="25">
      <c r="A1" s="48" t="str">
        <f ca="1" xml:space="preserve"> RIGHT(CELL("filename", A1), LEN(CELL("filename", A1)) - SEARCH("]", CELL("filename", A1)))</f>
        <v>Inventory Report SemiAnnually</v>
      </c>
      <c r="B1" s="71"/>
      <c r="C1" s="75"/>
      <c r="D1" s="74"/>
      <c r="F1" s="50" t="str">
        <f>HYPERLINK("#Contents!A1","Go to contents")</f>
        <v>Go to contents</v>
      </c>
      <c r="H1" s="47"/>
      <c r="J1" s="47"/>
    </row>
    <row r="2" spans="1:19" s="52" customFormat="1">
      <c r="A2" s="43"/>
      <c r="B2" s="43"/>
      <c r="C2" s="67"/>
      <c r="D2" s="70"/>
      <c r="E2" s="19" t="s">
        <v>260</v>
      </c>
      <c r="F2" s="49">
        <f ca="1" xml:space="preserve"> 'Model Checks and Alerts'!F11</f>
        <v>1</v>
      </c>
      <c r="G2" s="51" t="s">
        <v>115</v>
      </c>
      <c r="H2" s="45"/>
      <c r="I2" s="45"/>
      <c r="J2" s="6">
        <f xml:space="preserve"> Time!J$95</f>
        <v>45230</v>
      </c>
      <c r="K2" s="6">
        <f xml:space="preserve"> Time!K$95</f>
        <v>45412</v>
      </c>
      <c r="L2" s="6">
        <f xml:space="preserve"> Time!L$95</f>
        <v>45596</v>
      </c>
      <c r="M2" s="6">
        <f xml:space="preserve"> Time!M$95</f>
        <v>45777</v>
      </c>
      <c r="N2" s="6">
        <f xml:space="preserve"> Time!N$95</f>
        <v>45961</v>
      </c>
      <c r="O2" s="6">
        <f xml:space="preserve"> Time!O$95</f>
        <v>46142</v>
      </c>
      <c r="P2" s="6">
        <f xml:space="preserve"> Time!P$95</f>
        <v>46326</v>
      </c>
      <c r="Q2" s="6">
        <f xml:space="preserve"> Time!Q$95</f>
        <v>46507</v>
      </c>
      <c r="R2" s="6">
        <f xml:space="preserve"> Time!R$95</f>
        <v>46691</v>
      </c>
      <c r="S2" s="6">
        <f xml:space="preserve"> Time!S$95</f>
        <v>46873</v>
      </c>
    </row>
    <row r="3" spans="1:19" s="29" customFormat="1">
      <c r="A3" s="43"/>
      <c r="B3" s="43"/>
      <c r="C3" s="67"/>
      <c r="D3" s="70"/>
      <c r="E3" s="37" t="s">
        <v>167</v>
      </c>
      <c r="F3" s="49"/>
      <c r="G3" s="51" t="s">
        <v>76</v>
      </c>
      <c r="H3" s="45"/>
      <c r="I3" s="45"/>
      <c r="J3" s="7" t="str">
        <f xml:space="preserve"> Time!J$102</f>
        <v>Month6</v>
      </c>
      <c r="K3" s="7" t="str">
        <f xml:space="preserve"> Time!K$102</f>
        <v>Month12</v>
      </c>
      <c r="L3" s="7" t="str">
        <f xml:space="preserve"> Time!L$102</f>
        <v>Month18</v>
      </c>
      <c r="M3" s="7" t="str">
        <f xml:space="preserve"> Time!M$102</f>
        <v>Month24</v>
      </c>
      <c r="N3" s="7" t="str">
        <f xml:space="preserve"> Time!N$102</f>
        <v>Month30</v>
      </c>
      <c r="O3" s="7" t="str">
        <f xml:space="preserve"> Time!O$102</f>
        <v>Month36</v>
      </c>
      <c r="P3" s="7" t="str">
        <f xml:space="preserve"> Time!P$102</f>
        <v>Month42</v>
      </c>
      <c r="Q3" s="7" t="str">
        <f xml:space="preserve"> Time!Q$102</f>
        <v>Month48</v>
      </c>
      <c r="R3" s="7" t="str">
        <f xml:space="preserve"> Time!R$102</f>
        <v>Month54</v>
      </c>
      <c r="S3" s="7" t="str">
        <f xml:space="preserve"> Time!S$102</f>
        <v>Month60</v>
      </c>
    </row>
    <row r="4" spans="1:19" s="26" customFormat="1">
      <c r="A4" s="43"/>
      <c r="B4" s="43"/>
      <c r="C4" s="67"/>
      <c r="D4" s="70"/>
      <c r="E4" s="19" t="s">
        <v>261</v>
      </c>
      <c r="F4"/>
      <c r="G4"/>
      <c r="H4" s="45"/>
      <c r="I4" s="45"/>
      <c r="J4" s="26">
        <f xml:space="preserve"> Time!J$108</f>
        <v>6</v>
      </c>
      <c r="K4" s="26">
        <f xml:space="preserve"> Time!K$108</f>
        <v>12</v>
      </c>
      <c r="L4" s="26">
        <f xml:space="preserve"> Time!L$108</f>
        <v>18</v>
      </c>
      <c r="M4" s="26">
        <f xml:space="preserve"> Time!M$108</f>
        <v>24</v>
      </c>
      <c r="N4" s="26">
        <f xml:space="preserve"> Time!N$108</f>
        <v>30</v>
      </c>
      <c r="O4" s="26">
        <f xml:space="preserve"> Time!O$108</f>
        <v>36</v>
      </c>
      <c r="P4" s="26">
        <f xml:space="preserve"> Time!P$108</f>
        <v>42</v>
      </c>
      <c r="Q4" s="26">
        <f xml:space="preserve"> Time!Q$108</f>
        <v>48</v>
      </c>
      <c r="R4" s="26">
        <f xml:space="preserve"> Time!R$108</f>
        <v>54</v>
      </c>
      <c r="S4" s="26">
        <f xml:space="preserve"> Time!S$108</f>
        <v>60</v>
      </c>
    </row>
    <row r="5" spans="1:19" s="29" customFormat="1">
      <c r="A5" s="43"/>
      <c r="B5" s="43"/>
      <c r="C5" s="67"/>
      <c r="D5" s="70"/>
      <c r="E5" s="19" t="s">
        <v>247</v>
      </c>
      <c r="F5" s="22" t="s">
        <v>201</v>
      </c>
      <c r="G5" s="22" t="s">
        <v>185</v>
      </c>
      <c r="H5" s="22" t="s">
        <v>166</v>
      </c>
      <c r="I5" s="45"/>
      <c r="J5" s="15"/>
      <c r="K5" s="15"/>
      <c r="L5" s="15"/>
      <c r="M5" s="15"/>
      <c r="N5" s="15"/>
      <c r="O5" s="15"/>
      <c r="P5" s="15"/>
    </row>
    <row r="6" spans="1:19" s="39" customFormat="1">
      <c r="A6" s="22"/>
      <c r="B6" s="22"/>
      <c r="C6" s="44"/>
      <c r="D6" s="69"/>
      <c r="F6" s="22"/>
      <c r="G6" s="22"/>
      <c r="H6" s="22"/>
    </row>
    <row r="8" spans="1:19">
      <c r="E8" s="16" t="str">
        <f xml:space="preserve"> Customers!E$11</f>
        <v>New customers orders</v>
      </c>
      <c r="F8" s="16">
        <f xml:space="preserve"> Customers!F$11</f>
        <v>0</v>
      </c>
      <c r="G8" s="16" t="str">
        <f xml:space="preserve"> Customers!G$11</f>
        <v>Units</v>
      </c>
      <c r="H8" s="41">
        <f xml:space="preserve"> Customers!H$11</f>
        <v>261181.72293639058</v>
      </c>
      <c r="I8" s="16">
        <f xml:space="preserve"> Customers!I$11</f>
        <v>0</v>
      </c>
      <c r="J8" s="9">
        <f xml:space="preserve"> SUMIF( Time!$J294:$BQ294, Time!J$28, Customers!$J11:$BQ11)</f>
        <v>3487.3188223772922</v>
      </c>
      <c r="K8" s="9">
        <f xml:space="preserve"> SUMIF( Time!$J294:$BQ294, Time!K$28, Customers!$J11:$BQ11)</f>
        <v>4936.2011773205431</v>
      </c>
      <c r="L8" s="9">
        <f xml:space="preserve"> SUMIF( Time!$J294:$BQ294, Time!L$28, Customers!$J11:$BQ11)</f>
        <v>6978.8213287409526</v>
      </c>
      <c r="M8" s="9">
        <f xml:space="preserve"> SUMIF( Time!$J294:$BQ294, Time!M$28, Customers!$J11:$BQ11)</f>
        <v>9878.0771708495049</v>
      </c>
      <c r="N8" s="9">
        <f xml:space="preserve"> SUMIF( Time!$J294:$BQ294, Time!N$28, Customers!$J11:$BQ11)</f>
        <v>13956.120679592183</v>
      </c>
      <c r="O8" s="9">
        <f xml:space="preserve"> SUMIF( Time!$J294:$BQ294, Time!O$28, Customers!$J11:$BQ11)</f>
        <v>19752.680296470549</v>
      </c>
      <c r="P8" s="9">
        <f xml:space="preserve"> SUMIF( Time!$J294:$BQ294, Time!P$28, Customers!$J11:$BQ11)</f>
        <v>27908.820356058244</v>
      </c>
      <c r="Q8" s="9">
        <f xml:space="preserve"> SUMIF( Time!$J294:$BQ294, Time!Q$28, Customers!$J11:$BQ11)</f>
        <v>39501.35793689244</v>
      </c>
      <c r="R8" s="9">
        <f xml:space="preserve"> SUMIF( Time!$J294:$BQ294, Time!R$28, Customers!$J11:$BQ11)</f>
        <v>55813.534425947742</v>
      </c>
      <c r="S8" s="9">
        <f xml:space="preserve"> SUMIF( Time!$J294:$BQ294, Time!S$28, Customers!$J11:$BQ11)</f>
        <v>78968.790742141107</v>
      </c>
    </row>
    <row r="9" spans="1:19">
      <c r="E9" s="16" t="str">
        <f xml:space="preserve"> Customers!E$32</f>
        <v>Renewing Customer Orders</v>
      </c>
      <c r="F9" s="16">
        <f xml:space="preserve"> Customers!F$32</f>
        <v>0</v>
      </c>
      <c r="G9" s="16" t="str">
        <f xml:space="preserve"> Customers!G$32</f>
        <v>Units</v>
      </c>
      <c r="H9" s="41">
        <f ca="1" xml:space="preserve"> Customers!H$32</f>
        <v>179489.69529611763</v>
      </c>
      <c r="I9" s="16">
        <f xml:space="preserve"> Customers!I$32</f>
        <v>0</v>
      </c>
      <c r="J9" s="9">
        <f ca="1" xml:space="preserve"> SUMIF( Time!$J294:$BQ294, Time!J$28, Customers!$J32:$BQ32)</f>
        <v>0</v>
      </c>
      <c r="K9" s="9">
        <f ca="1" xml:space="preserve"> SUMIF( Time!$J294:$BQ294, Time!K$28, Customers!$J32:$BQ32)</f>
        <v>0</v>
      </c>
      <c r="L9" s="9">
        <f ca="1" xml:space="preserve"> SUMIF( Time!$J294:$BQ294, Time!L$28, Customers!$J32:$BQ32)</f>
        <v>3487.3188223772922</v>
      </c>
      <c r="M9" s="9">
        <f ca="1" xml:space="preserve"> SUMIF( Time!$J294:$BQ294, Time!M$28, Customers!$J32:$BQ32)</f>
        <v>4936.2011773205431</v>
      </c>
      <c r="N9" s="9">
        <f ca="1" xml:space="preserve"> SUMIF( Time!$J294:$BQ294, Time!N$28, Customers!$J32:$BQ32)</f>
        <v>10117.408268880516</v>
      </c>
      <c r="O9" s="9">
        <f ca="1" xml:space="preserve"> SUMIF( Time!$J294:$BQ294, Time!O$28, Customers!$J32:$BQ32)</f>
        <v>14320.658230437995</v>
      </c>
      <c r="P9" s="9">
        <f ca="1" xml:space="preserve"> SUMIF( Time!$J294:$BQ294, Time!P$28, Customers!$J32:$BQ32)</f>
        <v>20237.059875459039</v>
      </c>
      <c r="Q9" s="9">
        <f ca="1" xml:space="preserve"> SUMIF( Time!$J294:$BQ294, Time!Q$28, Customers!$J32:$BQ32)</f>
        <v>28642.949750235108</v>
      </c>
      <c r="R9" s="9">
        <f ca="1" xml:space="preserve"> SUMIF( Time!$J294:$BQ294, Time!R$28, Customers!$J32:$BQ32)</f>
        <v>40469.32896769121</v>
      </c>
      <c r="S9" s="9">
        <f ca="1" xml:space="preserve"> SUMIF( Time!$J294:$BQ294, Time!S$28, Customers!$J32:$BQ32)</f>
        <v>57278.770203715932</v>
      </c>
    </row>
    <row r="10" spans="1:19">
      <c r="E10" s="16" t="str">
        <f xml:space="preserve"> Customers!E$21</f>
        <v>Customer Orders Awaiting Fullfilment</v>
      </c>
      <c r="F10" s="16">
        <f xml:space="preserve"> Customers!F$21</f>
        <v>0</v>
      </c>
      <c r="G10" s="16" t="str">
        <f xml:space="preserve"> Customers!G$21</f>
        <v>Units</v>
      </c>
      <c r="H10" s="41">
        <f xml:space="preserve"> Customers!H$21</f>
        <v>0</v>
      </c>
      <c r="I10" s="16">
        <f xml:space="preserve"> Customers!I$21</f>
        <v>0</v>
      </c>
      <c r="J10" s="9">
        <f ca="1" xml:space="preserve"> SUMIF( Time!$J299:$BQ299, Time!J$28, Customers!$J21:$BQ21)</f>
        <v>3487.3188223772922</v>
      </c>
      <c r="K10" s="9">
        <f ca="1" xml:space="preserve"> SUMIF( Time!$J299:$BQ299, Time!K$28, Customers!$J21:$BQ21)</f>
        <v>3423.5199996978349</v>
      </c>
      <c r="L10" s="9">
        <f ca="1" xml:space="preserve"> SUMIF( Time!$J299:$BQ299, Time!L$28, Customers!$J21:$BQ21)</f>
        <v>6070.9240990125918</v>
      </c>
      <c r="M10" s="9">
        <f ca="1" xml:space="preserve"> SUMIF( Time!$J299:$BQ299, Time!M$28, Customers!$J21:$BQ21)</f>
        <v>6225.1870109802221</v>
      </c>
      <c r="N10" s="9">
        <f ca="1" xml:space="preserve"> SUMIF( Time!$J299:$BQ299, Time!N$28, Customers!$J21:$BQ21)</f>
        <v>10894.292249309947</v>
      </c>
      <c r="O10" s="9">
        <f ca="1" xml:space="preserve"> SUMIF( Time!$J299:$BQ299, Time!O$28, Customers!$J21:$BQ21)</f>
        <v>20982.172378543713</v>
      </c>
      <c r="P10" s="9">
        <f ca="1" xml:space="preserve"> SUMIF( Time!$J299:$BQ299, Time!P$28, Customers!$J21:$BQ21)</f>
        <v>26834.159062219456</v>
      </c>
      <c r="Q10" s="9">
        <f ca="1" xml:space="preserve"> SUMIF( Time!$J299:$BQ299, Time!Q$28, Customers!$J21:$BQ21)</f>
        <v>37811.44229650074</v>
      </c>
      <c r="R10" s="9">
        <f ca="1" xml:space="preserve"> SUMIF( Time!$J299:$BQ299, Time!R$28, Customers!$J21:$BQ21)</f>
        <v>58656.732924872093</v>
      </c>
      <c r="S10" s="9">
        <f ca="1" xml:space="preserve"> SUMIF( Time!$J299:$BQ299, Time!S$28, Customers!$J21:$BQ21)</f>
        <v>100572.41014385063</v>
      </c>
    </row>
    <row r="11" spans="1:19">
      <c r="E11" s="16" t="str">
        <f xml:space="preserve"> Inventory!E$20</f>
        <v>Units ordered</v>
      </c>
      <c r="F11" s="16">
        <f xml:space="preserve"> Inventory!F$20</f>
        <v>0</v>
      </c>
      <c r="G11" s="16" t="str">
        <f xml:space="preserve"> Inventory!G$20</f>
        <v>Units</v>
      </c>
      <c r="H11" s="41">
        <f ca="1" xml:space="preserve"> Inventory!H$20</f>
        <v>180000</v>
      </c>
      <c r="I11" s="16">
        <f xml:space="preserve"> Inventory!I$20</f>
        <v>0</v>
      </c>
      <c r="J11" s="9">
        <f ca="1" xml:space="preserve"> SUMIF( Time!$J294:$BQ294, Time!J$28, Inventory!$J20:$BQ20)</f>
        <v>5000</v>
      </c>
      <c r="K11" s="9">
        <f ca="1" xml:space="preserve"> SUMIF( Time!$J294:$BQ294, Time!K$28, Inventory!$J20:$BQ20)</f>
        <v>5000</v>
      </c>
      <c r="L11" s="9">
        <f ca="1" xml:space="preserve"> SUMIF( Time!$J294:$BQ294, Time!L$28, Inventory!$J20:$BQ20)</f>
        <v>10000</v>
      </c>
      <c r="M11" s="9">
        <f ca="1" xml:space="preserve"> SUMIF( Time!$J294:$BQ294, Time!M$28, Inventory!$J20:$BQ20)</f>
        <v>10000</v>
      </c>
      <c r="N11" s="9">
        <f ca="1" xml:space="preserve"> SUMIF( Time!$J294:$BQ294, Time!N$28, Inventory!$J20:$BQ20)</f>
        <v>15000</v>
      </c>
      <c r="O11" s="9">
        <f ca="1" xml:space="preserve"> SUMIF( Time!$J294:$BQ294, Time!O$28, Inventory!$J20:$BQ20)</f>
        <v>20000</v>
      </c>
      <c r="P11" s="9">
        <f ca="1" xml:space="preserve"> SUMIF( Time!$J294:$BQ294, Time!P$28, Inventory!$J20:$BQ20)</f>
        <v>25000</v>
      </c>
      <c r="Q11" s="9">
        <f ca="1" xml:space="preserve"> SUMIF( Time!$J294:$BQ294, Time!Q$28, Inventory!$J20:$BQ20)</f>
        <v>30000</v>
      </c>
      <c r="R11" s="9">
        <f ca="1" xml:space="preserve"> SUMIF( Time!$J294:$BQ294, Time!R$28, Inventory!$J20:$BQ20)</f>
        <v>30000</v>
      </c>
      <c r="S11" s="9">
        <f ca="1" xml:space="preserve"> SUMIF( Time!$J294:$BQ294, Time!S$28, Inventory!$J20:$BQ20)</f>
        <v>30000</v>
      </c>
    </row>
    <row r="12" spans="1:19">
      <c r="E12" s="16" t="str">
        <f xml:space="preserve"> Inventory!E$35</f>
        <v>Units on order</v>
      </c>
      <c r="F12" s="16">
        <f xml:space="preserve"> Inventory!F$35</f>
        <v>0</v>
      </c>
      <c r="G12" s="16" t="str">
        <f xml:space="preserve"> Inventory!G$35</f>
        <v>Units</v>
      </c>
      <c r="H12" s="41">
        <f xml:space="preserve"> Inventory!H$35</f>
        <v>0</v>
      </c>
      <c r="I12" s="16">
        <f xml:space="preserve"> Inventory!I$35</f>
        <v>0</v>
      </c>
      <c r="J12" s="9">
        <f ca="1" xml:space="preserve"> SUMIF( Time!$J299:$BQ299, Time!J$28, Inventory!$J35:$BQ35)</f>
        <v>5000</v>
      </c>
      <c r="K12" s="9">
        <f ca="1" xml:space="preserve"> SUMIF( Time!$J299:$BQ299, Time!K$28, Inventory!$J35:$BQ35)</f>
        <v>5000</v>
      </c>
      <c r="L12" s="9">
        <f ca="1" xml:space="preserve"> SUMIF( Time!$J299:$BQ299, Time!L$28, Inventory!$J35:$BQ35)</f>
        <v>10000</v>
      </c>
      <c r="M12" s="9">
        <f ca="1" xml:space="preserve"> SUMIF( Time!$J299:$BQ299, Time!M$28, Inventory!$J35:$BQ35)</f>
        <v>10000</v>
      </c>
      <c r="N12" s="9">
        <f ca="1" xml:space="preserve"> SUMIF( Time!$J299:$BQ299, Time!N$28, Inventory!$J35:$BQ35)</f>
        <v>15000</v>
      </c>
      <c r="O12" s="9">
        <f ca="1" xml:space="preserve"> SUMIF( Time!$J299:$BQ299, Time!O$28, Inventory!$J35:$BQ35)</f>
        <v>20000</v>
      </c>
      <c r="P12" s="9">
        <f ca="1" xml:space="preserve"> SUMIF( Time!$J299:$BQ299, Time!P$28, Inventory!$J35:$BQ35)</f>
        <v>25000</v>
      </c>
      <c r="Q12" s="9">
        <f ca="1" xml:space="preserve"> SUMIF( Time!$J299:$BQ299, Time!Q$28, Inventory!$J35:$BQ35)</f>
        <v>30000</v>
      </c>
      <c r="R12" s="9">
        <f ca="1" xml:space="preserve"> SUMIF( Time!$J299:$BQ299, Time!R$28, Inventory!$J35:$BQ35)</f>
        <v>30000</v>
      </c>
      <c r="S12" s="9">
        <f ca="1" xml:space="preserve"> SUMIF( Time!$J299:$BQ299, Time!S$28, Inventory!$J35:$BQ35)</f>
        <v>30000</v>
      </c>
    </row>
    <row r="13" spans="1:19">
      <c r="E13" s="16" t="str">
        <f xml:space="preserve"> Inventory!E$26</f>
        <v>Units delivered</v>
      </c>
      <c r="F13" s="16">
        <f xml:space="preserve"> Inventory!F$26</f>
        <v>0</v>
      </c>
      <c r="G13" s="16" t="str">
        <f xml:space="preserve"> Inventory!G$26</f>
        <v>Units</v>
      </c>
      <c r="H13" s="41">
        <f ca="1" xml:space="preserve"> Inventory!H$26</f>
        <v>150000</v>
      </c>
      <c r="I13" s="16">
        <f xml:space="preserve"> Inventory!I$26</f>
        <v>0</v>
      </c>
      <c r="J13" s="9">
        <f ca="1" xml:space="preserve"> SUMIF( Time!$J294:$BQ294, Time!J$28, Inventory!$J26:$BQ26)</f>
        <v>0</v>
      </c>
      <c r="K13" s="9">
        <f ca="1" xml:space="preserve"> SUMIF( Time!$J294:$BQ294, Time!K$28, Inventory!$J26:$BQ26)</f>
        <v>5000</v>
      </c>
      <c r="L13" s="9">
        <f ca="1" xml:space="preserve"> SUMIF( Time!$J294:$BQ294, Time!L$28, Inventory!$J26:$BQ26)</f>
        <v>5000</v>
      </c>
      <c r="M13" s="9">
        <f ca="1" xml:space="preserve"> SUMIF( Time!$J294:$BQ294, Time!M$28, Inventory!$J26:$BQ26)</f>
        <v>10000</v>
      </c>
      <c r="N13" s="9">
        <f ca="1" xml:space="preserve"> SUMIF( Time!$J294:$BQ294, Time!N$28, Inventory!$J26:$BQ26)</f>
        <v>10000</v>
      </c>
      <c r="O13" s="9">
        <f ca="1" xml:space="preserve"> SUMIF( Time!$J294:$BQ294, Time!O$28, Inventory!$J26:$BQ26)</f>
        <v>15000</v>
      </c>
      <c r="P13" s="9">
        <f ca="1" xml:space="preserve"> SUMIF( Time!$J294:$BQ294, Time!P$28, Inventory!$J26:$BQ26)</f>
        <v>20000</v>
      </c>
      <c r="Q13" s="9">
        <f ca="1" xml:space="preserve"> SUMIF( Time!$J294:$BQ294, Time!Q$28, Inventory!$J26:$BQ26)</f>
        <v>25000</v>
      </c>
      <c r="R13" s="9">
        <f ca="1" xml:space="preserve"> SUMIF( Time!$J294:$BQ294, Time!R$28, Inventory!$J26:$BQ26)</f>
        <v>30000</v>
      </c>
      <c r="S13" s="9">
        <f ca="1" xml:space="preserve"> SUMIF( Time!$J294:$BQ294, Time!S$28, Inventory!$J26:$BQ26)</f>
        <v>30000</v>
      </c>
    </row>
    <row r="14" spans="1:19">
      <c r="E14" s="16" t="str">
        <f xml:space="preserve"> Inventory!E$12</f>
        <v>Deployed units returned</v>
      </c>
      <c r="F14" s="16">
        <f xml:space="preserve"> Inventory!F$12</f>
        <v>0</v>
      </c>
      <c r="G14" s="16" t="str">
        <f xml:space="preserve"> Inventory!G$12</f>
        <v>Units</v>
      </c>
      <c r="H14" s="41">
        <f ca="1" xml:space="preserve"> Inventory!H$12</f>
        <v>208140.9938930122</v>
      </c>
      <c r="I14" s="16">
        <f xml:space="preserve"> Inventory!I$12</f>
        <v>0</v>
      </c>
      <c r="J14" s="9">
        <f ca="1" xml:space="preserve"> SUMIF( Time!$J294:$BQ294, Time!J$28, Inventory!$J12:$BQ12)</f>
        <v>0</v>
      </c>
      <c r="K14" s="9">
        <f ca="1" xml:space="preserve"> SUMIF( Time!$J294:$BQ294, Time!K$28, Inventory!$J12:$BQ12)</f>
        <v>0</v>
      </c>
      <c r="L14" s="9">
        <f ca="1" xml:space="preserve"> SUMIF( Time!$J294:$BQ294, Time!L$28, Inventory!$J12:$BQ12)</f>
        <v>3487.3188223772922</v>
      </c>
      <c r="M14" s="9">
        <f ca="1" xml:space="preserve"> SUMIF( Time!$J294:$BQ294, Time!M$28, Inventory!$J12:$BQ12)</f>
        <v>4936.2011773205431</v>
      </c>
      <c r="N14" s="9">
        <f ca="1" xml:space="preserve"> SUMIF( Time!$J294:$BQ294, Time!N$28, Inventory!$J12:$BQ12)</f>
        <v>10466.140151118245</v>
      </c>
      <c r="O14" s="9">
        <f ca="1" xml:space="preserve"> SUMIF( Time!$J294:$BQ294, Time!O$28, Inventory!$J12:$BQ12)</f>
        <v>14814.278348170048</v>
      </c>
      <c r="P14" s="9">
        <f ca="1" xml:space="preserve"> SUMIF( Time!$J294:$BQ294, Time!P$28, Inventory!$J12:$BQ12)</f>
        <v>24073.528948472696</v>
      </c>
      <c r="Q14" s="9">
        <f ca="1" xml:space="preserve"> SUMIF( Time!$J294:$BQ294, Time!Q$28, Inventory!$J12:$BQ12)</f>
        <v>34073.338526908541</v>
      </c>
      <c r="R14" s="9">
        <f ca="1" xml:space="preserve"> SUMIF( Time!$J294:$BQ294, Time!R$28, Inventory!$J12:$BQ12)</f>
        <v>48145.88023151728</v>
      </c>
      <c r="S14" s="9">
        <f ca="1" xml:space="preserve"> SUMIF( Time!$J294:$BQ294, Time!S$28, Inventory!$J12:$BQ12)</f>
        <v>68144.307687127541</v>
      </c>
    </row>
    <row r="15" spans="1:19">
      <c r="E15" s="16" t="str">
        <f xml:space="preserve"> Inventory!E$50</f>
        <v>Units in stock</v>
      </c>
      <c r="F15" s="16">
        <f xml:space="preserve"> Inventory!F$50</f>
        <v>0</v>
      </c>
      <c r="G15" s="16" t="str">
        <f xml:space="preserve"> Inventory!G$50</f>
        <v>Units</v>
      </c>
      <c r="H15" s="41">
        <f xml:space="preserve"> Inventory!H$50</f>
        <v>0</v>
      </c>
      <c r="I15" s="16">
        <f xml:space="preserve"> Inventory!I$50</f>
        <v>0</v>
      </c>
      <c r="J15" s="9">
        <f ca="1" xml:space="preserve"> SUMIF( Time!$J299:$BQ299, Time!J$28, Inventory!$J50:$BQ50)</f>
        <v>0</v>
      </c>
      <c r="K15" s="9">
        <f ca="1" xml:space="preserve"> SUMIF( Time!$J299:$BQ299, Time!K$28, Inventory!$J50:$BQ50)</f>
        <v>0</v>
      </c>
      <c r="L15" s="9">
        <f ca="1" xml:space="preserve"> SUMIF( Time!$J299:$BQ299, Time!L$28, Inventory!$J50:$BQ50)</f>
        <v>668.58277057380337</v>
      </c>
      <c r="M15" s="9">
        <f ca="1" xml:space="preserve"> SUMIF( Time!$J299:$BQ299, Time!M$28, Inventory!$J50:$BQ50)</f>
        <v>944.76851169192605</v>
      </c>
      <c r="N15" s="9">
        <f ca="1" xml:space="preserve"> SUMIF( Time!$J299:$BQ299, Time!N$28, Inventory!$J50:$BQ50)</f>
        <v>2006.4849526671967</v>
      </c>
      <c r="O15" s="9">
        <f ca="1" xml:space="preserve"> SUMIF( Time!$J299:$BQ299, Time!O$28, Inventory!$J50:$BQ50)</f>
        <v>7835.3049031624669</v>
      </c>
      <c r="P15" s="9">
        <f ca="1" xml:space="preserve"> SUMIF( Time!$J299:$BQ299, Time!P$28, Inventory!$J50:$BQ50)</f>
        <v>9614.9403037936281</v>
      </c>
      <c r="Q15" s="9">
        <f ca="1" xml:space="preserve"> SUMIF( Time!$J299:$BQ299, Time!Q$28, Inventory!$J50:$BQ50)</f>
        <v>11521.254377855897</v>
      </c>
      <c r="R15" s="9">
        <f ca="1" xml:space="preserve"> SUMIF( Time!$J299:$BQ299, Time!R$28, Inventory!$J50:$BQ50)</f>
        <v>14229.561844105545</v>
      </c>
      <c r="S15" s="9">
        <f ca="1" xml:space="preserve"> SUMIF( Time!$J299:$BQ299, Time!S$28, Inventory!$J50:$BQ50)</f>
        <v>18041.985804354579</v>
      </c>
    </row>
    <row r="16" spans="1:19">
      <c r="E16" s="16" t="str">
        <f xml:space="preserve"> Inventory!E$39</f>
        <v>Units deployed</v>
      </c>
      <c r="F16" s="16">
        <f xml:space="preserve"> Inventory!F$39</f>
        <v>0</v>
      </c>
      <c r="G16" s="16" t="str">
        <f xml:space="preserve"> Inventory!G$39</f>
        <v>Units</v>
      </c>
      <c r="H16" s="41">
        <f ca="1" xml:space="preserve"> Inventory!H$39</f>
        <v>340099.00808865757</v>
      </c>
      <c r="I16" s="16">
        <f xml:space="preserve"> Inventory!I$39</f>
        <v>0</v>
      </c>
      <c r="J16" s="9">
        <f ca="1" xml:space="preserve"> SUMIF( Time!$J294:$BQ294, Time!J$28, Inventory!$J39:$BQ39)</f>
        <v>0</v>
      </c>
      <c r="K16" s="9">
        <f ca="1" xml:space="preserve"> SUMIF( Time!$J294:$BQ294, Time!K$28, Inventory!$J39:$BQ39)</f>
        <v>5000</v>
      </c>
      <c r="L16" s="9">
        <f ca="1" xml:space="preserve"> SUMIF( Time!$J294:$BQ294, Time!L$28, Inventory!$J39:$BQ39)</f>
        <v>7818.7360518034884</v>
      </c>
      <c r="M16" s="9">
        <f ca="1" xml:space="preserve"> SUMIF( Time!$J294:$BQ294, Time!M$28, Inventory!$J39:$BQ39)</f>
        <v>14660.01543620242</v>
      </c>
      <c r="N16" s="9">
        <f ca="1" xml:space="preserve"> SUMIF( Time!$J294:$BQ294, Time!N$28, Inventory!$J39:$BQ39)</f>
        <v>19404.423710142975</v>
      </c>
      <c r="O16" s="9">
        <f ca="1" xml:space="preserve"> SUMIF( Time!$J294:$BQ294, Time!O$28, Inventory!$J39:$BQ39)</f>
        <v>23985.458397674782</v>
      </c>
      <c r="P16" s="9">
        <f ca="1" xml:space="preserve"> SUMIF( Time!$J294:$BQ294, Time!P$28, Inventory!$J39:$BQ39)</f>
        <v>42293.893547841537</v>
      </c>
      <c r="Q16" s="9">
        <f ca="1" xml:space="preserve"> SUMIF( Time!$J294:$BQ294, Time!Q$28, Inventory!$J39:$BQ39)</f>
        <v>57167.024452846279</v>
      </c>
      <c r="R16" s="9">
        <f ca="1" xml:space="preserve"> SUMIF( Time!$J294:$BQ294, Time!R$28, Inventory!$J39:$BQ39)</f>
        <v>75437.572765267614</v>
      </c>
      <c r="S16" s="9">
        <f ca="1" xml:space="preserve"> SUMIF( Time!$J294:$BQ294, Time!S$28, Inventory!$J39:$BQ39)</f>
        <v>94331.883726878528</v>
      </c>
    </row>
    <row r="17" spans="5:19">
      <c r="E17" s="16" t="str">
        <f xml:space="preserve"> Inventory!E$57</f>
        <v>Units in use</v>
      </c>
      <c r="F17" s="16">
        <f xml:space="preserve"> Inventory!F$57</f>
        <v>0</v>
      </c>
      <c r="G17" s="16" t="str">
        <f xml:space="preserve"> Inventory!G$57</f>
        <v>Units</v>
      </c>
      <c r="H17" s="41">
        <f xml:space="preserve"> Inventory!H$57</f>
        <v>0</v>
      </c>
      <c r="I17" s="16">
        <f xml:space="preserve"> Inventory!I$57</f>
        <v>0</v>
      </c>
      <c r="J17" s="9">
        <f ca="1" xml:space="preserve"> SUMIF( Time!$J299:$BQ299, Time!J$28, Inventory!$J57:$BQ57)</f>
        <v>0</v>
      </c>
      <c r="K17" s="9">
        <f ca="1" xml:space="preserve"> SUMIF( Time!$J299:$BQ299, Time!K$28, Inventory!$J57:$BQ57)</f>
        <v>5000</v>
      </c>
      <c r="L17" s="9">
        <f ca="1" xml:space="preserve"> SUMIF( Time!$J299:$BQ299, Time!L$28, Inventory!$J57:$BQ57)</f>
        <v>12818.736051803487</v>
      </c>
      <c r="M17" s="9">
        <f ca="1" xml:space="preserve"> SUMIF( Time!$J299:$BQ299, Time!M$28, Inventory!$J57:$BQ57)</f>
        <v>27478.751488005906</v>
      </c>
      <c r="N17" s="9">
        <f ca="1" xml:space="preserve"> SUMIF( Time!$J299:$BQ299, Time!N$28, Inventory!$J57:$BQ57)</f>
        <v>46883.175198148885</v>
      </c>
      <c r="O17" s="9">
        <f ca="1" xml:space="preserve"> SUMIF( Time!$J299:$BQ299, Time!O$28, Inventory!$J57:$BQ57)</f>
        <v>70868.63359582366</v>
      </c>
      <c r="P17" s="9">
        <f ca="1" xml:space="preserve"> SUMIF( Time!$J299:$BQ299, Time!P$28, Inventory!$J57:$BQ57)</f>
        <v>113162.52714366518</v>
      </c>
      <c r="Q17" s="9">
        <f ca="1" xml:space="preserve"> SUMIF( Time!$J299:$BQ299, Time!Q$28, Inventory!$J57:$BQ57)</f>
        <v>170329.55159651145</v>
      </c>
      <c r="R17" s="9">
        <f ca="1" xml:space="preserve"> SUMIF( Time!$J299:$BQ299, Time!R$28, Inventory!$J57:$BQ57)</f>
        <v>245767.12436177908</v>
      </c>
      <c r="S17" s="9">
        <f ca="1" xml:space="preserve"> SUMIF( Time!$J299:$BQ299, Time!S$28, Inventory!$J57:$BQ57)</f>
        <v>340099.00808865757</v>
      </c>
    </row>
  </sheetData>
  <conditionalFormatting sqref="F3">
    <cfRule type="cellIs" dxfId="43" priority="8" stopIfTrue="1" operator="notEqual">
      <formula>0</formula>
    </cfRule>
    <cfRule type="cellIs" dxfId="42" priority="9" stopIfTrue="1" operator="equal">
      <formula>""</formula>
    </cfRule>
  </conditionalFormatting>
  <conditionalFormatting sqref="J3:S3">
    <cfRule type="cellIs" dxfId="41" priority="6" stopIfTrue="1" operator="equal">
      <formula>"Construction"</formula>
    </cfRule>
    <cfRule type="cellIs" dxfId="40" priority="7" stopIfTrue="1" operator="equal">
      <formula>"Operations"</formula>
    </cfRule>
  </conditionalFormatting>
  <conditionalFormatting sqref="J3:S3">
    <cfRule type="cellIs" dxfId="39" priority="5" operator="equal">
      <formula>"Fin Close"</formula>
    </cfRule>
  </conditionalFormatting>
  <conditionalFormatting sqref="J3:S3">
    <cfRule type="cellIs" dxfId="38" priority="3" operator="equal">
      <formula>"PPA ext."</formula>
    </cfRule>
    <cfRule type="cellIs" dxfId="37" priority="4" operator="equal">
      <formula>"Delay"</formula>
    </cfRule>
  </conditionalFormatting>
  <conditionalFormatting sqref="F2">
    <cfRule type="cellIs" dxfId="36" priority="1" stopIfTrue="1" operator="notEqual">
      <formula>0</formula>
    </cfRule>
    <cfRule type="cellIs" dxfId="35" priority="2" stopIfTrue="1" operator="equal">
      <formula>""</formula>
    </cfRule>
  </conditionalFormatting>
  <pageMargins left="0.7" right="0.7" top="0.75" bottom="0.75" header="0.3" footer="0.3"/>
  <customProperties>
    <customPr name="MMGroup" r:id="rId1"/>
    <customPr name="MMSheetType" r:id="rId2"/>
  </customPropertie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tabColor rgb="FF4F81BD"/>
    <outlinePr summaryBelow="0" summaryRight="0"/>
  </sheetPr>
  <dimension ref="A1:BQ8"/>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cols>
    <col min="1" max="2" width="1.44140625" style="22" customWidth="1"/>
    <col min="3" max="3" width="1.44140625" style="44" customWidth="1"/>
    <col min="4" max="4" width="1.44140625" style="72" customWidth="1"/>
    <col min="5" max="5" width="23.33203125" bestFit="1" customWidth="1"/>
    <col min="6" max="6" width="20.5546875" bestFit="1" customWidth="1"/>
    <col min="7" max="7" width="13.21875" bestFit="1" customWidth="1"/>
    <col min="8" max="8" width="7.6640625" style="39" bestFit="1" customWidth="1"/>
    <col min="9" max="9" width="3.44140625" customWidth="1"/>
    <col min="10" max="10" width="12.33203125" bestFit="1" customWidth="1"/>
    <col min="11" max="11" width="12.109375" bestFit="1" customWidth="1"/>
    <col min="12" max="12" width="11.21875" bestFit="1" customWidth="1"/>
    <col min="13" max="13" width="12.33203125" bestFit="1" customWidth="1"/>
    <col min="14" max="14" width="12.21875" bestFit="1" customWidth="1"/>
    <col min="15" max="15" width="11.77734375" bestFit="1" customWidth="1"/>
    <col min="16" max="16" width="12.33203125" bestFit="1" customWidth="1"/>
    <col min="17" max="17" width="12.21875" bestFit="1" customWidth="1"/>
    <col min="18" max="18" width="11.88671875" bestFit="1" customWidth="1"/>
    <col min="19" max="19" width="12.109375" bestFit="1" customWidth="1"/>
    <col min="20" max="20" width="12" bestFit="1" customWidth="1"/>
    <col min="21" max="21" width="11.77734375" bestFit="1" customWidth="1"/>
    <col min="22" max="22" width="12.33203125" bestFit="1" customWidth="1"/>
    <col min="23" max="23" width="12.109375" bestFit="1" customWidth="1"/>
    <col min="24" max="24" width="11.21875" bestFit="1" customWidth="1"/>
    <col min="25" max="25" width="12.33203125" bestFit="1" customWidth="1"/>
    <col min="26" max="26" width="12.21875" bestFit="1" customWidth="1"/>
    <col min="27" max="27" width="11.77734375" bestFit="1" customWidth="1"/>
    <col min="28" max="28" width="12.33203125" bestFit="1" customWidth="1"/>
    <col min="29" max="29" width="12.21875" bestFit="1" customWidth="1"/>
    <col min="30" max="30" width="11.88671875" bestFit="1" customWidth="1"/>
    <col min="31" max="31" width="12.109375" bestFit="1" customWidth="1"/>
    <col min="32" max="32" width="12" bestFit="1" customWidth="1"/>
    <col min="33" max="33" width="11.77734375" bestFit="1" customWidth="1"/>
    <col min="34" max="34" width="12.33203125" bestFit="1" customWidth="1"/>
    <col min="35" max="35" width="12.109375" bestFit="1" customWidth="1"/>
    <col min="36" max="36" width="11.21875" bestFit="1" customWidth="1"/>
    <col min="37" max="37" width="12.33203125" bestFit="1" customWidth="1"/>
    <col min="38" max="38" width="12.21875" bestFit="1" customWidth="1"/>
    <col min="39" max="39" width="11.77734375" bestFit="1" customWidth="1"/>
    <col min="40" max="40" width="12.33203125" bestFit="1" customWidth="1"/>
    <col min="41" max="41" width="12.21875" bestFit="1" customWidth="1"/>
    <col min="42" max="42" width="11.88671875" bestFit="1" customWidth="1"/>
    <col min="43" max="43" width="12.109375" bestFit="1" customWidth="1"/>
    <col min="44" max="44" width="12" bestFit="1" customWidth="1"/>
    <col min="45" max="45" width="11.77734375" bestFit="1" customWidth="1"/>
    <col min="46" max="46" width="12.33203125" bestFit="1" customWidth="1"/>
    <col min="47" max="47" width="12.109375" bestFit="1" customWidth="1"/>
    <col min="48" max="48" width="11.21875" bestFit="1" customWidth="1"/>
    <col min="49" max="49" width="12.33203125" bestFit="1" customWidth="1"/>
    <col min="50" max="50" width="12.21875" bestFit="1" customWidth="1"/>
    <col min="51" max="51" width="11.77734375" bestFit="1" customWidth="1"/>
    <col min="52" max="52" width="12.33203125" bestFit="1" customWidth="1"/>
    <col min="53" max="53" width="12.21875" bestFit="1" customWidth="1"/>
    <col min="54" max="54" width="11.88671875" bestFit="1" customWidth="1"/>
    <col min="55" max="55" width="12.109375" bestFit="1" customWidth="1"/>
    <col min="56" max="56" width="12" bestFit="1" customWidth="1"/>
    <col min="57" max="57" width="11.77734375" bestFit="1" customWidth="1"/>
    <col min="58" max="58" width="12.33203125" bestFit="1" customWidth="1"/>
    <col min="59" max="59" width="12.109375" bestFit="1" customWidth="1"/>
    <col min="60" max="60" width="11.21875" bestFit="1" customWidth="1"/>
    <col min="61" max="61" width="12.33203125" bestFit="1" customWidth="1"/>
    <col min="62" max="62" width="12.21875" bestFit="1" customWidth="1"/>
    <col min="63" max="63" width="11.77734375" bestFit="1" customWidth="1"/>
    <col min="64" max="64" width="12.33203125" bestFit="1" customWidth="1"/>
    <col min="65" max="65" width="12.21875" bestFit="1" customWidth="1"/>
    <col min="66" max="66" width="11.88671875" bestFit="1" customWidth="1"/>
    <col min="67" max="67" width="12.109375" bestFit="1" customWidth="1"/>
    <col min="68" max="68" width="12" bestFit="1" customWidth="1"/>
    <col min="69" max="69" width="11.77734375" bestFit="1" customWidth="1"/>
    <col min="70" max="70" width="15.109375" hidden="1" customWidth="1"/>
    <col min="71" max="16384" width="15.109375" hidden="1"/>
  </cols>
  <sheetData>
    <row r="1" spans="1:69" s="68" customFormat="1" ht="25">
      <c r="A1" s="48" t="str">
        <f ca="1" xml:space="preserve"> RIGHT(CELL("filename", A1), LEN(CELL("filename", A1)) - SEARCH("]", CELL("filename", A1)))</f>
        <v>Metrics Report</v>
      </c>
      <c r="B1" s="71"/>
      <c r="C1" s="75"/>
      <c r="D1" s="74"/>
      <c r="F1" s="50" t="str">
        <f>HYPERLINK("#Contents!A1","Go to contents")</f>
        <v>Go to contents</v>
      </c>
      <c r="H1" s="47"/>
      <c r="J1" s="47"/>
    </row>
    <row r="2" spans="1:69" s="52" customFormat="1">
      <c r="A2" s="43"/>
      <c r="B2" s="43"/>
      <c r="C2" s="67"/>
      <c r="D2" s="70"/>
      <c r="E2" s="19" t="s">
        <v>260</v>
      </c>
      <c r="F2" s="49">
        <f ca="1" xml:space="preserve"> 'Model Checks and Alerts'!F11</f>
        <v>1</v>
      </c>
      <c r="G2" s="51" t="s">
        <v>115</v>
      </c>
      <c r="H2" s="45"/>
      <c r="I2" s="45"/>
      <c r="J2" s="6">
        <f xml:space="preserve"> Time!J$19</f>
        <v>45077</v>
      </c>
      <c r="K2" s="6">
        <f xml:space="preserve"> Time!K$19</f>
        <v>45107</v>
      </c>
      <c r="L2" s="6">
        <f xml:space="preserve"> Time!L$19</f>
        <v>45138</v>
      </c>
      <c r="M2" s="6">
        <f xml:space="preserve"> Time!M$19</f>
        <v>45169</v>
      </c>
      <c r="N2" s="6">
        <f xml:space="preserve"> Time!N$19</f>
        <v>45199</v>
      </c>
      <c r="O2" s="6">
        <f xml:space="preserve"> Time!O$19</f>
        <v>45230</v>
      </c>
      <c r="P2" s="6">
        <f xml:space="preserve"> Time!P$19</f>
        <v>45260</v>
      </c>
      <c r="Q2" s="6">
        <f xml:space="preserve"> Time!Q$19</f>
        <v>45291</v>
      </c>
      <c r="R2" s="6">
        <f xml:space="preserve"> Time!R$19</f>
        <v>45322</v>
      </c>
      <c r="S2" s="6">
        <f xml:space="preserve"> Time!S$19</f>
        <v>45351</v>
      </c>
      <c r="T2" s="6">
        <f xml:space="preserve"> Time!T$19</f>
        <v>45382</v>
      </c>
      <c r="U2" s="6">
        <f xml:space="preserve"> Time!U$19</f>
        <v>45412</v>
      </c>
      <c r="V2" s="6">
        <f xml:space="preserve"> Time!V$19</f>
        <v>45443</v>
      </c>
      <c r="W2" s="6">
        <f xml:space="preserve"> Time!W$19</f>
        <v>45473</v>
      </c>
      <c r="X2" s="6">
        <f xml:space="preserve"> Time!X$19</f>
        <v>45504</v>
      </c>
      <c r="Y2" s="6">
        <f xml:space="preserve"> Time!Y$19</f>
        <v>45535</v>
      </c>
      <c r="Z2" s="6">
        <f xml:space="preserve"> Time!Z$19</f>
        <v>45565</v>
      </c>
      <c r="AA2" s="6">
        <f xml:space="preserve"> Time!AA$19</f>
        <v>45596</v>
      </c>
      <c r="AB2" s="6">
        <f xml:space="preserve"> Time!AB$19</f>
        <v>45626</v>
      </c>
      <c r="AC2" s="6">
        <f xml:space="preserve"> Time!AC$19</f>
        <v>45657</v>
      </c>
      <c r="AD2" s="6">
        <f xml:space="preserve"> Time!AD$19</f>
        <v>45688</v>
      </c>
      <c r="AE2" s="6">
        <f xml:space="preserve"> Time!AE$19</f>
        <v>45716</v>
      </c>
      <c r="AF2" s="6">
        <f xml:space="preserve"> Time!AF$19</f>
        <v>45747</v>
      </c>
      <c r="AG2" s="6">
        <f xml:space="preserve"> Time!AG$19</f>
        <v>45777</v>
      </c>
      <c r="AH2" s="6">
        <f xml:space="preserve"> Time!AH$19</f>
        <v>45808</v>
      </c>
      <c r="AI2" s="6">
        <f xml:space="preserve"> Time!AI$19</f>
        <v>45838</v>
      </c>
      <c r="AJ2" s="6">
        <f xml:space="preserve"> Time!AJ$19</f>
        <v>45869</v>
      </c>
      <c r="AK2" s="6">
        <f xml:space="preserve"> Time!AK$19</f>
        <v>45900</v>
      </c>
      <c r="AL2" s="6">
        <f xml:space="preserve"> Time!AL$19</f>
        <v>45930</v>
      </c>
      <c r="AM2" s="6">
        <f xml:space="preserve"> Time!AM$19</f>
        <v>45961</v>
      </c>
      <c r="AN2" s="6">
        <f xml:space="preserve"> Time!AN$19</f>
        <v>45991</v>
      </c>
      <c r="AO2" s="6">
        <f xml:space="preserve"> Time!AO$19</f>
        <v>46022</v>
      </c>
      <c r="AP2" s="6">
        <f xml:space="preserve"> Time!AP$19</f>
        <v>46053</v>
      </c>
      <c r="AQ2" s="6">
        <f xml:space="preserve"> Time!AQ$19</f>
        <v>46081</v>
      </c>
      <c r="AR2" s="6">
        <f xml:space="preserve"> Time!AR$19</f>
        <v>46112</v>
      </c>
      <c r="AS2" s="6">
        <f xml:space="preserve"> Time!AS$19</f>
        <v>46142</v>
      </c>
      <c r="AT2" s="6">
        <f xml:space="preserve"> Time!AT$19</f>
        <v>46173</v>
      </c>
      <c r="AU2" s="6">
        <f xml:space="preserve"> Time!AU$19</f>
        <v>46203</v>
      </c>
      <c r="AV2" s="6">
        <f xml:space="preserve"> Time!AV$19</f>
        <v>46234</v>
      </c>
      <c r="AW2" s="6">
        <f xml:space="preserve"> Time!AW$19</f>
        <v>46265</v>
      </c>
      <c r="AX2" s="6">
        <f xml:space="preserve"> Time!AX$19</f>
        <v>46295</v>
      </c>
      <c r="AY2" s="6">
        <f xml:space="preserve"> Time!AY$19</f>
        <v>46326</v>
      </c>
      <c r="AZ2" s="6">
        <f xml:space="preserve"> Time!AZ$19</f>
        <v>46356</v>
      </c>
      <c r="BA2" s="6">
        <f xml:space="preserve"> Time!BA$19</f>
        <v>46387</v>
      </c>
      <c r="BB2" s="6">
        <f xml:space="preserve"> Time!BB$19</f>
        <v>46418</v>
      </c>
      <c r="BC2" s="6">
        <f xml:space="preserve"> Time!BC$19</f>
        <v>46446</v>
      </c>
      <c r="BD2" s="6">
        <f xml:space="preserve"> Time!BD$19</f>
        <v>46477</v>
      </c>
      <c r="BE2" s="6">
        <f xml:space="preserve"> Time!BE$19</f>
        <v>46507</v>
      </c>
      <c r="BF2" s="6">
        <f xml:space="preserve"> Time!BF$19</f>
        <v>46538</v>
      </c>
      <c r="BG2" s="6">
        <f xml:space="preserve"> Time!BG$19</f>
        <v>46568</v>
      </c>
      <c r="BH2" s="6">
        <f xml:space="preserve"> Time!BH$19</f>
        <v>46599</v>
      </c>
      <c r="BI2" s="6">
        <f xml:space="preserve"> Time!BI$19</f>
        <v>46630</v>
      </c>
      <c r="BJ2" s="6">
        <f xml:space="preserve"> Time!BJ$19</f>
        <v>46660</v>
      </c>
      <c r="BK2" s="6">
        <f xml:space="preserve"> Time!BK$19</f>
        <v>46691</v>
      </c>
      <c r="BL2" s="6">
        <f xml:space="preserve"> Time!BL$19</f>
        <v>46721</v>
      </c>
      <c r="BM2" s="6">
        <f xml:space="preserve"> Time!BM$19</f>
        <v>46752</v>
      </c>
      <c r="BN2" s="6">
        <f xml:space="preserve"> Time!BN$19</f>
        <v>46783</v>
      </c>
      <c r="BO2" s="6">
        <f xml:space="preserve"> Time!BO$19</f>
        <v>46812</v>
      </c>
      <c r="BP2" s="6">
        <f xml:space="preserve"> Time!BP$19</f>
        <v>46843</v>
      </c>
      <c r="BQ2" s="6">
        <f xml:space="preserve"> Time!BQ$19</f>
        <v>46873</v>
      </c>
    </row>
    <row r="3" spans="1:69" s="29" customFormat="1">
      <c r="A3" s="43"/>
      <c r="B3" s="43"/>
      <c r="C3" s="67"/>
      <c r="D3" s="70"/>
      <c r="E3" s="37" t="s">
        <v>167</v>
      </c>
      <c r="F3" s="49"/>
      <c r="G3" s="51" t="s">
        <v>76</v>
      </c>
      <c r="H3" s="45"/>
      <c r="I3" s="45"/>
      <c r="J3" s="7" t="str">
        <f xml:space="preserve"> Time!J$24</f>
        <v>Month1</v>
      </c>
      <c r="K3" s="7" t="str">
        <f xml:space="preserve"> Time!K$24</f>
        <v>Month2</v>
      </c>
      <c r="L3" s="7" t="str">
        <f xml:space="preserve"> Time!L$24</f>
        <v>Month3</v>
      </c>
      <c r="M3" s="7" t="str">
        <f xml:space="preserve"> Time!M$24</f>
        <v>Month4</v>
      </c>
      <c r="N3" s="7" t="str">
        <f xml:space="preserve"> Time!N$24</f>
        <v>Month5</v>
      </c>
      <c r="O3" s="7" t="str">
        <f xml:space="preserve"> Time!O$24</f>
        <v>Month6</v>
      </c>
      <c r="P3" s="7" t="str">
        <f xml:space="preserve"> Time!P$24</f>
        <v>Month7</v>
      </c>
      <c r="Q3" s="7" t="str">
        <f xml:space="preserve"> Time!Q$24</f>
        <v>Month8</v>
      </c>
      <c r="R3" s="7" t="str">
        <f xml:space="preserve"> Time!R$24</f>
        <v>Month9</v>
      </c>
      <c r="S3" s="7" t="str">
        <f xml:space="preserve"> Time!S$24</f>
        <v>Month10</v>
      </c>
      <c r="T3" s="7" t="str">
        <f xml:space="preserve"> Time!T$24</f>
        <v>Month11</v>
      </c>
      <c r="U3" s="7" t="str">
        <f xml:space="preserve"> Time!U$24</f>
        <v>Month12</v>
      </c>
      <c r="V3" s="7" t="str">
        <f xml:space="preserve"> Time!V$24</f>
        <v>Month13</v>
      </c>
      <c r="W3" s="7" t="str">
        <f xml:space="preserve"> Time!W$24</f>
        <v>Month14</v>
      </c>
      <c r="X3" s="7" t="str">
        <f xml:space="preserve"> Time!X$24</f>
        <v>Month15</v>
      </c>
      <c r="Y3" s="7" t="str">
        <f xml:space="preserve"> Time!Y$24</f>
        <v>Month16</v>
      </c>
      <c r="Z3" s="7" t="str">
        <f xml:space="preserve"> Time!Z$24</f>
        <v>Month17</v>
      </c>
      <c r="AA3" s="7" t="str">
        <f xml:space="preserve"> Time!AA$24</f>
        <v>Month18</v>
      </c>
      <c r="AB3" s="7" t="str">
        <f xml:space="preserve"> Time!AB$24</f>
        <v>Month19</v>
      </c>
      <c r="AC3" s="7" t="str">
        <f xml:space="preserve"> Time!AC$24</f>
        <v>Month20</v>
      </c>
      <c r="AD3" s="7" t="str">
        <f xml:space="preserve"> Time!AD$24</f>
        <v>Month21</v>
      </c>
      <c r="AE3" s="7" t="str">
        <f xml:space="preserve"> Time!AE$24</f>
        <v>Month22</v>
      </c>
      <c r="AF3" s="7" t="str">
        <f xml:space="preserve"> Time!AF$24</f>
        <v>Month23</v>
      </c>
      <c r="AG3" s="7" t="str">
        <f xml:space="preserve"> Time!AG$24</f>
        <v>Month24</v>
      </c>
      <c r="AH3" s="7" t="str">
        <f xml:space="preserve"> Time!AH$24</f>
        <v>Month25</v>
      </c>
      <c r="AI3" s="7" t="str">
        <f xml:space="preserve"> Time!AI$24</f>
        <v>Month26</v>
      </c>
      <c r="AJ3" s="7" t="str">
        <f xml:space="preserve"> Time!AJ$24</f>
        <v>Month27</v>
      </c>
      <c r="AK3" s="7" t="str">
        <f xml:space="preserve"> Time!AK$24</f>
        <v>Month28</v>
      </c>
      <c r="AL3" s="7" t="str">
        <f xml:space="preserve"> Time!AL$24</f>
        <v>Month29</v>
      </c>
      <c r="AM3" s="7" t="str">
        <f xml:space="preserve"> Time!AM$24</f>
        <v>Month30</v>
      </c>
      <c r="AN3" s="7" t="str">
        <f xml:space="preserve"> Time!AN$24</f>
        <v>Month31</v>
      </c>
      <c r="AO3" s="7" t="str">
        <f xml:space="preserve"> Time!AO$24</f>
        <v>Month32</v>
      </c>
      <c r="AP3" s="7" t="str">
        <f xml:space="preserve"> Time!AP$24</f>
        <v>Month33</v>
      </c>
      <c r="AQ3" s="7" t="str">
        <f xml:space="preserve"> Time!AQ$24</f>
        <v>Month34</v>
      </c>
      <c r="AR3" s="7" t="str">
        <f xml:space="preserve"> Time!AR$24</f>
        <v>Month35</v>
      </c>
      <c r="AS3" s="7" t="str">
        <f xml:space="preserve"> Time!AS$24</f>
        <v>Month36</v>
      </c>
      <c r="AT3" s="7" t="str">
        <f xml:space="preserve"> Time!AT$24</f>
        <v>Month37</v>
      </c>
      <c r="AU3" s="7" t="str">
        <f xml:space="preserve"> Time!AU$24</f>
        <v>Month38</v>
      </c>
      <c r="AV3" s="7" t="str">
        <f xml:space="preserve"> Time!AV$24</f>
        <v>Month39</v>
      </c>
      <c r="AW3" s="7" t="str">
        <f xml:space="preserve"> Time!AW$24</f>
        <v>Month40</v>
      </c>
      <c r="AX3" s="7" t="str">
        <f xml:space="preserve"> Time!AX$24</f>
        <v>Month41</v>
      </c>
      <c r="AY3" s="7" t="str">
        <f xml:space="preserve"> Time!AY$24</f>
        <v>Month42</v>
      </c>
      <c r="AZ3" s="7" t="str">
        <f xml:space="preserve"> Time!AZ$24</f>
        <v>Month43</v>
      </c>
      <c r="BA3" s="7" t="str">
        <f xml:space="preserve"> Time!BA$24</f>
        <v>Month44</v>
      </c>
      <c r="BB3" s="7" t="str">
        <f xml:space="preserve"> Time!BB$24</f>
        <v>Month45</v>
      </c>
      <c r="BC3" s="7" t="str">
        <f xml:space="preserve"> Time!BC$24</f>
        <v>Month46</v>
      </c>
      <c r="BD3" s="7" t="str">
        <f xml:space="preserve"> Time!BD$24</f>
        <v>Month47</v>
      </c>
      <c r="BE3" s="7" t="str">
        <f xml:space="preserve"> Time!BE$24</f>
        <v>Month48</v>
      </c>
      <c r="BF3" s="7" t="str">
        <f xml:space="preserve"> Time!BF$24</f>
        <v>Month49</v>
      </c>
      <c r="BG3" s="7" t="str">
        <f xml:space="preserve"> Time!BG$24</f>
        <v>Month50</v>
      </c>
      <c r="BH3" s="7" t="str">
        <f xml:space="preserve"> Time!BH$24</f>
        <v>Month51</v>
      </c>
      <c r="BI3" s="7" t="str">
        <f xml:space="preserve"> Time!BI$24</f>
        <v>Month52</v>
      </c>
      <c r="BJ3" s="7" t="str">
        <f xml:space="preserve"> Time!BJ$24</f>
        <v>Month53</v>
      </c>
      <c r="BK3" s="7" t="str">
        <f xml:space="preserve"> Time!BK$24</f>
        <v>Month54</v>
      </c>
      <c r="BL3" s="7" t="str">
        <f xml:space="preserve"> Time!BL$24</f>
        <v>Month55</v>
      </c>
      <c r="BM3" s="7" t="str">
        <f xml:space="preserve"> Time!BM$24</f>
        <v>Month56</v>
      </c>
      <c r="BN3" s="7" t="str">
        <f xml:space="preserve"> Time!BN$24</f>
        <v>Month57</v>
      </c>
      <c r="BO3" s="7" t="str">
        <f xml:space="preserve"> Time!BO$24</f>
        <v>Month58</v>
      </c>
      <c r="BP3" s="7" t="str">
        <f xml:space="preserve"> Time!BP$24</f>
        <v>Month59</v>
      </c>
      <c r="BQ3" s="7" t="str">
        <f xml:space="preserve"> Time!BQ$24</f>
        <v>Month60</v>
      </c>
    </row>
    <row r="4" spans="1:69" s="26" customFormat="1">
      <c r="A4" s="43"/>
      <c r="B4" s="43"/>
      <c r="C4" s="67"/>
      <c r="D4" s="70"/>
      <c r="E4" s="19" t="s">
        <v>261</v>
      </c>
      <c r="F4"/>
      <c r="G4"/>
      <c r="H4" s="45"/>
      <c r="I4" s="45"/>
      <c r="J4" s="26">
        <f xml:space="preserve"> Time!J$28</f>
        <v>1</v>
      </c>
      <c r="K4" s="26">
        <f xml:space="preserve"> Time!K$28</f>
        <v>2</v>
      </c>
      <c r="L4" s="26">
        <f xml:space="preserve"> Time!L$28</f>
        <v>3</v>
      </c>
      <c r="M4" s="26">
        <f xml:space="preserve"> Time!M$28</f>
        <v>4</v>
      </c>
      <c r="N4" s="26">
        <f xml:space="preserve"> Time!N$28</f>
        <v>5</v>
      </c>
      <c r="O4" s="26">
        <f xml:space="preserve"> Time!O$28</f>
        <v>6</v>
      </c>
      <c r="P4" s="26">
        <f xml:space="preserve"> Time!P$28</f>
        <v>7</v>
      </c>
      <c r="Q4" s="26">
        <f xml:space="preserve"> Time!Q$28</f>
        <v>8</v>
      </c>
      <c r="R4" s="26">
        <f xml:space="preserve"> Time!R$28</f>
        <v>9</v>
      </c>
      <c r="S4" s="26">
        <f xml:space="preserve"> Time!S$28</f>
        <v>10</v>
      </c>
      <c r="T4" s="26">
        <f xml:space="preserve"> Time!T$28</f>
        <v>11</v>
      </c>
      <c r="U4" s="26">
        <f xml:space="preserve"> Time!U$28</f>
        <v>12</v>
      </c>
      <c r="V4" s="26">
        <f xml:space="preserve"> Time!V$28</f>
        <v>13</v>
      </c>
      <c r="W4" s="26">
        <f xml:space="preserve"> Time!W$28</f>
        <v>14</v>
      </c>
      <c r="X4" s="26">
        <f xml:space="preserve"> Time!X$28</f>
        <v>15</v>
      </c>
      <c r="Y4" s="26">
        <f xml:space="preserve"> Time!Y$28</f>
        <v>16</v>
      </c>
      <c r="Z4" s="26">
        <f xml:space="preserve"> Time!Z$28</f>
        <v>17</v>
      </c>
      <c r="AA4" s="26">
        <f xml:space="preserve"> Time!AA$28</f>
        <v>18</v>
      </c>
      <c r="AB4" s="26">
        <f xml:space="preserve"> Time!AB$28</f>
        <v>19</v>
      </c>
      <c r="AC4" s="26">
        <f xml:space="preserve"> Time!AC$28</f>
        <v>20</v>
      </c>
      <c r="AD4" s="26">
        <f xml:space="preserve"> Time!AD$28</f>
        <v>21</v>
      </c>
      <c r="AE4" s="26">
        <f xml:space="preserve"> Time!AE$28</f>
        <v>22</v>
      </c>
      <c r="AF4" s="26">
        <f xml:space="preserve"> Time!AF$28</f>
        <v>23</v>
      </c>
      <c r="AG4" s="26">
        <f xml:space="preserve"> Time!AG$28</f>
        <v>24</v>
      </c>
      <c r="AH4" s="26">
        <f xml:space="preserve"> Time!AH$28</f>
        <v>25</v>
      </c>
      <c r="AI4" s="26">
        <f xml:space="preserve"> Time!AI$28</f>
        <v>26</v>
      </c>
      <c r="AJ4" s="26">
        <f xml:space="preserve"> Time!AJ$28</f>
        <v>27</v>
      </c>
      <c r="AK4" s="26">
        <f xml:space="preserve"> Time!AK$28</f>
        <v>28</v>
      </c>
      <c r="AL4" s="26">
        <f xml:space="preserve"> Time!AL$28</f>
        <v>29</v>
      </c>
      <c r="AM4" s="26">
        <f xml:space="preserve"> Time!AM$28</f>
        <v>30</v>
      </c>
      <c r="AN4" s="26">
        <f xml:space="preserve"> Time!AN$28</f>
        <v>31</v>
      </c>
      <c r="AO4" s="26">
        <f xml:space="preserve"> Time!AO$28</f>
        <v>32</v>
      </c>
      <c r="AP4" s="26">
        <f xml:space="preserve"> Time!AP$28</f>
        <v>33</v>
      </c>
      <c r="AQ4" s="26">
        <f xml:space="preserve"> Time!AQ$28</f>
        <v>34</v>
      </c>
      <c r="AR4" s="26">
        <f xml:space="preserve"> Time!AR$28</f>
        <v>35</v>
      </c>
      <c r="AS4" s="26">
        <f xml:space="preserve"> Time!AS$28</f>
        <v>36</v>
      </c>
      <c r="AT4" s="26">
        <f xml:space="preserve"> Time!AT$28</f>
        <v>37</v>
      </c>
      <c r="AU4" s="26">
        <f xml:space="preserve"> Time!AU$28</f>
        <v>38</v>
      </c>
      <c r="AV4" s="26">
        <f xml:space="preserve"> Time!AV$28</f>
        <v>39</v>
      </c>
      <c r="AW4" s="26">
        <f xml:space="preserve"> Time!AW$28</f>
        <v>40</v>
      </c>
      <c r="AX4" s="26">
        <f xml:space="preserve"> Time!AX$28</f>
        <v>41</v>
      </c>
      <c r="AY4" s="26">
        <f xml:space="preserve"> Time!AY$28</f>
        <v>42</v>
      </c>
      <c r="AZ4" s="26">
        <f xml:space="preserve"> Time!AZ$28</f>
        <v>43</v>
      </c>
      <c r="BA4" s="26">
        <f xml:space="preserve"> Time!BA$28</f>
        <v>44</v>
      </c>
      <c r="BB4" s="26">
        <f xml:space="preserve"> Time!BB$28</f>
        <v>45</v>
      </c>
      <c r="BC4" s="26">
        <f xml:space="preserve"> Time!BC$28</f>
        <v>46</v>
      </c>
      <c r="BD4" s="26">
        <f xml:space="preserve"> Time!BD$28</f>
        <v>47</v>
      </c>
      <c r="BE4" s="26">
        <f xml:space="preserve"> Time!BE$28</f>
        <v>48</v>
      </c>
      <c r="BF4" s="26">
        <f xml:space="preserve"> Time!BF$28</f>
        <v>49</v>
      </c>
      <c r="BG4" s="26">
        <f xml:space="preserve"> Time!BG$28</f>
        <v>50</v>
      </c>
      <c r="BH4" s="26">
        <f xml:space="preserve"> Time!BH$28</f>
        <v>51</v>
      </c>
      <c r="BI4" s="26">
        <f xml:space="preserve"> Time!BI$28</f>
        <v>52</v>
      </c>
      <c r="BJ4" s="26">
        <f xml:space="preserve"> Time!BJ$28</f>
        <v>53</v>
      </c>
      <c r="BK4" s="26">
        <f xml:space="preserve"> Time!BK$28</f>
        <v>54</v>
      </c>
      <c r="BL4" s="26">
        <f xml:space="preserve"> Time!BL$28</f>
        <v>55</v>
      </c>
      <c r="BM4" s="26">
        <f xml:space="preserve"> Time!BM$28</f>
        <v>56</v>
      </c>
      <c r="BN4" s="26">
        <f xml:space="preserve"> Time!BN$28</f>
        <v>57</v>
      </c>
      <c r="BO4" s="26">
        <f xml:space="preserve"> Time!BO$28</f>
        <v>58</v>
      </c>
      <c r="BP4" s="26">
        <f xml:space="preserve"> Time!BP$28</f>
        <v>59</v>
      </c>
      <c r="BQ4" s="26">
        <f xml:space="preserve"> Time!BQ$28</f>
        <v>60</v>
      </c>
    </row>
    <row r="5" spans="1:69" s="29" customFormat="1">
      <c r="A5" s="43"/>
      <c r="B5" s="43"/>
      <c r="C5" s="67"/>
      <c r="D5" s="70"/>
      <c r="E5" s="19" t="s">
        <v>247</v>
      </c>
      <c r="F5" s="22" t="s">
        <v>201</v>
      </c>
      <c r="G5" s="22" t="s">
        <v>185</v>
      </c>
      <c r="H5" s="22" t="s">
        <v>166</v>
      </c>
      <c r="I5" s="45"/>
      <c r="J5" s="15"/>
      <c r="K5" s="15"/>
      <c r="L5" s="15"/>
      <c r="M5" s="15"/>
      <c r="N5" s="15"/>
      <c r="O5" s="15"/>
      <c r="P5" s="15"/>
    </row>
    <row r="6" spans="1:69" s="39" customFormat="1">
      <c r="A6" s="22"/>
      <c r="B6" s="22"/>
      <c r="C6" s="44"/>
      <c r="D6" s="69"/>
      <c r="F6" s="22"/>
      <c r="G6" s="22"/>
      <c r="H6" s="22"/>
    </row>
    <row r="8" spans="1:69">
      <c r="E8" s="16" t="str">
        <f xml:space="preserve"> Metrics!E$10</f>
        <v>Cash Low</v>
      </c>
      <c r="F8" s="16">
        <f ca="1" xml:space="preserve"> Metrics!$F$10</f>
        <v>-540719.37202126358</v>
      </c>
      <c r="G8" s="16" t="str">
        <f xml:space="preserve"> Metrics!G$10</f>
        <v>GBP</v>
      </c>
      <c r="H8" s="41"/>
      <c r="I8" s="16"/>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row>
  </sheetData>
  <conditionalFormatting sqref="F3">
    <cfRule type="cellIs" dxfId="34" priority="8" stopIfTrue="1" operator="notEqual">
      <formula>0</formula>
    </cfRule>
    <cfRule type="cellIs" dxfId="33" priority="9" stopIfTrue="1" operator="equal">
      <formula>""</formula>
    </cfRule>
  </conditionalFormatting>
  <conditionalFormatting sqref="J3:BQ3">
    <cfRule type="cellIs" dxfId="32" priority="6" stopIfTrue="1" operator="equal">
      <formula>"Construction"</formula>
    </cfRule>
    <cfRule type="cellIs" dxfId="31" priority="7" stopIfTrue="1" operator="equal">
      <formula>"Operations"</formula>
    </cfRule>
  </conditionalFormatting>
  <conditionalFormatting sqref="J3:BQ3">
    <cfRule type="cellIs" dxfId="30" priority="5" operator="equal">
      <formula>"Fin Close"</formula>
    </cfRule>
  </conditionalFormatting>
  <conditionalFormatting sqref="J3:BQ3">
    <cfRule type="cellIs" dxfId="29" priority="3" operator="equal">
      <formula>"PPA ext."</formula>
    </cfRule>
    <cfRule type="cellIs" dxfId="28" priority="4" operator="equal">
      <formula>"Delay"</formula>
    </cfRule>
  </conditionalFormatting>
  <conditionalFormatting sqref="F2">
    <cfRule type="cellIs" dxfId="27" priority="1" stopIfTrue="1" operator="notEqual">
      <formula>0</formula>
    </cfRule>
    <cfRule type="cellIs" dxfId="26" priority="2" stopIfTrue="1" operator="equal">
      <formula>""</formula>
    </cfRule>
  </conditionalFormatting>
  <pageMargins left="0.7" right="0.7" top="0.75" bottom="0.75" header="0.3" footer="0.3"/>
  <customProperties>
    <customPr name="MMGroup" r:id="rId1"/>
    <customPr name="MMSheetType" r:id="rId2"/>
  </customPropertie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tabColor rgb="FF4F81BD"/>
    <outlinePr summaryBelow="0" summaryRight="0"/>
  </sheetPr>
  <dimension ref="A1:AC8"/>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cols>
    <col min="1" max="2" width="1.44140625" style="22" customWidth="1"/>
    <col min="3" max="3" width="1.44140625" style="44" customWidth="1"/>
    <col min="4" max="4" width="1.44140625" style="72" customWidth="1"/>
    <col min="5" max="5" width="23.33203125" bestFit="1" customWidth="1"/>
    <col min="6" max="6" width="20.5546875" bestFit="1" customWidth="1"/>
    <col min="7" max="7" width="13.21875" bestFit="1" customWidth="1"/>
    <col min="8" max="8" width="7.6640625" style="39" bestFit="1" customWidth="1"/>
    <col min="9" max="9" width="3.44140625" customWidth="1"/>
    <col min="10" max="10" width="11.21875" bestFit="1" customWidth="1"/>
    <col min="11" max="11" width="11.77734375" bestFit="1" customWidth="1"/>
    <col min="12" max="12" width="11.88671875" bestFit="1" customWidth="1"/>
    <col min="13" max="13" width="11.77734375" bestFit="1" customWidth="1"/>
    <col min="14" max="14" width="11.21875" bestFit="1" customWidth="1"/>
    <col min="15" max="15" width="11.77734375" bestFit="1" customWidth="1"/>
    <col min="16" max="16" width="11.88671875" bestFit="1" customWidth="1"/>
    <col min="17" max="17" width="11.77734375" bestFit="1" customWidth="1"/>
    <col min="18" max="18" width="11.21875" bestFit="1" customWidth="1"/>
    <col min="19" max="19" width="11.77734375" bestFit="1" customWidth="1"/>
    <col min="20" max="20" width="11.88671875" bestFit="1" customWidth="1"/>
    <col min="21" max="21" width="11.77734375" bestFit="1" customWidth="1"/>
    <col min="22" max="22" width="11.21875" bestFit="1" customWidth="1"/>
    <col min="23" max="23" width="11.77734375" bestFit="1" customWidth="1"/>
    <col min="24" max="24" width="11.88671875" bestFit="1" customWidth="1"/>
    <col min="25" max="25" width="11.77734375" bestFit="1" customWidth="1"/>
    <col min="26" max="26" width="11.21875" bestFit="1" customWidth="1"/>
    <col min="27" max="27" width="11.77734375" bestFit="1" customWidth="1"/>
    <col min="28" max="28" width="11.88671875" bestFit="1" customWidth="1"/>
    <col min="29" max="29" width="11.77734375" bestFit="1" customWidth="1"/>
    <col min="30" max="30" width="15.109375" hidden="1" customWidth="1"/>
    <col min="31" max="16384" width="15.109375" hidden="1"/>
  </cols>
  <sheetData>
    <row r="1" spans="1:29" s="68" customFormat="1" ht="25">
      <c r="A1" s="48" t="str">
        <f ca="1" xml:space="preserve"> RIGHT(CELL("filename", A1), LEN(CELL("filename", A1)) - SEARCH("]", CELL("filename", A1)))</f>
        <v>Metrics Report Qly</v>
      </c>
      <c r="B1" s="71"/>
      <c r="C1" s="75"/>
      <c r="D1" s="74"/>
      <c r="F1" s="50" t="str">
        <f>HYPERLINK("#Contents!A1","Go to contents")</f>
        <v>Go to contents</v>
      </c>
      <c r="H1" s="47"/>
      <c r="J1" s="47"/>
    </row>
    <row r="2" spans="1:29" s="52" customFormat="1">
      <c r="A2" s="43"/>
      <c r="B2" s="43"/>
      <c r="C2" s="67"/>
      <c r="D2" s="70"/>
      <c r="E2" s="19" t="s">
        <v>260</v>
      </c>
      <c r="F2" s="49">
        <f ca="1" xml:space="preserve"> 'Model Checks and Alerts'!F11</f>
        <v>1</v>
      </c>
      <c r="G2" s="51" t="s">
        <v>115</v>
      </c>
      <c r="H2" s="45"/>
      <c r="I2" s="45"/>
      <c r="J2" s="6">
        <f xml:space="preserve"> Time!J$75</f>
        <v>45138</v>
      </c>
      <c r="K2" s="6">
        <f xml:space="preserve"> Time!K$75</f>
        <v>45230</v>
      </c>
      <c r="L2" s="6">
        <f xml:space="preserve"> Time!L$75</f>
        <v>45322</v>
      </c>
      <c r="M2" s="6">
        <f xml:space="preserve"> Time!M$75</f>
        <v>45412</v>
      </c>
      <c r="N2" s="6">
        <f xml:space="preserve"> Time!N$75</f>
        <v>45504</v>
      </c>
      <c r="O2" s="6">
        <f xml:space="preserve"> Time!O$75</f>
        <v>45596</v>
      </c>
      <c r="P2" s="6">
        <f xml:space="preserve"> Time!P$75</f>
        <v>45688</v>
      </c>
      <c r="Q2" s="6">
        <f xml:space="preserve"> Time!Q$75</f>
        <v>45777</v>
      </c>
      <c r="R2" s="6">
        <f xml:space="preserve"> Time!R$75</f>
        <v>45869</v>
      </c>
      <c r="S2" s="6">
        <f xml:space="preserve"> Time!S$75</f>
        <v>45961</v>
      </c>
      <c r="T2" s="6">
        <f xml:space="preserve"> Time!T$75</f>
        <v>46053</v>
      </c>
      <c r="U2" s="6">
        <f xml:space="preserve"> Time!U$75</f>
        <v>46142</v>
      </c>
      <c r="V2" s="6">
        <f xml:space="preserve"> Time!V$75</f>
        <v>46234</v>
      </c>
      <c r="W2" s="6">
        <f xml:space="preserve"> Time!W$75</f>
        <v>46326</v>
      </c>
      <c r="X2" s="6">
        <f xml:space="preserve"> Time!X$75</f>
        <v>46418</v>
      </c>
      <c r="Y2" s="6">
        <f xml:space="preserve"> Time!Y$75</f>
        <v>46507</v>
      </c>
      <c r="Z2" s="6">
        <f xml:space="preserve"> Time!Z$75</f>
        <v>46599</v>
      </c>
      <c r="AA2" s="6">
        <f xml:space="preserve"> Time!AA$75</f>
        <v>46691</v>
      </c>
      <c r="AB2" s="6">
        <f xml:space="preserve"> Time!AB$75</f>
        <v>46783</v>
      </c>
      <c r="AC2" s="6">
        <f xml:space="preserve"> Time!AC$75</f>
        <v>46873</v>
      </c>
    </row>
    <row r="3" spans="1:29" s="29" customFormat="1">
      <c r="A3" s="43"/>
      <c r="B3" s="43"/>
      <c r="C3" s="67"/>
      <c r="D3" s="70"/>
      <c r="E3" s="37" t="s">
        <v>167</v>
      </c>
      <c r="F3" s="49"/>
      <c r="G3" s="51" t="s">
        <v>76</v>
      </c>
      <c r="H3" s="45"/>
      <c r="I3" s="45"/>
      <c r="J3" s="7" t="str">
        <f xml:space="preserve"> Time!J$82</f>
        <v>Month3</v>
      </c>
      <c r="K3" s="7" t="str">
        <f xml:space="preserve"> Time!K$82</f>
        <v>Month6</v>
      </c>
      <c r="L3" s="7" t="str">
        <f xml:space="preserve"> Time!L$82</f>
        <v>Month9</v>
      </c>
      <c r="M3" s="7" t="str">
        <f xml:space="preserve"> Time!M$82</f>
        <v>Month12</v>
      </c>
      <c r="N3" s="7" t="str">
        <f xml:space="preserve"> Time!N$82</f>
        <v>Month15</v>
      </c>
      <c r="O3" s="7" t="str">
        <f xml:space="preserve"> Time!O$82</f>
        <v>Month18</v>
      </c>
      <c r="P3" s="7" t="str">
        <f xml:space="preserve"> Time!P$82</f>
        <v>Month21</v>
      </c>
      <c r="Q3" s="7" t="str">
        <f xml:space="preserve"> Time!Q$82</f>
        <v>Month24</v>
      </c>
      <c r="R3" s="7" t="str">
        <f xml:space="preserve"> Time!R$82</f>
        <v>Month27</v>
      </c>
      <c r="S3" s="7" t="str">
        <f xml:space="preserve"> Time!S$82</f>
        <v>Month30</v>
      </c>
      <c r="T3" s="7" t="str">
        <f xml:space="preserve"> Time!T$82</f>
        <v>Month33</v>
      </c>
      <c r="U3" s="7" t="str">
        <f xml:space="preserve"> Time!U$82</f>
        <v>Month36</v>
      </c>
      <c r="V3" s="7" t="str">
        <f xml:space="preserve"> Time!V$82</f>
        <v>Month39</v>
      </c>
      <c r="W3" s="7" t="str">
        <f xml:space="preserve"> Time!W$82</f>
        <v>Month42</v>
      </c>
      <c r="X3" s="7" t="str">
        <f xml:space="preserve"> Time!X$82</f>
        <v>Month45</v>
      </c>
      <c r="Y3" s="7" t="str">
        <f xml:space="preserve"> Time!Y$82</f>
        <v>Month48</v>
      </c>
      <c r="Z3" s="7" t="str">
        <f xml:space="preserve"> Time!Z$82</f>
        <v>Month51</v>
      </c>
      <c r="AA3" s="7" t="str">
        <f xml:space="preserve"> Time!AA$82</f>
        <v>Month54</v>
      </c>
      <c r="AB3" s="7" t="str">
        <f xml:space="preserve"> Time!AB$82</f>
        <v>Month57</v>
      </c>
      <c r="AC3" s="7" t="str">
        <f xml:space="preserve"> Time!AC$82</f>
        <v>Month60</v>
      </c>
    </row>
    <row r="4" spans="1:29" s="26" customFormat="1">
      <c r="A4" s="43"/>
      <c r="B4" s="43"/>
      <c r="C4" s="67"/>
      <c r="D4" s="70"/>
      <c r="E4" s="19" t="s">
        <v>261</v>
      </c>
      <c r="F4"/>
      <c r="G4"/>
      <c r="H4" s="45"/>
      <c r="I4" s="45"/>
      <c r="J4" s="26">
        <f xml:space="preserve"> Time!J$88</f>
        <v>3</v>
      </c>
      <c r="K4" s="26">
        <f xml:space="preserve"> Time!K$88</f>
        <v>6</v>
      </c>
      <c r="L4" s="26">
        <f xml:space="preserve"> Time!L$88</f>
        <v>9</v>
      </c>
      <c r="M4" s="26">
        <f xml:space="preserve"> Time!M$88</f>
        <v>12</v>
      </c>
      <c r="N4" s="26">
        <f xml:space="preserve"> Time!N$88</f>
        <v>15</v>
      </c>
      <c r="O4" s="26">
        <f xml:space="preserve"> Time!O$88</f>
        <v>18</v>
      </c>
      <c r="P4" s="26">
        <f xml:space="preserve"> Time!P$88</f>
        <v>21</v>
      </c>
      <c r="Q4" s="26">
        <f xml:space="preserve"> Time!Q$88</f>
        <v>24</v>
      </c>
      <c r="R4" s="26">
        <f xml:space="preserve"> Time!R$88</f>
        <v>27</v>
      </c>
      <c r="S4" s="26">
        <f xml:space="preserve"> Time!S$88</f>
        <v>30</v>
      </c>
      <c r="T4" s="26">
        <f xml:space="preserve"> Time!T$88</f>
        <v>33</v>
      </c>
      <c r="U4" s="26">
        <f xml:space="preserve"> Time!U$88</f>
        <v>36</v>
      </c>
      <c r="V4" s="26">
        <f xml:space="preserve"> Time!V$88</f>
        <v>39</v>
      </c>
      <c r="W4" s="26">
        <f xml:space="preserve"> Time!W$88</f>
        <v>42</v>
      </c>
      <c r="X4" s="26">
        <f xml:space="preserve"> Time!X$88</f>
        <v>45</v>
      </c>
      <c r="Y4" s="26">
        <f xml:space="preserve"> Time!Y$88</f>
        <v>48</v>
      </c>
      <c r="Z4" s="26">
        <f xml:space="preserve"> Time!Z$88</f>
        <v>51</v>
      </c>
      <c r="AA4" s="26">
        <f xml:space="preserve"> Time!AA$88</f>
        <v>54</v>
      </c>
      <c r="AB4" s="26">
        <f xml:space="preserve"> Time!AB$88</f>
        <v>57</v>
      </c>
      <c r="AC4" s="26">
        <f xml:space="preserve"> Time!AC$88</f>
        <v>60</v>
      </c>
    </row>
    <row r="5" spans="1:29" s="29" customFormat="1">
      <c r="A5" s="43"/>
      <c r="B5" s="43"/>
      <c r="C5" s="67"/>
      <c r="D5" s="70"/>
      <c r="E5" s="19" t="s">
        <v>247</v>
      </c>
      <c r="F5" s="22" t="s">
        <v>201</v>
      </c>
      <c r="G5" s="22" t="s">
        <v>185</v>
      </c>
      <c r="H5" s="22" t="s">
        <v>166</v>
      </c>
      <c r="I5" s="45"/>
      <c r="J5" s="15"/>
      <c r="K5" s="15"/>
      <c r="L5" s="15"/>
      <c r="M5" s="15"/>
      <c r="N5" s="15"/>
      <c r="O5" s="15"/>
      <c r="P5" s="15"/>
    </row>
    <row r="6" spans="1:29" s="39" customFormat="1">
      <c r="A6" s="22"/>
      <c r="B6" s="22"/>
      <c r="C6" s="44"/>
      <c r="D6" s="69"/>
      <c r="F6" s="22"/>
      <c r="G6" s="22"/>
      <c r="H6" s="22"/>
    </row>
    <row r="8" spans="1:29">
      <c r="E8" s="16" t="str">
        <f xml:space="preserve"> Metrics!E$10</f>
        <v>Cash Low</v>
      </c>
      <c r="F8" s="16">
        <f ca="1" xml:space="preserve"> Metrics!$F$10</f>
        <v>-540719.37202126358</v>
      </c>
      <c r="G8" s="16" t="str">
        <f xml:space="preserve"> Metrics!G$10</f>
        <v>GBP</v>
      </c>
      <c r="H8" s="41"/>
      <c r="I8" s="16"/>
      <c r="J8" s="9"/>
      <c r="K8" s="9"/>
      <c r="L8" s="9"/>
      <c r="M8" s="9"/>
      <c r="N8" s="9"/>
      <c r="O8" s="9"/>
      <c r="P8" s="9"/>
      <c r="Q8" s="9"/>
      <c r="R8" s="9"/>
      <c r="S8" s="9"/>
      <c r="T8" s="9"/>
      <c r="U8" s="9"/>
      <c r="V8" s="9"/>
      <c r="W8" s="9"/>
      <c r="X8" s="9"/>
      <c r="Y8" s="9"/>
      <c r="Z8" s="9"/>
      <c r="AA8" s="9"/>
      <c r="AB8" s="9"/>
      <c r="AC8" s="9"/>
    </row>
  </sheetData>
  <conditionalFormatting sqref="F3">
    <cfRule type="cellIs" dxfId="25" priority="8" stopIfTrue="1" operator="notEqual">
      <formula>0</formula>
    </cfRule>
    <cfRule type="cellIs" dxfId="24" priority="9" stopIfTrue="1" operator="equal">
      <formula>""</formula>
    </cfRule>
  </conditionalFormatting>
  <conditionalFormatting sqref="J3:AC3">
    <cfRule type="cellIs" dxfId="23" priority="6" stopIfTrue="1" operator="equal">
      <formula>"Construction"</formula>
    </cfRule>
    <cfRule type="cellIs" dxfId="22" priority="7" stopIfTrue="1" operator="equal">
      <formula>"Operations"</formula>
    </cfRule>
  </conditionalFormatting>
  <conditionalFormatting sqref="J3:AC3">
    <cfRule type="cellIs" dxfId="21" priority="5" operator="equal">
      <formula>"Fin Close"</formula>
    </cfRule>
  </conditionalFormatting>
  <conditionalFormatting sqref="J3:AC3">
    <cfRule type="cellIs" dxfId="20" priority="3" operator="equal">
      <formula>"PPA ext."</formula>
    </cfRule>
    <cfRule type="cellIs" dxfId="19" priority="4" operator="equal">
      <formula>"Delay"</formula>
    </cfRule>
  </conditionalFormatting>
  <conditionalFormatting sqref="F2">
    <cfRule type="cellIs" dxfId="18" priority="1" stopIfTrue="1" operator="notEqual">
      <formula>0</formula>
    </cfRule>
    <cfRule type="cellIs" dxfId="17" priority="2" stopIfTrue="1" operator="equal">
      <formula>""</formula>
    </cfRule>
  </conditionalFormatting>
  <pageMargins left="0.7" right="0.7" top="0.75" bottom="0.75" header="0.3" footer="0.3"/>
  <customProperties>
    <customPr name="MMGroup" r:id="rId1"/>
    <customPr name="MMSheetType" r:id="rId2"/>
  </customPropertie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tabColor rgb="FF4F81BD"/>
    <outlinePr summaryBelow="0" summaryRight="0"/>
  </sheetPr>
  <dimension ref="A1:S8"/>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cols>
    <col min="1" max="2" width="1.44140625" style="22" customWidth="1"/>
    <col min="3" max="3" width="1.44140625" style="44" customWidth="1"/>
    <col min="4" max="4" width="1.44140625" style="72" customWidth="1"/>
    <col min="5" max="5" width="23.33203125" bestFit="1" customWidth="1"/>
    <col min="6" max="6" width="20.5546875" bestFit="1" customWidth="1"/>
    <col min="7" max="7" width="13.21875" bestFit="1" customWidth="1"/>
    <col min="8" max="8" width="7.6640625" style="39" bestFit="1" customWidth="1"/>
    <col min="9" max="9" width="3.44140625" customWidth="1"/>
    <col min="10" max="19" width="11.77734375" bestFit="1" customWidth="1"/>
    <col min="20" max="20" width="15.109375" hidden="1" customWidth="1"/>
    <col min="21" max="16384" width="15.109375" hidden="1"/>
  </cols>
  <sheetData>
    <row r="1" spans="1:19" s="68" customFormat="1" ht="25">
      <c r="A1" s="48" t="str">
        <f ca="1" xml:space="preserve"> RIGHT(CELL("filename", A1), LEN(CELL("filename", A1)) - SEARCH("]", CELL("filename", A1)))</f>
        <v>Metrics Report SemiAnnually</v>
      </c>
      <c r="B1" s="71"/>
      <c r="C1" s="75"/>
      <c r="D1" s="74"/>
      <c r="F1" s="50" t="str">
        <f>HYPERLINK("#Contents!A1","Go to contents")</f>
        <v>Go to contents</v>
      </c>
      <c r="H1" s="47"/>
      <c r="J1" s="47"/>
    </row>
    <row r="2" spans="1:19" s="52" customFormat="1">
      <c r="A2" s="43"/>
      <c r="B2" s="43"/>
      <c r="C2" s="67"/>
      <c r="D2" s="70"/>
      <c r="E2" s="19" t="s">
        <v>260</v>
      </c>
      <c r="F2" s="49">
        <f ca="1" xml:space="preserve"> 'Model Checks and Alerts'!F11</f>
        <v>1</v>
      </c>
      <c r="G2" s="51" t="s">
        <v>115</v>
      </c>
      <c r="H2" s="45"/>
      <c r="I2" s="45"/>
      <c r="J2" s="6">
        <f xml:space="preserve"> Time!J$95</f>
        <v>45230</v>
      </c>
      <c r="K2" s="6">
        <f xml:space="preserve"> Time!K$95</f>
        <v>45412</v>
      </c>
      <c r="L2" s="6">
        <f xml:space="preserve"> Time!L$95</f>
        <v>45596</v>
      </c>
      <c r="M2" s="6">
        <f xml:space="preserve"> Time!M$95</f>
        <v>45777</v>
      </c>
      <c r="N2" s="6">
        <f xml:space="preserve"> Time!N$95</f>
        <v>45961</v>
      </c>
      <c r="O2" s="6">
        <f xml:space="preserve"> Time!O$95</f>
        <v>46142</v>
      </c>
      <c r="P2" s="6">
        <f xml:space="preserve"> Time!P$95</f>
        <v>46326</v>
      </c>
      <c r="Q2" s="6">
        <f xml:space="preserve"> Time!Q$95</f>
        <v>46507</v>
      </c>
      <c r="R2" s="6">
        <f xml:space="preserve"> Time!R$95</f>
        <v>46691</v>
      </c>
      <c r="S2" s="6">
        <f xml:space="preserve"> Time!S$95</f>
        <v>46873</v>
      </c>
    </row>
    <row r="3" spans="1:19" s="29" customFormat="1">
      <c r="A3" s="43"/>
      <c r="B3" s="43"/>
      <c r="C3" s="67"/>
      <c r="D3" s="70"/>
      <c r="E3" s="37" t="s">
        <v>167</v>
      </c>
      <c r="F3" s="49"/>
      <c r="G3" s="51" t="s">
        <v>76</v>
      </c>
      <c r="H3" s="45"/>
      <c r="I3" s="45"/>
      <c r="J3" s="7" t="str">
        <f xml:space="preserve"> Time!J$102</f>
        <v>Month6</v>
      </c>
      <c r="K3" s="7" t="str">
        <f xml:space="preserve"> Time!K$102</f>
        <v>Month12</v>
      </c>
      <c r="L3" s="7" t="str">
        <f xml:space="preserve"> Time!L$102</f>
        <v>Month18</v>
      </c>
      <c r="M3" s="7" t="str">
        <f xml:space="preserve"> Time!M$102</f>
        <v>Month24</v>
      </c>
      <c r="N3" s="7" t="str">
        <f xml:space="preserve"> Time!N$102</f>
        <v>Month30</v>
      </c>
      <c r="O3" s="7" t="str">
        <f xml:space="preserve"> Time!O$102</f>
        <v>Month36</v>
      </c>
      <c r="P3" s="7" t="str">
        <f xml:space="preserve"> Time!P$102</f>
        <v>Month42</v>
      </c>
      <c r="Q3" s="7" t="str">
        <f xml:space="preserve"> Time!Q$102</f>
        <v>Month48</v>
      </c>
      <c r="R3" s="7" t="str">
        <f xml:space="preserve"> Time!R$102</f>
        <v>Month54</v>
      </c>
      <c r="S3" s="7" t="str">
        <f xml:space="preserve"> Time!S$102</f>
        <v>Month60</v>
      </c>
    </row>
    <row r="4" spans="1:19" s="26" customFormat="1">
      <c r="A4" s="43"/>
      <c r="B4" s="43"/>
      <c r="C4" s="67"/>
      <c r="D4" s="70"/>
      <c r="E4" s="19" t="s">
        <v>261</v>
      </c>
      <c r="F4"/>
      <c r="G4"/>
      <c r="H4" s="45"/>
      <c r="I4" s="45"/>
      <c r="J4" s="26">
        <f xml:space="preserve"> Time!J$108</f>
        <v>6</v>
      </c>
      <c r="K4" s="26">
        <f xml:space="preserve"> Time!K$108</f>
        <v>12</v>
      </c>
      <c r="L4" s="26">
        <f xml:space="preserve"> Time!L$108</f>
        <v>18</v>
      </c>
      <c r="M4" s="26">
        <f xml:space="preserve"> Time!M$108</f>
        <v>24</v>
      </c>
      <c r="N4" s="26">
        <f xml:space="preserve"> Time!N$108</f>
        <v>30</v>
      </c>
      <c r="O4" s="26">
        <f xml:space="preserve"> Time!O$108</f>
        <v>36</v>
      </c>
      <c r="P4" s="26">
        <f xml:space="preserve"> Time!P$108</f>
        <v>42</v>
      </c>
      <c r="Q4" s="26">
        <f xml:space="preserve"> Time!Q$108</f>
        <v>48</v>
      </c>
      <c r="R4" s="26">
        <f xml:space="preserve"> Time!R$108</f>
        <v>54</v>
      </c>
      <c r="S4" s="26">
        <f xml:space="preserve"> Time!S$108</f>
        <v>60</v>
      </c>
    </row>
    <row r="5" spans="1:19" s="29" customFormat="1">
      <c r="A5" s="43"/>
      <c r="B5" s="43"/>
      <c r="C5" s="67"/>
      <c r="D5" s="70"/>
      <c r="E5" s="19" t="s">
        <v>247</v>
      </c>
      <c r="F5" s="22" t="s">
        <v>201</v>
      </c>
      <c r="G5" s="22" t="s">
        <v>185</v>
      </c>
      <c r="H5" s="22" t="s">
        <v>166</v>
      </c>
      <c r="I5" s="45"/>
      <c r="J5" s="15"/>
      <c r="K5" s="15"/>
      <c r="L5" s="15"/>
      <c r="M5" s="15"/>
      <c r="N5" s="15"/>
      <c r="O5" s="15"/>
      <c r="P5" s="15"/>
    </row>
    <row r="6" spans="1:19" s="39" customFormat="1">
      <c r="A6" s="22"/>
      <c r="B6" s="22"/>
      <c r="C6" s="44"/>
      <c r="D6" s="69"/>
      <c r="F6" s="22"/>
      <c r="G6" s="22"/>
      <c r="H6" s="22"/>
    </row>
    <row r="8" spans="1:19">
      <c r="E8" s="16" t="str">
        <f xml:space="preserve"> Metrics!E$10</f>
        <v>Cash Low</v>
      </c>
      <c r="F8" s="16">
        <f ca="1" xml:space="preserve"> Metrics!$F$10</f>
        <v>-540719.37202126358</v>
      </c>
      <c r="G8" s="16" t="str">
        <f xml:space="preserve"> Metrics!G$10</f>
        <v>GBP</v>
      </c>
      <c r="H8" s="41"/>
      <c r="I8" s="16"/>
      <c r="J8" s="9"/>
      <c r="K8" s="9"/>
      <c r="L8" s="9"/>
      <c r="M8" s="9"/>
      <c r="N8" s="9"/>
      <c r="O8" s="9"/>
      <c r="P8" s="9"/>
      <c r="Q8" s="9"/>
      <c r="R8" s="9"/>
      <c r="S8" s="9"/>
    </row>
  </sheetData>
  <conditionalFormatting sqref="F3">
    <cfRule type="cellIs" dxfId="16" priority="8" stopIfTrue="1" operator="notEqual">
      <formula>0</formula>
    </cfRule>
    <cfRule type="cellIs" dxfId="15" priority="9" stopIfTrue="1" operator="equal">
      <formula>""</formula>
    </cfRule>
  </conditionalFormatting>
  <conditionalFormatting sqref="J3:S3">
    <cfRule type="cellIs" dxfId="14" priority="6" stopIfTrue="1" operator="equal">
      <formula>"Construction"</formula>
    </cfRule>
    <cfRule type="cellIs" dxfId="13" priority="7" stopIfTrue="1" operator="equal">
      <formula>"Operations"</formula>
    </cfRule>
  </conditionalFormatting>
  <conditionalFormatting sqref="J3:S3">
    <cfRule type="cellIs" dxfId="12" priority="5" operator="equal">
      <formula>"Fin Close"</formula>
    </cfRule>
  </conditionalFormatting>
  <conditionalFormatting sqref="J3:S3">
    <cfRule type="cellIs" dxfId="11" priority="3" operator="equal">
      <formula>"PPA ext."</formula>
    </cfRule>
    <cfRule type="cellIs" dxfId="10" priority="4" operator="equal">
      <formula>"Delay"</formula>
    </cfRule>
  </conditionalFormatting>
  <conditionalFormatting sqref="F2">
    <cfRule type="cellIs" dxfId="9" priority="1" stopIfTrue="1" operator="notEqual">
      <formula>0</formula>
    </cfRule>
    <cfRule type="cellIs" dxfId="8" priority="2" stopIfTrue="1" operator="equal">
      <formula>""</formula>
    </cfRule>
  </conditionalFormatting>
  <pageMargins left="0.7" right="0.7" top="0.75" bottom="0.75" header="0.3" footer="0.3"/>
  <customProperties>
    <customPr name="MMGroup" r:id="rId1"/>
    <customPr name="MMSheetType" r:id="rId2"/>
  </customPropertie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tabColor rgb="FF4F81BD"/>
    <outlinePr summaryBelow="0" summaryRight="0"/>
  </sheetPr>
  <dimension ref="A1:P6"/>
  <sheetViews>
    <sheetView showGridLines="0" zoomScale="80" workbookViewId="0">
      <selection activeCell="E2" sqref="E2:E5"/>
    </sheetView>
  </sheetViews>
  <sheetFormatPr defaultColWidth="0" defaultRowHeight="13"/>
  <cols>
    <col min="1" max="2" width="1.44140625" style="22" customWidth="1"/>
    <col min="3" max="3" width="1.44140625" style="44" customWidth="1"/>
    <col min="4" max="4" width="1.44140625" style="72" customWidth="1"/>
    <col min="5" max="5" width="71.44140625" customWidth="1"/>
    <col min="6" max="6" width="16.33203125" customWidth="1"/>
    <col min="7" max="7" width="15.109375" customWidth="1"/>
    <col min="8" max="8" width="15.109375" style="39" customWidth="1"/>
    <col min="9" max="9" width="3.44140625" customWidth="1"/>
    <col min="10" max="16" width="15.109375" customWidth="1"/>
    <col min="17" max="17" width="15.109375" hidden="1" customWidth="1"/>
    <col min="18" max="16384" width="15.109375" hidden="1"/>
  </cols>
  <sheetData>
    <row r="1" spans="1:16" s="68" customFormat="1" ht="25">
      <c r="A1" s="48" t="str">
        <f ca="1" xml:space="preserve"> RIGHT(CELL("filename", A1), LEN(CELL("filename", A1)) - SEARCH("]", CELL("filename", A1)))</f>
        <v>Results Table</v>
      </c>
      <c r="B1" s="71"/>
      <c r="C1" s="75"/>
      <c r="D1" s="74"/>
      <c r="F1" s="50" t="str">
        <f>HYPERLINK("#Contents!A1","Go to contents")</f>
        <v>Go to contents</v>
      </c>
      <c r="H1" s="47"/>
      <c r="J1" s="47"/>
    </row>
    <row r="2" spans="1:16" s="52" customFormat="1">
      <c r="A2" s="43"/>
      <c r="B2" s="43"/>
      <c r="C2" s="67"/>
      <c r="D2" s="70"/>
      <c r="E2" s="19" t="s">
        <v>260</v>
      </c>
      <c r="F2" s="49">
        <f ca="1" xml:space="preserve"> 'Model Checks and Alerts'!F11</f>
        <v>1</v>
      </c>
      <c r="G2" s="51" t="s">
        <v>115</v>
      </c>
      <c r="H2" s="45"/>
      <c r="I2" s="45"/>
      <c r="J2" s="6"/>
      <c r="K2" s="6"/>
      <c r="L2" s="6"/>
      <c r="M2" s="6"/>
      <c r="N2" s="6"/>
      <c r="O2" s="6"/>
      <c r="P2" s="6"/>
    </row>
    <row r="3" spans="1:16" s="29" customFormat="1">
      <c r="A3" s="43"/>
      <c r="B3" s="43"/>
      <c r="C3" s="67"/>
      <c r="D3" s="70"/>
      <c r="E3" s="37" t="s">
        <v>167</v>
      </c>
      <c r="F3" s="49"/>
      <c r="G3" s="51" t="s">
        <v>76</v>
      </c>
      <c r="H3" s="45"/>
      <c r="I3" s="45"/>
      <c r="J3" s="7"/>
      <c r="K3" s="7"/>
      <c r="L3" s="7"/>
      <c r="M3" s="7"/>
      <c r="N3" s="7"/>
      <c r="O3" s="7"/>
      <c r="P3" s="7"/>
    </row>
    <row r="4" spans="1:16" s="26" customFormat="1">
      <c r="A4" s="43"/>
      <c r="B4" s="43"/>
      <c r="C4" s="67"/>
      <c r="D4" s="70"/>
      <c r="E4" s="19" t="s">
        <v>261</v>
      </c>
      <c r="F4"/>
      <c r="G4"/>
      <c r="H4" s="45"/>
      <c r="I4" s="45"/>
    </row>
    <row r="5" spans="1:16" s="29" customFormat="1">
      <c r="A5" s="43"/>
      <c r="B5" s="43"/>
      <c r="C5" s="67"/>
      <c r="D5" s="70"/>
      <c r="E5" s="19" t="s">
        <v>247</v>
      </c>
      <c r="F5" s="22"/>
      <c r="G5" s="22" t="s">
        <v>185</v>
      </c>
      <c r="H5" s="22"/>
      <c r="I5" s="45"/>
      <c r="J5" s="15"/>
      <c r="K5" s="15"/>
      <c r="L5" s="15"/>
      <c r="M5" s="15"/>
      <c r="N5" s="15"/>
      <c r="O5" s="15"/>
      <c r="P5" s="15"/>
    </row>
    <row r="6" spans="1:16" s="39" customFormat="1">
      <c r="A6" s="22"/>
      <c r="B6" s="22"/>
      <c r="C6" s="44"/>
      <c r="D6" s="69"/>
      <c r="F6" s="22"/>
      <c r="G6" s="22"/>
      <c r="H6" s="22"/>
    </row>
  </sheetData>
  <conditionalFormatting sqref="J3:P3">
    <cfRule type="cellIs" dxfId="7" priority="6" stopIfTrue="1" operator="equal">
      <formula>"Construction"</formula>
    </cfRule>
    <cfRule type="cellIs" dxfId="6" priority="7" stopIfTrue="1" operator="equal">
      <formula>"Operations"</formula>
    </cfRule>
  </conditionalFormatting>
  <conditionalFormatting sqref="J3:P3">
    <cfRule type="cellIs" dxfId="5" priority="5" operator="equal">
      <formula>"Fin Close"</formula>
    </cfRule>
  </conditionalFormatting>
  <conditionalFormatting sqref="J3:P3">
    <cfRule type="cellIs" dxfId="4" priority="3" operator="equal">
      <formula>"PPA ext."</formula>
    </cfRule>
    <cfRule type="cellIs" dxfId="3" priority="4" operator="equal">
      <formula>"Delay"</formula>
    </cfRule>
  </conditionalFormatting>
  <conditionalFormatting sqref="F2:F3">
    <cfRule type="cellIs" dxfId="2" priority="1" stopIfTrue="1" operator="notEqual">
      <formula>0</formula>
    </cfRule>
    <cfRule type="cellIs" dxfId="1" priority="2" stopIfTrue="1" operator="equal">
      <formula>""</formula>
    </cfRule>
  </conditionalFormatting>
  <pageMargins left="0.7" right="0.7" top="0.75" bottom="0.75" header="0.3" footer="0.3"/>
  <customProperties>
    <customPr name="MMSheetType" r:id="rId1"/>
  </customPropertie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tabColor rgb="FF4F81BD"/>
    <outlinePr summaryBelow="0" summaryRight="0"/>
  </sheetPr>
  <dimension ref="A1:R25"/>
  <sheetViews>
    <sheetView showGridLines="0" defaultGridColor="0" colorId="22" zoomScale="110" workbookViewId="0">
      <pane xSplit="9" ySplit="5" topLeftCell="J6" activePane="bottomRight" state="frozen"/>
      <selection activeCell="J6" sqref="J6"/>
      <selection pane="topRight" activeCell="J6" sqref="J6"/>
      <selection pane="bottomLeft" activeCell="J6" sqref="J6"/>
      <selection pane="bottomRight" activeCell="J2" sqref="J2"/>
    </sheetView>
  </sheetViews>
  <sheetFormatPr defaultColWidth="0" defaultRowHeight="13" outlineLevelRow="1"/>
  <cols>
    <col min="1" max="2" width="1.44140625" style="139" customWidth="1"/>
    <col min="3" max="3" width="1.44140625" style="171" customWidth="1"/>
    <col min="4" max="4" width="1.44140625" style="135" customWidth="1"/>
    <col min="5" max="5" width="47.33203125" style="55" customWidth="1"/>
    <col min="6" max="6" width="14.6640625" style="55" customWidth="1"/>
    <col min="7" max="7" width="13.44140625" style="55" customWidth="1"/>
    <col min="8" max="8" width="14.6640625" style="55" customWidth="1"/>
    <col min="9" max="9" width="3" style="103" customWidth="1"/>
    <col min="10" max="10" width="5.33203125" style="131" customWidth="1"/>
    <col min="11" max="11" width="13.44140625" style="199" customWidth="1"/>
    <col min="12" max="12" width="13.44140625" style="269" customWidth="1"/>
    <col min="13" max="13" width="0.44140625" style="113" customWidth="1"/>
    <col min="14" max="16" width="14.6640625" style="37" customWidth="1"/>
    <col min="17" max="17" width="0.44140625" style="113" customWidth="1"/>
    <col min="18" max="18" width="9.109375" style="112" hidden="1" customWidth="1"/>
    <col min="19" max="19" width="10.44140625" style="112" hidden="1" customWidth="1"/>
    <col min="20" max="16384" width="10.44140625" style="112" hidden="1"/>
  </cols>
  <sheetData>
    <row r="1" spans="1:17" ht="25">
      <c r="A1" s="289" t="s">
        <v>71</v>
      </c>
      <c r="B1" s="220"/>
      <c r="C1" s="283"/>
      <c r="D1" s="219"/>
      <c r="E1" s="76"/>
      <c r="F1" s="270"/>
      <c r="G1" s="76"/>
      <c r="H1" s="76"/>
      <c r="I1" s="256"/>
      <c r="J1" s="237"/>
      <c r="K1" s="272"/>
      <c r="L1" s="280"/>
      <c r="N1" s="154"/>
      <c r="O1" s="154"/>
      <c r="P1" s="154"/>
    </row>
    <row r="2" spans="1:17">
      <c r="A2" s="229"/>
      <c r="B2" s="101"/>
      <c r="C2" s="127"/>
      <c r="E2" s="225"/>
      <c r="F2" s="112"/>
      <c r="G2" s="112" t="s">
        <v>230</v>
      </c>
      <c r="H2" s="248">
        <f ca="1" xml:space="preserve"> TODAY()</f>
        <v>45001</v>
      </c>
      <c r="J2" s="258">
        <f xml:space="preserve"> COUNTIF(J6:J24, "tu")</f>
        <v>0</v>
      </c>
      <c r="N2" s="134"/>
      <c r="O2" s="134"/>
      <c r="P2" s="134"/>
    </row>
    <row r="3" spans="1:17" s="199" customFormat="1" ht="12.5">
      <c r="A3" s="91"/>
      <c r="B3" s="91"/>
      <c r="C3" s="127"/>
      <c r="D3" s="135"/>
      <c r="E3" s="225"/>
      <c r="G3" s="199" t="s">
        <v>38</v>
      </c>
      <c r="H3" s="288" t="s">
        <v>187</v>
      </c>
      <c r="I3" s="127"/>
      <c r="J3" s="233"/>
      <c r="K3" s="201"/>
      <c r="L3" s="168"/>
      <c r="M3" s="200"/>
      <c r="N3" s="146"/>
      <c r="O3" s="146"/>
      <c r="P3" s="146"/>
      <c r="Q3" s="200"/>
    </row>
    <row r="4" spans="1:17">
      <c r="A4" s="101"/>
      <c r="B4" s="101"/>
      <c r="C4" s="127"/>
      <c r="E4" s="123"/>
      <c r="F4" s="112"/>
      <c r="G4" s="112"/>
      <c r="H4" s="262"/>
      <c r="I4" s="127"/>
      <c r="J4" s="233"/>
      <c r="N4" s="123"/>
      <c r="O4" s="123"/>
      <c r="P4" s="123"/>
    </row>
    <row r="5" spans="1:17">
      <c r="A5" s="101"/>
      <c r="B5" s="101"/>
      <c r="C5" s="127"/>
      <c r="D5" s="123"/>
      <c r="E5" s="91" t="s">
        <v>186</v>
      </c>
      <c r="F5" s="119"/>
      <c r="G5" s="212" t="s">
        <v>185</v>
      </c>
      <c r="H5" s="232">
        <v>1</v>
      </c>
      <c r="I5" s="91"/>
      <c r="J5" s="129">
        <f xml:space="preserve"> MATCH($H$5, M5:Q5, 0)</f>
        <v>2</v>
      </c>
      <c r="K5" s="201" t="s">
        <v>168</v>
      </c>
      <c r="L5" s="168" t="s">
        <v>96</v>
      </c>
      <c r="N5" s="142">
        <v>1</v>
      </c>
      <c r="O5" s="142">
        <v>2</v>
      </c>
      <c r="P5" s="142">
        <v>3</v>
      </c>
    </row>
    <row r="6" spans="1:17" s="276" customFormat="1">
      <c r="A6" s="190"/>
      <c r="B6" s="190"/>
      <c r="C6" s="273"/>
      <c r="D6" s="253"/>
      <c r="E6" s="285" t="s">
        <v>148</v>
      </c>
      <c r="F6" s="297"/>
      <c r="G6" s="111"/>
      <c r="H6" s="111"/>
      <c r="I6" s="111"/>
      <c r="J6" s="163"/>
      <c r="K6" s="244"/>
      <c r="L6" s="122"/>
      <c r="M6" s="113"/>
      <c r="N6" s="111"/>
      <c r="O6" s="111"/>
      <c r="P6" s="111"/>
      <c r="Q6" s="113"/>
    </row>
    <row r="7" spans="1:17" s="259" customFormat="1">
      <c r="A7" s="101"/>
      <c r="B7" s="101"/>
      <c r="C7" s="127"/>
      <c r="D7" s="119"/>
      <c r="E7" s="266"/>
      <c r="F7" s="191"/>
      <c r="G7" s="103"/>
      <c r="H7" s="103"/>
      <c r="I7" s="103"/>
      <c r="J7" s="129"/>
      <c r="K7" s="217"/>
      <c r="L7" s="174"/>
      <c r="M7" s="113"/>
      <c r="N7" s="103"/>
      <c r="O7" s="103"/>
      <c r="P7" s="103"/>
      <c r="Q7" s="113"/>
    </row>
    <row r="8" spans="1:17" s="259" customFormat="1">
      <c r="A8" s="101" t="s">
        <v>202</v>
      </c>
      <c r="B8" s="101"/>
      <c r="C8" s="127"/>
      <c r="D8" s="119"/>
      <c r="E8" s="103"/>
      <c r="F8" s="191"/>
      <c r="G8" s="103"/>
      <c r="H8" s="103"/>
      <c r="I8" s="103"/>
      <c r="J8" s="161"/>
      <c r="K8" s="245"/>
      <c r="L8" s="105"/>
      <c r="M8" s="113"/>
      <c r="N8" s="91"/>
      <c r="O8" s="91"/>
      <c r="P8" s="91"/>
      <c r="Q8" s="213"/>
    </row>
    <row r="9" spans="1:17" outlineLevel="1">
      <c r="A9" s="101"/>
      <c r="B9" s="101"/>
      <c r="C9" s="127"/>
      <c r="D9" s="119"/>
      <c r="L9" s="126"/>
      <c r="N9" s="116"/>
      <c r="O9" s="116"/>
      <c r="P9" s="116"/>
    </row>
    <row r="10" spans="1:17" s="126" customFormat="1" outlineLevel="1">
      <c r="A10" s="128"/>
      <c r="B10" s="128"/>
      <c r="C10" s="105"/>
      <c r="D10" s="105"/>
      <c r="E10" s="115"/>
      <c r="F10" s="157"/>
      <c r="G10" s="115"/>
      <c r="H10" s="115"/>
      <c r="I10" s="202"/>
      <c r="J10" s="161" t="s">
        <v>128</v>
      </c>
      <c r="K10" s="105">
        <f t="shared" ref="K10:K13" si="0" xml:space="preserve"> H10 - INDEX(M10:Q10, $J$5)</f>
        <v>0</v>
      </c>
      <c r="L10" s="105">
        <v>0</v>
      </c>
      <c r="M10" s="122"/>
      <c r="N10" s="114"/>
      <c r="O10" s="114"/>
      <c r="P10" s="114"/>
      <c r="Q10" s="122"/>
    </row>
    <row r="11" spans="1:17" s="292" customFormat="1" outlineLevel="1">
      <c r="A11" s="197"/>
      <c r="B11" s="197"/>
      <c r="C11" s="141"/>
      <c r="D11" s="141"/>
      <c r="E11" s="155"/>
      <c r="F11" s="214"/>
      <c r="G11" s="155"/>
      <c r="H11" s="155"/>
      <c r="I11" s="215"/>
      <c r="J11" s="161" t="s">
        <v>128</v>
      </c>
      <c r="K11" s="141">
        <f t="shared" si="0"/>
        <v>0</v>
      </c>
      <c r="L11" s="105">
        <v>0</v>
      </c>
      <c r="M11" s="207"/>
      <c r="N11" s="145"/>
      <c r="O11" s="145"/>
      <c r="P11" s="145"/>
      <c r="Q11" s="207"/>
    </row>
    <row r="12" spans="1:17" s="292" customFormat="1" outlineLevel="1">
      <c r="A12" s="197"/>
      <c r="B12" s="197"/>
      <c r="C12" s="141"/>
      <c r="D12" s="141"/>
      <c r="E12" s="155"/>
      <c r="F12" s="214"/>
      <c r="G12" s="155"/>
      <c r="H12" s="155"/>
      <c r="I12" s="215"/>
      <c r="J12" s="161" t="s">
        <v>128</v>
      </c>
      <c r="K12" s="141">
        <f t="shared" si="0"/>
        <v>0</v>
      </c>
      <c r="L12" s="105">
        <v>0</v>
      </c>
      <c r="M12" s="207"/>
      <c r="N12" s="145"/>
      <c r="O12" s="145"/>
      <c r="P12" s="145"/>
      <c r="Q12" s="207"/>
    </row>
    <row r="13" spans="1:17" s="126" customFormat="1" outlineLevel="1">
      <c r="A13" s="128"/>
      <c r="B13" s="128"/>
      <c r="C13" s="105"/>
      <c r="D13" s="105"/>
      <c r="E13" s="115"/>
      <c r="F13" s="157"/>
      <c r="G13" s="115"/>
      <c r="H13" s="115"/>
      <c r="I13" s="202"/>
      <c r="J13" s="161" t="s">
        <v>128</v>
      </c>
      <c r="K13" s="105">
        <f t="shared" si="0"/>
        <v>0</v>
      </c>
      <c r="L13" s="105">
        <v>0</v>
      </c>
      <c r="M13" s="122"/>
      <c r="N13" s="114"/>
      <c r="O13" s="114"/>
      <c r="P13" s="114"/>
      <c r="Q13" s="122"/>
    </row>
    <row r="14" spans="1:17" outlineLevel="1">
      <c r="A14" s="101"/>
      <c r="B14" s="101"/>
      <c r="C14" s="91"/>
      <c r="D14" s="119"/>
      <c r="E14" s="103"/>
      <c r="F14" s="191"/>
      <c r="G14" s="246"/>
      <c r="H14" s="174"/>
      <c r="I14" s="257"/>
      <c r="L14" s="126"/>
      <c r="M14" s="210"/>
      <c r="N14" s="116"/>
      <c r="O14" s="116"/>
      <c r="P14" s="116"/>
      <c r="Q14" s="210"/>
    </row>
    <row r="15" spans="1:17">
      <c r="A15" s="172"/>
      <c r="B15" s="172"/>
      <c r="C15" s="281"/>
      <c r="D15" s="235"/>
      <c r="E15" s="148"/>
      <c r="F15" s="148"/>
      <c r="G15" s="148"/>
      <c r="H15" s="234"/>
      <c r="I15" s="91"/>
      <c r="L15" s="126"/>
      <c r="M15" s="170"/>
      <c r="N15" s="116"/>
      <c r="O15" s="116"/>
      <c r="P15" s="116"/>
      <c r="Q15" s="170"/>
    </row>
    <row r="16" spans="1:17">
      <c r="A16" s="172"/>
      <c r="B16" s="172"/>
      <c r="C16" s="281"/>
      <c r="D16" s="235"/>
      <c r="E16" s="148"/>
      <c r="F16" s="148"/>
      <c r="G16" s="148"/>
      <c r="H16" s="234"/>
      <c r="I16" s="91"/>
      <c r="L16" s="126"/>
      <c r="M16" s="170"/>
      <c r="N16" s="116"/>
      <c r="O16" s="116"/>
      <c r="P16" s="116"/>
      <c r="Q16" s="170"/>
    </row>
    <row r="17" spans="1:17" s="296" customFormat="1" outlineLevel="1">
      <c r="A17" s="119"/>
      <c r="B17" s="172"/>
      <c r="C17" s="91"/>
      <c r="D17" s="91"/>
      <c r="E17" s="120"/>
      <c r="F17" s="120"/>
      <c r="G17" s="120"/>
      <c r="H17" s="120"/>
      <c r="I17" s="120"/>
      <c r="J17" s="221"/>
      <c r="L17" s="224"/>
      <c r="M17" s="205"/>
      <c r="N17" s="151"/>
      <c r="O17" s="151"/>
      <c r="P17" s="151"/>
      <c r="Q17" s="205"/>
    </row>
    <row r="18" spans="1:17" s="147" customFormat="1">
      <c r="A18" s="119"/>
      <c r="B18" s="172"/>
      <c r="C18" s="91"/>
      <c r="D18" s="91"/>
      <c r="E18" s="120"/>
      <c r="F18" s="120"/>
      <c r="G18" s="120"/>
      <c r="H18" s="120"/>
      <c r="I18" s="120"/>
      <c r="J18" s="131"/>
      <c r="L18" s="156"/>
      <c r="M18" s="176"/>
      <c r="N18" s="151"/>
      <c r="O18" s="151"/>
      <c r="P18" s="151"/>
      <c r="Q18" s="176"/>
    </row>
    <row r="19" spans="1:17" s="192" customFormat="1">
      <c r="A19" s="101" t="s">
        <v>259</v>
      </c>
      <c r="B19" s="91"/>
      <c r="C19" s="91"/>
      <c r="D19" s="91"/>
      <c r="E19" s="100"/>
      <c r="F19" s="188"/>
      <c r="G19" s="100"/>
      <c r="H19" s="100"/>
      <c r="I19" s="100"/>
      <c r="J19" s="129"/>
      <c r="L19" s="251"/>
      <c r="M19" s="176"/>
      <c r="N19" s="137"/>
      <c r="O19" s="137"/>
      <c r="P19" s="137"/>
      <c r="Q19" s="176"/>
    </row>
    <row r="20" spans="1:17" s="147" customFormat="1" outlineLevel="1">
      <c r="A20" s="158"/>
      <c r="B20" s="158"/>
      <c r="C20" s="255"/>
      <c r="D20" s="279"/>
      <c r="E20" s="267" t="s">
        <v>116</v>
      </c>
      <c r="F20" s="80"/>
      <c r="G20" s="239"/>
      <c r="H20" s="230">
        <f ca="1" xml:space="preserve"> NOW()</f>
        <v>45001.664573495371</v>
      </c>
      <c r="I20" s="100"/>
      <c r="J20" s="131"/>
      <c r="K20" s="192"/>
      <c r="L20" s="251"/>
      <c r="M20" s="176"/>
      <c r="N20" s="136"/>
      <c r="O20" s="136"/>
      <c r="P20" s="136"/>
      <c r="Q20" s="176"/>
    </row>
    <row r="21" spans="1:17" s="147" customFormat="1" outlineLevel="1">
      <c r="A21" s="101"/>
      <c r="B21" s="101"/>
      <c r="C21" s="127"/>
      <c r="D21" s="91"/>
      <c r="E21" s="19" t="s">
        <v>213</v>
      </c>
      <c r="F21" s="80"/>
      <c r="G21" s="19"/>
      <c r="H21" s="223" t="str">
        <f ca="1" xml:space="preserve"> MID(CELL("filename",$A$1), SEARCH("[", CELL("filename",$A$1)) + 1, SEARCH("]", CELL("filename",$A$1)) - SEARCH("[", CELL("filename",$A$1)) - 1)</f>
        <v>Aquarate.xlsx</v>
      </c>
      <c r="I21" s="100"/>
      <c r="J21" s="131"/>
      <c r="K21" s="192"/>
      <c r="L21" s="251"/>
      <c r="M21" s="176"/>
      <c r="N21" s="153"/>
      <c r="O21" s="153"/>
      <c r="P21" s="153"/>
      <c r="Q21" s="176"/>
    </row>
    <row r="22" spans="1:17" s="147" customFormat="1" outlineLevel="1">
      <c r="A22" s="101"/>
      <c r="B22" s="101"/>
      <c r="C22" s="127"/>
      <c r="D22" s="119"/>
      <c r="E22" s="271"/>
      <c r="F22" s="188"/>
      <c r="G22" s="100"/>
      <c r="H22" s="100"/>
      <c r="I22" s="100"/>
      <c r="J22" s="129"/>
      <c r="K22" s="192"/>
      <c r="L22" s="251"/>
      <c r="M22" s="176"/>
      <c r="N22" s="100"/>
      <c r="O22" s="100"/>
      <c r="P22" s="100"/>
      <c r="Q22" s="176"/>
    </row>
    <row r="23" spans="1:17" s="147" customFormat="1">
      <c r="A23" s="101"/>
      <c r="B23" s="101"/>
      <c r="C23" s="127"/>
      <c r="D23" s="119"/>
      <c r="E23" s="271"/>
      <c r="F23" s="188"/>
      <c r="G23" s="100"/>
      <c r="H23" s="100"/>
      <c r="I23" s="100"/>
      <c r="J23" s="129"/>
      <c r="K23" s="192"/>
      <c r="L23" s="251"/>
      <c r="M23" s="176"/>
      <c r="N23" s="100"/>
      <c r="O23" s="100"/>
      <c r="P23" s="100"/>
      <c r="Q23" s="176"/>
    </row>
    <row r="24" spans="1:17" s="293" customFormat="1">
      <c r="A24" s="179"/>
      <c r="B24" s="179"/>
      <c r="C24" s="249"/>
      <c r="D24" s="290"/>
      <c r="E24" s="231" t="s">
        <v>148</v>
      </c>
      <c r="F24" s="241"/>
      <c r="G24" s="184"/>
      <c r="H24" s="184"/>
      <c r="I24" s="265"/>
      <c r="J24" s="163" t="s">
        <v>54</v>
      </c>
      <c r="L24" s="264"/>
      <c r="M24" s="176"/>
      <c r="N24" s="140"/>
      <c r="O24" s="140"/>
      <c r="P24" s="140"/>
      <c r="Q24" s="176"/>
    </row>
    <row r="25" spans="1:17" s="147" customFormat="1">
      <c r="A25" s="139"/>
      <c r="B25" s="139"/>
      <c r="C25" s="171"/>
      <c r="D25" s="135"/>
      <c r="E25" s="19"/>
      <c r="F25" s="19"/>
      <c r="G25" s="19"/>
      <c r="H25" s="19"/>
      <c r="I25" s="100"/>
      <c r="J25" s="131"/>
      <c r="L25" s="156"/>
      <c r="M25" s="176"/>
      <c r="N25" s="19"/>
      <c r="O25" s="19"/>
      <c r="P25" s="19"/>
      <c r="Q25" s="176"/>
    </row>
  </sheetData>
  <conditionalFormatting sqref="J8 J10:J13">
    <cfRule type="cellIs" dxfId="0" priority="11" operator="equal">
      <formula>"tu"</formula>
    </cfRule>
  </conditionalFormatting>
  <printOptions gridLines="1"/>
  <pageMargins left="0.74803149606299213" right="0.74803149606299213" top="0.98425196850393704" bottom="0.98425196850393704" header="0.51181102362204722" footer="0.51181102362204722"/>
  <pageSetup paperSize="9" scale="55" orientation="landscape" blackAndWhite="1"/>
  <headerFooter>
    <oddHeader>&amp;LPROJECT YAHSAT&amp;CSheet:&amp;A&amp;RSTRICTLY CONFIDENTIAL</oddHeader>
    <oddFooter>&amp;L&amp;F ( Printed on &amp;D at &amp;T )&amp;RPage &amp;P of &amp;N</oddFooter>
  </headerFooter>
  <customProperties>
    <customPr name="MMSheetType" r:id="rId1"/>
  </customPropertie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outlinePr summaryBelow="0" summaryRight="0"/>
  </sheetPr>
  <dimension ref="A1:BC338"/>
  <sheetViews>
    <sheetView showGridLines="0" workbookViewId="0">
      <selection activeCell="G11" sqref="G11"/>
    </sheetView>
  </sheetViews>
  <sheetFormatPr defaultColWidth="0" defaultRowHeight="10"/>
  <cols>
    <col min="1" max="1" width="19.44140625" style="130" customWidth="1"/>
    <col min="2" max="2" width="42.33203125" style="130" customWidth="1"/>
    <col min="3" max="3" width="47.77734375" style="130" customWidth="1"/>
    <col min="4" max="4" width="21" style="130" bestFit="1" customWidth="1"/>
    <col min="5" max="5" width="18.6640625" style="130" bestFit="1" customWidth="1"/>
    <col min="6" max="6" width="19.77734375" style="130" bestFit="1" customWidth="1"/>
    <col min="7" max="7" width="23.44140625" style="130" bestFit="1" customWidth="1"/>
    <col min="8" max="8" width="104" style="130" customWidth="1"/>
    <col min="9" max="26" width="9.33203125" style="130" customWidth="1"/>
    <col min="27" max="55" width="9.109375" style="130" hidden="1" customWidth="1"/>
    <col min="56" max="56" width="9.33203125" style="130" hidden="1" customWidth="1"/>
    <col min="57" max="16384" width="9.33203125" style="130" hidden="1"/>
  </cols>
  <sheetData>
    <row r="1" spans="1:55" ht="25">
      <c r="A1" s="48" t="str">
        <f ca="1" xml:space="preserve"> RIGHT(CELL("filename", A1), LEN(CELL("filename", A1)) - SEARCH("]", CELL("filename", A1)))</f>
        <v>Issues</v>
      </c>
    </row>
    <row r="5" spans="1:55" ht="18">
      <c r="A5" s="25" t="s">
        <v>39</v>
      </c>
      <c r="B5" s="25" t="s">
        <v>130</v>
      </c>
      <c r="C5" s="25" t="s">
        <v>189</v>
      </c>
      <c r="D5" s="25" t="s">
        <v>40</v>
      </c>
      <c r="E5" s="25" t="s">
        <v>1</v>
      </c>
      <c r="F5" s="25" t="s">
        <v>117</v>
      </c>
      <c r="G5" s="25" t="s">
        <v>74</v>
      </c>
      <c r="H5" s="25" t="s">
        <v>75</v>
      </c>
      <c r="I5" s="25"/>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c r="BA5" s="27"/>
      <c r="BB5" s="27"/>
      <c r="BC5" s="27"/>
    </row>
    <row r="6" spans="1:55" ht="12.5">
      <c r="A6" s="39"/>
      <c r="B6" s="39"/>
      <c r="C6" s="39"/>
      <c r="D6" s="236"/>
      <c r="E6" s="39"/>
      <c r="F6" s="39"/>
      <c r="G6" s="39"/>
      <c r="H6" s="39"/>
      <c r="I6" s="185"/>
      <c r="J6" s="185"/>
    </row>
    <row r="7" spans="1:55" ht="12.5">
      <c r="A7" s="39"/>
      <c r="B7" s="39"/>
      <c r="C7" s="39"/>
      <c r="D7" s="39"/>
      <c r="E7" s="39"/>
      <c r="F7" s="39"/>
      <c r="G7" s="39"/>
      <c r="H7" s="39"/>
      <c r="I7" s="185"/>
      <c r="J7" s="185"/>
    </row>
    <row r="8" spans="1:55" ht="12.5">
      <c r="A8" s="39"/>
      <c r="B8" s="39"/>
      <c r="C8" s="39"/>
      <c r="D8" s="39"/>
      <c r="E8" s="39"/>
      <c r="F8" s="39"/>
      <c r="G8" s="39"/>
      <c r="H8" s="39"/>
      <c r="I8" s="185"/>
      <c r="J8" s="185"/>
    </row>
    <row r="9" spans="1:55" ht="12.5">
      <c r="A9" s="39"/>
      <c r="B9" s="39"/>
      <c r="C9" s="39"/>
      <c r="D9" s="39"/>
      <c r="E9" s="39"/>
      <c r="F9" s="39"/>
      <c r="G9" s="39"/>
      <c r="H9" s="39"/>
      <c r="I9" s="185"/>
      <c r="J9" s="185"/>
    </row>
    <row r="10" spans="1:55" ht="12.5">
      <c r="A10" s="39"/>
      <c r="B10" s="39"/>
      <c r="C10" s="39"/>
      <c r="D10" s="39"/>
      <c r="E10" s="39"/>
      <c r="F10" s="39"/>
      <c r="G10" s="39"/>
      <c r="H10" s="39"/>
      <c r="I10" s="185"/>
      <c r="J10" s="185"/>
    </row>
    <row r="11" spans="1:55" ht="12.5">
      <c r="A11" s="39"/>
      <c r="B11" s="39"/>
      <c r="C11" s="39"/>
      <c r="D11" s="39"/>
      <c r="E11" s="39"/>
      <c r="F11" s="39"/>
      <c r="G11" s="39"/>
      <c r="H11" s="39"/>
      <c r="I11" s="185"/>
      <c r="J11" s="185"/>
    </row>
    <row r="12" spans="1:55" ht="12.5">
      <c r="A12" s="39"/>
      <c r="B12" s="39"/>
      <c r="C12" s="39"/>
      <c r="D12" s="39"/>
      <c r="E12" s="39"/>
      <c r="F12" s="39"/>
      <c r="G12" s="39"/>
      <c r="H12" s="39"/>
      <c r="I12" s="185"/>
      <c r="J12" s="185"/>
    </row>
    <row r="13" spans="1:55" ht="12.5">
      <c r="A13" s="39"/>
      <c r="B13" s="39"/>
      <c r="C13" s="39"/>
      <c r="D13" s="39"/>
      <c r="E13" s="39"/>
      <c r="F13" s="39"/>
      <c r="G13" s="39"/>
      <c r="H13" s="39"/>
      <c r="I13" s="185"/>
      <c r="J13" s="185"/>
    </row>
    <row r="14" spans="1:55" ht="12.5">
      <c r="A14" s="39"/>
      <c r="B14" s="39"/>
      <c r="C14" s="39"/>
      <c r="D14" s="39"/>
      <c r="E14" s="39"/>
      <c r="F14" s="39"/>
      <c r="G14" s="39"/>
      <c r="H14" s="39"/>
      <c r="I14" s="185"/>
      <c r="J14" s="185"/>
    </row>
    <row r="15" spans="1:55" ht="12.5">
      <c r="A15" s="39"/>
      <c r="B15" s="39"/>
      <c r="C15" s="39"/>
      <c r="D15" s="39"/>
      <c r="E15" s="39"/>
      <c r="F15" s="39"/>
      <c r="G15" s="39"/>
      <c r="H15" s="39"/>
      <c r="I15" s="185"/>
      <c r="J15" s="185"/>
    </row>
    <row r="16" spans="1:55" ht="12.5">
      <c r="A16" s="39"/>
      <c r="B16" s="39"/>
      <c r="C16" s="39"/>
      <c r="D16" s="39"/>
      <c r="E16" s="39"/>
      <c r="F16" s="39"/>
      <c r="G16" s="39"/>
      <c r="H16" s="39"/>
      <c r="I16" s="185"/>
      <c r="J16" s="185"/>
    </row>
    <row r="17" spans="1:10" ht="12.5">
      <c r="A17" s="39"/>
      <c r="B17" s="39"/>
      <c r="C17" s="39"/>
      <c r="D17" s="39"/>
      <c r="E17" s="39"/>
      <c r="F17" s="39"/>
      <c r="G17" s="39"/>
      <c r="H17" s="39"/>
      <c r="I17" s="185"/>
      <c r="J17" s="185"/>
    </row>
    <row r="18" spans="1:10" ht="12.5">
      <c r="A18" s="39"/>
      <c r="B18" s="39"/>
      <c r="C18" s="39"/>
      <c r="D18" s="39"/>
      <c r="E18" s="39"/>
      <c r="F18" s="39"/>
      <c r="G18" s="39"/>
      <c r="H18" s="39"/>
      <c r="I18" s="185"/>
      <c r="J18" s="185"/>
    </row>
    <row r="19" spans="1:10" ht="12.5">
      <c r="A19" s="39"/>
      <c r="B19" s="39"/>
      <c r="C19" s="39"/>
      <c r="D19" s="39"/>
      <c r="E19" s="39"/>
      <c r="F19" s="39"/>
      <c r="G19" s="39"/>
      <c r="H19" s="39"/>
      <c r="I19" s="185"/>
      <c r="J19" s="185"/>
    </row>
    <row r="20" spans="1:10" ht="12.5">
      <c r="A20" s="39"/>
      <c r="B20" s="39"/>
      <c r="C20" s="39"/>
      <c r="D20" s="39"/>
      <c r="E20" s="39"/>
      <c r="F20" s="39"/>
      <c r="G20" s="39"/>
      <c r="H20" s="39"/>
      <c r="I20" s="185"/>
      <c r="J20" s="185"/>
    </row>
    <row r="21" spans="1:10" ht="12.5">
      <c r="A21" s="39"/>
      <c r="B21" s="39"/>
      <c r="C21" s="39"/>
      <c r="D21" s="39"/>
      <c r="E21" s="39"/>
      <c r="F21" s="39"/>
      <c r="G21" s="39"/>
      <c r="H21" s="39"/>
      <c r="I21" s="185"/>
      <c r="J21" s="185"/>
    </row>
    <row r="22" spans="1:10" ht="12.5">
      <c r="A22" s="39"/>
      <c r="B22" s="39"/>
      <c r="C22" s="39"/>
      <c r="D22" s="39"/>
      <c r="E22" s="39"/>
      <c r="F22" s="39"/>
      <c r="G22" s="39"/>
      <c r="H22" s="39"/>
      <c r="I22" s="185"/>
      <c r="J22" s="185"/>
    </row>
    <row r="23" spans="1:10" ht="12.5">
      <c r="A23" s="39"/>
      <c r="B23" s="39"/>
      <c r="C23" s="39"/>
      <c r="D23" s="39"/>
      <c r="E23" s="39"/>
      <c r="F23" s="39"/>
      <c r="G23" s="39"/>
      <c r="H23" s="39"/>
      <c r="I23" s="185"/>
      <c r="J23" s="185"/>
    </row>
    <row r="24" spans="1:10" ht="12.5">
      <c r="A24" s="39"/>
      <c r="B24" s="39"/>
      <c r="C24" s="39"/>
      <c r="D24" s="39"/>
      <c r="E24" s="39"/>
      <c r="F24" s="39"/>
      <c r="G24" s="39"/>
      <c r="H24" s="39"/>
      <c r="I24" s="185"/>
      <c r="J24" s="185"/>
    </row>
    <row r="25" spans="1:10" ht="12.5">
      <c r="A25" s="39"/>
      <c r="B25" s="39"/>
      <c r="C25" s="39"/>
      <c r="D25" s="39"/>
      <c r="E25" s="39"/>
      <c r="F25" s="39"/>
      <c r="G25" s="39"/>
      <c r="H25" s="39"/>
      <c r="I25" s="185"/>
      <c r="J25" s="185"/>
    </row>
    <row r="26" spans="1:10" ht="12.5">
      <c r="A26" s="39"/>
      <c r="B26" s="39"/>
      <c r="C26" s="39"/>
      <c r="D26" s="39"/>
      <c r="E26" s="39"/>
      <c r="F26" s="39"/>
      <c r="G26" s="39"/>
      <c r="H26" s="39"/>
      <c r="I26" s="185"/>
      <c r="J26" s="185"/>
    </row>
    <row r="27" spans="1:10" ht="12.5">
      <c r="A27" s="39"/>
      <c r="B27" s="39"/>
      <c r="C27" s="39"/>
      <c r="D27" s="39"/>
      <c r="E27" s="39"/>
      <c r="F27" s="39"/>
      <c r="G27" s="39"/>
      <c r="H27" s="39"/>
      <c r="I27" s="185"/>
      <c r="J27" s="185"/>
    </row>
    <row r="28" spans="1:10" ht="12.5">
      <c r="A28" s="39"/>
      <c r="B28" s="39"/>
      <c r="C28" s="39"/>
      <c r="D28" s="39"/>
      <c r="E28" s="39"/>
      <c r="F28" s="39"/>
      <c r="G28" s="39"/>
      <c r="H28" s="39"/>
      <c r="I28" s="185"/>
      <c r="J28" s="185"/>
    </row>
    <row r="29" spans="1:10" ht="12.5">
      <c r="A29" s="39"/>
      <c r="B29" s="39"/>
      <c r="C29" s="39"/>
      <c r="D29" s="39"/>
      <c r="E29" s="39"/>
      <c r="F29" s="39"/>
      <c r="G29" s="39"/>
      <c r="H29" s="39"/>
      <c r="I29" s="185"/>
      <c r="J29" s="185"/>
    </row>
    <row r="30" spans="1:10" ht="12.5">
      <c r="A30" s="39"/>
      <c r="B30" s="39"/>
      <c r="C30" s="39"/>
      <c r="D30" s="39"/>
      <c r="E30" s="39"/>
      <c r="F30" s="39"/>
      <c r="G30" s="39"/>
      <c r="H30" s="39"/>
      <c r="I30" s="185"/>
      <c r="J30" s="185"/>
    </row>
    <row r="31" spans="1:10" ht="12.5">
      <c r="A31" s="39"/>
      <c r="B31" s="39"/>
      <c r="C31" s="39"/>
      <c r="D31" s="39"/>
      <c r="E31" s="39"/>
      <c r="F31" s="39"/>
      <c r="G31" s="39"/>
      <c r="H31" s="39"/>
      <c r="I31" s="185"/>
      <c r="J31" s="185"/>
    </row>
    <row r="32" spans="1:10" ht="12.5">
      <c r="A32" s="39"/>
      <c r="B32" s="39"/>
      <c r="C32" s="39"/>
      <c r="D32" s="39"/>
      <c r="E32" s="39"/>
      <c r="F32" s="39"/>
      <c r="G32" s="39"/>
      <c r="H32" s="39"/>
      <c r="I32" s="185"/>
      <c r="J32" s="185"/>
    </row>
    <row r="33" spans="1:10" ht="12.5">
      <c r="A33" s="39"/>
      <c r="B33" s="39"/>
      <c r="C33" s="39"/>
      <c r="D33" s="39"/>
      <c r="E33" s="39"/>
      <c r="F33" s="39"/>
      <c r="G33" s="39"/>
      <c r="H33" s="39"/>
      <c r="I33" s="185"/>
      <c r="J33" s="185"/>
    </row>
    <row r="34" spans="1:10" ht="12.5">
      <c r="A34" s="39"/>
      <c r="B34" s="39"/>
      <c r="C34" s="39"/>
      <c r="D34" s="39"/>
      <c r="E34" s="39"/>
      <c r="F34" s="39"/>
      <c r="G34" s="39"/>
      <c r="H34" s="39"/>
      <c r="I34" s="185"/>
      <c r="J34" s="185"/>
    </row>
    <row r="35" spans="1:10" ht="12.5">
      <c r="A35" s="39"/>
      <c r="B35" s="39"/>
      <c r="C35" s="39"/>
      <c r="D35" s="39"/>
      <c r="E35" s="39"/>
      <c r="F35" s="39"/>
      <c r="G35" s="39"/>
      <c r="H35" s="39"/>
      <c r="I35" s="185"/>
      <c r="J35" s="185"/>
    </row>
    <row r="36" spans="1:10" ht="12.5">
      <c r="A36" s="39"/>
      <c r="B36" s="39"/>
      <c r="C36" s="39"/>
      <c r="D36" s="39"/>
      <c r="E36" s="39"/>
      <c r="F36" s="39"/>
      <c r="G36" s="39"/>
      <c r="H36" s="39"/>
      <c r="I36" s="185"/>
      <c r="J36" s="185"/>
    </row>
    <row r="37" spans="1:10" ht="12.5">
      <c r="A37" s="39"/>
      <c r="B37" s="39"/>
      <c r="C37" s="39"/>
      <c r="D37" s="39"/>
      <c r="E37" s="39"/>
      <c r="F37" s="39"/>
      <c r="G37" s="39"/>
      <c r="H37" s="39"/>
      <c r="I37" s="185"/>
      <c r="J37" s="185"/>
    </row>
    <row r="38" spans="1:10" ht="12.5">
      <c r="A38" s="39"/>
      <c r="B38" s="39"/>
      <c r="C38" s="39"/>
      <c r="D38" s="39"/>
      <c r="E38" s="39"/>
      <c r="F38" s="39"/>
      <c r="G38" s="39"/>
      <c r="H38" s="39"/>
      <c r="I38" s="185"/>
      <c r="J38" s="185"/>
    </row>
    <row r="39" spans="1:10" ht="12.5">
      <c r="A39" s="39"/>
      <c r="B39" s="39"/>
      <c r="C39" s="39"/>
      <c r="D39" s="39"/>
      <c r="E39" s="39"/>
      <c r="F39" s="39"/>
      <c r="G39" s="39"/>
      <c r="H39" s="39"/>
      <c r="I39" s="185"/>
      <c r="J39" s="185"/>
    </row>
    <row r="40" spans="1:10" ht="12.5">
      <c r="A40" s="39"/>
      <c r="B40" s="39"/>
      <c r="C40" s="39"/>
      <c r="D40" s="39"/>
      <c r="E40" s="39"/>
      <c r="F40" s="39"/>
      <c r="G40" s="39"/>
      <c r="H40" s="39"/>
      <c r="I40" s="185"/>
      <c r="J40" s="185"/>
    </row>
    <row r="41" spans="1:10" ht="12.5">
      <c r="A41" s="39"/>
      <c r="B41" s="39"/>
      <c r="C41" s="39"/>
      <c r="D41" s="39"/>
      <c r="E41" s="39"/>
      <c r="F41" s="39"/>
      <c r="G41" s="39"/>
      <c r="H41" s="39"/>
      <c r="I41" s="185"/>
      <c r="J41" s="185"/>
    </row>
    <row r="42" spans="1:10" ht="12.5">
      <c r="A42" s="39"/>
      <c r="B42" s="39"/>
      <c r="C42" s="39"/>
      <c r="D42" s="39"/>
      <c r="E42" s="39"/>
      <c r="F42" s="39"/>
      <c r="G42" s="39"/>
      <c r="H42" s="39"/>
      <c r="I42" s="185"/>
      <c r="J42" s="185"/>
    </row>
    <row r="43" spans="1:10" ht="12.5">
      <c r="A43" s="39"/>
      <c r="B43" s="39"/>
      <c r="C43" s="39"/>
      <c r="D43" s="39"/>
      <c r="E43" s="39"/>
      <c r="F43" s="39"/>
      <c r="G43" s="39"/>
      <c r="H43" s="39"/>
      <c r="I43" s="185"/>
      <c r="J43" s="185"/>
    </row>
    <row r="44" spans="1:10" ht="12.5">
      <c r="A44" s="39"/>
      <c r="B44" s="39"/>
      <c r="C44" s="39"/>
      <c r="D44" s="39"/>
      <c r="E44" s="39"/>
      <c r="F44" s="39"/>
      <c r="G44" s="39"/>
      <c r="H44" s="39"/>
      <c r="I44" s="185"/>
      <c r="J44" s="185"/>
    </row>
    <row r="45" spans="1:10" ht="12.5">
      <c r="A45" s="39"/>
      <c r="B45" s="39"/>
      <c r="C45" s="39"/>
      <c r="D45" s="39"/>
      <c r="E45" s="39"/>
      <c r="F45" s="39"/>
      <c r="G45" s="39"/>
      <c r="H45" s="39"/>
      <c r="I45" s="185"/>
      <c r="J45" s="185"/>
    </row>
    <row r="46" spans="1:10" ht="12.5">
      <c r="A46" s="39"/>
      <c r="B46" s="39"/>
      <c r="C46" s="39"/>
      <c r="D46" s="39"/>
      <c r="E46" s="39"/>
      <c r="F46" s="39"/>
      <c r="G46" s="39"/>
      <c r="H46" s="39"/>
      <c r="I46" s="185"/>
      <c r="J46" s="185"/>
    </row>
    <row r="47" spans="1:10" ht="12.5">
      <c r="A47" s="39"/>
      <c r="B47" s="39"/>
      <c r="C47" s="39"/>
      <c r="D47" s="39"/>
      <c r="E47" s="39"/>
      <c r="F47" s="39"/>
      <c r="G47" s="39"/>
      <c r="H47" s="39"/>
      <c r="I47" s="185"/>
      <c r="J47" s="185"/>
    </row>
    <row r="48" spans="1:10" ht="12.5">
      <c r="A48" s="39"/>
      <c r="B48" s="39"/>
      <c r="C48" s="39"/>
      <c r="D48" s="39"/>
      <c r="E48" s="39"/>
      <c r="F48" s="39"/>
      <c r="G48" s="39"/>
      <c r="H48" s="39"/>
      <c r="I48" s="185"/>
      <c r="J48" s="185"/>
    </row>
    <row r="49" spans="1:10" ht="12.5">
      <c r="A49" s="39"/>
      <c r="B49" s="39"/>
      <c r="C49" s="39"/>
      <c r="D49" s="39"/>
      <c r="E49" s="39"/>
      <c r="F49" s="39"/>
      <c r="G49" s="39"/>
      <c r="H49" s="39"/>
      <c r="I49" s="185"/>
      <c r="J49" s="185"/>
    </row>
    <row r="50" spans="1:10" ht="12.5">
      <c r="A50" s="39"/>
      <c r="B50" s="39"/>
      <c r="C50" s="39"/>
      <c r="D50" s="39"/>
      <c r="E50" s="39"/>
      <c r="F50" s="39"/>
      <c r="G50" s="39"/>
      <c r="H50" s="39"/>
      <c r="I50" s="185"/>
      <c r="J50" s="185"/>
    </row>
    <row r="51" spans="1:10" ht="12.5">
      <c r="A51" s="39"/>
      <c r="B51" s="39"/>
      <c r="C51" s="39"/>
      <c r="D51" s="39"/>
      <c r="E51" s="39"/>
      <c r="F51" s="39"/>
      <c r="G51" s="39"/>
      <c r="H51" s="39"/>
      <c r="I51" s="185"/>
      <c r="J51" s="185"/>
    </row>
    <row r="52" spans="1:10" ht="12.5">
      <c r="A52" s="39"/>
      <c r="B52" s="39"/>
      <c r="C52" s="39"/>
      <c r="D52" s="39"/>
      <c r="E52" s="39"/>
      <c r="F52" s="39"/>
      <c r="G52" s="39"/>
      <c r="H52" s="39"/>
      <c r="I52" s="185"/>
      <c r="J52" s="185"/>
    </row>
    <row r="53" spans="1:10" ht="12.5">
      <c r="A53" s="39"/>
      <c r="B53" s="39"/>
      <c r="C53" s="39"/>
      <c r="D53" s="39"/>
      <c r="E53" s="39"/>
      <c r="F53" s="39"/>
      <c r="G53" s="39"/>
      <c r="H53" s="39"/>
      <c r="I53" s="185"/>
      <c r="J53" s="185"/>
    </row>
    <row r="54" spans="1:10" ht="12.5">
      <c r="A54" s="39"/>
      <c r="B54" s="39"/>
      <c r="C54" s="39"/>
      <c r="D54" s="39"/>
      <c r="E54" s="39"/>
      <c r="F54" s="39"/>
      <c r="G54" s="39"/>
      <c r="H54" s="39"/>
      <c r="I54" s="185"/>
      <c r="J54" s="185"/>
    </row>
    <row r="55" spans="1:10" ht="12.5">
      <c r="A55" s="39"/>
      <c r="B55" s="39"/>
      <c r="C55" s="39"/>
      <c r="D55" s="39"/>
      <c r="E55" s="39"/>
      <c r="F55" s="39"/>
      <c r="G55" s="39"/>
      <c r="H55" s="39"/>
      <c r="I55" s="185"/>
      <c r="J55" s="185"/>
    </row>
    <row r="56" spans="1:10" ht="12.5">
      <c r="A56" s="39"/>
      <c r="B56" s="39"/>
      <c r="C56" s="39"/>
      <c r="D56" s="39"/>
      <c r="E56" s="39"/>
      <c r="F56" s="39"/>
      <c r="G56" s="39"/>
      <c r="H56" s="39"/>
      <c r="I56" s="185"/>
      <c r="J56" s="185"/>
    </row>
    <row r="57" spans="1:10" ht="12.5">
      <c r="A57" s="39"/>
      <c r="B57" s="39"/>
      <c r="C57" s="39"/>
      <c r="D57" s="39"/>
      <c r="E57" s="39"/>
      <c r="F57" s="39"/>
      <c r="G57" s="39"/>
      <c r="H57" s="39"/>
      <c r="I57" s="185"/>
      <c r="J57" s="185"/>
    </row>
    <row r="58" spans="1:10" ht="12.5">
      <c r="A58" s="39"/>
      <c r="B58" s="39"/>
      <c r="C58" s="39"/>
      <c r="D58" s="39"/>
      <c r="E58" s="39"/>
      <c r="F58" s="39"/>
      <c r="G58" s="39"/>
      <c r="H58" s="39"/>
      <c r="I58" s="185"/>
      <c r="J58" s="185"/>
    </row>
    <row r="59" spans="1:10" ht="12.5">
      <c r="A59" s="39"/>
      <c r="B59" s="39"/>
      <c r="C59" s="39"/>
      <c r="D59" s="39"/>
      <c r="E59" s="39"/>
      <c r="F59" s="39"/>
      <c r="G59" s="39"/>
      <c r="H59" s="39"/>
      <c r="I59" s="185"/>
      <c r="J59" s="185"/>
    </row>
    <row r="60" spans="1:10" ht="12.5">
      <c r="A60" s="39"/>
      <c r="B60" s="39"/>
      <c r="C60" s="39"/>
      <c r="D60" s="39"/>
      <c r="E60" s="39"/>
      <c r="F60" s="39"/>
      <c r="G60" s="39"/>
      <c r="H60" s="39"/>
      <c r="I60" s="185"/>
      <c r="J60" s="185"/>
    </row>
    <row r="61" spans="1:10" ht="12.5">
      <c r="A61" s="39"/>
      <c r="B61" s="39"/>
      <c r="C61" s="39"/>
      <c r="D61" s="39"/>
      <c r="E61" s="39"/>
      <c r="F61" s="39"/>
      <c r="G61" s="39"/>
      <c r="H61" s="39"/>
      <c r="I61" s="185"/>
      <c r="J61" s="185"/>
    </row>
    <row r="62" spans="1:10" ht="12.5">
      <c r="A62" s="39"/>
      <c r="B62" s="39"/>
      <c r="C62" s="39"/>
      <c r="D62" s="39"/>
      <c r="E62" s="39"/>
      <c r="F62" s="39"/>
      <c r="G62" s="39"/>
      <c r="H62" s="39"/>
      <c r="I62" s="185"/>
      <c r="J62" s="185"/>
    </row>
    <row r="63" spans="1:10" ht="12.5">
      <c r="A63" s="39"/>
      <c r="B63" s="39"/>
      <c r="C63" s="39"/>
      <c r="D63" s="39"/>
      <c r="E63" s="39"/>
      <c r="F63" s="39"/>
      <c r="G63" s="39"/>
      <c r="H63" s="39"/>
      <c r="I63" s="185"/>
      <c r="J63" s="185"/>
    </row>
    <row r="64" spans="1:10" ht="12.5">
      <c r="A64" s="39"/>
      <c r="B64" s="39"/>
      <c r="C64" s="39"/>
      <c r="D64" s="39"/>
      <c r="E64" s="39"/>
      <c r="F64" s="39"/>
      <c r="G64" s="39"/>
      <c r="H64" s="39"/>
      <c r="I64" s="185"/>
      <c r="J64" s="185"/>
    </row>
    <row r="65" spans="1:10" ht="12.5">
      <c r="A65" s="39"/>
      <c r="B65" s="39"/>
      <c r="C65" s="39"/>
      <c r="D65" s="39"/>
      <c r="E65" s="39"/>
      <c r="F65" s="39"/>
      <c r="G65" s="39"/>
      <c r="H65" s="39"/>
      <c r="I65" s="185"/>
      <c r="J65" s="185"/>
    </row>
    <row r="66" spans="1:10" ht="12.5">
      <c r="A66" s="39"/>
      <c r="B66" s="39"/>
      <c r="C66" s="39"/>
      <c r="D66" s="39"/>
      <c r="E66" s="39"/>
      <c r="F66" s="39"/>
      <c r="G66" s="39"/>
      <c r="H66" s="39"/>
      <c r="I66" s="185"/>
      <c r="J66" s="185"/>
    </row>
    <row r="67" spans="1:10" ht="12.5">
      <c r="A67" s="39"/>
      <c r="B67" s="39"/>
      <c r="C67" s="39"/>
      <c r="D67" s="39"/>
      <c r="E67" s="39"/>
      <c r="F67" s="39"/>
      <c r="G67" s="39"/>
      <c r="H67" s="39"/>
      <c r="I67" s="185"/>
      <c r="J67" s="185"/>
    </row>
    <row r="68" spans="1:10" ht="12.5">
      <c r="A68" s="39"/>
      <c r="B68" s="39"/>
      <c r="C68" s="39"/>
      <c r="D68" s="39"/>
      <c r="E68" s="39"/>
      <c r="F68" s="39"/>
      <c r="G68" s="39"/>
      <c r="H68" s="39"/>
      <c r="I68" s="185"/>
      <c r="J68" s="185"/>
    </row>
    <row r="69" spans="1:10" ht="12.5">
      <c r="A69" s="39"/>
      <c r="B69" s="39"/>
      <c r="C69" s="39"/>
      <c r="D69" s="39"/>
      <c r="E69" s="39"/>
      <c r="F69" s="39"/>
      <c r="G69" s="39"/>
      <c r="H69" s="39"/>
      <c r="I69" s="185"/>
      <c r="J69" s="185"/>
    </row>
    <row r="70" spans="1:10" ht="12.5">
      <c r="A70" s="39"/>
      <c r="B70" s="39"/>
      <c r="C70" s="39"/>
      <c r="D70" s="39"/>
      <c r="E70" s="39"/>
      <c r="F70" s="39"/>
      <c r="G70" s="39"/>
      <c r="H70" s="39"/>
      <c r="I70" s="185"/>
      <c r="J70" s="185"/>
    </row>
    <row r="71" spans="1:10" ht="12.5">
      <c r="A71" s="39"/>
      <c r="B71" s="39"/>
      <c r="C71" s="39"/>
      <c r="D71" s="39"/>
      <c r="E71" s="39"/>
      <c r="F71" s="39"/>
      <c r="G71" s="39"/>
      <c r="H71" s="39"/>
      <c r="I71" s="185"/>
      <c r="J71" s="185"/>
    </row>
    <row r="72" spans="1:10" ht="12.5">
      <c r="A72" s="39"/>
      <c r="B72" s="39"/>
      <c r="C72" s="39"/>
      <c r="D72" s="39"/>
      <c r="E72" s="39"/>
      <c r="F72" s="39"/>
      <c r="G72" s="39"/>
      <c r="H72" s="39"/>
      <c r="I72" s="185"/>
      <c r="J72" s="185"/>
    </row>
    <row r="73" spans="1:10" ht="12.5">
      <c r="A73" s="39"/>
      <c r="B73" s="39"/>
      <c r="C73" s="39"/>
      <c r="D73" s="39"/>
      <c r="E73" s="39"/>
      <c r="F73" s="39"/>
      <c r="G73" s="39"/>
      <c r="H73" s="39"/>
      <c r="I73" s="185"/>
      <c r="J73" s="185"/>
    </row>
    <row r="74" spans="1:10" ht="12.5">
      <c r="A74" s="110"/>
      <c r="B74" s="110"/>
      <c r="C74" s="110"/>
      <c r="D74" s="104"/>
      <c r="E74" s="104"/>
      <c r="F74" s="104"/>
      <c r="G74" s="104"/>
      <c r="H74" s="104"/>
    </row>
    <row r="75" spans="1:10" ht="12.5">
      <c r="A75" s="110"/>
      <c r="B75" s="110"/>
      <c r="C75" s="110"/>
      <c r="D75" s="104"/>
      <c r="E75" s="104"/>
      <c r="F75" s="104"/>
      <c r="G75" s="104"/>
      <c r="H75" s="104"/>
    </row>
    <row r="76" spans="1:10" ht="12.5">
      <c r="A76" s="110"/>
      <c r="B76" s="110"/>
      <c r="C76" s="110"/>
      <c r="D76" s="104"/>
      <c r="E76" s="104"/>
      <c r="F76" s="104"/>
      <c r="G76" s="104"/>
      <c r="H76" s="104"/>
    </row>
    <row r="77" spans="1:10" ht="12.5">
      <c r="A77" s="110"/>
      <c r="B77" s="110"/>
      <c r="C77" s="110"/>
      <c r="D77" s="104"/>
      <c r="E77" s="104"/>
      <c r="F77" s="104"/>
      <c r="G77" s="104"/>
      <c r="H77" s="104"/>
    </row>
    <row r="78" spans="1:10" ht="12.5">
      <c r="A78" s="110"/>
      <c r="B78" s="110"/>
      <c r="C78" s="110"/>
      <c r="D78" s="104"/>
      <c r="E78" s="104"/>
      <c r="F78" s="104"/>
      <c r="G78" s="104"/>
      <c r="H78" s="104"/>
    </row>
    <row r="79" spans="1:10" ht="12.5">
      <c r="A79" s="110"/>
      <c r="B79" s="110"/>
      <c r="C79" s="110"/>
      <c r="D79" s="104"/>
      <c r="E79" s="104"/>
      <c r="F79" s="104"/>
      <c r="G79" s="104"/>
      <c r="H79" s="104"/>
    </row>
    <row r="80" spans="1:10" ht="12.5">
      <c r="A80" s="110"/>
      <c r="B80" s="110"/>
      <c r="C80" s="110"/>
      <c r="D80" s="104"/>
      <c r="E80" s="104"/>
      <c r="F80" s="104"/>
      <c r="G80" s="104"/>
      <c r="H80" s="104"/>
    </row>
    <row r="81" spans="1:8" ht="12.5">
      <c r="A81" s="110"/>
      <c r="B81" s="110"/>
      <c r="C81" s="110"/>
      <c r="D81" s="104"/>
      <c r="E81" s="104"/>
      <c r="F81" s="104"/>
      <c r="G81" s="104"/>
      <c r="H81" s="104"/>
    </row>
    <row r="82" spans="1:8" ht="12.5">
      <c r="A82" s="110"/>
      <c r="B82" s="110"/>
      <c r="C82" s="110"/>
      <c r="D82" s="104"/>
      <c r="E82" s="104"/>
      <c r="F82" s="104"/>
      <c r="G82" s="104"/>
      <c r="H82" s="104"/>
    </row>
    <row r="83" spans="1:8" ht="12.5">
      <c r="A83" s="110"/>
      <c r="B83" s="110"/>
      <c r="C83" s="110"/>
      <c r="D83" s="104"/>
      <c r="E83" s="104"/>
      <c r="F83" s="104"/>
      <c r="G83" s="104"/>
      <c r="H83" s="104"/>
    </row>
    <row r="84" spans="1:8" ht="12.5">
      <c r="A84" s="110"/>
      <c r="B84" s="110"/>
      <c r="C84" s="110"/>
      <c r="D84" s="104"/>
      <c r="E84" s="104"/>
      <c r="F84" s="104"/>
      <c r="G84" s="104"/>
      <c r="H84" s="104"/>
    </row>
    <row r="85" spans="1:8" ht="12.5">
      <c r="A85" s="110"/>
      <c r="B85" s="110"/>
      <c r="C85" s="110"/>
      <c r="D85" s="104"/>
      <c r="E85" s="104"/>
      <c r="F85" s="104"/>
      <c r="G85" s="104"/>
      <c r="H85" s="104"/>
    </row>
    <row r="86" spans="1:8" ht="12.5">
      <c r="A86" s="110"/>
      <c r="B86" s="110"/>
      <c r="C86" s="110"/>
      <c r="D86" s="104"/>
      <c r="E86" s="104"/>
      <c r="F86" s="104"/>
      <c r="G86" s="104"/>
      <c r="H86" s="104"/>
    </row>
    <row r="87" spans="1:8" ht="12.5">
      <c r="A87" s="110"/>
      <c r="B87" s="110"/>
      <c r="C87" s="110"/>
      <c r="D87" s="104"/>
      <c r="E87" s="104"/>
      <c r="F87" s="104"/>
      <c r="G87" s="104"/>
      <c r="H87" s="104"/>
    </row>
    <row r="88" spans="1:8" ht="12.5">
      <c r="A88" s="110"/>
      <c r="B88" s="110"/>
      <c r="C88" s="110"/>
      <c r="D88" s="104"/>
      <c r="E88" s="104"/>
      <c r="F88" s="104"/>
      <c r="G88" s="104"/>
      <c r="H88" s="104"/>
    </row>
    <row r="89" spans="1:8" ht="12.5">
      <c r="A89" s="110"/>
      <c r="B89" s="110"/>
      <c r="C89" s="110"/>
      <c r="D89" s="104"/>
      <c r="E89" s="104"/>
      <c r="F89" s="104"/>
      <c r="G89" s="104"/>
      <c r="H89" s="104"/>
    </row>
    <row r="90" spans="1:8" ht="12.5">
      <c r="A90" s="110"/>
      <c r="B90" s="110"/>
      <c r="C90" s="110"/>
      <c r="D90" s="104"/>
      <c r="E90" s="104"/>
      <c r="F90" s="104"/>
      <c r="G90" s="104"/>
      <c r="H90" s="104"/>
    </row>
    <row r="91" spans="1:8" ht="12.5">
      <c r="A91" s="110"/>
      <c r="B91" s="110"/>
      <c r="C91" s="110"/>
      <c r="D91" s="104"/>
      <c r="E91" s="104"/>
      <c r="F91" s="104"/>
      <c r="G91" s="104"/>
      <c r="H91" s="104"/>
    </row>
    <row r="92" spans="1:8" ht="12.5">
      <c r="A92" s="110"/>
      <c r="B92" s="110"/>
      <c r="C92" s="110"/>
      <c r="D92" s="104"/>
      <c r="E92" s="104"/>
      <c r="F92" s="104"/>
      <c r="G92" s="104"/>
      <c r="H92" s="104"/>
    </row>
    <row r="93" spans="1:8" ht="12.5">
      <c r="A93" s="110"/>
      <c r="B93" s="110"/>
      <c r="C93" s="110"/>
      <c r="D93" s="104"/>
      <c r="E93" s="104"/>
      <c r="F93" s="104"/>
      <c r="G93" s="104"/>
      <c r="H93" s="104"/>
    </row>
    <row r="94" spans="1:8" ht="12.5">
      <c r="A94" s="110"/>
      <c r="B94" s="110"/>
      <c r="C94" s="110"/>
      <c r="D94" s="104"/>
      <c r="E94" s="104"/>
      <c r="F94" s="104"/>
      <c r="G94" s="104"/>
      <c r="H94" s="104"/>
    </row>
    <row r="95" spans="1:8" ht="12.5">
      <c r="A95" s="110"/>
      <c r="B95" s="110"/>
      <c r="C95" s="110"/>
      <c r="D95" s="104"/>
      <c r="E95" s="104"/>
      <c r="F95" s="104"/>
      <c r="G95" s="104"/>
      <c r="H95" s="104"/>
    </row>
    <row r="96" spans="1:8" ht="12.5">
      <c r="A96" s="110"/>
      <c r="B96" s="110"/>
      <c r="C96" s="110"/>
      <c r="D96" s="104"/>
      <c r="E96" s="104"/>
      <c r="F96" s="104"/>
      <c r="G96" s="104"/>
      <c r="H96" s="104"/>
    </row>
    <row r="97" spans="1:8" ht="12.5">
      <c r="A97" s="110"/>
      <c r="B97" s="110"/>
      <c r="C97" s="110"/>
      <c r="D97" s="104"/>
      <c r="E97" s="104"/>
      <c r="F97" s="104"/>
      <c r="G97" s="104"/>
      <c r="H97" s="104"/>
    </row>
    <row r="98" spans="1:8" ht="12.5">
      <c r="A98" s="110"/>
      <c r="B98" s="110"/>
      <c r="C98" s="110"/>
      <c r="D98" s="104"/>
      <c r="E98" s="104"/>
      <c r="F98" s="104"/>
      <c r="G98" s="104"/>
      <c r="H98" s="104"/>
    </row>
    <row r="99" spans="1:8" ht="12.5">
      <c r="A99" s="110"/>
      <c r="B99" s="110"/>
      <c r="C99" s="110"/>
      <c r="D99" s="104"/>
      <c r="E99" s="104"/>
      <c r="F99" s="104"/>
      <c r="G99" s="104"/>
      <c r="H99" s="104"/>
    </row>
    <row r="100" spans="1:8" ht="12.5">
      <c r="A100" s="110"/>
      <c r="B100" s="110"/>
      <c r="C100" s="110"/>
      <c r="D100" s="104"/>
      <c r="E100" s="104"/>
      <c r="F100" s="104"/>
      <c r="G100" s="104"/>
      <c r="H100" s="104"/>
    </row>
    <row r="101" spans="1:8" ht="12.5">
      <c r="A101" s="110"/>
      <c r="B101" s="110"/>
      <c r="C101" s="110"/>
      <c r="D101" s="104"/>
      <c r="E101" s="104"/>
      <c r="F101" s="104"/>
      <c r="G101" s="104"/>
      <c r="H101" s="104"/>
    </row>
    <row r="102" spans="1:8" ht="12.5">
      <c r="A102" s="110"/>
      <c r="B102" s="110"/>
      <c r="C102" s="110"/>
      <c r="D102" s="104"/>
      <c r="E102" s="104"/>
      <c r="F102" s="104"/>
      <c r="G102" s="104"/>
      <c r="H102" s="104"/>
    </row>
    <row r="103" spans="1:8" ht="12.5">
      <c r="A103" s="110"/>
      <c r="B103" s="110"/>
      <c r="C103" s="110"/>
      <c r="D103" s="104"/>
      <c r="E103" s="104"/>
      <c r="F103" s="104"/>
      <c r="G103" s="104"/>
      <c r="H103" s="104"/>
    </row>
    <row r="104" spans="1:8" ht="12.5">
      <c r="A104" s="110"/>
      <c r="B104" s="110"/>
      <c r="C104" s="110"/>
      <c r="D104" s="104"/>
      <c r="E104" s="104"/>
      <c r="F104" s="104"/>
      <c r="G104" s="104"/>
      <c r="H104" s="104"/>
    </row>
    <row r="105" spans="1:8" ht="12.5">
      <c r="A105" s="110"/>
      <c r="B105" s="110"/>
      <c r="C105" s="110"/>
      <c r="D105" s="104"/>
      <c r="E105" s="104"/>
      <c r="F105" s="104"/>
      <c r="G105" s="104"/>
      <c r="H105" s="104"/>
    </row>
    <row r="106" spans="1:8" ht="12.5">
      <c r="A106" s="110"/>
      <c r="B106" s="110"/>
      <c r="C106" s="110"/>
      <c r="D106" s="104"/>
      <c r="E106" s="104"/>
      <c r="F106" s="104"/>
      <c r="G106" s="104"/>
      <c r="H106" s="104"/>
    </row>
    <row r="107" spans="1:8" ht="12.5">
      <c r="A107" s="110"/>
      <c r="B107" s="110"/>
      <c r="C107" s="110"/>
      <c r="D107" s="104"/>
      <c r="E107" s="104"/>
      <c r="F107" s="104"/>
      <c r="G107" s="104"/>
      <c r="H107" s="104"/>
    </row>
    <row r="108" spans="1:8" ht="12.5">
      <c r="A108" s="110"/>
      <c r="B108" s="110"/>
      <c r="C108" s="110"/>
      <c r="D108" s="104"/>
      <c r="E108" s="104"/>
      <c r="F108" s="104"/>
      <c r="G108" s="104"/>
      <c r="H108" s="104"/>
    </row>
    <row r="109" spans="1:8" ht="12.5">
      <c r="A109" s="110"/>
      <c r="B109" s="110"/>
      <c r="C109" s="110"/>
      <c r="D109" s="104"/>
      <c r="E109" s="104"/>
      <c r="F109" s="104"/>
      <c r="G109" s="104"/>
      <c r="H109" s="104"/>
    </row>
    <row r="110" spans="1:8" ht="12.5">
      <c r="A110" s="110"/>
      <c r="B110" s="110"/>
      <c r="C110" s="110"/>
      <c r="D110" s="104"/>
      <c r="E110" s="104"/>
      <c r="F110" s="104"/>
      <c r="G110" s="104"/>
      <c r="H110" s="104"/>
    </row>
    <row r="111" spans="1:8" ht="12.5">
      <c r="A111" s="110"/>
      <c r="B111" s="110"/>
      <c r="C111" s="110"/>
      <c r="D111" s="104"/>
      <c r="E111" s="104"/>
      <c r="F111" s="104"/>
      <c r="G111" s="104"/>
      <c r="H111" s="104"/>
    </row>
    <row r="112" spans="1:8" ht="12.5">
      <c r="A112" s="110"/>
      <c r="B112" s="110"/>
      <c r="C112" s="110"/>
      <c r="D112" s="104"/>
      <c r="E112" s="104"/>
      <c r="F112" s="104"/>
      <c r="G112" s="104"/>
      <c r="H112" s="104"/>
    </row>
    <row r="113" spans="1:8" ht="12.5">
      <c r="A113" s="110"/>
      <c r="B113" s="110"/>
      <c r="C113" s="110"/>
      <c r="D113" s="104"/>
      <c r="E113" s="104"/>
      <c r="F113" s="104"/>
      <c r="G113" s="104"/>
      <c r="H113" s="104"/>
    </row>
    <row r="114" spans="1:8" ht="12.5">
      <c r="A114" s="110"/>
      <c r="B114" s="110"/>
      <c r="C114" s="110"/>
      <c r="D114" s="104"/>
      <c r="E114" s="104"/>
      <c r="F114" s="104"/>
      <c r="G114" s="104"/>
      <c r="H114" s="104"/>
    </row>
    <row r="115" spans="1:8" ht="12.5">
      <c r="A115" s="110"/>
      <c r="B115" s="110"/>
      <c r="C115" s="110"/>
      <c r="D115" s="104"/>
      <c r="E115" s="104"/>
      <c r="F115" s="104"/>
      <c r="G115" s="104"/>
      <c r="H115" s="104"/>
    </row>
    <row r="116" spans="1:8" ht="12.5">
      <c r="A116" s="110"/>
      <c r="B116" s="110"/>
      <c r="C116" s="110"/>
      <c r="D116" s="104"/>
      <c r="E116" s="104"/>
      <c r="F116" s="104"/>
      <c r="G116" s="104"/>
      <c r="H116" s="104"/>
    </row>
    <row r="117" spans="1:8" ht="12.5">
      <c r="A117" s="110"/>
      <c r="B117" s="110"/>
      <c r="C117" s="110"/>
      <c r="D117" s="104"/>
      <c r="E117" s="104"/>
      <c r="F117" s="104"/>
      <c r="G117" s="104"/>
      <c r="H117" s="104"/>
    </row>
    <row r="118" spans="1:8" ht="12.5">
      <c r="A118" s="110"/>
      <c r="B118" s="110"/>
      <c r="C118" s="110"/>
      <c r="D118" s="104"/>
      <c r="E118" s="104"/>
      <c r="F118" s="104"/>
      <c r="G118" s="104"/>
      <c r="H118" s="104"/>
    </row>
    <row r="119" spans="1:8" ht="12.5">
      <c r="A119" s="110"/>
      <c r="B119" s="110"/>
      <c r="C119" s="110"/>
      <c r="D119" s="104"/>
      <c r="E119" s="104"/>
      <c r="F119" s="104"/>
      <c r="G119" s="104"/>
      <c r="H119" s="104"/>
    </row>
    <row r="120" spans="1:8" ht="12.5">
      <c r="A120" s="110"/>
      <c r="B120" s="110"/>
      <c r="C120" s="110"/>
      <c r="D120" s="104"/>
      <c r="E120" s="104"/>
      <c r="F120" s="104"/>
      <c r="G120" s="104"/>
      <c r="H120" s="104"/>
    </row>
    <row r="121" spans="1:8" ht="12.5">
      <c r="A121" s="110"/>
      <c r="B121" s="110"/>
      <c r="C121" s="110"/>
      <c r="D121" s="104"/>
      <c r="E121" s="104"/>
      <c r="F121" s="104"/>
      <c r="G121" s="104"/>
      <c r="H121" s="104"/>
    </row>
    <row r="122" spans="1:8" ht="12.5">
      <c r="A122" s="110"/>
      <c r="B122" s="110"/>
      <c r="C122" s="110"/>
      <c r="D122" s="104"/>
      <c r="E122" s="104"/>
      <c r="F122" s="104"/>
      <c r="G122" s="104"/>
      <c r="H122" s="104"/>
    </row>
    <row r="123" spans="1:8" ht="12.5">
      <c r="A123" s="110"/>
      <c r="B123" s="110"/>
      <c r="C123" s="110"/>
      <c r="D123" s="104"/>
      <c r="E123" s="104"/>
      <c r="F123" s="104"/>
      <c r="G123" s="104"/>
      <c r="H123" s="104"/>
    </row>
    <row r="124" spans="1:8" ht="12.5">
      <c r="A124" s="110"/>
      <c r="B124" s="110"/>
      <c r="C124" s="110"/>
      <c r="D124" s="104"/>
      <c r="E124" s="104"/>
      <c r="F124" s="104"/>
      <c r="G124" s="104"/>
      <c r="H124" s="104"/>
    </row>
    <row r="125" spans="1:8" ht="12.5">
      <c r="A125" s="110"/>
      <c r="B125" s="110"/>
      <c r="C125" s="110"/>
      <c r="D125" s="104"/>
      <c r="E125" s="104"/>
      <c r="F125" s="104"/>
      <c r="G125" s="104"/>
      <c r="H125" s="104"/>
    </row>
    <row r="126" spans="1:8" ht="12.5">
      <c r="A126" s="110"/>
      <c r="B126" s="110"/>
      <c r="C126" s="110"/>
      <c r="D126" s="104"/>
      <c r="E126" s="104"/>
      <c r="F126" s="104"/>
      <c r="G126" s="104"/>
      <c r="H126" s="104"/>
    </row>
    <row r="127" spans="1:8" ht="12.5">
      <c r="A127" s="110"/>
      <c r="B127" s="110"/>
      <c r="C127" s="110"/>
      <c r="D127" s="104"/>
      <c r="E127" s="104"/>
      <c r="F127" s="104"/>
      <c r="G127" s="104"/>
      <c r="H127" s="104"/>
    </row>
    <row r="128" spans="1:8" ht="12.5">
      <c r="A128" s="110"/>
      <c r="B128" s="110"/>
      <c r="C128" s="110"/>
      <c r="D128" s="104"/>
      <c r="E128" s="104"/>
      <c r="F128" s="104"/>
      <c r="G128" s="104"/>
      <c r="H128" s="104"/>
    </row>
    <row r="129" spans="1:8" ht="12.5">
      <c r="A129" s="110"/>
      <c r="B129" s="110"/>
      <c r="C129" s="110"/>
      <c r="D129" s="104"/>
      <c r="E129" s="104"/>
      <c r="F129" s="104"/>
      <c r="G129" s="104"/>
      <c r="H129" s="104"/>
    </row>
    <row r="130" spans="1:8" ht="12.5">
      <c r="A130" s="110"/>
      <c r="B130" s="110"/>
      <c r="C130" s="110"/>
      <c r="D130" s="104"/>
      <c r="E130" s="104"/>
      <c r="F130" s="104"/>
      <c r="G130" s="104"/>
      <c r="H130" s="104"/>
    </row>
    <row r="131" spans="1:8" ht="12.5">
      <c r="A131" s="110"/>
      <c r="B131" s="110"/>
      <c r="C131" s="110"/>
      <c r="D131" s="104"/>
      <c r="E131" s="104"/>
      <c r="F131" s="104"/>
      <c r="G131" s="104"/>
      <c r="H131" s="104"/>
    </row>
    <row r="132" spans="1:8" ht="12.5">
      <c r="A132" s="110"/>
      <c r="B132" s="110"/>
      <c r="C132" s="110"/>
      <c r="D132" s="104"/>
      <c r="E132" s="104"/>
      <c r="F132" s="104"/>
      <c r="G132" s="104"/>
      <c r="H132" s="104"/>
    </row>
    <row r="133" spans="1:8" ht="12.5">
      <c r="A133" s="110"/>
      <c r="B133" s="110"/>
      <c r="C133" s="110"/>
      <c r="D133" s="104"/>
      <c r="E133" s="104"/>
      <c r="F133" s="104"/>
      <c r="G133" s="104"/>
      <c r="H133" s="104"/>
    </row>
    <row r="134" spans="1:8" ht="12.5">
      <c r="A134" s="110"/>
      <c r="B134" s="110"/>
      <c r="C134" s="110"/>
      <c r="D134" s="104"/>
      <c r="E134" s="104"/>
      <c r="F134" s="104"/>
      <c r="G134" s="104"/>
      <c r="H134" s="104"/>
    </row>
    <row r="135" spans="1:8" ht="12.5">
      <c r="A135" s="110"/>
      <c r="B135" s="110"/>
      <c r="C135" s="110"/>
      <c r="D135" s="104"/>
      <c r="E135" s="104"/>
      <c r="F135" s="104"/>
      <c r="G135" s="104"/>
      <c r="H135" s="104"/>
    </row>
    <row r="136" spans="1:8" ht="12.5">
      <c r="A136" s="110"/>
      <c r="B136" s="110"/>
      <c r="C136" s="110"/>
      <c r="D136" s="104"/>
      <c r="E136" s="104"/>
      <c r="F136" s="104"/>
      <c r="G136" s="104"/>
      <c r="H136" s="104"/>
    </row>
    <row r="137" spans="1:8" ht="12.5">
      <c r="A137" s="110"/>
      <c r="B137" s="110"/>
      <c r="C137" s="110"/>
      <c r="D137" s="104"/>
      <c r="E137" s="104"/>
      <c r="F137" s="104"/>
      <c r="G137" s="104"/>
      <c r="H137" s="104"/>
    </row>
    <row r="138" spans="1:8" ht="12.5">
      <c r="A138" s="110"/>
      <c r="B138" s="110"/>
      <c r="C138" s="110"/>
      <c r="D138" s="104"/>
      <c r="E138" s="104"/>
      <c r="F138" s="104"/>
      <c r="G138" s="104"/>
      <c r="H138" s="104"/>
    </row>
    <row r="139" spans="1:8" ht="12.5">
      <c r="A139" s="104"/>
      <c r="B139" s="104"/>
      <c r="C139" s="104"/>
      <c r="D139" s="104"/>
      <c r="E139" s="104"/>
      <c r="F139" s="104"/>
      <c r="G139" s="104"/>
      <c r="H139" s="104"/>
    </row>
    <row r="140" spans="1:8" ht="12.5">
      <c r="A140" s="104"/>
      <c r="B140" s="104"/>
      <c r="C140" s="104"/>
      <c r="D140" s="104"/>
      <c r="E140" s="104"/>
      <c r="F140" s="104"/>
      <c r="G140" s="104"/>
      <c r="H140" s="104"/>
    </row>
    <row r="141" spans="1:8" ht="12.5">
      <c r="A141" s="104"/>
      <c r="B141" s="104"/>
      <c r="C141" s="104"/>
      <c r="D141" s="104"/>
      <c r="E141" s="104"/>
      <c r="F141" s="104"/>
      <c r="G141" s="104"/>
      <c r="H141" s="104"/>
    </row>
    <row r="142" spans="1:8" ht="12.5">
      <c r="A142" s="104"/>
      <c r="B142" s="104"/>
      <c r="C142" s="104"/>
      <c r="D142" s="104"/>
      <c r="E142" s="104"/>
      <c r="F142" s="104"/>
      <c r="G142" s="104"/>
      <c r="H142" s="104"/>
    </row>
    <row r="143" spans="1:8" ht="12.5">
      <c r="A143" s="104"/>
      <c r="B143" s="104"/>
      <c r="C143" s="104"/>
      <c r="D143" s="104"/>
      <c r="E143" s="104"/>
      <c r="F143" s="104"/>
      <c r="G143" s="104"/>
      <c r="H143" s="104"/>
    </row>
    <row r="144" spans="1:8" ht="12.5">
      <c r="A144" s="104"/>
      <c r="B144" s="104"/>
      <c r="C144" s="104"/>
      <c r="D144" s="104"/>
      <c r="E144" s="104"/>
      <c r="F144" s="104"/>
      <c r="G144" s="104"/>
      <c r="H144" s="104"/>
    </row>
    <row r="145" spans="1:8" ht="12.5">
      <c r="A145" s="104"/>
      <c r="B145" s="104"/>
      <c r="C145" s="104"/>
      <c r="D145" s="104"/>
      <c r="E145" s="104"/>
      <c r="F145" s="104"/>
      <c r="G145" s="104"/>
      <c r="H145" s="104"/>
    </row>
    <row r="146" spans="1:8" ht="12.5">
      <c r="A146" s="104"/>
      <c r="B146" s="104"/>
      <c r="C146" s="104"/>
      <c r="D146" s="104"/>
      <c r="E146" s="104"/>
      <c r="F146" s="104"/>
      <c r="G146" s="104"/>
      <c r="H146" s="104"/>
    </row>
    <row r="147" spans="1:8" ht="12.5">
      <c r="A147" s="104"/>
      <c r="B147" s="104"/>
      <c r="C147" s="104"/>
      <c r="D147" s="104"/>
      <c r="E147" s="104"/>
      <c r="F147" s="104"/>
      <c r="G147" s="104"/>
      <c r="H147" s="104"/>
    </row>
    <row r="148" spans="1:8" ht="12.5">
      <c r="A148" s="104"/>
      <c r="B148" s="104"/>
      <c r="C148" s="104"/>
      <c r="D148" s="104"/>
      <c r="E148" s="104"/>
      <c r="F148" s="104"/>
      <c r="G148" s="104"/>
      <c r="H148" s="104"/>
    </row>
    <row r="149" spans="1:8" ht="12.5">
      <c r="A149" s="104"/>
      <c r="B149" s="104"/>
      <c r="C149" s="104"/>
      <c r="D149" s="104"/>
      <c r="E149" s="104"/>
      <c r="F149" s="104"/>
      <c r="G149" s="104"/>
      <c r="H149" s="104"/>
    </row>
    <row r="150" spans="1:8" ht="12.5">
      <c r="A150" s="104"/>
      <c r="B150" s="104"/>
      <c r="C150" s="104"/>
      <c r="D150" s="104"/>
      <c r="E150" s="104"/>
      <c r="F150" s="104"/>
      <c r="G150" s="104"/>
      <c r="H150" s="104"/>
    </row>
    <row r="151" spans="1:8" ht="12.5">
      <c r="A151" s="104"/>
      <c r="B151" s="104"/>
      <c r="C151" s="104"/>
      <c r="D151" s="104"/>
      <c r="E151" s="104"/>
      <c r="F151" s="104"/>
      <c r="G151" s="104"/>
      <c r="H151" s="104"/>
    </row>
    <row r="152" spans="1:8" ht="12.5">
      <c r="A152" s="104"/>
      <c r="B152" s="104"/>
      <c r="C152" s="104"/>
      <c r="D152" s="104"/>
      <c r="E152" s="104"/>
      <c r="F152" s="104"/>
      <c r="G152" s="104"/>
      <c r="H152" s="104"/>
    </row>
    <row r="153" spans="1:8" ht="12.5">
      <c r="A153" s="104"/>
      <c r="B153" s="104"/>
      <c r="C153" s="104"/>
      <c r="D153" s="104"/>
      <c r="E153" s="104"/>
      <c r="F153" s="104"/>
      <c r="G153" s="104"/>
      <c r="H153" s="104"/>
    </row>
    <row r="154" spans="1:8" ht="12.5">
      <c r="A154" s="104"/>
      <c r="B154" s="104"/>
      <c r="C154" s="104"/>
      <c r="D154" s="104"/>
      <c r="E154" s="104"/>
      <c r="F154" s="104"/>
      <c r="G154" s="104"/>
      <c r="H154" s="104"/>
    </row>
    <row r="155" spans="1:8" ht="12.5">
      <c r="A155" s="104"/>
      <c r="B155" s="104"/>
      <c r="C155" s="104"/>
      <c r="D155" s="104"/>
      <c r="E155" s="104"/>
      <c r="F155" s="104"/>
      <c r="G155" s="104"/>
      <c r="H155" s="104"/>
    </row>
    <row r="156" spans="1:8" ht="12.5">
      <c r="A156" s="104"/>
      <c r="B156" s="104"/>
      <c r="C156" s="104"/>
      <c r="D156" s="104"/>
      <c r="E156" s="104"/>
      <c r="F156" s="104"/>
      <c r="G156" s="104"/>
      <c r="H156" s="104"/>
    </row>
    <row r="157" spans="1:8" ht="12.5">
      <c r="A157" s="104"/>
      <c r="B157" s="104"/>
      <c r="C157" s="104"/>
      <c r="D157" s="104"/>
      <c r="E157" s="104"/>
      <c r="F157" s="104"/>
      <c r="G157" s="104"/>
      <c r="H157" s="104"/>
    </row>
    <row r="158" spans="1:8" ht="12.5">
      <c r="A158" s="104"/>
      <c r="B158" s="104"/>
      <c r="C158" s="104"/>
      <c r="D158" s="104"/>
      <c r="E158" s="104"/>
      <c r="F158" s="104"/>
      <c r="G158" s="104"/>
      <c r="H158" s="104"/>
    </row>
    <row r="159" spans="1:8" ht="12.5">
      <c r="A159" s="104"/>
      <c r="B159" s="104"/>
      <c r="C159" s="104"/>
      <c r="D159" s="104"/>
      <c r="E159" s="104"/>
      <c r="F159" s="104"/>
      <c r="G159" s="104"/>
      <c r="H159" s="104"/>
    </row>
    <row r="160" spans="1:8" ht="12.5">
      <c r="A160" s="104"/>
      <c r="B160" s="104"/>
      <c r="C160" s="104"/>
      <c r="D160" s="104"/>
      <c r="E160" s="104"/>
      <c r="F160" s="104"/>
      <c r="G160" s="104"/>
      <c r="H160" s="104"/>
    </row>
    <row r="161" spans="1:8" ht="12.5">
      <c r="A161" s="104"/>
      <c r="B161" s="104"/>
      <c r="C161" s="104"/>
      <c r="D161" s="104"/>
      <c r="E161" s="104"/>
      <c r="F161" s="104"/>
      <c r="G161" s="104"/>
      <c r="H161" s="104"/>
    </row>
    <row r="162" spans="1:8" ht="12.5">
      <c r="A162" s="104"/>
      <c r="B162" s="104"/>
      <c r="C162" s="104"/>
      <c r="D162" s="104"/>
      <c r="E162" s="104"/>
      <c r="F162" s="104"/>
      <c r="G162" s="104"/>
      <c r="H162" s="104"/>
    </row>
    <row r="163" spans="1:8" ht="12.5">
      <c r="A163" s="104"/>
      <c r="B163" s="104"/>
      <c r="C163" s="104"/>
      <c r="D163" s="104"/>
      <c r="E163" s="104"/>
      <c r="F163" s="104"/>
      <c r="G163" s="104"/>
      <c r="H163" s="104"/>
    </row>
    <row r="164" spans="1:8" ht="12.5">
      <c r="A164" s="104"/>
      <c r="B164" s="104"/>
      <c r="C164" s="104"/>
      <c r="D164" s="104"/>
      <c r="E164" s="104"/>
      <c r="F164" s="104"/>
      <c r="G164" s="104"/>
      <c r="H164" s="104"/>
    </row>
    <row r="165" spans="1:8" ht="12.5">
      <c r="A165" s="104"/>
      <c r="B165" s="104"/>
      <c r="C165" s="104"/>
      <c r="D165" s="104"/>
      <c r="E165" s="104"/>
      <c r="F165" s="104"/>
      <c r="G165" s="104"/>
      <c r="H165" s="104"/>
    </row>
    <row r="166" spans="1:8" ht="12.5">
      <c r="A166" s="104"/>
      <c r="B166" s="104"/>
      <c r="C166" s="104"/>
      <c r="D166" s="104"/>
      <c r="E166" s="104"/>
      <c r="F166" s="104"/>
      <c r="G166" s="104"/>
      <c r="H166" s="104"/>
    </row>
    <row r="167" spans="1:8" ht="12.5">
      <c r="A167" s="104"/>
      <c r="B167" s="104"/>
      <c r="C167" s="104"/>
      <c r="D167" s="104"/>
      <c r="E167" s="104"/>
      <c r="F167" s="104"/>
      <c r="G167" s="104"/>
      <c r="H167" s="104"/>
    </row>
    <row r="168" spans="1:8" ht="12.5">
      <c r="A168" s="104"/>
      <c r="B168" s="104"/>
      <c r="C168" s="104"/>
      <c r="D168" s="104"/>
      <c r="E168" s="104"/>
      <c r="F168" s="104"/>
      <c r="G168" s="104"/>
      <c r="H168" s="104"/>
    </row>
    <row r="169" spans="1:8" ht="12.5">
      <c r="A169" s="104"/>
      <c r="B169" s="104"/>
      <c r="C169" s="104"/>
      <c r="D169" s="104"/>
      <c r="E169" s="104"/>
      <c r="F169" s="104"/>
      <c r="G169" s="104"/>
      <c r="H169" s="104"/>
    </row>
    <row r="170" spans="1:8" ht="12.5">
      <c r="A170" s="104"/>
      <c r="B170" s="104"/>
      <c r="C170" s="104"/>
      <c r="D170" s="104"/>
      <c r="E170" s="104"/>
      <c r="F170" s="104"/>
      <c r="G170" s="104"/>
      <c r="H170" s="104"/>
    </row>
    <row r="171" spans="1:8" ht="12.5">
      <c r="A171" s="104"/>
      <c r="B171" s="104"/>
      <c r="C171" s="104"/>
      <c r="D171" s="104"/>
      <c r="E171" s="104"/>
      <c r="F171" s="104"/>
      <c r="G171" s="104"/>
      <c r="H171" s="104"/>
    </row>
    <row r="172" spans="1:8" ht="12.5">
      <c r="A172" s="104"/>
      <c r="B172" s="104"/>
      <c r="C172" s="104"/>
      <c r="D172" s="104"/>
      <c r="E172" s="104"/>
      <c r="F172" s="104"/>
      <c r="G172" s="104"/>
      <c r="H172" s="104"/>
    </row>
    <row r="173" spans="1:8" ht="12.5">
      <c r="A173" s="104"/>
      <c r="B173" s="104"/>
      <c r="C173" s="104"/>
      <c r="D173" s="104"/>
      <c r="E173" s="104"/>
      <c r="F173" s="104"/>
      <c r="G173" s="104"/>
      <c r="H173" s="104"/>
    </row>
    <row r="174" spans="1:8" ht="12.5">
      <c r="A174" s="104"/>
      <c r="B174" s="104"/>
      <c r="C174" s="104"/>
      <c r="D174" s="104"/>
      <c r="E174" s="104"/>
      <c r="F174" s="104"/>
      <c r="G174" s="104"/>
      <c r="H174" s="104"/>
    </row>
    <row r="175" spans="1:8" ht="12.5">
      <c r="A175" s="104"/>
      <c r="B175" s="104"/>
      <c r="C175" s="104"/>
      <c r="D175" s="104"/>
      <c r="E175" s="104"/>
      <c r="F175" s="104"/>
      <c r="G175" s="104"/>
      <c r="H175" s="104"/>
    </row>
    <row r="176" spans="1:8" ht="12.5">
      <c r="A176" s="104"/>
      <c r="B176" s="104"/>
      <c r="C176" s="104"/>
      <c r="D176" s="104"/>
      <c r="E176" s="104"/>
      <c r="F176" s="104"/>
      <c r="G176" s="104"/>
      <c r="H176" s="104"/>
    </row>
    <row r="177" spans="1:8" ht="12.5">
      <c r="A177" s="104"/>
      <c r="B177" s="104"/>
      <c r="C177" s="104"/>
      <c r="D177" s="104"/>
      <c r="E177" s="104"/>
      <c r="F177" s="104"/>
      <c r="G177" s="104"/>
      <c r="H177" s="104"/>
    </row>
    <row r="178" spans="1:8" ht="12.5">
      <c r="A178" s="104"/>
      <c r="B178" s="104"/>
      <c r="C178" s="104"/>
      <c r="D178" s="104"/>
      <c r="E178" s="104"/>
      <c r="F178" s="104"/>
      <c r="G178" s="104"/>
      <c r="H178" s="104"/>
    </row>
    <row r="179" spans="1:8" ht="12.5">
      <c r="A179" s="104"/>
      <c r="B179" s="104"/>
      <c r="C179" s="104"/>
      <c r="D179" s="104"/>
      <c r="E179" s="104"/>
      <c r="F179" s="104"/>
      <c r="G179" s="104"/>
      <c r="H179" s="104"/>
    </row>
    <row r="180" spans="1:8" ht="12.5">
      <c r="A180" s="104"/>
      <c r="B180" s="104"/>
      <c r="C180" s="104"/>
      <c r="D180" s="104"/>
      <c r="E180" s="104"/>
      <c r="F180" s="104"/>
      <c r="G180" s="104"/>
      <c r="H180" s="104"/>
    </row>
    <row r="181" spans="1:8" ht="12.5">
      <c r="A181" s="104"/>
      <c r="B181" s="104"/>
      <c r="C181" s="104"/>
      <c r="D181" s="104"/>
      <c r="E181" s="104"/>
      <c r="F181" s="104"/>
      <c r="G181" s="104"/>
      <c r="H181" s="104"/>
    </row>
    <row r="182" spans="1:8" ht="12.5">
      <c r="A182" s="104"/>
      <c r="B182" s="104"/>
      <c r="C182" s="104"/>
      <c r="D182" s="104"/>
      <c r="E182" s="104"/>
      <c r="F182" s="104"/>
      <c r="G182" s="104"/>
      <c r="H182" s="104"/>
    </row>
    <row r="183" spans="1:8" ht="12.5">
      <c r="A183" s="104"/>
      <c r="B183" s="104"/>
      <c r="C183" s="104"/>
      <c r="D183" s="104"/>
      <c r="E183" s="104"/>
      <c r="F183" s="104"/>
      <c r="G183" s="104"/>
      <c r="H183" s="104"/>
    </row>
    <row r="184" spans="1:8" ht="12.5">
      <c r="A184" s="104"/>
      <c r="B184" s="104"/>
      <c r="C184" s="104"/>
      <c r="D184" s="104"/>
      <c r="E184" s="104"/>
      <c r="F184" s="104"/>
      <c r="G184" s="104"/>
      <c r="H184" s="104"/>
    </row>
    <row r="185" spans="1:8" ht="12.5">
      <c r="A185" s="104"/>
      <c r="B185" s="104"/>
      <c r="C185" s="104"/>
      <c r="D185" s="104"/>
      <c r="E185" s="104"/>
      <c r="F185" s="104"/>
      <c r="G185" s="104"/>
      <c r="H185" s="104"/>
    </row>
    <row r="186" spans="1:8" ht="12.5">
      <c r="A186" s="104"/>
      <c r="B186" s="104"/>
      <c r="C186" s="104"/>
      <c r="D186" s="104"/>
      <c r="E186" s="104"/>
      <c r="F186" s="104"/>
      <c r="G186" s="104"/>
      <c r="H186" s="104"/>
    </row>
    <row r="187" spans="1:8" ht="12.5">
      <c r="A187" s="104"/>
      <c r="B187" s="104"/>
      <c r="C187" s="104"/>
      <c r="D187" s="104"/>
      <c r="E187" s="104"/>
      <c r="F187" s="104"/>
      <c r="G187" s="104"/>
      <c r="H187" s="104"/>
    </row>
    <row r="188" spans="1:8" ht="12.5">
      <c r="A188" s="104"/>
      <c r="B188" s="104"/>
      <c r="C188" s="104"/>
      <c r="D188" s="104"/>
      <c r="E188" s="104"/>
      <c r="F188" s="104"/>
      <c r="G188" s="104"/>
      <c r="H188" s="104"/>
    </row>
    <row r="189" spans="1:8" ht="12.5">
      <c r="A189" s="104"/>
      <c r="B189" s="104"/>
      <c r="C189" s="104"/>
      <c r="D189" s="104"/>
      <c r="E189" s="104"/>
      <c r="F189" s="104"/>
      <c r="G189" s="104"/>
      <c r="H189" s="104"/>
    </row>
    <row r="190" spans="1:8" ht="12.5">
      <c r="A190" s="104"/>
      <c r="B190" s="104"/>
      <c r="C190" s="104"/>
      <c r="D190" s="104"/>
      <c r="E190" s="104"/>
      <c r="F190" s="104"/>
      <c r="G190" s="104"/>
      <c r="H190" s="104"/>
    </row>
    <row r="191" spans="1:8" ht="12.5">
      <c r="A191" s="104"/>
      <c r="B191" s="104"/>
      <c r="C191" s="104"/>
      <c r="D191" s="104"/>
      <c r="E191" s="104"/>
      <c r="F191" s="104"/>
      <c r="G191" s="104"/>
      <c r="H191" s="104"/>
    </row>
    <row r="192" spans="1:8" ht="12.5">
      <c r="A192" s="104"/>
      <c r="B192" s="104"/>
      <c r="C192" s="104"/>
      <c r="D192" s="104"/>
      <c r="E192" s="104"/>
      <c r="F192" s="104"/>
      <c r="G192" s="104"/>
      <c r="H192" s="104"/>
    </row>
    <row r="193" spans="1:8" ht="12.5">
      <c r="A193" s="104"/>
      <c r="B193" s="104"/>
      <c r="C193" s="104"/>
      <c r="D193" s="104"/>
      <c r="E193" s="104"/>
      <c r="F193" s="104"/>
      <c r="G193" s="104"/>
      <c r="H193" s="104"/>
    </row>
    <row r="194" spans="1:8" ht="12.5">
      <c r="A194" s="104"/>
      <c r="B194" s="104"/>
      <c r="C194" s="104"/>
      <c r="D194" s="104"/>
      <c r="E194" s="104"/>
      <c r="F194" s="104"/>
      <c r="G194" s="104"/>
      <c r="H194" s="104"/>
    </row>
    <row r="195" spans="1:8" ht="12.5">
      <c r="A195" s="104"/>
      <c r="B195" s="104"/>
      <c r="C195" s="104"/>
      <c r="D195" s="104"/>
      <c r="E195" s="104"/>
      <c r="F195" s="104"/>
      <c r="G195" s="104"/>
      <c r="H195" s="104"/>
    </row>
    <row r="196" spans="1:8" ht="12.5">
      <c r="A196" s="104"/>
      <c r="B196" s="104"/>
      <c r="C196" s="104"/>
      <c r="D196" s="104"/>
      <c r="E196" s="104"/>
      <c r="F196" s="104"/>
      <c r="G196" s="104"/>
      <c r="H196" s="104"/>
    </row>
    <row r="197" spans="1:8" ht="12.5">
      <c r="A197" s="104"/>
      <c r="B197" s="104"/>
      <c r="C197" s="104"/>
      <c r="D197" s="104"/>
      <c r="E197" s="104"/>
      <c r="F197" s="104"/>
      <c r="G197" s="104"/>
      <c r="H197" s="104"/>
    </row>
    <row r="198" spans="1:8" ht="12.5">
      <c r="A198" s="104"/>
      <c r="B198" s="104"/>
      <c r="C198" s="104"/>
      <c r="D198" s="104"/>
      <c r="E198" s="104"/>
      <c r="F198" s="104"/>
      <c r="G198" s="104"/>
      <c r="H198" s="104"/>
    </row>
    <row r="199" spans="1:8" ht="12.5">
      <c r="A199" s="104"/>
      <c r="B199" s="104"/>
      <c r="C199" s="104"/>
      <c r="D199" s="104"/>
      <c r="E199" s="104"/>
      <c r="F199" s="104"/>
      <c r="G199" s="104"/>
      <c r="H199" s="104"/>
    </row>
    <row r="200" spans="1:8" ht="12.5">
      <c r="A200" s="104"/>
      <c r="B200" s="104"/>
      <c r="C200" s="104"/>
      <c r="D200" s="104"/>
      <c r="E200" s="104"/>
      <c r="F200" s="104"/>
      <c r="G200" s="104"/>
      <c r="H200" s="104"/>
    </row>
    <row r="201" spans="1:8" ht="12.5">
      <c r="A201" s="104"/>
      <c r="B201" s="104"/>
      <c r="C201" s="104"/>
      <c r="D201" s="104"/>
      <c r="E201" s="104"/>
      <c r="F201" s="104"/>
      <c r="G201" s="104"/>
      <c r="H201" s="104"/>
    </row>
    <row r="202" spans="1:8" ht="12.5">
      <c r="A202" s="104"/>
      <c r="B202" s="104"/>
      <c r="C202" s="104"/>
      <c r="D202" s="104"/>
      <c r="E202" s="104"/>
      <c r="F202" s="104"/>
      <c r="G202" s="104"/>
      <c r="H202" s="104"/>
    </row>
    <row r="203" spans="1:8" ht="12.5">
      <c r="A203" s="104"/>
      <c r="B203" s="104"/>
      <c r="C203" s="104"/>
      <c r="D203" s="104"/>
      <c r="E203" s="104"/>
      <c r="F203" s="104"/>
      <c r="G203" s="104"/>
      <c r="H203" s="104"/>
    </row>
    <row r="204" spans="1:8" ht="12.5">
      <c r="A204" s="104"/>
      <c r="B204" s="104"/>
      <c r="C204" s="104"/>
      <c r="D204" s="104"/>
      <c r="E204" s="104"/>
      <c r="F204" s="104"/>
      <c r="G204" s="104"/>
      <c r="H204" s="104"/>
    </row>
    <row r="205" spans="1:8" ht="12.5">
      <c r="A205" s="104"/>
      <c r="B205" s="104"/>
      <c r="C205" s="104"/>
      <c r="D205" s="104"/>
      <c r="E205" s="104"/>
      <c r="F205" s="104"/>
      <c r="G205" s="104"/>
      <c r="H205" s="104"/>
    </row>
    <row r="206" spans="1:8" ht="12.5">
      <c r="A206" s="104"/>
      <c r="B206" s="104"/>
      <c r="C206" s="104"/>
      <c r="D206" s="104"/>
      <c r="E206" s="104"/>
      <c r="F206" s="104"/>
      <c r="G206" s="104"/>
      <c r="H206" s="104"/>
    </row>
    <row r="207" spans="1:8" ht="12.5">
      <c r="A207" s="104"/>
      <c r="B207" s="104"/>
      <c r="C207" s="104"/>
      <c r="D207" s="104"/>
      <c r="E207" s="104"/>
      <c r="F207" s="104"/>
      <c r="G207" s="104"/>
      <c r="H207" s="104"/>
    </row>
    <row r="208" spans="1:8" ht="12.5">
      <c r="A208" s="104"/>
      <c r="B208" s="104"/>
      <c r="C208" s="104"/>
      <c r="D208" s="104"/>
      <c r="E208" s="104"/>
      <c r="F208" s="104"/>
      <c r="G208" s="104"/>
      <c r="H208" s="104"/>
    </row>
    <row r="209" spans="1:8" ht="12.5">
      <c r="A209" s="104"/>
      <c r="B209" s="104"/>
      <c r="C209" s="104"/>
      <c r="D209" s="104"/>
      <c r="E209" s="104"/>
      <c r="F209" s="104"/>
      <c r="G209" s="104"/>
      <c r="H209" s="104"/>
    </row>
    <row r="210" spans="1:8" ht="12.5">
      <c r="A210" s="104"/>
      <c r="B210" s="104"/>
      <c r="C210" s="104"/>
      <c r="D210" s="104"/>
      <c r="E210" s="104"/>
      <c r="F210" s="104"/>
      <c r="G210" s="104"/>
      <c r="H210" s="104"/>
    </row>
    <row r="211" spans="1:8" ht="12.5">
      <c r="A211" s="104"/>
      <c r="B211" s="104"/>
      <c r="C211" s="104"/>
      <c r="D211" s="104"/>
      <c r="E211" s="104"/>
      <c r="F211" s="104"/>
      <c r="G211" s="104"/>
      <c r="H211" s="104"/>
    </row>
    <row r="212" spans="1:8" ht="12.5">
      <c r="A212" s="104"/>
      <c r="B212" s="104"/>
      <c r="C212" s="104"/>
      <c r="D212" s="104"/>
      <c r="E212" s="104"/>
      <c r="F212" s="104"/>
      <c r="G212" s="104"/>
      <c r="H212" s="104"/>
    </row>
    <row r="213" spans="1:8" ht="12.5">
      <c r="A213" s="104"/>
      <c r="B213" s="104"/>
      <c r="C213" s="104"/>
      <c r="D213" s="104"/>
      <c r="E213" s="104"/>
      <c r="F213" s="104"/>
      <c r="G213" s="104"/>
      <c r="H213" s="104"/>
    </row>
    <row r="214" spans="1:8" ht="12.5">
      <c r="A214" s="104"/>
      <c r="B214" s="104"/>
      <c r="C214" s="104"/>
      <c r="D214" s="104"/>
      <c r="E214" s="104"/>
      <c r="F214" s="104"/>
      <c r="G214" s="104"/>
      <c r="H214" s="104"/>
    </row>
    <row r="215" spans="1:8" ht="12.5">
      <c r="A215" s="104"/>
      <c r="B215" s="104"/>
      <c r="C215" s="104"/>
      <c r="D215" s="104"/>
      <c r="E215" s="104"/>
      <c r="F215" s="104"/>
      <c r="G215" s="104"/>
      <c r="H215" s="104"/>
    </row>
    <row r="216" spans="1:8" ht="12.5">
      <c r="A216" s="104"/>
      <c r="B216" s="104"/>
      <c r="C216" s="104"/>
      <c r="D216" s="104"/>
      <c r="E216" s="104"/>
      <c r="F216" s="104"/>
      <c r="G216" s="104"/>
      <c r="H216" s="104"/>
    </row>
    <row r="217" spans="1:8" ht="12.5">
      <c r="A217" s="104"/>
      <c r="B217" s="104"/>
      <c r="C217" s="104"/>
      <c r="D217" s="104"/>
      <c r="E217" s="104"/>
      <c r="F217" s="104"/>
      <c r="G217" s="104"/>
      <c r="H217" s="104"/>
    </row>
    <row r="218" spans="1:8" ht="12.5">
      <c r="A218" s="104"/>
      <c r="B218" s="104"/>
      <c r="C218" s="104"/>
      <c r="D218" s="104"/>
      <c r="E218" s="104"/>
      <c r="F218" s="104"/>
      <c r="G218" s="104"/>
      <c r="H218" s="104"/>
    </row>
    <row r="219" spans="1:8" ht="12.5">
      <c r="A219" s="104"/>
      <c r="B219" s="104"/>
      <c r="C219" s="104"/>
      <c r="D219" s="104"/>
      <c r="E219" s="104"/>
      <c r="F219" s="104"/>
      <c r="G219" s="104"/>
      <c r="H219" s="104"/>
    </row>
    <row r="220" spans="1:8" ht="12.5">
      <c r="A220" s="104"/>
      <c r="B220" s="104"/>
      <c r="C220" s="104"/>
      <c r="D220" s="104"/>
      <c r="E220" s="104"/>
      <c r="F220" s="104"/>
      <c r="G220" s="104"/>
      <c r="H220" s="104"/>
    </row>
    <row r="221" spans="1:8" ht="12.5">
      <c r="A221" s="104"/>
      <c r="B221" s="104"/>
      <c r="C221" s="104"/>
      <c r="D221" s="104"/>
      <c r="E221" s="104"/>
      <c r="F221" s="104"/>
      <c r="G221" s="104"/>
      <c r="H221" s="104"/>
    </row>
    <row r="222" spans="1:8" ht="12.5">
      <c r="A222" s="104"/>
      <c r="B222" s="104"/>
      <c r="C222" s="104"/>
      <c r="D222" s="104"/>
      <c r="E222" s="104"/>
      <c r="F222" s="104"/>
      <c r="G222" s="104"/>
      <c r="H222" s="104"/>
    </row>
    <row r="223" spans="1:8" ht="12.5">
      <c r="A223" s="104"/>
      <c r="B223" s="104"/>
      <c r="C223" s="104"/>
      <c r="D223" s="104"/>
      <c r="E223" s="104"/>
      <c r="F223" s="104"/>
      <c r="G223" s="104"/>
      <c r="H223" s="104"/>
    </row>
    <row r="224" spans="1:8" ht="12.5">
      <c r="A224" s="104"/>
      <c r="B224" s="104"/>
      <c r="C224" s="104"/>
      <c r="D224" s="104"/>
      <c r="E224" s="104"/>
      <c r="F224" s="104"/>
      <c r="G224" s="104"/>
      <c r="H224" s="104"/>
    </row>
    <row r="225" spans="1:8" ht="12.5">
      <c r="A225" s="104"/>
      <c r="B225" s="104"/>
      <c r="C225" s="104"/>
      <c r="D225" s="104"/>
      <c r="E225" s="104"/>
      <c r="F225" s="104"/>
      <c r="G225" s="104"/>
      <c r="H225" s="104"/>
    </row>
    <row r="226" spans="1:8" ht="12.5">
      <c r="A226" s="104"/>
      <c r="B226" s="104"/>
      <c r="C226" s="104"/>
      <c r="D226" s="104"/>
      <c r="E226" s="104"/>
      <c r="F226" s="104"/>
      <c r="G226" s="104"/>
      <c r="H226" s="104"/>
    </row>
    <row r="227" spans="1:8" ht="12.5">
      <c r="A227" s="104"/>
      <c r="B227" s="104"/>
      <c r="C227" s="104"/>
      <c r="D227" s="104"/>
      <c r="E227" s="104"/>
      <c r="F227" s="104"/>
      <c r="G227" s="104"/>
      <c r="H227" s="104"/>
    </row>
    <row r="228" spans="1:8" ht="12.5">
      <c r="A228" s="104"/>
      <c r="B228" s="104"/>
      <c r="C228" s="104"/>
      <c r="D228" s="104"/>
      <c r="E228" s="104"/>
      <c r="F228" s="104"/>
      <c r="G228" s="104"/>
      <c r="H228" s="104"/>
    </row>
    <row r="229" spans="1:8" ht="12.5">
      <c r="A229" s="104"/>
      <c r="B229" s="104"/>
      <c r="C229" s="104"/>
      <c r="D229" s="104"/>
      <c r="E229" s="104"/>
      <c r="F229" s="104"/>
      <c r="G229" s="104"/>
      <c r="H229" s="104"/>
    </row>
    <row r="230" spans="1:8" ht="12.5">
      <c r="A230" s="104"/>
      <c r="B230" s="104"/>
      <c r="C230" s="104"/>
      <c r="D230" s="104"/>
      <c r="E230" s="104"/>
      <c r="F230" s="104"/>
      <c r="G230" s="104"/>
      <c r="H230" s="104"/>
    </row>
    <row r="231" spans="1:8" ht="12.5">
      <c r="A231" s="104"/>
      <c r="B231" s="104"/>
      <c r="C231" s="104"/>
      <c r="D231" s="104"/>
      <c r="E231" s="104"/>
      <c r="F231" s="104"/>
      <c r="G231" s="104"/>
      <c r="H231" s="104"/>
    </row>
    <row r="232" spans="1:8" ht="12.5">
      <c r="A232" s="104"/>
      <c r="B232" s="104"/>
      <c r="C232" s="104"/>
      <c r="D232" s="104"/>
      <c r="E232" s="104"/>
      <c r="F232" s="104"/>
      <c r="G232" s="104"/>
      <c r="H232" s="104"/>
    </row>
    <row r="233" spans="1:8" ht="12.5">
      <c r="A233" s="104"/>
      <c r="B233" s="104"/>
      <c r="C233" s="104"/>
      <c r="D233" s="104"/>
      <c r="E233" s="104"/>
      <c r="F233" s="104"/>
      <c r="G233" s="104"/>
      <c r="H233" s="104"/>
    </row>
    <row r="234" spans="1:8" ht="12.5">
      <c r="A234" s="104"/>
      <c r="B234" s="104"/>
      <c r="C234" s="104"/>
      <c r="D234" s="104"/>
      <c r="E234" s="104"/>
      <c r="F234" s="104"/>
      <c r="G234" s="104"/>
      <c r="H234" s="104"/>
    </row>
    <row r="235" spans="1:8" ht="12.5">
      <c r="A235" s="104"/>
      <c r="B235" s="104"/>
      <c r="C235" s="104"/>
      <c r="D235" s="104"/>
      <c r="E235" s="104"/>
      <c r="F235" s="104"/>
      <c r="G235" s="104"/>
      <c r="H235" s="104"/>
    </row>
    <row r="236" spans="1:8" ht="12.5">
      <c r="A236" s="104"/>
      <c r="B236" s="104"/>
      <c r="C236" s="104"/>
      <c r="D236" s="104"/>
      <c r="E236" s="104"/>
      <c r="F236" s="104"/>
      <c r="G236" s="104"/>
      <c r="H236" s="104"/>
    </row>
    <row r="237" spans="1:8" ht="12.5">
      <c r="A237" s="104"/>
      <c r="B237" s="104"/>
      <c r="C237" s="104"/>
      <c r="D237" s="104"/>
      <c r="E237" s="104"/>
      <c r="F237" s="104"/>
      <c r="G237" s="104"/>
      <c r="H237" s="104"/>
    </row>
    <row r="238" spans="1:8" ht="12.5">
      <c r="A238" s="104"/>
      <c r="B238" s="104"/>
      <c r="C238" s="104"/>
      <c r="D238" s="104"/>
      <c r="E238" s="104"/>
      <c r="F238" s="104"/>
      <c r="G238" s="104"/>
      <c r="H238" s="104"/>
    </row>
    <row r="239" spans="1:8" ht="12.5">
      <c r="A239" s="104"/>
      <c r="B239" s="104"/>
      <c r="C239" s="104"/>
      <c r="D239" s="104"/>
      <c r="E239" s="104"/>
      <c r="F239" s="104"/>
      <c r="G239" s="104"/>
      <c r="H239" s="104"/>
    </row>
    <row r="240" spans="1:8" ht="12.5">
      <c r="A240" s="104"/>
      <c r="B240" s="104"/>
      <c r="C240" s="104"/>
      <c r="D240" s="104"/>
      <c r="E240" s="104"/>
      <c r="F240" s="104"/>
      <c r="G240" s="104"/>
      <c r="H240" s="104"/>
    </row>
    <row r="241" spans="1:8" ht="12.5">
      <c r="A241" s="104"/>
      <c r="B241" s="104"/>
      <c r="C241" s="104"/>
      <c r="D241" s="104"/>
      <c r="E241" s="104"/>
      <c r="F241" s="104"/>
      <c r="G241" s="104"/>
      <c r="H241" s="104"/>
    </row>
    <row r="242" spans="1:8" ht="12.5">
      <c r="A242" s="104"/>
      <c r="B242" s="104"/>
      <c r="C242" s="104"/>
      <c r="D242" s="104"/>
      <c r="E242" s="104"/>
      <c r="F242" s="104"/>
      <c r="G242" s="104"/>
      <c r="H242" s="104"/>
    </row>
    <row r="243" spans="1:8" ht="12.5">
      <c r="A243" s="104"/>
      <c r="B243" s="104"/>
      <c r="C243" s="104"/>
      <c r="D243" s="104"/>
      <c r="E243" s="104"/>
      <c r="F243" s="104"/>
      <c r="G243" s="104"/>
      <c r="H243" s="104"/>
    </row>
    <row r="244" spans="1:8" ht="12.5">
      <c r="A244" s="104"/>
      <c r="B244" s="104"/>
      <c r="C244" s="104"/>
      <c r="D244" s="104"/>
      <c r="E244" s="104"/>
      <c r="F244" s="104"/>
      <c r="G244" s="104"/>
      <c r="H244" s="104"/>
    </row>
    <row r="245" spans="1:8" ht="12.5">
      <c r="A245" s="104"/>
      <c r="B245" s="104"/>
      <c r="C245" s="104"/>
      <c r="D245" s="104"/>
      <c r="E245" s="104"/>
      <c r="F245" s="104"/>
      <c r="G245" s="104"/>
      <c r="H245" s="104"/>
    </row>
    <row r="246" spans="1:8" ht="12.5">
      <c r="A246" s="104"/>
      <c r="B246" s="104"/>
      <c r="C246" s="104"/>
      <c r="D246" s="104"/>
      <c r="E246" s="104"/>
      <c r="F246" s="104"/>
      <c r="G246" s="104"/>
      <c r="H246" s="104"/>
    </row>
    <row r="247" spans="1:8" ht="12.5">
      <c r="A247" s="104"/>
      <c r="B247" s="104"/>
      <c r="C247" s="104"/>
      <c r="D247" s="104"/>
      <c r="E247" s="104"/>
      <c r="F247" s="104"/>
      <c r="G247" s="104"/>
      <c r="H247" s="104"/>
    </row>
    <row r="248" spans="1:8" ht="12.5">
      <c r="A248" s="104"/>
      <c r="B248" s="104"/>
      <c r="C248" s="104"/>
      <c r="D248" s="104"/>
      <c r="E248" s="104"/>
      <c r="F248" s="104"/>
      <c r="G248" s="104"/>
      <c r="H248" s="104"/>
    </row>
    <row r="249" spans="1:8" ht="12.5">
      <c r="A249" s="104"/>
      <c r="B249" s="104"/>
      <c r="C249" s="104"/>
      <c r="D249" s="104"/>
      <c r="E249" s="104"/>
      <c r="F249" s="104"/>
      <c r="G249" s="104"/>
      <c r="H249" s="104"/>
    </row>
    <row r="250" spans="1:8" ht="12.5">
      <c r="A250" s="104"/>
      <c r="B250" s="104"/>
      <c r="C250" s="104"/>
      <c r="D250" s="104"/>
      <c r="E250" s="104"/>
      <c r="F250" s="104"/>
      <c r="G250" s="104"/>
      <c r="H250" s="104"/>
    </row>
    <row r="251" spans="1:8" ht="12.5">
      <c r="A251" s="104"/>
      <c r="B251" s="104"/>
      <c r="C251" s="104"/>
      <c r="D251" s="104"/>
      <c r="E251" s="104"/>
      <c r="F251" s="104"/>
      <c r="G251" s="104"/>
      <c r="H251" s="104"/>
    </row>
    <row r="252" spans="1:8" ht="12.5">
      <c r="A252" s="104"/>
      <c r="B252" s="104"/>
      <c r="C252" s="104"/>
      <c r="D252" s="104"/>
      <c r="E252" s="104"/>
      <c r="F252" s="104"/>
      <c r="G252" s="104"/>
      <c r="H252" s="104"/>
    </row>
    <row r="253" spans="1:8" ht="12.5">
      <c r="A253" s="104"/>
      <c r="B253" s="104"/>
      <c r="C253" s="104"/>
      <c r="D253" s="104"/>
      <c r="E253" s="104"/>
      <c r="F253" s="104"/>
      <c r="G253" s="104"/>
      <c r="H253" s="104"/>
    </row>
    <row r="254" spans="1:8" ht="12.5">
      <c r="A254" s="104"/>
      <c r="B254" s="104"/>
      <c r="C254" s="104"/>
      <c r="D254" s="104"/>
      <c r="E254" s="104"/>
      <c r="F254" s="104"/>
      <c r="G254" s="104"/>
      <c r="H254" s="104"/>
    </row>
    <row r="255" spans="1:8" ht="12.5">
      <c r="A255" s="104"/>
      <c r="B255" s="104"/>
      <c r="C255" s="104"/>
      <c r="D255" s="104"/>
      <c r="E255" s="104"/>
      <c r="F255" s="104"/>
      <c r="G255" s="104"/>
      <c r="H255" s="104"/>
    </row>
    <row r="256" spans="1:8" ht="12.5">
      <c r="A256" s="104"/>
      <c r="B256" s="104"/>
      <c r="C256" s="104"/>
      <c r="D256" s="104"/>
      <c r="E256" s="104"/>
      <c r="F256" s="104"/>
      <c r="G256" s="104"/>
      <c r="H256" s="104"/>
    </row>
    <row r="257" spans="1:8" ht="12.5">
      <c r="A257" s="104"/>
      <c r="B257" s="104"/>
      <c r="C257" s="104"/>
      <c r="D257" s="104"/>
      <c r="E257" s="104"/>
      <c r="F257" s="104"/>
      <c r="G257" s="104"/>
      <c r="H257" s="104"/>
    </row>
    <row r="258" spans="1:8" ht="12.5">
      <c r="A258" s="104"/>
      <c r="B258" s="104"/>
      <c r="C258" s="104"/>
      <c r="D258" s="104"/>
      <c r="E258" s="104"/>
      <c r="F258" s="104"/>
      <c r="G258" s="104"/>
      <c r="H258" s="104"/>
    </row>
    <row r="259" spans="1:8" ht="12.5">
      <c r="A259" s="104"/>
      <c r="B259" s="104"/>
      <c r="C259" s="104"/>
      <c r="D259" s="104"/>
      <c r="E259" s="104"/>
      <c r="F259" s="104"/>
      <c r="G259" s="104"/>
      <c r="H259" s="104"/>
    </row>
    <row r="260" spans="1:8" ht="12.5">
      <c r="A260" s="104"/>
      <c r="B260" s="104"/>
      <c r="C260" s="104"/>
      <c r="D260" s="104"/>
      <c r="E260" s="104"/>
      <c r="F260" s="104"/>
      <c r="G260" s="104"/>
      <c r="H260" s="104"/>
    </row>
    <row r="261" spans="1:8" ht="12.5">
      <c r="A261" s="104"/>
      <c r="B261" s="104"/>
      <c r="C261" s="104"/>
      <c r="D261" s="104"/>
      <c r="E261" s="104"/>
      <c r="F261" s="104"/>
      <c r="G261" s="104"/>
      <c r="H261" s="104"/>
    </row>
    <row r="262" spans="1:8" ht="12.5">
      <c r="A262" s="104"/>
      <c r="B262" s="104"/>
      <c r="C262" s="104"/>
      <c r="D262" s="104"/>
      <c r="E262" s="104"/>
      <c r="F262" s="104"/>
      <c r="G262" s="104"/>
      <c r="H262" s="104"/>
    </row>
    <row r="263" spans="1:8" ht="12.5">
      <c r="A263" s="104"/>
      <c r="B263" s="104"/>
      <c r="C263" s="104"/>
      <c r="D263" s="104"/>
      <c r="E263" s="104"/>
      <c r="F263" s="104"/>
      <c r="G263" s="104"/>
      <c r="H263" s="104"/>
    </row>
    <row r="264" spans="1:8" ht="12.5">
      <c r="A264" s="104"/>
      <c r="B264" s="104"/>
      <c r="C264" s="104"/>
      <c r="D264" s="104"/>
      <c r="E264" s="104"/>
      <c r="F264" s="104"/>
      <c r="G264" s="104"/>
      <c r="H264" s="104"/>
    </row>
    <row r="265" spans="1:8" ht="12.5">
      <c r="A265" s="104"/>
      <c r="B265" s="104"/>
      <c r="C265" s="104"/>
      <c r="D265" s="104"/>
      <c r="E265" s="104"/>
      <c r="F265" s="104"/>
      <c r="G265" s="104"/>
      <c r="H265" s="104"/>
    </row>
    <row r="266" spans="1:8" ht="12.5">
      <c r="A266" s="104"/>
      <c r="B266" s="104"/>
      <c r="C266" s="104"/>
      <c r="D266" s="104"/>
      <c r="E266" s="104"/>
      <c r="F266" s="104"/>
      <c r="G266" s="104"/>
      <c r="H266" s="104"/>
    </row>
    <row r="267" spans="1:8" ht="12.5">
      <c r="A267" s="104"/>
      <c r="B267" s="104"/>
      <c r="C267" s="104"/>
      <c r="D267" s="104"/>
      <c r="E267" s="104"/>
      <c r="F267" s="104"/>
      <c r="G267" s="104"/>
      <c r="H267" s="104"/>
    </row>
    <row r="268" spans="1:8" ht="12.5">
      <c r="A268" s="104"/>
      <c r="B268" s="104"/>
      <c r="C268" s="104"/>
      <c r="D268" s="104"/>
      <c r="E268" s="104"/>
      <c r="F268" s="104"/>
      <c r="G268" s="104"/>
      <c r="H268" s="104"/>
    </row>
    <row r="269" spans="1:8" ht="12.5">
      <c r="A269" s="104"/>
      <c r="B269" s="104"/>
      <c r="C269" s="104"/>
      <c r="D269" s="104"/>
      <c r="E269" s="104"/>
      <c r="F269" s="104"/>
      <c r="G269" s="104"/>
      <c r="H269" s="104"/>
    </row>
    <row r="270" spans="1:8" ht="12.5">
      <c r="A270" s="104"/>
      <c r="B270" s="104"/>
      <c r="C270" s="104"/>
      <c r="D270" s="104"/>
      <c r="E270" s="104"/>
      <c r="F270" s="104"/>
      <c r="G270" s="104"/>
      <c r="H270" s="104"/>
    </row>
    <row r="271" spans="1:8" ht="12.5">
      <c r="A271" s="104"/>
      <c r="B271" s="104"/>
      <c r="C271" s="104"/>
      <c r="D271" s="104"/>
      <c r="E271" s="104"/>
      <c r="F271" s="104"/>
      <c r="G271" s="104"/>
      <c r="H271" s="104"/>
    </row>
    <row r="272" spans="1:8" ht="12.5">
      <c r="A272" s="104"/>
      <c r="B272" s="104"/>
      <c r="C272" s="104"/>
      <c r="D272" s="104"/>
      <c r="E272" s="104"/>
      <c r="F272" s="104"/>
      <c r="G272" s="104"/>
      <c r="H272" s="104"/>
    </row>
    <row r="273" spans="1:8" ht="12.5">
      <c r="A273" s="104"/>
      <c r="B273" s="104"/>
      <c r="C273" s="104"/>
      <c r="D273" s="104"/>
      <c r="E273" s="104"/>
      <c r="F273" s="104"/>
      <c r="G273" s="104"/>
      <c r="H273" s="104"/>
    </row>
    <row r="274" spans="1:8" ht="12.5">
      <c r="A274" s="104"/>
      <c r="B274" s="104"/>
      <c r="C274" s="104"/>
      <c r="D274" s="104"/>
      <c r="E274" s="104"/>
      <c r="F274" s="104"/>
      <c r="G274" s="104"/>
      <c r="H274" s="104"/>
    </row>
    <row r="275" spans="1:8" ht="12.5">
      <c r="A275" s="104"/>
      <c r="B275" s="104"/>
      <c r="C275" s="104"/>
      <c r="D275" s="104"/>
      <c r="E275" s="104"/>
      <c r="F275" s="104"/>
      <c r="G275" s="104"/>
      <c r="H275" s="104"/>
    </row>
    <row r="276" spans="1:8" ht="12.5">
      <c r="A276" s="104"/>
      <c r="B276" s="104"/>
      <c r="C276" s="104"/>
      <c r="D276" s="104"/>
      <c r="E276" s="104"/>
      <c r="F276" s="104"/>
      <c r="G276" s="104"/>
      <c r="H276" s="104"/>
    </row>
    <row r="277" spans="1:8" ht="12.5">
      <c r="A277" s="104"/>
      <c r="B277" s="104"/>
      <c r="C277" s="104"/>
      <c r="D277" s="104"/>
      <c r="E277" s="104"/>
      <c r="F277" s="104"/>
      <c r="G277" s="104"/>
      <c r="H277" s="104"/>
    </row>
    <row r="278" spans="1:8" ht="12.5">
      <c r="A278" s="104"/>
      <c r="B278" s="104"/>
      <c r="C278" s="104"/>
      <c r="D278" s="104"/>
      <c r="E278" s="104"/>
      <c r="F278" s="104"/>
      <c r="G278" s="104"/>
      <c r="H278" s="104"/>
    </row>
    <row r="279" spans="1:8" ht="12.5">
      <c r="A279" s="104"/>
      <c r="B279" s="104"/>
      <c r="C279" s="104"/>
      <c r="D279" s="104"/>
      <c r="E279" s="104"/>
      <c r="F279" s="104"/>
      <c r="G279" s="104"/>
      <c r="H279" s="104"/>
    </row>
    <row r="280" spans="1:8" ht="12.5">
      <c r="A280" s="104"/>
      <c r="B280" s="104"/>
      <c r="C280" s="104"/>
      <c r="D280" s="104"/>
      <c r="E280" s="104"/>
      <c r="F280" s="104"/>
      <c r="G280" s="104"/>
      <c r="H280" s="104"/>
    </row>
    <row r="281" spans="1:8" ht="12.5">
      <c r="A281" s="104"/>
      <c r="B281" s="104"/>
      <c r="C281" s="104"/>
      <c r="D281" s="104"/>
      <c r="E281" s="104"/>
      <c r="F281" s="104"/>
      <c r="G281" s="104"/>
      <c r="H281" s="104"/>
    </row>
    <row r="282" spans="1:8" ht="12.5">
      <c r="A282" s="104"/>
      <c r="B282" s="104"/>
      <c r="C282" s="104"/>
      <c r="D282" s="104"/>
      <c r="E282" s="104"/>
      <c r="F282" s="104"/>
      <c r="G282" s="104"/>
      <c r="H282" s="104"/>
    </row>
    <row r="283" spans="1:8" ht="12.5">
      <c r="A283" s="104"/>
      <c r="B283" s="104"/>
      <c r="C283" s="104"/>
      <c r="D283" s="104"/>
      <c r="E283" s="104"/>
      <c r="F283" s="104"/>
      <c r="G283" s="104"/>
      <c r="H283" s="104"/>
    </row>
    <row r="284" spans="1:8" ht="12.5">
      <c r="A284" s="104"/>
      <c r="B284" s="104"/>
      <c r="C284" s="104"/>
      <c r="D284" s="104"/>
      <c r="E284" s="104"/>
      <c r="F284" s="104"/>
      <c r="G284" s="104"/>
      <c r="H284" s="104"/>
    </row>
    <row r="285" spans="1:8" ht="12.5">
      <c r="A285" s="104"/>
      <c r="B285" s="104"/>
      <c r="C285" s="104"/>
      <c r="D285" s="104"/>
      <c r="E285" s="104"/>
      <c r="F285" s="104"/>
      <c r="G285" s="104"/>
      <c r="H285" s="104"/>
    </row>
    <row r="286" spans="1:8" ht="12.5">
      <c r="A286" s="104"/>
      <c r="B286" s="104"/>
      <c r="C286" s="104"/>
      <c r="D286" s="104"/>
      <c r="E286" s="104"/>
      <c r="F286" s="104"/>
      <c r="G286" s="104"/>
      <c r="H286" s="104"/>
    </row>
    <row r="287" spans="1:8" ht="12.5">
      <c r="A287" s="104"/>
      <c r="B287" s="104"/>
      <c r="C287" s="104"/>
      <c r="D287" s="104"/>
      <c r="E287" s="104"/>
      <c r="F287" s="104"/>
      <c r="G287" s="104"/>
      <c r="H287" s="104"/>
    </row>
    <row r="288" spans="1:8" ht="12.5">
      <c r="A288" s="104"/>
      <c r="B288" s="104"/>
      <c r="C288" s="104"/>
      <c r="D288" s="104"/>
      <c r="E288" s="104"/>
      <c r="F288" s="104"/>
      <c r="G288" s="104"/>
      <c r="H288" s="104"/>
    </row>
    <row r="289" spans="1:8" ht="12.5">
      <c r="A289" s="104"/>
      <c r="B289" s="104"/>
      <c r="C289" s="104"/>
      <c r="D289" s="104"/>
      <c r="E289" s="104"/>
      <c r="F289" s="104"/>
      <c r="G289" s="104"/>
      <c r="H289" s="104"/>
    </row>
    <row r="290" spans="1:8" ht="12.5">
      <c r="A290" s="104"/>
      <c r="B290" s="104"/>
      <c r="C290" s="104"/>
      <c r="D290" s="104"/>
      <c r="E290" s="104"/>
      <c r="F290" s="104"/>
      <c r="G290" s="104"/>
      <c r="H290" s="104"/>
    </row>
    <row r="291" spans="1:8" ht="12.5">
      <c r="A291" s="104"/>
      <c r="B291" s="104"/>
      <c r="C291" s="104"/>
      <c r="D291" s="104"/>
      <c r="E291" s="104"/>
      <c r="F291" s="104"/>
      <c r="G291" s="104"/>
      <c r="H291" s="104"/>
    </row>
    <row r="292" spans="1:8" ht="12.5">
      <c r="A292" s="104"/>
      <c r="B292" s="104"/>
      <c r="C292" s="104"/>
      <c r="D292" s="104"/>
      <c r="E292" s="104"/>
      <c r="F292" s="104"/>
      <c r="G292" s="104"/>
      <c r="H292" s="104"/>
    </row>
    <row r="293" spans="1:8" ht="12.5">
      <c r="A293" s="104"/>
      <c r="B293" s="104"/>
      <c r="C293" s="104"/>
      <c r="D293" s="104"/>
      <c r="E293" s="104"/>
      <c r="F293" s="104"/>
      <c r="G293" s="104"/>
      <c r="H293" s="104"/>
    </row>
    <row r="294" spans="1:8" ht="12.5">
      <c r="A294" s="104"/>
      <c r="B294" s="104"/>
      <c r="C294" s="104"/>
      <c r="D294" s="104"/>
      <c r="E294" s="104"/>
      <c r="F294" s="104"/>
      <c r="G294" s="104"/>
      <c r="H294" s="104"/>
    </row>
    <row r="295" spans="1:8" ht="12.5">
      <c r="A295" s="104"/>
      <c r="B295" s="104"/>
      <c r="C295" s="104"/>
      <c r="D295" s="104"/>
      <c r="E295" s="104"/>
      <c r="F295" s="104"/>
      <c r="G295" s="104"/>
      <c r="H295" s="104"/>
    </row>
    <row r="296" spans="1:8" ht="12.5">
      <c r="A296" s="104"/>
      <c r="B296" s="104"/>
      <c r="C296" s="104"/>
      <c r="D296" s="104"/>
      <c r="E296" s="104"/>
      <c r="F296" s="104"/>
      <c r="G296" s="104"/>
      <c r="H296" s="104"/>
    </row>
    <row r="297" spans="1:8" ht="12.5">
      <c r="A297" s="104"/>
      <c r="B297" s="104"/>
      <c r="C297" s="104"/>
      <c r="D297" s="104"/>
      <c r="E297" s="104"/>
      <c r="F297" s="104"/>
      <c r="G297" s="104"/>
      <c r="H297" s="104"/>
    </row>
    <row r="298" spans="1:8" ht="12.5">
      <c r="A298" s="104"/>
      <c r="B298" s="104"/>
      <c r="C298" s="104"/>
      <c r="D298" s="104"/>
      <c r="E298" s="104"/>
      <c r="F298" s="104"/>
      <c r="G298" s="104"/>
      <c r="H298" s="104"/>
    </row>
    <row r="299" spans="1:8" ht="12.5">
      <c r="A299" s="104"/>
      <c r="B299" s="104"/>
      <c r="C299" s="104"/>
      <c r="D299" s="104"/>
      <c r="E299" s="104"/>
      <c r="F299" s="104"/>
      <c r="G299" s="104"/>
      <c r="H299" s="104"/>
    </row>
    <row r="300" spans="1:8" ht="12.5">
      <c r="A300" s="104"/>
      <c r="B300" s="104"/>
      <c r="C300" s="104"/>
      <c r="D300" s="104"/>
      <c r="E300" s="104"/>
      <c r="F300" s="104"/>
      <c r="G300" s="104"/>
      <c r="H300" s="104"/>
    </row>
    <row r="301" spans="1:8" ht="12.5">
      <c r="A301" s="104"/>
      <c r="B301" s="104"/>
      <c r="C301" s="104"/>
      <c r="D301" s="104"/>
      <c r="E301" s="104"/>
      <c r="F301" s="104"/>
      <c r="G301" s="104"/>
      <c r="H301" s="104"/>
    </row>
    <row r="302" spans="1:8" ht="12.5">
      <c r="A302" s="104"/>
      <c r="B302" s="104"/>
      <c r="C302" s="104"/>
      <c r="D302" s="104"/>
      <c r="E302" s="104"/>
      <c r="F302" s="104"/>
      <c r="G302" s="104"/>
      <c r="H302" s="104"/>
    </row>
    <row r="303" spans="1:8" ht="12.5">
      <c r="A303" s="104"/>
      <c r="B303" s="104"/>
      <c r="C303" s="104"/>
      <c r="D303" s="104"/>
      <c r="E303" s="104"/>
      <c r="F303" s="104"/>
      <c r="G303" s="104"/>
      <c r="H303" s="104"/>
    </row>
    <row r="304" spans="1:8" ht="12.5">
      <c r="A304" s="104"/>
      <c r="B304" s="104"/>
      <c r="C304" s="104"/>
      <c r="D304" s="104"/>
      <c r="E304" s="104"/>
      <c r="F304" s="104"/>
      <c r="G304" s="104"/>
      <c r="H304" s="104"/>
    </row>
    <row r="305" spans="1:8" ht="12.5">
      <c r="A305" s="104"/>
      <c r="B305" s="104"/>
      <c r="C305" s="104"/>
      <c r="D305" s="104"/>
      <c r="E305" s="104"/>
      <c r="F305" s="104"/>
      <c r="G305" s="104"/>
      <c r="H305" s="104"/>
    </row>
    <row r="306" spans="1:8" ht="12.5">
      <c r="A306" s="104"/>
      <c r="B306" s="104"/>
      <c r="C306" s="104"/>
      <c r="D306" s="104"/>
      <c r="E306" s="104"/>
      <c r="F306" s="104"/>
      <c r="G306" s="104"/>
      <c r="H306" s="104"/>
    </row>
    <row r="307" spans="1:8" ht="12.5">
      <c r="A307" s="104"/>
      <c r="B307" s="104"/>
      <c r="C307" s="104"/>
      <c r="D307" s="104"/>
      <c r="E307" s="104"/>
      <c r="F307" s="104"/>
      <c r="G307" s="104"/>
      <c r="H307" s="104"/>
    </row>
    <row r="308" spans="1:8" ht="12.5">
      <c r="A308" s="104"/>
      <c r="B308" s="104"/>
      <c r="C308" s="104"/>
      <c r="D308" s="104"/>
      <c r="E308" s="104"/>
      <c r="F308" s="104"/>
      <c r="G308" s="104"/>
      <c r="H308" s="104"/>
    </row>
    <row r="309" spans="1:8" ht="12.5">
      <c r="A309" s="104"/>
      <c r="B309" s="104"/>
      <c r="C309" s="104"/>
      <c r="D309" s="104"/>
      <c r="E309" s="104"/>
      <c r="F309" s="104"/>
      <c r="G309" s="104"/>
      <c r="H309" s="104"/>
    </row>
    <row r="310" spans="1:8" ht="12.5">
      <c r="A310" s="104"/>
      <c r="B310" s="104"/>
      <c r="C310" s="104"/>
      <c r="D310" s="104"/>
      <c r="E310" s="104"/>
      <c r="F310" s="104"/>
      <c r="G310" s="104"/>
      <c r="H310" s="104"/>
    </row>
    <row r="311" spans="1:8" ht="12.5">
      <c r="A311" s="104"/>
      <c r="B311" s="104"/>
      <c r="C311" s="104"/>
      <c r="D311" s="104"/>
      <c r="E311" s="104"/>
      <c r="F311" s="104"/>
      <c r="G311" s="104"/>
      <c r="H311" s="104"/>
    </row>
    <row r="312" spans="1:8" ht="12.5">
      <c r="A312" s="104"/>
      <c r="B312" s="104"/>
      <c r="C312" s="104"/>
      <c r="D312" s="104"/>
      <c r="E312" s="104"/>
      <c r="F312" s="104"/>
      <c r="G312" s="104"/>
      <c r="H312" s="104"/>
    </row>
    <row r="313" spans="1:8" ht="12.5">
      <c r="A313" s="104"/>
      <c r="B313" s="104"/>
      <c r="C313" s="104"/>
      <c r="D313" s="104"/>
      <c r="E313" s="104"/>
      <c r="F313" s="104"/>
      <c r="G313" s="104"/>
      <c r="H313" s="104"/>
    </row>
    <row r="314" spans="1:8" ht="12.5">
      <c r="A314" s="104"/>
      <c r="B314" s="104"/>
      <c r="C314" s="104"/>
      <c r="D314" s="104"/>
      <c r="E314" s="104"/>
      <c r="F314" s="104"/>
      <c r="G314" s="104"/>
      <c r="H314" s="104"/>
    </row>
    <row r="315" spans="1:8" ht="12.5">
      <c r="A315" s="104"/>
      <c r="B315" s="104"/>
      <c r="C315" s="104"/>
      <c r="D315" s="104"/>
      <c r="E315" s="104"/>
      <c r="F315" s="104"/>
      <c r="G315" s="104"/>
      <c r="H315" s="104"/>
    </row>
    <row r="316" spans="1:8" ht="12.5">
      <c r="A316" s="104"/>
      <c r="B316" s="104"/>
      <c r="C316" s="104"/>
      <c r="D316" s="104"/>
      <c r="E316" s="104"/>
      <c r="F316" s="104"/>
      <c r="G316" s="104"/>
      <c r="H316" s="104"/>
    </row>
    <row r="317" spans="1:8" ht="12.5">
      <c r="A317" s="104"/>
      <c r="B317" s="104"/>
      <c r="C317" s="104"/>
      <c r="D317" s="104"/>
      <c r="E317" s="104"/>
      <c r="F317" s="104"/>
      <c r="G317" s="104"/>
      <c r="H317" s="104"/>
    </row>
    <row r="318" spans="1:8" ht="12.5">
      <c r="A318" s="104"/>
      <c r="B318" s="104"/>
      <c r="C318" s="104"/>
      <c r="D318" s="104"/>
      <c r="E318" s="104"/>
      <c r="F318" s="104"/>
      <c r="G318" s="104"/>
      <c r="H318" s="104"/>
    </row>
    <row r="319" spans="1:8" ht="12.5">
      <c r="A319" s="104"/>
      <c r="B319" s="104"/>
      <c r="C319" s="104"/>
      <c r="D319" s="104"/>
      <c r="E319" s="104"/>
      <c r="F319" s="104"/>
      <c r="G319" s="104"/>
      <c r="H319" s="104"/>
    </row>
    <row r="320" spans="1:8" ht="12.5">
      <c r="A320" s="104"/>
      <c r="B320" s="104"/>
      <c r="C320" s="104"/>
      <c r="D320" s="104"/>
      <c r="E320" s="104"/>
      <c r="F320" s="104"/>
      <c r="G320" s="104"/>
      <c r="H320" s="104"/>
    </row>
    <row r="321" spans="1:8" ht="12.5">
      <c r="A321" s="104"/>
      <c r="B321" s="104"/>
      <c r="C321" s="104"/>
      <c r="D321" s="104"/>
      <c r="E321" s="104"/>
      <c r="F321" s="104"/>
      <c r="G321" s="104"/>
      <c r="H321" s="104"/>
    </row>
    <row r="322" spans="1:8" ht="12.5">
      <c r="A322" s="104"/>
      <c r="B322" s="104"/>
      <c r="C322" s="104"/>
      <c r="D322" s="104"/>
      <c r="E322" s="104"/>
      <c r="F322" s="104"/>
      <c r="G322" s="104"/>
      <c r="H322" s="104"/>
    </row>
    <row r="323" spans="1:8" ht="12.5">
      <c r="A323" s="104"/>
      <c r="B323" s="104"/>
      <c r="C323" s="104"/>
      <c r="D323" s="104"/>
      <c r="E323" s="104"/>
      <c r="F323" s="104"/>
      <c r="G323" s="104"/>
      <c r="H323" s="104"/>
    </row>
    <row r="324" spans="1:8" ht="12.5">
      <c r="A324" s="104"/>
      <c r="B324" s="104"/>
      <c r="C324" s="104"/>
      <c r="D324" s="104"/>
      <c r="E324" s="104"/>
      <c r="F324" s="104"/>
      <c r="G324" s="104"/>
      <c r="H324" s="104"/>
    </row>
    <row r="325" spans="1:8" ht="12.5">
      <c r="A325" s="104"/>
      <c r="B325" s="104"/>
      <c r="C325" s="104"/>
      <c r="D325" s="104"/>
      <c r="E325" s="104"/>
      <c r="F325" s="104"/>
      <c r="G325" s="104"/>
      <c r="H325" s="104"/>
    </row>
    <row r="326" spans="1:8" ht="12.5">
      <c r="A326" s="104"/>
      <c r="B326" s="104"/>
      <c r="C326" s="104"/>
      <c r="D326" s="104"/>
      <c r="E326" s="104"/>
      <c r="F326" s="104"/>
      <c r="G326" s="104"/>
      <c r="H326" s="104"/>
    </row>
    <row r="327" spans="1:8" ht="12.5">
      <c r="A327" s="104"/>
      <c r="B327" s="104"/>
      <c r="C327" s="104"/>
      <c r="D327" s="104"/>
      <c r="E327" s="104"/>
      <c r="F327" s="104"/>
      <c r="G327" s="104"/>
      <c r="H327" s="104"/>
    </row>
    <row r="328" spans="1:8" ht="12.5">
      <c r="A328" s="104"/>
      <c r="B328" s="104"/>
      <c r="C328" s="104"/>
      <c r="D328" s="104"/>
      <c r="E328" s="104"/>
      <c r="F328" s="104"/>
      <c r="G328" s="104"/>
      <c r="H328" s="104"/>
    </row>
    <row r="329" spans="1:8" ht="12.5">
      <c r="A329" s="104"/>
      <c r="B329" s="104"/>
      <c r="C329" s="104"/>
      <c r="D329" s="104"/>
      <c r="E329" s="104"/>
      <c r="F329" s="104"/>
      <c r="G329" s="104"/>
      <c r="H329" s="104"/>
    </row>
    <row r="330" spans="1:8" ht="12.5">
      <c r="A330" s="104"/>
      <c r="B330" s="104"/>
      <c r="C330" s="104"/>
      <c r="D330" s="104"/>
      <c r="E330" s="104"/>
      <c r="F330" s="104"/>
      <c r="G330" s="104"/>
      <c r="H330" s="104"/>
    </row>
    <row r="331" spans="1:8" ht="12.5">
      <c r="A331" s="104"/>
      <c r="B331" s="104"/>
      <c r="C331" s="104"/>
      <c r="D331" s="104"/>
      <c r="E331" s="104"/>
      <c r="F331" s="104"/>
      <c r="G331" s="104"/>
      <c r="H331" s="104"/>
    </row>
    <row r="332" spans="1:8" ht="12.5">
      <c r="A332" s="104"/>
      <c r="B332" s="104"/>
      <c r="C332" s="104"/>
      <c r="D332" s="104"/>
      <c r="E332" s="104"/>
      <c r="F332" s="104"/>
      <c r="G332" s="104"/>
      <c r="H332" s="104"/>
    </row>
    <row r="333" spans="1:8" ht="12.5">
      <c r="A333" s="104"/>
      <c r="B333" s="104"/>
      <c r="C333" s="104"/>
      <c r="D333" s="104"/>
      <c r="E333" s="104"/>
      <c r="F333" s="104"/>
      <c r="G333" s="104"/>
      <c r="H333" s="104"/>
    </row>
    <row r="334" spans="1:8" ht="12.5">
      <c r="A334" s="104"/>
      <c r="B334" s="104"/>
      <c r="C334" s="104"/>
      <c r="D334" s="104"/>
      <c r="E334" s="104"/>
      <c r="F334" s="104"/>
      <c r="G334" s="104"/>
      <c r="H334" s="104"/>
    </row>
    <row r="335" spans="1:8" ht="12.5">
      <c r="A335" s="104"/>
      <c r="B335" s="104"/>
      <c r="C335" s="104"/>
      <c r="D335" s="104"/>
      <c r="E335" s="104"/>
      <c r="F335" s="104"/>
      <c r="G335" s="104"/>
      <c r="H335" s="104"/>
    </row>
    <row r="336" spans="1:8" ht="12.5">
      <c r="A336" s="104"/>
      <c r="B336" s="104"/>
      <c r="C336" s="104"/>
      <c r="D336" s="104"/>
      <c r="E336" s="104"/>
      <c r="F336" s="104"/>
      <c r="G336" s="104"/>
      <c r="H336" s="104"/>
    </row>
    <row r="337" spans="1:8" ht="12.5">
      <c r="A337" s="104"/>
      <c r="B337" s="104"/>
      <c r="C337" s="104"/>
      <c r="D337" s="104"/>
      <c r="E337" s="104"/>
      <c r="F337" s="104"/>
      <c r="G337" s="104"/>
      <c r="H337" s="104"/>
    </row>
    <row r="338" spans="1:8" ht="12.5">
      <c r="A338" s="104"/>
      <c r="B338" s="104"/>
      <c r="C338" s="104"/>
      <c r="D338" s="104"/>
      <c r="E338" s="104"/>
      <c r="F338" s="104"/>
      <c r="G338" s="104"/>
      <c r="H338" s="104"/>
    </row>
  </sheetData>
  <autoFilter ref="A5:H138" xr:uid="{00000000-0009-0000-0000-00002A000000}"/>
  <dataValidations count="1">
    <dataValidation type="list" allowBlank="1" showInputMessage="1" showErrorMessage="1" sqref="F6" xr:uid="{00000000-0002-0000-2A00-000000000000}">
      <formula1>"yes,no"</formula1>
    </dataValidation>
  </dataValidations>
  <pageMargins left="0.7" right="0.7" top="0.75" bottom="0.75" header="0.3" footer="0.3"/>
  <pageSetup orientation="portrait"/>
  <customProperties>
    <customPr name="MMSheetType" r:id="rId1"/>
  </customPropertie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outlinePr summaryBelow="0" summaryRight="0"/>
  </sheetPr>
  <dimension ref="A1:D133"/>
  <sheetViews>
    <sheetView showGridLines="0" zoomScale="70" workbookViewId="0">
      <selection activeCell="B27" sqref="B27"/>
    </sheetView>
  </sheetViews>
  <sheetFormatPr defaultColWidth="0" defaultRowHeight="10" zeroHeight="1"/>
  <cols>
    <col min="1" max="1" width="30.77734375" customWidth="1"/>
    <col min="2" max="2" width="20.44140625" customWidth="1"/>
    <col min="3" max="3" width="139.44140625" customWidth="1"/>
    <col min="4" max="4" width="8.77734375" customWidth="1"/>
    <col min="5" max="13" width="8.77734375" hidden="1" customWidth="1"/>
    <col min="14" max="16384" width="8.77734375" hidden="1"/>
  </cols>
  <sheetData>
    <row r="1" spans="1:3"/>
    <row r="2" spans="1:3"/>
    <row r="3" spans="1:3"/>
    <row r="4" spans="1:3"/>
    <row r="5" spans="1:3"/>
    <row r="6" spans="1:3"/>
    <row r="7" spans="1:3"/>
    <row r="8" spans="1:3"/>
    <row r="9" spans="1:3" ht="17.5">
      <c r="A9" s="242" t="s">
        <v>93</v>
      </c>
      <c r="B9" s="98"/>
      <c r="C9" s="98"/>
    </row>
    <row r="10" spans="1:3" ht="10.5">
      <c r="A10" s="98"/>
      <c r="B10" s="98"/>
      <c r="C10" s="98"/>
    </row>
    <row r="11" spans="1:3" ht="10.5">
      <c r="A11" s="98"/>
      <c r="B11" s="98"/>
      <c r="C11" s="98"/>
    </row>
    <row r="12" spans="1:3" ht="15.5">
      <c r="A12" s="206" t="s">
        <v>211</v>
      </c>
      <c r="B12" s="178">
        <v>14000</v>
      </c>
      <c r="C12" s="178">
        <v>14000</v>
      </c>
    </row>
    <row r="13" spans="1:3" ht="15.5">
      <c r="A13" s="206" t="s">
        <v>94</v>
      </c>
      <c r="B13" s="159">
        <v>0.2</v>
      </c>
      <c r="C13" s="159">
        <v>0.2</v>
      </c>
    </row>
    <row r="14" spans="1:3" ht="15.5">
      <c r="A14" s="206" t="s">
        <v>212</v>
      </c>
      <c r="B14" s="211">
        <v>14000</v>
      </c>
      <c r="C14" s="211">
        <v>14000</v>
      </c>
    </row>
    <row r="15" spans="1:3" ht="15.5">
      <c r="A15" s="206" t="s">
        <v>258</v>
      </c>
      <c r="B15" s="194">
        <v>40179</v>
      </c>
      <c r="C15" s="194">
        <v>40179</v>
      </c>
    </row>
    <row r="16" spans="1:3" ht="15.5">
      <c r="A16" s="206"/>
      <c r="B16" s="98"/>
      <c r="C16" s="98"/>
    </row>
    <row r="17" spans="1:3" ht="15.5">
      <c r="A17" s="206" t="s">
        <v>257</v>
      </c>
      <c r="B17" s="2">
        <v>0</v>
      </c>
      <c r="C17" s="2">
        <v>0</v>
      </c>
    </row>
    <row r="18" spans="1:3" ht="15.5">
      <c r="A18" s="206" t="s">
        <v>165</v>
      </c>
      <c r="B18" s="204">
        <v>0</v>
      </c>
      <c r="C18" s="204">
        <v>0</v>
      </c>
    </row>
    <row r="19" spans="1:3" ht="15.5">
      <c r="A19" s="206" t="s">
        <v>0</v>
      </c>
      <c r="B19" s="73">
        <v>0.2</v>
      </c>
      <c r="C19" s="73">
        <v>0.2</v>
      </c>
    </row>
    <row r="20" spans="1:3" ht="15.5">
      <c r="A20" s="206" t="s">
        <v>126</v>
      </c>
      <c r="B20" s="8">
        <v>42095</v>
      </c>
      <c r="C20" s="8">
        <v>42095</v>
      </c>
    </row>
    <row r="21" spans="1:3" ht="15.5">
      <c r="A21" s="206"/>
      <c r="B21" s="98"/>
      <c r="C21" s="98"/>
    </row>
    <row r="22" spans="1:3" ht="15.5">
      <c r="A22" s="206" t="s">
        <v>244</v>
      </c>
      <c r="B22" s="9">
        <v>0</v>
      </c>
      <c r="C22" s="9">
        <v>0</v>
      </c>
    </row>
    <row r="23" spans="1:3" ht="15.5">
      <c r="A23" s="206" t="s">
        <v>228</v>
      </c>
      <c r="B23" s="167">
        <v>0</v>
      </c>
      <c r="C23" s="167">
        <v>0</v>
      </c>
    </row>
    <row r="24" spans="1:3" ht="15.5">
      <c r="A24" s="206" t="s">
        <v>112</v>
      </c>
      <c r="B24" s="160">
        <v>0</v>
      </c>
      <c r="C24" s="160">
        <v>0</v>
      </c>
    </row>
    <row r="25" spans="1:3" ht="13">
      <c r="A25" s="278" t="s">
        <v>20</v>
      </c>
      <c r="B25" s="208">
        <v>41455</v>
      </c>
      <c r="C25" s="208">
        <v>41455</v>
      </c>
    </row>
    <row r="26" spans="1:3" ht="11" thickBot="1">
      <c r="A26" s="98"/>
      <c r="B26" s="98"/>
      <c r="C26" s="98"/>
    </row>
    <row r="27" spans="1:3" ht="16" thickBot="1">
      <c r="A27" s="206" t="s">
        <v>2</v>
      </c>
      <c r="B27" s="243"/>
    </row>
    <row r="28" spans="1:3" ht="10.5" thickBot="1"/>
    <row r="29" spans="1:3" ht="10.5" thickBot="1">
      <c r="A29" t="s">
        <v>22</v>
      </c>
      <c r="B29" s="226"/>
    </row>
    <row r="30" spans="1:3" ht="10.5" thickTop="1"/>
    <row r="31" spans="1:3"/>
    <row r="32" spans="1:3"/>
    <row r="33" customFormat="1"/>
    <row r="34" customFormat="1"/>
    <row r="35" customFormat="1"/>
    <row r="36" customFormat="1"/>
    <row r="37" customFormat="1"/>
    <row r="38" customFormat="1"/>
    <row r="39" customFormat="1"/>
    <row r="40" customFormat="1"/>
    <row r="41" customFormat="1"/>
    <row r="42" customFormat="1"/>
    <row r="43" customFormat="1"/>
    <row r="44" customFormat="1" hidden="1"/>
    <row r="45" customFormat="1" hidden="1"/>
    <row r="46" customFormat="1" hidden="1"/>
    <row r="47" customFormat="1" hidden="1"/>
    <row r="48" customFormat="1" hidden="1"/>
    <row r="49" customFormat="1" hidden="1"/>
    <row r="50" customFormat="1" hidden="1"/>
    <row r="51" customFormat="1" hidden="1"/>
    <row r="52" customFormat="1" hidden="1"/>
    <row r="53" customFormat="1" hidden="1"/>
    <row r="54" customFormat="1" hidden="1"/>
    <row r="55" customFormat="1" hidden="1"/>
    <row r="56" customFormat="1" hidden="1"/>
    <row r="57" customFormat="1" hidden="1"/>
    <row r="58" customFormat="1" hidden="1"/>
    <row r="59" customFormat="1" hidden="1"/>
    <row r="60" customFormat="1" hidden="1"/>
    <row r="61" customFormat="1" hidden="1"/>
    <row r="62" customFormat="1" hidden="1"/>
    <row r="63" customFormat="1" hidden="1"/>
    <row r="64" customFormat="1" hidden="1"/>
    <row r="65" customFormat="1" hidden="1"/>
    <row r="66" customFormat="1" hidden="1"/>
    <row r="67" customFormat="1" hidden="1"/>
    <row r="68" customFormat="1" hidden="1"/>
    <row r="69" customFormat="1" hidden="1"/>
    <row r="70" customFormat="1" hidden="1"/>
    <row r="71" customFormat="1" hidden="1"/>
    <row r="72" customFormat="1" hidden="1"/>
    <row r="73" customFormat="1" hidden="1"/>
    <row r="74" customFormat="1" hidden="1"/>
    <row r="75" customFormat="1" hidden="1"/>
    <row r="76" customFormat="1" hidden="1"/>
    <row r="77" customFormat="1" hidden="1"/>
    <row r="78" customFormat="1" hidden="1"/>
    <row r="79" customFormat="1" hidden="1"/>
    <row r="80" customFormat="1" hidden="1"/>
    <row r="81" customFormat="1" hidden="1"/>
    <row r="82" customFormat="1" hidden="1"/>
    <row r="83" customFormat="1" hidden="1"/>
    <row r="84" customFormat="1" hidden="1"/>
    <row r="85" customFormat="1" hidden="1"/>
    <row r="86" customFormat="1" hidden="1"/>
    <row r="87" customFormat="1" hidden="1"/>
    <row r="88" customFormat="1" hidden="1"/>
    <row r="89" customFormat="1" hidden="1"/>
    <row r="90" customFormat="1" hidden="1"/>
    <row r="91" customFormat="1" hidden="1"/>
    <row r="92" customFormat="1" hidden="1"/>
    <row r="93" customFormat="1" hidden="1"/>
    <row r="94" customFormat="1" hidden="1"/>
    <row r="95" customFormat="1" hidden="1"/>
    <row r="96" customFormat="1" hidden="1"/>
    <row r="97" customFormat="1" hidden="1"/>
    <row r="98" customFormat="1" hidden="1"/>
    <row r="99" customFormat="1" hidden="1"/>
    <row r="100" customFormat="1" hidden="1"/>
    <row r="101" customFormat="1" hidden="1"/>
    <row r="102" customFormat="1" hidden="1"/>
    <row r="103" customFormat="1" hidden="1"/>
    <row r="104" customFormat="1" hidden="1"/>
    <row r="105" customFormat="1" hidden="1"/>
    <row r="106" customFormat="1" hidden="1"/>
    <row r="107" customFormat="1" hidden="1"/>
    <row r="108" customFormat="1" hidden="1"/>
    <row r="109" customFormat="1" hidden="1"/>
    <row r="110" customFormat="1" hidden="1"/>
    <row r="111" customFormat="1" hidden="1"/>
    <row r="112" customFormat="1" hidden="1"/>
    <row r="113" customFormat="1" hidden="1"/>
    <row r="114" customFormat="1" hidden="1"/>
    <row r="115" customFormat="1" hidden="1"/>
    <row r="116" customFormat="1" hidden="1"/>
    <row r="117" customFormat="1" hidden="1"/>
    <row r="118" customFormat="1" hidden="1"/>
    <row r="119" customFormat="1" hidden="1"/>
    <row r="120" customFormat="1" hidden="1"/>
    <row r="121" customFormat="1" hidden="1"/>
    <row r="122" customFormat="1" hidden="1"/>
    <row r="123" customFormat="1" hidden="1"/>
    <row r="124" customFormat="1" hidden="1"/>
    <row r="125" customFormat="1" hidden="1"/>
    <row r="126" customFormat="1" hidden="1"/>
    <row r="127" customFormat="1" hidden="1"/>
    <row r="128" customFormat="1" hidden="1"/>
    <row r="129" customFormat="1" hidden="1"/>
    <row r="130" customFormat="1" hidden="1"/>
    <row r="131" customFormat="1" hidden="1"/>
    <row r="132" customFormat="1" hidden="1"/>
    <row r="133" customFormat="1" hidden="1"/>
  </sheetData>
  <pageMargins left="0.7" right="0.7" top="0.75" bottom="0.75" header="0.3" footer="0.3"/>
  <pageSetup paperSize="9" orientation="portrait"/>
  <customProperties>
    <customPr name="MMSheetType" r:id="rId1"/>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odelMaker>
<![CDATA[{
  "$id": "1",
  "$type": "ModelMaker.Models.Project, ModelMaker",
  "CanShowCompletionItems": true,
  "HistoricResults": null,
  "SelectedEquationNodes": {
    "$type": "System.Collections.Generic.List`1[[ModelMakerEngine.IEquationNode, ModelMakerEngine]], mscorlib",
    "$values": []
  },
  "HasMultipleTimelines": false,
  "Dimensions": {
    "$type": "ModelMakerEngine.MMDimensions, ModelMakerEngine",
    "$values": []
  },
  "HasDimensions": false,
  "DefaultUnit": {
    "$id": "2",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FileVersion": 2,
  "FilePath": "C:\\Users\\andyd\\OneDrive\\Desktop\\Financial Models\\Aquarate.obz",
  "Nodes": {
    "$type": "ModelMaker.Models.ProjectItemSet`1[[ModelMakerEngine.INode, ModelMakerEngine]], ModelMaker",
    "$values": [
      {
        "$id": "3",
        "$type": "ModelMaker.GroupNode, ModelMaker",
        "TabOrHeaderColour": "",
        "Comment": "",
        "NameOfGroup": null,
        "YPosition": 0,
        "Folded": false,
        "Font": null,
        "Children": {
          "$type": "ModelMaker.GroupNodeChildCollection, ModelMaker",
          "$values": [
            {
              "$id": "4",
              "$type": "ModelMaker.VariableNode, ModelMaker",
              "RowTotalDependent": null,
              "PutCalculationOnReport": false,
              "CalculateOnThisReport": null,
              "PivotTableLink": null,
              "NumberFormatOverride": null,
              "HasOpeningBalanceFlag": false,
              "OpeningBalanceFlagAppliedName": "",
              "ToolTip": "\n Is on Unallocated= (Units)",
              "Deletable": true,
              "Comment": "",
              "HasSwitchSignLine": false,
              "SwitchSignForReport": false,
              "MultipleInputValues": null,
              "NonPrimaryInput": false,
              "Max": "NaN",
              "Min": "NaN",
              "IsBalanceButNotCorkscrew": false,
              "IsEditable": true,
              "IsConstant": false,
              "UniqueID": "cb11e8e2-0f64-4cfb-a921-a4d4d6b25578",
              "Dimensions": {
                "$type": "ModelMakerEngine.MMDimensions, ModelMakerEngine",
                "$values": []
              },
              "EquationOBXInternal": null,
              "NameOfGroup": "Inventory",
              "EquationToParse": "",
              "MostRecentExpectedUnitErrors": null,
              "Units": {
                "$id": "5",
                "$type": "ModelMaker.Unit, ModelMaker",
                "NumberFormatOverride": null,
                "MatchAnything": false,
                "ExternalRepresentation": "Units",
                "ItemsOnTop": {
                  "$type": "System.Collections.Generic.List`1[[System.String, mscorlib]], mscorlib",
                  "$values": [
                    "UNITS"
                  ]
                },
                "ItemsOnBottom": {
                  "$type": "System.Collections.Generic.List`1[[System.String, mscorlib]], mscorlib",
                  "$values": []
                },
                "IsCurrency": false,
                "ContainsSMU": false,
                "IsDimensionless": false,
                "InsertRowTotal": true,
                "IgnoreWhenDeterminingExpectedUnits": false
              },
              "Name": "Units retired",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tru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6",
              "$type": "ModelMaker.VariableNode, ModelMaker",
              "RowTotalDependent": null,
              "PutCalculationOnReport": false,
              "CalculateOnThisReport": null,
              "PivotTableLink": null,
              "NumberFormatOverride": null,
              "HasOpeningBalanceFlag": false,
              "OpeningBalanceFlagAppliedName": "",
              "ToolTip": "\n Is on Unallocated(Sub total or total of the items above it)",
              "Deletable": true,
              "Comment": "",
              "HasSwitchSignLine": false,
              "SwitchSignForReport": false,
              "MultipleInputValues": null,
              "NonPrimaryInput": false,
              "Max": "NaN",
              "Min": "NaN",
              "IsBalanceButNotCorkscrew": false,
              "IsEditable": false,
              "IsConstant": false,
              "UniqueID": "feef0860-13f1-4502-a1a9-f5671af9630d",
              "Dimensions": {
                "$type": "ModelMakerEngine.MMDimensions, ModelMakerEngine",
                "$values": []
              },
              "EquationOBXInternal": "",
              "NameOfGroup": "Unallocated",
              "EquationToParse": "",
              "MostRecentExpectedUnitErrors": null,
              "Units": {
                "$ref": "2"
              },
              "Name": "Net Cashflow",
              "ReportLines": {
                "$type": "ModelMaker.UndoableCollection`1[[ModelMakerEngine.IReportLine, ModelMakerEngine]], ModelMaker.Undo",
                "$values": [
                  {
                    "$id": "7",
                    "$type": "ModelMaker.ReportLine, ModelMaker",
                    "ActualsItemName": null,
                    "ActualsInput": null,
                    "AssociatedSchematicNode": {
                      "$ref": "6"
                    },
                    "OpeningBalanceFlagAppliedName": "",
                    "SumOfAboveIncludesPreviousTotal": true,
                    "LastNameUsed": null,
                    "SwitchSignForReport": false,
                    "IsSumOfAbove": true,
                    "ParentReport": {
                      "$id": "8",
                      "$type": "ModelMaker.Report, ModelMaker",
                      "TimeStep": 8,
                      "YearEndBasis": 1003,
                      "YearEndMonth": 0,
                      "AllowTitleChange": true,
                      "IsDuplicate": false,
                      "ReportLinesCalculated": {
                        "$type": "System.Collections.Generic.List`1[[ModelMakerEngine.IReportLine, ModelMakerEngine]], mscorlib",
                        "$values": []
                      },
                      "ReportLines": {
                        "$type": "ModelMaker.UndoableCollection`1[[ModelMakerEngine.IReportLine, ModelMakerEngine]], ModelMaker.Undo",
                        "$values": [
                          {
                            "$id": "9",
                            "$type": "ModelMaker.ReportLine, ModelMaker",
                            "ActualsItemName": null,
                            "ActualsInput": null,
                            "AssociatedSchematicNode": {
                              "$id": "10",
                              "$type": "ModelMaker.VariableNode, ModelMaker",
                              "RowTotalDependent": null,
                              "PutCalculationOnReport": false,
                              "CalculateOnThisReport": null,
                              "PivotTableLink": null,
                              "NumberFormatOverride": null,
                              "HasOpeningBalanceFlag": false,
                              "OpeningBalanceFlagAppliedName": "",
                              "ToolTip": "\n Is on Working Capital=DELAY([Customer orders fullfilled], [Customer payment terms (months)],0) * [Sales Price Unit] * [Invoice Term] (GBP)",
                              "Deletable": true,
                              "Comment": "",
                              "HasSwitchSignLine": false,
                              "SwitchSignForReport": false,
                              "MultipleInputValues": null,
                              "NonPrimaryInput": false,
                              "Max": "NaN",
                              "Min": "NaN",
                              "IsBalanceButNotCorkscrew": false,
                              "IsEditable": true,
                              "IsConstant": false,
                              "UniqueID": "6ec3dda4-77fd-4542-992e-859b700f40a8",
                              "Dimensions": {
                                "$type": "ModelMakerEngine.MMDimensions, ModelMakerEngine",
                                "$values": []
                              },
                              "EquationOBXInternal": "DELAY([Customer orders fullfilled], [Customer payment terms (months)],0) * [Sales Price Unit] * [Invoice Term]",
                              "NameOfGroup": "Unallocated",
                              "EquationToParse": "DELAY([Customer orders fullfilled], [Customer payment terms (months)],0) * [Sales Price Unit] * [Invoice Term]",
                              "MostRecentExpectedUnitErrors": null,
                              "Units": {
                                "$id": "11",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Cash in from Sales",
                              "ReportLines": {
                                "$type": "ModelMaker.UndoableCollection`1[[ModelMakerEngine.IReportLine, ModelMakerEngine]], ModelMaker.Undo",
                                "$values": [
                                  {
                                    "$ref": "9"
                                  }
                                ]
                              },
                              "IsOpeningBalance": false,
                              "ExternalLinks": {
                                "$type": "UINext.Collections.DeepObservableCollection`1[[ExternalLinks.IExternalDataLink, ExternalLinks]], UINext",
                                "$values": []
                              },
                              "HasUnits": true,
                              "UnitsValid": true,
                              "UnitsErrorMessage": "",
                              "IgnoreUnitIssues": tru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8"
                            },
                            "HeadingLevel": 0,
                            "ReportFormatName": null,
                            "NameOfGroup": "Unallocated",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12",
                            "$type": "ModelMaker.ReportLine, ModelMaker",
                            "ActualsItemName": null,
                            "ActualsInput": null,
                            "AssociatedSchematicNode": {
                              "$id": "13",
                              "$type": "ModelMaker.VariableNode, ModelMaker",
                              "RowTotalDependent": null,
                              "PutCalculationOnReport": false,
                              "CalculateOnThisReport": null,
                              "PivotTableLink": null,
                              "NumberFormatOverride": null,
                              "HasOpeningBalanceFlag": false,
                              "OpeningBalanceFlagAppliedName": "",
                              "ToolTip": "\n Is on Working Capital= [Fixed operating costs] + [Variable Operating Costs] (GBP)",
                              "Deletable": true,
                              "Comment": "",
                              "HasSwitchSignLine": true,
                              "SwitchSignForReport": true,
                              "MultipleInputValues": null,
                              "NonPrimaryInput": false,
                              "Max": "NaN",
                              "Min": "NaN",
                              "IsBalanceButNotCorkscrew": false,
                              "IsEditable": true,
                              "IsConstant": false,
                              "UniqueID": "4d6b613c-1709-40b5-b088-d242fef4c70c",
                              "Dimensions": {
                                "$type": "ModelMakerEngine.MMDimensions, ModelMakerEngine",
                                "$values": []
                              },
                              "EquationOBXInternal": " [Fixed operating costs] + [Variable Operating Costs]",
                              "NameOfGroup": "Working Capital",
                              "EquationToParse": " [Fixed operating costs] + [Variable Operating Costs]",
                              "MostRecentExpectedUnitErrors": null,
                              "Units": {
                                "$ref": "2"
                              },
                              "Name": "Cash out on Operating Expense",
                              "ReportLines": {
                                "$type": "ModelMaker.UndoableCollection`1[[ModelMakerEngine.IReportLine, ModelMakerEngine]], ModelMaker.Undo",
                                "$values": [
                                  {
                                    "$ref": "12"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4,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true,
                            "IsSumOfAbove": false,
                            "ParentReport": {
                              "$ref": "8"
                            },
                            "HeadingLevel": 0,
                            "ReportFormatName": null,
                            "NameOfGroup": "Working Capital",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14",
                            "$type": "ModelMaker.ReportLine, ModelMaker",
                            "ActualsItemName": null,
                            "ActualsInput": null,
                            "AssociatedSchematicNode": {
                              "$id": "15",
                              "$type": "ModelMaker.VariableNode, ModelMaker",
                              "RowTotalDependent": null,
                              "PutCalculationOnReport": false,
                              "CalculateOnThisReport": null,
                              "PivotTableLink": null,
                              "NumberFormatOverride": null,
                              "HasOpeningBalanceFlag": false,
                              "OpeningBalanceFlagAppliedName": "",
                              "ToolTip": "\n Is on Unallocated(Sub total or total of the items above it)",
                              "Deletable": true,
                              "Comment": "",
                              "HasSwitchSignLine": false,
                              "SwitchSignForReport": false,
                              "MultipleInputValues": null,
                              "NonPrimaryInput": false,
                              "Max": "NaN",
                              "Min": "NaN",
                              "IsBalanceButNotCorkscrew": false,
                              "IsEditable": false,
                              "IsConstant": false,
                              "UniqueID": "54828fb0-62a7-4dbc-b144-e5c93993baba",
                              "Dimensions": {
                                "$type": "ModelMakerEngine.MMDimensions, ModelMakerEngine",
                                "$values": []
                              },
                              "EquationOBXInternal": "",
                              "NameOfGroup": "Unallocated",
                              "EquationToParse": "",
                              "MostRecentExpectedUnitErrors": null,
                              "Units": {
                                "$ref": "2"
                              },
                              "Name": "Operating Cashflow",
                              "ReportLines": {
                                "$type": "ModelMaker.UndoableCollection`1[[ModelMakerEngine.IReportLine, ModelMakerEngine]], ModelMaker.Undo",
                                "$values": [
                                  {
                                    "$ref": "14"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true,
                            "ParentReport": {
                              "$ref": "8"
                            },
                            "HeadingLevel": 0,
                            "ReportFormatName": null,
                            "NameOfGroup": "Unallocated",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16",
                            "$type": "ModelMaker.ReportLine, ModelMaker",
                            "ActualsItemName": null,
                            "ActualsInput": null,
                            "AssociatedSchematicNode": {
                              "$id": "17",
                              "$type": "ModelMaker.VariableNode, ModelMaker",
                              "RowTotalDependent": null,
                              "PutCalculationOnReport": false,
                              "CalculateOnThisReport": null,
                              "PivotTableLink": null,
                              "NumberFormatOverride": null,
                              "HasOpeningBalanceFlag": false,
                              "OpeningBalanceFlagAppliedName": "",
                              "ToolTip": "\n Is on Working Capital=(DELAY([Units ordered], [Order lead time (months)],0) * [Supplier price per unit] * (1-[Supplier order deposit]))+([Units ordered] * [Supplier price per unit] * [Supplier order deposit]) (GBP)",
                              "Deletable": true,
                              "Comment": "",
                              "HasSwitchSignLine": true,
                              "SwitchSignForReport": true,
                              "MultipleInputValues": null,
                              "NonPrimaryInput": false,
                              "Max": "NaN",
                              "Min": "NaN",
                              "IsBalanceButNotCorkscrew": false,
                              "IsEditable": true,
                              "IsConstant": false,
                              "UniqueID": "e7ec6138-7eaa-4d64-bfe8-620681dd6273",
                              "Dimensions": {
                                "$type": "ModelMakerEngine.MMDimensions, ModelMakerEngine",
                                "$values": []
                              },
                              "EquationOBXInternal": "(DELAY([Units ordered], [Order lead time (months)],0) * [Supplier price per unit] * (1-[Supplier order deposit]))+([Units ordered] * [Supplier price per unit] * [Supplier order deposit])",
                              "NameOfGroup": "Unallocated",
                              "EquationToParse": "(DELAY([Units ordered], [Order lead time (months)],0) * [Supplier price per unit] * (1-[Supplier order deposit]))+([Units ordered] * [Supplier price per unit] * [Supplier order deposit])",
                              "MostRecentExpectedUnitErrors": null,
                              "Units": {
                                "$id": "18",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Cash out on Inventory",
                              "ReportLines": {
                                "$type": "ModelMaker.UndoableCollection`1[[ModelMakerEngine.IReportLine, ModelMakerEngine]], ModelMaker.Undo",
                                "$values": [
                                  {
                                    "$ref": "16"
                                  }
                                ]
                              },
                              "IsOpeningBalance": false,
                              "ExternalLinks": {
                                "$type": "UINext.Collections.DeepObservableCollection`1[[ExternalLinks.IExternalDataLink, ExternalLinks]], UINext",
                                "$values": []
                              },
                              "HasUnits": true,
                              "UnitsValid": true,
                              "UnitsErrorMessage": "",
                              "IgnoreUnitIssues": tru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true,
                            "IsSumOfAbove": false,
                            "ParentReport": {
                              "$ref": "8"
                            },
                            "HeadingLevel": 0,
                            "ReportFormatName": null,
                            "NameOfGroup": "Unallocated",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19",
                            "$type": "ModelMaker.ReportLine, ModelMaker",
                            "ActualsItemName": null,
                            "ActualsInput": null,
                            "AssociatedSchematicNode": {
                              "$id": "20",
                              "$type": "ModelMaker.VariableNode, ModelMaker",
                              "RowTotalDependent": null,
                              "PutCalculationOnReport": false,
                              "CalculateOnThisReport": null,
                              "PivotTableLink": null,
                              "NumberFormatOverride": null,
                              "HasOpeningBalanceFlag": false,
                              "OpeningBalanceFlagAppliedName": "",
                              "ToolTip": "\n Is on Unallocated(Sub total or total of the items above it)",
                              "Deletable": true,
                              "Comment": "",
                              "HasSwitchSignLine": false,
                              "SwitchSignForReport": false,
                              "MultipleInputValues": null,
                              "NonPrimaryInput": false,
                              "Max": "NaN",
                              "Min": "NaN",
                              "IsBalanceButNotCorkscrew": false,
                              "IsEditable": false,
                              "IsConstant": false,
                              "UniqueID": "57bbd87a-76c4-4fc3-8ab4-eeef5f50c8e8",
                              "Dimensions": {
                                "$type": "ModelMakerEngine.MMDimensions, ModelMakerEngine",
                                "$values": []
                              },
                              "EquationOBXInternal": "",
                              "NameOfGroup": "Unallocated",
                              "EquationToParse": "",
                              "MostRecentExpectedUnitErrors": null,
                              "Units": {
                                "$ref": "2"
                              },
                              "Name": "CF after capex",
                              "ReportLines": {
                                "$type": "ModelMaker.UndoableCollection`1[[ModelMakerEngine.IReportLine, ModelMakerEngine]], ModelMaker.Undo",
                                "$values": [
                                  {
                                    "$ref": "19"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3,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true,
                            "LastNameUsed": null,
                            "SwitchSignForReport": false,
                            "IsSumOfAbove": true,
                            "ParentReport": {
                              "$ref": "8"
                            },
                            "HeadingLevel": 0,
                            "ReportFormatName": null,
                            "NameOfGroup": "Unallocated",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1",
                            "$type": "ModelMaker.ReportLine, ModelMaker",
                            "ActualsItemName": null,
                            "ActualsInput": null,
                            "AssociatedSchematicNode": {
                              "$id": "22",
                              "$type": "ModelMaker.VariableNode, ModelMaker",
                              "RowTotalDependent": null,
                              "PutCalculationOnReport": false,
                              "CalculateOnThisReport": null,
                              "PivotTableLink": null,
                              "NumberFormatOverride": null,
                              "HasOpeningBalanceFlag": false,
                              "OpeningBalanceFlagAppliedName": "",
                              "ToolTip": "\n Is on Supply Chain finance=[Supply Chain Finance enabled flag]*([Units ordered]*[Supplier price per unit]*[Supply Chain Finance Advance %]) (GBP)",
                              "Deletable": true,
                              "Comment": "",
                              "HasSwitchSignLine": false,
                              "SwitchSignForReport": false,
                              "MultipleInputValues": null,
                              "NonPrimaryInput": false,
                              "Max": "NaN",
                              "Min": "NaN",
                              "IsBalanceButNotCorkscrew": false,
                              "IsEditable": true,
                              "IsConstant": false,
                              "UniqueID": "7c7bb9a0-1053-42a2-af4e-1e789de42de5",
                              "Dimensions": {
                                "$type": "ModelMakerEngine.MMDimensions, ModelMakerEngine",
                                "$values": []
                              },
                              "EquationOBXInternal": "[Supply Chain Finance enabled flag]*([Units ordered]*[Supplier price per unit]*[Supply Chain Finance Advance %])",
                              "NameOfGroup": "Trade Finance",
                              "EquationToParse": "[Supply Chain Finance enabled flag]*([Units ordered]*[Supplier price per unit]*[Supply Chain Finance Advance %])",
                              "MostRecentExpectedUnitErrors": null,
                              "Units": {
                                "$id": "23",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Supply Chain Finance drawdown",
                              "ReportLines": {
                                "$type": "ModelMaker.UndoableCollection`1[[ModelMakerEngine.IReportLine, ModelMakerEngine]], ModelMaker.Undo",
                                "$values": [
                                  {
                                    "$ref": "21"
                                  }
                                ]
                              },
                              "IsOpeningBalance": false,
                              "ExternalLinks": {
                                "$type": "UINext.Collections.DeepObservableCollection`1[[ExternalLinks.IExternalDataLink, ExternalLinks]], UINext",
                                "$values": []
                              },
                              "HasUnits": true,
                              "UnitsValid": true,
                              "UnitsErrorMessage": "",
                              "IgnoreUnitIssues": tru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8"
                            },
                            "HeadingLevel": 0,
                            "ReportFormatName": null,
                            "NameOfGroup": "Trade Finance",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4",
                            "$type": "ModelMaker.ReportLine, ModelMaker",
                            "ActualsItemName": null,
                            "ActualsInput": null,
                            "AssociatedSchematicNode": {
                              "$id": "25",
                              "$type": "ModelMaker.VariableNode, ModelMaker",
                              "RowTotalDependent": null,
                              "PutCalculationOnReport": false,
                              "CalculateOnThisReport": null,
                              "PivotTableLink": null,
                              "NumberFormatOverride": null,
                              "HasOpeningBalanceFlag": false,
                              "OpeningBalanceFlagAppliedName": "",
                              "ToolTip": "\n Is on Supply Chain finance=DELAY([Supply Chain Finance drawdown],[Order lead time (months)],0) (GBP)",
                              "Deletable": true,
                              "Comment": "",
                              "HasSwitchSignLine": true,
                              "SwitchSignForReport": true,
                              "MultipleInputValues": null,
                              "NonPrimaryInput": false,
                              "Max": "NaN",
                              "Min": "NaN",
                              "IsBalanceButNotCorkscrew": false,
                              "IsEditable": true,
                              "IsConstant": false,
                              "UniqueID": "5e28efe7-5133-4490-b3e8-a3a6710d7ab9",
                              "Dimensions": {
                                "$type": "ModelMakerEngine.MMDimensions, ModelMakerEngine",
                                "$values": []
                              },
                              "EquationOBXInternal": "DELAY([Supply Chain Finance drawdown],[Order lead time (months)],0)",
                              "NameOfGroup": "Trade Finance",
                              "EquationToParse": "DELAY([Supply Chain Finance drawdown],[Order lead time (months)],0)",
                              "MostRecentExpectedUnitErrors": null,
                              "Units": {
                                "$id": "26",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Supply Chain Finance principal repayment",
                              "ReportLines": {
                                "$type": "ModelMaker.UndoableCollection`1[[ModelMakerEngine.IReportLine, ModelMakerEngine]], ModelMaker.Undo",
                                "$values": [
                                  {
                                    "$ref": "24"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true,
                            "IsSumOfAbove": false,
                            "ParentReport": {
                              "$ref": "8"
                            },
                            "HeadingLevel": 0,
                            "ReportFormatName": null,
                            "NameOfGroup": "Trade Finance",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7",
                            "$type": "ModelMaker.ReportLine, ModelMaker",
                            "ActualsItemName": null,
                            "ActualsInput": null,
                            "AssociatedSchematicNode": {
                              "$id": "28",
                              "$type": "ModelMaker.VariableNode, ModelMaker",
                              "RowTotalDependent": null,
                              "PutCalculationOnReport": false,
                              "CalculateOnThisReport": null,
                              "PivotTableLink": null,
                              "NumberFormatOverride": null,
                              "HasOpeningBalanceFlag": false,
                              "OpeningBalanceFlagAppliedName": "",
                              "ToolTip": "\n Is on Invoice finance=[Invoice Finance Enabled flag] *[Income]*[Invoice Finance Advance %] (GBP)",
                              "Deletable": true,
                              "Comment": "",
                              "HasSwitchSignLine": false,
                              "SwitchSignForReport": false,
                              "MultipleInputValues": null,
                              "NonPrimaryInput": false,
                              "Max": "NaN",
                              "Min": "NaN",
                              "IsBalanceButNotCorkscrew": false,
                              "IsEditable": true,
                              "IsConstant": false,
                              "UniqueID": "41864027-b550-44ec-9f18-bb10167b7f7f",
                              "Dimensions": {
                                "$type": "ModelMakerEngine.MMDimensions, ModelMakerEngine",
                                "$values": []
                              },
                              "EquationOBXInternal": "[Invoice Finance Enabled flag] *[Income]*[Invoice Finance Advance %]",
                              "NameOfGroup": "Invoice finance",
                              "EquationToParse": "[Invoice Finance Enabled flag] *[Income]*[Invoice Finance Advance %]",
                              "MostRecentExpectedUnitErrors": null,
                              "Units": {
                                "$id": "29",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Invoice finance drawdown",
                              "ReportLines": {
                                "$type": "ModelMaker.UndoableCollection`1[[ModelMakerEngine.IReportLine, ModelMakerEngine]], ModelMaker.Undo",
                                "$values": [
                                  {
                                    "$ref": "27"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8"
                            },
                            "HeadingLevel": 0,
                            "ReportFormatName": null,
                            "NameOfGroup": "Invoice finance",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30",
                            "$type": "ModelMaker.ReportLine, ModelMaker",
                            "ActualsItemName": null,
                            "ActualsInput": null,
                            "AssociatedSchematicNode": {
                              "$id": "31",
                              "$type": "ModelMaker.VariableNode, ModelMaker",
                              "RowTotalDependent": null,
                              "PutCalculationOnReport": false,
                              "CalculateOnThisReport": null,
                              "PivotTableLink": null,
                              "NumberFormatOverride": null,
                              "HasOpeningBalanceFlag": false,
                              "OpeningBalanceFlagAppliedName": "",
                              "ToolTip": "\n Is on Invoice finance=DELAY([Invoice finance drawdown],[Customer payment terms (months)],0) (GBP)",
                              "Deletable": true,
                              "Comment": "",
                              "HasSwitchSignLine": true,
                              "SwitchSignForReport": true,
                              "MultipleInputValues": null,
                              "NonPrimaryInput": false,
                              "Max": "NaN",
                              "Min": "NaN",
                              "IsBalanceButNotCorkscrew": false,
                              "IsEditable": true,
                              "IsConstant": false,
                              "UniqueID": "c0df94ae-04be-46eb-8d3e-1adfc6123eed",
                              "Dimensions": {
                                "$type": "ModelMakerEngine.MMDimensions, ModelMakerEngine",
                                "$values": []
                              },
                              "EquationOBXInternal": "DELAY([Invoice finance drawdown],[Customer payment terms (months)],0)",
                              "NameOfGroup": "Invoice finance",
                              "EquationToParse": "DELAY([Invoice finance drawdown],[Customer payment terms (months)],0)",
                              "MostRecentExpectedUnitErrors": null,
                              "Units": {
                                "$id": "32",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Invoice finance principal repayment",
                              "ReportLines": {
                                "$type": "ModelMaker.UndoableCollection`1[[ModelMakerEngine.IReportLine, ModelMakerEngine]], ModelMaker.Undo",
                                "$values": [
                                  {
                                    "$ref": "30"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true,
                            "IsSumOfAbove": false,
                            "ParentReport": {
                              "$ref": "8"
                            },
                            "HeadingLevel": 0,
                            "ReportFormatName": null,
                            "NameOfGroup": "Invoice finance",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33",
                            "$type": "ModelMaker.ReportLine, ModelMaker",
                            "ActualsItemName": null,
                            "ActualsInput": null,
                            "AssociatedSchematicNode": {
                              "$id": "34",
                              "$type": "ModelMaker.VariableNode, ModelMaker",
                              "RowTotalDependent": null,
                              "PutCalculationOnReport": false,
                              "CalculateOnThisReport": null,
                              "PivotTableLink": null,
                              "NumberFormatOverride": null,
                              "HasOpeningBalanceFlag": false,
                              "OpeningBalanceFlagAppliedName": "",
                              "ToolTip": "\n Is on Supply Chain finance=[Supply Chain Finance interest] (GBP)",
                              "Deletable": true,
                              "Comment": "",
                              "HasSwitchSignLine": true,
                              "SwitchSignForReport": true,
                              "MultipleInputValues": null,
                              "NonPrimaryInput": false,
                              "Max": "NaN",
                              "Min": "NaN",
                              "IsBalanceButNotCorkscrew": false,
                              "IsEditable": true,
                              "IsConstant": false,
                              "UniqueID": "6c5ffc04-fdd5-438b-bb4f-0b7b56bb8612",
                              "Dimensions": {
                                "$type": "ModelMakerEngine.MMDimensions, ModelMakerEngine",
                                "$values": []
                              },
                              "EquationOBXInternal": "[Supply Chain Finance interest]",
                              "NameOfGroup": "Trade Finance",
                              "EquationToParse": "[Supply Chain Finance interest]",
                              "MostRecentExpectedUnitErrors": null,
                              "Units": {
                                "$id": "35",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Supply Chain Finance interest paid",
                              "ReportLines": {
                                "$type": "ModelMaker.UndoableCollection`1[[ModelMakerEngine.IReportLine, ModelMakerEngine]], ModelMaker.Undo",
                                "$values": [
                                  {
                                    "$ref": "33"
                                  }
                                ]
                              },
                              "IsOpeningBalance": false,
                              "ExternalLinks": {
                                "$type": "UINext.Collections.DeepObservableCollection`1[[ExternalLinks.IExternalDataLink, ExternalLinks]], UINext",
                                "$values": []
                              },
                              "HasUnits": true,
                              "UnitsValid": true,
                              "UnitsErrorMessage": "",
                              "IgnoreUnitIssues": tru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5,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true,
                            "IsSumOfAbove": false,
                            "ParentReport": {
                              "$ref": "8"
                            },
                            "HeadingLevel": 0,
                            "ReportFormatName": null,
                            "NameOfGroup": "Trade Finance",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36",
                            "$type": "ModelMaker.ReportLine, ModelMaker",
                            "ActualsItemName": null,
                            "ActualsInput": null,
                            "AssociatedSchematicNode": {
                              "$id": "37",
                              "$type": "ModelMaker.VariableNode, ModelMaker",
                              "RowTotalDependent": null,
                              "PutCalculationOnReport": false,
                              "CalculateOnThisReport": null,
                              "PivotTableLink": null,
                              "NumberFormatOverride": null,
                              "HasOpeningBalanceFlag": false,
                              "OpeningBalanceFlagAppliedName": "",
                              "ToolTip": "\n Is on Invoice finance=[Invoice finance interest] (GBP)",
                              "Deletable": true,
                              "Comment": "",
                              "HasSwitchSignLine": true,
                              "SwitchSignForReport": true,
                              "MultipleInputValues": null,
                              "NonPrimaryInput": false,
                              "Max": "NaN",
                              "Min": "NaN",
                              "IsBalanceButNotCorkscrew": false,
                              "IsEditable": true,
                              "IsConstant": false,
                              "UniqueID": "12084371-dc1f-4f56-a3dd-7d5f9130f99d",
                              "Dimensions": {
                                "$type": "ModelMakerEngine.MMDimensions, ModelMakerEngine",
                                "$values": []
                              },
                              "EquationOBXInternal": "[Invoice finance interest]",
                              "NameOfGroup": "Invoice finance",
                              "EquationToParse": "[Invoice finance interest]",
                              "MostRecentExpectedUnitErrors": null,
                              "Units": {
                                "$id": "38",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Invoice finance interest paid",
                              "ReportLines": {
                                "$type": "ModelMaker.UndoableCollection`1[[ModelMakerEngine.IReportLine, ModelMakerEngine]], ModelMaker.Undo",
                                "$values": [
                                  {
                                    "$ref": "36"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5,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true,
                            "IsSumOfAbove": false,
                            "ParentReport": {
                              "$ref": "8"
                            },
                            "HeadingLevel": 0,
                            "ReportFormatName": null,
                            "NameOfGroup": "Invoice finance",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39",
                            "$type": "ModelMaker.ReportLine, ModelMaker",
                            "ActualsItemName": null,
                            "ActualsInput": null,
                            "AssociatedSchematicNode": {
                              "$id": "40",
                              "$type": "ModelMaker.VariableNode, ModelMaker",
                              "RowTotalDependent": null,
                              "PutCalculationOnReport": false,
                              "CalculateOnThisReport": null,
                              "PivotTableLink": null,
                              "NumberFormatOverride": null,
                              "HasOpeningBalanceFlag": false,
                              "OpeningBalanceFlagAppliedName": "",
                              "ToolTip": "\n Is on Unallocated(Sub total or total of the items above it)",
                              "Deletable": true,
                              "Comment": "",
                              "HasSwitchSignLine": false,
                              "SwitchSignForReport": false,
                              "MultipleInputValues": null,
                              "NonPrimaryInput": false,
                              "Max": "NaN",
                              "Min": "NaN",
                              "IsBalanceButNotCorkscrew": false,
                              "IsEditable": false,
                              "IsConstant": false,
                              "UniqueID": "0c5bb8c5-c9f5-4169-b67d-da19c41d4e14",
                              "Dimensions": {
                                "$type": "ModelMakerEngine.MMDimensions, ModelMakerEngine",
                                "$values": []
                              },
                              "EquationOBXInternal": "",
                              "NameOfGroup": "Unallocated",
                              "EquationToParse": "",
                              "MostRecentExpectedUnitErrors": null,
                              "Units": {
                                "$ref": "2"
                              },
                              "Name": "CF after financing",
                              "ReportLines": {
                                "$type": "ModelMaker.UndoableCollection`1[[ModelMakerEngine.IReportLine, ModelMakerEngine]], ModelMaker.Undo",
                                "$values": [
                                  {
                                    "$ref": "39"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4,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true,
                            "LastNameUsed": null,
                            "SwitchSignForReport": false,
                            "IsSumOfAbove": true,
                            "ParentReport": {
                              "$ref": "8"
                            },
                            "HeadingLevel": 0,
                            "ReportFormatName": null,
                            "NameOfGroup": "Unallocated",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41",
                            "$type": "ModelMaker.ReportLine, ModelMaker",
                            "ActualsItemName": null,
                            "ActualsInput": null,
                            "AssociatedSchematicNode": {
                              "$id": "42",
                              "$type": "ModelMaker.VariableNode, ModelMaker",
                              "RowTotalDependent": null,
                              "PutCalculationOnReport": false,
                              "CalculateOnThisReport": null,
                              "PivotTableLink": null,
                              "NumberFormatOverride": null,
                              "HasOpeningBalanceFlag": false,
                              "OpeningBalanceFlagAppliedName": "",
                              "ToolTip": "\n Is on Inputs.Equity= (GBP)",
                              "Deletable": true,
                              "Comment": "",
                              "HasSwitchSignLine": false,
                              "SwitchSignForReport": false,
                              "MultipleInputValues": null,
                              "NonPrimaryInput": false,
                              "Max": "NaN",
                              "Min": "NaN",
                              "IsBalanceButNotCorkscrew": false,
                              "IsEditable": true,
                              "IsConstant": false,
                              "UniqueID": "2cd324fd-9433-490d-9148-ecf336601e0a",
                              "Dimensions": {
                                "$type": "ModelMakerEngine.MMDimensions, ModelMakerEngine",
                                "$values": []
                              },
                              "EquationOBXInternal": null,
                              "NameOfGroup": "Equity",
                              "EquationToParse": "",
                              "MostRecentExpectedUnitErrors": null,
                              "Units": {
                                "$ref": "2"
                              },
                              "Name": "New share capital issued",
                              "ReportLines": {
                                "$type": "ModelMaker.UndoableCollection`1[[ModelMakerEngine.IReportLine, ModelMakerEngine]], ModelMaker.Undo",
                                "$values": [
                                  {
                                    "$ref": "41"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8"
                            },
                            "HeadingLevel": 0,
                            "ReportFormatName": null,
                            "NameOfGroup": "Equity",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ref": "7"
                          }
                        ]
                      },
                      "YPosition": -1,
                      "Name": "Cashflow",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HeadingLevel": 0,
                    "ReportFormatName": null,
                    "NameOfGroup": "Unallocated",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ref": "15"
            },
            {
              "$ref": "20"
            },
            {
              "$ref": "40"
            },
            {
              "$id": "43",
              "$type": "ModelMaker.VariableNode, ModelMaker",
              "RowTotalDependent": null,
              "PutCalculationOnReport": false,
              "CalculateOnThisReport": null,
              "PivotTableLink": null,
              "NumberFormatOverride": null,
              "HasOpeningBalanceFlag": false,
              "OpeningBalanceFlagAppliedName": "",
              "ToolTip": "\n Is on Unallocated(Sub total or total of the items above it)",
              "Deletable": true,
              "Comment": "",
              "HasSwitchSignLine": false,
              "SwitchSignForReport": false,
              "MultipleInputValues": null,
              "NonPrimaryInput": false,
              "Max": "NaN",
              "Min": "NaN",
              "IsBalanceButNotCorkscrew": false,
              "IsEditable": false,
              "IsConstant": false,
              "UniqueID": "f9ad8cb6-1368-4812-b84d-0e85dc3bc2df",
              "Dimensions": {
                "$type": "ModelMakerEngine.MMDimensions, ModelMakerEngine",
                "$values": []
              },
              "EquationOBXInternal": "",
              "NameOfGroup": "Unallocated",
              "EquationToParse": "",
              "MostRecentExpectedUnitErrors": null,
              "Units": {
                "$ref": "2"
              },
              "Name": "Retained Earnings this period",
              "ReportLines": {
                "$type": "ModelMaker.UndoableCollection`1[[ModelMakerEngine.IReportLine, ModelMakerEngine]], ModelMaker.Undo",
                "$values": [
                  {
                    "$id": "44",
                    "$type": "ModelMaker.ReportLine, ModelMaker",
                    "ActualsItemName": null,
                    "ActualsInput": null,
                    "AssociatedSchematicNode": {
                      "$ref": "43"
                    },
                    "OpeningBalanceFlagAppliedName": "",
                    "SumOfAboveIncludesPreviousTotal": true,
                    "LastNameUsed": null,
                    "SwitchSignForReport": false,
                    "IsSumOfAbove": true,
                    "ParentReport": {
                      "$id": "45",
                      "$type": "ModelMaker.Report, ModelMaker",
                      "TimeStep": 8,
                      "YearEndBasis": 1003,
                      "YearEndMonth": 0,
                      "AllowTitleChange": true,
                      "IsDuplicate": false,
                      "ReportLinesCalculated": {
                        "$type": "System.Collections.Generic.List`1[[ModelMakerEngine.IReportLine, ModelMakerEngine]], mscorlib",
                        "$values": []
                      },
                      "ReportLines": {
                        "$type": "ModelMaker.UndoableCollection`1[[ModelMakerEngine.IReportLine, ModelMakerEngine]], ModelMaker.Undo",
                        "$values": [
                          {
                            "$id": "46",
                            "$type": "ModelMaker.ReportLine, ModelMaker",
                            "ActualsItemName": null,
                            "ActualsInput": null,
                            "AssociatedSchematicNode": {
                              "$id": "47",
                              "$type": "ModelMaker.VariableNode, ModelMaker",
                              "RowTotalDependent": null,
                              "PutCalculationOnReport": false,
                              "CalculateOnThisReport": null,
                              "PivotTableLink": null,
                              "NumberFormatOverride": null,
                              "HasOpeningBalanceFlag": false,
                              "OpeningBalanceFlagAppliedName": "",
                              "ToolTip": "\n Is on Income=[Sales Price Unit] * [Units in use] (GBP)",
                              "Deletable": true,
                              "Comment": "",
                              "HasSwitchSignLine": false,
                              "SwitchSignForReport": false,
                              "MultipleInputValues": null,
                              "NonPrimaryInput": false,
                              "Max": "NaN",
                              "Min": "NaN",
                              "IsBalanceButNotCorkscrew": false,
                              "IsEditable": true,
                              "IsConstant": false,
                              "UniqueID": "51b422cf-25ad-42b9-b527-92164d49a9c9",
                              "Dimensions": {
                                "$type": "ModelMakerEngine.MMDimensions, ModelMakerEngine",
                                "$values": []
                              },
                              "EquationOBXInternal": "[Sales Price Unit] * [Units in use]",
                              "NameOfGroup": "Financials",
                              "EquationToParse": "[Sales Price Unit] * [Units in use]",
                              "MostRecentExpectedUnitErrors": null,
                              "Units": {
                                "$id": "48",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Income",
                              "ReportLines": {
                                "$type": "ModelMaker.UndoableCollection`1[[ModelMakerEngine.IReportLine, ModelMakerEngine]], ModelMaker.Undo",
                                "$values": [
                                  {
                                    "$ref": "46"
                                  }
                                ]
                              },
                              "IsOpeningBalance": false,
                              "ExternalLinks": {
                                "$type": "UINext.Collections.DeepObservableCollection`1[[ExternalLinks.IExternalDataLink, ExternalLinks]], UINext",
                                "$values": []
                              },
                              "HasUnits": true,
                              "UnitsValid": true,
                              "UnitsErrorMessage": "",
                              "IgnoreUnitIssues": tru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45"
                            },
                            "HeadingLevel": 0,
                            "ReportFormatName": null,
                            "NameOfGroup": "Financial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49",
                            "$type": "ModelMaker.ReportLine, ModelMaker",
                            "ActualsItemName": null,
                            "ActualsInput": null,
                            "AssociatedSchematicNode": {
                              "$id": "50",
                              "$type": "ModelMaker.VariableNode, ModelMaker",
                              "RowTotalDependent": null,
                              "PutCalculationOnReport": false,
                              "CalculateOnThisReport": null,
                              "PivotTableLink": null,
                              "NumberFormatOverride": null,
                              "HasOpeningBalanceFlag": false,
                              "OpeningBalanceFlagAppliedName": "",
                              "ToolTip": "\n Is on Expense= [Sales] * [Variable Operating Costs as a % of sales] (GBP)",
                              "Deletable": true,
                              "Comment": "",
                              "HasSwitchSignLine": true,
                              "SwitchSignForReport": true,
                              "MultipleInputValues": null,
                              "NonPrimaryInput": false,
                              "Max": "NaN",
                              "Min": "NaN",
                              "IsBalanceButNotCorkscrew": false,
                              "IsEditable": true,
                              "IsConstant": false,
                              "UniqueID": "670dbf98-fae0-4837-a796-1b816a1d77bc",
                              "Dimensions": {
                                "$type": "ModelMakerEngine.MMDimensions, ModelMakerEngine",
                                "$values": []
                              },
                              "EquationOBXInternal": " [Sales] * [Variable Operating Costs as a % of sales]",
                              "NameOfGroup": "Expense",
                              "EquationToParse": " [Sales] * [Variable Operating Costs as a % of sales]",
                              "MostRecentExpectedUnitErrors": null,
                              "Units": {
                                "$ref": "2"
                              },
                              "Name": "Variable Operating Costs",
                              "ReportLines": {
                                "$type": "ModelMaker.UndoableCollection`1[[ModelMakerEngine.IReportLine, ModelMakerEngine]], ModelMaker.Undo",
                                "$values": [
                                  {
                                    "$ref": "49"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true,
                            "IsSumOfAbove": false,
                            "ParentReport": {
                              "$ref": "45"
                            },
                            "HeadingLevel": 0,
                            "ReportFormatName": null,
                            "NameOfGroup": "Expense",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51",
                            "$type": "ModelMaker.ReportLine, ModelMaker",
                            "ActualsItemName": null,
                            "ActualsInput": null,
                            "AssociatedSchematicNode": {
                              "$id": "52",
                              "$type": "ModelMaker.VariableNode, ModelMaker",
                              "RowTotalDependent": null,
                              "PutCalculationOnReport": false,
                              "CalculateOnThisReport": null,
                              "PivotTableLink": null,
                              "NumberFormatOverride": null,
                              "HasOpeningBalanceFlag": false,
                              "OpeningBalanceFlagAppliedName": "",
                              "ToolTip": "\n Is on Expense=[Fixed Operating Cost Growth Rate escalation indexation factor] * [Fixed operating cost base] (GBP)",
                              "Deletable": true,
                              "Comment": "",
                              "HasSwitchSignLine": true,
                              "SwitchSignForReport": true,
                              "MultipleInputValues": null,
                              "NonPrimaryInput": false,
                              "Max": "NaN",
                              "Min": "NaN",
                              "IsBalanceButNotCorkscrew": false,
                              "IsEditable": true,
                              "IsConstant": false,
                              "UniqueID": "31d06193-04c0-4ae7-90d8-c9ecf92e4c34",
                              "Dimensions": {
                                "$type": "ModelMakerEngine.MMDimensions, ModelMakerEngine",
                                "$values": []
                              },
                              "EquationOBXInternal": "[Fixed Operating Cost Growth Rate escalation indexation factor] * [Fixed operating cost base]",
                              "NameOfGroup": "Expense",
                              "EquationToParse": "[Fixed Operating Cost Growth Rate escalation indexation factor] * [Fixed operating cost base]",
                              "MostRecentExpectedUnitErrors": null,
                              "Units": {
                                "$ref": "2"
                              },
                              "Name": "Fixed operating costs",
                              "ReportLines": {
                                "$type": "ModelMaker.UndoableCollection`1[[ModelMakerEngine.IReportLine, ModelMakerEngine]], ModelMaker.Undo",
                                "$values": [
                                  {
                                    "$ref": "51"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true,
                            "IsSumOfAbove": false,
                            "ParentReport": {
                              "$ref": "45"
                            },
                            "HeadingLevel": 0,
                            "ReportFormatName": null,
                            "NameOfGroup": "Expense",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53",
                            "$type": "ModelMaker.ReportLine, ModelMaker",
                            "ActualsItemName": null,
                            "ActualsInput": null,
                            "AssociatedSchematicNode": {
                              "$id": "54",
                              "$type": "ModelMaker.VariableNode, ModelMaker",
                              "RowTotalDependent": null,
                              "PutCalculationOnReport": false,
                              "CalculateOnThisReport": null,
                              "PivotTableLink": null,
                              "NumberFormatOverride": null,
                              "HasOpeningBalanceFlag": false,
                              "OpeningBalanceFlagAppliedName": "",
                              "ToolTip": "\n Is on Unallocated(Sub total or total of the items above it)",
                              "Deletable": true,
                              "Comment": "",
                              "HasSwitchSignLine": false,
                              "SwitchSignForReport": false,
                              "MultipleInputValues": null,
                              "NonPrimaryInput": false,
                              "Max": "NaN",
                              "Min": "NaN",
                              "IsBalanceButNotCorkscrew": false,
                              "IsEditable": false,
                              "IsConstant": false,
                              "UniqueID": "bb9002d7-c43d-48e0-93d4-54933ece67bd",
                              "Dimensions": {
                                "$type": "ModelMakerEngine.MMDimensions, ModelMakerEngine",
                                "$values": []
                              },
                              "EquationOBXInternal": "",
                              "NameOfGroup": "Unallocated",
                              "EquationToParse": "",
                              "MostRecentExpectedUnitErrors": null,
                              "Units": {
                                "$ref": "2"
                              },
                              "Name": "EBITDA",
                              "ReportLines": {
                                "$type": "ModelMaker.UndoableCollection`1[[ModelMakerEngine.IReportLine, ModelMakerEngine]], ModelMaker.Undo",
                                "$values": [
                                  {
                                    "$ref": "53"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8,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true,
                            "LastNameUsed": null,
                            "SwitchSignForReport": false,
                            "IsSumOfAbove": true,
                            "ParentReport": {
                              "$ref": "45"
                            },
                            "HeadingLevel": 0,
                            "ReportFormatName": null,
                            "NameOfGroup": "Unallocated",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55",
                            "$type": "ModelMaker.ReportLine, ModelMaker",
                            "ActualsItemName": null,
                            "ActualsInput": null,
                            "AssociatedSchematicNode": {
                              "$id": "56",
                              "$type": "ModelMaker.VariableNode, ModelMaker",
                              "RowTotalDependent": null,
                              "PutCalculationOnReport": false,
                              "CalculateOnThisReport": null,
                              "PivotTableLink": null,
                              "NumberFormatOverride": null,
                              "HasOpeningBalanceFlag": false,
                              "OpeningBalanceFlagAppliedName": "",
                              "ToolTip": "\n Is on Assets=BEG([Inventory]) / [Depreciation Term]  (GBP)",
                              "Deletable": true,
                              "Comment": "",
                              "HasSwitchSignLine": false,
                              "SwitchSignForReport": false,
                              "MultipleInputValues": null,
                              "NonPrimaryInput": false,
                              "Max": "NaN",
                              "Min": "NaN",
                              "IsBalanceButNotCorkscrew": false,
                              "IsEditable": true,
                              "IsConstant": false,
                              "UniqueID": "a6554706-ee8a-4b83-af0f-63a958357a41",
                              "Dimensions": {
                                "$type": "ModelMakerEngine.MMDimensions, ModelMakerEngine",
                                "$values": []
                              },
                              "EquationOBXInternal": "BEG([Inventory]) / [Depreciation Term] ",
                              "NameOfGroup": "Assets",
                              "EquationToParse": "[Inventory!!BEG] / [Depreciation Term] ",
                              "MostRecentExpectedUnitErrors": null,
                              "Units": {
                                "$ref": "2"
                              },
                              "Name": "Depreciation this period",
                              "ReportLines": {
                                "$type": "ModelMaker.UndoableCollection`1[[ModelMakerEngine.IReportLine, ModelMakerEngine]], ModelMaker.Undo",
                                "$values": [
                                  {
                                    "$ref": "55"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45"
                            },
                            "HeadingLevel": 0,
                            "ReportFormatName": null,
                            "NameOfGroup": "Asset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57",
                            "$type": "ModelMaker.ReportLine, ModelMaker",
                            "ActualsItemName": null,
                            "ActualsInput": null,
                            "AssociatedSchematicNode": {
                              "$id": "58",
                              "$type": "ModelMaker.VariableNode, ModelMaker",
                              "RowTotalDependent": null,
                              "PutCalculationOnReport": false,
                              "CalculateOnThisReport": null,
                              "PivotTableLink": null,
                              "NumberFormatOverride": null,
                              "HasOpeningBalanceFlag": false,
                              "OpeningBalanceFlagAppliedName": "",
                              "ToolTip": "\n Is on Unallocated(Sub total or total of the items above it)",
                              "Deletable": true,
                              "Comment": "",
                              "HasSwitchSignLine": false,
                              "SwitchSignForReport": false,
                              "MultipleInputValues": null,
                              "NonPrimaryInput": false,
                              "Max": "NaN",
                              "Min": "NaN",
                              "IsBalanceButNotCorkscrew": false,
                              "IsEditable": false,
                              "IsConstant": false,
                              "UniqueID": "ba67b03d-ff5e-4a05-99ef-046146b53b50",
                              "Dimensions": {
                                "$type": "ModelMakerEngine.MMDimensions, ModelMakerEngine",
                                "$values": []
                              },
                              "EquationOBXInternal": "",
                              "NameOfGroup": "Unallocated",
                              "EquationToParse": "",
                              "MostRecentExpectedUnitErrors": null,
                              "Units": {
                                "$ref": "2"
                              },
                              "Name": "EBIT",
                              "ReportLines": {
                                "$type": "ModelMaker.UndoableCollection`1[[ModelMakerEngine.IReportLine, ModelMakerEngine]], ModelMaker.Undo",
                                "$values": [
                                  {
                                    "$ref": "57"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9,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true,
                            "LastNameUsed": null,
                            "SwitchSignForReport": false,
                            "IsSumOfAbove": true,
                            "ParentReport": {
                              "$ref": "45"
                            },
                            "HeadingLevel": 0,
                            "ReportFormatName": null,
                            "NameOfGroup": "Unallocated",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59",
                            "$type": "ModelMaker.ReportLine, ModelMaker",
                            "ActualsItemName": null,
                            "ActualsInput": null,
                            "AssociatedSchematicNode": {
                              "$id": "60",
                              "$type": "ModelMaker.VariableNode, ModelMaker",
                              "RowTotalDependent": null,
                              "PutCalculationOnReport": false,
                              "CalculateOnThisReport": null,
                              "PivotTableLink": null,
                              "NumberFormatOverride": null,
                              "HasOpeningBalanceFlag": false,
                              "OpeningBalanceFlagAppliedName": "",
                              "ToolTip": "\n Is on Invoice finance=[Invoice finance period interest rate]*BEG([Invoice finance balance]) (GBP)",
                              "Deletable": true,
                              "Comment": "",
                              "HasSwitchSignLine": true,
                              "SwitchSignForReport": true,
                              "MultipleInputValues": null,
                              "NonPrimaryInput": false,
                              "Max": "NaN",
                              "Min": "NaN",
                              "IsBalanceButNotCorkscrew": false,
                              "IsEditable": true,
                              "IsConstant": false,
                              "UniqueID": "8ca430ed-1b9c-479f-a37a-a48f8564a8f1",
                              "Dimensions": {
                                "$type": "ModelMakerEngine.MMDimensions, ModelMakerEngine",
                                "$values": []
                              },
                              "EquationOBXInternal": "[Invoice finance period interest rate]*BEG([Invoice finance balance])",
                              "NameOfGroup": "Invoice finance",
                              "EquationToParse": "[Invoice finance period interest rate]*[Invoice finance balance!!BEG]",
                              "MostRecentExpectedUnitErrors": null,
                              "Units": {
                                "$id": "61",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Invoice finance interest",
                              "ReportLines": {
                                "$type": "ModelMaker.UndoableCollection`1[[ModelMakerEngine.IReportLine, ModelMakerEngine]], ModelMaker.Undo",
                                "$values": [
                                  {
                                    "$ref": "59"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4,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true,
                            "IsSumOfAbove": false,
                            "ParentReport": {
                              "$ref": "45"
                            },
                            "HeadingLevel": 0,
                            "ReportFormatName": null,
                            "NameOfGroup": "Invoice finance",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62",
                            "$type": "ModelMaker.ReportLine, ModelMaker",
                            "ActualsItemName": null,
                            "ActualsInput": null,
                            "AssociatedSchematicNode": {
                              "$id": "63",
                              "$type": "ModelMaker.VariableNode, ModelMaker",
                              "RowTotalDependent": null,
                              "PutCalculationOnReport": false,
                              "CalculateOnThisReport": null,
                              "PivotTableLink": null,
                              "NumberFormatOverride": null,
                              "HasOpeningBalanceFlag": false,
                              "OpeningBalanceFlagAppliedName": "",
                              "ToolTip": "\n Is on Supply Chain finance=[Supply Chain Finance period interest rate]*BEG([Supply Chain Finance balance]) (GBP)",
                              "Deletable": true,
                              "Comment": "",
                              "HasSwitchSignLine": true,
                              "SwitchSignForReport": true,
                              "MultipleInputValues": null,
                              "NonPrimaryInput": false,
                              "Max": "NaN",
                              "Min": "NaN",
                              "IsBalanceButNotCorkscrew": false,
                              "IsEditable": true,
                              "IsConstant": false,
                              "UniqueID": "558ffd57-128c-4dca-91aa-712d81fb13f7",
                              "Dimensions": {
                                "$type": "ModelMakerEngine.MMDimensions, ModelMakerEngine",
                                "$values": []
                              },
                              "EquationOBXInternal": "[Supply Chain Finance period interest rate]*BEG([Supply Chain Finance balance])",
                              "NameOfGroup": "Trade Finance",
                              "EquationToParse": "[Supply Chain Finance period interest rate]*[Supply Chain Finance balance!!BEG]",
                              "MostRecentExpectedUnitErrors": null,
                              "Units": {
                                "$id": "64",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Supply Chain Finance interest",
                              "ReportLines": {
                                "$type": "ModelMaker.UndoableCollection`1[[ModelMakerEngine.IReportLine, ModelMakerEngine]], ModelMaker.Undo",
                                "$values": [
                                  {
                                    "$ref": "62"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4,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true,
                            "IsSumOfAbove": false,
                            "ParentReport": {
                              "$ref": "45"
                            },
                            "HeadingLevel": 0,
                            "ReportFormatName": null,
                            "NameOfGroup": "Trade Finance",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ref": "44"
                          }
                        ]
                      },
                      "YPosition": -1,
                      "Name": "Income Statement",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HeadingLevel": 0,
                    "ReportFormatName": null,
                    "NameOfGroup": "Unallocated",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5,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65",
              "$type": "ModelMaker.VariableNode, ModelMaker",
              "RowTotalDependent": null,
              "PutCalculationOnReport": false,
              "CalculateOnThisReport": null,
              "PivotTableLink": null,
              "NumberFormatOverride": null,
              "HasOpeningBalanceFlag": false,
              "OpeningBalanceFlagAppliedName": "",
              "ToolTip": "\n Is on Unallocated(Sub total or total of the items above it)",
              "Deletable": true,
              "Comment": "",
              "HasSwitchSignLine": false,
              "SwitchSignForReport": false,
              "MultipleInputValues": null,
              "NonPrimaryInput": false,
              "Max": "NaN",
              "Min": "NaN",
              "IsBalanceButNotCorkscrew": false,
              "IsEditable": false,
              "IsConstant": false,
              "UniqueID": "4c3f5429-dc7d-492a-b9a2-f7ae6b38d0e5",
              "Dimensions": {
                "$type": "ModelMakerEngine.MMDimensions, ModelMakerEngine",
                "$values": []
              },
              "EquationOBXInternal": "",
              "NameOfGroup": "Unallocated",
              "EquationToParse": "",
              "MostRecentExpectedUnitErrors": null,
              "Units": {
                "$ref": "2"
              },
              "Name": "Assets",
              "ReportLines": {
                "$type": "ModelMaker.UndoableCollection`1[[ModelMakerEngine.IReportLine, ModelMakerEngine]], ModelMaker.Undo",
                "$values": [
                  {
                    "$id": "66",
                    "$type": "ModelMaker.ReportLine, ModelMaker",
                    "ActualsItemName": null,
                    "ActualsInput": null,
                    "AssociatedSchematicNode": {
                      "$ref": "65"
                    },
                    "OpeningBalanceFlagAppliedName": "",
                    "SumOfAboveIncludesPreviousTotal": true,
                    "LastNameUsed": null,
                    "SwitchSignForReport": false,
                    "IsSumOfAbove": true,
                    "ParentReport": {
                      "$id": "67",
                      "$type": "ModelMaker.Report, ModelMaker",
                      "TimeStep": 8,
                      "YearEndBasis": 1003,
                      "YearEndMonth": 0,
                      "AllowTitleChange": true,
                      "IsDuplicate": false,
                      "ReportLinesCalculated": {
                        "$type": "System.Collections.Generic.List`1[[ModelMakerEngine.IReportLine, ModelMakerEngine]], mscorlib",
                        "$values": []
                      },
                      "ReportLines": {
                        "$type": "ModelMaker.UndoableCollection`1[[ModelMakerEngine.IReportLine, ModelMakerEngine]], ModelMaker.Undo",
                        "$values": [
                          {
                            "$id": "68",
                            "$type": "ModelMaker.ReportLine, ModelMaker",
                            "ActualsItemName": null,
                            "ActualsInput": null,
                            "AssociatedSchematicNode": {
                              "$id": "69",
                              "$type": "ModelMaker.StockNode, ModelMaker",
                              "OpeningOrActualsName": "",
                              "InFlows": {
                                "$type": "System.Collections.Generic.List`1[[ModelMakerEngine.IEquationNode, ModelMakerEngine]], mscorlib",
                                "$values": [
                                  {
                                    "$id": "70",
                                    "$type": "ModelMaker.VariableNode, ModelMaker",
                                    "RowTotalDependent": null,
                                    "PutCalculationOnReport": false,
                                    "CalculateOnThisReport": null,
                                    "PivotTableLink": null,
                                    "NumberFormatOverride": null,
                                    "HasOpeningBalanceFlag": false,
                                    "OpeningBalanceFlagAppliedName": "",
                                    "ToolTip": "\n Is on Inventory=IF([Customer Orders Awaiting Fullfilment] + [Minimum quantity before reorder] - BEG([Units on order]) > 0, [Minimum supplier order quantity],0) (Units)",
                                    "Deletable": true,
                                    "Comment": "",
                                    "HasSwitchSignLine": false,
                                    "SwitchSignForReport": false,
                                    "MultipleInputValues": {
                                      "$type": "System.Collections.Generic.List`1[[ModelMaker.DimensionedArrayValues, ModelMaker]], mscorlib",
                                      "$values": []
                                    },
                                    "NonPrimaryInput": false,
                                    "Max": "NaN",
                                    "Min": "NaN",
                                    "IsBalanceButNotCorkscrew": false,
                                    "IsEditable": true,
                                    "IsConstant": false,
                                    "UniqueID": "09b0c06e-f84a-40b5-a97d-1f646963f9f8",
                                    "Dimensions": {
                                      "$type": "ModelMakerEngine.MMDimensions, ModelMakerEngine",
                                      "$values": []
                                    },
                                    "EquationOBXInternal": "IF([Customer Orders Awaiting Fullfilment] + [Minimum quantity before reorder] - BEG([Units on order]) > 0, [Minimum supplier order quantity],0)",
                                    "NameOfGroup": "Inventory",
                                    "EquationToParse": "IF([Customer Orders Awaiting Fullfilment] + [Minimum quantity before reorder] - [Units on order!!BEG] > 0, [Minimum supplier order quantity],0)",
                                    "MostRecentExpectedUnitErrors": null,
                                    "Units": {
                                      "$id": "71",
                                      "$type": "ModelMaker.Unit, ModelMaker",
                                      "NumberFormatOverride": null,
                                      "MatchAnything": false,
                                      "ExternalRepresentation": "Units",
                                      "ItemsOnTop": {
                                        "$type": "System.Collections.Generic.List`1[[System.String, mscorlib]], mscorlib",
                                        "$values": [
                                          "UNITS"
                                        ]
                                      },
                                      "ItemsOnBottom": {
                                        "$type": "System.Collections.Generic.List`1[[System.String, mscorlib]], mscorlib",
                                        "$values": []
                                      },
                                      "IsCurrency": false,
                                      "ContainsSMU": false,
                                      "IsDimensionless": false,
                                      "InsertRowTotal": true,
                                      "IgnoreWhenDeterminingExpectedUnits": false
                                    },
                                    "Name": "Units ordered",
                                    "ReportLines": {
                                      "$type": "ModelMaker.UndoableCollection`1[[ModelMakerEngine.IReportLine, ModelMakerEngine]], ModelMaker.Undo",
                                      "$values": [
                                        {
                                          "$id": "72",
                                          "$type": "ModelMaker.ReportLine, ModelMaker",
                                          "ActualsItemName": null,
                                          "ActualsInput": null,
                                          "AssociatedSchematicNode": {
                                            "$ref": "70"
                                          },
                                          "OpeningBalanceFlagAppliedName": "",
                                          "SumOfAboveIncludesPreviousTotal": false,
                                          "LastNameUsed": null,
                                          "SwitchSignForReport": false,
                                          "IsSumOfAbove": false,
                                          "ParentReport": {
                                            "$id": "73",
                                            "$type": "ModelMaker.Report, ModelMaker",
                                            "TimeStep": 8,
                                            "YearEndBasis": 1003,
                                            "YearEndMonth": 0,
                                            "AllowTitleChange": true,
                                            "IsDuplicate": false,
                                            "ReportLinesCalculated": {
                                              "$type": "System.Collections.Generic.List`1[[ModelMakerEngine.IReportLine, ModelMakerEngine]], mscorlib",
                                              "$values": []
                                            },
                                            "ReportLines": {
                                              "$type": "ModelMaker.UndoableCollection`1[[ModelMakerEngine.IReportLine, ModelMakerEngine]], ModelMaker.Undo",
                                              "$values": [
                                                {
                                                  "$id": "74",
                                                  "$type": "ModelMaker.ReportLine, ModelMaker",
                                                  "ActualsItemName": null,
                                                  "ActualsInput": null,
                                                  "AssociatedSchematicNode": {
                                                    "$id": "75",
                                                    "$type": "ModelMaker.VariableNode, ModelMaker",
                                                    "RowTotalDependent": null,
                                                    "PutCalculationOnReport": false,
                                                    "CalculateOnThisReport": null,
                                                    "PivotTableLink": null,
                                                    "NumberFormatOverride": null,
                                                    "HasOpeningBalanceFlag": false,
                                                    "OpeningBalanceFlagAppliedName": "",
                                                    "ToolTip": "\n Is on Customers=[Customer base order number] * [Customer Order Growth escalation indexation factor] (Units)",
                                                    "Deletable": true,
                                                    "Comment": "",
                                                    "HasSwitchSignLine": false,
                                                    "SwitchSignForReport": false,
                                                    "MultipleInputValues": {
                                                      "$type": "System.Collections.Generic.List`1[[ModelMaker.DimensionedArrayValues, ModelMaker]], mscorlib",
                                                      "$values": []
                                                    },
                                                    "NonPrimaryInput": false,
                                                    "Max": "NaN",
                                                    "Min": "NaN",
                                                    "IsBalanceButNotCorkscrew": false,
                                                    "IsEditable": true,
                                                    "IsConstant": false,
                                                    "UniqueID": "c5aad58c-5353-4926-a884-ba0bca4d63e0",
                                                    "Dimensions": {
                                                      "$type": "ModelMakerEngine.MMDimensions, ModelMakerEngine",
                                                      "$values": []
                                                    },
                                                    "EquationOBXInternal": "[Customer base order number] * [Customer Order Growth escalation indexation factor]",
                                                    "NameOfGroup": "Customers",
                                                    "EquationToParse": "[Customer base order number] * [Customer Order Growth escalation indexation factor]",
                                                    "MostRecentExpectedUnitErrors": null,
                                                    "Units": {
                                                      "$id": "76",
                                                      "$type": "ModelMaker.Unit, ModelMaker",
                                                      "NumberFormatOverride": null,
                                                      "MatchAnything": false,
                                                      "ExternalRepresentation": "Units",
                                                      "ItemsOnTop": {
                                                        "$type": "System.Collections.Generic.List`1[[System.String, mscorlib]], mscorlib",
                                                        "$values": [
                                                          "UNITS"
                                                        ]
                                                      },
                                                      "ItemsOnBottom": {
                                                        "$type": "System.Collections.Generic.List`1[[System.String, mscorlib]], mscorlib",
                                                        "$values": []
                                                      },
                                                      "IsCurrency": false,
                                                      "ContainsSMU": false,
                                                      "IsDimensionless": false,
                                                      "InsertRowTotal": true,
                                                      "IgnoreWhenDeterminingExpectedUnits": false
                                                    },
                                                    "Name": "New customers orders",
                                                    "ReportLines": {
                                                      "$type": "ModelMaker.UndoableCollection`1[[ModelMakerEngine.IReportLine, ModelMakerEngine]], ModelMaker.Undo",
                                                      "$values": [
                                                        {
                                                          "$ref": "74"
                                                        }
                                                      ]
                                                    },
                                                    "IsOpeningBalance": false,
                                                    "ExternalLinks": {
                                                      "$type": "UINext.Collections.DeepObservableCollection`1[[ExternalLinks.IExternalDataLink, ExternalLinks]], UINext",
                                                      "$values": []
                                                    },
                                                    "HasUnits": true,
                                                    "UnitsValid": true,
                                                    "UnitsErrorMessage": "",
                                                    "IgnoreUnitIssues": true,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"73"
                                                  },
                                                  "HeadingLevel": 0,
                                                  "ReportFormatName": null,
                                                  "NameOfGroup": "Customers",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"77",
                                                  "$type": "ModelMaker.ReportLine, ModelMaker",
                                                  "ActualsItemName": null,
                                                  "ActualsInput": null,
                                                  "AssociatedSchematicNode": {
                                                    "$id": "78",
                                                    "$type": "ModelMaker.VariableNode, ModelMaker",
                                                    "RowTotalDependent": null,
                                                    "PutCalculationOnReport": false,
                                                    "CalculateOnThisReport": null,
                                                    "PivotTableLink": null,
                                                    "NumberFormatOverride": null,
                                                    "HasOpeningBalanceFlag": false,
                                                    "OpeningBalanceFlagAppliedName": "",
                                                    "ToolTip": "\n Is on Customers=DELAY([New customers orders], 12, 0) + ([Customer Retention] * DELAY([New customers orders],24,0)) (Units)",
                                                    "Deletable": true,
                                                    "Comment": "",
                                                    "HasSwitchSignLine": false,
                                                    "SwitchSignForReport": false,
                                                    "MultipleInputValues": null,
                                                    "NonPrimaryInput": false,
                                                    "Max": "NaN",
                                                    "Min": "NaN",
                                                    "IsBalanceButNotCorkscrew": false,
                                                    "IsEditable": true,
                                                    "IsConstant": false,
                                                    "UniqueID": "d4b54768-6444-44c8-bfd5-5b961e15d0cf",
                                                    "Dimensions": {
                                                      "$type": "ModelMakerEngine.MMDimensions, ModelMakerEngine",
                                                      "$values": []
                                                    },
                                                    "EquationOBXInternal": "DELAY([New customers orders], 12, 0) + ([Customer Retention] * DELAY([New customers orders],24,0))",
                                                    "NameOfGroup": "Customers",
                                                    "EquationToParse": "DELAY([New customers orders], 12, 0) + ([Customer Retention] * DELAY([New customers orders],24,0))",
                                                    "MostRecentExpectedUnitErrors": null,
                                                    "Units": {
                                                      "$id": "79",
                                                      "$type": "ModelMaker.Unit, ModelMaker",
                                                      "NumberFormatOverride": null,
                                                      "MatchAnything": false,
                                                      "ExternalRepresentation": "Units",
                                                      "ItemsOnTop": {
                                                        "$type": "System.Collections.Generic.List`1[[System.String, mscorlib]], mscorlib",
                                                        "$values": [
                                                          "UNITS"
                                                        ]
                                                      },
                                                      "ItemsOnBottom": {
                                                        "$type": "System.Collections.Generic.List`1[[System.String, mscorlib]], mscorlib",
                                                        "$values": []
                                                      },
                                                      "IsCurrency": false,
                                                      "ContainsSMU": false,
                                                      "IsDimensionless": false,
                                                      "InsertRowTotal": true,
                                                      "IgnoreWhenDeterminingExpectedUnits": false
                                                    },
                                                    "Name": "Renewing Customer Orders",
                                                    "ReportLines": {
                                                      "$type": "ModelMaker.UndoableCollection`1[[ModelMakerEngine.IReportLine, ModelMakerEngine]], ModelMaker.Undo",
                                                      "$values": [
                                                        {
                                                          "$ref": "77"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3,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"73"
                                                  },
                                                  "HeadingLevel": 0,
                                                  "ReportFormatName": null,
                                                  "NameOfGroup": "Customers",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"80",
                                                  "$type": "ModelMaker.ReportLine, ModelMaker",
                                                  "ActualsItemName": null,
                                                  "ActualsInput": null,
                                                  "AssociatedSchematicNode": {
                                                    "$id": "81",
                                                    "$type": "ModelMaker.StockNode, ModelMaker",
                                                    "OpeningOrActualsName": "",
                                                    "InFlows": {
                                                      "$type": "System.Collections.Generic.List`1[[ModelMakerEngine.IEquationNode, ModelMakerEngine]], mscorlib",
                                                      "$values": [
                                                        {
                                                          "$ref": "75"
                                                        },
                                                        {
                                                          "$ref": "78"
                                                        }
                                                      ]
                                                    },
                                                    "OutFlows": {
                                                      "$type": "System.Collections.Generic.List`1[[ModelMakerEngine.IEquationNode, ModelMakerEngine]], mscorlib",
                                                      "$values": [
                                                        {
                                                          "$id": "82",
                                                          "$type": "ModelMaker.VariableNode, ModelMaker",
                                                          "RowTotalDependent": null,
                                                          "PutCalculationOnReport": false,
                                                          "CalculateOnThisReport": null,
                                                          "PivotTableLink": null,
                                                          "NumberFormatOverride": null,
                                                          "HasOpeningBalanceFlag": false,
                                                          "OpeningBalanceFlagAppliedName": "",
                                                          "ToolTip": "\n Is on Customers=IF(BEG([Units in stock]) >0, IF(BEG([Customer Orders Awaiting Fullfilment]) > BEG([Units in stock]), BEG([Units in stock]), BEG([Customer Orders Awaiting Fullfilment])),0) (Units)",
                                                          "Deletable": true,
                                                          "Comment": "",
                                                          "HasSwitchSignLine": false,
                                                          "SwitchSignForReport": false,
                                                          "MultipleInputValues": null,
                                                          "NonPrimaryInput": false,
                                                          "Max": "NaN",
                                                          "Min": "NaN",
                                                          "IsBalanceButNotCorkscrew": false,
                                                          "IsEditable": true,
                                                          "IsConstant": false,
                                                          "UniqueID": "f5fd3dcf-c783-48cb-8a84-ab398a7981ee",
                                                          "Dimensions": {
                                                            "$type": "ModelMakerEngine.MMDimensions, ModelMakerEngine",
                                                            "$values": []
                                                          },
                                                          "EquationOBXInternal": "IF(BEG([Units in stock]) >0, IF(BEG([Customer Orders Awaiting Fullfilment]) > BEG([Units in stock]), BEG([Units in stock]), BEG([Customer Orders Awaiting Fullfilment])),0)",
                                                          "NameOfGroup": "Customers",
                                                          "EquationToParse": "IF([Units in stock!!BEG] >0, IF([Customer Orders Awaiting Fullfilment!!BEG] > [Units in stock!!BEG], [Units in stock!!BEG], [Customer Orders Awaiting Fullfilment!!BEG]),0)",
                                                          "MostRecentExpectedUnitErrors": null,
                                                          "Units": {
                                                            "$id": "83",
                                                            "$type": "ModelMaker.Unit, ModelMaker",
                                                            "NumberFormatOverride": null,
                                                            "MatchAnything": false,
                                                            "ExternalRepresentation": "Units",
                                                            "ItemsOnTop": {
                                                              "$type": "System.Collections.Generic.List`1[[System.String, mscorlib]], mscorlib",
                                                              "$values": [
                                                                "UNITS"
                                                              ]
                                                            },
                                                            "ItemsOnBottom": {
                                                              "$type": "System.Collections.Generic.List`1[[System.String, mscorlib]], mscorlib",
                                                              "$values": []
                                                            },
                                                            "IsCurrency": false,
                                                            "ContainsSMU": false,
                                                            "IsDimensionless": false,
                                                            "InsertRowTotal": true,
                                                            "IgnoreWhenDeterminingExpectedUnits": false
                                                          },
                                                          "Name": "Customer orders fullfilled",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"FlagApplied": null,
                                                    "ActualsFlag": null,
                                                    "Name": "Customer Orders Awaiting Fullfilment",
                                                    "HasDefaultEquation": false,
                                                    "NonStandardBalanceFormula": false,
                                                    "EquationOBXInternal": "IF([Period number]=0,[Opening Customer Orders Awaiting Fullfilment],BEG() + [New customers orders] + [Renewing Customer Orders] - [Customer orders fullfilled]) ",
                                                    "InitialOpeningVariable": null,
                                                    "Units": {
                                                      "$id": "84",
                                                      "$type": "ModelMaker.Unit, ModelMaker",
                                                      "NumberFormatOverride": null,
                                                      "MatchAnything": false,
                                                      "ExternalRepresentation": "Units",
                                                      "ItemsOnTop": {
                                                        "$type": "System.Collections.Generic.List`1[[System.String, mscorlib]], mscorlib",
                                                        "$values": [
                                                          "UNITS"
                                                        ]
                                                      },
                                                      "ItemsOnBottom": {
                                                        "$type": "System.Collections.Generic.List`1[[System.String, mscorlib]], mscorlib",
                                                        "$values": []
                                                      },
                                                      "IsCurrency": false,
                                                      "ContainsSMU": false,
                                                      "IsDimensionless": false,
                                                      "InsertRowTotal": true,
                                                      "IgnoreWhenDeterminingExpectedUnits": false
                                                    },
                                                    "Visible": true,
                                                    "RowTotalDependent": null,
                                                    "PutCalculationOnReport": false,
                                                    "CalculateOnThisReport": null,
                                                    "PivotTableLink": null,
                                                    "NumberFormatOverride": null,
                                                    "ToolTip": "\n Is on Customers=IF([Period number]=0,[Opening Customer Orders Awaiting Fullfilment],BEG() + [New customers orders] + [Renewing Customer Orders] - [Customer orders fullfilled])  (Units)",
                                                    "Deletable": true,
                                                    "Comment": "",
                                                    "HasSwitchSignLine": false,
                                                    "SwitchSignForReport": false,
                                                    "MultipleInputValues": null,
                                                    "NonPrimaryInput": false,
                                                    "Max": "NaN",
                                                    "Min": "NaN",
                                                    "IsBalanceButNotCorkscrew": false,
                                                    "IsEditable": true,
                                                    "IsConstant": false,
                                                    "UniqueID": "f9fcfdf6-dc7d-4881-907c-5de534c9399d",
                                                    "Dimensions": {
                                                      "$type": "ModelMakerEngine.MMDimensions, ModelMakerEngine",
                                                      "$values": []
                                                    },
                                                    "NameOfGroup": "Customers",
                                                    "EquationToParse": "IF([Period number]=0,[Opening Customer Orders Awaiting Fullfilment],BEG() + [New customers orders] + [Renewing Customer Orders] - [Customer orders fullfilled]) ",
                                                    "MostRecentExpectedUnitErrors": null,
                                                    "ReportLines": {
                                                      "$type": "ModelMaker.UndoableCollection`1[[ModelMakerEngine.IReportLine, ModelMakerEngine]], ModelMaker.Undo",
                                                      "$values": [
                                                        {
                                                          "$ref": "80"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1,
                                                    "Parent": {
                                                      "$ref": "1"
                                                    },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"73"
                                                  },
                                                  "HeadingLevel": 0,
                                                  "ReportFormatName": null,
                                                  "NameOfGroup": "Customers",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"$ref": "72"
                                                },
                                                {
                                                  "$id": "85",
                                                  "$type": "ModelMaker.ReportLine, ModelMaker",
                                                  "ActualsItemName": null,
                                                  "ActualsInput": null,
                                                  "AssociatedSchematicNode": {
                                                    "$id": "86",
                                                    "$type": "ModelMaker.StockNode, ModelMaker",
                                                    "OpeningOrActualsName": "",
                                                    "InFlows": {
                                                      "$type": "System.Collections.Generic.List`1[[ModelMakerEngine.IEquationNode, ModelMakerEngine]], mscorlib",
                                                      "$values": [
                                                        {
                                                          "$ref": "70"
                                                        }
                                                      ]
                                                    },
                                                    "OutFlows": {
                                                      "$type": "System.Collections.Generic.List`1[[ModelMakerEngine.IEquationNode, ModelMakerEngine]], mscorlib",
                                                      "$values": [
                                                        {
                                                          "$id": "87",
                                                          "$type": "ModelMaker.VariableNode, ModelMaker",
                                                          "RowTotalDependent": null,
                                                          "PutCalculationOnReport": false,
                                                          "CalculateOnThisReport": null,
                                                          "PivotTableLink": null,
                                                          "NumberFormatOverride": null,
                                                          "HasOpeningBalanceFlag": false,
                                                          "OpeningBalanceFlagAppliedName": "",
                                                          "ToolTip": "\n Is on Inventory=DELAY([Units ordered], [Order lead time (months)],0) (Units)",
                                                          "Deletable": true,
                                                          "Comment": "",
                                                          "HasSwitchSignLine": false,
                                                          "SwitchSignForReport": false,
                                                          "MultipleInputValues": null,
                                                          "NonPrimaryInput": false,
                                                          "Max": "NaN",
                                                          "Min": "NaN",
                                                          "IsBalanceButNotCorkscrew": false,
                                                          "IsEditable": true,
                                                          "IsConstant": false,
                                                          "UniqueID": "46bfc378-bd1c-4822-b2dc-271a828b113f",
                                                          "Dimensions": {
                                                            "$type": "ModelMakerEngine.MMDimensions, ModelMakerEngine",
                                                            "$values": []
                                                          },
                                                          "EquationOBXInternal": "DELAY([Units ordered], [Order lead time (months)],0)",
                                                          "NameOfGroup": "Inventory",
                                                          "EquationToParse": "DELAY([Units ordered], [Order lead time (months)],0)",
                                                          "MostRecentExpectedUnitErrors": null,
                                                          "Units": {
                                                            "$id": "88",
                                                            "$type": "ModelMaker.Unit, ModelMaker",
                                                            "NumberFormatOverride": null,
                                                            "MatchAnything": false,
                                                            "ExternalRepresentation": "Units",
                                                            "ItemsOnTop": {
                                                              "$type": "System.Collections.Generic.List`1[[System.String, mscorlib]], mscorlib",
                                                              "$values": [
                                                                "UNITS"
                                                              ]
                                                            },
                                                            "ItemsOnBottom": {
                                                              "$type": "System.Collections.Generic.List`1[[System.String, mscorlib]], mscorlib",
                                                              "$values": []
                                                            },
                                                            "IsCurrency": false,
                                                            "ContainsSMU": false,
                                                            "IsDimensionless": false,
                                                            "InsertRowTotal": true,
                                                            "IgnoreWhenDeterminingExpectedUnits": false
                                                          },
                                                          "Name": "Units delivered",
                                                          "ReportLines": {
                                                            "$type": "ModelMaker.UndoableCollection`1[[ModelMakerEngine.IReportLine, ModelMakerEngine]], ModelMaker.Undo",
                                                            "$values": [
                                                              {
                                                                "$id": "89",
                                                                "$type": "ModelMaker.ReportLine, ModelMaker",
                                                                "ActualsItemName": null,
                                                                "ActualsInput": null,
                                                                "AssociatedSchematicNode": {
                                                                  "$ref": "87"
                                                                },
                                                                "OpeningBalanceFlagAppliedName": "",
                                                                "SumOfAboveIncludesPreviousTotal": false,
                                                                "LastNameUsed": null,
                                                                "SwitchSignForReport": false,
                                                                "IsSumOfAbove": false,
                                                                "ParentReport": {
                                                                  "$ref": "73"
                                                                },
                                                                "HeadingLevel": 0,
                                                                "ReportFormatName": null,
                                                                "NameOfGroup": "Inventory",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"FlagApplied": null,
                                                    "ActualsFlag": null,
                                                    "Name": "Units on order",
                                                    "HasDefaultEquation": false,
                                                    "NonStandardBalanceFormula": false,
                                                    "EquationOBXInternal": "IF([Period number]=0,[Opening Units on order],BEG() + [Units ordered] - [Units delivered]) ",
                                                    "InitialOpeningVariable": null,
                                                    "Units": {
                                                      "$id": "90",
                                                      "$type": "ModelMaker.Unit, ModelMaker",
                                                      "NumberFormatOverride": null,
                                                      "MatchAnything": false,
                                                      "ExternalRepresentation": "Units",
                                                      "ItemsOnTop": {
                                                        "$type": "System.Collections.Generic.List`1[[System.String, mscorlib]], mscorlib",
                                                        "$values": [
                                                          "UNITS"
                                                        ]
                                                      },
                                                      "ItemsOnBottom": {
                                                        "$type": "System.Collections.Generic.List`1[[System.String, mscorlib]], mscorlib",
                                                        "$values": []
                                                      },
                                                      "IsCurrency": false,
                                                      "ContainsSMU": false,
                                                      "IsDimensionless": false,
                                                      "InsertRowTotal": true,
                                                      "IgnoreWhenDeterminingExpectedUnits": false
                                                    },
                                                    "Visible": true,
                                                    "RowTotalDependent": null,
                                                    "PutCalculationOnReport": false,
                                                    "CalculateOnThisReport": null,
                                                    "PivotTableLink": null,
                                                    "NumberFormatOverride": null,
                                                    "ToolTip": "\n Is on Inventory=IF([Period number]=0,[Opening Units on order],BEG() + [Units ordered] - [Units delivered])  (Units)",
                                                    "Deletable": true,
                                                    "Comment": "",
                                                    "HasSwitchSignLine": false,
                                                    "SwitchSignForReport": false,
                                                    "MultipleInputValues": null,
                                                    "NonPrimaryInput": false,
                                                    "Max": "NaN",
                                                    "Min": "NaN",
                                                    "IsBalanceButNotCorkscrew": false,
                                                    "IsEditable": true,
                                                    "IsConstant": false,
                                                    "UniqueID": "ec4194a2-6ea1-489d-8996-ee4a6ee31221",
                                                    "Dimensions": {
                                                      "$type": "ModelMakerEngine.MMDimensions, ModelMakerEngine",
                                                      "$values": []
                                                    },
                                                    "NameOfGroup": "Inventory",
                                                    "EquationToParse": "IF([Period number]=0,[Opening Units on order],BEG() + [Units ordered] - [Units delivered]) ",
                                                    "MostRecentExpectedUnitErrors": null,
                                                    "ReportLines": {
                                                      "$type": "ModelMaker.UndoableCollection`1[[ModelMakerEngine.IReportLine, ModelMakerEngine]], ModelMaker.Undo",
                                                      "$values": [
                                                        {
                                                          "$ref": "85"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3,
                                                    "Parent": {
                                                      "$ref": "1"
                                                    },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"73"
                                                  },
                                                  "HeadingLevel": 0,
                                                  "ReportFormatName": null,
                                                  "NameOfGroup": "Inventory",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"$ref": "89"
                                                },
                                                {
                                                  "$id": "91",
                                                  "$type": "ModelMaker.ReportLine, ModelMaker",
                                                  "ActualsItemName": null,
                                                  "ActualsInput": null,
                                                  "AssociatedSchematicNode": {
                                                    "$id": "92",
                                                    "$type": "ModelMaker.VariableNode, ModelMaker",
                                                    "RowTotalDependent": null,
                                                    "PutCalculationOnReport": false,
                                                    "CalculateOnThisReport": null,
                                                    "PivotTableLink": null,
                                                    "NumberFormatOverride": null,
                                                    "HasOpeningBalanceFlag": false,
                                                    "OpeningBalanceFlagAppliedName": "",
                                                    "ToolTip": "\n Is on Inventory=DELAY([New customers orders],[Invoice Term],0) + DELAY([Renewing Customer Orders],[Invoice Term],0) (Units)",
                                                    "Deletable": true,
                                                    "Comment": "",
                                                    "HasSwitchSignLine": false,
                                                    "SwitchSignForReport": false,
                                                    "MultipleInputValues": null,
                                                    "NonPrimaryInput": false,
                                                    "Max": "NaN",
                                                    "Min": "NaN",
                                                    "IsBalanceButNotCorkscrew": false,
                                                    "IsEditable": true,
                                                    "IsConstant": false,
                                                    "UniqueID": "69e5e50a-4598-401c-9ea2-b7a9eb34e33a",
                                                    "Dimensions": {
                                                      "$type": "ModelMakerEngine.MMDimensions, ModelMakerEngine",
                                                      "$values": []
                                                    },
                                                    "EquationOBXInternal": "DELAY([New customers orders],[Invoice Term],0) + DELAY([Renewing Customer Orders],[Invoice Term],0)",
                                                    "NameOfGroup": "Inventory",
                                                    "EquationToParse": "DELAY([New customers orders],[Invoice Term],0) + DELAY([Renewing Customer Orders],[Invoice Term],0)",
                                                    "MostRecentExpectedUnitErrors": null,
                                                    "Units": {
                                                      "$id": "93",
                                                      "$type": "ModelMaker.Unit, ModelMaker",
                                                      "NumberFormatOverride": null,
                                                      "MatchAnything": false,
                                                      "ExternalRepresentation": "Units",
                                                      "ItemsOnTop": {
                                                        "$type": "System.Collections.Generic.List`1[[System.String, mscorlib]], mscorlib",
                                                        "$values": [
                                                          "UNITS"
                                                        ]
                                                      },
                                                      "ItemsOnBottom": {
                                                        "$type": "System.Collections.Generic.List`1[[System.String, mscorlib]], mscorlib",
                                                        "$values": []
                                                      },
                                                      "IsCurrency": false,
                                                      "ContainsSMU": false,
                                                      "IsDimensionless": false,
                                                      "InsertRowTotal": true,
                                                      "IgnoreWhenDeterminingExpectedUnits": false
                                                    },
                                                    "Name": "Deployed units returned",
                                                    "ReportLines": {
                                                      "$type": "ModelMaker.UndoableCollection`1[[ModelMakerEngine.IReportLine, ModelMakerEngine]], ModelMaker.Undo",
                                                      "$values": [
                                                        {
                                                          "$ref": "91"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"73"
                                                  },
                                                  "HeadingLevel": 0,
                                                  "ReportFormatName": null,
                                                  "NameOfGroup": "Inventory",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"94",
                                                  "$type": "ModelMaker.ReportLine, ModelMaker",
                                                  "ActualsItemName": null,
                                                  "ActualsInput": null,
                                                  "AssociatedSchematicNode": {
                                                    "$id": "95",
                                                    "$type": "ModelMaker.StockNode, ModelMaker",
                                                    "OpeningOrActualsName": "",
                                                    "InFlows": {
                                                      "$type": "System.Collections.Generic.List`1[[ModelMakerEngine.IEquationNode, ModelMakerEngine]], mscorlib",
                                                      "$values": [
                                                        {
                                                          "$ref": "87"
                                                        }
                                                      ]
                                                    },
                                                    "OutFlows": {
                                                      "$type": "System.Collections.Generic.List`1[[ModelMakerEngine.IEquationNode, ModelMakerEngine]], mscorlib",
                                                      "$values": [
                                                        {
                                                          "$id": "96",
                                                          "$type": "ModelMaker.VariableNode, ModelMaker",
                                                          "RowTotalDependent": null,
                                                          "PutCalculationOnReport": false,
                                                          "CalculateOnThisReport": null,
                                                          "PivotTableLink": null,
                                                          "NumberFormatOverride": null,
                                                          "HasOpeningBalanceFlag": false,
                                                          "OpeningBalanceFlagAppliedName": "",
                                                          "ToolTip": "\n Is on Inventory=[Customer orders fullfilled] (Units)",
                                                          "Deletable": true,
                                                          "Comment": "",
                                                          "HasSwitchSignLine": false,
                                                          "SwitchSignForReport": false,
                                                          "MultipleInputValues": null,
                                                          "NonPrimaryInput": false,
                                                          "Max": "NaN",
                                                          "Min": "NaN",
                                                          "IsBalanceButNotCorkscrew": false,
                                                          "IsEditable": true,
                                                          "IsConstant": false,
                                                          "UniqueID": "f238d8b4-f3d9-43be-9632-2ee60e5ea312",
                                                          "Dimensions": {
                                                            "$type": "ModelMakerEngine.MMDimensions, ModelMakerEngine",
                                                            "$values": []
                                                          },
                                                          "EquationOBXInternal": "[Customer orders fullfilled]",
                                                          "NameOfGroup": "Inventory",
                                                          "EquationToParse": "[Customer orders fullfilled]",
                                                          "MostRecentExpectedUnitErrors": null,
                                                          "Units": {
                                                            "$id": "97",
                                                            "$type": "ModelMaker.Unit, ModelMaker",
                                                            "NumberFormatOverride": null,
                                                            "MatchAnything": false,
                                                            "ExternalRepresentation": "Units",
                                                            "ItemsOnTop": {
                                                              "$type": "System.Collections.Generic.List`1[[System.String, mscorlib]], mscorlib",
                                                              "$values": [
                                                                "UNITS"
                                                              ]
                                                            },
                                                            "ItemsOnBottom": {
                                                              "$type": "System.Collections.Generic.List`1[[System.String, mscorlib]], mscorlib",
                                                              "$values": []
                                                            },
                                                            "IsCurrency": false,
                                                            "ContainsSMU": false,
                                                            "IsDimensionless": false,
                                                            "InsertRowTotal": true,
                                                            "IgnoreWhenDeterminingExpectedUnits": false
                                                          },
                                                          "Name": "Units deployed",
                                                          "ReportLines": {
                                                            "$type": "ModelMaker.UndoableCollection`1[[ModelMakerEngine.IReportLine, ModelMakerEngine]], ModelMaker.Undo",
                                                            "$values": [
                                                              {
                                                                "$id": "98",
                                                                "$type": "ModelMaker.ReportLine, ModelMaker",
                                                                "ActualsItemName": null,
                                                                "ActualsInput": null,
                                                                "AssociatedSchematicNode": {
                                                                  "$ref": "96"
                                                                },
                                                                "OpeningBalanceFlagAppliedName": "",
                                                                "SumOfAboveIncludesPreviousTotal": false,
                                                                "LastNameUsed": null,
                                                                "SwitchSignForReport": false,
                                                                "IsSumOfAbove": false,
                                                                "ParentReport": {
                                                                  "$ref": "73"
                                                                },
                                                                "HeadingLevel": 0,
                                                                "ReportFormatName": null,
                                                                "NameOfGroup": "Inventory",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4,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"$ref": "92"
                                                        },
                                                        {
                                                          "$ref": "4"
                                                        }
                                                      ]
                                                    },
                                                    "FlagApplied": null,
                                                    "ActualsFlag": null,
                                                    "Name": "Units in stock",
                                                    "HasDefaultEquation": false,
                                                    "NonStandardBalanceFormula": false,
                                                    "EquationOBXInternal": "IF([Period number]=0,[Opening Units in stock],BEG() + [Units delivered] - [Units deployed] + [Deployed units returned] + [Units retired]) ",
                                                    "InitialOpeningVariable": null,
                                                    "Units": {
                                                      "$id": "99",
                                                      "$type": "ModelMaker.Unit, ModelMaker",
                                                      "NumberFormatOverride": null,
                                                      "MatchAnything": false,
                                                      "ExternalRepresentation": "Units",
                                                      "ItemsOnTop": {
                                                        "$type": "System.Collections.Generic.List`1[[System.String, mscorlib]], mscorlib",
                                                        "$values": [
                                                          "UNITS"
                                                        ]
                                                      },
                                                      "ItemsOnBottom": {
                                                        "$type": "System.Collections.Generic.List`1[[System.String, mscorlib]], mscorlib",
                                                        "$values": []
                                                      },
                                                      "IsCurrency": false,
                                                      "ContainsSMU": false,
                                                      "IsDimensionless": false,
                                                      "InsertRowTotal": true,
                                                      "IgnoreWhenDeterminingExpectedUnits": false
                                                    },
                                                    "Visible": true,
                                                    "RowTotalDependent": null,
                                                    "PutCalculationOnReport": false,
                                                    "CalculateOnThisReport": null,
                                                    "PivotTableLink": null,
                                                    "NumberFormatOverride": null,
                                                    "ToolTip": "\n Is on Inventory=IF([Period number]=0,[Opening Units in stock],BEG() + [Units delivered] - [Units deployed] + [Deployed units returned] + [Units retired])  (Units)",
                                                    "Deletable": true,
                                                    "Comment": "",
                                                    "HasSwitchSignLine": false,
                                                    "SwitchSignForReport": false,
                                                    "MultipleInputValues": null,
                                                    "NonPrimaryInput": false,
                                                    "Max": "NaN",
                                                    "Min": "NaN",
                                                    "IsBalanceButNotCorkscrew": false,
                                                    "IsEditable": true,
                                                    "IsConstant": false,
                                                    "UniqueID": "8cd78ce2-7409-48c3-b1c4-95bd2c6b7dde",
                                                    "Dimensions": {
                                                      "$type": "ModelMakerEngine.MMDimensions, ModelMakerEngine",
                                                      "$values": []
                                                    },
                                                    "NameOfGroup": "Inventory",
                                                    "EquationToParse": "IF([Period number]=0,[Opening Units in stock],BEG() + [Units delivered] - [Units deployed] + [Deployed units returned] + [Units retired]) ",
                                                    "MostRecentExpectedUnitErrors": null,
                                                    "ReportLines": {
                                                      "$type": "ModelMaker.UndoableCollection`1[[ModelMakerEngine.IReportLine, ModelMakerEngine]], ModelMaker.Undo",
                                                      "$values": [
                                                        {
                                                          "$ref": "94"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5,
                                                    "Parent": {
                                                      "$ref": "1"
                                                    },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"73"
                                                  },
                                                  "HeadingLevel": 0,
                                                  "ReportFormatName": null,
                                                  "NameOfGroup": "Inventory",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"$ref": "98"
                                                },
                                                {
                                                  "$id": "100",
                                                  "$type": "ModelMaker.ReportLine, ModelMaker",
                                                  "ActualsItemName": null,
                                                  "ActualsInput": null,
                                                  "AssociatedSchematicNode": {
                                                    "$id": "101",
                                                    "$type": "ModelMaker.StockNode, ModelMaker",
                                                    "OpeningOrActualsName": "",
                                                    "InFlows": {
                                                      "$type": "System.Collections.Generic.List`1[[ModelMakerEngine.IEquationNode, ModelMakerEngine]], mscorlib",
                                                      "$values": [
                                                        {
                                                          "$ref": "96"
                                                        }
                                                      ]
                                                    },
                                                    "OutFlows": {
                                                      "$type": "System.Collections.Generic.List`1[[ModelMakerEngine.IEquationNode, ModelMakerEngine]], mscorlib",
                                                      "$values": []
                                                    },
                                                    "FlagApplied": null,
                                                    "ActualsFlag": null,
                                                    "Name": "Units in use",
                                                    "HasDefaultEquation": false,
                                                    "NonStandardBalanceFormula": false,
                                                    "EquationOBXInternal": "IF([Period number]=0,[Opening Units in use],BEG()+[Units deployed] ) ",
                                                    "InitialOpeningVariable": null,
                                                    "Units": {
                                                      "$id": "102",
                                                      "$type": "ModelMaker.Unit, ModelMaker",
                                                      "NumberFormatOverride": null,
                                                      "MatchAnything": false,
                                                      "ExternalRepresentation": "Units",
                                                      "ItemsOnTop": {
                                                        "$type": "System.Collections.Generic.List`1[[System.String, mscorlib]], mscorlib",
                                                        "$values": [
                                                          "UNITS"
                                                        ]
                                                      },
                                                      "ItemsOnBottom": {
                                                        "$type": "System.Collections.Generic.List`1[[System.String, mscorlib]], mscorlib",
                                                        "$values": []
                                                      },
                                                      "IsCurrency": false,
                                                      "ContainsSMU": false,
                                                      "IsDimensionless": false,
                                                      "InsertRowTotal": true,
                                                      "IgnoreWhenDeterminingExpectedUnits": false
                                                    },
                                                    "Visible": true,
                                                    "RowTotalDependent": null,
                                                    "PutCalculationOnReport": false,
                                                    "CalculateOnThisReport": null,
                                                    "PivotTableLink": null,
                                                    "NumberFormatOverride": null,
                                                    "ToolTip": "\n Is on Inventory=IF([Period number]=0,[Opening Units in use],BEG()+[Units deployed] )  (Units)",
                                                    "Deletable": true,
                                                    "Comment": "",
                                                    "HasSwitchSignLine": false,
                                                    "SwitchSignForReport": false,
                                                    "MultipleInputValues": null,
                                                    "NonPrimaryInput": false,
                                                    "Max": "NaN",
                                                    "Min": "NaN",
                                                    "IsBalanceButNotCorkscrew": false,
                                                    "IsEditable": true,
                                                    "IsConstant": false,
                                                    "UniqueID": "10c8ec24-e06e-47c4-bcba-e98e0d571506",
                                                    "Dimensions": {
                                                      "$type": "ModelMakerEngine.MMDimensions, ModelMakerEngine",
                                                      "$values": []
                                                    },
                                                    "NameOfGroup": "Inventory",
                                                    "EquationToParse": "IF([Period number]=0,[Opening Units in use],BEG()+[Units deployed] ) ",
                                                    "MostRecentExpectedUnitErrors": null,
                                                    "ReportLines": {
                                                      "$type": "ModelMaker.UndoableCollection`1[[ModelMakerEngine.IReportLine, ModelMakerEngine]], ModelMaker.Undo",
                                                      "$values": [
                                                        {
                                                          "$ref": "100"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6,
                                                    "Parent": {
                                                      "$ref": "1"
                                                    },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"73"
                                                  },
                                                  "HeadingLevel": 0,
                                                  "ReportFormatName": null,
                                                  "NameOfGroup": "Inventory",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
                                            "YPosition": -1,
                                            "Name": "Inventory Report",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"HeadingLevel": 0,
                                          "ReportFormatName": null,
                                          "NameOfGroup": "Inventory",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
                                    "IsOpeningBalance": false,
                                    "ExternalLinks": {
                                      "$type": "UINext.Collections.DeepObservableCollection`1[[ExternalLinks.IExternalDataLink, ExternalLinks]], UINext",
                                      "$values": []
                                    },
                                    "HasUnits": true,
                                    "UnitsValid": true,
                                    "UnitsErrorMessage": "",
                                    "IgnoreUnitIssues": true,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"OutFlows": {
                                "$type": "System.Collections.Generic.List`1[[ModelMakerEngine.IEquationNode, ModelMakerEngine]], mscorlib",
                                "$values": [
                                  {
                                    "$ref": "4"
                                  },
                                  {
                                    "$id": "103",
                                    "$type": "ModelMaker.StockNode, ModelMaker",
                                    "OpeningOrActualsName": "",
                                    "InFlows": {
                                      "$type": "System.Collections.Generic.List`1[[ModelMakerEngine.IEquationNode, ModelMakerEngine]], mscorlib",
                                      "$values": []
                                    },
                                    "OutFlows": {
                                      "$type": "System.Collections.Generic.List`1[[ModelMakerEngine.IEquationNode, ModelMakerEngine]], mscorlib",
                                      "$values": [
                                        {
                                          "$ref": "56"
                                        }
                                      ]
                                    },
                                    "FlagApplied": null,
                                    "ActualsFlag": null,
                                    "Name": "Depreciation",
                                    "HasDefaultEquation": false,
                                    "NonStandardBalanceFormula": false,
                                    "EquationOBXInternal": "IF([Period number]=0,[Opening Depreciation], BEG() - [Depreciation this period]) ",
                                    "InitialOpeningVariable": null,
                                    "Units": {
                                      "$id": "104",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"Visible": true,
                                    "RowTotalDependent": null,
                                    "PutCalculationOnReport": false,
                                    "CalculateOnThisReport": null,
                                    "PivotTableLink": null,
                                    "NumberFormatOverride": null,
                                    "ToolTip": "\n Is on Assets=IF([Period number]=0,[Opening Depreciation], BEG() - [Depreciation this period])  (GBP)",
                                    "Deletable": true,
                                    "Comment": "",
                                    "HasSwitchSignLine": false,
                                    "SwitchSignForReport": false,
                                    "MultipleInputValues": null,
                                    "NonPrimaryInput": false,
                                    "Max": "NaN",
                                    "Min": "NaN",
                                    "IsBalanceButNotCorkscrew": false,
                                    "IsEditable": true,
                                    "IsConstant": false,
                                    "UniqueID": "43c51502-8940-4760-a8da-22118fd3c349",
                                    "Dimensions": {
                                      "$type": "ModelMakerEngine.MMDimensions, ModelMakerEngine",
                                      "$values": []
                                    },
                                    "NameOfGroup": "Assets",
                                    "EquationToParse": "IF([Period number]=0,[Opening Depreciation], BEG() - [Depreciation this period]) ",
                                    "MostRecentExpectedUnitErrors": null,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true,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2,
                                    "Parent": {
                                      "$ref": "1"
                                    },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"FlagApplied": null,
                              "ActualsFlag": null,
                              "Name": "Inventory",
                              "HasDefaultEquation": false,
                              "NonStandardBalanceFormula": true,
                              "EquationOBXInternal": "IF([Period number]=0,[Opening Inventory],BEG() + (([Units ordered] - [Units retired] ) * [Supplier price per unit]) - [Depreciation])",
                              "InitialOpeningVariable": null,
                              "Units": {
                                "$id": "105",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"Visible": true,
                              "RowTotalDependent": null,
                              "PutCalculationOnReport": false,
                              "CalculateOnThisReport": null,
                              "PivotTableLink": null,
                              "NumberFormatOverride": null,
                              "ToolTip": "\n Is on Assets=IF([Period number]=0,[Opening Inventory],BEG() + (([Units ordered] - [Units retired] ) * [Supplier price per unit]) - [Depreciation]) (GBP)",
                              "Deletable": true,
                              "Comment": "",
                              "HasSwitchSignLine": false,
                              "SwitchSignForReport": false,
                              "MultipleInputValues": null,
                              "NonPrimaryInput": false,
                              "Max": "NaN",
                              "Min": "NaN",
                              "IsBalanceButNotCorkscrew": false,
                              "IsEditable": true,
                              "IsConstant": false,
                              "UniqueID": "b3deb3ba-8128-4039-8731-c4b71cdb9197",
                              "Dimensions": {
                                "$type": "ModelMakerEngine.MMDimensions, ModelMakerEngine",
                                "$values": []
                              },
                              "NameOfGroup": "Unallocated",
                              "EquationToParse": "IF([Period number]=0,[Opening Inventory],BEG() + (([Units ordered] - [Units retired] ) * [Supplier price per unit]) - [Depreciation])",
                              "MostRecentExpectedUnitErrors": {
                                "$type": "System.Collections.Generic.List`1[[System.String, mscorlib]], mscorlib",
                                "$values": [
                                  "The TRUE part of the IF function measured in GBP but the FALSE part measured in UNITS * GBP"
                                ]
                              },
                              "ReportLines": {
                                "$type": "ModelMaker.UndoableCollection`1[[ModelMakerEngine.IReportLine, ModelMakerEngine]], ModelMaker.Undo",
                                "$values": [
                                  {
                                    "$ref": "68"
                                  }
                                ]
                              },
                              "IsOpeningBalance": false,
                              "ExternalLinks": {
                                "$type": "UINext.Collections.DeepObservableCollection`1[[ExternalLinks.IExternalDataLink, ExternalLinks]], UINext",
                                "$values": []
                              },
                              "HasUnits": true,
                              "UnitsValid": true,
                              "UnitsErrorMessage": "",
                              "IgnoreUnitIssues": true,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1,
                              "Parent": {
                                "$ref": "1"
                              },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"67"
                            },
                            "HeadingLevel": 0,
                            "ReportFormatName": null,
                            "NameOfGroup": "Unallocated",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"106",
                            "$type": "ModelMaker.ReportLine, ModelMaker",
                            "ActualsItemName": null,
                            "ActualsInput": null,
                            "AssociatedSchematicNode": {
                              "$id": "107",
                              "$type": "ModelMaker.StockNode, ModelMaker",
                              "OpeningOrActualsName": "",
                              "InFlows": {
                                "$type": "System.Collections.Generic.List`1[[ModelMakerEngine.IEquationNode, ModelMakerEngine]], mscorlib",
                                "$values": [
                                  {
                                    "$id": "108",
                                    "$type": "ModelMaker.VariableNode, ModelMaker",
                                    "RowTotalDependent": null,
                                    "PutCalculationOnReport": false,
                                    "CalculateOnThisReport": null,
                                    "PivotTableLink": null,
                                    "NumberFormatOverride": null,
                                    "HasOpeningBalanceFlag": false,
                                    "OpeningBalanceFlagAppliedName": "",
                                    "ToolTip": "\n Is on Income=[Customer orders fullfilled] * [Invoice Term] * [Sales Price Unit]   (GBP)",
                                    "Deletable": true,
                                    "Comment": "",
                                    "HasSwitchSignLine": false,
                                    "SwitchSignForReport": false,
                                    "MultipleInputValues": null,
                                    "NonPrimaryInput": false,
                                    "Max": "NaN",
                                    "Min": "NaN",
                                    "IsBalanceButNotCorkscrew": false,
                                    "IsEditable": true,
                                    "IsConstant": false,
                                    "UniqueID": "1e45d000-b490-43d0-b92d-f2ce3995d2a9",
                                    "Dimensions": {
                                      "$type": "ModelMakerEngine.MMDimensions, ModelMakerEngine",
                                      "$values": []
                                    },
                                    "EquationOBXInternal": "[Customer orders fullfilled] * [Invoice Term] * [Sales Price Unit]  ",
                                    "NameOfGroup": "Financials",
                                    "EquationToParse": "[Customer orders fullfilled] * [Invoice Term] * [Sales Price Unit]  ",
                                    "MostRecentExpectedUnitErrors": null,
                                    "Units": {
                                      "$id": "109",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"Income from customer orders",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true,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"OutFlows": {
                                "$type": "System.Collections.Generic.List`1[[ModelMakerEngine.IEquationNode, ModelMakerEngine]], mscorlib",
                                "$values": [
                                  {
                                    "$ref": "10"
                                  }
                                ]
                              },
                              "FlagApplied": null,
                              "ActualsFlag": null,
                              "Name": "Debtors",
                              "HasDefaultEquation": false,
                              "NonStandardBalanceFormula": false,
                              "EquationOBXInternal": "IF([Period number]=0,[Opening Debtors],BEG()  + [Income from customer orders] - [Cash in from Sales])  ",
                              "InitialOpeningVariable": null,
                              "Units": {
                                "$id": "110",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"Visible": true,
                              "RowTotalDependent": null,
                              "PutCalculationOnReport": false,
                              "CalculateOnThisReport": null,
                              "PivotTableLink": null,
                              "NumberFormatOverride": null,
                              "ToolTip": "\n Is on Working Capital=IF([Period number]=0,[Opening Debtors],BEG()  + [Income from customer orders] - [Cash in from Sales])   (GBP)",
                              "Deletable": true,
                              "Comment": "",
                              "HasSwitchSignLine": false,
                              "SwitchSignForReport": false,
                              "MultipleInputValues": null,
                              "NonPrimaryInput": false,
                              "Max": "NaN",
                              "Min": "NaN",
                              "IsBalanceButNotCorkscrew": false,
                              "IsEditable": true,
                              "IsConstant": false,
                              "UniqueID": "192c681e-0080-4417-b5ed-ad57b9e4959d",
                              "Dimensions": {
                                "$type": "ModelMakerEngine.MMDimensions, ModelMakerEngine",
                                "$values": []
                              },
                              "NameOfGroup": "Financials",
                              "EquationToParse": "IF([Period number]=0,[Opening Debtors],BEG()  + [Income from customer orders] - [Cash in from Sales])  ",
                              "MostRecentExpectedUnitErrors": null,
                              "ReportLines": {
                                "$type": "ModelMaker.UndoableCollection`1[[ModelMakerEngine.IReportLine, ModelMakerEngine]], ModelMaker.Undo",
                                "$values": [
                                  {
                                    "$ref": "106"
                                  }
                                ]
                              },
                              "IsOpeningBalance": false,
                              "ExternalLinks": {
                                "$type": "UINext.Collections.DeepObservableCollection`1[[ExternalLinks.IExternalDataLink, ExternalLinks]], UINext",
                                "$values": []
                              },
                              "HasUnits": true,
                              "UnitsValid": true,
                              "UnitsErrorMessage": "",
                              "IgnoreUnitIssues": true,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3,
                              "Parent": {
                                "$ref": "1"
                              },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"67"
                            },
                            "HeadingLevel": 0,
                            "ReportFormatName": null,
                            "NameOfGroup": "Financials",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"111",
                            "$type": "ModelMaker.ReportLine, ModelMaker",
                            "ActualsItemName": null,
                            "ActualsInput": null,
                            "AssociatedSchematicNode": {
                              "$id": "112",
                              "$type": "ModelMaker.StockNode, ModelMaker",
                              "OpeningOrActualsName": "",
                              "InFlows": {
                                "$type": "System.Collections.Generic.List`1[[ModelMakerEngine.IEquationNode, ModelMakerEngine]], mscorlib",
                                "$values": [
                                  {
                                    "$ref": "6"
                                  }
                                ]
                              },
                              "OutFlows": {
                                "$type": "System.Collections.Generic.List`1[[ModelMakerEngine.IEquationNode, ModelMakerEngine]], mscorlib",
                                "$values": []
                              },
                              "FlagApplied": null,
                              "ActualsFlag": null,
                              "Name": "Cash",
                              "HasDefaultEquation": false,
                              "NonStandardBalanceFormula": false,
                              "EquationOBXInternal": "IF([Period number]=0,[Opening Cash],BEG() + [Net Cashflow] ) ",
                              "InitialOpeningVariable": null,
                              "Units": {
                                "$ref": "2"
                              },
                              "Visible": true,
                              "RowTotalDependent": null,
                              "PutCalculationOnReport": false,
                              "CalculateOnThisReport": null,
                              "PivotTableLink": null,
                              "NumberFormatOverride": null,
                              "ToolTip": "\n Is on Financials=IF([Period number]=0,[Opening Cash],BEG() + [Net Cashflow] )  (GBP)",
                              "Deletable": true,
                              "Comment": "",
                              "HasSwitchSignLine": false,
                              "SwitchSignForReport": false,
                              "MultipleInputValues": null,
                              "NonPrimaryInput": false,
                              "Max": "NaN",
                              "Min": "NaN",
                              "IsBalanceButNotCorkscrew": false,
                              "IsEditable": true,
                              "IsConstant": false,
                              "UniqueID": "a39b83eb-0970-4658-a0ff-6a7aa98e26b8",
                              "Dimensions": {
                                "$type": "ModelMakerEngine.MMDimensions, ModelMakerEngine",
                                "$values": []
                              },
                              "NameOfGroup": "Unallocated",
                              "EquationToParse": "IF([Period number]=0,[Opening Cash],BEG() + [Net Cashflow] ) ",
                              "MostRecentExpectedUnitErrors": null,
                              "ReportLines": {
                                "$type": "ModelMaker.UndoableCollection`1[[ModelMakerEngine.IReportLine, ModelMakerEngine]], ModelMaker.Undo",
                                "$values": [
                                  {
                                    "$ref": "111"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"67"
                            },
                            "HeadingLevel": 0,
                            "ReportFormatName": null,
                            "NameOfGroup": "Unallocated",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"$ref": "66"
                          },
                          {
                            "$id": "113",
                            "$type": "ModelMaker.ReportLine, ModelMaker",
                            "ActualsItemName": null,
                            "ActualsInput": null,
                            "AssociatedSchematicNode": {
                              "$id": "114",
                              "$type": "ModelMaker.StockNode, ModelMaker",
                              "OpeningOrActualsName": "",
                              "InFlows": {
                                "$type": "System.Collections.Generic.List`1[[ModelMakerEngine.IEquationNode, ModelMakerEngine]], mscorlib",
                                "$values": [
                                  {
                                    "$ref": "108"
                                  }
                                ]
                              },
                              "OutFlows": {
                                "$type": "System.Collections.Generic.List`1[[ModelMakerEngine.IEquationNode, ModelMakerEngine]], mscorlib",
                                "$values": [
                                  {
                                    "$ref": "47"
                                  }
                                ]
                              },
                              "FlagApplied": null,
                              "ActualsFlag": null,
                              "Name": "Deferred Income",
                              "HasDefaultEquation": false,
                              "NonStandardBalanceFormula": false,
                              "EquationOBXInternal": "IF([Period number]=0,[Opening Deferred Income],BEG()+ [Income from customer orders] - [Income] )",
                              "InitialOpeningVariable": null,
                              "Units": {
                                "$id": "115",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"Visible": true,
                              "RowTotalDependent": null,
                              "PutCalculationOnReport": false,
                              "CalculateOnThisReport": null,
                              "PivotTableLink": null,
                              "NumberFormatOverride": null,
                              "ToolTip": "\n Is on Income=IF([Period number]=0,[Opening Deferred Income],BEG()+ [Income from customer orders] - [Income] ) (GBP)",
                              "Deletable": true,
                              "Comment": "",
                              "HasSwitchSignLine": false,
                              "SwitchSignForReport": false,
                              "MultipleInputValues": null,
                              "NonPrimaryInput": false,
                              "Max": "NaN",
                              "Min": "NaN",
                              "IsBalanceButNotCorkscrew": false,
                              "IsEditable": true,
                              "IsConstant": false,
                              "UniqueID": "513e891c-2e15-4c20-953e-e46bdf3fcd78",
                              "Dimensions": {
                                "$type": "ModelMakerEngine.MMDimensions, ModelMakerEngine",
                                "$values": []
                              },
                              "NameOfGroup": "Financials",
                              "EquationToParse": "IF([Period number]=0,[Opening Deferred Income],BEG()+ [Income from customer orders] - [Income] )",
                              "MostRecentExpectedUnitErrors": null,
                              "ReportLines": {
                                "$type": "ModelMaker.UndoableCollection`1[[ModelMakerEngine.IReportLine, ModelMakerEngine]], ModelMaker.Undo",
                                "$values": [
                                  {
                                    "$ref": "113"
                                  }
                                ]
                              },
                              "IsOpeningBalance": false,
                              "ExternalLinks": {
                                "$type": "UINext.Collections.DeepObservableCollection`1[[ExternalLinks.IExternalDataLink, ExternalLinks]], UINext",
                                "$values": []
                              },
                              "HasUnits": true,
                              "UnitsValid": true,
                              "UnitsErrorMessage": "",
                              "IgnoreUnitIssues": true,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2,
                              "Parent": {
                                "$ref": "1"
                              },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"67"
                            },
                            "HeadingLevel": 0,
                            "ReportFormatName": null,
                            "NameOfGroup": "Financials",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"116",
                            "$type": "ModelMaker.ReportLine, ModelMaker",
                            "ActualsItemName": null,
                            "ActualsInput": null,
                            "AssociatedSchematicNode": {
                              "$id": "117",
                              "$type": "ModelMaker.StockNode, ModelMaker",
                              "OpeningOrActualsName": "",
                              "InFlows": {
                                "$type": "System.Collections.Generic.List`1[[ModelMakerEngine.IEquationNode, ModelMakerEngine]], mscorlib",
                                "$values": [
                                  {
                                    "$id": "118",
                                    "$type": "ModelMaker.VariableNode, ModelMaker",
                                    "RowTotalDependent": null,
                                    "PutCalculationOnReport": false,
                                    "CalculateOnThisReport": null,
                                    "PivotTableLink": null,
                                    "NumberFormatOverride": null,
                                    "HasOpeningBalanceFlag": false,
                                    "OpeningBalanceFlagAppliedName": "",
                                    "ToolTip": "\n Is on Financials=[Units ordered]*[Supplier price per unit] (GBP)",
                                    "Deletable": true,
                                    "Comment": "",
                                    "HasSwitchSignLine": false,
                                    "SwitchSignForReport": false,
                                    "MultipleInputValues": null,
                                    "NonPrimaryInput": false,
                                    "Max": "NaN",
                                    "Min": "NaN",
                                    "IsBalanceButNotCorkscrew": false,
                                    "IsEditable": true,
                                    "IsConstant": false,
                                    "UniqueID": "3ee0c22c-ee98-4ffc-8131-d0cc43629d6e",
                                    "Dimensions": {
                                      "$type": "ModelMakerEngine.MMDimensions, ModelMakerEngine",
                                      "$values": []
                                    },
                                    "EquationOBXInternal": "[Units ordered]*[Supplier price per unit]",
                                    "NameOfGroup": "Financials",
                                    "EquationToParse": "[Units ordered]*[Supplier price per unit]",
                                    "MostRecentExpectedUnitErrors": null,
                                    "Units": {
                                      "$id": "119",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"Supplier Invoices",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true,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"OutFlows": {
                                "$type": "System.Collections.Generic.List`1[[ModelMakerEngine.IEquationNode, ModelMakerEngine]], mscorlib",
                                "$values": [
                                  {
                                    "$ref": "17"
                                  }
                                ]
                              },
                              "FlagApplied": null,
                              "ActualsFlag": null,
                              "Name": "Creditors",
                              "HasDefaultEquation": false,
                              "NonStandardBalanceFormula": false,
                              "EquationOBXInternal": "IF([Period number]=0,[Opening Creditors],BEG() + [Supplier Invoices] - [Cash out on Inventory] ) ",
                              "InitialOpeningVariable": null,
                              "Units": {
                                "$id": "120",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"Visible": true,
                              "RowTotalDependent": null,
                              "PutCalculationOnReport": false,
                              "CalculateOnThisReport": null,
                              "PivotTableLink": null,
                              "NumberFormatOverride": null,
                              "ToolTip": "\n Is on Working Capital=IF([Period number]=0,[Opening Creditors],BEG() + [Supplier Invoices] - [Cash out on Inventory] )  (GBP)",
                              "Deletable": true,
                              "Comment": "",
                              "HasSwitchSignLine": false,
                              "SwitchSignForReport": false,
                              "MultipleInputValues": null,
                              "NonPrimaryInput": false,
                              "Max": "NaN",
                              "Min": "NaN",
                              "IsBalanceButNotCorkscrew": false,
                              "IsEditable": true,
                              "IsConstant": false,
                              "UniqueID": "6dee3d51-4202-4078-8873-3949d3f34543",
                              "Dimensions": {
                                "$type": "ModelMakerEngine.MMDimensions, ModelMakerEngine",
                                "$values": []
                              },
                              "NameOfGroup": "Financials",
                              "EquationToParse": "IF([Period number]=0,[Opening Creditors],BEG() + [Supplier Invoices] - [Cash out on Inventory] ) ",
                              "MostRecentExpectedUnitErrors": null,
                              "ReportLines": {
                                "$type": "ModelMaker.UndoableCollection`1[[ModelMakerEngine.IReportLine, ModelMakerEngine]], ModelMaker.Undo",
                                "$values": [
                                  {
                                    "$ref": "116"
                                  }
                                ]
                              },
                              "IsOpeningBalance": false,
                              "ExternalLinks": {
                                "$type": "UINext.Collections.DeepObservableCollection`1[[ExternalLinks.IExternalDataLink, ExternalLinks]], UINext",
                                "$values": []
                              },
                              "HasUnits": true,
                              "UnitsValid": true,
                              "UnitsErrorMessage": "",
                              "IgnoreUnitIssues": true,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2,
                              "Parent": {
                                "$ref": "1"
                              },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"67"
                            },
                            "HeadingLevel": 0,
                            "ReportFormatName": null,
                            "NameOfGroup": "Financials",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"121",
                            "$type": "ModelMaker.ReportLine, ModelMaker",
                            "ActualsItemName": null,
                            "ActualsInput": null,
                            "AssociatedSchematicNode": {
                              "$id": "122",
                              "$type": "ModelMaker.StockNode, ModelMaker",
                              "OpeningOrActualsName": "",
                              "InFlows": {
                                "$type": "System.Collections.Generic.List`1[[ModelMakerEngine.IEquationNode, ModelMakerEngine]], mscorlib",
                                "$values": [
                                  {
                                    "$ref": "22"
                                  },
                                  {
                                    "$id": "123",
                                    "$type": "ModelMaker.VariableNode, ModelMaker",
                                    "RowTotalDependent": null,
                                    "PutCalculationOnReport": false,
                                    "CalculateOnThisReport": null,
                                    "PivotTableLink": null,
                                    "NumberFormatOverride": null,
                                    "HasOpeningBalanceFlag": false,
                                    "OpeningBalanceFlagAppliedName": "",
                                    "ToolTip": "\n Is on Supply Chain finance=[Supply Chain Finance interest]-[Supply Chain Finance interest paid] (GBP)",
                                    "Deletable": true,
                                    "Comment": "",
                                    "HasSwitchSignLine": false,
                                    "SwitchSignForReport": false,
                                    "MultipleInputValues": null,
                                    "NonPrimaryInput": false,
                                    "Max": "NaN",
                                    "Min": "NaN",
                                    "IsBalanceButNotCorkscrew": false,
                                    "IsEditable": true,
                                    "IsConstant": false,
                                    "UniqueID": "3ffd5981-5c3a-4c8a-85ec-099155d5c161",
                                    "Dimensions": {
                                      "$type": "ModelMakerEngine.MMDimensions, ModelMakerEngine",
                                      "$values": []
                                    },
                                    "EquationOBXInternal": "[Supply Chain Finance interest]-[Supply Chain Finance interest paid]",
                                    "NameOfGroup": "Trade Finance",
                                    "EquationToParse": "[Supply Chain Finance interest]-[Supply Chain Finance interest paid]",
                                    "MostRecentExpectedUnitErrors": null,
                                    "Units": {
                                      "$id": "124",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"Supply Chain Finance unpaid interest",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3,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"OutFlows": {
                                "$type": "System.Collections.Generic.List`1[[ModelMakerEngine.IEquationNode, ModelMakerEngine]], mscorlib",
                                "$values": [
                                  {
                                    "$ref": "25"
                                  }
                                ]
                              },
                              "FlagApplied": null,
                              "ActualsFlag": null,
                              "Name": "Supply Chain Finance balance",
                              "HasDefaultEquation": false,
                              "NonStandardBalanceFormula": false,
                              "EquationOBXInternal": "IF([Period number]=0,[Opening Supply Chain Finance balance],BEG()+[Supply Chain Finance drawdown]+[Supply Chain Finance unpaid interest]-[Supply Chain Finance principal repayment])",
                              "InitialOpeningVariable": null,
                              "Units": {
                                "$id": "125",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"Visible": true,
                              "RowTotalDependent": null,
                              "PutCalculationOnReport": false,
                              "CalculateOnThisReport": null,
                              "PivotTableLink": null,
                              "NumberFormatOverride": null,
                              "ToolTip": "\n Is on Supply Chain finance=IF([Period number]=0,[Opening Supply Chain Finance balance],BEG()+[Supply Chain Finance drawdown]+[Supply Chain Finance unpaid interest]-[Supply Chain Finance principal repayment]) (GBP)",
                              "Deletable": true,
                              "Comment": "",
                              "HasSwitchSignLine": false,
                              "SwitchSignForReport": false,
                              "MultipleInputValues": null,
                              "NonPrimaryInput": false,
                              "Max": "NaN",
                              "Min": "NaN",
                              "IsBalanceButNotCorkscrew": false,
                              "IsEditable": true,
                              "IsConstant": false,
                              "UniqueID": "5a33d60c-578b-4b62-b422-7a0f2f04d8cd",
                              "Dimensions": {
                                "$type": "ModelMakerEngine.MMDimensions, ModelMakerEngine",
                                "$values": []
                              },
                              "NameOfGroup": "Trade Finance",
                              "EquationToParse": "IF([Period number]=0,[Opening Supply Chain Finance balance],BEG()+[Supply Chain Finance drawdown]+[Supply Chain Finance unpaid interest]-[Supply Chain Finance principal repayment])",
                              "MostRecentExpectedUnitErrors": null,
                              "ReportLines": {
                                "$type": "ModelMaker.UndoableCollection`1[[ModelMakerEngine.IReportLine, ModelMakerEngine]], ModelMaker.Undo",
                                "$values": [
                                  {
                                    "$ref": "121"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"67"
                            },
                            "HeadingLevel": 0,
                            "ReportFormatName": null,
                            "NameOfGroup": "Trade Finance",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"126",
                            "$type": "ModelMaker.ReportLine, ModelMaker",
                            "ActualsItemName": null,
                            "ActualsInput": null,
                            "AssociatedSchematicNode": {
                              "$id": "127",
                              "$type": "ModelMaker.StockNode, ModelMaker",
                              "OpeningOrActualsName": "",
                              "InFlows": {
                                "$type": "System.Collections.Generic.List`1[[ModelMakerEngine.IEquationNode, ModelMakerEngine]], mscorlib",
                                "$values": [
                                  {
                                    "$ref": "28"
                                  },
                                  {
                                    "$id": "128",
                                    "$type": "ModelMaker.VariableNode, ModelMaker",
                                    "RowTotalDependent": null,
                                    "PutCalculationOnReport": false,
                                    "CalculateOnThisReport": null,
                                    "PivotTableLink": null,
                                    "NumberFormatOverride": null,
                                    "HasOpeningBalanceFlag": false,
                                    "OpeningBalanceFlagAppliedName": "",
                                    "ToolTip": "\n Is on Invoice finance=[Invoice finance interest]-[Invoice finance interest paid] (GBP)",
                                    "Deletable": true,
                                    "Comment": "",
                                    "HasSwitchSignLine": false,
                                    "SwitchSignForReport": false,
                                    "MultipleInputValues": null,
                                    "NonPrimaryInput": false,
                                    "Max": "NaN",
                                    "Min": "NaN",
                                    "IsBalanceButNotCorkscrew": false,
                                    "IsEditable": true,
                                    "IsConstant": false,
                                    "UniqueID": "d2dfddb8-bf3d-4e0a-93e4-6a38ba440946",
                                    "Dimensions": {
                                      "$type": "ModelMakerEngine.MMDimensions, ModelMakerEngine",
                                      "$values": []
                                    },
                                    "EquationOBXInternal": "[Invoice finance interest]-[Invoice finance interest paid]",
                                    "NameOfGroup": "Invoice finance",
                                    "EquationToParse": "[Invoice finance interest]-[Invoice finance interest paid]",
                                    "MostRecentExpectedUnitErrors": null,
                                    "Units": {
                                      "$id": "129",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"Invoice finance unpaid interest",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3,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"OutFlows": {
                                "$type": "System.Collections.Generic.List`1[[ModelMakerEngine.IEquationNode, ModelMakerEngine]], mscorlib",
                                "$values": [
                                  {
                                    "$ref": "31"
                                  }
                                ]
                              },
                              "FlagApplied": null,
                              "ActualsFlag": null,
                              "Name": "Invoice finance balance",
                              "HasDefaultEquation": false,
                              "NonStandardBalanceFormula": false,
                              "EquationOBXInternal": " IF([Period number]=0,[Opening Invoice finance balance],BEG()+[Invoice finance drawdown]+[Invoice finance unpaid interest]-[Invoice finance principal repayment])",
                              "InitialOpeningVariable": null,
                              "Units": {
                                "$id": "130",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"Visible": true,
                              "RowTotalDependent": null,
                              "PutCalculationOnReport": false,
                              "CalculateOnThisReport": null,
                              "PivotTableLink": null,
                              "NumberFormatOverride": null,
                              "ToolTip": "\n Is on Invoice finance= IF([Period number]=0,[Opening Invoice finance balance],BEG()+[Invoice finance drawdown]+[Invoice finance unpaid interest]-[Invoice finance principal repayment]) (GBP)",
                              "Deletable": true,
                              "Comment": "",
                              "HasSwitchSignLine": false,
                              "SwitchSignForReport": false,
                              "MultipleInputValues": null,
                              "NonPrimaryInput": false,
                              "Max": "NaN",
                              "Min": "NaN",
                              "IsBalanceButNotCorkscrew": false,
                              "IsEditable": true,
                              "IsConstant": false,
                              "UniqueID": "151ea0a7-3f65-4d65-8278-b702cf9a0098",
                              "Dimensions": {
                                "$type": "ModelMakerEngine.MMDimensions, ModelMakerEngine",
                                "$values": []
                              },
                              "NameOfGroup": "Invoice finance",
                              "EquationToParse": " IF([Period number]=0,[Opening Invoice finance balance],BEG()+[Invoice finance drawdown]+[Invoice finance unpaid interest]-[Invoice finance principal repayment])",
                              "MostRecentExpectedUnitErrors": null,
                              "ReportLines": {
                                "$type": "ModelMaker.UndoableCollection`1[[ModelMakerEngine.IReportLine, ModelMakerEngine]], ModelMaker.Undo",
                                "$values": [
                                  {
                                    "$ref": "126"
                                  }
                                ]
                              },
                              "IsOpeningBalance": false,
                              "ExternalLinks": {
                                "$type": "UINext.Collections.DeepObservableCollection`1[[ExternalLinks.IExternalDataLink, ExternalLinks]], UINext",
                                "$values": []
                              },
                              "HasUnits": true,
                              "UnitsValid": true,
                              "UnitsErrorMessage": "",
                              "IgnoreUnitIssues": true,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"67"
                            },
                            "HeadingLevel": 0,
                            "ReportFormatName": null,
                            "NameOfGroup": "Invoice finance",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"131",
                            "$type": "ModelMaker.ReportLine, ModelMaker",
                            "ActualsItemName": null,
                            "ActualsInput": null,
                            "AssociatedSchematicNode": {
                              "$id": "132",
                              "$type": "ModelMaker.VariableNode, ModelMaker",
                              "RowTotalDependent": null,
                              "PutCalculationOnReport": false,
                              "CalculateOnThisReport": null,
                              "PivotTableLink": null,
                              "NumberFormatOverride": null,
                              "HasOpeningBalanceFlag": false,
                              "OpeningBalanceFlagAppliedName": "",
                              "ToolTip": "\n Is on Unallocated(Sub total or total of the items above it)",
                              "Deletable": true,
                              "Comment": "",
                              "HasSwitchSignLine": false,
                              "SwitchSignForReport": false,
                              "MultipleInputValues": null,
                              "NonPrimaryInput": false,
                              "Max": "NaN",
                              "Min": "NaN",
                              "IsBalanceButNotCorkscrew": false,
                              "IsEditable": false,
                              "IsConstant": false,
                              "UniqueID": "db9d26e7-a776-4fe0-bc42-ffb56288b8b6",
                              "Dimensions": {
                                "$type": "ModelMakerEngine.MMDimensions, ModelMakerEngine",
                                "$values": []
                              },
                              "EquationOBXInternal": "",
                              "NameOfGroup": "Unallocated",
                              "EquationToParse": "",
                              "MostRecentExpectedUnitErrors": null,
                              "Units": {
                                "$ref": "2"
                              },
                              "Name": "Liabilities",
                              "ReportLines": {
                                "$type": "ModelMaker.UndoableCollection`1[[ModelMakerEngine.IReportLine, ModelMakerEngine]], ModelMaker.Undo",
                                "$values": [
                                  {
                                    "$ref": "131"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7,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true,
                            "ParentReport": {
                              "$ref": "67"
                            },
                            "HeadingLevel": 0,
                            "ReportFormatName": null,
                            "NameOfGroup": "Unallocated",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"133",
                            "$type": "ModelMaker.ReportLine, ModelMaker",
                            "ActualsItemName": null,
                            "ActualsInput": null,
                            "AssociatedSchematicNode": {
                              "$id": "134",
                              "$type": "ModelMaker.VariableNode, ModelMaker",
                              "RowTotalDependent": null,
                              "PutCalculationOnReport": false,
                              "CalculateOnThisReport": null,
                              "PivotTableLink": null,
                              "NumberFormatOverride": null,
                              "HasOpeningBalanceFlag": false,
                              "OpeningBalanceFlagAppliedName": "",
                              "ToolTip": "\n Is on Financials=[Assets]-[Liabilities] (GBP)",
                              "Deletable": true,
                              "Comment": "",
                              "HasSwitchSignLine": false,
                              "SwitchSignForReport": false,
                              "MultipleInputValues": null,
                              "NonPrimaryInput": false,
                              "Max": "NaN",
                              "Min": "NaN",
                              "IsBalanceButNotCorkscrew": false,
                              "IsEditable": true,
                              "IsConstant": false,
                              "UniqueID": "654c89fa-f5b8-47e9-a324-8196d01e32d6",
                              "Dimensions": {
                                "$type": "ModelMakerEngine.MMDimensions, ModelMakerEngine",
                                "$values": []
                              },
                              "EquationOBXInternal": "[Assets]-[Liabilities]",
                              "NameOfGroup": "Financials",
                              "EquationToParse": "[Assets]-[Liabilities]",
                              "MostRecentExpectedUnitErrors": null,
                              "Units": {
                                "$id": "135",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"Net Assets",
                              "ReportLines": {
                                "$type": "ModelMaker.UndoableCollection`1[[ModelMakerEngine.IReportLine, ModelMakerEngine]], ModelMaker.Undo",
                                "$values": [
                                  {
                                    "$ref": "133"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"67"
                            },
                            "HeadingLevel": 0,
                            "ReportFormatName": "ReportTotal",
                            "NameOfGroup": "Financials",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"136",
                            "$type": "ModelMaker.ReportLine, ModelMaker",
                            "ActualsItemName": null,
                            "ActualsInput": null,
                            "AssociatedSchematicNode": {
                              "$id": "137",
                              "$type": "ModelMaker.StockNode, ModelMaker",
                              "OpeningOrActualsName": "",
                              "InFlows": {
                                "$type": "System.Collections.Generic.List`1[[ModelMakerEngine.IEquationNode, ModelMakerEngine]], mscorlib",
                                "$values": [
                                  {
                                    "$ref": "43"
                                  }
                                ]
                              },
                              "OutFlows": {
                                "$type": "System.Collections.Generic.List`1[[ModelMakerEngine.IEquationNode, ModelMakerEngine]], mscorlib",
                                "$values": []
                              },
                              "FlagApplied": null,
                              "ActualsFlag": null,
                              "Name": "Retained Earnings",
                              "HasDefaultEquation": false,
                              "NonStandardBalanceFormula": false,
                              "EquationOBXInternal": "IF([Period number]=0,[Opening Retained Earnings],BEG() + [Retained Earnings this period] ) ",
                              "InitialOpeningVariable": null,
                              "Units": {
                                "$ref": "2"
                              },
                              "Visible": true,
                              "RowTotalDependent": null,
                              "PutCalculationOnReport": false,
                              "CalculateOnThisReport": null,
                              "PivotTableLink": null,
                              "NumberFormatOverride": null,
                              "ToolTip": "\n Is on Financials=IF([Period number]=0,[Opening Retained Earnings],BEG() + [Retained Earnings this period] )  (GBP)",
                              "Deletable": true,
                              "Comment": "",
                              "HasSwitchSignLine": false,
                              "SwitchSignForReport": false,
                              "MultipleInputValues": null,
                              "NonPrimaryInput": false,
                              "Max": "NaN",
                              "Min": "NaN",
                              "IsBalanceButNotCorkscrew": false,
                              "IsEditable": true,
                              "IsConstant": false,
                              "UniqueID": "a6aec7c2-3fad-48f7-8b20-f2e454c13ec3",
                              "Dimensions": {
                                "$type": "ModelMakerEngine.MMDimensions, ModelMakerEngine",
                                "$values": []
                              },
                              "NameOfGroup": "Unallocated",
                              "EquationToParse": "IF([Period number]=0,[Opening Retained Earnings],BEG() + [Retained Earnings this period] ) ",
                              "MostRecentExpectedUnitErrors": null,
                              "ReportLines": {
                                "$type": "ModelMaker.UndoableCollection`1[[ModelMakerEngine.IReportLine, ModelMakerEngine]], ModelMaker.Undo",
                                "$values": [
                                  {
                                    "$ref": "136"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4,
                              "Parent": {
                                "$ref": "1"
                              },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"67"
                            },
                            "HeadingLevel": 0,
                            "ReportFormatName": null,
                            "NameOfGroup": "Unallocated",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"138",
                            "$type": "ModelMaker.ReportLine, ModelMaker",
                            "ActualsItemName": null,
                            "ActualsInput": null,
                            "AssociatedSchematicNode": {
                              "$id": "139",
                              "$type": "ModelMaker.StockNode, ModelMaker",
                              "OpeningOrActualsName": "",
                              "InFlows": {
                                "$type": "System.Collections.Generic.List`1[[ModelMakerEngine.IEquationNode, ModelMakerEngine]], mscorlib",
                                "$values": [
                                  {
                                    "$ref": "42"
                                  }
                                ]
                              },
                              "OutFlows": {
                                "$type": "System.Collections.Generic.List`1[[ModelMakerEngine.IEquationNode, ModelMakerEngine]], mscorlib",
                                "$values": []
                              },
                              "FlagApplied": null,
                              "ActualsFlag": null,
                              "Name": "Share Capital",
                              "HasDefaultEquation": false,
                              "NonStandardBalanceFormula": false,
                              "EquationOBXInternal": "IF([Period number]=0,[Opening Share Capital],BEG() +[New share capital issued] ) ",
                              "InitialOpeningVariable": null,
                              "Units": {
                                "$ref": "2"
                              },
                              "Visible": true,
                              "RowTotalDependent": null,
                              "PutCalculationOnReport": false,
                              "CalculateOnThisReport": null,
                              "PivotTableLink": null,
                              "NumberFormatOverride": null,
                              "ToolTip": "\n Is on Equity=IF([Period number]=0,[Opening Share Capital],BEG() +[New share capital issued] )  (GBP)",
                              "Deletable": true,
                              "Comment": "",
                              "HasSwitchSignLine": false,
                              "SwitchSignForReport": false,
                              "MultipleInputValues": null,
                              "NonPrimaryInput": false,
                              "Max": "NaN",
                              "Min": "NaN",
                              "IsBalanceButNotCorkscrew": false,
                              "IsEditable": true,
                              "IsConstant": false,
                              "UniqueID": "ac29ac6b-2947-4770-8df7-ca8b93c23bd2",
                              "Dimensions": {
                                "$type": "ModelMakerEngine.MMDimensions, ModelMakerEngine",
                                "$values": []
                              },
                              "NameOfGroup": "Equity",
                              "EquationToParse": "IF([Period number]=0,[Opening Share Capital],BEG() +[New share capital issued] ) ",
                              "MostRecentExpectedUnitErrors": null,
                              "ReportLines": {
                                "$type": "ModelMaker.UndoableCollection`1[[ModelMakerEngine.IReportLine, ModelMakerEngine]], ModelMaker.Undo",
                                "$values": [
                                  {
                                    "$ref": "138"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"67"
                            },
                            "HeadingLevel": 0,
                            "ReportFormatName": null,
                            "NameOfGroup": "Equity",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"140",
                            "$type": "ModelMaker.ReportLine, ModelMaker",
                            "ActualsItemName": null,
                            "ActualsInput": null,
                            "AssociatedSchematicNode": {
                              "$id": "141",
                              "$type": "ModelMaker.VariableNode, ModelMaker",
                              "RowTotalDependent": null,
                              "PutCalculationOnReport": false,
                              "CalculateOnThisReport": null,
                              "PivotTableLink": null,
                              "NumberFormatOverride": null,
                              "HasOpeningBalanceFlag": false,
                              "OpeningBalanceFlagAppliedName": "",
                              "ToolTip": "\n Is on Financials=[Retained Earnings]+[Share Capital] (GBP)",
                              "Deletable": true,
                              "Comment": "",
                              "HasSwitchSignLine": false,
                              "SwitchSignForReport": false,
                              "MultipleInputValues": null,
                              "NonPrimaryInput": false,
                              "Max": "NaN",
                              "Min": "NaN",
                              "IsBalanceButNotCorkscrew": false,
                              "IsEditable": true,
                              "IsConstant": false,
                              "UniqueID": "8ca17f41-246f-4246-ba7a-6d285f6b8111",
                              "Dimensions": {
                                "$type": "ModelMakerEngine.MMDimensions, ModelMakerEngine",
                                "$values": []
                              },
                              "EquationOBXInternal": "[Retained Earnings]+[Share Capital]",
                              "NameOfGroup": "Unallocated",
                              "EquationToParse": "[Retained Earnings]+[Share Capital]",
                              "MostRecentExpectedUnitErrors": null,
                              "Units": {
                                "$ref": "2"
                              },
                              "Name": "Shareholder Equity",
                              "ReportLines": {
                                "$type": "ModelMaker.UndoableCollection`1[[ModelMakerEngine.IReportLine, ModelMakerEngine]], ModelMaker.Undo",
                                "$values": [
                                  {
                                    "$ref": "140"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3,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"67"
                            },
                            "HeadingLevel": 0,
                            "ReportFormatName": "ReportTotal",
                            "NameOfGroup": "Unallocated",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
                      "YPosition": -1,
                      "Name": "Balance Sheet",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"HeadingLevel": 0,
                    "ReportFormatName": null,
                    "NameOfGroup": "Unallocated",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6,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"$ref": "132"
            },
            {
              "$ref": "54"
            },
            {
              "$ref": "58"
            },
            {
              "$id": "142",
              "$type": "ModelMaker.VariableNode, ModelMaker",
              "RowTotalDependent": null,
              "PutCalculationOnReport": false,
              "CalculateOnThisReport": null,
              "PivotTableLink": null,
              "NumberFormatOverride": null,
              "HasOpeningBalanceFlag": false,
              "OpeningBalanceFlagAppliedName": "",
              "ToolTip": "\n Is on Unallocated= (GBP)",
              "Deletable": true,
              "Comment": "",
              "HasSwitchSignLine": false,
              "SwitchSignForReport": false,
              "MultipleInputValues": null,
              "NonPrimaryInput": false,
              "Max": "NaN",
              "Min": "NaN",
              "IsBalanceButNotCorkscrew": false,
              "IsEditable": true,
              "IsConstant": false,
              "UniqueID": "3f7ad0cd-4a11-42f3-b415-6c8aaa3d8125",
              "Dimensions": {
                "$type": "ModelMakerEngine.MMDimensions, ModelMakerEngine",
                "$values": []
              },
              "EquationOBXInternal": null,
              "NameOfGroup": "Unallocated",
              "EquationToParse": "",
              "MostRecentExpectedUnitErrors": null,
              "Units": {
                "$ref": "2"
              },
              "Name": "Asset Finance",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true,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10,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false,
        "IsAlertsGroup": false,
        "IsChecksAndAlertsGroup": false,
        "IsUnallocatedGroup": true,
        "IsInputsGroup": false,
        "IsFlag": false,
        "IsTimeAndFlagsGroup": false,
        "DimensionsAcross": {
          "$type": "ModelMakerEngine.MMDimensions, ModelMakerEngine",
          "$values": []
        },
        "TimeAxis": 0,
        "IndexInParent": 0,
        "Name": "Unallocated",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false,
        "Issues": null
      },
      {
        "$id": "143",
        "$type": "ModelMaker.GroupNode, ModelMaker",
        "TabOrHeaderColour": "",
        "Comment": "",
        "NameOfGroup": null,
        "YPosition": 0,
        "Folded": false,
        "Font": null,
        "Children": {
          "$type": "ModelMaker.GroupNodeChildCollection, ModelMaker",
          "$values": [
            {
              "$id": "144",
              "$type": "ModelMaker.GroupNode, ModelMaker",
              "TabOrHeaderColour": "",
              "Comment": "",
              "NameOfGroup": "Inputs",
              "YPosition": 0,
              "Folded": true,
              "Font": null,
              "Children": {
                "$type": "ModelMaker.GroupNodeChildCollection, ModelMaker",
                "$values": [
                  {
                    "$id": "145",
                    "$type": "ModelMaker.VariableNode, ModelMaker",
                    "RowTotalDependent": null,
                    "PutCalculationOnReport": false,
                    "CalculateOnThisReport": null,
                    "PivotTableLink": null,
                    "NumberFormatOverride": null,
                    "HasOpeningBalanceFlag": false,
                    "OpeningBalanceFlagAppliedName": "",
                    "ToolTip": "\n Is on Inputs.Model Constants=1 (Months)",
                    "Deletable": false,
                    "Comment": "",
                    "HasSwitchSignLine": false,
                    "SwitchSignForReport": false,
                    "MultipleInputValues": null,
                    "NonPrimaryInput": false,
                    "Max": "NaN",
                    "Min": "NaN",
                    "IsBalanceButNotCorkscrew": false,
                    "IsEditable": true,
                    "IsConstant": true,
                    "UniqueID": "d910832b-2142-4816-9d56-f785810832ab",
                    "Dimensions": {
                      "$type": "ModelMakerEngine.MMDimensions, ModelMakerEngine",
                      "$values": []
                    },
                    "EquationOBXInternal": "1",
                    "NameOfGroup": "Inputs.Model Constants",
                    "EquationToParse": "1",
                    "MostRecentExpectedUnitErrors": null,
                    "Units": {
                      "$id": "146",
                      "$type": "ModelMaker.Unit, ModelMaker",
                      "NumberFormatOverride": null,
                      "MatchAnything": false,
                      "ExternalRepresentation": "Months",
                      "ItemsOnTop": {
                        "$type": "System.Collections.Generic.List`1[[System.String, mscorlib]], mscorlib",
                        "$values": [
                          "MONTH"
                        ]
                      },
                      "ItemsOnBottom": {
                        "$type": "System.Collections.Generic.List`1[[System.String, mscorlib]], mscorlib",
                        "$values": []
                      },
                      "IsCurrency": false,
                      "ContainsSMU": false,
                      "IsDimensionless": false,
                      "InsertRowTotal": true,
                      "IgnoreWhenDeterminingExpectedUnits": false
                    },
                    "Name": "Months per period",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11,
                    "IsStandardNode": true,
                    "WarnMessage": null,
                    "StandardDescription": null,
                    "HasStandardDescription": false,
                    "HasStandardName": true,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"147",
                    "$type": "ModelMaker.VariableNode, ModelMaker",
                    "RowTotalDependent": null,
                    "PutCalculationOnReport": false,
                    "CalculateOnThisReport": null,
                    "PivotTableLink": null,
                    "NumberFormatOverride": null,
                    "HasOpeningBalanceFlag": false,
                    "OpeningBalanceFlagAppliedName": "",
                    "ToolTip": "\n Is on Inputs.Model Constants=4 (Months)",
                    "Deletable": false,
                    "Comment": "",
                    "HasSwitchSignLine": false,
                    "SwitchSignForReport": false,
                    "MultipleInputValues": {
                      "$type": "System.Collections.Generic.List`1[[ModelMaker.DimensionedArrayValues, ModelMaker]], mscorlib",
                      "$values": []
                    },
                    "NonPrimaryInput": false,
                    "Max": "NaN",
                    "Min": "NaN",
                    "IsBalanceButNotCorkscrew": false,
                    "IsEditable": true,
                    "IsConstant": true,
                    "UniqueID": "50b5a3f5-0ab1-4202-baa6-293805e80b41",
                    "Dimensions": {
                      "$type": "ModelMakerEngine.MMDimensions, ModelMakerEngine",
                      "$values": []
                    },
                    "EquationOBXInternal": "4",
                    "NameOfGroup": "Inputs.Model Constants",
                    "EquationToParse": "4",
                    "MostRecentExpectedUnitErrors": null,
                    "Units": {
                      "$id": "148",
                      "$type": "ModelMaker.Unit, ModelMaker",
                      "NumberFormatOverride": null,
                      "MatchAnything": false,
                      "ExternalRepresentation": "Months",
                      "ItemsOnTop": {
                        "$type": "System.Collections.Generic.List`1[[System.String, mscorlib]], mscorlib",
                        "$values": [
                          "MONTH"
                        ]
                      },
                      "ItemsOnBottom": {
                        "$type": "System.Collections.Generic.List`1[[System.String, mscorlib]], mscorlib",
                        "$values": []
                      },
                      "IsCurrency": false,
                      "ContainsSMU": false,
                      "IsDimensionless": false,
                      "InsertRowTotal": true,
                      "IgnoreWhenDeterminingExpectedUnits": false
                    },
                    "Name": "Financial year end month",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6,
                    "IsStandardNode": true,
                    "WarnMessage": null,
                    "StandardDescription": null,
                    "HasStandardDescription": false,
                    "HasStandardName": true,
                    "OptimisationNodePair": null,
                    "IsOptimisationNode": false,
                    "Actuals": null,
                    "UDFCode": null,
                    "AssociatedOptimisationNodes": null,
                    "CustomNamedRange": null,
                    "IsRowTotal": false,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"149",
                    "$type": "ModelMaker.VariableNode, ModelMaker",
                    "RowTotalDependent": null,
                    "PutCalculationOnReport": false,
                    "CalculateOnThisReport": null,
                    "PivotTableLink": null,
                    "NumberFormatOverride": null,
                    "HasOpeningBalanceFlag": false,
                    "OpeningBalanceFlagAppliedName": "",
                    "ToolTip": "\n Is on Inputs.Model Constants01/05/2023",
                    "Deletable": false,
                    "Comment": "",
                    "HasSwitchSignLine": false,
                    "SwitchSignForReport": false,
                    "MultipleInputValues": {
                      "$type": "System.Collections.Generic.List`1[[ModelMaker.DimensionedArrayValues, ModelMaker]], mscorlib",
                      "$values": []
                    },
                    "NonPrimaryInput": false,
                    "Max": "NaN",
                    "Min": "NaN",
                    "IsBalanceButNotCorkscrew": false,
                    "IsEditable": true,
                    "IsConstant": true,
                    "UniqueID": "82da88f1-dfd1-40c1-b597-42f43c71b4ce",
                    "Dimensions": {
                      "$type": "ModelMakerEngine.MMDimensions, ModelMakerEngine",
                      "$values": []
                    },
                    "EquationOBXInternal": "45047",
                    "NameOfGroup": "Inputs.Model Constants",
                    "EquationToParse": "45047",
                    "MostRecentExpectedUnitErrors": null,
                    "Units": {
                      "$id": "150",
                      "$type": "ModelMaker.Unit, ModelMaker",
                      "NumberFormatOverride": null,
                      "MatchAnything": false,
                      "ExternalRepresentation": "date",
                      "ItemsOnTop": {
                        "$type": "System.Collections.Generic.List`1[[System.String, mscorlib]], mscorlib",
                        "$values": [
                          "DATE"
                        ]
                      },
                      "ItemsOnBottom": {
                        "$type": "System.Collections.Generic.List`1[[System.String, mscorlib]], mscorlib",
                        "$values": []
                      },
                      "IsCurrency": false,
                      "ContainsSMU": false,
                      "IsDimensionless": false,
                      "InsertRowTotal": true,
                      "IgnoreWhenDeterminingExpectedUnits": false
                    },
                    "Name": "Start date",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7,
                    "IsStandardNode": true,
                    "WarnMessage": null,
                    "StandardDescription": null,
                    "HasStandardDescription": false,
                    "HasStandardName": true,
                    "OptimisationNodePair": null,
                    "IsOptimisationNode": false,
                    "Actuals": null,
                    "UDFCode": null,
                    "AssociatedOptimisationNodes": null,
                    "CustomNamedRange": null,
                    "IsRowTotal": false,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
              "Name": "Model Constants",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"151",
              "$type": "ModelMaker.GroupNode, ModelMaker",
              "TabOrHeaderColour": "",
              "Comment": "",
              "NameOfGroup": "Inputs",
              "YPosition": 1,
              "Folded": true,
              "Font": null,
              "Children": {
                "$type": "ModelMaker.GroupNodeChildCollection, ModelMaker",
                "$values": [
                  {
                    "$id": "152",
                    "$type": "ModelMaker.VariableNode, ModelMaker",
                    "RowTotalDependent": null,
                    "PutCalculationOnReport": false,
                    "CalculateOnThisReport": null,
                    "PivotTableLink": null,
                    "NumberFormatOverride": null,
                    "HasOpeningBalanceFlag": false,
                    "OpeningBalanceFlagAppliedName": "",
                    "ToolTip": "\n Is on Inputs.Customer Orders=90% (%)",
                    "Deletable": true,
                    "Comment": "",
                    "HasSwitchSignLine": false,
                    "SwitchSignForReport": false,
                    "MultipleInputValues": null,
                    "NonPrimaryInput": false,
                    "Max": "NaN",
                    "Min": "NaN",
                    "IsBalanceButNotCorkscrew": false,
                    "IsEditable": true,
                    "IsConstant": true,
                    "UniqueID": "23b87ff8-f9f0-42f5-8865-7988ad487789",
                    "Dimensions": {
                      "$type": "ModelMakerEngine.MMDimensions, ModelMakerEngine",
                      "$values": []
                    },
                    "EquationOBXInternal": "90%",
                    "NameOfGroup": "Inputs.Customer Orders",
                    "EquationToParse": "90%",
                    "MostRecentExpectedUnitErrors": null,
                    "Units": {
                      "$id": "153",
                      "$type": "ModelMaker.Unit, ModelMaker",
                      "NumberFormatOverride": null,
                      "MatchAnything": false,
                      "ExternalRepresentation": "%",
                      "ItemsOnTop": {
                        "$type": "System.Collections.Generic.List`1[[System.String, mscorlib]], mscorlib",
                        "$values": []
                      },
                      "ItemsOnBottom": {
                        "$type": "System.Collections.Generic.List`1[[System.String, mscorlib]], mscorlib",
                        "$values": []
                      },
                      "IsCurrency": false,
                      "ContainsSMU": false,
                      "IsDimensionless": true,
                      "InsertRowTotal": true,
                      "IgnoreWhenDeterminingExpectedUnits": false
                    },
                    "Name": "Customer Retention",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"154",
                    "$type": "ModelMaker.VariableNode, ModelMaker",
                    "RowTotalDependent": null,
                    "PutCalculationOnReport": false,
                    "CalculateOnThisReport": null,
                    "PivotTableLink": null,
                    "NumberFormatOverride": null,
                    "HasOpeningBalanceFlag": false,
                    "OpeningBalanceFlagAppliedName": "",
                    "ToolTip": "\n Is on Inputs.Customer Orders={500,500,,,,,,} (Units)",
                    "Deletable": true,
                    "Comment": "",
                    "HasSwitchSignLine": false,
                    "SwitchSignForReport": false,
                    "MultipleInputValues": {
                      "$type": "System.Collections.Generic.List`1[[ModelMaker.DimensionedArrayValues, ModelMaker]], mscorlib",
                      "$values": [
                        {
                          "$id": "155",
                          "$type": "ModelMaker.DimensionedArrayValues, ModelMaker",
                          "Elements": {
                            "$type": "ModelMakerEngine.MMElements, ModelMakerEngine",
                            "$values": []
                          },
                          "Values": {
                            "$type": "System.Collections.Generic.List`1[[System.Object, mscorlib]], mscorlib",
                            "$values": [
                              500.0,
                              500.0,
                              null,
                              null,
                              null,
                              null,
                              null,
                              null
                            ]
                          }
                        }
                      ]
                    },
                    "NonPrimaryInput": false,
                    "Max": "NaN",
                    "Min": "NaN",
                    "IsBalanceButNotCorkscrew": false,
                    "IsEditable": true,
                    "IsConstant": true,
                    "UniqueID": "bc7b089a-62cb-49fd-9dcb-44356260aa84",
                    "Dimensions": {
                      "$type": "ModelMakerEngine.MMDimensions, ModelMakerEngine",
                      "$values": []
                    },
                    "EquationOBXInternal": "{500,500,,,,,,}",
                    "NameOfGroup": "Inputs.Customer Orders",
                    "EquationToParse": "{500,500,,,,,,}",
                    "MostRecentExpectedUnitErrors": null,
                    "Units": {
                      "$id": "156",
                      "$type": "ModelMaker.Unit, ModelMaker",
                      "NumberFormatOverride": null,
                      "MatchAnything": false,
                      "ExternalRepresentation": "Units",
                      "ItemsOnTop": {
                        "$type": "System.Collections.Generic.List`1[[System.String, mscorlib]], mscorlib",
                        "$values": [
                          "UNITS"
                        ]
                      },
                      "ItemsOnBottom": {
                        "$type": "System.Collections.Generic.List`1[[System.String, mscorlib]], mscorlib",
                        "$values": []
                      },
                      "IsCurrency": false,
                      "ContainsSMU": false,
                      "IsDimensionless": false,
                      "InsertRowTotal": true,
                      "IgnoreWhenDeterminingExpectedUnits": false
                    },
                    "Name": "Customer base order number",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"157",
                    "$type": "ModelMaker.VariableNode, ModelMaker",
                    "RowTotalDependent": null,
                    "PutCalculationOnReport": false,
                    "CalculateOnThisReport": null,
                    "PivotTableLink": null,
                    "NumberFormatOverride": null,
                    "HasOpeningBalanceFlag": false,
                    "OpeningBalanceFlagAppliedName": "",
                    "ToolTip": "\n Is on Inputs.Customer Orders=100% (%)",
                    "Deletable": true,
                    "Comment": "",
                    "HasSwitchSignLine": false,
                    "SwitchSignForReport": false,
                    "MultipleInputValues": null,
                    "NonPrimaryInput": false,
                    "Max": "NaN",
                    "Min": "NaN",
                    "IsBalanceButNotCorkscrew": false,
                    "IsEditable": true,
                    "IsConstant": true,
                    "UniqueID": "c3d733b6-bf2c-4d17-97ef-5b2d935ff6ad",
                    "Dimensions": {
                      "$type": "ModelMakerEngine.MMDimensions, ModelMakerEngine",
                      "$values": []
                    },
                    "EquationOBXInternal": "100%",
                    "NameOfGroup": "Time.Customer Order Growth index",
                    "EquationToParse": "100%",
                    "MostRecentExpectedUnitErrors": null,
                    "Units": {
                      "$id": "158",
                      "$type": "ModelMaker.Unit, ModelMaker",
                      "NumberFormatOverride": null,
                      "MatchAnything": false,
                      "ExternalRepresentation": "%",
                      "ItemsOnTop": {
                        "$type": "System.Collections.Generic.List`1[[System.String, mscorlib]], mscorlib",
                        "$values": []
                      },
                      "ItemsOnBottom": {
                        "$type": "System.Collections.Generic.List`1[[System.String, mscorlib]], mscorlib",
                        "$values": []
                      },
                      "IsCurrency": false,
                      "ContainsSMU": false,
                      "IsDimensionless": true,
                      "InsertRowTotal": true,
                      "IgnoreWhenDeterminingExpectedUnits": false
                    },
                    "Name": "Customer Order Growth annual start escalation rate",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"159",
                    "$type": "ModelMaker.VariableNode, ModelMaker",
                    "RowTotalDependent": null,
                    "PutCalculationOnReport": false,
                    "CalculateOnThisReport": null,
                    "PivotTableLink": null,
                    "NumberFormatOverride": null,
                    "HasOpeningBalanceFlag": false,
                    "OpeningBalanceFlagAppliedName": "",
                    "ToolTip": "\n Is on Inputs.Customer Orders=1 ()",
                    "Deletable": true,
                    "Comment": "",
                    "HasSwitchSignLine": false,
                    "SwitchSignForReport": false,
                    "MultipleInputValues": null,
                    "NonPrimaryInput": false,
                    "Max": "NaN",
                    "Min": "NaN",
                    "IsBalanceButNotCorkscrew": false,
                    "IsEditable": true,
                    "IsConstant": true,
                    "UniqueID": "ae0654b8-5083-4bb0-ac5d-47533715b55e",
                    "Dimensions": {
                      "$type": "ModelMakerEngine.MMDimensions, ModelMakerEngine",
                      "$values": []
                    },
                    "EquationOBXInternal": "1",
                    "NameOfGroup": "Time.Customer Order Growth index",
                    "EquationToParse": "1",
                    "MostRecentExpectedUnitErrors": null,
                    "Units": {
                      "$id": "160",
                      "$type": "ModelMaker.Unit, ModelMaker",
                      "NumberFormatOverride": null,
                      "MatchAnything": false,
                      "ExternalRepresentation": "",
                      "ItemsOnTop": {
                        "$type": "System.Collections.Generic.List`1[[System.String, mscorlib]], mscorlib",
                        "$values": []
                      },
                      "ItemsOnBottom": {
                        "$type": "System.Collections.Generic.List`1[[System.String, mscorlib]], mscorlib",
                        "$values": []
                      },
                      "IsCurrency": false,
                      "ContainsSMU": false,
                      "IsDimensionless": false,
                      "InsertRowTotal": true,
                      "IgnoreWhenDeterminingExpectedUnits": false
                    },
                    "Name": "Customer Order Growth escalation frequency",
                    "ReportLines": {
                      "$type": "ModelMaker.UndoableCollection`1[[ModelMakerEngine.IReportLine, ModelMakerEngine]], ModelMaker.Undo",
                      "$values":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3,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"161",
                    "$type": "ModelMaker.VariableNode, ModelMaker",
                    "RowTotalDependent": null,
                    "PutCalculationOnReport": false,
                    "CalculateOnThisReport": null,
                    "PivotTableLink": null,
                    "NumberFormatOverride": null,
                    "HasOpeningBalanceFlag": false,
                    "OpeningBalanceFlagAppliedName": "",
                    "ToolTip": "\n Is on Inputs.Customer Orders={0,0,0,0,0,0,0,} (Units)",
                    "Deletable": true,
                    "Comment": "",
                    "HasSwitchSignLine": false,
                    "SwitchSignForReport": false,
                    "MultipleInputValues": {
                      "$type": "System.Collections.Generic.List`1[[ModelMaker.DimensionedArrayValues, ModelMaker]], mscorlib",
                      "$values": [
                        {
                          "$id": "162",
                          "$type": "ModelMaker.DimensionedArrayValues, ModelMaker",
                          "Elements": {
                            "$type": "ModelMakerEngine.MMElements, ModelMakerEngine",
                            "$values": []
                          },
                          "Values": {
                            "$type": "System.Collections.Generic.List`1[[System.Object, mscorlib]], mscorlib",
                            "$values": [
                              0.0,
                              0.0,
                              0.0,
                              0.0,
                              0.0,
                              0.0,
                              0.0,
                              null
                            ]
                          }
                        }
                      ]
                    },
                    "NonPrimaryInput": false,
                    "Max": "NaN",
                    "Min": "NaN",
                    "IsBalanceButNotCorkscrew": false,
                    "IsEditable": true,
                    "IsConstant": true,
                    "UniqueID": "33acd2b8-5e3a-4f4e-8fa9-301cf646b75e",
                    "Dimensions": {
                      "$type": "ModelMakerEngine.MMDimensions, ModelMakerEngine",
                      "$values": []
                    },
                    "EquationOBXInternal": "{0,0,0,0,0,0,0,}",
                    "NameOfGroup": "Inputs.Customer Orders",
                    "EquationToParse": "{0,0,0,0,0,0,0,}",
                    "MostRecentExpectedUnitErrors": null,
                    "Units": {
                      "$ref": "84"
                    },
                    "Name": "Opening Customer Orders Awaiting Fullfilment",
                    "ReportLines": {
                      "$type": "ModelMaker.UndoableCollection`1[[ModelMakerEngine.IReportLine, ModelMakerEngine]], ModelMaker.Undo",
                      "$values": []
                    },
                    "IsOpeningBalance": true,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4,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"163",
                    "$type": "ModelMaker.VariableNode, ModelMaker",
                    "RowTotalDependent": null,
                    "PutCalculationOnReport": false,
                    "CalculateOnThisReport": null,
                    "PivotTableLink": null,
                    "NumberFormatOverride": null,
                    "HasOpeningBalanceFlag": false,
                    "OpeningBalanceFlagAppliedName": "",
                    "ToolTip": "\n Is on Inputs.Customer Orders={2,,,,,,,} (Months)",
                    "Deletable": true,
                    "Comment": "",
                    "HasSwitchSignLine": false,
                    "SwitchSignForReport": false,
                    "MultipleInputValues": {
                      "$type": "System.Collections.Generic.List`1[[ModelMaker.DimensionedArrayValues, ModelMaker]], mscorlib",
                      "$values": [
                        {
                          "$id": "164",
                          "$type": "ModelMaker.DimensionedArrayValues, ModelMaker",
                          "Elements": {
                            "$type": "ModelMakerEngine.MMElements, ModelMakerEngine",
                            "$values": []
                          },
                          "Values": {
                            "$type": "System.Collections.Generic.List`1[[System.Object, mscorlib]], mscorlib",
                            "$values": [
                              2.0,
                              null,
                              null,
                              null,
                              null,
                              null,
                              null,
                              null
                            ]
                          }
                        }
                      ]
                    },
                    "NonPrimaryInput": false,
                    "Max": "NaN",
                    "Min": "NaN",
                    "IsBalanceButNotCorkscrew": false,
                    "IsEditable": true,
                    "IsConstant": true,
                    "UniqueID": "0265f73e-53cf-441d-b778-342b9dc8c095",
                    "Dimensions": {
                      "$type": "ModelMakerEngine.MMDimensions, ModelMakerEngine",
                      "$values": []
                    },
                    "EquationOBXInternal": "{2,,,,,,,}",
                    "NameOfGroup": "Inputs.Inventory",
                    "EquationToParse": "{2,,,,,,,}",
                    "MostRecentExpectedUnitErrors": null,
                    "Units": {
                      "$id": "165",
                      "$type": "ModelMaker.Unit, ModelMaker",
                      "NumberFormatOverride": null,
                      "MatchAnything": false,
                      "ExternalRepresentation": "Months",
                      "ItemsOnTop": {
                        "$type": "System.Collections.Generic.List`1[[System.String, mscorlib]], mscorlib",
                        "$values": [
                          "MONTH"
                        ]
                      },
                      "ItemsOnBottom": {
                        "$type": "System.Collections.Generic.List`1[[System.String, mscorlib]], mscorlib",
                        "$values": []
                      },
                      "IsCurrency": false,
                      "ContainsSMU": false,
                      "IsDimensionless": false,
                      "InsertRowTotal": true,
                      "IgnoreWhenDeterminingExpectedUnits": false
                    },
                    "Name": "Customer payment terms (months)",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5,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"166",
                    "$type": "ModelMaker.VariableNode, ModelMaker",
                    "RowTotalDependent": null,
                    "PutCalculationOnReport": false,
                    "CalculateOnThisReport": null,
                    "PivotTableLink": null,
                    "NumberFormatOverride": null,
                    "HasOpeningBalanceFlag": false,
                    "OpeningBalanceFlagAppliedName": "",
                    "ToolTip": "\n Is on Inputs.Customer Orders={12,,,,,,,} (GBP)",
                    "Deletable": true,
                    "Comment": "",
                    "HasSwitchSignLine": false,
                    "SwitchSignForReport": false,
                    "MultipleInputValues": {
                      "$type": "System.Collections.Generic.List`1[[ModelMaker.DimensionedArrayValues, ModelMaker]], mscorlib",
                      "$values": [
                        {
                          "$id": "167",
                          "$type": "ModelMaker.DimensionedArrayValues, ModelMaker",
                          "Elements": {
                            "$type": "ModelMakerEngine.MMElements, ModelMakerEngine",
                            "$values": []
                          },
                          "Values": {
                            "$type": "System.Collections.Generic.List`1[[System.Object, mscorlib]], mscorlib",
                            "$values": [
                              12.0,
                              null,
                              null,
                              null,
                              null,
                              null,
                              null,
                              null
                            ]
                          }
                        }
                      ]
                    },
                    "NonPrimaryInput": false,
                    "Max": "NaN",
                    "Min": "NaN",
                    "IsBalanceButNotCorkscrew": false,
                    "IsEditable": true,
                    "IsConstant": true,
                    "UniqueID": "39d08418-cbae-4f94-a96e-774ceca6ab03",
                    "Dimensions": {
                      "$type": "ModelMakerEngine.MMDimensions, ModelMakerEngine",
                      "$values": []
                    },
                    "EquationOBXInternal": "{12,,,,,,,}",
                    "NameOfGroup": "Inputs.Customer Orders",
                    "EquationToParse": "{12,,,,,,,}",
                    "MostRecentExpectedUnitErrors": null,
                    "Units": {
                      "$ref": "2"
                    },
                    "Name": "Sales Price Unit",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6,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"168",
                    "$type": "ModelMaker.VariableNode, ModelMaker",
                    "RowTotalDependent": null,
                    "PutCalculationOnReport": false,
                    "CalculateOnThisReport": null,
                    "PivotTableLink": null,
                    "NumberFormatOverride": null,
                    "HasOpeningBalanceFlag": false,
                    "OpeningBalanceFlagAppliedName": "",
                    "ToolTip": "\n Is on Inputs.Customer Orders={24,,,,,,,} (Months)",
                    "Deletable": true,
                    "Comment": "",
                    "HasSwitchSignLine": false,
                    "SwitchSignForReport": false,
                    "MultipleInputValues": {
                      "$type": "System.Collections.Generic.List`1[[ModelMaker.DimensionedArrayValues, ModelMaker]], mscorlib",
                      "$values": [
                        {
                          "$id": "169",
                          "$type": "ModelMaker.DimensionedArrayValues, ModelMaker",
                          "Elements": {
                            "$type": "ModelMakerEngine.MMElements, ModelMakerEngine",
                            "$values": []
                          },
                          "Values": {
                            "$type": "System.Collections.Generic.List`1[[System.Object, mscorlib]], mscorlib",
                            "$values": [
                              24.0,
                              null,
                              null,
                              null,
                              null,
                              null,
                              null,
                              null
                            ]
                          }
                        }
                      ]
                    },
                    "NonPrimaryInput": false,
                    "Max": "NaN",
                    "Min": "NaN",
                    "IsBalanceButNotCorkscrew": false,
                    "IsEditable": true,
                    "IsConstant": true,
                    "UniqueID": "4f6079ca-9f2a-4066-96f2-5c1c235278dd",
                    "Dimensions": {
                      "$type": "ModelMakerEngine.MMDimensions, ModelMakerEngine",
                      "$values": []
                    },
                    "EquationOBXInternal": "{24,,,,,,,}",
                    "NameOfGroup": "Inputs.Customer Orders",
                    "EquationToParse": "{24,,,,,,,}",
                    "MostRecentExpectedUnitErrors": null,
                    "Units": {
                      "$id": "170",
                      "$type": "ModelMaker.Unit, ModelMaker",
                      "NumberFormatOverride": null,
                      "MatchAnything": false,
                      "ExternalRepresentation": "Months",
                      "ItemsOnTop": {
                        "$type": "System.Collections.Generic.List`1[[System.String, mscorlib]], mscorlib",
                        "$values": [
                          "MONTH"
                        ]
                      },
                      "ItemsOnBottom": {
                        "$type": "System.Collections.Generic.List`1[[System.String, mscorlib]], mscorlib",
                        "$values": []
                      },
                      "IsCurrency": false,
                      "ContainsSMU": false,
                      "IsDimensionless": false,
                      "InsertRowTotal": true,
                      "IgnoreWhenDeterminingExpectedUnits": false
                    },
                    "Name": "Contract Length",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7,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"171",
                    "$type": "ModelMaker.VariableNode, ModelMaker",
                    "RowTotalDependent": null,
                    "PutCalculationOnReport": false,
                    "CalculateOnThisReport": null,
                    "PivotTableLink": null,
                    "NumberFormatOverride": null,
                    "HasOpeningBalanceFlag": false,
                    "OpeningBalanceFlagAppliedName": "",
                    "ToolTip": "\n Is on Inputs.Customer Orders=12 (Months)",
                    "Deletable": true,
                    "Comment": "",
                    "HasSwitchSignLine": false,
                    "SwitchSignForReport": false,
                    "MultipleInputValues": null,
                    "NonPrimaryInput": false,
                    "Max": "NaN",
                    "Min": "NaN",
                    "IsBalanceButNotCorkscrew": false,
                    "IsEditable": true,
                    "IsConstant": true,
                    "UniqueID": "dd3d3883-46cd-439a-815a-4a7e498a1be8",
                    "Dimensions": {
                      "$type": "ModelMakerEngine.MMDimensions, ModelMakerEngine",
                      "$values": []
                    },
                    "EquationOBXInternal": "12",
                    "NameOfGroup": "Inputs.Customer Orders",
                    "EquationToParse": "12",
                    "MostRecentExpectedUnitErrors": null,
                    "Units": {
                      "$id": "172",
                      "$type": "ModelMaker.Unit, ModelMaker",
                      "NumberFormatOverride": null,
                      "MatchAnything": false,
                      "ExternalRepresentation": "Months",
                      "ItemsOnTop": {
                        "$type": "System.Collections.Generic.List`1[[System.String, mscorlib]], mscorlib",
                        "$values": [
                          "MONTH"
                        ]
                      },
                      "ItemsOnBottom": {
                        "$type": "System.Collections.Generic.List`1[[System.String, mscorlib]], mscorlib",
                        "$values": []
                      },
                      "IsCurrency": false,
                      "ContainsSMU": false,
                      "IsDimensionless": false,
                      "InsertRowTotal": true,
                      "IgnoreWhenDeterminingExpectedUnits": false
                    },
                    "Name": "Invoice Term",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8,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
              "Name": "Customer Orders",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"173",
              "$type": "ModelMaker.GroupNode, ModelMaker",
              "TabOrHeaderColour": "",
              "Comment": "",
              "NameOfGroup": "Inputs",
              "YPosition": 2,
              "Folded": true,
              "Font": null,
              "Children": {
                "$type": "ModelMaker.GroupNodeChildCollection, ModelMaker",
                "$values": [
                  {
                    "$id": "174",
                    "$type": "ModelMaker.VariableNode, ModelMaker",
                    "RowTotalDependent": null,
                    "PutCalculationOnReport": false,
                    "CalculateOnThisReport": null,
                    "PivotTableLink": null,
                    "NumberFormatOverride": null,
                    "HasOpeningBalanceFlag": false,
                    "OpeningBalanceFlagAppliedName": "",
                    "ToolTip": "\n Is on Inputs.Expense=25000 (GBP)",
                    "Deletable": true,
                    "Comment": "",
                    "HasSwitchSignLine": false,
                    "SwitchSignForReport": false,
                    "MultipleInputValues": null,
                    "NonPrimaryInput": false,
                    "Max": "NaN",
                    "Min": "NaN",
                    "IsBalanceButNotCorkscrew": false,
                    "IsEditable": true,
                    "IsConstant": true,
                    "UniqueID": "2541df0a-965a-48c6-89c0-74a1de7f1441",
                    "Dimensions": {
                      "$type": "ModelMakerEngine.MMDimensions, ModelMakerEngine",
                      "$values": []
                    },
                    "EquationOBXInternal": "25000",
                    "NameOfGroup": "Inputs.Expense",
                    "EquationToParse": "25000",
                    "MostRecentExpectedUnitErrors": null,
                    "Units": {
                      "$ref": "2"
                    },
                    "Name": "Fixed operating cost base",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"175",
                    "$type": "ModelMaker.VariableNode, ModelMaker",
                    "RowTotalDependent": null,
                    "PutCalculationOnReport": false,
                    "CalculateOnThisReport": null,
                    "PivotTableLink": null,
                    "NumberFormatOverride": null,
                    "HasOpeningBalanceFlag": false,
                    "OpeningBalanceFlagAppliedName": "",
                    "ToolTip": "\n Is on Inputs.Expense=10% (%)",
                    "Deletable": true,
                    "Comment": "",
                    "HasSwitchSignLine": false,
                    "SwitchSignForReport": false,
                    "MultipleInputValues": null,
                    "NonPrimaryInput": false,
                    "Max": "NaN",
                    "Min": "NaN",
                    "IsBalanceButNotCorkscrew": false,
                    "IsEditable": true,
                    "IsConstant": true,
                    "UniqueID": "c14cadb6-43d0-451b-acc4-17e7b850ebf7",
                    "Dimensions": {
                      "$type": "ModelMakerEngine.MMDimensions, ModelMakerEngine",
                      "$values": []
                    },
                    "EquationOBXInternal": "10%",
                    "NameOfGroup": "Inputs.Expense",
                    "EquationToParse": "10%",
                    "MostRecentExpectedUnitErrors": null,
                    "Units": {
                      "$id": "176",
                      "$type": "ModelMaker.Unit, ModelMaker",
                      "NumberFormatOverride": null,
                      "MatchAnything": false,
                      "ExternalRepresentation": "%",
                      "ItemsOnTop": {
                        "$type": "System.Collections.Generic.List`1[[System.String, mscorlib]], mscorlib",
                        "$values": []
                      },
                      "ItemsOnBottom": {
                        "$type": "System.Collections.Generic.List`1[[System.String, mscorlib]], mscorlib",
                        "$values": []
                      },
                      "IsCurrency": false,
                      "ContainsSMU": false,
                      "IsDimensionless": true,
                      "InsertRowTotal": true,
                      "IgnoreWhenDeterminingExpectedUnits": false
                    },
                    "Name": "Fixed Operating Cost Growth Rate annual start escalation rate",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"177",
                    "$type": "ModelMaker.VariableNode, ModelMaker",
                    "RowTotalDependent": null,
                    "PutCalculationOnReport": false,
                    "CalculateOnThisReport": null,
                    "PivotTableLink": null,
                    "NumberFormatOverride": null,
                    "HasOpeningBalanceFlag": false,
                    "OpeningBalanceFlagAppliedName": "",
                    "ToolTip": "\n Is on Inputs.Expense=3 (Months)",
                    "Deletable": true,
                    "Comment": "",
                    "HasSwitchSignLine": false,
                    "SwitchSignForReport": false,
                    "MultipleInputValues": null,
                    "NonPrimaryInput": false,
                    "Max": "NaN",
                    "Min": "NaN",
                    "IsBalanceButNotCorkscrew": false,
                    "IsEditable": true,
                    "IsConstant": true,
                    "UniqueID": "5e07ebb6-ff6c-40d1-8192-8e602f9c1802",
                    "Dimensions": {
                      "$type": "ModelMakerEngine.MMDimensions, ModelMakerEngine",
                      "$values": []
                    },
                    "EquationOBXInternal": "3",
                    "NameOfGroup": "Inputs.Expense",
                    "EquationToParse": "3",
                    "MostRecentExpectedUnitErrors": null,
                    "Units": {
                      "$id": "178",
                      "$type": "ModelMaker.Unit, ModelMaker",
                      "NumberFormatOverride": null,
                      "MatchAnything": false,
                      "ExternalRepresentation": "Months",
                      "ItemsOnTop": {
                        "$type": "System.Collections.Generic.List`1[[System.String, mscorlib]], mscorlib",
                        "$values": [
                          "MONTH"
                        ]
                      },
                      "ItemsOnBottom": {
                        "$type": "System.Collections.Generic.List`1[[System.String, mscorlib]], mscorlib",
                        "$values": []
                      },
                      "IsCurrency": false,
                      "ContainsSMU": false,
                      "IsDimensionless": false,
                      "InsertRowTotal": true,
                      "IgnoreWhenDeterminingExpectedUnits": false
                    },
                    "Name": "Fixed Operating Cost Growth Rate escalation frequency",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"179",
                    "$type": "ModelMaker.VariableNode, ModelMaker",
                    "RowTotalDependent": null,
                    "PutCalculationOnReport": false,
                    "CalculateOnThisReport": null,
                    "PivotTableLink": null,
                    "NumberFormatOverride": null,
                    "HasOpeningBalanceFlag": false,
                    "OpeningBalanceFlagAppliedName": "",
                    "ToolTip": "\n Is on Inputs.Expense=5% (%)",
                    "Deletable": true,
                    "Comment": "",
                    "HasSwitchSignLine": false,
                    "SwitchSignForReport": false,
                    "MultipleInputValues": null,
                    "NonPrimaryInput": false,
                    "Max": "NaN",
                    "Min": "NaN",
                    "IsBalanceButNotCorkscrew": false,
                    "IsEditable": true,
                    "IsConstant": true,
                    "UniqueID": "e3f2a51d-767e-48fb-952a-b120b5917735",
                    "Dimensions": {
                      "$type": "ModelMakerEngine.MMDimensions, ModelMakerEngine",
                      "$values": []
                    },
                    "EquationOBXInternal": "5%",
                    "NameOfGroup": "Inputs.Expense",
                    "EquationToParse": "5%",
                    "MostRecentExpectedUnitErrors": null,
                    "Units": {
                      "$id": "180",
                      "$type": "ModelMaker.Unit, ModelMaker",
                      "NumberFormatOverride": null,
                      "MatchAnything": false,
                      "ExternalRepresentation": "%",
                      "ItemsOnTop": {
                        "$type": "System.Collections.Generic.List`1[[System.String, mscorlib]], mscorlib",
                        "$values": []
                      },
                      "ItemsOnBottom": {
                        "$type": "System.Collections.Generic.List`1[[System.String, mscorlib]], mscorlib",
                        "$values": []
                      },
                      "IsCurrency": false,
                      "ContainsSMU": false,
                      "IsDimensionless": true,
                      "InsertRowTotal": true,
                      "IgnoreWhenDeterminingExpectedUnits": false
                    },
                    "Name": "Variable Operating Costs as a % of sales",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3,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
              "Name": "Expense",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"181",
              "$type": "ModelMaker.GroupNode, ModelMaker",
              "TabOrHeaderColour": "",
              "Comment": "",
              "NameOfGroup": "Inputs",
              "YPosition": 3,
              "Folded": true,
              "Font": null,
              "Children": {
                "$type": "ModelMaker.GroupNodeChildCollection, ModelMaker",
                "$values": [
                  {
                    "$id": "182",
                    "$type": "ModelMaker.VariableNode, ModelMaker",
                    "RowTotalDependent": null,
                    "PutCalculationOnReport": false,
                    "CalculateOnThisReport": null,
                    "PivotTableLink": null,
                    "NumberFormatOverride": null,
                    "HasOpeningBalanceFlag": false,
                    "OpeningBalanceFlagAppliedName": "",
                    "ToolTip": "\n Is on Inputs.Supplier orders={1000,1000,1000,1000,1000,1000,1000,} (Units)",
                    "Deletable": true,
                    "Comment": "",
                    "HasSwitchSignLine": false,
                    "SwitchSignForReport": false,
                    "MultipleInputValues": {
                      "$type": "System.Collections.Generic.List`1[[ModelMaker.DimensionedArrayValues, ModelMaker]], mscorlib",
                      "$values": [
                        {
                          "$id": "183",
                          "$type": "ModelMaker.DimensionedArrayValues, ModelMaker",
                          "Elements": {
                            "$type": "ModelMakerEngine.MMElements, ModelMakerEngine",
                            "$values": []
                          },
                          "Values": {
                            "$type": "System.Collections.Generic.List`1[[System.Object, mscorlib]], mscorlib",
                            "$values": [
                              1000.0,
                              1000.0,
                              1000.0,
                              1000.0,
                              1000.0,
                              1000.0,
                              1000.0,
                              null
                            ]
                          }
                        }
                      ]
                    },
                    "NonPrimaryInput": false,
                    "Max": "NaN",
                    "Min": "NaN",
                    "IsBalanceButNotCorkscrew": false,
                    "IsEditable": true,
                    "IsConstant": true,
                    "UniqueID": "d36492e6-e2a8-4619-99a3-10c31876643a",
                    "Dimensions": {
                      "$type": "ModelMakerEngine.MMDimensions, ModelMakerEngine",
                      "$values": []
                    },
                    "EquationOBXInternal": "{1000,1000,1000,1000,1000,1000,1000,}",
                    "NameOfGroup": "Inputs.Supplier orders",
                    "EquationToParse": "{1000,1000,1000,1000,1000,1000,1000,}",
                    "MostRecentExpectedUnitErrors": null,
                    "Units": {
                      "$id": "184",
                      "$type": "ModelMaker.Unit, ModelMaker",
                      "NumberFormatOverride": null,
                      "MatchAnything": false,
                      "ExternalRepresentation": "Units",
                      "ItemsOnTop": {
                        "$type": "System.Collections.Generic.List`1[[System.String, mscorlib]], mscorlib",
                        "$values": [
                          "UNITS"
                        ]
                      },
                      "ItemsOnBottom": {
                        "$type": "System.Collections.Generic.List`1[[System.String, mscorlib]], mscorlib",
                        "$values": []
                      },
                      "IsCurrency": false,
                      "ContainsSMU": false,
                      "IsDimensionless": false,
                      "InsertRowTotal": true,
                      "IgnoreWhenDeterminingExpectedUnits": false
                    },
                    "Name": "Minimum quantity before reorder",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"185",
                    "$type": "ModelMaker.VariableNode, ModelMaker",
                    "RowTotalDependent": null,
                    "PutCalculationOnReport": false,
                    "CalculateOnThisReport": null,
                    "PivotTableLink": null,
                    "NumberFormatOverride": null,
                    "HasOpeningBalanceFlag": false,
                    "OpeningBalanceFlagAppliedName": "",
                    "ToolTip": "\n Is on Inputs.Supplier orders={0.3,,,,,,,} (%)",
                    "Deletable": true,
                    "Comment": "",
                    "HasSwitchSignLine": false,
                    "SwitchSignForReport": false,
                    "MultipleInputValues": {
                      "$type": "System.Collections.Generic.List`1[[ModelMaker.DimensionedArrayValues, ModelMaker]], mscorlib",
                      "$values": [
                        {
                          "$id": "186",
                          "$type": "ModelMaker.DimensionedArrayValues, ModelMaker",
                          "Elements": {
                            "$type": "ModelMakerEngine.MMElements, ModelMakerEngine",
                            "$values": []
                          },
                          "Values": {
                            "$type": "System.Collections.Generic.List`1[[System.Object, mscorlib]], mscorlib",
                            "$values": [
                              0.3,
                              null,
                              null,
                              null,
                              null,
                              null,
                              null,
                              null
                            ]
                          }
                        }
                      ]
                    },
                    "NonPrimaryInput": false,
                    "Max": "NaN",
                    "Min": "NaN",
                    "IsBalanceButNotCorkscrew": false,
                    "IsEditable": true,
                    "IsConstant": true,
                    "UniqueID": "9567678e-8de1-4dc6-97ff-caac1c1b4349",
                    "Dimensions": {
                      "$type": "ModelMakerEngine.MMDimensions, ModelMakerEngine",
                      "$values": []
                    },
                    "EquationOBXInternal": "{0.3,,,,,,,}",
                    "NameOfGroup": "Inputs",
                    "EquationToParse": "{0.3,,,,,,,}",
                    "MostRecentExpectedUnitErrors": null,
                    "Units": {
                      "$id": "187",
                      "$type": "ModelMaker.Unit, ModelMaker",
                      "NumberFormatOverride": null,
                      "MatchAnything": false,
                      "ExternalRepresentation": "%",
                      "ItemsOnTop": {
                        "$type": "System.Collections.Generic.List`1[[System.String, mscorlib]], mscorlib",
                        "$values": []
                      },
                      "ItemsOnBottom": {
                        "$type": "System.Collections.Generic.List`1[[System.String, mscorlib]], mscorlib",
                        "$values": []
                      },
                      "IsCurrency": false,
                      "ContainsSMU": false,
                      "IsDimensionless": true,
                      "InsertRowTotal": true,
                      "IgnoreWhenDeterminingExpectedUnits": false
                    },
                    "Name": "Supplier order deposit",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"188",
                    "$type": "ModelMaker.VariableNode, ModelMaker",
                    "RowTotalDependent": null,
                    "PutCalculationOnReport": false,
                    "CalculateOnThisReport": null,
                    "PivotTableLink": null,
                    "NumberFormatOverride": null,
                    "HasOpeningBalanceFlag": false,
                    "OpeningBalanceFlagAppliedName": "",
                    "ToolTip": "\n Is on Inputs.Supplier orders={6,,,,,,,} (Months)",
                    "Deletable": true,
                    "Comment": "",
                    "HasSwitchSignLine": false,
                    "SwitchSignForReport": false,
                    "MultipleInputValues": {
                      "$type": "System.Collections.Generic.List`1[[ModelMaker.DimensionedArrayValues, ModelMaker]], mscorlib",
                      "$values": [
                        {
                          "$id": "189",
                          "$type": "ModelMaker.DimensionedArrayValues, ModelMaker",
                          "Elements": {
                            "$type": "ModelMakerEngine.MMElements, ModelMakerEngine",
                            "$values": []
                          },
                          "Values": {
                            "$type": "System.Collections.Generic.List`1[[System.Object, mscorlib]], mscorlib",
                            "$values": [
                              6.0,
                              null,
                              null,
                              null,
                              null,
                              null,
                              null,
                              null
                            ]
                          }
                        }
                      ]
                    },
                    "NonPrimaryInput": false,
                    "Max": "NaN",
                    "Min": "NaN",
                    "IsBalanceButNotCorkscrew": false,
                    "IsEditable": true,
                    "IsConstant": true,
                    "UniqueID": "70b79a75-c11d-426f-8a49-b507f5420858",
                    "Dimensions": {
                      "$type": "ModelMakerEngine.MMDimensions, ModelMakerEngine",
                      "$values": []
                    },
                    "EquationOBXInternal": "{6,,,,,,,}",
                    "NameOfGroup": "Inputs.Inventory",
                    "EquationToParse": "{6,,,,,,,}",
                    "MostRecentExpectedUnitErrors": null,
                    "Units": {
                      "$id": "190",
                      "$type": "ModelMaker.Unit, ModelMaker",
                      "NumberFormatOverride": null,
                      "MatchAnything": false,
                      "ExternalRepresentation": "Months",
                      "ItemsOnTop": {
                        "$type": "System.Collections.Generic.List`1[[System.String, mscorlib]], mscorlib",
                        "$values": [
                          "MONTH"
                        ]
                      },
                      "ItemsOnBottom": {
                        "$type": "System.Collections.Generic.List`1[[System.String, mscorlib]], mscorlib",
                        "$values": []
                      },
                      "IsCurrency": false,
                      "ContainsSMU": false,
                      "IsDimensionless": false,
                      "InsertRowTotal": true,
                      "IgnoreWhenDeterminingExpectedUnits": false
                    },
                    "Name": "Order lead time (months)",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"191",
                    "$type": "ModelMaker.VariableNode, ModelMaker",
                    "RowTotalDependent": null,
                    "PutCalculationOnReport": false,
                    "CalculateOnThisReport": null,
                    "PivotTableLink": null,
                    "NumberFormatOverride": null,
                    "HasOpeningBalanceFlag": false,
                    "OpeningBalanceFlagAppliedName": "",
                    "ToolTip": "\n Is on Inputs.Supplier orders={35,,,,,,,} (GBP)",
                    "Deletable": true,
                    "Comment": "",
                    "HasSwitchSignLine": false,
                    "SwitchSignForReport": false,
                    "MultipleInputValues": {
                      "$type": "System.Collections.Generic.List`1[[ModelMaker.DimensionedArrayValues, ModelMaker]], mscorlib",
                      "$values": [
                        {
                          "$id": "192",
                          "$type": "ModelMaker.DimensionedArrayValues, ModelMaker",
                          "Elements": {
                            "$type": "ModelMakerEngine.MMElements, ModelMakerEngine",
                            "$values": []
                          },
                          "Values": {
                            "$type": "System.Collections.Generic.List`1[[System.Object, mscorlib]], mscorlib",
                            "$values": [
                              35.0,
                              null,
                              null,
                              null,
                              null,
                              null,
                              null,
                              null
                            ]
                          }
                        }
                      ]
                    },
                    "NonPrimaryInput": false,
                    "Max": "NaN",
                    "Min": "NaN",
                    "IsBalanceButNotCorkscrew": false,
                    "IsEditable": true,
                    "IsConstant": true,
                    "UniqueID": "90e89873-a5b0-4521-8214-c299cd5d1a2e",
                    "Dimensions": {
                      "$type": "ModelMakerEngine.MMDimensions, ModelMakerEngine",
                      "$values": []
                    },
                    "EquationOBXInternal": "{35,,,,,,,}",
                    "NameOfGroup": "Inputs.Inventory",
                    "EquationToParse": "{35,,,,,,,}",
                    "MostRecentExpectedUnitErrors": null,
                    "Units": {
                      "$ref": "2"
                    },
                    "Name": "Supplier price per unit",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3,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"193",
                    "$type": "ModelMaker.VariableNode, ModelMaker",
                    "RowTotalDependent": null,
                    "PutCalculationOnReport": false,
                    "CalculateOnThisReport": null,
                    "PivotTableLink": null,
                    "NumberFormatOverride": null,
                    "HasOpeningBalanceFlag": false,
                    "OpeningBalanceFlagAppliedName": "",
                    "ToolTip": "\n Is on Inputs.Supplier orders={5000,,,,,,,} (Units)",
                    "Deletable": true,
                    "Comment": "",
                    "HasSwitchSignLine": false,
                    "SwitchSignForReport": false,
                    "MultipleInputValues": {
                      "$type": "System.Collections.Generic.List`1[[ModelMaker.DimensionedArrayValues, ModelMaker]], mscorlib",
                      "$values": [
                        {
                          "$id": "194",
                          "$type": "ModelMaker.DimensionedArrayValues, ModelMaker",
                          "Elements": {
                            "$type": "ModelMakerEngine.MMElements, ModelMakerEngine",
                            "$values": []
                          },
                          "Values": {
                            "$type": "System.Collections.Generic.List`1[[System.Object, mscorlib]], mscorlib",
                            "$values": [
                              5000.0,
                              null,
                              null,
                              null,
                              null,
                              null,
                              null,
                              null
                            ]
                          }
                        }
                      ]
                    },
                    "NonPrimaryInput": false,
                    "Max": "NaN",
                    "Min": "NaN",
                    "IsBalanceButNotCorkscrew": false,
                    "IsEditable": true,
                    "IsConstant": true,
                    "UniqueID": "5eea7584-7f7a-4daf-9043-324b7b81c931",
                    "Dimensions": {
                      "$type": "ModelMakerEngine.MMDimensions, ModelMakerEngine",
                      "$values": []
                    },
                    "EquationOBXInternal": "{5000,,,,,,,}",
                    "NameOfGroup": "Inputs.Inventory",
                    "EquationToParse": "{5000,,,,,,,}",
                    "MostRecentExpectedUnitErrors": null,
                    "Units": {
                      "$id": "195",
                      "$type": "ModelMaker.Unit, ModelMaker",
                      "NumberFormatOverride": null,
                      "MatchAnything": false,
                      "ExternalRepresentation": "Units",
                      "ItemsOnTop": {
                        "$type": "System.Collections.Generic.List`1[[System.String, mscorlib]], mscorlib",
                        "$values": [
                          "UNITS"
                        ]
                      },
                      "ItemsOnBottom": {
                        "$type": "System.Collections.Generic.List`1[[System.String, mscorlib]], mscorlib",
                        "$values": []
                      },
                      "IsCurrency": false,
                      "ContainsSMU": false,
                      "IsDimensionless": false,
                      "InsertRowTotal": true,
                      "IgnoreWhenDeterminingExpectedUnits": false
                    },
                    "Name": "Minimum supplier order quantity",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4,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
              "Name": "Supplier orders",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"196",
              "$type": "ModelMaker.GroupNode, ModelMaker",
              "TabOrHeaderColour": "",
              "Comment": "",
              "NameOfGroup": "Inputs",
              "YPosition": 4,
              "Folded": false,
              "Font": null,
              "Children": {
                "$type": "ModelMaker.GroupNodeChildCollection, ModelMaker",
                "$values": [
                  {
                    "$id": "197",
                    "$type": "ModelMaker.VariableNode, ModelMaker",
                    "RowTotalDependent": null,
                    "PutCalculationOnReport": false,
                    "CalculateOnThisReport": null,
                    "PivotTableLink": null,
                    "NumberFormatOverride": null,
                    "HasOpeningBalanceFlag": false,
                    "OpeningBalanceFlagAppliedName": "",
                    "ToolTip": "\n Is on Inputs.Inventory={24,,,,,,,} (Months)",
                    "Deletable": true,
                    "Comment": "",
                    "HasSwitchSignLine": false,
                    "SwitchSignForReport": false,
                    "MultipleInputValues": {
                      "$type": "System.Collections.Generic.List`1[[ModelMaker.DimensionedArrayValues, ModelMaker]], mscorlib",
                      "$values": [
                        {
                          "$id": "198",
                          "$type": "ModelMaker.DimensionedArrayValues, ModelMaker",
                          "Elements": {
                            "$type": "ModelMakerEngine.MMElements, ModelMakerEngine",
                            "$values": []
                          },
                          "Values": {
                            "$type": "System.Collections.Generic.List`1[[System.Object, mscorlib]], mscorlib",
                            "$values": [
                              24.0,
                              null,
                              null,
                              null,
                              null,
                              null,
                              null,
                              null
                            ]
                          }
                        }
                      ]
                    },
                    "NonPrimaryInput": false,
                    "Max": "NaN",
                    "Min": "NaN",
                    "IsBalanceButNotCorkscrew": false,
                    "IsEditable": true,
                    "IsConstant": true,
                    "UniqueID": "0444ef04-79ca-4909-aef0-f7f8d200d1e2",
                    "Dimensions": {
                      "$type": "ModelMakerEngine.MMDimensions, ModelMakerEngine",
                      "$values": []
                    },
                    "EquationOBXInternal": "{24,,,,,,,}",
                    "NameOfGroup": "Inputs.Inventory",
                    "EquationToParse": "{24,,,,,,,}",
                    "MostRecentExpectedUnitErrors": null,
                    "Units": {
                      "$id": "199",
                      "$type": "ModelMaker.Unit, ModelMaker",
                      "NumberFormatOverride": null,
                      "MatchAnything": false,
                      "ExternalRepresentation": "Months",
                      "ItemsOnTop": {
                        "$type": "System.Collections.Generic.List`1[[System.String, mscorlib]], mscorlib",
                        "$values": [
                          "MONTH"
                        ]
                      },
                      "ItemsOnBottom": {
                        "$type": "System.Collections.Generic.List`1[[System.String, mscorlib]], mscorlib",
                        "$values": []
                      },
                      "IsCurrency": false,
                      "ContainsSMU": false,
                      "IsDimensionless": false,
                      "InsertRowTotal": true,
                      "IgnoreWhenDeterminingExpectedUnits": false
                    },
                    "Name": "Depreciation Term",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"200",
                    "$type": "ModelMaker.VariableNode, ModelMaker",
                    "RowTotalDependent": null,
                    "PutCalculationOnReport": false,
                    "CalculateOnThisReport": null,
                    "PivotTableLink": null,
                    "NumberFormatOverride": null,
                    "HasOpeningBalanceFlag": false,
                    "OpeningBalanceFlagAppliedName": "",
                    "ToolTip": "\n Is on Inputs.Inventory= (Units)",
                    "Deletable": true,
                    "Comment": "",
                    "HasSwitchSignLine": false,
                    "SwitchSignForReport": false,
                    "MultipleInputValues": null,
                    "NonPrimaryInput": false,
                    "Max": "NaN",
                    "Min": "NaN",
                    "IsBalanceButNotCorkscrew": false,
                    "IsEditable": true,
                    "IsConstant": true,
                    "UniqueID": "3b1b65ab-ab8d-4cd8-aec6-9dc1db36de88",
                    "Dimensions": {
                      "$type": "ModelMakerEngine.MMDimensions, ModelMakerEngine",
                      "$values": []
                    },
                    "EquationOBXInternal": null,
                    "NameOfGroup": "Inventory",
                    "EquationToParse": "",
                    "MostRecentExpectedUnitErrors": null,
                    "Units": {
                      "$ref": "90"
                    },
                    "Name": "Opening Units on order",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"201",
                    "$type": "ModelMaker.VariableNode, ModelMaker",
                    "RowTotalDependent": null,
                    "PutCalculationOnReport": false,
                    "CalculateOnThisReport": null,
                    "PivotTableLink": null,
                    "NumberFormatOverride": null,
                    "HasOpeningBalanceFlag": false,
                    "OpeningBalanceFlagAppliedName": "",
                    "ToolTip": "\n Is on Inputs.Inventory= (Units)",
                    "Deletable": true,
                    "Comment": "",
                    "HasSwitchSignLine": false,
                    "SwitchSignForReport": false,
                    "MultipleInputValues": null,
                    "NonPrimaryInput": false,
                    "Max": "NaN",
                    "Min": "NaN",
                    "IsBalanceButNotCorkscrew": false,
                    "IsEditable": true,
                    "IsConstant": true,
                    "UniqueID": "14220d51-748b-44dd-9254-9877acbaa0df",
                    "Dimensions": {
                      "$type": "ModelMakerEngine.MMDimensions, ModelMakerEngine",
                      "$values": []
                    },
                    "EquationOBXInternal": null,
                    "NameOfGroup": "Inventory",
                    "EquationToParse": "",
                    "MostRecentExpectedUnitErrors": null,
                    "Units": {
                      "$ref": "99"
                    },
                    "Name": "Opening Units in stock",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"202",
                    "$type": "ModelMaker.VariableNode, ModelMaker",
                    "RowTotalDependent": null,
                    "PutCalculationOnReport": false,
                    "CalculateOnThisReport": null,
                    "PivotTableLink": null,
                    "NumberFormatOverride": null,
                    "HasOpeningBalanceFlag": false,
                    "OpeningBalanceFlagAppliedName": "",
                    "ToolTip": "\n Is on Inputs.Inventory= (Units)",
                    "Deletable": true,
                    "Comment": "",
                    "HasSwitchSignLine": false,
                    "SwitchSignForReport": false,
                    "MultipleInputValues": null,
                    "NonPrimaryInput": false,
                    "Max": "NaN",
                    "Min": "NaN",
                    "IsBalanceButNotCorkscrew": false,
                    "IsEditable": true,
                    "IsConstant": true,
                    "UniqueID": "42662973-596f-48e1-8bf1-cb38edf6b107",
                    "Dimensions": {
                      "$type": "ModelMakerEngine.MMDimensions, ModelMakerEngine",
                      "$values": []
                    },
                    "EquationOBXInternal": null,
                    "NameOfGroup": "Inventory",
                    "EquationToParse": "",
                    "MostRecentExpectedUnitErrors": null,
                    "Units": {
                      "$ref": "102"
                    },
                    "Name": "Opening Units in use",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3,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
              "Name": "Inventory",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"203",
              "$type": "ModelMaker.GroupNode, ModelMaker",
              "TabOrHeaderColour": "",
              "Comment": "",
              "NameOfGroup": "Inputs",
              "YPosition": 5,
              "Folded": true,
              "Font": null,
              "Children": {
                "$type": "ModelMaker.GroupNodeChildCollection, ModelMaker",
                "$values": [
                  {
                    "$id": "204",
                    "$type": "ModelMaker.VariableNode, ModelMaker",
                    "RowTotalDependent": null,
                    "PutCalculationOnReport": false,
                    "CalculateOnThisReport": null,
                    "PivotTableLink": null,
                    "NumberFormatOverride": null,
                    "HasOpeningBalanceFlag": false,
                    "OpeningBalanceFlagAppliedName": "",
                    "ToolTip": "\n Is on Inputs.Opening Balances=0 (GBP)",
                    "Deletable": true,
                    "Comment": "",
                    "HasSwitchSignLine": false,
                    "SwitchSignForReport": false,
                    "MultipleInputValues": null,
                    "NonPrimaryInput": false,
                    "Max": "NaN",
                    "Min": "NaN",
                    "IsBalanceButNotCorkscrew": false,
                    "IsEditable": true,
                    "IsConstant": true,
                    "UniqueID": "cc09e088-86c4-4c4f-a143-ce68e816b2ce",
                    "Dimensions": {
                      "$type": "ModelMakerEngine.MMDimensions, ModelMakerEngine",
                      "$values": []
                    },
                    "EquationOBXInternal": "0",
                    "NameOfGroup": "Inputs.Opening Balances",
                    "EquationToParse": "0",
                    "MostRecentExpectedUnitErrors": null,
                    "Units": {
                      "$ref": "2"
                    },
                    "Name": "Opening Depreciation",
                    "ReportLines": {
                      "$type": "ModelMaker.UndoableCollection`1[[ModelMakerEngine.IReportLine, ModelMakerEngine]], ModelMaker.Undo",
                      "$values": []
                    },
                    "IsOpeningBalance": true,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"205",
                    "$type": "ModelMaker.VariableNode, ModelMaker",
                    "RowTotalDependent": null,
                    "PutCalculationOnReport": false,
                    "CalculateOnThisReport": null,
                    "PivotTableLink": null,
                    "NumberFormatOverride": null,
                    "HasOpeningBalanceFlag": false,
                    "OpeningBalanceFlagAppliedName": "",
                    "ToolTip": "\n Is on Inputs.Opening Balances=0 (GBP)",
                    "Deletable": true,
                    "Comment": "",
                    "HasSwitchSignLine": false,
                    "SwitchSignForReport": false,
                    "MultipleInputValues": null,
                    "NonPrimaryInput": false,
                    "Max": "NaN",
                    "Min": "NaN",
                    "IsBalanceButNotCorkscrew": false,
                    "IsEditable": true,
                    "IsConstant": true,
                    "UniqueID": "b49bb7b1-66aa-486c-8813-ae1b21229572",
                    "Dimensions": {
                      "$type": "ModelMakerEngine.MMDimensions, ModelMakerEngine",
                      "$values": []
                    },
                    "EquationOBXInternal": "0",
                    "NameOfGroup": "Equity",
                    "EquationToParse": "0",
                    "MostRecentExpectedUnitErrors": null,
                    "Units": {
                      "$ref": "2"
                    },
                    "Name": "Opening Share Capital",
                    "ReportLines": {
                      "$type": "ModelMaker.UndoableCollection`1[[ModelMakerEngine.IReportLine, ModelMakerEngine]], ModelMaker.Undo",
                      "$values": []
                    },
                    "IsOpeningBalance": true,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"206",
                    "$type": "ModelMaker.VariableNode, ModelMaker",
                    "RowTotalDependent": null,
                    "PutCalculationOnReport": false,
                    "CalculateOnThisReport": null,
                    "PivotTableLink": null,
                    "NumberFormatOverride": null,
                    "HasOpeningBalanceFlag": false,
                    "OpeningBalanceFlagAppliedName": "",
                    "ToolTip": "\n Is on Inputs.Opening Balances= (GBP)",
                    "Deletable": true,
                    "Comment": "",
                    "HasSwitchSignLine": false,
                    "SwitchSignForReport": false,
                    "MultipleInputValues": null,
                    "NonPrimaryInput": false,
                    "Max": "NaN",
                    "Min": "NaN",
                    "IsBalanceButNotCorkscrew": false,
                    "IsEditable": true,
                    "IsConstant": true,
                    "UniqueID": "b92e9567-855e-480d-82df-a813a06961f1",
                    "Dimensions": {
                      "$type": "ModelMakerEngine.MMDimensions, ModelMakerEngine",
                      "$values": []
                    },
                    "EquationOBXInternal": null,
                    "NameOfGroup": "Financials",
                    "EquationToParse": "",
                    "MostRecentExpectedUnitErrors": null,
                    "Units": {
                      "$ref": "2"
                    },
                    "Name": "Opening Cash",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"207",
                    "$type": "ModelMaker.VariableNode, ModelMaker",
                    "RowTotalDependent": null,
                    "PutCalculationOnReport": false,
                    "CalculateOnThisReport": null,
                    "PivotTableLink": null,
                    "NumberFormatOverride": null,
                    "HasOpeningBalanceFlag": false,
                    "OpeningBalanceFlagAppliedName": "",
                    "ToolTip": "\n Is on Inputs.Opening Balances=0 (GBP)",
                    "Deletable": true,
                    "Comment": "",
                    "HasSwitchSignLine": false,
                    "SwitchSignForReport": false,
                    "MultipleInputValues": null,
                    "NonPrimaryInput": false,
                    "Max": "NaN",
                    "Min": "NaN",
                    "IsBalanceButNotCorkscrew": false,
                    "IsEditable": true,
                    "IsConstant": true,
                    "UniqueID": "75365e19-fb85-484b-962c-06fb267cdd1b",
                    "Dimensions": {
                      "$type": "ModelMakerEngine.MMDimensions, ModelMakerEngine",
                      "$values": []
                    },
                    "EquationOBXInternal": "0",
                    "NameOfGroup": "Financials",
                    "EquationToParse": "0",
                    "MostRecentExpectedUnitErrors": null,
                    "Units": {
                      "$ref": "2"
                    },
                    "Name": "Opening Deferred Income",
                    "ReportLines": {
                      "$type": "ModelMaker.UndoableCollection`1[[ModelMakerEngine.IReportLine, ModelMakerEngine]], ModelMaker.Undo",
                      "$values": []
                    },
                    "IsOpeningBalance": true,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3,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"208",
                    "$type": "ModelMaker.VariableNode, ModelMaker",
                    "RowTotalDependent": null,
                    "PutCalculationOnReport": false,
                    "CalculateOnThisReport": null,
                    "PivotTableLink": null,
                    "NumberFormatOverride": null,
                    "HasOpeningBalanceFlag": false,
                    "OpeningBalanceFlagAppliedName": "",
                    "ToolTip": "\n Is on Inputs.Opening Balances=0 (GBP)",
                    "Deletable": true,
                    "Comment": "",
                    "HasSwitchSignLine": false,
                    "SwitchSignForReport": false,
                    "MultipleInputValues": null,
                    "NonPrimaryInput": false,
                    "Max": "NaN",
                    "Min": "NaN",
                    "IsBalanceButNotCorkscrew": false,
                    "IsEditable": true,
                    "IsConstant": true,
                    "UniqueID": "6c20ca32-38da-4e92-a426-ea168e0cb5a1",
                    "Dimensions": {
                      "$type": "ModelMakerEngine.MMDimensions, ModelMakerEngine",
                      "$values": []
                    },
                    "EquationOBXInternal": "0",
                    "NameOfGroup": "Unallocated",
                    "EquationToParse": "0",
                    "MostRecentExpectedUnitErrors": null,
                    "Units": {
                      "$ref": "2"
                    },
                    "Name": "Opening Inventory",
                    "ReportLines": {
                      "$type": "ModelMaker.UndoableCollection`1[[ModelMakerEngine.IReportLine, ModelMakerEngine]], ModelMaker.Undo",
                      "$values": []
                    },
                    "IsOpeningBalance": true,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4,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"209",
                    "$type": "ModelMaker.VariableNode, ModelMaker",
                    "RowTotalDependent": null,
                    "PutCalculationOnReport": false,
                    "CalculateOnThisReport": null,
                    "PivotTableLink": null,
                    "NumberFormatOverride": null,
                    "HasOpeningBalanceFlag": false,
                    "OpeningBalanceFlagAppliedName": "",
                    "ToolTip": "\n Is on Inputs.Opening Balances=0 (GBP)",
                    "Deletable": true,
                    "Comment": "",
                    "HasSwitchSignLine": false,
                    "SwitchSignForReport": false,
                    "MultipleInputValues": null,
                    "NonPrimaryInput": false,
                    "Max": "NaN",
                    "Min": "NaN",
                    "IsBalanceButNotCorkscrew": false,
                    "IsEditable": true,
                    "IsConstant": true,
                    "UniqueID": "90566fe1-23e8-405c-b4ea-8e4cd23c87e8",
                    "Dimensions": {
                      "$type": "ModelMakerEngine.MMDimensions, ModelMakerEngine",
                      "$values": []
                    },
                    "EquationOBXInternal": "0",
                    "NameOfGroup": "Inputs",
                    "EquationToParse": "0",
                    "MostRecentExpectedUnitErrors": null,
                    "Units": {
                      "$ref": "2"
                    },
                    "Name": "Opening Debtors",
                    "ReportLines": {
                      "$type": "ModelMaker.UndoableCollection`1[[ModelMakerEngine.IReportLine, ModelMakerEngine]], ModelMaker.Undo",
                      "$values": []
                    },
                    "IsOpeningBalance": true,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5,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"210",
                    "$type": "ModelMaker.VariableNode, ModelMaker",
                    "RowTotalDependent": null,
                    "PutCalculationOnReport": false,
                    "CalculateOnThisReport": null,
                    "PivotTableLink": null,
                    "NumberFormatOverride": null,
                    "HasOpeningBalanceFlag": false,
                    "OpeningBalanceFlagAppliedName": "",
                    "ToolTip": "\n Is on Inputs.Opening Balances=0 (GBP)",
                    "Deletable": true,
                    "Comment": "",
                    "HasSwitchSignLine": false,
                    "SwitchSignForReport": false,
                    "MultipleInputValues": null,
                    "NonPrimaryInput": false,
                    "Max": "NaN",
                    "Min": "NaN",
                    "IsBalanceButNotCorkscrew": false,
                    "IsEditable": true,
                    "IsConstant": true,
                    "UniqueID": "82e1c8de-fd31-4b34-b81f-2503fc9c5a9c",
                    "Dimensions": {
                      "$type": "ModelMakerEngine.MMDimensions, ModelMakerEngine",
                      "$values": []
                    },
                    "EquationOBXInternal": "0",
                    "NameOfGroup": "Inputs",
                    "EquationToParse": "0",
                    "MostRecentExpectedUnitErrors": null,
                    "Units": {
                      "$ref": "2"
                    },
                    "Name": "Opening Creditors",
                    "ReportLines": {
                      "$type": "ModelMaker.UndoableCollection`1[[ModelMakerEngine.IReportLine, ModelMakerEngine]], ModelMaker.Undo",
                      "$values": []
                    },
                    "IsOpeningBalance": true,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6,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"211",
                    "$type": "ModelMaker.VariableNode, ModelMaker",
                    "RowTotalDependent": null,
                    "PutCalculationOnReport": false,
                    "CalculateOnThisReport": null,
                    "PivotTableLink": null,
                    "NumberFormatOverride": null,
                    "HasOpeningBalanceFlag": false,
                    "OpeningBalanceFlagAppliedName": "",
                    "ToolTip": "\n Is on Inputs.Opening Balances=0 (GBP)",
                    "Deletable": true,
                    "Comment": "",
                    "HasSwitchSignLine": false,
                    "SwitchSignForReport": false,
                    "MultipleInputValues": null,
                    "NonPrimaryInput": false,
                    "Max": "NaN",
                    "Min": "NaN",
                    "IsBalanceButNotCorkscrew": false,
                    "IsEditable": true,
                    "IsConstant": true,
                    "UniqueID": "8f8ce586-d5fc-4f41-aad7-5f019e427ea1",
                    "Dimensions": {
                      "$type": "ModelMakerEngine.MMDimensions, ModelMakerEngine",
                      "$values": []
                    },
                    "EquationOBXInternal": "0",
                    "NameOfGroup": "Unallocated",
                    "EquationToParse": "0",
                    "MostRecentExpectedUnitErrors": null,
                    "Units": {
                      "$ref": "2"
                    },
                    "Name": "Opening Retained Earnings",
                    "ReportLines": {
                      "$type": "ModelMaker.UndoableCollection`1[[ModelMakerEngine.IReportLine, ModelMakerEngine]], ModelMaker.Undo",
                      "$values": []
                    },
                    "IsOpeningBalance": true,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7,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
              "Name": "Opening Balances",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"212",
              "$type": "ModelMaker.GroupNode, ModelMaker",
              "TabOrHeaderColour": "",
              "Comment": "",
              "NameOfGroup": "Inputs",
              "YPosition": 6,
              "Folded": true,
              "Font": null,
              "Children": {
                "$type": "ModelMaker.GroupNodeChildCollection, ModelMaker",
                "$values": [
                  {
                    "$id": "213",
                    "$type": "ModelMaker.VariableNode, ModelMaker",
                    "RowTotalDependent": null,
                    "PutCalculationOnReport": false,
                    "CalculateOnThisReport": null,
                    "PivotTableLink": null,
                    "NumberFormatOverride": null,
                    "HasOpeningBalanceFlag": false,
                    "OpeningBalanceFlagAppliedName": "",
                    "ToolTip": "\n Is on Inputs.Debt=30 (day)",
                    "Deletable": true,
                    "Comment": "",
                    "HasSwitchSignLine": false,
                    "SwitchSignForReport": false,
                    "MultipleInputValues": null,
                    "NonPrimaryInput": false,
                    "Max": "NaN",
                    "Min": "NaN",
                    "IsBalanceButNotCorkscrew": false,
                    "IsEditable": true,
                    "IsConstant": true,
                    "UniqueID": "53141a58-7de2-4dd3-ad4d-d6e5f8920d28",
                    "Dimensions": {
                      "$type": "ModelMakerEngine.MMDimensions, ModelMakerEngine",
                      "$values": []
                    },
                    "EquationOBXInternal": "30",
                    "NameOfGroup": "Inputs.Debt",
                    "EquationToParse": "30",
                    "MostRecentExpectedUnitErrors": null,
                    "Units": {
                      "$id": "214",
                      "$type": "ModelMaker.Unit, ModelMaker",
                      "NumberFormatOverride": null,
                      "MatchAnything": false,
                      "ExternalRepresentation": "day",
                      "ItemsOnTop": {
                        "$type": "System.Collections.Generic.List`1[[System.String, mscorlib]], mscorlib",
                        "$values": [
                          "DAY"
                        ]
                      },
                      "ItemsOnBottom": {
                        "$type": "System.Collections.Generic.List`1[[System.String, mscorlib]], mscorlib",
                        "$values": []
                      },
                      "IsCurrency": false,
                      "ContainsSMU": false,
                      "IsDimensionless": false,
                      "InsertRowTotal": true,
                      "IgnoreWhenDeterminingExpectedUnits": false
                    },
                    "Name": "Days in period",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"215",
                    "$type": "ModelMaker.VariableNode, ModelMaker",
                    "RowTotalDependent": null,
                    "PutCalculationOnReport": false,
                    "CalculateOnThisReport": null,
                    "PivotTableLink": null,
                    "NumberFormatOverride": null,
                    "HasOpeningBalanceFlag": false,
                    "OpeningBalanceFlagAppliedName": "",
                    "ToolTip": "\n Is on Inputs.Debt=360 (day)",
                    "Deletable": true,
                    "Comment": "",
                    "HasSwitchSignLine": false,
                    "SwitchSignForReport": false,
                    "MultipleInputValues": null,
                    "NonPrimaryInput": false,
                    "Max": "NaN",
                    "Min": "NaN",
                    "IsBalanceButNotCorkscrew": false,
                    "IsEditable": true,
                    "IsConstant": true,
                    "UniqueID": "94f7b9e4-d743-4e90-a00f-619bb55fc33c",
                    "Dimensions": {
                      "$type": "ModelMakerEngine.MMDimensions, ModelMakerEngine",
                      "$values": []
                    },
                    "EquationOBXInternal": "360",
                    "NameOfGroup": "Inputs.Debt",
                    "EquationToParse": "360",
                    "MostRecentExpectedUnitErrors": null,
                    "Units": {
                      "$id": "216",
                      "$type": "ModelMaker.Unit, ModelMaker",
                      "NumberFormatOverride": null,
                      "MatchAnything": false,
                      "ExternalRepresentation": "day",
                      "ItemsOnTop": {
                        "$type": "System.Collections.Generic.List`1[[System.String, mscorlib]], mscorlib",
                        "$values": [
                          "DAY"
                        ]
                      },
                      "ItemsOnBottom": {
                        "$type": "System.Collections.Generic.List`1[[System.String, mscorlib]], mscorlib",
                        "$values": []
                      },
                      "IsCurrency": false,
                      "ContainsSMU": false,
                      "IsDimensionless": false,
                      "InsertRowTotal": true,
                      "IgnoreWhenDeterminingExpectedUnits": false
                    },
                    "Name": "debt day count convention",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"217",
                    "$type": "ModelMaker.GroupNode, ModelMaker",
                    "TabOrHeaderColour": "",
                    "Comment": "",
                    "NameOfGroup": "Inputs.Debt",
                    "YPosition": 2,
                    "Folded": true,
                    "Font": null,
                    "Children": {
                      "$type": "ModelMaker.GroupNodeChildCollection, ModelMaker",
                      "$values": [
                        {
                          "$id": "218",
                          "$type": "ModelMaker.VariableNode, ModelMaker",
                          "RowTotalDependent": null,
                          "PutCalculationOnReport": false,
                          "CalculateOnThisReport": null,
                          "PivotTableLink": null,
                          "NumberFormatOverride": null,
                          "HasOpeningBalanceFlag": false,
                          "OpeningBalanceFlagAppliedName": "",
                          "ToolTip": "\n Is on Inputs.Debt.Invoice Finance",
                          "Deletable": true,
                          "Comment": "",
                          "HasSwitchSignLine": false,
                          "SwitchSignForReport": false,
                          "MultipleInputValues": null,
                          "NonPrimaryInput": false,
                          "Max": "NaN",
                          "Min": "NaN",
                          "IsBalanceButNotCorkscrew": false,
                          "IsEditable": true,
                          "IsConstant": true,
                          "UniqueID": "1efe3d8a-781f-43eb-950a-b0e6f0fa2ea8",
                          "Dimensions": {
                            "$type": "ModelMakerEngine.MMDimensions, ModelMakerEngine",
                            "$values": []
                          },
                          "EquationOBXInternal": null,
                          "NameOfGroup": "Inputs.Debt.Invoice finance",
                          "EquationToParse": "",
                          "MostRecentExpectedUnitErrors": null,
                          "Units": {
                            "$id": "219",
                            "$type": "ModelMaker.Unit, ModelMaker",
                            "NumberFormatOverride": null,
                            "MatchAnything": false,
                            "ExternalRepresentation": "date",
                            "ItemsOnTop": {
                              "$type": "System.Collections.Generic.List`1[[System.String, mscorlib]], mscorlib",
                              "$values": [
                                "DATE"
                              ]
                            },
                            "ItemsOnBottom": {
                              "$type": "System.Collections.Generic.List`1[[System.String, mscorlib]], mscorlib",
                              "$values": []
                            },
                            "IsCurrency": false,
                            "ContainsSMU": false,
                            "IsDimensionless": false,
                            "InsertRowTotal": true,
                            "IgnoreWhenDeterminingExpectedUnits": false
                          },
                          "Name": "Invoice Finance Enabled beginning date",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"220",
                          "$type": "ModelMaker.VariableNode, ModelMaker",
                          "RowTotalDependent": null,
                          "PutCalculationOnReport": false,
                          "CalculateOnThisReport": null,
                          "PivotTableLink": null,
                          "NumberFormatOverride": null,
                          "HasOpeningBalanceFlag": false,
                          "OpeningBalanceFlagAppliedName": "",
                          "ToolTip": "\n Is on Inputs.Debt.Invoice Finance",
                          "Deletable": true,
                          "Comment": "",
                          "HasSwitchSignLine": false,
                          "SwitchSignForReport": false,
                          "MultipleInputValues": null,
                          "NonPrimaryInput": false,
                          "Max": "NaN",
                          "Min": "NaN",
                          "IsBalanceButNotCorkscrew": false,
                          "IsEditable": true,
                          "IsConstant": true,
                          "UniqueID": "711f3101-3329-4f66-9df4-da7cfb1cf7d2",
                          "Dimensions": {
                            "$type": "ModelMakerEngine.MMDimensions, ModelMakerEngine",
                            "$values": []
                          },
                          "EquationOBXInternal": null,
                          "NameOfGroup": "Inputs.Debt.Invoice finance",
                          "EquationToParse": "",
                          "MostRecentExpectedUnitErrors": null,
                          "Units": {
                            "$id": "221",
                            "$type": "ModelMaker.Unit, ModelMaker",
                            "NumberFormatOverride": null,
                            "MatchAnything": false,
                            "ExternalRepresentation": "date",
                            "ItemsOnTop": {
                              "$type": "System.Collections.Generic.List`1[[System.String, mscorlib]], mscorlib",
                              "$values": [
                                "DATE"
                              ]
                            },
                            "ItemsOnBottom": {
                              "$type": "System.Collections.Generic.List`1[[System.String, mscorlib]], mscorlib",
                              "$values": []
                            },
                            "IsCurrency": false,
                            "ContainsSMU": false,
                            "IsDimensionless": false,
                            "InsertRowTotal": true,
                            "IgnoreWhenDeterminingExpectedUnits": false
                          },
                          "Name": "Invoice Finance Enabled end date",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"222",
                          "$type": "ModelMaker.VariableNode, ModelMaker",
                          "RowTotalDependent": null,
                          "PutCalculationOnReport": false,
                          "CalculateOnThisReport": null,
                          "PivotTableLink": null,
                          "NumberFormatOverride": null,
                          "HasOpeningBalanceFlag": false,
                          "OpeningBalanceFlagAppliedName": "",
                          "ToolTip": "\n Is on Inputs.Debt.Invoice Finance=90% (%)",
                          "Deletable": true,
                          "Comment": "",
                          "HasSwitchSignLine": false,
                          "SwitchSignForReport": false,
                          "MultipleInputValues": null,
                          "NonPrimaryInput": false,
                          "Max": "NaN",
                          "Min": "NaN",
                          "IsBalanceButNotCorkscrew": false,
                          "IsEditable": true,
                          "IsConstant": true,
                          "UniqueID": "6c7d61df-8019-4316-a4c7-547388b24c47",
                          "Dimensions": {
                            "$type": "ModelMakerEngine.MMDimensions, ModelMakerEngine",
                            "$values": []
                          },
                          "EquationOBXInternal": "90%",
                          "NameOfGroup": "Inputs.Debt",
                          "EquationToParse": "90%",
                          "MostRecentExpectedUnitErrors": null,
                          "Units": {
                            "$id": "223",
                            "$type": "ModelMaker.Unit, ModelMaker",
                            "NumberFormatOverride": null,
                            "MatchAnything": false,
                            "ExternalRepresentation": "%",
                            "ItemsOnTop": {
                              "$type": "System.Collections.Generic.List`1[[System.String, mscorlib]], mscorlib",
                              "$values": []
                            },
                            "ItemsOnBottom": {
                              "$type": "System.Collections.Generic.List`1[[System.String, mscorlib]], mscorlib",
                              "$values": []
                            },
                            "IsCurrency": false,
                            "ContainsSMU": false,
                            "IsDimensionless": true,
                            "InsertRowTotal": true,
                            "IgnoreWhenDeterminingExpectedUnits": false
                          },
                          "Name": "Invoice Finance Advance %",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"224",
                          "$type": "ModelMaker.VariableNode, ModelMaker",
                          "RowTotalDependent": null,
                          "PutCalculationOnReport": false,
                          "CalculateOnThisReport": null,
                          "PivotTableLink": null,
                          "NumberFormatOverride": null,
                          "HasOpeningBalanceFlag": false,
                          "OpeningBalanceFlagAppliedName": "",
                          "ToolTip": "\n Is on Inputs.Debt.Invoice Finance=10% (%)",
                          "Deletable": true,
                          "Comment": "",
                          "HasSwitchSignLine": false,
                          "SwitchSignForReport": false,
                          "MultipleInputValues": null,
                          "NonPrimaryInput": false,
                          "Max": "NaN",
                          "Min": "NaN",
                          "IsBalanceButNotCorkscrew": false,
                          "IsEditable": true,
                          "IsConstant": true,
                          "UniqueID": "07e30885-bbd6-414f-bd90-9ce20d2f721f",
                          "Dimensions": {
                            "$type": "ModelMakerEngine.MMDimensions, ModelMakerEngine",
                            "$values": []
                          },
                          "EquationOBXInternal": "10%",
                          "NameOfGroup": "Inputs.Debt",
                          "EquationToParse": "10%",
                          "MostRecentExpectedUnitErrors": null,
                          "Units": {
                            "$id": "225",
                            "$type": "ModelMaker.Unit, ModelMaker",
                            "NumberFormatOverride": null,
                            "MatchAnything": false,
                            "ExternalRepresentation": "%",
                            "ItemsOnTop": {
                              "$type": "System.Collections.Generic.List`1[[System.String, mscorlib]], mscorlib",
                              "$values": []
                            },
                            "ItemsOnBottom": {
                              "$type": "System.Collections.Generic.List`1[[System.String, mscorlib]], mscorlib",
                              "$values": []
                            },
                            "IsCurrency": false,
                            "ContainsSMU": false,
                            "IsDimensionless": true,
                            "InsertRowTotal": true,
                            "IgnoreWhenDeterminingExpectedUnits": false
                          },
                          "Name": "All in Invoice Finance annual interest rate",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3,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"226",
                          "$type": "ModelMaker.VariableNode, ModelMaker",
                          "RowTotalDependent": null,
                          "PutCalculationOnReport": false,
                          "CalculateOnThisReport": null,
                          "PivotTableLink": null,
                          "NumberFormatOverride": null,
                          "HasOpeningBalanceFlag": false,
                          "OpeningBalanceFlagAppliedName": "",
                          "ToolTip": "\n Is on Inputs.Debt.Invoice Finance= (GBP)",
                          "Deletable": true,
                          "Comment": "",
                          "HasSwitchSignLine": false,
                          "SwitchSignForReport": false,
                          "MultipleInputValues": null,
                          "NonPrimaryInput": false,
                          "Max": "NaN",
                          "Min": "NaN",
                          "IsBalanceButNotCorkscrew": false,
                          "IsEditable": true,
                          "IsConstant": true,
                          "UniqueID": "e3ed379f-270f-4a40-93b9-90e882d5db5e",
                          "Dimensions": {
                            "$type": "ModelMakerEngine.MMDimensions, ModelMakerEngine",
                            "$values": []
                          },
                          "EquationOBXInternal": null,
                          "NameOfGroup": "Invoice finance",
                          "EquationToParse": "",
                          "MostRecentExpectedUnitErrors": null,
                          "Units": {
                            "$ref": "2"
                          },
                          "Name": "Opening Invoice finance balance",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4,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
                    "Name": "Invoice Finance",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"227",
                    "$type": "ModelMaker.GroupNode, ModelMaker",
                    "TabOrHeaderColour": "",
                    "Comment": "",
                    "NameOfGroup": "Inputs.Debt",
                    "YPosition": 3,
                    "Folded": true,
                    "Font": null,
                    "Children": {
                      "$type": "ModelMaker.GroupNodeChildCollection, ModelMaker",
                      "$values": [
                        {
                          "$id": "228",
                          "$type": "ModelMaker.VariableNode, ModelMaker",
                          "RowTotalDependent": null,
                          "PutCalculationOnReport": false,
                          "CalculateOnThisReport": null,
                          "PivotTableLink": null,
                          "NumberFormatOverride": null,
                          "HasOpeningBalanceFlag": false,
                          "OpeningBalanceFlagAppliedName": "",
                          "ToolTip": "\n Is on Inputs.Debt.Trade Finance",
                          "Deletable": true,
                          "Comment": "",
                          "HasSwitchSignLine": false,
                          "SwitchSignForReport": false,
                          "MultipleInputValues": null,
                          "NonPrimaryInput": false,
                          "Max": "NaN",
                          "Min": "NaN",
                          "IsBalanceButNotCorkscrew": false,
                          "IsEditable": true,
                          "IsConstant": true,
                          "UniqueID": "1587e440-c269-4d28-96c2-86eeae71a190",
                          "Dimensions": {
                            "$type": "ModelMakerEngine.MMDimensions, ModelMakerEngine",
                            "$values": []
                          },
                          "EquationOBXInternal": null,
                          "NameOfGroup": "Inputs.Debt.Trade Finance",
                          "EquationToParse": "",
                          "MostRecentExpectedUnitErrors": null,
                          "Units": {
                            "$id": "229",
                            "$type": "ModelMaker.Unit, ModelMaker",
                            "NumberFormatOverride": null,
                            "MatchAnything": false,
                            "ExternalRepresentation": "date",
                            "ItemsOnTop": {
                              "$type": "System.Collections.Generic.List`1[[System.String, mscorlib]], mscorlib",
                              "$values": [
                                "DATE"
                              ]
                            },
                            "ItemsOnBottom": {
                              "$type": "System.Collections.Generic.List`1[[System.String, mscorlib]], mscorlib",
                              "$values": []
                            },
                            "IsCurrency": false,
                            "ContainsSMU": false,
                            "IsDimensionless": false,
                            "InsertRowTotal": true,
                            "IgnoreWhenDeterminingExpectedUnits": false
                          },
                          "Name": "Supply Chain Finance enabled end date",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"230",
                          "$type": "ModelMaker.VariableNode, ModelMaker",
                          "RowTotalDependent": null,
                          "PutCalculationOnReport": false,
                          "CalculateOnThisReport": null,
                          "PivotTableLink": null,
                          "NumberFormatOverride": null,
                          "HasOpeningBalanceFlag": false,
                          "OpeningBalanceFlagAppliedName": "",
                          "ToolTip": "\n Is on Inputs.Debt.Trade Finance",
                          "Deletable": true,
                          "Comment": "",
                          "HasSwitchSignLine": false,
                          "SwitchSignForReport": false,
                          "MultipleInputValues": null,
                          "NonPrimaryInput": false,
                          "Max": "NaN",
                          "Min": "NaN",
                          "IsBalanceButNotCorkscrew": false,
                          "IsEditable": true,
                          "IsConstant": true,
                          "UniqueID": "d5cbf9be-9083-4ce1-8a97-2d2bb8bbfc33",
                          "Dimensions": {
                            "$type": "ModelMakerEngine.MMDimensions, ModelMakerEngine",
                            "$values": []
                          },
                          "EquationOBXInternal": null,
                          "NameOfGroup": "Inputs.Debt.Trade Finance",
                          "EquationToParse": "",
                          "MostRecentExpectedUnitErrors": null,
                          "Units": {
                            "$id": "231",
                            "$type": "ModelMaker.Unit, ModelMaker",
                            "NumberFormatOverride": null,
                            "MatchAnything": false,
                            "ExternalRepresentation": "date",
                            "ItemsOnTop": {
                              "$type": "System.Collections.Generic.List`1[[System.String, mscorlib]], mscorlib",
                              "$values": [
                                "DATE"
                              ]
                            },
                            "ItemsOnBottom": {
                              "$type": "System.Collections.Generic.List`1[[System.String, mscorlib]], mscorlib",
                              "$values": []
                            },
                            "IsCurrency": false,
                            "ContainsSMU": false,
                            "IsDimensionless": false,
                            "InsertRowTotal": true,
                            "IgnoreWhenDeterminingExpectedUnits": false
                          },
                          "Name": "Supply Chain Finance enabled beginning date",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"232",
                          "$type": "ModelMaker.VariableNode, ModelMaker",
                          "RowTotalDependent": null,
                          "PutCalculationOnReport": false,
                          "CalculateOnThisReport": null,
                          "PivotTableLink": null,
                          "NumberFormatOverride": null,
                          "HasOpeningBalanceFlag": false,
                          "OpeningBalanceFlagAppliedName": "",
                          "ToolTip": "\n Is on Inputs.Debt.Trade Finance=0 (GBP)",
                          "Deletable": true,
                          "Comment": "",
                          "HasSwitchSignLine": false,
                          "SwitchSignForReport": false,
                          "MultipleInputValues": null,
                          "NonPrimaryInput": false,
                          "Max": "NaN",
                          "Min": "NaN",
                          "IsBalanceButNotCorkscrew": false,
                          "IsEditable": true,
                          "IsConstant": true,
                          "UniqueID": "8ee429c7-dac6-4d15-bd05-5ffba7a75d46",
                          "Dimensions": {
                            "$type": "ModelMakerEngine.MMDimensions, ModelMakerEngine",
                            "$values": []
                          },
                          "EquationOBXInternal": "0",
                          "NameOfGroup": "Inputs.Debt",
                          "EquationToParse": "0",
                          "MostRecentExpectedUnitErrors": null,
                          "Units": {
                            "$id": "233",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"Opening Supply Chain Finance balance",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"234",
                          "$type": "ModelMaker.VariableNode, ModelMaker",
                          "RowTotalDependent": null,
                          "PutCalculationOnReport": false,
                          "CalculateOnThisReport": null,
                          "PivotTableLink": null,
                          "NumberFormatOverride": null,
                          "HasOpeningBalanceFlag": false,
                          "OpeningBalanceFlagAppliedName": "",
                          "ToolTip": "\n Is on Inputs.Debt.Trade Finance=8% (%)",
                          "Deletable": true,
                          "Comment": "",
                          "HasSwitchSignLine": false,
                          "SwitchSignForReport": false,
                          "MultipleInputValues": null,
                          "NonPrimaryInput": false,
                          "Max": "NaN",
                          "Min": "NaN",
                          "IsBalanceButNotCorkscrew": false,
                          "IsEditable": true,
                          "IsConstant": true,
                          "UniqueID": "b63d6dad-7b82-45e3-90cf-a98b912fbd02",
                          "Dimensions": {
                            "$type": "ModelMakerEngine.MMDimensions, ModelMakerEngine",
                            "$values": []
                          },
                          "EquationOBXInternal": "8%",
                          "NameOfGroup": "Inputs.Debt",
                          "EquationToParse": "8%",
                          "MostRecentExpectedUnitErrors": null,
                          "Units": {
                            "$id": "235",
                            "$type": "ModelMaker.Unit, ModelMaker",
                            "NumberFormatOverride": null,
                            "MatchAnything": false,
                            "ExternalRepresentation": "%",
                            "ItemsOnTop": {
                              "$type": "System.Collections.Generic.List`1[[System.String, mscorlib]], mscorlib",
                              "$values": []
                            },
                            "ItemsOnBottom": {
                              "$type": "System.Collections.Generic.List`1[[System.String, mscorlib]], mscorlib",
                              "$values": []
                            },
                            "IsCurrency": false,
                            "ContainsSMU": false,
                            "IsDimensionless": true,
                            "InsertRowTotal": true,
                            "IgnoreWhenDeterminingExpectedUnits": false
                          },
                          "Name": "All in Supply Chain Finance annual interest rate",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3,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"236",
                          "$type": "ModelMaker.VariableNode, ModelMaker",
                          "RowTotalDependent": null,
                          "PutCalculationOnReport": false,
                          "CalculateOnThisReport": null,
                          "PivotTableLink": null,
                          "NumberFormatOverride": null,
                          "HasOpeningBalanceFlag": false,
                          "OpeningBalanceFlagAppliedName": "",
                          "ToolTip": "\n Is on Inputs.Debt.Trade Finance=80% (%)",
                          "Deletable": true,
                          "Comment": "",
                          "HasSwitchSignLine": false,
                          "SwitchSignForReport": false,
                          "MultipleInputValues": null,
                          "NonPrimaryInput": false,
                          "Max": "NaN",
                          "Min": "NaN",
                          "IsBalanceButNotCorkscrew": false,
                          "IsEditable": true,
                          "IsConstant": true,
                          "UniqueID": "610eafe6-85e7-4728-90d2-a0a36d66969b",
                          "Dimensions": {
                            "$type": "ModelMakerEngine.MMDimensions, ModelMakerEngine",
                            "$values": []
                          },
                          "EquationOBXInternal": "80%",
                          "NameOfGroup": "Inputs.Debt",
                          "EquationToParse": "80%",
                          "MostRecentExpectedUnitErrors": null,
                          "Units": {
                            "$id": "237",
                            "$type": "ModelMaker.Unit, ModelMaker",
                            "NumberFormatOverride": null,
                            "MatchAnything": false,
                            "ExternalRepresentation": "%",
                            "ItemsOnTop": {
                              "$type": "System.Collections.Generic.List`1[[System.String, mscorlib]], mscorlib",
                              "$values": []
                            },
                            "ItemsOnBottom": {
                              "$type": "System.Collections.Generic.List`1[[System.String, mscorlib]], mscorlib",
                              "$values": []
                            },
                            "IsCurrency": false,
                            "ContainsSMU": false,
                            "IsDimensionless": true,
                            "InsertRowTotal": true,
                            "IgnoreWhenDeterminingExpectedUnits": false
                          },
                          "Name": "Supply Chain Finance Advance %",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4,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
                    "Name": "Trade Finance",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
              "Name": "Debt",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"238",
              "$type": "ModelMaker.GroupNode, ModelMaker",
              "TabOrHeaderColour": "",
              "Comment": "",
              "NameOfGroup": "Inputs",
              "YPosition": 7,
              "Folded": true,
              "Font": null,
              "Children": {
                "$type": "ModelMaker.GroupNodeChildCollection, ModelMaker",
                "$values": [
                  {
                    "$ref": "42"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
              "Name": "Equity",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
        "AllowAddChildren": true,
        "AllowRemoveChildren": true,
        "IsImported": false,
        "IsChecksGroup": false,
        "IsAlertsGroup": false,
        "IsChecksAndAlertsGroup": false,
        "IsUnallocatedGroup": false,
        "IsInputsGroup": true,
        "IsFlag": false,
        "IsTimeAndFlagsGroup": false,
        "DimensionsAcross": {
          "$type": "ModelMakerEngine.MMDimensions, ModelMakerEngine",
          "$values": []
        },
        "TimeAxis": 0,
        "IndexInParent": 1,
        "Name": "Inputs",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false,
        "Issues": null
      },
      {
        "$id": "239",
        "$type": "ModelMaker.GroupNode, ModelMaker",
        "TabOrHeaderColour": "",
        "Comment": "",
        "NameOfGroup": null,
        "YPosition": 0,
        "Folded": false,
        "Font": null,
        "Children": {
          "$type": "ModelMaker.GroupNodeChildCollection, ModelMaker",
          "$values": [
            {
              "$id": "240",
              "$type": "ModelMaker.VariableNode, ModelMaker",
              "RowTotalDependent": null,
              "PutCalculationOnReport": false,
              "CalculateOnThisReport": null,
              "PivotTableLink": null,
              "NumberFormatOverride": null,
              "HasOpeningBalanceFlag": false,
              "OpeningBalanceFlagAppliedName": "",
              "ToolTip": "\n Is on TimeIF([Period number] = 1,[Start date],EDATE(PREVIOUSVALUE(), [Months per period]))",
              "Deletable": false,
              "Comment": "",
              "HasSwitchSignLine": false,
              "SwitchSignForReport": false,
              "MultipleInputValues": null,
              "NonPrimaryInput": false,
              "Max": "NaN",
              "Min": "NaN",
              "IsBalanceButNotCorkscrew": false,
              "IsEditable": true,
              "IsConstant": false,
              "UniqueID": "8c1a32ad-b0f7-4d72-9edc-40b85613476c",
              "Dimensions": {
                "$type": "ModelMakerEngine.MMDimensions, ModelMakerEngine",
                "$values": []
              },
              "EquationOBXInternal": "IF([Period number] = 1,[Start date],EDATE(PREVIOUSVALUE(), [Months per period]))",
              "NameOfGroup": "Time",
              "EquationToParse": "IF([Period number] = 1,[Start date],EDATE(PREVIOUSVALUE(), [Months per period]))",
              "MostRecentExpectedUnitErrors": null,
              "Units": {
                "$id": "241",
                "$type": "ModelMaker.Unit, ModelMaker",
                "NumberFormatOverride": null,
                "MatchAnything": false,
                "ExternalRepresentation": "date",
                "ItemsOnTop": {
                  "$type": "System.Collections.Generic.List`1[[System.String, mscorlib]], mscorlib",
                  "$values": [
                    "DATE"
                  ]
                },
                "ItemsOnBottom": {
                  "$type": "System.Collections.Generic.List`1[[System.String, mscorlib]], mscorlib",
                  "$values": []
                },
                "IsCurrency": false,
                "ContainsSMU": false,
                "IsDimensionless": false,
                "InsertRowTotal": true,
                "IgnoreWhenDeterminingExpectedUnits": false
              },
              "Name": "Model period start",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9,
              "IsStandardNode": true,
              "WarnMessage": null,
              "StandardDescription": null,
              "HasStandardDescription": false,
              "HasStandardName": true,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"242",
              "$type": "ModelMaker.GroupNode, ModelMaker",
              "TabOrHeaderColour": "",
              "Comment": "",
              "NameOfGroup": "Time",
              "YPosition": 1,
              "Folded": true,
              "Font": null,
              "Children": {
                "$type": "ModelMaker.GroupNodeChildCollection, ModelMaker",
                "$values": [
                  {
                    "$id": "243",
                    "$type": "ModelMaker.VariableNode, ModelMaker",
                    "RowTotalDependent": null,
                    "PutCalculationOnReport": false,
                    "CalculateOnThisReport": null,
                    "PivotTableLink": null,
                    "NumberFormatOverride": null,
                    "HasOpeningBalanceFlag": false,
                    "OpeningBalanceFlagAppliedName": "",
                    "ToolTip": "\n Is on Time.HeadersEDATE([Model period start], [Months per period]) - 1",
                    "Deletable": false,
                    "Comment": "",
                    "HasSwitchSignLine": false,
                    "SwitchSignForReport": false,
                    "MultipleInputValues": null,
                    "NonPrimaryInput": false,
                    "Max": "NaN",
                    "Min": "NaN",
                    "IsBalanceButNotCorkscrew": false,
                    "IsEditable": true,
                    "IsConstant": false,
                    "UniqueID": "9d6bc2f6-d6d4-40e9-84f9-cb4a5dd3a342",
                    "Dimensions": {
                      "$type": "ModelMakerEngine.MMDimensions, ModelMakerEngine",
                      "$values": []
                    },
                    "EquationOBXInternal": "EDATE([Model period start], [Months per period]) - 1",
                    "NameOfGroup": "Time.Headers",
                    "EquationToParse": "EDATE([Model period start], [Months per period]) - 1",
                    "MostRecentExpectedUnitErrors": null,
                    "Units": {
                      "$id": "244",
                      "$type": "ModelMaker.Unit, ModelMaker",
                      "NumberFormatOverride": null,
                      "MatchAnything": false,
                      "ExternalRepresentation": "date",
                      "ItemsOnTop": {
                        "$type": "System.Collections.Generic.List`1[[System.String, mscorlib]], mscorlib",
                        "$values": [
                          "DATE"
                        ]
                      },
                      "ItemsOnBottom": {
                        "$type": "System.Collections.Generic.List`1[[System.String, mscorlib]], mscorlib",
                        "$values": []
                      },
                      "IsCurrency": false,
                      "ContainsSMU": false,
                      "IsDimensionless": false,
                      "InsertRowTotal": true,
                      "IgnoreWhenDeterminingExpectedUnits": false
                    },
                    "Name": "Model period end",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10,
                    "IsStandardNode": true,
                    "WarnMessage": null,
                    "StandardDescription": null,
                    "HasStandardDescription": false,
                    "HasStandardName": true,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"245",
                    "$type": "ModelMaker.VariableNode, ModelMaker",
                    "RowTotalDependent": null,
                    "PutCalculationOnReport": false,
                    "CalculateOnThisReport": null,
                    "PivotTableLink": null,
                    "NumberFormatOverride": null,
                    "HasOpeningBalanceFlag": false,
                    "OpeningBalanceFlagAppliedName": "",
                    "ToolTip": "\n Is on Time.Headers=\"Month\" & [Period number] (GBP)",
                    "Deletable": true,
                    "Comment": "",
                    "HasSwitchSignLine": false,
                    "SwitchSignForReport": false,
                    "MultipleInputValues": null,
                    "NonPrimaryInput": false,
                    "Max": "NaN",
                    "Min": "NaN",
                    "IsBalanceButNotCorkscrew": false,
                    "IsEditable": true,
                    "IsConstant": false,
                    "UniqueID": "55cb0984-5af4-4be9-9c8e-0dc917c45c1f",
                    "Dimensions": {
                      "$type": "ModelMakerEngine.MMDimensions, ModelMakerEngine",
                      "$values": []
                    },
                    "EquationOBXInternal": "\"Month\" & [Period number]",
                    "NameOfGroup": "Time.Headers",
                    "EquationToParse": "\"Month\" & [Period number]",
                    "MostRecentExpectedUnitErrors": null,
                    "Units": {
                      "$ref": "2"
                    },
                    "Name": "Timeline label",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"246",
                    "$type": "ModelMaker.VariableNode, ModelMaker",
                    "RowTotalDependent": null,
                    "PutCalculationOnReport": false,
                    "CalculateOnThisReport": null,
                    "PivotTableLink": null,
                    "NumberFormatOverride": null,
                    "HasOpeningBalanceFlag": false,
                    "OpeningBalanceFlagAppliedName": "",
                    "ToolTip": "\n Is on Time.Headers",
                    "Deletable": true,
                    "Comment": "",
                    "HasSwitchSignLine": false,
                    "SwitchSignForReport": false,
                    "MultipleInputValues": null,
                    "NonPrimaryInput": false,
                    "Max": "NaN",
                    "Min": "NaN",
                    "IsBalanceButNotCorkscrew": false,
                    "IsEditable": true,
                    "IsConstant": false,
                    "UniqueID": "b8520cab-f01a-4bc6-ac05-b6977be182b4",
                    "Dimensions": {
                      "$type": "ModelMakerEngine.MMDimensions, ModelMakerEngine",
                      "$values": []
                    },
                    "EquationOBXInternal": null,
                    "NameOfGroup": "Time.Headers",
                    "EquationToParse": "",
                    "MostRecentExpectedUnitErrors": null,
                    "Units": {
                      "$id": "247",
                      "$type": "ModelMaker.Unit, ModelMaker",
                      "NumberFormatOverride": null,
                      "MatchAnything": false,
                      "ExternalRepresentation": "date",
                      "ItemsOnTop": {
                        "$type": "System.Collections.Generic.List`1[[System.String, mscorlib]], mscorlib",
                        "$values": [
                          "DATE"
                        ]
                      },
                      "ItemsOnBottom": {
                        "$type": "System.Collections.Generic.List`1[[System.String, mscorlib]], mscorlib",
                        "$values": []
                      },
                      "IsCurrency": false,
                      "ContainsSMU": false,
                      "IsDimensionless": false,
                      "InsertRowTotal": true,
                      "IgnoreWhenDeterminingExpectedUnits": false
                    },
                    "Name": "Contract year",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"248",
                    "$type": "ModelMaker.VariableNode, ModelMaker",
                    "RowTotalDependent": null,
                    "PutCalculationOnReport": false,
                    "CalculateOnThisReport": null,
                    "PivotTableLink": null,
                    "NumberFormatOverride": null,
                    "HasOpeningBalanceFlag": false,
                    "OpeningBalanceFlagAppliedName": "",
                    "ToolTip": "\n Is on Time.Headers=PREVIOUSVALUE()+1 (Counter)",
                    "Deletable": false,
                    "Comment": "",
                    "HasSwitchSignLine": false,
                    "SwitchSignForReport": false,
                    "MultipleInputValues": null,
                    "NonPrimaryInput": false,
                    "Max": "NaN",
                    "Min": "NaN",
                    "IsBalanceButNotCorkscrew": false,
                    "IsEditable": true,
                    "IsConstant": false,
                    "UniqueID": "8887db26-556a-4285-8475-9ff6797240ec",
                    "Dimensions": {
                      "$type": "ModelMakerEngine.MMDimensions, ModelMakerEngine",
                      "$values": []
                    },
                    "EquationOBXInternal": "PREVIOUSVALUE()+1",
                    "NameOfGroup": "Time.Headers",
                    "EquationToParse": "PREVIOUSVALUE()+1",
                    "MostRecentExpectedUnitErrors": null,
                    "Units": {
                      "$id": "249",
                      "$type": "ModelMaker.Unit, ModelMaker",
                      "NumberFormatOverride": null,
                      "MatchAnything": false,
                      "ExternalRepresentation": "Counter",
                      "ItemsOnTop": {
                        "$type": "System.Collections.Generic.List`1[[System.String, mscorlib]], mscorlib",
                        "$values": []
                      },
                      "ItemsOnBottom": {
                        "$type": "System.Collections.Generic.List`1[[System.String, mscorlib]], mscorlib",
                        "$values": []
                      },
                      "IsCurrency": false,
                      "ContainsSMU": false,
                      "IsDimensionless": false,
                      "InsertRowTotal": true,
                      "IgnoreWhenDeterminingExpectedUnits": false
                    },
                    "Name": "Period number",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8,
                    "IsStandardNode": true,
                    "WarnMessage": null,
                    "StandardDescription": null,
                    "HasStandardDescription": false,
                    "HasStandardName": true,
                    "OptimisationNodePair": null,
                    "IsOptimisationNode": false,
                    "Actuals": null,
                    "UDFCode": null,
                    "AssociatedOptimisationNodes": null,
                    "CustomNamedRange": null,
                    "IsRowTotal": false,
                    "YPosition": 3,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
              "Name": "Headers",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"250",
              "$type": "ModelMaker.GroupNode, ModelMaker",
              "TabOrHeaderColour": "",
              "Comment": "",
              "NameOfGroup": "Time",
              "YPosition": 2,
              "Folded": true,
              "Font": null,
              "Children": {
                "$type": "ModelMaker.GroupNodeChildCollection, ModelMaker",
                "$values": [
                  {
                    "$id": "251",
                    "$type": "ModelMaker.VariableNode, ModelMaker",
                    "RowTotalDependent": null,
                    "PutCalculationOnReport": false,
                    "CalculateOnThisReport": null,
                    "PivotTableLink": null,
                    "NumberFormatOverride": null,
                    "HasOpeningBalanceFlag": false,
                    "OpeningBalanceFlagAppliedName": "",
                    "ToolTip": "\n Is on Time.Customer Order Growth index=IF([Start date]<[Model period end],1,0) (flag)",
                    "Deletable": true,
                    "Comment": "",
                    "HasSwitchSignLine": false,
                    "SwitchSignForReport": false,
                    "MultipleInputValues": null,
                    "NonPrimaryInput": false,
                    "Max": "NaN",
                    "Min": "NaN",
                    "IsBalanceButNotCorkscrew": false,
                    "IsEditable": true,
                    "IsConstant": false,
                    "UniqueID": "ad037fd6-1029-4cd0-8551-19bbe124cfdf",
                    "Dimensions": {
                      "$type": "ModelMakerEngine.MMDimensions, ModelMakerEngine",
                      "$values": []
                    },
                    "EquationOBXInternal": "IF([Start date]<[Model period end],1,0)",
                    "NameOfGroup": "Time.Customer Order Growth index",
                    "EquationToParse": "IF([Start date]<[Model period end],1,0)",
                    "MostRecentExpectedUnitErrors": null,
                    "Units": {
                      "$id": "252",
                      "$type": "ModelMaker.Unit, ModelMaker",
                      "NumberFormatOverride": null,
                      "MatchAnything": false,
                      "ExternalRepresentation": "flag",
                      "ItemsOnTop": {
                        "$type": "System.Collections.Generic.List`1[[System.String, mscorlib]], mscorlib",
                        "$values": []
                      },
                      "ItemsOnBottom": {
                        "$type": "System.Collections.Generic.List`1[[System.String, mscorlib]], mscorlib",
                        "$values": []
                      },
                      "IsCurrency": false,
                      "ContainsSMU": false,
                      "IsDimensionless": false,
                      "InsertRowTotal": true,
                      "IgnoreWhenDeterminingExpectedUnits": false
                    },
                    "Name": "Customer Order Growth escalation duration flag",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53",
                    "$type": "ModelMaker.VariableNode, ModelMaker",
                    "RowTotalDependent": null,
                    "PutCalculationOnReport": false,
                    "CalculateOnThisReport": null,
                    "PivotTableLink": null,
                    "NumberFormatOverride": null,
                    "HasOpeningBalanceFlag": false,
                    "OpeningBalanceFlagAppliedName": "",
                    "ToolTip": "\n Is on Time.Customer Order Growth index=IF(AND([Model period end]>=[Start date],[Model period start]<=[Start date]),1,0) (flag)",
                    "Deletable": true,
                    "Comment": "",
                    "HasSwitchSignLine": false,
                    "SwitchSignForReport": false,
                    "MultipleInputValues": null,
                    "NonPrimaryInput": false,
                    "Max": "NaN",
                    "Min": "NaN",
                    "IsBalanceButNotCorkscrew": false,
                    "IsEditable": true,
                    "IsConstant": false,
                    "UniqueID": "363595a8-b745-4d39-bf00-d6a22f283baa",
                    "Dimensions": {
                      "$type": "ModelMakerEngine.MMDimensions, ModelMakerEngine",
                      "$values": []
                    },
                    "EquationOBXInternal": "IF(AND([Model period end]>=[Start date],[Model period start]<=[Start date]),1,0)",
                    "NameOfGroup": "Time.Customer Order Growth index",
                    "EquationToParse": "IF(AND([Model period end]>=[Start date],[Model period start]<=[Start date]),1,0)",
                    "MostRecentExpectedUnitErrors": null,
                    "Units": {
                      "$id": "254",
                      "$type": "ModelMaker.Unit, ModelMaker",
                      "NumberFormatOverride": null,
                      "MatchAnything": false,
                      "ExternalRepresentation": "flag",
                      "ItemsOnTop": {
                        "$type": "System.Collections.Generic.List`1[[System.String, mscorlib]], mscorlib",
                        "$values": []
                      },
                      "ItemsOnBottom": {
                        "$type": "System.Collections.Generic.List`1[[System.String, mscorlib]], mscorlib",
                        "$values": []
                      },
                      "IsCurrency": false,
                      "ContainsSMU": false,
                      "IsDimensionless": false,
                      "InsertRowTotal": true,
                      "IgnoreWhenDeterminingExpectedUnits": false
                    },
                    "Name": "First Customer Order Growth escalation flag",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55",
                    "$type": "ModelMaker.VariableNode, ModelMaker",
                    "RowTotalDependent": null,
                    "PutCalculationOnReport": false,
                    "CalculateOnThisReport": null,
                    "PivotTableLink": null,
                    "NumberFormatOverride": null,
                    "HasOpeningBalanceFlag": false,
                    "OpeningBalanceFlagAppliedName": "",
                    "ToolTip": "\n Is on Time.Customer Order Growth index=[Period number]*[First Customer Order Growth escalation flag] ()",
                    "Deletable": true,
                    "Comment": "",
                    "HasSwitchSignLine": false,
                    "SwitchSignForReport": false,
                    "MultipleInputValues": null,
                    "NonPrimaryInput": false,
                    "Max": "NaN",
                    "Min": "NaN",
                    "IsBalanceButNotCorkscrew": false,
                    "IsEditable": true,
                    "IsConstant": false,
                    "UniqueID": "7574f71a-2cff-4fb2-bc59-39129a2411ac",
                    "Dimensions": {
                      "$type": "ModelMakerEngine.MMDimensions, ModelMakerEngine",
                      "$values": []
                    },
                    "EquationOBXInternal": "[Period number]*[First Customer Order Growth escalation flag]",
                    "NameOfGroup": "Time.Customer Order Growth index",
                    "EquationToParse": "[Period number]*[First Customer Order Growth escalation flag]",
                    "MostRecentExpectedUnitErrors": null,
                    "Units": {
                      "$id": "256",
                      "$type": "ModelMaker.Unit, ModelMaker",
                      "NumberFormatOverride": null,
                      "MatchAnything": false,
                      "ExternalRepresentation": "",
                      "ItemsOnTop": {
                        "$type": "System.Collections.Generic.List`1[[System.String, mscorlib]], mscorlib",
                        "$values": []
                      },
                      "ItemsOnBottom": {
                        "$type": "System.Collections.Generic.List`1[[System.String, mscorlib]], mscorlib",
                        "$values": []
                      },
                      "IsCurrency": false,
                      "ContainsSMU": false,
                      "IsDimensionless": false,
                      "InsertRowTotal": true,
                      "IgnoreWhenDeterminingExpectedUnits": false
                    },
                    "Name": "First Customer Order Growth escalation period",
                    "ReportLines": {
                      "$type": "ModelMaker.UndoableCollection`1[[ModelMakerEngine.IReportLine, ModelMakerEngine]], ModelMaker.Undo",
                      "$values":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57",
                    "$type": "ModelMaker.VariableNode, ModelMaker",
                    "RowTotalDependent": null,
                    "PutCalculationOnReport": false,
                    "CalculateOnThisReport": null,
                    "PivotTableLink": null,
                    "NumberFormatOverride": null,
                    "HasOpeningBalanceFlag": false,
                    "OpeningBalanceFlagAppliedName": "",
                    "ToolTip": "\n Is on Time.Customer Order Growth index=SUM(ALLVALUES([First Customer Order Growth escalation period])) ()",
                    "Deletable": true,
                    "Comment": "",
                    "HasSwitchSignLine": false,
                    "SwitchSignForReport": false,
                    "MultipleInputValues": null,
                    "NonPrimaryInput": false,
                    "Max": "NaN",
                    "Min": "NaN",
                    "IsBalanceButNotCorkscrew": false,
                    "IsEditable": true,
                    "IsConstant": false,
                    "UniqueID": "e027348f-d0ed-4f38-939a-b15f6b753caa",
                    "Dimensions": {
                      "$type": "ModelMakerEngine.MMDimensions, ModelMakerEngine",
                      "$values": []
                    },
                    "EquationOBXInternal": "SUM(ALLVALUES([First Customer Order Growth escalation period]))",
                    "NameOfGroup": "Time.Customer Order Growth index",
                    "EquationToParse": "SUM(ALLVALUES([First Customer Order Growth escalation period]))",
                    "MostRecentExpectedUnitErrors": null,
                    "Units": {
                      "$id": "258",
                      "$type": "ModelMaker.Unit, ModelMaker",
                      "NumberFormatOverride": null,
                      "MatchAnything": false,
                      "ExternalRepresentation": "",
                      "ItemsOnTop": {
                        "$type": "System.Collections.Generic.List`1[[System.String, mscorlib]], mscorlib",
                        "$values": []
                      },
                      "ItemsOnBottom": {
                        "$type": "System.Collections.Generic.List`1[[System.String, mscorlib]], mscorlib",
                        "$values": []
                      },
                      "IsCurrency": false,
                      "ContainsSMU": false,
                      "IsDimensionless": false,
                      "InsertRowTotal": true,
                      "IgnoreWhenDeterminingExpectedUnits": false
                    },
                    "Name": "Period of first Customer Order Growth escalation",
                    "ReportLines": {
                      "$type": "ModelMaker.UndoableCollection`1[[ModelMakerEngine.IReportLine, ModelMakerEngine]], ModelMaker.Undo",
                      "$values":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3,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59",
                    "$type": "ModelMaker.VariableNode, ModelMaker",
                    "RowTotalDependent": null,
                    "PutCalculationOnReport": false,
                    "CalculateOnThisReport": null,
                    "PivotTableLink": null,
                    "NumberFormatOverride": null,
                    "HasOpeningBalanceFlag": false,
                    "OpeningBalanceFlagAppliedName": "",
                    "ToolTip": "\n Is on Time.Customer Order Growth index=IF(MOD([Period number]-[Period of first Customer Order Growth escalation],[Customer Order Growth escalation frequency]/[Months per period])=0,1,0)*[Customer Order Growth escalation duration flag] (flag)",
                    "Deletable": true,
                    "Comment": "",
                    "HasSwitchSignLine": false,
                    "SwitchSignForReport": false,
                    "MultipleInputValues": null,
                    "NonPrimaryInput": false,
                    "Max": "NaN",
                    "Min": "NaN",
                    "IsBalanceButNotCorkscrew": false,
                    "IsEditable": true,
                    "IsConstant": false,
                    "UniqueID": "deb52d8a-eb36-465f-b183-ccf6d74f5ac0",
                    "Dimensions": {
                      "$type": "ModelMakerEngine.MMDimensions, ModelMakerEngine",
                      "$values": []
                    },
                    "EquationOBXInternal": "IF(MOD([Period number]-[Period of first Customer Order Growth escalation],[Customer Order Growth escalation frequency]/[Months per period])=0,1,0)*[Customer Order Growth escalation duration flag]",
                    "NameOfGroup": "Time.Customer Order Growth index",
                    "EquationToParse": "IF(MOD([Period number]-[Period of first Customer Order Growth escalation],[Customer Order Growth escalation frequency]/[Months per period])=0,1,0)*[Customer Order Growth escalation duration flag]",
                    "MostRecentExpectedUnitErrors": null,
                    "Units": {
                      "$id": "260",
                      "$type": "ModelMaker.Unit, ModelMaker",
                      "NumberFormatOverride": null,
                      "MatchAnything": false,
                      "ExternalRepresentation": "flag",
                      "ItemsOnTop": {
                        "$type": "System.Collections.Generic.List`1[[System.String, mscorlib]], mscorlib",
                        "$values": []
                      },
                      "ItemsOnBottom": {
                        "$type": "System.Collections.Generic.List`1[[System.String, mscorlib]], mscorlib",
                        "$values": []
                      },
                      "IsCurrency": false,
                      "ContainsSMU": false,
                      "IsDimensionless": false,
                      "InsertRowTotal": true,
                      "IgnoreWhenDeterminingExpectedUnits": false
                    },
                    "Name": "Customer Order Growth escalation step up frequency flag",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4,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61",
                    "$type": "ModelMaker.VariableNode, ModelMaker",
                    "RowTotalDependent": null,
                    "PutCalculationOnReport": false,
                    "CalculateOnThisReport": null,
                    "PivotTableLink": null,
                    "NumberFormatOverride": null,
                    "HasOpeningBalanceFlag": false,
                    "OpeningBalanceFlagAppliedName": "",
                    "ToolTip": "\n Is on Time.Customer Order Growth indexDATE(YEAR([Model period end]),MONTH([Model period end]),DAY([Start date]))*[Customer Order Growth escalation step up frequency flag]",
                    "Deletable": true,
                    "Comment": "",
                    "HasSwitchSignLine": false,
                    "SwitchSignForReport": false,
                    "MultipleInputValues": null,
                    "NonPrimaryInput": false,
                    "Max": "NaN",
                    "Min": "NaN",
                    "IsBalanceButNotCorkscrew": false,
                    "IsEditable": true,
                    "IsConstant": false,
                    "UniqueID": "f6a173e6-48dc-4cbf-b60a-1110dcff731a",
                    "Dimensions": {
                      "$type": "ModelMakerEngine.MMDimensions, ModelMakerEngine",
                      "$values": []
                    },
                    "EquationOBXInternal": "DATE(YEAR([Model period end]),MONTH([Model period end]),DAY([Start date]))*[Customer Order Growth escalation step up frequency flag]",
                    "NameOfGroup": "Time.Customer Order Growth index",
                    "EquationToParse": "DATE(YEAR([Model period end]),MONTH([Model period end]),DAY([Start date]))*[Customer Order Growth escalation step up frequency flag]",
                    "MostRecentExpectedUnitErrors": null,
                    "Units": {
                      "$id": "262",
                      "$type": "ModelMaker.Unit, ModelMaker",
                      "NumberFormatOverride": null,
                      "MatchAnything": false,
                      "ExternalRepresentation": "date",
                      "ItemsOnTop": {
                        "$type": "System.Collections.Generic.List`1[[System.String, mscorlib]], mscorlib",
                        "$values": [
                          "DATE"
                        ]
                      },
                      "ItemsOnBottom": {
                        "$type": "System.Collections.Generic.List`1[[System.String, mscorlib]], mscorlib",
                        "$values": []
                      },
                      "IsCurrency": false,
                      "ContainsSMU": false,
                      "IsDimensionless": false,
                      "InsertRowTotal": true,
                      "IgnoreWhenDeterminingExpectedUnits": false
                    },
                    "Name": "Day in period Customer Order Growth escalation occurs",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5,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63",
                    "$type": "ModelMaker.VariableNode, ModelMaker",
                    "RowTotalDependent": null,
                    "PutCalculationOnReport": false,
                    "CalculateOnThisReport": null,
                    "PivotTableLink": null,
                    "NumberFormatOverride": null,
                    "HasOpeningBalanceFlag": false,
                    "OpeningBalanceFlagAppliedName": "",
                    "ToolTip": "\n Is on Time.Customer Order Growth index=YEARFRAC([Start date],[Day in period Customer Order Growth escalation occurs],1)*[Customer Order Growth escalation step up frequency flag] ()",
                    "Deletable": true,
                    "Comment": "",
                    "HasSwitchSignLine": false,
                    "SwitchSignForReport": false,
                    "MultipleInputValues": null,
                    "NonPrimaryInput": false,
                    "Max": "NaN",
                    "Min": "NaN",
                    "IsBalanceButNotCorkscrew": false,
                    "IsEditable": true,
                    "IsConstant": false,
                    "UniqueID": "557884a6-7afb-4993-99d9-205a80ef8d28",
                    "Dimensions": {
                      "$type": "ModelMakerEngine.MMDimensions, ModelMakerEngine",
                      "$values": []
                    },
                    "EquationOBXInternal": "YEARFRAC([Start date],[Day in period Customer Order Growth escalation occurs],1)*[Customer Order Growth escalation step up frequency flag]",
                    "NameOfGroup": "Time.Customer Order Growth index",
                    "EquationToParse": "YEARFRAC([Start date],[Day in period Customer Order Growth escalation occurs],1)*[Customer Order Growth escalation step up frequency flag]",
                    "MostRecentExpectedUnitErrors": null,
                    "Units": {
                      "$id": "264",
                      "$type": "ModelMaker.Unit, ModelMaker",
                      "NumberFormatOverride": null,
                      "MatchAnything": false,
                      "ExternalRepresentation": "",
                      "ItemsOnTop": {
                        "$type": "System.Collections.Generic.List`1[[System.String, mscorlib]], mscorlib",
                        "$values": []
                      },
                      "ItemsOnBottom": {
                        "$type": "System.Collections.Generic.List`1[[System.String, mscorlib]], mscorlib",
                        "$values": []
                      },
                      "IsCurrency": false,
                      "ContainsSMU": false,
                      "IsDimensionless": false,
                      "InsertRowTotal": true,
                      "IgnoreWhenDeterminingExpectedUnits": false
                    },
                    "Name": "years since Customer Order Growth base date",
                    "ReportLines": {
                      "$type": "ModelMaker.UndoableCollection`1[[ModelMakerEngine.IReportLine, ModelMakerEngine]], ModelMaker.Undo",
                      "$values":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6,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65",
                    "$type": "ModelMaker.VariableNode, ModelMaker",
                    "RowTotalDependent": null,
                    "PutCalculationOnReport": false,
                    "CalculateOnThisReport": null,
                    "PivotTableLink": null,
                    "NumberFormatOverride": null,
                    "HasOpeningBalanceFlag": false,
                    "OpeningBalanceFlagAppliedName": "",
                    "ToolTip": "\n Is on Time.Customer Order Growth index=IF([Customer Order Growth escalation duration flag]=0,1,IF([Customer Order Growth escalation step up frequency flag]=1,(1+[Customer Order Growth annual start escalation rate])^[years since Customer Order Growth base date],PREVIOUSVALUE())) (index)",
                    "Deletable": true,
                    "Comment": "",
                    "HasSwitchSignLine": false,
                    "SwitchSignForReport": false,
                    "MultipleInputValues": null,
                    "NonPrimaryInput": false,
                    "Max": "NaN",
                    "Min": "NaN",
                    "IsBalanceButNotCorkscrew": false,
                    "IsEditable": true,
                    "IsConstant": false,
                    "UniqueID": "1693066b-0643-46f3-8a97-6f64dea9ce12",
                    "Dimensions": {
                      "$type": "ModelMakerEngine.MMDimensions, ModelMakerEngine",
                      "$values": []
                    },
                    "EquationOBXInternal": "IF([Customer Order Growth escalation duration flag]=0,1,IF([Customer Order Growth escalation step up frequency flag]=1,(1+[Customer Order Growth annual start escalation rate])^[years since Customer Order Growth base date],PREVIOUSVALUE()))",
                    "NameOfGroup": "Time.Customer Order Growth index",
                    "EquationToParse": "IF([Customer Order Growth escalation duration flag]=0,1,IF([Customer Order Growth escalation step up frequency flag]=1,(1+[Customer Order Growth annual start escalation rate])^[years since Customer Order Growth base date],PREVIOUSVALUE()))",
                    "MostRecentExpectedUnitErrors": null,
                    "Units": {
                      "$id": "266",
                      "$type": "ModelMaker.Unit, ModelMaker",
                      "NumberFormatOverride": null,
                      "MatchAnything": false,
                      "ExternalRepresentation": "index",
                      "ItemsOnTop": {
                        "$type": "System.Collections.Generic.List`1[[System.String, mscorlib]], mscorlib",
                        "$values": []
                      },
                      "ItemsOnBottom": {
                        "$type": "System.Collections.Generic.List`1[[System.String, mscorlib]], mscorlib",
                        "$values": []
                      },
                      "IsCurrency": false,
                      "ContainsSMU": false,
                      "IsDimensionless": false,
                      "InsertRowTotal": true,
                      "IgnoreWhenDeterminingExpectedUnits": false
                    },
                    "Name": "Customer Order Growth escalation indexation factor",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7,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true,
              "IsChecksGroup": false,
              "IsAlertsGroup": false,
              "IsChecksAndAlertsGroup": false,
              "IsUnallocatedGroup": false,
              "IsInputsGroup": false,
              "IsFlag": true,
              "IsTimeAndFlagsGroup": false,
              "DimensionsAcross": {
                "$type": "ModelMakerEngine.MMDimensions, ModelMakerEngine",
                "$values": []
              },
              "TimeAxis": 0,
              "IndexInParent": -1,
              "Name": "Customer Order Growth index",
              "Parent": {
                "$ref": "1"
              },
              "Visible": true,
              "ToolTip": "",
              "OpeningBalanceFlagAppliedName": "",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67",
              "$type": "ModelMaker.GroupNode, ModelMaker",
              "TabOrHeaderColour": "",
              "Comment": "",
              "NameOfGroup": "Time",
              "YPosition": 3,
              "Folded": true,
              "Font": null,
              "Children": {
                "$type": "ModelMaker.GroupNodeChildCollection, ModelMaker",
                "$values": [
                  {
                    "$id": "268",
                    "$type": "ModelMaker.VariableNode, ModelMaker",
                    "RowTotalDependent": null,
                    "PutCalculationOnReport": false,
                    "CalculateOnThisReport": null,
                    "PivotTableLink": null,
                    "NumberFormatOverride": null,
                    "HasOpeningBalanceFlag": false,
                    "OpeningBalanceFlagAppliedName": "",
                    "ToolTip": "\n Is on Time.Fixed Operating Cost Growth Rate index=IF([Start date]<[Model period end],1,0) (flag)",
                    "Deletable": true,
                    "Comment": "",
                    "HasSwitchSignLine": false,
                    "SwitchSignForReport": false,
                    "MultipleInputValues": null,
                    "NonPrimaryInput": false,
                    "Max": "NaN",
                    "Min": "NaN",
                    "IsBalanceButNotCorkscrew": false,
                    "IsEditable": true,
                    "IsConstant": false,
                    "UniqueID": "e070f4ab-b535-4cc0-938d-5c0e58b95c8c",
                    "Dimensions": {
                      "$type": "ModelMakerEngine.MMDimensions, ModelMakerEngine",
                      "$values": []
                    },
                    "EquationOBXInternal": "IF([Start date]<[Model period end],1,0)",
                    "NameOfGroup": "Time.Fixed Operating Cost Growth Rate index",
                    "EquationToParse": "IF([Start date]<[Model period end],1,0)",
                    "MostRecentExpectedUnitErrors": null,
                    "Units": {
                      "$id": "269",
                      "$type": "ModelMaker.Unit, ModelMaker",
                      "NumberFormatOverride": null,
                      "MatchAnything": false,
                      "ExternalRepresentation": "flag",
                      "ItemsOnTop": {
                        "$type": "System.Collections.Generic.List`1[[System.String, mscorlib]], mscorlib",
                        "$values": []
                      },
                      "ItemsOnBottom": {
                        "$type": "System.Collections.Generic.List`1[[System.String, mscorlib]], mscorlib",
                        "$values": []
                      },
                      "IsCurrency": false,
                      "ContainsSMU": false,
                      "IsDimensionless": false,
                      "InsertRowTotal": true,
                      "IgnoreWhenDeterminingExpectedUnits": false
                    },
                    "Name": "Fixed Operating Cost Growth Rate escalation duration flag",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70",
                    "$type": "ModelMaker.VariableNode, ModelMaker",
                    "RowTotalDependent": null,
                    "PutCalculationOnReport": false,
                    "CalculateOnThisReport": null,
                    "PivotTableLink": null,
                    "NumberFormatOverride": null,
                    "HasOpeningBalanceFlag": false,
                    "OpeningBalanceFlagAppliedName": "",
                    "ToolTip": "\n Is on Time.Fixed Operating Cost Growth Rate index=IF(AND([Model period end]>=[Start date],[Model period start]<=[Start date]),1,0) (flag)",
                    "Deletable": true,
                    "Comment": "",
                    "HasSwitchSignLine": false,
                    "SwitchSignForReport": false,
                    "MultipleInputValues": null,
                    "NonPrimaryInput": false,
                    "Max": "NaN",
                    "Min": "NaN",
                    "IsBalanceButNotCorkscrew": false,
                    "IsEditable": true,
                    "IsConstant": false,
                    "UniqueID": "fc8dbd25-95c3-479d-be25-69ec433a6e33",
                    "Dimensions": {
                      "$type": "ModelMakerEngine.MMDimensions, ModelMakerEngine",
                      "$values": []
                    },
                    "EquationOBXInternal": "IF(AND([Model period end]>=[Start date],[Model period start]<=[Start date]),1,0)",
                    "NameOfGroup": "Time.Fixed Operating Cost Growth Rate index",
                    "EquationToParse": "IF(AND([Model period end]>=[Start date],[Model period start]<=[Start date]),1,0)",
                    "MostRecentExpectedUnitErrors": null,
                    "Units": {
                      "$id": "271",
                      "$type": "ModelMaker.Unit, ModelMaker",
                      "NumberFormatOverride": null,
                      "MatchAnything": false,
                      "ExternalRepresentation": "flag",
                      "ItemsOnTop": {
                        "$type": "System.Collections.Generic.List`1[[System.String, mscorlib]], mscorlib",
                        "$values": []
                      },
                      "ItemsOnBottom": {
                        "$type": "System.Collections.Generic.List`1[[System.String, mscorlib]], mscorlib",
                        "$values": []
                      },
                      "IsCurrency": false,
                      "ContainsSMU": false,
                      "IsDimensionless": false,
                      "InsertRowTotal": true,
                      "IgnoreWhenDeterminingExpectedUnits": false
                    },
                    "Name": "First Fixed Operating Cost Growth Rate escalation flag",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72",
                    "$type": "ModelMaker.VariableNode, ModelMaker",
                    "RowTotalDependent": null,
                    "PutCalculationOnReport": false,
                    "CalculateOnThisReport": null,
                    "PivotTableLink": null,
                    "NumberFormatOverride": null,
                    "HasOpeningBalanceFlag": false,
                    "OpeningBalanceFlagAppliedName": "",
                    "ToolTip": "\n Is on Time.Fixed Operating Cost Growth Rate index=[Period number]*[First Fixed Operating Cost Growth Rate escalation flag] ()",
                    "Deletable": true,
                    "Comment": "",
                    "HasSwitchSignLine": false,
                    "SwitchSignForReport": false,
                    "MultipleInputValues": null,
                    "NonPrimaryInput": false,
                    "Max": "NaN",
                    "Min": "NaN",
                    "IsBalanceButNotCorkscrew": false,
                    "IsEditable": true,
                    "IsConstant": false,
                    "UniqueID": "28c1bc76-39bd-475f-a240-5134b4a950da",
                    "Dimensions": {
                      "$type": "ModelMakerEngine.MMDimensions, ModelMakerEngine",
                      "$values": []
                    },
                    "EquationOBXInternal": "[Period number]*[First Fixed Operating Cost Growth Rate escalation flag]",
                    "NameOfGroup": "Time.Fixed Operating Cost Growth Rate index",
                    "EquationToParse": "[Period number]*[First Fixed Operating Cost Growth Rate escalation flag]",
                    "MostRecentExpectedUnitErrors": null,
                    "Units": {
                      "$id": "273",
                      "$type": "ModelMaker.Unit, ModelMaker",
                      "NumberFormatOverride": null,
                      "MatchAnything": false,
                      "ExternalRepresentation": "",
                      "ItemsOnTop": {
                        "$type": "System.Collections.Generic.List`1[[System.String, mscorlib]], mscorlib",
                        "$values": []
                      },
                      "ItemsOnBottom": {
                        "$type": "System.Collections.Generic.List`1[[System.String, mscorlib]], mscorlib",
                        "$values": []
                      },
                      "IsCurrency": false,
                      "ContainsSMU": false,
                      "IsDimensionless": false,
                      "InsertRowTotal": true,
                      "IgnoreWhenDeterminingExpectedUnits": false
                    },
                    "Name": "First Fixed Operating Cost Growth Rate escalation period",
                    "ReportLines": {
                      "$type": "ModelMaker.UndoableCollection`1[[ModelMakerEngine.IReportLine, ModelMakerEngine]], ModelMaker.Undo",
                      "$values":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74",
                    "$type": "ModelMaker.VariableNode, ModelMaker",
                    "RowTotalDependent": null,
                    "PutCalculationOnReport": false,
                    "CalculateOnThisReport": null,
                    "PivotTableLink": null,
                    "NumberFormatOverride": null,
                    "HasOpeningBalanceFlag": false,
                    "OpeningBalanceFlagAppliedName": "",
                    "ToolTip": "\n Is on Time.Fixed Operating Cost Growth Rate index=SUM(ALLVALUES([First Fixed Operating Cost Growth Rate escalation period])) ()",
                    "Deletable": true,
                    "Comment": "",
                    "HasSwitchSignLine": false,
                    "SwitchSignForReport": false,
                    "MultipleInputValues": null,
                    "NonPrimaryInput": false,
                    "Max": "NaN",
                    "Min": "NaN",
                    "IsBalanceButNotCorkscrew": false,
                    "IsEditable": true,
                    "IsConstant": false,
                    "UniqueID": "43ec0dcf-0714-407f-8970-a5396b54489c",
                    "Dimensions": {
                      "$type": "ModelMakerEngine.MMDimensions, ModelMakerEngine",
                      "$values": []
                    },
                    "EquationOBXInternal": "SUM(ALLVALUES([First Fixed Operating Cost Growth Rate escalation period]))",
                    "NameOfGroup": "Time.Fixed Operating Cost Growth Rate index",
                    "EquationToParse": "SUM(ALLVALUES([First Fixed Operating Cost Growth Rate escalation period]))",
                    "MostRecentExpectedUnitErrors": null,
                    "Units": {
                      "$id": "275",
                      "$type": "ModelMaker.Unit, ModelMaker",
                      "NumberFormatOverride": null,
                      "MatchAnything": false,
                      "ExternalRepresentation": "",
                      "ItemsOnTop": {
                        "$type": "System.Collections.Generic.List`1[[System.String, mscorlib]], mscorlib",
                        "$values": []
                      },
                      "ItemsOnBottom": {
                        "$type": "System.Collections.Generic.List`1[[System.String, mscorlib]], mscorlib",
                        "$values": []
                      },
                      "IsCurrency": false,
                      "ContainsSMU": false,
                      "IsDimensionless": false,
                      "InsertRowTotal": true,
                      "IgnoreWhenDeterminingExpectedUnits": false
                    },
                    "Name": "Period of first Fixed Operating Cost Growth Rate escalation",
                    "ReportLines": {
                      "$type": "ModelMaker.UndoableCollection`1[[ModelMakerEngine.IReportLine, ModelMakerEngine]], ModelMaker.Undo",
                      "$values":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3,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76",
                    "$type": "ModelMaker.VariableNode, ModelMaker",
                    "RowTotalDependent": null,
                    "PutCalculationOnReport": false,
                    "CalculateOnThisReport": null,
                    "PivotTableLink": null,
                    "NumberFormatOverride": null,
                    "HasOpeningBalanceFlag": false,
                    "OpeningBalanceFlagAppliedName": "",
                    "ToolTip": "\n Is on Time.Fixed Operating Cost Growth Rate index=IF(MOD([Period number]-[Period of first Fixed Operating Cost Growth Rate escalation],[Fixed Operating Cost Growth Rate escalation frequency]/[Months per period])=0,1,0)*[Fixed Operating Cost Growth Rate escalation duration flag] (flag)",
                    "Deletable": true,
                    "Comment": "",
                    "HasSwitchSignLine": false,
                    "SwitchSignForReport": false,
                    "MultipleInputValues": null,
                    "NonPrimaryInput": false,
                    "Max": "NaN",
                    "Min": "NaN",
                    "IsBalanceButNotCorkscrew": false,
                    "IsEditable": true,
                    "IsConstant": false,
                    "UniqueID": "f07c0bb2-d854-4140-bf5d-96197f2c8c5b",
                    "Dimensions": {
                      "$type": "ModelMakerEngine.MMDimensions, ModelMakerEngine",
                      "$values": []
                    },
                    "EquationOBXInternal": "IF(MOD([Period number]-[Period of first Fixed Operating Cost Growth Rate escalation],[Fixed Operating Cost Growth Rate escalation frequency]/[Months per period])=0,1,0)*[Fixed Operating Cost Growth Rate escalation duration flag]",
                    "NameOfGroup": "Time.Fixed Operating Cost Growth Rate index",
                    "EquationToParse": "IF(MOD([Period number]-[Period of first Fixed Operating Cost Growth Rate escalation],[Fixed Operating Cost Growth Rate escalation frequency]/[Months per period])=0,1,0)*[Fixed Operating Cost Growth Rate escalation duration flag]",
                    "MostRecentExpectedUnitErrors": null,
                    "Units": {
                      "$id": "277",
                      "$type": "ModelMaker.Unit, ModelMaker",
                      "NumberFormatOverride": null,
                      "MatchAnything": false,
                      "ExternalRepresentation": "flag",
                      "ItemsOnTop": {
                        "$type": "System.Collections.Generic.List`1[[System.String, mscorlib]], mscorlib",
                        "$values": []
                      },
                      "ItemsOnBottom": {
                        "$type": "System.Collections.Generic.List`1[[System.String, mscorlib]], mscorlib",
                        "$values": []
                      },
                      "IsCurrency": false,
                      "ContainsSMU": false,
                      "IsDimensionless": false,
                      "InsertRowTotal": true,
                      "IgnoreWhenDeterminingExpectedUnits": false
                    },
                    "Name": "Fixed Operating Cost Growth Rate escalation step up frequency flag",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4,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78",
                    "$type": "ModelMaker.VariableNode, ModelMaker",
                    "RowTotalDependent": null,
                    "PutCalculationOnReport": false,
                    "CalculateOnThisReport": null,
                    "PivotTableLink": null,
                    "NumberFormatOverride": null,
                    "HasOpeningBalanceFlag": false,
                    "OpeningBalanceFlagAppliedName": "",
                    "ToolTip": "\n Is on Time.Fixed Operating Cost Growth Rate indexDATE(YEAR([Model period end]),MONTH([Model period end]),DAY([Start date]))*[Fixed Operating Cost Growth Rate escalation step up frequency flag]",
                    "Deletable": true,
                    "Comment": "",
                    "HasSwitchSignLine": false,
                    "SwitchSignForReport": false,
                    "MultipleInputValues": null,
                    "NonPrimaryInput": false,
                    "Max": "NaN",
                    "Min": "NaN",
                    "IsBalanceButNotCorkscrew": false,
                    "IsEditable": true,
                    "IsConstant": false,
                    "UniqueID": "2397ba2d-8feb-438f-8cac-c99ed3ee85f2",
                    "Dimensions": {
                      "$type": "ModelMakerEngine.MMDimensions, ModelMakerEngine",
                      "$values": []
                    },
                    "EquationOBXInternal": "DATE(YEAR([Model period end]),MONTH([Model period end]),DAY([Start date]))*[Fixed Operating Cost Growth Rate escalation step up frequency flag]",
                    "NameOfGroup": "Time.Fixed Operating Cost Growth Rate index",
                    "EquationToParse": "DATE(YEAR([Model period end]),MONTH([Model period end]),DAY([Start date]))*[Fixed Operating Cost Growth Rate escalation step up frequency flag]",
                    "MostRecentExpectedUnitErrors": null,
                    "Units": {
                      "$id": "279",
                      "$type": "ModelMaker.Unit, ModelMaker",
                      "NumberFormatOverride": null,
                      "MatchAnything": false,
                      "ExternalRepresentation": "date",
                      "ItemsOnTop": {
                        "$type": "System.Collections.Generic.List`1[[System.String, mscorlib]], mscorlib",
                        "$values": [
                          "DATE"
                        ]
                      },
                      "ItemsOnBottom": {
                        "$type": "System.Collections.Generic.List`1[[System.String, mscorlib]], mscorlib",
                        "$values": []
                      },
                      "IsCurrency": false,
                      "ContainsSMU": false,
                      "IsDimensionless": false,
                      "InsertRowTotal": true,
                      "IgnoreWhenDeterminingExpectedUnits": false
                    },
                    "Name": "Day in period Fixed Operating Cost Growth Rate escalation occurs",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5,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80",
                    "$type": "ModelMaker.VariableNode, ModelMaker",
                    "RowTotalDependent": null,
                    "PutCalculationOnReport": false,
                    "CalculateOnThisReport": null,
                    "PivotTableLink": null,
                    "NumberFormatOverride": null,
                    "HasOpeningBalanceFlag": false,
                    "OpeningBalanceFlagAppliedName": "",
                    "ToolTip": "\n Is on Time.Fixed Operating Cost Growth Rate index=YEARFRAC([Start date],[Day in period Fixed Operating Cost Growth Rate escalation occurs],1)*[Fixed Operating Cost Growth Rate escalation step up frequency flag] ()",
                    "Deletable": true,
                    "Comment": "",
                    "HasSwitchSignLine": false,
                    "SwitchSignForReport": false,
                    "MultipleInputValues": null,
                    "NonPrimaryInput": false,
                    "Max": "NaN",
                    "Min": "NaN",
                    "IsBalanceButNotCorkscrew": false,
                    "IsEditable": true,
                    "IsConstant": false,
                    "UniqueID": "37308676-22ff-4453-81ff-3548eb197f69",
                    "Dimensions": {
                      "$type": "ModelMakerEngine.MMDimensions, ModelMakerEngine",
                      "$values": []
                    },
                    "EquationOBXInternal": "YEARFRAC([Start date],[Day in period Fixed Operating Cost Growth Rate escalation occurs],1)*[Fixed Operating Cost Growth Rate escalation step up frequency flag]",
                    "NameOfGroup": "Time.Fixed Operating Cost Growth Rate index",
                    "EquationToParse": "YEARFRAC([Start date],[Day in period Fixed Operating Cost Growth Rate escalation occurs],1)*[Fixed Operating Cost Growth Rate escalation step up frequency flag]",
                    "MostRecentExpectedUnitErrors": null,
                    "Units": {
                      "$id": "281",
                      "$type": "ModelMaker.Unit, ModelMaker",
                      "NumberFormatOverride": null,
                      "MatchAnything": false,
                      "ExternalRepresentation": "",
                      "ItemsOnTop": {
                        "$type": "System.Collections.Generic.List`1[[System.String, mscorlib]], mscorlib",
                        "$values": []
                      },
                      "ItemsOnBottom": {
                        "$type": "System.Collections.Generic.List`1[[System.String, mscorlib]], mscorlib",
                        "$values": []
                      },
                      "IsCurrency": false,
                      "ContainsSMU": false,
                      "IsDimensionless": false,
                      "InsertRowTotal": true,
                      "IgnoreWhenDeterminingExpectedUnits": false
                    },
                    "Name": "years since Fixed Operating Cost Growth Rate base date",
                    "ReportLines": {
                      "$type": "ModelMaker.UndoableCollection`1[[ModelMakerEngine.IReportLine, ModelMakerEngine]], ModelMaker.Undo",
                      "$values":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6,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82",
                    "$type": "ModelMaker.VariableNode, ModelMaker",
                    "RowTotalDependent": null,
                    "PutCalculationOnReport": false,
                    "CalculateOnThisReport": null,
                    "PivotTableLink": null,
                    "NumberFormatOverride": null,
                    "HasOpeningBalanceFlag": false,
                    "OpeningBalanceFlagAppliedName": "",
                    "ToolTip": "\n Is on Time.Fixed Operating Cost Growth Rate index=IF([Fixed Operating Cost Growth Rate escalation duration flag]=0,1,IF([Fixed Operating Cost Growth Rate escalation step up frequency flag]=1,(1+[Fixed Operating Cost Growth Rate annual start escalation rate])^[years since Fixed Operating Cost Growth Rate base date],PREVIOUSVALUE())) (index)",
                    "Deletable": true,
                    "Comment": "",
                    "HasSwitchSignLine": false,
                    "SwitchSignForReport": false,
                    "MultipleInputValues": null,
                    "NonPrimaryInput": false,
                    "Max": "NaN",
                    "Min": "NaN",
                    "IsBalanceButNotCorkscrew": false,
                    "IsEditable": true,
                    "IsConstant": false,
                    "UniqueID": "7d0cc93e-03fd-4949-85df-9b2322f56e2b",
                    "Dimensions": {
                      "$type": "ModelMakerEngine.MMDimensions, ModelMakerEngine",
                      "$values": []
                    },
                    "EquationOBXInternal": "IF([Fixed Operating Cost Growth Rate escalation duration flag]=0,1,IF([Fixed Operating Cost Growth Rate escalation step up frequency flag]=1,(1+[Fixed Operating Cost Growth Rate annual start escalation rate])^[years since Fixed Operating Cost Growth Rate base date],PREVIOUSVALUE()))",
                    "NameOfGroup": "Time.Fixed Operating Cost Growth Rate index",
                    "EquationToParse": "IF([Fixed Operating Cost Growth Rate escalation duration flag]=0,1,IF([Fixed Operating Cost Growth Rate escalation step up frequency flag]=1,(1+[Fixed Operating Cost Growth Rate annual start escalation rate])^[years since Fixed Operating Cost Growth Rate base date],PREVIOUSVALUE()))",
                    "MostRecentExpectedUnitErrors": null,
                    "Units": {
                      "$id": "283",
                      "$type": "ModelMaker.Unit, ModelMaker",
                      "NumberFormatOverride": null,
                      "MatchAnything": false,
                      "ExternalRepresentation": "index",
                      "ItemsOnTop": {
                        "$type": "System.Collections.Generic.List`1[[System.String, mscorlib]], mscorlib",
                        "$values": []
                      },
                      "ItemsOnBottom": {
                        "$type": "System.Collections.Generic.List`1[[System.String, mscorlib]], mscorlib",
                        "$values": []
                      },
                      "IsCurrency": false,
                      "ContainsSMU": false,
                      "IsDimensionless": false,
                      "InsertRowTotal": true,
                      "IgnoreWhenDeterminingExpectedUnits": false
                    },
                    "Name": "Fixed Operating Cost Growth Rate escalation indexation factor",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7,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true,
              "IsChecksGroup": false,
              "IsAlertsGroup": false,
              "IsChecksAndAlertsGroup": false,
              "IsUnallocatedGroup": false,
              "IsInputsGroup": false,
              "IsFlag": true,
              "IsTimeAndFlagsGroup": false,
              "DimensionsAcross": {
                "$type": "ModelMakerEngine.MMDimensions, ModelMakerEngine",
                "$values": []
              },
              "TimeAxis": 0,
              "IndexInParent": -1,
              "Name": "Fixed Operating Cost Growth Rate index",
              "Parent": {
                "$ref": "1"
              },
              "Visible": true,
              "ToolTip": "",
              "OpeningBalanceFlagAppliedName": "",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84",
              "$type": "ModelMaker.GroupNode, ModelMaker",
              "TabOrHeaderColour": "",
              "Comment": "",
              "NameOfGroup": "Time",
              "YPosition": 4,
              "Folded": true,
              "Font": null,
              "Children": {
                "$type": "ModelMaker.GroupNodeChildCollection, ModelMaker",
                "$values": [
                  {
                    "$id": "285",
                    "$type": "ModelMaker.VariableNode, ModelMaker",
                    "RowTotalDependent": null,
                    "PutCalculationOnReport": false,
                    "CalculateOnThisReport": null,
                    "PivotTableLink": null,
                    "NumberFormatOverride": null,
                    "HasOpeningBalanceFlag": false,
                    "OpeningBalanceFlagAppliedName": "",
                    "ToolTip": "\n Is on Time.Invoice Finance Enabled flag=IF(AND([Model period end]>=[Invoice Finance Enabled beginning date],[Model period start]<=[Invoice Finance Enabled end date]),1,0) (flag)",
                    "Deletable": true,
                    "Comment": "",
                    "HasSwitchSignLine": false,
                    "SwitchSignForReport": false,
                    "MultipleInputValues": null,
                    "NonPrimaryInput": false,
                    "Max": "NaN",
                    "Min": "NaN",
                    "IsBalanceButNotCorkscrew": false,
                    "IsEditable": true,
                    "IsConstant": false,
                    "UniqueID": "e26dc22a-d5f0-490a-8a52-c1de34136cc9",
                    "Dimensions": {
                      "$type": "ModelMakerEngine.MMDimensions, ModelMakerEngine",
                      "$values": []
                    },
                    "EquationOBXInternal": "IF(AND([Model period end]>=[Invoice Finance Enabled beginning date],[Model period start]<=[Invoice Finance Enabled end date]),1,0)",
                    "NameOfGroup": "Time.Invoice Finance Enabled flag",
                    "EquationToParse": "IF(AND([Model period end]>=[Invoice Finance Enabled beginning date],[Model period start]<=[Invoice Finance Enabled end date]),1,0)",
                    "MostRecentExpectedUnitErrors": null,
                    "Units": {
                      "$id": "286",
                      "$type": "ModelMaker.Unit, ModelMaker",
                      "NumberFormatOverride": null,
                      "MatchAnything": false,
                      "ExternalRepresentation": "flag",
                      "ItemsOnTop": {
                        "$type": "System.Collections.Generic.List`1[[System.String, mscorlib]], mscorlib",
                        "$values": []
                      },
                      "ItemsOnBottom": {
                        "$type": "System.Collections.Generic.List`1[[System.String, mscorlib]], mscorlib",
                        "$values": []
                      },
                      "IsCurrency": false,
                      "ContainsSMU": false,
                      "IsDimensionless": false,
                      "InsertRowTotal": true,
                      "IgnoreWhenDeterminingExpectedUnits": false
                    },
                    "Name": "Invoice Finance Enabled flag",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false,
              "IsAlertsGroup": false,
              "IsChecksAndAlertsGroup": false,
              "IsUnallocatedGroup": false,
              "IsInputsGroup": false,
              "IsFlag": true,
              "IsTimeAndFlagsGroup": false,
              "DimensionsAcross": {
                "$type": "ModelMakerEngine.MMDimensions, ModelMakerEngine",
                "$values": []
              },
              "TimeAxis": 0,
              "IndexInParent": -1,
              "Name": "Invoice Finance Enabled flag",
              "Parent": {
                "$ref": "1"
              },
              "Visible": true,
              "ToolTip": "",
              "OpeningBalanceFlagAppliedName": "",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87",
              "$type": "ModelMaker.GroupNode, ModelMaker",
              "TabOrHeaderColour": "",
              "Comment": "",
              "NameOfGroup": "Time",
              "YPosition": 5,
              "Folded": true,
              "Font": null,
              "Children": {
                "$type": "ModelMaker.GroupNodeChildCollection, ModelMaker",
                "$values": [
                  {
                    "$id": "288",
                    "$type": "ModelMaker.VariableNode, ModelMaker",
                    "RowTotalDependent": null,
                    "PutCalculationOnReport": false,
                    "CalculateOnThisReport": null,
                    "PivotTableLink": null,
                    "NumberFormatOverride": null,
                    "HasOpeningBalanceFlag": false,
                    "OpeningBalanceFlagAppliedName": "",
                    "ToolTip": "\n Is on Time.Trade finance enabled flag=IF(AND([Model period end]>=[Supply Chain Finance enabled beginning date],[Model period start]<=[Supply Chain Finance enabled end date]),1,0) (flag)",
                    "Deletable": true,
                    "Comment": "",
                    "HasSwitchSignLine": false,
                    "SwitchSignForReport": false,
                    "MultipleInputValues": null,
                    "NonPrimaryInput": false,
                    "Max": "NaN",
                    "Min": "NaN",
                    "IsBalanceButNotCorkscrew": false,
                    "IsEditable": true,
                    "IsConstant": false,
                    "UniqueID": "2eb9ee0a-fabb-47e7-8d00-948f03da9dfb",
                    "Dimensions": {
                      "$type": "ModelMakerEngine.MMDimensions, ModelMakerEngine",
                      "$values": []
                    },
                    "EquationOBXInternal": "IF(AND([Model period end]>=[Supply Chain Finance enabled beginning date],[Model period start]<=[Supply Chain Finance enabled end date]),1,0)",
                    "NameOfGroup": "Time.Trade finance enabled flag",
                    "EquationToParse": "IF(AND([Model period end]>=[Supply Chain Finance enabled beginning date],[Model period start]<=[Supply Chain Finance enabled end date]),1,0)",
                    "MostRecentExpectedUnitErrors": null,
                    "Units": {
                      "$id": "289",
                      "$type": "ModelMaker.Unit, ModelMaker",
                      "NumberFormatOverride": null,
                      "MatchAnything": false,
                      "ExternalRepresentation": "flag",
                      "ItemsOnTop": {
                        "$type": "System.Collections.Generic.List`1[[System.String, mscorlib]], mscorlib",
                        "$values": []
                      },
                      "ItemsOnBottom": {
                        "$type": "System.Collections.Generic.List`1[[System.String, mscorlib]], mscorlib",
                        "$values": []
                      },
                      "IsCurrency": false,
                      "ContainsSMU": false,
                      "IsDimensionless": false,
                      "InsertRowTotal": true,
                      "IgnoreWhenDeterminingExpectedUnits": false
                    },
                    "Name": "Supply Chain Finance enabled flag",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false,
              "IsAlertsGroup": false,
              "IsChecksAndAlertsGroup": false,
              "IsUnallocatedGroup": false,
              "IsInputsGroup": false,
              "IsFlag": true,
              "IsTimeAndFlagsGroup": false,
              "DimensionsAcross": {
                "$type": "ModelMakerEngine.MMDimensions, ModelMakerEngine",
                "$values": []
              },
              "TimeAxis": 0,
              "IndexInParent": -1,
              "Name": "Trade finance enabled flag",
              "Parent": {
                "$ref": "1"
              },
              "Visible": true,
              "ToolTip": "",
              "OpeningBalanceFlagAppliedName": "",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
        "AllowAddChildren": true,
        "AllowRemoveChildren": true,
        "IsImported": false,
        "IsChecksGroup": false,
        "IsAlertsGroup": false,
        "IsChecksAndAlertsGroup": false,
        "IsUnallocatedGroup": false,
        "IsInputsGroup": false,
        "IsFlag": false,
        "IsTimeAndFlagsGroup": true,
        "DimensionsAcross": {
          "$type": "ModelMakerEngine.MMDimensions, ModelMakerEngine",
          "$values": []
        },
        "TimeAxis": 0,
        "IndexInParent": 2,
        "Name": "Time",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false,
        "Issues": null
      },
      {
        "$id": "290",
        "$type": "ModelMaker.GroupNode, ModelMaker",
        "TabOrHeaderColour": "",
        "Comment": "",
        "NameOfGroup": "Model Checks and Alerts",
        "YPosition": 0,
        "Folded": true,
        "Font": null,
        "Children": {
          "$type": "ModelMaker.GroupNodeChildCollection, ModelMaker",
          "$values": [
            {
              "$id": "291",
              "$type": "ModelMaker.VariableNode, ModelMaker",
              "RowTotalDependent": null,
              "PutCalculationOnReport": false,
              "CalculateOnThisReport": null,
              "PivotTableLink": null,
              "NumberFormatOverride": null,
              "HasOpeningBalanceFlag": false,
              "OpeningBalanceFlagAppliedName": "",
              "ToolTip": "\n Is on Model Checks and Alerts.Model Checks=IF(ROUND(ABS([Net Assets] - [Shareholder Equity]),6)=0,0,1) (Check)",
              "Deletable": true,
              "Comment": "",
              "HasSwitchSignLine": false,
              "SwitchSignForReport": false,
              "MultipleInputValues": null,
              "NonPrimaryInput": false,
              "Max": "NaN",
              "Min": "NaN",
              "IsBalanceButNotCorkscrew": false,
              "IsEditable": true,
              "IsConstant": false,
              "UniqueID": "3fc144e6-f7eb-419f-bf57-c182bbc77d0c",
              "Dimensions": {
                "$type": "ModelMakerEngine.MMDimensions, ModelMakerEngine",
                "$values": []
              },
              "EquationOBXInternal": "IF(ROUND(ABS([Net Assets] - [Shareholder Equity]),6)=0,0,1)",
              "NameOfGroup": "Model Checks and Alerts.Model Checks",
              "EquationToParse": "IF(ROUND(ABS([Net Assets] - [Shareholder Equity]),6)=0,0,1)",
              "MostRecentExpectedUnitErrors": null,
              "Units": {
                "$id": "292",
                "$type": "ModelMaker.Unit, ModelMaker",
                "NumberFormatOverride": null,
                "MatchAnything": true,
                "ExternalRepresentation": "Check",
                "ItemsOnTop": {
                  "$type": "System.Collections.Generic.List`1[[System.String, mscorlib]], mscorlib",
                  "$values": [
                    "CHECK"
                  ]
                },
                "ItemsOnBottom": {
                  "$type": "System.Collections.Generic.List`1[[System.String, mscorlib]], mscorlib",
                  "$values": []
                },
                "IsCurrency": false,
                "ContainsSMU": false,
                "IsDimensionless": false,
                "InsertRowTotal": true,
                "IgnoreWhenDeterminingExpectedUnits": false
              },
              "Name": "Balance Sheet Balances",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tru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true,
        "IsAlertsGroup": false,
        "IsChecksAndAlertsGroup": false,
        "IsUnallocatedGroup": false,
        "IsInputsGroup": false,
        "IsFlag": false,
        "IsTimeAndFlagsGroup": false,
        "DimensionsAcross": {
          "$type": "ModelMakerEngine.MMDimensions, ModelMakerEngine",
          "$values": []
        },
        "TimeAxis": 0,
        "IndexInParent": -1,
        "Name": "Model Check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false,
        "Issues": null
      },
      {
        "$id": "293",
        "$type": "ModelMaker.GroupNode, ModelMaker",
        "TabOrHeaderColour": "",
        "Comment": "",
        "NameOfGroup": "Model Checks and Alerts",
        "YPosition": 1,
        "Folded": true,
        "Font": null,
        "Children": {
          "$type": "ModelMaker.GroupNodeChildCollection, ModelMaker",
          "$values": []
        },
        "AllowAddChildren": true,
        "AllowRemoveChildren": true,
        "IsImported": false,
        "IsChecksGroup": false,
        "IsAlertsGroup": true,
        "IsChecksAndAlertsGroup": false,
        "IsUnallocatedGroup": false,
        "IsInputsGroup": false,
        "IsFlag": false,
        "IsTimeAndFlagsGroup": false,
        "DimensionsAcross": {
          "$type": "ModelMakerEngine.MMDimensions, ModelMakerEngine",
          "$values": []
        },
        "TimeAxis": 0,
        "IndexInParent": -1,
        "Name": "Model Alert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false,
        "Issues": null
      },
      {
        "$id": "294",
        "$type": "ModelMaker.GroupNode, ModelMaker",
        "TabOrHeaderColour": "",
        "Comment": "",
        "NameOfGroup": null,
        "YPosition": 0,
        "Folded": false,
        "Font": null,
        "Children": {
          "$type": "ModelMaker.GroupNodeChildCollection, ModelMaker",
          "$values": [
            {
              "$ref": "290"
            },
            {
              "$ref": "293"
            }
          ]
        },
        "AllowAddChildren": true,
        "AllowRemoveChildren": true,
        "IsImported": false,
        "IsChecksGroup": false,
        "IsAlertsGroup": false,
        "IsChecksAndAlertsGroup": true,
        "IsUnallocatedGroup": false,
        "IsInputsGroup": false,
        "IsFlag": false,
        "IsTimeAndFlagsGroup": false,
        "DimensionsAcross": {
          "$type": "ModelMakerEngine.MMDimensions, ModelMakerEngine",
          "$values": []
        },
        "TimeAxis": 0,
        "IndexInParent": 15,
        "Name": "Model Checks and Alert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false,
        "Issues": null
      },
      {
        "$ref": "149"
      },
      {
        "$ref": "242"
      },
      {
        "$ref": "248"
      },
      {
        "$ref": "145"
      },
      {
        "$ref": "240"
      },
      {
        "$ref": "243"
      },
      {
        "$ref": "147"
      },
      {
        "$ref": "245"
      },
      {
        "$ref": "188"
      },
      {
        "$ref": "163"
      },
      {
        "$ref": "191"
      },
      {
        "$id": "295",
        "$type": "ModelMaker.GroupNode, ModelMaker",
        "TabOrHeaderColour": "",
        "Comment": "",
        "NameOfGroup": null,
        "YPosition": 0,
        "Folded": false,
        "Font": null,
        "Children": {
          "$type": "ModelMaker.GroupNodeChildCollection, ModelMaker",
          "$values": [
            {
              "$ref": "92"
            },
            {
              "$ref": "70"
            },
            {
              "$ref": "87"
            },
            {
              "$ref": "86"
            },
            {
              "$ref": "96"
            },
            {
              "$ref": "95"
            },
            {
              "$ref": "101"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9,
        "Name": "Inventory",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ref": "101"
      },
      {
        "$ref": "181"
      },
      {
        "$ref": "86"
      },
      {
        "$ref": "95"
      },
      {
        "$ref": "70"
      },
      {
        "$ref": "87"
      },
      {
        "$ref": "92"
      },
      {
        "$ref": "4"
      },
      {
        "$ref": "96"
      },
      {
        "$id": "296",
        "$type": "ModelMaker.GroupNode, ModelMaker",
        "TabOrHeaderColour": "",
        "Comment": "",
        "NameOfGroup": null,
        "YPosition": 0,
        "Folded": false,
        "Font": null,
        "Children": {
          "$type": "ModelMaker.GroupNodeChildCollection, ModelMaker",
          "$values": [
            {
              "$ref": "75"
            },
            {
              "$ref": "81"
            },
            {
              "$ref": "82"
            },
            {
              "$ref": "78"
            },
            {
              "$id": "297",
              "$type": "ModelMaker.VariableNode, ModelMaker",
              "RowTotalDependent": null,
              "PutCalculationOnReport": false,
              "CalculateOnThisReport": null,
              "PivotTableLink": null,
              "NumberFormatOverride": null,
              "HasOpeningBalanceFlag": false,
              "OpeningBalanceFlagAppliedName": "",
              "ToolTip": "\n Is on Customers=([New customers orders]+[Renewing Customer Orders]) * [Sales Price Unit] * [Contract Length] (GBP)",
              "Deletable": true,
              "Comment": "",
              "HasSwitchSignLine": false,
              "SwitchSignForReport": false,
              "MultipleInputValues": null,
              "NonPrimaryInput": false,
              "Max": "NaN",
              "Min": "NaN",
              "IsBalanceButNotCorkscrew": false,
              "IsEditable": true,
              "IsConstant": false,
              "UniqueID": "3f65d90c-fb3e-4362-bf8b-efe4fe720476",
              "Dimensions": {
                "$type": "ModelMakerEngine.MMDimensions, ModelMakerEngine",
                "$values": []
              },
              "EquationOBXInternal": "([New customers orders]+[Renewing Customer Orders]) * [Sales Price Unit] * [Contract Length]",
              "NameOfGroup": "Customers",
              "EquationToParse": "([New customers orders]+[Renewing Customer Orders]) * [Sales Price Unit] * [Contract Length]",
              "MostRecentExpectedUnitErrors": null,
              "Units": {
                "$id": "298",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Sales",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tru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4,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7,
        "Name": "Customer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ref": "81"
      },
      {
        "$ref": "161"
      },
      {
        "$ref": "151"
      },
      {
        "$ref": "193"
      },
      {
        "$id": "299",
        "$type": "ModelMaker.GroupNode, ModelMaker",
        "TabOrHeaderColour": "",
        "Comment": "",
        "NameOfGroup": null,
        "YPosition": 0,
        "Folded": false,
        "Font": null,
        "Children": {
          "$type": "ModelMaker.GroupNodeChildCollection, ModelMaker",
          "$values":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6,
        "Name": "Optimisation",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ref": "202"
      },
      {
        "$ref": "200"
      },
      {
        "$ref": "201"
      },
      {
        "$ref": "75"
      },
      {
        "$ref": "82"
      },
      {
        "$ref": "166"
      },
      {
        "$ref": "168"
      },
      {
        "$ref": "47"
      },
      {
        "$id": "300",
        "$type": "ModelMaker.GroupNode, ModelMaker",
        "TabOrHeaderColour": "",
        "Comment": "",
        "NameOfGroup": null,
        "YPosition": 0,
        "Folded": false,
        "Font": null,
        "Children": {
          "$type": "ModelMaker.GroupNodeChildCollection, ModelMaker",
          "$values": []
        },
        "AllowAddChildren": true,
        "AllowRemoveChildren": true,
        "IsImported": false,
        "IsChecksGroup": true,
        "IsAlertsGroup": false,
        "IsChecksAndAlertsGroup": false,
        "IsUnallocatedGroup": false,
        "IsInputsGroup": false,
        "IsFlag": false,
        "IsTimeAndFlagsGroup": false,
        "DimensionsAcross": {
          "$type": "ModelMakerEngine.MMDimensions, ModelMakerEngine",
          "$values": []
        },
        "TimeAxis": 0,
        "IndexInParent": -1,
        "Name": "Model Check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false,
        "Issues": null
      },
      {
        "$id": "301",
        "$type": "ModelMaker.GroupNode, ModelMaker",
        "TabOrHeaderColour": "",
        "Comment": "",
        "NameOfGroup": null,
        "YPosition": 0,
        "Folded": false,
        "Font": null,
        "Children": {
          "$type": "ModelMaker.GroupNodeChildCollection, ModelMaker",
          "$values": []
        },
        "AllowAddChildren": true,
        "AllowRemoveChildren": true,
        "IsImported": false,
        "IsChecksGroup": false,
        "IsAlertsGroup": true,
        "IsChecksAndAlertsGroup": false,
        "IsUnallocatedGroup": false,
        "IsInputsGroup": false,
        "IsFlag": false,
        "IsTimeAndFlagsGroup": false,
        "DimensionsAcross": {
          "$type": "ModelMakerEngine.MMDimensions, ModelMakerEngine",
          "$values": []
        },
        "TimeAxis": 0,
        "IndexInParent": -1,
        "Name": "Model Alert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false,
        "Issues": null
      },
      {
        "$ref": "137"
      },
      {
        "$ref": "211"
      },
      {
        "$ref": "112"
      },
      {
        "$ref": "10"
      },
      {
        "$ref": "17"
      },
      {
        "$ref": "69"
      },
      {
        "$ref": "208"
      },
      {
        "$id": "302",
        "$type": "ModelMaker.GroupNode, ModelMaker",
        "TabOrHeaderColour": "",
        "Comment": "",
        "NameOfGroup": null,
        "YPosition": 0,
        "Folded": false,
        "Font": null,
        "Children": {
          "$type": "ModelMaker.GroupNodeChildCollection, ModelMaker",
          "$values": [
            {
              "$ref": "112"
            },
            {
              "$ref": "118"
            },
            {
              "$ref": "134"
            },
            {
              "$ref": "141"
            },
            {
              "$ref": "137"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4,
        "Name": "Financial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ref": "185"
      },
      {
        "$ref": "144"
      },
      {
        "$ref": "6"
      },
      {
        "$ref": "114"
      },
      {
        "$ref": "207"
      },
      {
        "$ref": "134"
      },
      {
        "$ref": "107"
      },
      {
        "$ref": "209"
      },
      {
        "$ref": "117"
      },
      {
        "$ref": "210"
      },
      {
        "$ref": "291"
      },
      {
        "$ref": "108"
      },
      {
        "$ref": "118"
      },
      {
        "$ref": "203"
      },
      {
        "$ref": "251"
      },
      {
        "$ref": "157"
      },
      {
        "$ref": "253"
      },
      {
        "$ref": "255"
      },
      {
        "$ref": "159"
      },
      {
        "$ref": "257"
      },
      {
        "$ref": "259"
      },
      {
        "$ref": "261"
      },
      {
        "$ref": "263"
      },
      {
        "$ref": "265"
      },
      {
        "$ref": "250"
      },
      {
        "$ref": "154"
      },
      {
        "$ref": "182"
      },
      {
        "$ref": "171"
      },
      {
        "$id": "303",
        "$type": "ModelMaker.GroupNode, ModelMaker",
        "TabOrHeaderColour": "",
        "Comment": "",
        "NameOfGroup": null,
        "YPosition": 0,
        "Folded": false,
        "Font": null,
        "Children": {
          "$type": "ModelMaker.GroupNodeChildCollection, ModelMaker",
          "$values": [
            {
              "$ref": "17"
            },
            {
              "$ref": "10"
            },
            {
              "$ref": "117"
            },
            {
              "$ref": "107"
            },
            {
              "$ref": "13"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1,
        "Name": "Working Capital",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304",
        "$type": "ModelMaker.GroupNode, ModelMaker",
        "TabOrHeaderColour": "",
        "Comment": "",
        "NameOfGroup": null,
        "YPosition": 0,
        "Folded": false,
        "Font": null,
        "Children": {
          "$type": "ModelMaker.GroupNodeChildCollection, ModelMaker",
          "$values": [
            {
              "$ref": "108"
            },
            {
              "$ref": "47"
            },
            {
              "$ref": "114"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8,
        "Name": "Income",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305",
        "$type": "ModelMaker.GroupNode, ModelMaker",
        "TabOrHeaderColour": "",
        "Comment": "",
        "NameOfGroup": null,
        "YPosition": 0,
        "Folded": false,
        "Font": null,
        "Children": {
          "$type": "ModelMaker.GroupNodeChildCollection, ModelMaker",
          "$values": [
            {
              "$ref": "52"
            },
            {
              "$ref": "50"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0,
        "Name": "Expense",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ref": "52"
      },
      {
        "$ref": "78"
      },
      {
        "$ref": "50"
      },
      {
        "$ref": "297"
      },
      {
        "$ref": "179"
      },
      {
        "$ref": "173"
      },
      {
        "$ref": "268"
      },
      {
        "$ref": "175"
      },
      {
        "$ref": "270"
      },
      {
        "$ref": "272"
      },
      {
        "$ref": "177"
      },
      {
        "$ref": "274"
      },
      {
        "$ref": "276"
      },
      {
        "$ref": "278"
      },
      {
        "$ref": "280"
      },
      {
        "$ref": "282"
      },
      {
        "$ref": "267"
      },
      {
        "$ref": "13"
      },
      {
        "$ref": "196"
      },
      {
        "$ref": "174"
      },
      {
        "$ref": "152"
      },
      {
        "$id": "306",
        "$type": "ModelMaker.GroupNode, ModelMaker",
        "TabOrHeaderColour": "",
        "Comment": "",
        "NameOfGroup": null,
        "YPosition": 0,
        "Folded": false,
        "Font": null,
        "Children": {
          "$type": "ModelMaker.GroupNodeChildCollection, ModelMaker",
          "$values":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4,
        "Name": "Debt",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ref": "213"
      },
      {
        "$ref": "215"
      },
      {
        "$ref": "234"
      },
      {
        "$ref": "232"
      },
      {
        "$ref": "122"
      },
      {
        "$ref": "22"
      },
      {
        "$ref": "25"
      },
      {
        "$ref": "123"
      },
      {
        "$ref": "63"
      },
      {
        "$ref": "34"
      },
      {
        "$id": "307",
        "$type": "ModelMaker.VariableNode, ModelMaker",
        "RowTotalDependent": null,
        "PutCalculationOnReport": false,
        "CalculateOnThisReport": null,
        "PivotTableLink": null,
        "NumberFormatOverride": null,
        "HasOpeningBalanceFlag": false,
        "OpeningBalanceFlagAppliedName": "",
        "ToolTip": "\n Is on Supply Chain finance=[All in Supply Chain Finance annual interest rate]/[debt day count convention]*[Days in period] (%)",
        "Deletable": true,
        "Comment": "",
        "HasSwitchSignLine": false,
        "SwitchSignForReport": false,
        "MultipleInputValues": null,
        "NonPrimaryInput": false,
        "Max": "NaN",
        "Min": "NaN",
        "IsBalanceButNotCorkscrew": false,
        "IsEditable": true,
        "IsConstant": false,
        "UniqueID": "cf982fd5-f931-4255-b414-73c338686e99",
        "Dimensions": {
          "$type": "ModelMakerEngine.MMDimensions, ModelMakerEngine",
          "$values": []
        },
        "EquationOBXInternal": "[All in Supply Chain Finance annual interest rate]/[debt day count convention]*[Days in period]",
        "NameOfGroup": "Trade Finance",
        "EquationToParse": "[All in Supply Chain Finance annual interest rate]/[debt day count convention]*[Days in period]",
        "MostRecentExpectedUnitErrors": null,
        "Units": {
          "$id": "308",
          "$type": "ModelMaker.Unit, ModelMaker",
          "NumberFormatOverride": null,
          "MatchAnything": false,
          "ExternalRepresentation": "%",
          "ItemsOnTop": {
            "$type": "System.Collections.Generic.List`1[[System.String, mscorlib]], mscorlib",
            "$values": []
          },
          "ItemsOnBottom": {
            "$type": "System.Collections.Generic.List`1[[System.String, mscorlib]], mscorlib",
            "$values": []
          },
          "IsCurrency": false,
          "ContainsSMU": false,
          "IsDimensionless": true,
          "InsertRowTotal": true,
          "IgnoreWhenDeterminingExpectedUnits": false
        },
        "Name": "Supply Chain Finance period interest rate",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6,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309",
        "$type": "ModelMaker.GroupNode, ModelMaker",
        "TabOrHeaderColour": "",
        "Comment": "",
        "NameOfGroup": null,
        "YPosition": 0,
        "Folded": false,
        "Font": null,
        "Children": {
          "$type": "ModelMaker.GroupNodeChildCollection, ModelMaker",
          "$values": [
            {
              "$ref": "122"
            },
            {
              "$ref": "22"
            },
            {
              "$ref": "25"
            },
            {
              "$ref": "123"
            },
            {
              "$ref": "63"
            },
            {
              "$ref": "34"
            },
            {
              "$ref": "307"
            }
          ]
        },
        "AllowAddChildren": true,
        "AllowRemoveChildren": true,
        "IsImported": true,
        "IsChecksGroup": false,
        "IsAlertsGroup": false,
        "IsChecksAndAlertsGroup": false,
        "IsUnallocatedGroup": false,
        "IsInputsGroup": false,
        "IsFlag": false,
        "IsTimeAndFlagsGroup": false,
        "DimensionsAcross": {
          "$type": "ModelMakerEngine.MMDimensions, ModelMakerEngine",
          "$values": []
        },
        "TimeAxis": 0,
        "IndexInParent": 13,
        "Name": "Supply Chain finance",
        "Parent": {
          "$ref": "1"
        },
        "Visible": true,
        "ToolTip": "",
        "OpeningBalanceFlagAppliedName": "",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ref": "212"
      },
      {
        "$ref": "236"
      },
      {
        "$ref": "206"
      },
      {
        "$ref": "127"
      },
      {
        "$ref": "28"
      },
      {
        "$ref": "31"
      },
      {
        "$ref": "128"
      },
      {
        "$ref": "60"
      },
      {
        "$ref": "37"
      },
      {
        "$id": "310",
        "$type": "ModelMaker.VariableNode, ModelMaker",
        "RowTotalDependent": null,
        "PutCalculationOnReport": false,
        "CalculateOnThisReport": null,
        "PivotTableLink": null,
        "NumberFormatOverride": null,
        "HasOpeningBalanceFlag": false,
        "OpeningBalanceFlagAppliedName": "",
        "ToolTip": "\n Is on Invoice finance=[All in Invoice Finance annual interest rate]/[debt day count convention]*[Days in period] (%)",
        "Deletable": true,
        "Comment": "",
        "HasSwitchSignLine": false,
        "SwitchSignForReport": false,
        "MultipleInputValues": null,
        "NonPrimaryInput": false,
        "Max": "NaN",
        "Min": "NaN",
        "IsBalanceButNotCorkscrew": false,
        "IsEditable": true,
        "IsConstant": false,
        "UniqueID": "d4181b17-5aea-4723-b540-15a7c29e3ccc",
        "Dimensions": {
          "$type": "ModelMakerEngine.MMDimensions, ModelMakerEngine",
          "$values": []
        },
        "EquationOBXInternal": "[All in Invoice Finance annual interest rate]/[debt day count convention]*[Days in period]",
        "NameOfGroup": "Invoice finance",
        "EquationToParse": "[All in Invoice Finance annual interest rate]/[debt day count convention]*[Days in period]",
        "MostRecentExpectedUnitErrors": null,
        "Units": {
          "$id": "311",
          "$type": "ModelMaker.Unit, ModelMaker",
          "NumberFormatOverride": null,
          "MatchAnything": false,
          "ExternalRepresentation": "%",
          "ItemsOnTop": {
            "$type": "System.Collections.Generic.List`1[[System.String, mscorlib]], mscorlib",
            "$values": []
          },
          "ItemsOnBottom": {
            "$type": "System.Collections.Generic.List`1[[System.String, mscorlib]], mscorlib",
            "$values": []
          },
          "IsCurrency": false,
          "ContainsSMU": false,
          "IsDimensionless": true,
          "InsertRowTotal": true,
          "IgnoreWhenDeterminingExpectedUnits": false
        },
        "Name": "Invoice finance period interest rate",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6,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312",
        "$type": "ModelMaker.GroupNode, ModelMaker",
        "TabOrHeaderColour": "",
        "Comment": "",
        "NameOfGroup": null,
        "YPosition": 0,
        "Folded": false,
        "Font": null,
        "Children": {
          "$type": "ModelMaker.GroupNodeChildCollection, ModelMaker",
          "$values": [
            {
              "$ref": "127"
            },
            {
              "$ref": "28"
            },
            {
              "$ref": "31"
            },
            {
              "$ref": "128"
            },
            {
              "$ref": "60"
            },
            {
              "$ref": "37"
            },
            {
              "$ref": "310"
            }
          ]
        },
        "AllowAddChildren": true,
        "AllowRemoveChildren": true,
        "IsImported": true,
        "IsChecksGroup": false,
        "IsAlertsGroup": false,
        "IsChecksAndAlertsGroup": false,
        "IsUnallocatedGroup": false,
        "IsInputsGroup": false,
        "IsFlag": false,
        "IsTimeAndFlagsGroup": false,
        "DimensionsAcross": {
          "$type": "ModelMakerEngine.MMDimensions, ModelMakerEngine",
          "$values": []
        },
        "TimeAxis": 0,
        "IndexInParent": 12,
        "Name": "Invoice finance",
        "Parent": {
          "$ref": "1"
        },
        "Visible": true,
        "ToolTip": "",
        "OpeningBalanceFlagAppliedName": "",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ref": "222"
      },
      {
        "$ref": "224"
      },
      {
        "$ref": "226"
      },
      {
        "$ref": "227"
      },
      {
        "$ref": "217"
      },
      {
        "$ref": "15"
      },
      {
        "$ref": "20"
      },
      {
        "$ref": "40"
      },
      {
        "$id": "313",
        "$type": "ModelMaker.VariableNode, ModelMaker",
        "RowTotalDependent": null,
        "PutCalculationOnReport": false,
        "CalculateOnThisReport": null,
        "PivotTableLink": null,
        "NumberFormatOverride": null,
        "HasOpeningBalanceFlag": false,
        "OpeningBalanceFlagAppliedName": "",
        "ToolTip": "\n Is on Metrics=MIN( ALLVALUES([Cash])) (GBP)",
        "Deletable": true,
        "Comment": "",
        "HasSwitchSignLine": false,
        "SwitchSignForReport": false,
        "MultipleInputValues": null,
        "NonPrimaryInput": false,
        "Max": "NaN",
        "Min": "NaN",
        "IsBalanceButNotCorkscrew": false,
        "IsEditable": true,
        "IsConstant": false,
        "UniqueID": "89b16e8d-0a53-47d8-964b-df98fec31d2e",
        "Dimensions": {
          "$type": "ModelMakerEngine.MMDimensions, ModelMakerEngine",
          "$values": []
        },
        "EquationOBXInternal": "MIN( ALLVALUES([Cash]))",
        "NameOfGroup": "Unallocated",
        "EquationToParse": "MIN( ALLVALUES([Cash]))",
        "MostRecentExpectedUnitErrors": null,
        "Units": {
          "$ref": "2"
        },
        "Name": "Cash Low",
        "ReportLines": {
          "$type": "ModelMaker.UndoableCollection`1[[ModelMakerEngine.IReportLine, ModelMakerEngine]], ModelMaker.Undo",
          "$values": [
            {
              "$id": "314",
              "$type": "ModelMaker.ReportLine, ModelMaker",
              "ActualsItemName": null,
              "ActualsInput": null,
              "AssociatedSchematicNode": {
                "$ref": "313"
              },
              "OpeningBalanceFlagAppliedName": "",
              "SumOfAboveIncludesPreviousTotal": false,
              "LastNameUsed": null,
              "SwitchSignForReport": false,
              "IsSumOfAbove": false,
              "ParentReport": {
                "$id": "315",
                "$type": "ModelMaker.Report, ModelMaker",
                "TimeStep": 8,
                "YearEndBasis": 1002,
                "YearEndMonth": 0,
                "AllowTitleChange": true,
                "IsDuplicate": false,
                "ReportLinesCalculated": {
                  "$type": "System.Collections.Generic.List`1[[ModelMakerEngine.IReportLine, ModelMakerEngine]], mscorlib",
                  "$values": []
                },
                "ReportLines": {
                  "$type": "ModelMaker.UndoableCollection`1[[ModelMakerEngine.IReportLine, ModelMakerEngine]], ModelMaker.Undo",
                  "$values": [
                    {
                      "$ref": "314"
                    }
                  ]
                },
                "YPosition": -1,
                "Name": "Metrics Report",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HeadingLevel": 0,
              "ReportFormatName": null,
              "NameOfGroup": "Unallocated",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316",
        "$type": "ModelMaker.GroupNode, ModelMaker",
        "TabOrHeaderColour": "",
        "Comment": "",
        "NameOfGroup": null,
        "YPosition": 0,
        "Folded": false,
        "Font": null,
        "Children": {
          "$type": "ModelMaker.GroupNodeChildCollection, ModelMaker",
          "$values": [
            {
              "$ref": "313"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3,
        "Name": "Metric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317",
        "$type": "ModelMaker.GroupNode, ModelMaker",
        "TabOrHeaderColour": "",
        "Comment": "",
        "NameOfGroup": null,
        "YPosition": 0,
        "Folded": false,
        "Font": null,
        "Children": {
          "$type": "ModelMaker.GroupNodeChildCollection, ModelMaker",
          "$values": [
            {
              "$ref": "139"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6,
        "Name": "Equity",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ref": "139"
      },
      {
        "$ref": "205"
      },
      {
        "$ref": "42"
      },
      {
        "$ref": "141"
      },
      {
        "$ref": "238"
      },
      {
        "$ref": "218"
      },
      {
        "$ref": "220"
      },
      {
        "$ref": "285"
      },
      {
        "$ref": "284"
      },
      {
        "$ref": "230"
      },
      {
        "$ref": "228"
      },
      {
        "$ref": "288"
      },
      {
        "$ref": "287"
      },
      {
        "$ref": "43"
      },
      {
        "$ref": "65"
      },
      {
        "$ref": "132"
      },
      {
        "$ref": "54"
      },
      {
        "$ref": "58"
      },
      {
        "$id": "318",
        "$type": "ModelMaker.TimeNode, ModelMaker",
        "ForceUpdate": 1,
        "Axis": 0,
        "EndDate": "2028-04-30T00:00:00",
        "MonthsPerPeriod": 1,
        "StartDate": "2023-05-01T00:00:00",
        "NumberOfPeriods": 60,
        "TimeStep": 5,
        "YearEndBasis": 0,
        "YearEndMonth": 0,
        "YPosition": -1,
        "Parent": {
          "$ref": "1"
        },
        "Visible": fals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ref": "246"
      },
      {
        "$ref": "142"
      },
      {
        "$id": "319",
        "$type": "ModelMaker.GroupNode, ModelMaker",
        "TabOrHeaderColour": "",
        "Comment": "",
        "NameOfGroup": null,
        "YPosition": 0,
        "Folded": false,
        "Font": null,
        "Children": {
          "$type": "ModelMaker.GroupNodeChildCollection, ModelMaker",
          "$values": [
            {
              "$ref": "56"
            },
            {
              "$ref": "69"
            },
            {
              "$ref": "103"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5,
        "Name": "Asset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ref": "103"
      },
      {
        "$ref": "204"
      },
      {
        "$ref": "197"
      },
      {
        "$ref": "56"
      }
    ]
  },
  "Reports": {
    "$type": "ModelMaker.UndoableCollection`1[[ModelMakerEngine.IReport, ModelMakerEngine]], ModelMaker.Undo",
    "$values": [
      {
        "$ref": "45"
      },
      {
        "$ref": "67"
      },
      {
        "$ref": "8"
      },
      {
        "$ref": "73"
      },
      {
        "$ref": "315"
      },
      {
        "$id": "320",
        "$type": "ModelMaker.Report, ModelMaker",
        "TimeStep": 5,
        "YearEndBasis": 0,
        "YearEndMonth": 0,
        "AllowTitleChange": true,
        "IsDuplicate": true,
        "ReportLinesCalculated": {
          "$type": "System.Collections.Generic.List`1[[ModelMakerEngine.IReportLine, ModelMakerEngine]], mscorlib",
          "$values": [
            {
              "$ref": "46"
            },
            {
              "$ref": "49"
            },
            {
              "$ref": "51"
            },
            {
              "$ref": "53"
            },
            {
              "$ref": "55"
            },
            {
              "$ref": "57"
            },
            {
              "$ref": "59"
            },
            {
              "$ref": "62"
            },
            {
              "$ref": "44"
            }
          ]
        },
        "ReportLines": {
          "$type": "ModelMaker.UndoableCollection`1[[ModelMakerEngine.IReportLine, ModelMakerEngine]], ModelMaker.Undo",
          "$values": [
            {
              "$ref": "46"
            },
            {
              "$ref": "49"
            },
            {
              "$ref": "51"
            },
            {
              "$ref": "53"
            },
            {
              "$ref": "55"
            },
            {
              "$ref": "57"
            },
            {
              "$ref": "59"
            },
            {
              "$ref": "62"
            },
            {
              "$ref": "44"
            }
          ]
        },
        "YPosition": -1,
        "Name": "Income Statement base",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321",
        "$type": "ModelMaker.Report, ModelMaker",
        "TimeStep": 6,
        "YearEndBasis": 0,
        "YearEndMonth": 0,
        "AllowTitleChange": true,
        "IsDuplicate": true,
        "ReportLinesCalculated": {
          "$type": "System.Collections.Generic.List`1[[ModelMakerEngine.IReportLine, ModelMakerEngine]], mscorlib",
          "$values": [
            {
              "$ref": "46"
            },
            {
              "$ref": "49"
            },
            {
              "$ref": "51"
            },
            {
              "$ref": "53"
            },
            {
              "$ref": "55"
            },
            {
              "$ref": "57"
            },
            {
              "$ref": "59"
            },
            {
              "$ref": "62"
            },
            {
              "$ref": "44"
            }
          ]
        },
        "ReportLines": {
          "$type": "ModelMaker.UndoableCollection`1[[ModelMakerEngine.IReportLine, ModelMakerEngine]], ModelMaker.Undo",
          "$values": [
            {
              "$ref": "46"
            },
            {
              "$ref": "49"
            },
            {
              "$ref": "51"
            },
            {
              "$ref": "53"
            },
            {
              "$ref": "55"
            },
            {
              "$ref": "57"
            },
            {
              "$ref": "59"
            },
            {
              "$ref": "62"
            },
            {
              "$ref": "44"
            }
          ]
        },
        "YPosition": -1,
        "Name": "Income Statement base 1",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322",
        "$type": "ModelMaker.Report, ModelMaker",
        "TimeStep": 7,
        "YearEndBasis": 0,
        "YearEndMonth": 0,
        "AllowTitleChange": true,
        "IsDuplicate": true,
        "ReportLinesCalculated": {
          "$type": "System.Collections.Generic.List`1[[ModelMakerEngine.IReportLine, ModelMakerEngine]], mscorlib",
          "$values": [
            {
              "$ref": "46"
            },
            {
              "$ref": "49"
            },
            {
              "$ref": "51"
            },
            {
              "$ref": "53"
            },
            {
              "$ref": "55"
            },
            {
              "$ref": "57"
            },
            {
              "$ref": "59"
            },
            {
              "$ref": "62"
            },
            {
              "$ref": "44"
            }
          ]
        },
        "ReportLines": {
          "$type": "ModelMaker.UndoableCollection`1[[ModelMakerEngine.IReportLine, ModelMakerEngine]], ModelMaker.Undo",
          "$values": [
            {
              "$ref": "46"
            },
            {
              "$ref": "49"
            },
            {
              "$ref": "51"
            },
            {
              "$ref": "53"
            },
            {
              "$ref": "55"
            },
            {
              "$ref": "57"
            },
            {
              "$ref": "59"
            },
            {
              "$ref": "62"
            },
            {
              "$ref": "44"
            }
          ]
        },
        "YPosition": -1,
        "Name": "Income Statement base 2",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323",
        "$type": "ModelMaker.Report, ModelMaker",
        "TimeStep": 5,
        "YearEndBasis": 0,
        "YearEndMonth": 0,
        "AllowTitleChange": true,
        "IsDuplicate": true,
        "ReportLinesCalculated": {
          "$type": "System.Collections.Generic.List`1[[ModelMakerEngine.IReportLine, ModelMakerEngine]], mscorlib",
          "$values": [
            {
              "$ref": "68"
            },
            {
              "$ref": "106"
            },
            {
              "$ref": "111"
            },
            {
              "$ref": "66"
            },
            {
              "$ref": "113"
            },
            {
              "$ref": "116"
            },
            {
              "$ref": "121"
            },
            {
              "$ref": "126"
            },
            {
              "$ref": "131"
            },
            {
              "$ref": "133"
            },
            {
              "$ref": "136"
            },
            {
              "$ref": "138"
            },
            {
              "$ref": "140"
            }
          ]
        },
        "ReportLines": {
          "$type": "ModelMaker.UndoableCollection`1[[ModelMakerEngine.IReportLine, ModelMakerEngine]], ModelMaker.Undo",
          "$values": [
            {
              "$ref": "68"
            },
            {
              "$ref": "106"
            },
            {
              "$ref": "111"
            },
            {
              "$ref": "66"
            },
            {
              "$ref": "113"
            },
            {
              "$ref": "116"
            },
            {
              "$ref": "121"
            },
            {
              "$ref": "126"
            },
            {
              "$ref": "131"
            },
            {
              "$ref": "133"
            },
            {
              "$ref": "136"
            },
            {
              "$ref": "138"
            },
            {
              "$ref": "140"
            }
          ]
        },
        "YPosition": -1,
        "Name": "Balance Sheet base",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324",
        "$type": "ModelMaker.Report, ModelMaker",
        "TimeStep": 6,
        "YearEndBasis": 0,
        "YearEndMonth": 0,
        "AllowTitleChange": true,
        "IsDuplicate": true,
        "ReportLinesCalculated": {
          "$type": "System.Collections.Generic.List`1[[ModelMakerEngine.IReportLine, ModelMakerEngine]], mscorlib",
          "$values": [
            {
              "$ref": "68"
            },
            {
              "$ref": "106"
            },
            {
              "$ref": "111"
            },
            {
              "$ref": "66"
            },
            {
              "$ref": "113"
            },
            {
              "$ref": "116"
            },
            {
              "$ref": "121"
            },
            {
              "$ref": "126"
            },
            {
              "$ref": "131"
            },
            {
              "$ref": "133"
            },
            {
              "$ref": "136"
            },
            {
              "$ref": "138"
            },
            {
              "$ref": "140"
            }
          ]
        },
        "ReportLines": {
          "$type": "ModelMaker.UndoableCollection`1[[ModelMakerEngine.IReportLine, ModelMakerEngine]], ModelMaker.Undo",
          "$values": [
            {
              "$ref": "68"
            },
            {
              "$ref": "106"
            },
            {
              "$ref": "111"
            },
            {
              "$ref": "66"
            },
            {
              "$ref": "113"
            },
            {
              "$ref": "116"
            },
            {
              "$ref": "121"
            },
            {
              "$ref": "126"
            },
            {
              "$ref": "131"
            },
            {
              "$ref": "133"
            },
            {
              "$ref": "136"
            },
            {
              "$ref": "138"
            },
            {
              "$ref": "140"
            }
          ]
        },
        "YPosition": -1,
        "Name": "Balance Sheet base 1",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325",
        "$type": "ModelMaker.Report, ModelMaker",
        "TimeStep": 7,
        "YearEndBasis": 0,
        "YearEndMonth": 0,
        "AllowTitleChange": true,
        "IsDuplicate": true,
        "ReportLinesCalculated": {
          "$type": "System.Collections.Generic.List`1[[ModelMakerEngine.IReportLine, ModelMakerEngine]], mscorlib",
          "$values": [
            {
              "$ref": "68"
            },
            {
              "$ref": "106"
            },
            {
              "$ref": "111"
            },
            {
              "$ref": "66"
            },
            {
              "$ref": "113"
            },
            {
              "$ref": "116"
            },
            {
              "$ref": "121"
            },
            {
              "$ref": "126"
            },
            {
              "$ref": "131"
            },
            {
              "$ref": "133"
            },
            {
              "$ref": "136"
            },
            {
              "$ref": "138"
            },
            {
              "$ref": "140"
            }
          ]
        },
        "ReportLines": {
          "$type": "ModelMaker.UndoableCollection`1[[ModelMakerEngine.IReportLine, ModelMakerEngine]], ModelMaker.Undo",
          "$values": [
            {
              "$ref": "68"
            },
            {
              "$ref": "106"
            },
            {
              "$ref": "111"
            },
            {
              "$ref": "66"
            },
            {
              "$ref": "113"
            },
            {
              "$ref": "116"
            },
            {
              "$ref": "121"
            },
            {
              "$ref": "126"
            },
            {
              "$ref": "131"
            },
            {
              "$ref": "133"
            },
            {
              "$ref": "136"
            },
            {
              "$ref": "138"
            },
            {
              "$ref": "140"
            }
          ]
        },
        "YPosition": -1,
        "Name": "Balance Sheet base 2",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326",
        "$type": "ModelMaker.Report, ModelMaker",
        "TimeStep": 5,
        "YearEndBasis": 0,
        "YearEndMonth": 0,
        "AllowTitleChange": true,
        "IsDuplicate": true,
        "ReportLinesCalculated": {
          "$type": "System.Collections.Generic.List`1[[ModelMakerEngine.IReportLine, ModelMakerEngine]], mscorlib",
          "$values": [
            {
              "$ref": "9"
            },
            {
              "$ref": "12"
            },
            {
              "$ref": "14"
            },
            {
              "$ref": "16"
            },
            {
              "$ref": "19"
            },
            {
              "$ref": "21"
            },
            {
              "$ref": "24"
            },
            {
              "$ref": "27"
            },
            {
              "$ref": "30"
            },
            {
              "$ref": "33"
            },
            {
              "$ref": "36"
            },
            {
              "$ref": "39"
            },
            {
              "$ref": "41"
            },
            {
              "$ref": "7"
            }
          ]
        },
        "ReportLines": {
          "$type": "ModelMaker.UndoableCollection`1[[ModelMakerEngine.IReportLine, ModelMakerEngine]], ModelMaker.Undo",
          "$values": [
            {
              "$ref": "9"
            },
            {
              "$ref": "12"
            },
            {
              "$ref": "14"
            },
            {
              "$ref": "16"
            },
            {
              "$ref": "19"
            },
            {
              "$ref": "21"
            },
            {
              "$ref": "24"
            },
            {
              "$ref": "27"
            },
            {
              "$ref": "30"
            },
            {
              "$ref": "33"
            },
            {
              "$ref": "36"
            },
            {
              "$ref": "39"
            },
            {
              "$ref": "41"
            },
            {
              "$ref": "7"
            }
          ]
        },
        "YPosition": -1,
        "Name": "Cashflow base",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327",
        "$type": "ModelMaker.Report, ModelMaker",
        "TimeStep": 6,
        "YearEndBasis": 0,
        "YearEndMonth": 0,
        "AllowTitleChange": true,
        "IsDuplicate": true,
        "ReportLinesCalculated": {
          "$type": "System.Collections.Generic.List`1[[ModelMakerEngine.IReportLine, ModelMakerEngine]], mscorlib",
          "$values": [
            {
              "$ref": "9"
            },
            {
              "$ref": "12"
            },
            {
              "$ref": "14"
            },
            {
              "$ref": "16"
            },
            {
              "$ref": "19"
            },
            {
              "$ref": "21"
            },
            {
              "$ref": "24"
            },
            {
              "$ref": "27"
            },
            {
              "$ref": "30"
            },
            {
              "$ref": "33"
            },
            {
              "$ref": "36"
            },
            {
              "$ref": "39"
            },
            {
              "$ref": "41"
            },
            {
              "$ref": "7"
            }
          ]
        },
        "ReportLines": {
          "$type": "ModelMaker.UndoableCollection`1[[ModelMakerEngine.IReportLine, ModelMakerEngine]], ModelMaker.Undo",
          "$values": [
            {
              "$ref": "9"
            },
            {
              "$ref": "12"
            },
            {
              "$ref": "14"
            },
            {
              "$ref": "16"
            },
            {
              "$ref": "19"
            },
            {
              "$ref": "21"
            },
            {
              "$ref": "24"
            },
            {
              "$ref": "27"
            },
            {
              "$ref": "30"
            },
            {
              "$ref": "33"
            },
            {
              "$ref": "36"
            },
            {
              "$ref": "39"
            },
            {
              "$ref": "41"
            },
            {
              "$ref": "7"
            }
          ]
        },
        "YPosition": -1,
        "Name": "Cashflow base 1",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328",
        "$type": "ModelMaker.Report, ModelMaker",
        "TimeStep": 7,
        "YearEndBasis": 0,
        "YearEndMonth": 0,
        "AllowTitleChange": true,
        "IsDuplicate": true,
        "ReportLinesCalculated": {
          "$type": "System.Collections.Generic.List`1[[ModelMakerEngine.IReportLine, ModelMakerEngine]], mscorlib",
          "$values": [
            {
              "$ref": "9"
            },
            {
              "$ref": "12"
            },
            {
              "$ref": "14"
            },
            {
              "$ref": "16"
            },
            {
              "$ref": "19"
            },
            {
              "$ref": "21"
            },
            {
              "$ref": "24"
            },
            {
              "$ref": "27"
            },
            {
              "$ref": "30"
            },
            {
              "$ref": "33"
            },
            {
              "$ref": "36"
            },
            {
              "$ref": "39"
            },
            {
              "$ref": "41"
            },
            {
              "$ref": "7"
            }
          ]
        },
        "ReportLines": {
          "$type": "ModelMaker.UndoableCollection`1[[ModelMakerEngine.IReportLine, ModelMakerEngine]], ModelMaker.Undo",
          "$values": [
            {
              "$ref": "9"
            },
            {
              "$ref": "12"
            },
            {
              "$ref": "14"
            },
            {
              "$ref": "16"
            },
            {
              "$ref": "19"
            },
            {
              "$ref": "21"
            },
            {
              "$ref": "24"
            },
            {
              "$ref": "27"
            },
            {
              "$ref": "30"
            },
            {
              "$ref": "33"
            },
            {
              "$ref": "36"
            },
            {
              "$ref": "39"
            },
            {
              "$ref": "41"
            },
            {
              "$ref": "7"
            }
          ]
        },
        "YPosition": -1,
        "Name": "Cashflow base 2",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329",
        "$type": "ModelMaker.Report, ModelMaker",
        "TimeStep": 5,
        "YearEndBasis": 0,
        "YearEndMonth": 0,
        "AllowTitleChange": true,
        "IsDuplicate": true,
        "ReportLinesCalculated": {
          "$type": "System.Collections.Generic.List`1[[ModelMakerEngine.IReportLine, ModelMakerEngine]], mscorlib",
          "$values": [
            {
              "$ref": "74"
            },
            {
              "$ref": "77"
            },
            {
              "$ref": "80"
            },
            {
              "$ref": "72"
            },
            {
              "$ref": "85"
            },
            {
              "$ref": "89"
            },
            {
              "$ref": "91"
            },
            {
              "$ref": "94"
            },
            {
              "$ref": "98"
            },
            {
              "$ref": "100"
            }
          ]
        },
        "ReportLines": {
          "$type": "ModelMaker.UndoableCollection`1[[ModelMakerEngine.IReportLine, ModelMakerEngine]], ModelMaker.Undo",
          "$values": [
            {
              "$ref": "74"
            },
            {
              "$ref": "77"
            },
            {
              "$ref": "80"
            },
            {
              "$ref": "72"
            },
            {
              "$ref": "85"
            },
            {
              "$ref": "89"
            },
            {
              "$ref": "91"
            },
            {
              "$ref": "94"
            },
            {
              "$ref": "98"
            },
            {
              "$ref": "100"
            }
          ]
        },
        "YPosition": -1,
        "Name": "Inventory Report base",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330",
        "$type": "ModelMaker.Report, ModelMaker",
        "TimeStep": 6,
        "YearEndBasis": 0,
        "YearEndMonth": 0,
        "AllowTitleChange": true,
        "IsDuplicate": true,
        "ReportLinesCalculated": {
          "$type": "System.Collections.Generic.List`1[[ModelMakerEngine.IReportLine, ModelMakerEngine]], mscorlib",
          "$values": [
            {
              "$ref": "74"
            },
            {
              "$ref": "77"
            },
            {
              "$ref": "80"
            },
            {
              "$ref": "72"
            },
            {
              "$ref": "85"
            },
            {
              "$ref": "89"
            },
            {
              "$ref": "91"
            },
            {
              "$ref": "94"
            },
            {
              "$ref": "98"
            },
            {
              "$ref": "100"
            }
          ]
        },
        "ReportLines": {
          "$type": "ModelMaker.UndoableCollection`1[[ModelMakerEngine.IReportLine, ModelMakerEngine]], ModelMaker.Undo",
          "$values": [
            {
              "$ref": "74"
            },
            {
              "$ref": "77"
            },
            {
              "$ref": "80"
            },
            {
              "$ref": "72"
            },
            {
              "$ref": "85"
            },
            {
              "$ref": "89"
            },
            {
              "$ref": "91"
            },
            {
              "$ref": "94"
            },
            {
              "$ref": "98"
            },
            {
              "$ref": "100"
            }
          ]
        },
        "YPosition": -1,
        "Name": "Inventory Report base 1",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331",
        "$type": "ModelMaker.Report, ModelMaker",
        "TimeStep": 7,
        "YearEndBasis": 0,
        "YearEndMonth": 0,
        "AllowTitleChange": true,
        "IsDuplicate": true,
        "ReportLinesCalculated": {
          "$type": "System.Collections.Generic.List`1[[ModelMakerEngine.IReportLine, ModelMakerEngine]], mscorlib",
          "$values": [
            {
              "$ref": "74"
            },
            {
              "$ref": "77"
            },
            {
              "$ref": "80"
            },
            {
              "$ref": "72"
            },
            {
              "$ref": "85"
            },
            {
              "$ref": "89"
            },
            {
              "$ref": "91"
            },
            {
              "$ref": "94"
            },
            {
              "$ref": "98"
            },
            {
              "$ref": "100"
            }
          ]
        },
        "ReportLines": {
          "$type": "ModelMaker.UndoableCollection`1[[ModelMakerEngine.IReportLine, ModelMakerEngine]], ModelMaker.Undo",
          "$values": [
            {
              "$ref": "74"
            },
            {
              "$ref": "77"
            },
            {
              "$ref": "80"
            },
            {
              "$ref": "72"
            },
            {
              "$ref": "85"
            },
            {
              "$ref": "89"
            },
            {
              "$ref": "91"
            },
            {
              "$ref": "94"
            },
            {
              "$ref": "98"
            },
            {
              "$ref": "100"
            }
          ]
        },
        "YPosition": -1,
        "Name": "Inventory Report base 2",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332",
        "$type": "ModelMaker.Report, ModelMaker",
        "TimeStep": 5,
        "YearEndBasis": 0,
        "YearEndMonth": 0,
        "AllowTitleChange": true,
        "IsDuplicate": true,
        "ReportLinesCalculated": {
          "$type": "System.Collections.Generic.List`1[[ModelMakerEngine.IReportLine, ModelMakerEngine]], mscorlib",
          "$values": [
            {
              "$ref": "314"
            }
          ]
        },
        "ReportLines": {
          "$type": "ModelMaker.UndoableCollection`1[[ModelMakerEngine.IReportLine, ModelMakerEngine]], ModelMaker.Undo",
          "$values": [
            {
              "$ref": "314"
            }
          ]
        },
        "YPosition": -1,
        "Name": "Metrics Report base",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333",
        "$type": "ModelMaker.Report, ModelMaker",
        "TimeStep": 6,
        "YearEndBasis": 0,
        "YearEndMonth": 0,
        "AllowTitleChange": true,
        "IsDuplicate": true,
        "ReportLinesCalculated": {
          "$type": "System.Collections.Generic.List`1[[ModelMakerEngine.IReportLine, ModelMakerEngine]], mscorlib",
          "$values": [
            {
              "$ref": "314"
            }
          ]
        },
        "ReportLines": {
          "$type": "ModelMaker.UndoableCollection`1[[ModelMakerEngine.IReportLine, ModelMakerEngine]], ModelMaker.Undo",
          "$values": [
            {
              "$ref": "314"
            }
          ]
        },
        "YPosition": -1,
        "Name": "Metrics Report base 1",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334",
        "$type": "ModelMaker.Report, ModelMaker",
        "TimeStep": 7,
        "YearEndBasis": 0,
        "YearEndMonth": 0,
        "AllowTitleChange": true,
        "IsDuplicate": true,
        "ReportLinesCalculated": {
          "$type": "System.Collections.Generic.List`1[[ModelMakerEngine.IReportLine, ModelMakerEngine]], mscorlib",
          "$values": [
            {
              "$ref": "314"
            }
          ]
        },
        "ReportLines": {
          "$type": "ModelMaker.UndoableCollection`1[[ModelMakerEngine.IReportLine, ModelMakerEngine]], ModelMaker.Undo",
          "$values": [
            {
              "$ref": "314"
            }
          ]
        },
        "YPosition": -1,
        "Name": "Metrics Report base 2",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
  "TopLevelNodes": {
    "$type": "ModelMaker.UndoableCollection`1[[ModelMakerEngine.INode, ModelMakerEngine]], ModelMaker.Undo",
    "$values": [
      {
        "$ref": "3"
      },
      {
        "$ref": "143"
      },
      {
        "$ref": "239"
      },
      {
        "$ref": "316"
      },
      {
        "$ref": "302"
      },
      {
        "$ref": "319"
      },
      {
        "$ref": "317"
      },
      {
        "$ref": "296"
      },
      {
        "$ref": "304"
      },
      {
        "$ref": "295"
      },
      {
        "$ref": "305"
      },
      {
        "$ref": "303"
      },
      {
        "$ref": "312"
      },
      {
        "$ref": "309"
      },
      {
        "$ref": "306"
      },
      {
        "$ref": "294"
      },
      {
        "$ref": "299"
      }
    ]
  },
  "OptimisationGroup": {
    "$ref": "299"
  },
  "NumberOfBuiltInGroups": 6,
  "Password": null,
  "ProtectBook": false,
  "Description": null,
  "ActualsHelper": null,
  "StandardNumberFormats": {
    "$id": "335",
    "$type": "System.Collections.Generic.Dictionary`2[[ModelMakerEngine.NamedNumberFormat, ModelMakerEngine],[System.String, mscorlib]], mscorlib"
  },
  "UseHybridTimeline": false,
  "MessageChoices": {
    "$id": "336",
    "$type": "System.Collections.Generic.Dictionary`2[[System.String, mscorlib],[System.Int32, mscorlib]], mscorlib",
    "UnusedItems": 2
  },
  "UnitNumberFormatMapping": {
    "$id": "337",
    "$type": "ModelMakerEngine.UnitNumberFormatMapping, ModelMakerEngine",
    "UnitNumberFormatting": {
      "$id": "338",
      "$type": "System.Collections.Generic.Dictionary`2[[System.String, mscorlib],[ModelMakerEngine.NamedNumberFormat, ModelMakerEngine]], mscorlib"
    },
    "UnitCustomNumberFormatting": {
      "$id": "339",
      "$type": "System.Collections.Generic.Dictionary`2[[System.String, mscorlib],[System.String, mscorlib]], mscorlib"
    }
  },
  "TableSections": {
    "$type": "System.Linq.Enumerable+WhereEnumerableIterator`1[[ModelMakerEngine.IGroupNode, ModelMakerEngine]], System.Core",
    "$values": []
  },
  "ScenarioNamesInModel": {
    "$type": "System.Collections.Generic.List`1[[System.String, mscorlib]], mscorlib",
    "$values": [
      " Base case 1 ",
      " Base case 2 ",
      " Base case 3 ",
      " Scenario 1 ",
      " Scenario 2 ",
      " Scenario 3 ",
      " Scenario 4 "
    ]
  }
}]]>  <Options>
    <TotalsColumn Value="8"/>
    <ConstantsColumn Value="6"/>
    <InputRow Value="7"/>
    <FirstTimeColumn Value="10"/>
    <UnitsColumn Value="7"/>
    <InputName Value="5"/>
    <OutputFileName Value="C:\Users\andyd\OneDrive\Desktop\Financial Models\Aquarate.xlsx"/>
    <SpacingBetweenBlocks Value="1"/>
    <SpacingBetweenFormulas Value="0"/>
    <SpacingBetweenInputs Value="0"/>
    <SpacingRowsSmall Value="False"/>
    <SpacingRowsSize Value="4"/>
    <TimeRow Value="2"/>
    <InputLayout Value="ConstantsSeparate"/>
    <CalcsLayout Value="Group"/>
    <ExcelFormat Value="2"/>
    <SaveAsXLSB Value="False"/>
    <DimensionsInSeparateColumn Value="False"/>
    <GroupCalculationandResultBlocks Value="True"/>
    <GroupSections Value="True"/>
    <FlagNotAsPercent Value="True"/>
    <Formulanamesonallrows Value="True"/>
    <OpeningBalancesText Value=""/>
    <ClosingBalancetext Value=""/>
    <FreezeFrames Value="True"/>
    <EnforceOneFormula Value="False"/>
    <HideGridlines Value="True"/>
    <ResultsLayout Value="Group"/>
    <GroupBlocks Value="True"/>
    <FASTBlocks Value="True"/>
    <FASTImportColor Value="True"/>
    <FASTExportColor Value="True"/>
    <FASTSpacing Value="True"/>
    <FastColorCounterflows Value="False"/>
    <FASTTotalsColumn Value="8"/>
    <FASTLiveLabels Value="True"/>
    <FASTVBAScenarios Value="False"/>
    <FASTPyramidStructure Value="True"/>
    <FASTRowAnchorLinks Value="True"/>
    <ReviewColumn Value="False"/>
  </Options>
</ModelMaker>
</file>

<file path=customXml/itemProps1.xml><?xml version="1.0" encoding="utf-8"?>
<ds:datastoreItem xmlns:ds="http://schemas.openxmlformats.org/officeDocument/2006/customXml" ds:itemID="{23715ADA-D2A2-406D-B6A5-3279772598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44</vt:i4>
      </vt:variant>
      <vt:variant>
        <vt:lpstr>Named Ranges</vt:lpstr>
      </vt:variant>
      <vt:variant>
        <vt:i4>231</vt:i4>
      </vt:variant>
    </vt:vector>
  </HeadingPairs>
  <TitlesOfParts>
    <vt:vector size="275" baseType="lpstr">
      <vt:lpstr>Cover</vt:lpstr>
      <vt:lpstr>Contents</vt:lpstr>
      <vt:lpstr>InpC</vt:lpstr>
      <vt:lpstr>InpS</vt:lpstr>
      <vt:lpstr>InpT</vt:lpstr>
      <vt:lpstr>Time</vt:lpstr>
      <vt:lpstr>Unallocated</vt:lpstr>
      <vt:lpstr>Metrics</vt:lpstr>
      <vt:lpstr>Financials</vt:lpstr>
      <vt:lpstr>Assets</vt:lpstr>
      <vt:lpstr>Equity</vt:lpstr>
      <vt:lpstr>Customers</vt:lpstr>
      <vt:lpstr>Income</vt:lpstr>
      <vt:lpstr>Inventory</vt:lpstr>
      <vt:lpstr>Expense</vt:lpstr>
      <vt:lpstr>Working Capital</vt:lpstr>
      <vt:lpstr>Invoice finance</vt:lpstr>
      <vt:lpstr>Supply Chain finance</vt:lpstr>
      <vt:lpstr>Debt</vt:lpstr>
      <vt:lpstr>Model Checks and Alerts</vt:lpstr>
      <vt:lpstr>Income Statement Ann</vt:lpstr>
      <vt:lpstr>Balance Sheet Ann</vt:lpstr>
      <vt:lpstr>Cashflow Ann</vt:lpstr>
      <vt:lpstr>Inventory Report Ann</vt:lpstr>
      <vt:lpstr>Metrics Report Ann</vt:lpstr>
      <vt:lpstr>Income Statement</vt:lpstr>
      <vt:lpstr>Income Statement Qly</vt:lpstr>
      <vt:lpstr>Income Statement SemiAnnually</vt:lpstr>
      <vt:lpstr>Balance Sheet</vt:lpstr>
      <vt:lpstr>Balance Sheet Qly</vt:lpstr>
      <vt:lpstr>Balance Sheet SemiAnnually</vt:lpstr>
      <vt:lpstr>Cashflow</vt:lpstr>
      <vt:lpstr>Cashflow Qly</vt:lpstr>
      <vt:lpstr>Cashflow SemiAnnually</vt:lpstr>
      <vt:lpstr>Inventory Report</vt:lpstr>
      <vt:lpstr>Inventory Report Qly</vt:lpstr>
      <vt:lpstr>Inventory Report SemiAnnually</vt:lpstr>
      <vt:lpstr>Metrics Report</vt:lpstr>
      <vt:lpstr>Metrics Report Qly</vt:lpstr>
      <vt:lpstr>Metrics Report SemiAnnually</vt:lpstr>
      <vt:lpstr>Results Table</vt:lpstr>
      <vt:lpstr>Output</vt:lpstr>
      <vt:lpstr>Issues</vt:lpstr>
      <vt:lpstr>Styles</vt:lpstr>
      <vt:lpstr>Assets</vt:lpstr>
      <vt:lpstr>CASE_ACTIVE</vt:lpstr>
      <vt:lpstr>CASE_COMPARISON</vt:lpstr>
      <vt:lpstr>Cash</vt:lpstr>
      <vt:lpstr>Cash.BEG</vt:lpstr>
      <vt:lpstr>Cash.FLOW</vt:lpstr>
      <vt:lpstr>Cash_in_from_Sales</vt:lpstr>
      <vt:lpstr>Cash_out_on_Inventory</vt:lpstr>
      <vt:lpstr>Cash_out_on_Inventory.NEG</vt:lpstr>
      <vt:lpstr>Cash_out_on_Operating_Expense</vt:lpstr>
      <vt:lpstr>Cash_out_on_Operating_Expense.NEG</vt:lpstr>
      <vt:lpstr>CF_after_capex</vt:lpstr>
      <vt:lpstr>CF_after_financing</vt:lpstr>
      <vt:lpstr>Constants</vt:lpstr>
      <vt:lpstr>Creditors</vt:lpstr>
      <vt:lpstr>Creditors.BEG</vt:lpstr>
      <vt:lpstr>Creditors.FLOW</vt:lpstr>
      <vt:lpstr>Customer_Orders_Awaiting_Fullfilment</vt:lpstr>
      <vt:lpstr>Customer_Orders_Awaiting_Fullfilment.BEG</vt:lpstr>
      <vt:lpstr>Customer_Orders_Awaiting_Fullfilment.FLOW</vt:lpstr>
      <vt:lpstr>Debtors</vt:lpstr>
      <vt:lpstr>Debtors.BEG</vt:lpstr>
      <vt:lpstr>Debtors.FLOW</vt:lpstr>
      <vt:lpstr>Deferred_Income</vt:lpstr>
      <vt:lpstr>Deferred_Income.BEG</vt:lpstr>
      <vt:lpstr>Deferred_Income.FLOW</vt:lpstr>
      <vt:lpstr>Deployed_units_returned</vt:lpstr>
      <vt:lpstr>Depreciation_this_period</vt:lpstr>
      <vt:lpstr>EBIT</vt:lpstr>
      <vt:lpstr>EBITDA</vt:lpstr>
      <vt:lpstr>ExampleInputRow</vt:lpstr>
      <vt:lpstr>InpC!FirstDifferenceCell</vt:lpstr>
      <vt:lpstr>InpC!FirstRow</vt:lpstr>
      <vt:lpstr>FirstRow</vt:lpstr>
      <vt:lpstr>FirstTime</vt:lpstr>
      <vt:lpstr>Fixed_operating_costs</vt:lpstr>
      <vt:lpstr>Fixed_operating_costs.NEG</vt:lpstr>
      <vt:lpstr>Headings</vt:lpstr>
      <vt:lpstr>Income</vt:lpstr>
      <vt:lpstr>InpC!InputChanges</vt:lpstr>
      <vt:lpstr>Inventory</vt:lpstr>
      <vt:lpstr>Inventory.BEG</vt:lpstr>
      <vt:lpstr>Inventory.FLOW</vt:lpstr>
      <vt:lpstr>Invoice_finance_balance</vt:lpstr>
      <vt:lpstr>Invoice_finance_balance.BEG</vt:lpstr>
      <vt:lpstr>Invoice_finance_balance.FLOW</vt:lpstr>
      <vt:lpstr>Invoice_finance_drawdown</vt:lpstr>
      <vt:lpstr>Invoice_finance_interest</vt:lpstr>
      <vt:lpstr>Invoice_finance_interest.NEG</vt:lpstr>
      <vt:lpstr>Invoice_finance_interest_paid</vt:lpstr>
      <vt:lpstr>Invoice_finance_interest_paid.NEG</vt:lpstr>
      <vt:lpstr>Invoice_finance_principal_repayment</vt:lpstr>
      <vt:lpstr>Invoice_finance_principal_repayment.NEG</vt:lpstr>
      <vt:lpstr>Label</vt:lpstr>
      <vt:lpstr>Liabilities</vt:lpstr>
      <vt:lpstr>Assets!MasterALERT</vt:lpstr>
      <vt:lpstr>'Balance Sheet'!MasterALERT</vt:lpstr>
      <vt:lpstr>'Balance Sheet Ann'!MasterALERT</vt:lpstr>
      <vt:lpstr>'Balance Sheet Qly'!MasterALERT</vt:lpstr>
      <vt:lpstr>'Balance Sheet SemiAnnually'!MasterALERT</vt:lpstr>
      <vt:lpstr>Cashflow!MasterALERT</vt:lpstr>
      <vt:lpstr>'Cashflow Ann'!MasterALERT</vt:lpstr>
      <vt:lpstr>'Cashflow Qly'!MasterALERT</vt:lpstr>
      <vt:lpstr>'Cashflow SemiAnnually'!MasterALERT</vt:lpstr>
      <vt:lpstr>Customers!MasterALERT</vt:lpstr>
      <vt:lpstr>Debt!MasterALERT</vt:lpstr>
      <vt:lpstr>Equity!MasterALERT</vt:lpstr>
      <vt:lpstr>Expense!MasterALERT</vt:lpstr>
      <vt:lpstr>Financials!MasterALERT</vt:lpstr>
      <vt:lpstr>Income!MasterALERT</vt:lpstr>
      <vt:lpstr>'Income Statement'!MasterALERT</vt:lpstr>
      <vt:lpstr>'Income Statement Ann'!MasterALERT</vt:lpstr>
      <vt:lpstr>'Income Statement Qly'!MasterALERT</vt:lpstr>
      <vt:lpstr>'Income Statement SemiAnnually'!MasterALERT</vt:lpstr>
      <vt:lpstr>InpS!MasterALERT</vt:lpstr>
      <vt:lpstr>InpT!MasterALERT</vt:lpstr>
      <vt:lpstr>Inventory!MasterALERT</vt:lpstr>
      <vt:lpstr>'Inventory Report'!MasterALERT</vt:lpstr>
      <vt:lpstr>'Inventory Report Ann'!MasterALERT</vt:lpstr>
      <vt:lpstr>'Inventory Report Qly'!MasterALERT</vt:lpstr>
      <vt:lpstr>'Inventory Report SemiAnnually'!MasterALERT</vt:lpstr>
      <vt:lpstr>'Invoice finance'!MasterALERT</vt:lpstr>
      <vt:lpstr>Metrics!MasterALERT</vt:lpstr>
      <vt:lpstr>'Metrics Report'!MasterALERT</vt:lpstr>
      <vt:lpstr>'Metrics Report Ann'!MasterALERT</vt:lpstr>
      <vt:lpstr>'Metrics Report Qly'!MasterALERT</vt:lpstr>
      <vt:lpstr>'Metrics Report SemiAnnually'!MasterALERT</vt:lpstr>
      <vt:lpstr>'Model Checks and Alerts'!MasterALERT</vt:lpstr>
      <vt:lpstr>'Results Table'!MasterALERT</vt:lpstr>
      <vt:lpstr>'Supply Chain finance'!MasterALERT</vt:lpstr>
      <vt:lpstr>Time!MasterALERT</vt:lpstr>
      <vt:lpstr>Unallocated!MasterALERT</vt:lpstr>
      <vt:lpstr>'Working Capital'!MasterALERT</vt:lpstr>
      <vt:lpstr>Assets!MasterCHK</vt:lpstr>
      <vt:lpstr>'Balance Sheet'!MasterCHK</vt:lpstr>
      <vt:lpstr>'Balance Sheet Ann'!MasterCHK</vt:lpstr>
      <vt:lpstr>'Balance Sheet Qly'!MasterCHK</vt:lpstr>
      <vt:lpstr>'Balance Sheet SemiAnnually'!MasterCHK</vt:lpstr>
      <vt:lpstr>Cashflow!MasterCHK</vt:lpstr>
      <vt:lpstr>'Cashflow Ann'!MasterCHK</vt:lpstr>
      <vt:lpstr>'Cashflow Qly'!MasterCHK</vt:lpstr>
      <vt:lpstr>'Cashflow SemiAnnually'!MasterCHK</vt:lpstr>
      <vt:lpstr>Customers!MasterCHK</vt:lpstr>
      <vt:lpstr>Debt!MasterCHK</vt:lpstr>
      <vt:lpstr>Equity!MasterCHK</vt:lpstr>
      <vt:lpstr>Expense!MasterCHK</vt:lpstr>
      <vt:lpstr>Financials!MasterCHK</vt:lpstr>
      <vt:lpstr>Income!MasterCHK</vt:lpstr>
      <vt:lpstr>'Income Statement'!MasterCHK</vt:lpstr>
      <vt:lpstr>'Income Statement Ann'!MasterCHK</vt:lpstr>
      <vt:lpstr>'Income Statement Qly'!MasterCHK</vt:lpstr>
      <vt:lpstr>'Income Statement SemiAnnually'!MasterCHK</vt:lpstr>
      <vt:lpstr>InpS!MasterCHK</vt:lpstr>
      <vt:lpstr>InpT!MasterCHK</vt:lpstr>
      <vt:lpstr>Inventory!MasterCHK</vt:lpstr>
      <vt:lpstr>'Inventory Report'!MasterCHK</vt:lpstr>
      <vt:lpstr>'Inventory Report Ann'!MasterCHK</vt:lpstr>
      <vt:lpstr>'Inventory Report Qly'!MasterCHK</vt:lpstr>
      <vt:lpstr>'Inventory Report SemiAnnually'!MasterCHK</vt:lpstr>
      <vt:lpstr>'Invoice finance'!MasterCHK</vt:lpstr>
      <vt:lpstr>Metrics!MasterCHK</vt:lpstr>
      <vt:lpstr>'Metrics Report'!MasterCHK</vt:lpstr>
      <vt:lpstr>'Metrics Report Ann'!MasterCHK</vt:lpstr>
      <vt:lpstr>'Metrics Report Qly'!MasterCHK</vt:lpstr>
      <vt:lpstr>'Metrics Report SemiAnnually'!MasterCHK</vt:lpstr>
      <vt:lpstr>'Model Checks and Alerts'!MasterCHK</vt:lpstr>
      <vt:lpstr>'Results Table'!MasterCHK</vt:lpstr>
      <vt:lpstr>'Supply Chain finance'!MasterCHK</vt:lpstr>
      <vt:lpstr>Time!MasterCHK</vt:lpstr>
      <vt:lpstr>Unallocated!MasterCHK</vt:lpstr>
      <vt:lpstr>'Working Capital'!MasterCHK</vt:lpstr>
      <vt:lpstr>Net_Assets</vt:lpstr>
      <vt:lpstr>Net_Cashflow</vt:lpstr>
      <vt:lpstr>New_customers_orders</vt:lpstr>
      <vt:lpstr>New_share_capital_issued</vt:lpstr>
      <vt:lpstr>obxIssuesLog</vt:lpstr>
      <vt:lpstr>Operating_Cashflow</vt:lpstr>
      <vt:lpstr>Renewing_Customer_Orders</vt:lpstr>
      <vt:lpstr>ReportBarFormat</vt:lpstr>
      <vt:lpstr>Retained_Earnings</vt:lpstr>
      <vt:lpstr>Retained_Earnings.BEG</vt:lpstr>
      <vt:lpstr>Retained_Earnings.FLOW</vt:lpstr>
      <vt:lpstr>Retained_Earnings_this_period</vt:lpstr>
      <vt:lpstr>scenario</vt:lpstr>
      <vt:lpstr>ScenarioPointer</vt:lpstr>
      <vt:lpstr>SensitivityInputs</vt:lpstr>
      <vt:lpstr>Share_Capital</vt:lpstr>
      <vt:lpstr>Share_Capital.BEG</vt:lpstr>
      <vt:lpstr>Share_Capital.FLOW</vt:lpstr>
      <vt:lpstr>Shareholder_Equity</vt:lpstr>
      <vt:lpstr>Supply_Chain_Finance_balance</vt:lpstr>
      <vt:lpstr>Supply_Chain_Finance_balance.BEG</vt:lpstr>
      <vt:lpstr>Supply_Chain_Finance_balance.FLOW</vt:lpstr>
      <vt:lpstr>Supply_Chain_Finance_drawdown</vt:lpstr>
      <vt:lpstr>Supply_Chain_Finance_interest</vt:lpstr>
      <vt:lpstr>Supply_Chain_Finance_interest.NEG</vt:lpstr>
      <vt:lpstr>Supply_Chain_Finance_interest_paid</vt:lpstr>
      <vt:lpstr>Supply_Chain_Finance_interest_paid.NEG</vt:lpstr>
      <vt:lpstr>Supply_Chain_Finance_principal_repayment</vt:lpstr>
      <vt:lpstr>Supply_Chain_Finance_principal_repayment.NEG</vt:lpstr>
      <vt:lpstr>TimeRow</vt:lpstr>
      <vt:lpstr>TOCFirstLine</vt:lpstr>
      <vt:lpstr>TOCobxAssets</vt:lpstr>
      <vt:lpstr>TOCobxCustomers</vt:lpstr>
      <vt:lpstr>TOCobxDebt</vt:lpstr>
      <vt:lpstr>TOCobxEquity</vt:lpstr>
      <vt:lpstr>TOCobxExpense</vt:lpstr>
      <vt:lpstr>TOCobxFinancials</vt:lpstr>
      <vt:lpstr>TOCobxIncome</vt:lpstr>
      <vt:lpstr>TOCobxInputs</vt:lpstr>
      <vt:lpstr>TOCobxInputs.Customer_Orders</vt:lpstr>
      <vt:lpstr>TOCobxInputs.Debt</vt:lpstr>
      <vt:lpstr>TOCobxInputs.Debt.Invoice_Finance</vt:lpstr>
      <vt:lpstr>TOCobxInputs.Debt.Trade_Finance</vt:lpstr>
      <vt:lpstr>TOCobxInputs.Equity</vt:lpstr>
      <vt:lpstr>TOCobxInputs.Expense</vt:lpstr>
      <vt:lpstr>TOCobxInputs.Inventory</vt:lpstr>
      <vt:lpstr>TOCobxInputs.Model_Constants</vt:lpstr>
      <vt:lpstr>TOCobxInputs.Opening_Balances</vt:lpstr>
      <vt:lpstr>TOCobxInputs.Supplier_orders</vt:lpstr>
      <vt:lpstr>TOCobxInventory</vt:lpstr>
      <vt:lpstr>TOCobxInvoice_finance</vt:lpstr>
      <vt:lpstr>TOCobxMetrics</vt:lpstr>
      <vt:lpstr>TOCobxModel_Checks_and_Alerts</vt:lpstr>
      <vt:lpstr>TOCobxModel_Checks_and_Alerts.Model_Checks</vt:lpstr>
      <vt:lpstr>TOCobxSupply_Chain_finance</vt:lpstr>
      <vt:lpstr>TOCobxTime</vt:lpstr>
      <vt:lpstr>TOCobxTime.Customer_Order_Growth_index</vt:lpstr>
      <vt:lpstr>TOCobxTime.Fixed_Operating_Cost_Growth_Rate_index</vt:lpstr>
      <vt:lpstr>TOCobxTime.Headers</vt:lpstr>
      <vt:lpstr>TOCobxTime.Invoice_Finance_Enabled_flag</vt:lpstr>
      <vt:lpstr>TOCobxTime.Model_timelines</vt:lpstr>
      <vt:lpstr>TOCobxTime.Trade_finance_enabled_flag</vt:lpstr>
      <vt:lpstr>TOCobxUnallocated</vt:lpstr>
      <vt:lpstr>TOCobxWorking_Capital</vt:lpstr>
      <vt:lpstr>TOCrepobxBalance_Sheet_base_1_Quarter</vt:lpstr>
      <vt:lpstr>TOCrepobxBalance_Sheet_base_2_SemiAnnual</vt:lpstr>
      <vt:lpstr>TOCrepobxBalance_Sheet_base_Month</vt:lpstr>
      <vt:lpstr>TOCrepobxBalance_Sheet_Year</vt:lpstr>
      <vt:lpstr>TOCrepobxCashflow_base_1_Quarter</vt:lpstr>
      <vt:lpstr>TOCrepobxCashflow_base_2_SemiAnnual</vt:lpstr>
      <vt:lpstr>TOCrepobxCashflow_base_Month</vt:lpstr>
      <vt:lpstr>TOCrepobxCashflow_Year</vt:lpstr>
      <vt:lpstr>TOCrepobxIncome_Statement_base_1_Quarter</vt:lpstr>
      <vt:lpstr>TOCrepobxIncome_Statement_base_2_SemiAnnual</vt:lpstr>
      <vt:lpstr>TOCrepobxIncome_Statement_base_Month</vt:lpstr>
      <vt:lpstr>TOCrepobxIncome_Statement_Year</vt:lpstr>
      <vt:lpstr>TOCrepobxInventory_Report_base_1_Quarter</vt:lpstr>
      <vt:lpstr>TOCrepobxInventory_Report_base_2_SemiAnnual</vt:lpstr>
      <vt:lpstr>TOCrepobxInventory_Report_base_Month</vt:lpstr>
      <vt:lpstr>TOCrepobxInventory_Report_Year</vt:lpstr>
      <vt:lpstr>TOCrepobxMetrics_Report_base_1_Quarter</vt:lpstr>
      <vt:lpstr>TOCrepobxMetrics_Report_base_2_SemiAnnual</vt:lpstr>
      <vt:lpstr>TOCrepobxMetrics_Report_base_Month</vt:lpstr>
      <vt:lpstr>TOCrepobxMetrics_Report_Year</vt:lpstr>
      <vt:lpstr>Totals</vt:lpstr>
      <vt:lpstr>Units</vt:lpstr>
      <vt:lpstr>Units_delivered</vt:lpstr>
      <vt:lpstr>Units_deployed</vt:lpstr>
      <vt:lpstr>Units_in_stock</vt:lpstr>
      <vt:lpstr>Units_in_stock.BEG</vt:lpstr>
      <vt:lpstr>Units_in_stock.FLOW</vt:lpstr>
      <vt:lpstr>Units_in_use</vt:lpstr>
      <vt:lpstr>Units_in_use.BEG</vt:lpstr>
      <vt:lpstr>Units_in_use.FLOW</vt:lpstr>
      <vt:lpstr>Units_on_order</vt:lpstr>
      <vt:lpstr>Units_on_order.BEG</vt:lpstr>
      <vt:lpstr>Units_on_order.FLOW</vt:lpstr>
      <vt:lpstr>Units_ordered</vt:lpstr>
      <vt:lpstr>Variable_Operating_Costs</vt:lpstr>
      <vt:lpstr>Variable_Operating_Costs.NEG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Andy Davidson</cp:lastModifiedBy>
  <dcterms:modified xsi:type="dcterms:W3CDTF">2023-03-16T15:58:57Z</dcterms:modified>
</cp:coreProperties>
</file>