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y\ngonye-models\data\ngonyePlantModels\ccia\flowModels\"/>
    </mc:Choice>
  </mc:AlternateContent>
  <xr:revisionPtr revIDLastSave="0" documentId="13_ncr:1_{73618CB9-613C-4438-AD66-6F8FF0572FC5}" xr6:coauthVersionLast="47" xr6:coauthVersionMax="47" xr10:uidLastSave="{00000000-0000-0000-0000-000000000000}"/>
  <bookViews>
    <workbookView xWindow="-120" yWindow="-120" windowWidth="29040" windowHeight="15720" xr2:uid="{513E3DD1-1794-43AD-8BA7-53C7E686329B}"/>
  </bookViews>
  <sheets>
    <sheet name="cciaModels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" l="1"/>
  <c r="Q25" i="1"/>
  <c r="Q26" i="1"/>
  <c r="Q27" i="1"/>
  <c r="Q28" i="1"/>
  <c r="Q29" i="1"/>
  <c r="Q30" i="1"/>
  <c r="Q31" i="1"/>
  <c r="Q32" i="1"/>
  <c r="Q23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3" i="1"/>
  <c r="P4" i="1"/>
  <c r="P5" i="1"/>
  <c r="P6" i="1"/>
  <c r="P7" i="1"/>
  <c r="P8" i="1"/>
  <c r="P9" i="1"/>
  <c r="P10" i="1"/>
  <c r="P11" i="1"/>
  <c r="P12" i="1"/>
  <c r="P2" i="1"/>
  <c r="Y7" i="1" a="1"/>
  <c r="Y7" i="1" s="1"/>
  <c r="Y8" i="1" a="1"/>
  <c r="Y8" i="1" s="1"/>
  <c r="X8" i="1" a="1"/>
  <c r="X8" i="1" s="1"/>
  <c r="X7" i="1" a="1"/>
  <c r="X7" i="1" s="1"/>
  <c r="X4" i="1" a="1"/>
  <c r="X4" i="1" s="1"/>
  <c r="Y4" i="1" a="1"/>
  <c r="Y4" i="1" s="1"/>
  <c r="Y3" i="1" a="1"/>
  <c r="Y3" i="1" s="1"/>
  <c r="X3" i="1" a="1"/>
  <c r="X3" i="1" s="1"/>
  <c r="T3" i="1" a="1"/>
  <c r="T3" i="1" s="1"/>
  <c r="T8" i="1" a="1"/>
  <c r="T8" i="1" s="1"/>
  <c r="U8" i="1" a="1"/>
  <c r="U8" i="1" s="1"/>
  <c r="U7" i="1" a="1"/>
  <c r="U7" i="1" s="1"/>
  <c r="T7" i="1" a="1"/>
  <c r="T7" i="1" s="1"/>
  <c r="U3" i="1" a="1"/>
  <c r="U3" i="1" s="1"/>
  <c r="U4" i="1" a="1"/>
  <c r="U4" i="1" s="1"/>
  <c r="T4" i="1" a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<sst xmlns="http://schemas.openxmlformats.org/spreadsheetml/2006/main" count="200" uniqueCount="78">
  <si>
    <t>ModelName</t>
  </si>
  <si>
    <t>Period</t>
  </si>
  <si>
    <t>Model</t>
  </si>
  <si>
    <t>Climate Scenario</t>
  </si>
  <si>
    <t>EnergyAnnual_mean</t>
  </si>
  <si>
    <t>EnergyAnnual_P50</t>
  </si>
  <si>
    <t>CapFactor_mean</t>
  </si>
  <si>
    <t>YearType</t>
  </si>
  <si>
    <t>meanVar</t>
  </si>
  <si>
    <t>P50Var</t>
  </si>
  <si>
    <t>Historic</t>
  </si>
  <si>
    <t>Calendar</t>
  </si>
  <si>
    <t>ssp2_2050_MPI-ESM1-2-HR</t>
  </si>
  <si>
    <t>MPI-ESM1-2-HR</t>
  </si>
  <si>
    <t>ssp2</t>
  </si>
  <si>
    <t>ssp2_2050_CanESM5</t>
  </si>
  <si>
    <t>CanESM5</t>
  </si>
  <si>
    <t>ssp2_2050_ACCESS-ESM1-5</t>
  </si>
  <si>
    <t>ACCESS-ESM1-5</t>
  </si>
  <si>
    <t>ssp2_2050_MIROC6</t>
  </si>
  <si>
    <t>MIROC6</t>
  </si>
  <si>
    <t>ssp2_2050_CNRM-CM6-1</t>
  </si>
  <si>
    <t>CNRM-CM6-1</t>
  </si>
  <si>
    <t>ssp2_2050_NESM3</t>
  </si>
  <si>
    <t>NESM3</t>
  </si>
  <si>
    <t>ssp2_2050_MRI-ESM2-0</t>
  </si>
  <si>
    <t>MRI-ESM2-0</t>
  </si>
  <si>
    <t>ssp2_2050_FGOALS-g3</t>
  </si>
  <si>
    <t>FGOALS-g3</t>
  </si>
  <si>
    <t>ssp2_2050_HadGEM3-GC31-LL</t>
  </si>
  <si>
    <t>HadGEM3-GC31-LL</t>
  </si>
  <si>
    <t>ssp2_2050_UKESM1-0-LL</t>
  </si>
  <si>
    <t>UKESM1-0-LL</t>
  </si>
  <si>
    <t>ssp2_2085_MPI-ESM1-2-HR</t>
  </si>
  <si>
    <t>ssp2_2085_CanESM5</t>
  </si>
  <si>
    <t>ssp2_2085_ACCESS-ESM1-5</t>
  </si>
  <si>
    <t>ssp2_2085_MIROC6</t>
  </si>
  <si>
    <t>ssp2_2085_CNRM-CM6-1</t>
  </si>
  <si>
    <t>ssp2_2085_NESM3</t>
  </si>
  <si>
    <t>ssp2_2085_MRI-ESM2-0</t>
  </si>
  <si>
    <t>ssp2_2085_FGOALS-g3</t>
  </si>
  <si>
    <t>ssp2_2085_HadGEM3-GC31-LL</t>
  </si>
  <si>
    <t>ssp2_2085_UKESM1-0-LL</t>
  </si>
  <si>
    <t>ssp5_2050_MPI-ESM1-2-HR</t>
  </si>
  <si>
    <t>ssp5</t>
  </si>
  <si>
    <t>ssp5_2050_CanESM5</t>
  </si>
  <si>
    <t>ssp5_2050_ACCESS-ESM1-5</t>
  </si>
  <si>
    <t>ssp5_2050_MIROC6</t>
  </si>
  <si>
    <t>ssp5_2050_CNRM-CM6-1</t>
  </si>
  <si>
    <t>ssp5_2050_NESM3</t>
  </si>
  <si>
    <t>ssp5_2050_MRI-ESM2-0</t>
  </si>
  <si>
    <t>ssp5_2050_FGOALS-g3</t>
  </si>
  <si>
    <t>ssp5_2050_HadGEM3-GC31-LL</t>
  </si>
  <si>
    <t>ssp5_2050_UKESM1-0-LL</t>
  </si>
  <si>
    <t>ssp5_2085_MPI-ESM1-2-HR</t>
  </si>
  <si>
    <t>ssp5_2085_CanESM5</t>
  </si>
  <si>
    <t>ssp5_2085_ACCESS-ESM1-5</t>
  </si>
  <si>
    <t>ssp5_2085_MIROC6</t>
  </si>
  <si>
    <t>ssp5_2085_CNRM-CM6-1</t>
  </si>
  <si>
    <t>ssp5_2085_NESM3</t>
  </si>
  <si>
    <t>ssp5_2085_MRI-ESM2-0</t>
  </si>
  <si>
    <t>ssp5_2085_FGOALS-g3</t>
  </si>
  <si>
    <t>ssp5_2085_HadGEM3-GC31-LL</t>
  </si>
  <si>
    <t>ssp5_2085_UKESM1-0-LL</t>
  </si>
  <si>
    <t>Median Of Models</t>
  </si>
  <si>
    <t>Average of Models</t>
  </si>
  <si>
    <t>P50 Annual Energy</t>
  </si>
  <si>
    <t>Mean Annual Energy</t>
  </si>
  <si>
    <t>Skew</t>
  </si>
  <si>
    <t>&lt;==</t>
  </si>
  <si>
    <t>Median model</t>
  </si>
  <si>
    <t>High skew model</t>
  </si>
  <si>
    <t>LowFlowShutoffProportion_mean</t>
  </si>
  <si>
    <t>HighHeadShutoffProportion_mean</t>
  </si>
  <si>
    <t>LowHeadShutoffProportion_mean</t>
  </si>
  <si>
    <t>ShutoffDaysProportion_mean</t>
  </si>
  <si>
    <t>P95Power</t>
  </si>
  <si>
    <t>Mean Var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</si>
</sst>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43" fontId="0" fillId="0" borderId="0" xfId="1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0" xfId="0" applyBorder="1"/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0" fillId="0" borderId="0" xfId="2" applyFont="1"/>
    <xf numFmtId="164" fontId="0" fillId="0" borderId="0" xfId="2" applyNumberFormat="1" applyFont="1"/>
    <xf numFmtId="0" fontId="0" fillId="0" borderId="13" xfId="0" applyBorder="1"/>
    <xf numFmtId="164" fontId="0" fillId="0" borderId="0" xfId="2" applyNumberFormat="1" applyFont="1" applyBorder="1"/>
    <xf numFmtId="0" fontId="0" fillId="0" borderId="14" xfId="0" applyBorder="1"/>
    <xf numFmtId="0" fontId="0" fillId="0" borderId="15" xfId="0" applyBorder="1"/>
    <xf numFmtId="164" fontId="0" fillId="0" borderId="15" xfId="2" applyNumberFormat="1" applyFont="1" applyBorder="1"/>
    <xf numFmtId="9" fontId="0" fillId="0" borderId="15" xfId="2" applyFont="1" applyBorder="1"/>
    <xf numFmtId="0" fontId="0" fillId="0" borderId="11" xfId="0" applyBorder="1"/>
    <xf numFmtId="164" fontId="0" fillId="0" borderId="11" xfId="2" applyNumberFormat="1" applyFont="1" applyBorder="1"/>
    <xf numFmtId="9" fontId="0" fillId="0" borderId="11" xfId="2" applyFont="1" applyBorder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5" fontId="0" fillId="0" borderId="0" xfId="1" applyNumberFormat="1" applyFont="1"/>
    <xf numFmtId="0" fontId="16" fillId="0" borderId="0" xfId="0" applyFont="1" applyAlignment="1">
      <alignment wrapText="1"/>
    </xf>
    <xf numFmtId="165" fontId="16" fillId="0" borderId="0" xfId="1" applyNumberFormat="1" applyFont="1"/>
    <xf numFmtId="9" fontId="16" fillId="0" borderId="0" xfId="2" applyFont="1" applyAlignment="1">
      <alignment wrapText="1"/>
    </xf>
    <xf numFmtId="43" fontId="16" fillId="0" borderId="0" xfId="1" applyFont="1" applyAlignment="1">
      <alignment wrapText="1"/>
    </xf>
    <xf numFmtId="0" fontId="0" fillId="33" borderId="0" xfId="0" applyFill="1"/>
    <xf numFmtId="9" fontId="0" fillId="33" borderId="0" xfId="2" applyFont="1" applyFill="1"/>
    <xf numFmtId="164" fontId="0" fillId="33" borderId="0" xfId="2" applyNumberFormat="1" applyFont="1" applyFill="1"/>
    <xf numFmtId="0" fontId="0" fillId="0" borderId="0" xfId="0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B4BD-FD3C-406A-9C4D-3CB1744DA2DB}">
  <dimension ref="A1:Y42"/>
  <sheetViews>
    <sheetView tabSelected="1" workbookViewId="0">
      <selection activeCell="I19" sqref="I19"/>
    </sheetView>
  </sheetViews>
  <sheetFormatPr defaultRowHeight="15" x14ac:dyDescent="0.25"/>
  <cols>
    <col min="1" max="1" width="28.28515625" customWidth="1"/>
    <col min="3" max="3" width="21.140625" customWidth="1"/>
    <col min="5" max="5" width="9.140625" style="1"/>
    <col min="8" max="8" width="9.140625" style="23"/>
    <col min="9" max="11" width="9.140625" style="10"/>
    <col min="12" max="12" width="9.140625" style="1"/>
    <col min="14" max="14" width="10.28515625" style="10" customWidth="1"/>
    <col min="15" max="15" width="9.7109375" style="10" customWidth="1"/>
    <col min="19" max="19" width="18.7109375" customWidth="1"/>
    <col min="22" max="22" width="12.5703125" customWidth="1"/>
    <col min="23" max="23" width="19.140625" customWidth="1"/>
  </cols>
  <sheetData>
    <row r="1" spans="1:25" s="21" customFormat="1" ht="31.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7" t="s">
        <v>7</v>
      </c>
      <c r="F1" s="24" t="s">
        <v>4</v>
      </c>
      <c r="G1" s="24" t="s">
        <v>5</v>
      </c>
      <c r="H1" s="25" t="s">
        <v>76</v>
      </c>
      <c r="I1" s="26" t="s">
        <v>6</v>
      </c>
      <c r="J1" s="26" t="s">
        <v>72</v>
      </c>
      <c r="K1" s="26" t="s">
        <v>73</v>
      </c>
      <c r="L1" s="27" t="s">
        <v>74</v>
      </c>
      <c r="M1" s="2" t="s">
        <v>75</v>
      </c>
      <c r="N1" s="26" t="s">
        <v>8</v>
      </c>
      <c r="O1" s="26" t="s">
        <v>9</v>
      </c>
      <c r="P1" s="24" t="s">
        <v>68</v>
      </c>
      <c r="Q1" s="24" t="s">
        <v>77</v>
      </c>
      <c r="S1" s="22" t="s">
        <v>64</v>
      </c>
      <c r="W1" s="22" t="s">
        <v>65</v>
      </c>
    </row>
    <row r="2" spans="1:25" x14ac:dyDescent="0.25">
      <c r="A2" s="28" t="s">
        <v>10</v>
      </c>
      <c r="B2" s="28" t="s">
        <v>10</v>
      </c>
      <c r="C2" s="28" t="s">
        <v>10</v>
      </c>
      <c r="D2" s="28" t="s">
        <v>10</v>
      </c>
      <c r="E2" s="28" t="s">
        <v>11</v>
      </c>
      <c r="F2" s="28">
        <v>845</v>
      </c>
      <c r="G2" s="28">
        <v>871</v>
      </c>
      <c r="H2" s="28">
        <v>26.4</v>
      </c>
      <c r="I2" s="29">
        <v>0.53600000000000003</v>
      </c>
      <c r="J2" s="29">
        <v>3.6699999999999998E-4</v>
      </c>
      <c r="K2" s="29">
        <v>8.4499999999999992E-3</v>
      </c>
      <c r="L2" s="28">
        <v>0</v>
      </c>
      <c r="M2" s="28">
        <v>8.9499999999999996E-3</v>
      </c>
      <c r="N2" s="29"/>
      <c r="O2" s="29"/>
      <c r="P2" s="30">
        <f t="shared" ref="P2:P42" si="0">(G2-F2)/F2</f>
        <v>3.0769230769230771E-2</v>
      </c>
      <c r="Q2" s="28"/>
      <c r="S2" s="2" t="s">
        <v>67</v>
      </c>
      <c r="T2" s="3">
        <v>2050</v>
      </c>
      <c r="U2" s="3">
        <v>2085</v>
      </c>
      <c r="W2" s="2" t="s">
        <v>67</v>
      </c>
      <c r="X2" s="3">
        <v>2050</v>
      </c>
      <c r="Y2" s="3">
        <v>2085</v>
      </c>
    </row>
    <row r="3" spans="1:25" x14ac:dyDescent="0.25">
      <c r="A3" t="s">
        <v>12</v>
      </c>
      <c r="B3">
        <v>2050</v>
      </c>
      <c r="C3" t="s">
        <v>13</v>
      </c>
      <c r="D3" t="s">
        <v>14</v>
      </c>
      <c r="E3" t="s">
        <v>11</v>
      </c>
      <c r="F3">
        <v>732</v>
      </c>
      <c r="G3">
        <v>784</v>
      </c>
      <c r="H3">
        <v>14.8</v>
      </c>
      <c r="I3" s="10">
        <v>0.46400000000000002</v>
      </c>
      <c r="J3" s="10">
        <v>1.6899999999999998E-2</v>
      </c>
      <c r="K3" s="10">
        <v>2.93E-2</v>
      </c>
      <c r="L3">
        <v>0</v>
      </c>
      <c r="M3">
        <v>4.58E-2</v>
      </c>
      <c r="N3" s="10">
        <v>-0.13400000000000001</v>
      </c>
      <c r="O3" s="10">
        <v>-9.9900000000000003E-2</v>
      </c>
      <c r="P3" s="11">
        <f t="shared" si="0"/>
        <v>7.1038251366120214E-2</v>
      </c>
      <c r="S3" t="s">
        <v>14</v>
      </c>
      <c r="T3" s="5">
        <f t="array" ref="T3">_xlfn.PERCENTILE.INC(IF(IF(T$2=$B$3:$B$42,$D$3:$D$42,"")=$S3,$N$3:$N$42,""),0.5)</f>
        <v>-0.14000000000000001</v>
      </c>
      <c r="U3" s="6">
        <f t="array" ref="U3">_xlfn.PERCENTILE.INC(IF(IF(U$2=$B$3:$B$42,$D$3:$D$42,"")=$S3,$N$3:$N$42,""),0.5)</f>
        <v>-0.17249999999999999</v>
      </c>
      <c r="W3" t="s">
        <v>14</v>
      </c>
      <c r="X3" s="5" cm="1">
        <f t="array" ref="X3">AVERAGE(IF(IF(X$2=$B$3:$B$42,$D$3:$D$42,"")=$S3,$N$3:$N$42,""))</f>
        <v>-0.14554999999999998</v>
      </c>
      <c r="Y3" s="5" cm="1">
        <f t="array" ref="Y3">AVERAGE(IF(IF(Y$2=$B$3:$B$42,$D$3:$D$42,"")=$S3,$N$3:$N$42,""))</f>
        <v>-0.17485000000000001</v>
      </c>
    </row>
    <row r="4" spans="1:25" x14ac:dyDescent="0.25">
      <c r="A4" t="s">
        <v>15</v>
      </c>
      <c r="B4">
        <v>2050</v>
      </c>
      <c r="C4" t="s">
        <v>16</v>
      </c>
      <c r="D4" t="s">
        <v>14</v>
      </c>
      <c r="E4" t="s">
        <v>11</v>
      </c>
      <c r="F4">
        <v>674</v>
      </c>
      <c r="G4">
        <v>733</v>
      </c>
      <c r="H4">
        <v>0</v>
      </c>
      <c r="I4" s="10">
        <v>0.42699999999999999</v>
      </c>
      <c r="J4" s="10">
        <v>2.5499999999999998E-2</v>
      </c>
      <c r="K4" s="10">
        <v>3.5299999999999998E-2</v>
      </c>
      <c r="L4">
        <v>0</v>
      </c>
      <c r="M4">
        <v>6.1100000000000002E-2</v>
      </c>
      <c r="N4" s="10">
        <v>-0.20200000000000001</v>
      </c>
      <c r="O4" s="10">
        <v>-0.158</v>
      </c>
      <c r="P4" s="11">
        <f t="shared" si="0"/>
        <v>8.7537091988130561E-2</v>
      </c>
      <c r="S4" s="7" t="s">
        <v>44</v>
      </c>
      <c r="T4" s="8">
        <f t="array" ref="T4">_xlfn.PERCENTILE.INC(IF(IF(T$2=$B$3:$B$42,$D$3:$D$42,"")=$S4,$N$3:$N$42,""),0.5)</f>
        <v>-0.1925</v>
      </c>
      <c r="U4" s="9">
        <f t="array" ref="U4">_xlfn.PERCENTILE.INC(IF(IF(U$2=$B$3:$B$42,$D$3:$D$42,"")=$S4,$N$3:$N$42,""),0.5)</f>
        <v>-0.2495</v>
      </c>
      <c r="W4" t="s">
        <v>44</v>
      </c>
      <c r="X4" s="5" cm="1">
        <f t="array" ref="X4">AVERAGE(IF(IF(X$2=$B$3:$B$42,$D$3:$D$42,"")=$S4,$N$3:$N$42,""))</f>
        <v>-0.17689000000000002</v>
      </c>
      <c r="Y4" s="5" cm="1">
        <f t="array" ref="Y4">AVERAGE(IF(IF(Y$2=$B$3:$B$42,$D$3:$D$42,"")=$S4,$N$3:$N$42,""))</f>
        <v>-0.26898</v>
      </c>
    </row>
    <row r="5" spans="1:25" x14ac:dyDescent="0.25">
      <c r="A5" t="s">
        <v>17</v>
      </c>
      <c r="B5">
        <v>2050</v>
      </c>
      <c r="C5" t="s">
        <v>18</v>
      </c>
      <c r="D5" t="s">
        <v>14</v>
      </c>
      <c r="E5" t="s">
        <v>11</v>
      </c>
      <c r="F5">
        <v>722</v>
      </c>
      <c r="G5">
        <v>789</v>
      </c>
      <c r="H5">
        <v>0</v>
      </c>
      <c r="I5" s="10">
        <v>0.45800000000000002</v>
      </c>
      <c r="J5" s="10">
        <v>2.7199999999999998E-2</v>
      </c>
      <c r="K5" s="10">
        <v>3.1300000000000001E-2</v>
      </c>
      <c r="L5">
        <v>0</v>
      </c>
      <c r="M5">
        <v>5.8400000000000001E-2</v>
      </c>
      <c r="N5" s="10">
        <v>-0.14599999999999999</v>
      </c>
      <c r="O5" s="10">
        <v>-9.4100000000000003E-2</v>
      </c>
      <c r="P5" s="11">
        <f t="shared" si="0"/>
        <v>9.2797783933518008E-2</v>
      </c>
      <c r="T5" s="4"/>
      <c r="U5" s="4"/>
      <c r="X5" s="4"/>
      <c r="Y5" s="4"/>
    </row>
    <row r="6" spans="1:25" x14ac:dyDescent="0.25">
      <c r="A6" t="s">
        <v>19</v>
      </c>
      <c r="B6">
        <v>2050</v>
      </c>
      <c r="C6" t="s">
        <v>20</v>
      </c>
      <c r="D6" t="s">
        <v>14</v>
      </c>
      <c r="E6" t="s">
        <v>11</v>
      </c>
      <c r="F6">
        <v>804</v>
      </c>
      <c r="G6">
        <v>842</v>
      </c>
      <c r="H6">
        <v>22.9</v>
      </c>
      <c r="I6" s="10">
        <v>0.51</v>
      </c>
      <c r="J6" s="10">
        <v>3.6700000000000001E-3</v>
      </c>
      <c r="K6" s="10">
        <v>1.37E-2</v>
      </c>
      <c r="L6">
        <v>0</v>
      </c>
      <c r="M6">
        <v>1.72E-2</v>
      </c>
      <c r="N6" s="10">
        <v>-4.8500000000000001E-2</v>
      </c>
      <c r="O6" s="10">
        <v>-3.3300000000000003E-2</v>
      </c>
      <c r="P6" s="11">
        <f t="shared" si="0"/>
        <v>4.7263681592039801E-2</v>
      </c>
      <c r="S6" s="2" t="s">
        <v>66</v>
      </c>
      <c r="T6" s="3">
        <v>2050</v>
      </c>
      <c r="U6" s="3">
        <v>2085</v>
      </c>
      <c r="W6" s="2" t="s">
        <v>66</v>
      </c>
      <c r="X6" s="3">
        <v>2050</v>
      </c>
      <c r="Y6" s="3">
        <v>2085</v>
      </c>
    </row>
    <row r="7" spans="1:25" x14ac:dyDescent="0.25">
      <c r="A7" t="s">
        <v>21</v>
      </c>
      <c r="B7">
        <v>2050</v>
      </c>
      <c r="C7" t="s">
        <v>22</v>
      </c>
      <c r="D7" t="s">
        <v>14</v>
      </c>
      <c r="E7" t="s">
        <v>11</v>
      </c>
      <c r="F7">
        <v>632</v>
      </c>
      <c r="G7">
        <v>700</v>
      </c>
      <c r="H7">
        <v>0</v>
      </c>
      <c r="I7" s="10">
        <v>0.40100000000000002</v>
      </c>
      <c r="J7" s="10">
        <v>3.44E-2</v>
      </c>
      <c r="K7" s="10">
        <v>4.2099999999999999E-2</v>
      </c>
      <c r="L7">
        <v>0</v>
      </c>
      <c r="M7">
        <v>7.7399999999999997E-2</v>
      </c>
      <c r="N7" s="10">
        <v>-0.252</v>
      </c>
      <c r="O7" s="10">
        <v>-0.19600000000000001</v>
      </c>
      <c r="P7" s="11">
        <f t="shared" si="0"/>
        <v>0.10759493670886076</v>
      </c>
      <c r="S7" t="s">
        <v>14</v>
      </c>
      <c r="T7" s="6">
        <f t="array" ref="T7">_xlfn.PERCENTILE.INC(IF(IF(T$6=$B$3:$B$42,$D$3:$D$42,"")=$S7,$O$3:$O$42,""),0.5)</f>
        <v>-9.7000000000000003E-2</v>
      </c>
      <c r="U7" s="6">
        <f t="array" ref="U7">_xlfn.PERCENTILE.INC(IF(IF(U$6=$B$3:$B$42,$D$3:$D$42,"")=$S7,$O$3:$O$42,""),0.5)</f>
        <v>-0.13250000000000001</v>
      </c>
      <c r="W7" t="s">
        <v>14</v>
      </c>
      <c r="X7" s="5" cm="1">
        <f t="array" ref="X7">AVERAGE(IF(IF(X$6=$B$3:$B$42,$D$3:$D$42,"")=$S7,$O$3:$O$42,""))</f>
        <v>-0.10532999999999999</v>
      </c>
      <c r="Y7" s="5" cm="1">
        <f t="array" ref="Y7">AVERAGE(IF(IF(Y$6=$B$3:$B$42,$D$3:$D$42,"")=$S7,$O$3:$O$42,""))</f>
        <v>-0.13285</v>
      </c>
    </row>
    <row r="8" spans="1:25" x14ac:dyDescent="0.25">
      <c r="A8" t="s">
        <v>23</v>
      </c>
      <c r="B8">
        <v>2050</v>
      </c>
      <c r="C8" t="s">
        <v>24</v>
      </c>
      <c r="D8" t="s">
        <v>14</v>
      </c>
      <c r="E8" t="s">
        <v>11</v>
      </c>
      <c r="F8">
        <v>788</v>
      </c>
      <c r="G8">
        <v>833</v>
      </c>
      <c r="H8">
        <v>22.4</v>
      </c>
      <c r="I8" s="10">
        <v>0.5</v>
      </c>
      <c r="J8" s="10">
        <v>7.0000000000000001E-3</v>
      </c>
      <c r="K8" s="10">
        <v>1.3599999999999999E-2</v>
      </c>
      <c r="L8">
        <v>0</v>
      </c>
      <c r="M8">
        <v>2.07E-2</v>
      </c>
      <c r="N8" s="10">
        <v>-6.7500000000000004E-2</v>
      </c>
      <c r="O8" s="10">
        <v>-4.36E-2</v>
      </c>
      <c r="P8" s="11">
        <f t="shared" si="0"/>
        <v>5.7106598984771571E-2</v>
      </c>
      <c r="S8" t="s">
        <v>44</v>
      </c>
      <c r="T8" s="5">
        <f t="array" ref="T8">_xlfn.PERCENTILE.INC(IF(IF(T$6=$B$3:$B$42,$D$3:$D$42,"")=$S8,$O$3:$O$42,""),0.5)</f>
        <v>-0.13600000000000001</v>
      </c>
      <c r="U8" s="5">
        <f t="array" ref="U8">_xlfn.PERCENTILE.INC(IF(IF(U$6=$B$3:$B$42,$D$3:$D$42,"")=$S8,$O$3:$O$42,""),0.5)</f>
        <v>-0.20450000000000002</v>
      </c>
      <c r="W8" t="s">
        <v>44</v>
      </c>
      <c r="X8" s="5" cm="1">
        <f t="array" ref="X8">AVERAGE(IF(IF(X$6=$B$3:$B$42,$D$3:$D$42,"")=$S8,$O$3:$O$42,""))</f>
        <v>-0.13825999999999999</v>
      </c>
      <c r="Y8" s="5" cm="1">
        <f t="array" ref="Y8">AVERAGE(IF(IF(Y$6=$B$3:$B$42,$D$3:$D$42,"")=$S8,$O$3:$O$42,""))</f>
        <v>-0.23916000000000004</v>
      </c>
    </row>
    <row r="9" spans="1:25" x14ac:dyDescent="0.25">
      <c r="A9" t="s">
        <v>25</v>
      </c>
      <c r="B9">
        <v>2050</v>
      </c>
      <c r="C9" t="s">
        <v>26</v>
      </c>
      <c r="D9" t="s">
        <v>14</v>
      </c>
      <c r="E9" t="s">
        <v>11</v>
      </c>
      <c r="F9">
        <v>709</v>
      </c>
      <c r="G9">
        <v>768</v>
      </c>
      <c r="H9">
        <v>13.8</v>
      </c>
      <c r="I9" s="10">
        <v>0.45</v>
      </c>
      <c r="J9" s="10">
        <v>1.66E-2</v>
      </c>
      <c r="K9" s="10">
        <v>3.1399999999999997E-2</v>
      </c>
      <c r="L9">
        <v>0</v>
      </c>
      <c r="M9">
        <v>4.82E-2</v>
      </c>
      <c r="N9" s="10">
        <v>-0.161</v>
      </c>
      <c r="O9" s="10">
        <v>-0.11799999999999999</v>
      </c>
      <c r="P9" s="11">
        <f t="shared" si="0"/>
        <v>8.3215796897038077E-2</v>
      </c>
    </row>
    <row r="10" spans="1:25" x14ac:dyDescent="0.25">
      <c r="A10" t="s">
        <v>27</v>
      </c>
      <c r="B10">
        <v>2050</v>
      </c>
      <c r="C10" t="s">
        <v>28</v>
      </c>
      <c r="D10" t="s">
        <v>14</v>
      </c>
      <c r="E10" t="s">
        <v>11</v>
      </c>
      <c r="F10">
        <v>766</v>
      </c>
      <c r="G10">
        <v>817</v>
      </c>
      <c r="H10">
        <v>19.100000000000001</v>
      </c>
      <c r="I10" s="10">
        <v>0.48599999999999999</v>
      </c>
      <c r="J10" s="10">
        <v>9.0299999999999998E-3</v>
      </c>
      <c r="K10" s="10">
        <v>2.3900000000000001E-2</v>
      </c>
      <c r="L10">
        <v>0</v>
      </c>
      <c r="M10">
        <v>3.2800000000000003E-2</v>
      </c>
      <c r="N10" s="10">
        <v>-9.35E-2</v>
      </c>
      <c r="O10" s="10">
        <v>-6.2E-2</v>
      </c>
      <c r="P10" s="11">
        <f t="shared" si="0"/>
        <v>6.6579634464751958E-2</v>
      </c>
    </row>
    <row r="11" spans="1:25" x14ac:dyDescent="0.25">
      <c r="A11" t="s">
        <v>29</v>
      </c>
      <c r="B11">
        <v>2050</v>
      </c>
      <c r="C11" t="s">
        <v>30</v>
      </c>
      <c r="D11" t="s">
        <v>14</v>
      </c>
      <c r="E11" t="s">
        <v>11</v>
      </c>
      <c r="F11">
        <v>648</v>
      </c>
      <c r="G11">
        <v>725</v>
      </c>
      <c r="H11">
        <v>0</v>
      </c>
      <c r="I11" s="10">
        <v>0.41099999999999998</v>
      </c>
      <c r="J11" s="10">
        <v>3.5900000000000001E-2</v>
      </c>
      <c r="K11" s="10">
        <v>3.7199999999999997E-2</v>
      </c>
      <c r="L11">
        <v>0</v>
      </c>
      <c r="M11">
        <v>7.3300000000000004E-2</v>
      </c>
      <c r="N11" s="10">
        <v>-0.23300000000000001</v>
      </c>
      <c r="O11" s="10">
        <v>-0.16800000000000001</v>
      </c>
      <c r="P11" s="11">
        <f t="shared" si="0"/>
        <v>0.11882716049382716</v>
      </c>
    </row>
    <row r="12" spans="1:25" x14ac:dyDescent="0.25">
      <c r="A12" t="s">
        <v>31</v>
      </c>
      <c r="B12">
        <v>2050</v>
      </c>
      <c r="C12" t="s">
        <v>32</v>
      </c>
      <c r="D12" t="s">
        <v>14</v>
      </c>
      <c r="E12" t="s">
        <v>11</v>
      </c>
      <c r="F12">
        <v>745</v>
      </c>
      <c r="G12">
        <v>801</v>
      </c>
      <c r="H12">
        <v>14.7</v>
      </c>
      <c r="I12" s="10">
        <v>0.47199999999999998</v>
      </c>
      <c r="J12" s="10">
        <v>1.6799999999999999E-2</v>
      </c>
      <c r="K12" s="10">
        <v>2.9000000000000001E-2</v>
      </c>
      <c r="L12">
        <v>0</v>
      </c>
      <c r="M12">
        <v>4.58E-2</v>
      </c>
      <c r="N12" s="10">
        <v>-0.11799999999999999</v>
      </c>
      <c r="O12" s="10">
        <v>-8.0399999999999999E-2</v>
      </c>
      <c r="P12" s="11">
        <f t="shared" si="0"/>
        <v>7.5167785234899323E-2</v>
      </c>
    </row>
    <row r="13" spans="1:25" x14ac:dyDescent="0.25">
      <c r="A13" t="s">
        <v>33</v>
      </c>
      <c r="B13">
        <v>2085</v>
      </c>
      <c r="C13" t="s">
        <v>13</v>
      </c>
      <c r="D13" t="s">
        <v>14</v>
      </c>
      <c r="E13" t="s">
        <v>11</v>
      </c>
      <c r="F13">
        <v>594</v>
      </c>
      <c r="G13">
        <v>662</v>
      </c>
      <c r="H13">
        <v>0</v>
      </c>
      <c r="I13" s="10">
        <v>0.377</v>
      </c>
      <c r="J13" s="10">
        <v>4.8800000000000003E-2</v>
      </c>
      <c r="K13" s="10">
        <v>5.6500000000000002E-2</v>
      </c>
      <c r="L13">
        <v>0</v>
      </c>
      <c r="M13">
        <v>0.105</v>
      </c>
      <c r="N13" s="10">
        <v>-0.29699999999999999</v>
      </c>
      <c r="O13" s="10">
        <v>-0.24</v>
      </c>
      <c r="P13" s="11">
        <f t="shared" si="0"/>
        <v>0.11447811447811448</v>
      </c>
    </row>
    <row r="14" spans="1:25" x14ac:dyDescent="0.25">
      <c r="A14" t="s">
        <v>34</v>
      </c>
      <c r="B14">
        <v>2085</v>
      </c>
      <c r="C14" t="s">
        <v>16</v>
      </c>
      <c r="D14" t="s">
        <v>14</v>
      </c>
      <c r="E14" t="s">
        <v>11</v>
      </c>
      <c r="F14">
        <v>611</v>
      </c>
      <c r="G14">
        <v>670</v>
      </c>
      <c r="H14">
        <v>0</v>
      </c>
      <c r="I14" s="10">
        <v>0.38700000000000001</v>
      </c>
      <c r="J14" s="10">
        <v>4.58E-2</v>
      </c>
      <c r="K14" s="10">
        <v>5.4100000000000002E-2</v>
      </c>
      <c r="L14">
        <v>0</v>
      </c>
      <c r="M14">
        <v>9.98E-2</v>
      </c>
      <c r="N14" s="10">
        <v>-0.27700000000000002</v>
      </c>
      <c r="O14" s="10">
        <v>-0.23100000000000001</v>
      </c>
      <c r="P14" s="11">
        <f t="shared" si="0"/>
        <v>9.6563011456628475E-2</v>
      </c>
    </row>
    <row r="15" spans="1:25" x14ac:dyDescent="0.25">
      <c r="A15" t="s">
        <v>35</v>
      </c>
      <c r="B15">
        <v>2085</v>
      </c>
      <c r="C15" t="s">
        <v>18</v>
      </c>
      <c r="D15" t="s">
        <v>14</v>
      </c>
      <c r="E15" t="s">
        <v>11</v>
      </c>
      <c r="F15">
        <v>753</v>
      </c>
      <c r="G15">
        <v>813</v>
      </c>
      <c r="H15">
        <v>0</v>
      </c>
      <c r="I15" s="10">
        <v>0.47699999999999998</v>
      </c>
      <c r="J15" s="10">
        <v>2.1399999999999999E-2</v>
      </c>
      <c r="K15" s="10">
        <v>2.93E-2</v>
      </c>
      <c r="L15">
        <v>0</v>
      </c>
      <c r="M15">
        <v>5.0200000000000002E-2</v>
      </c>
      <c r="N15" s="10">
        <v>-0.109</v>
      </c>
      <c r="O15" s="10">
        <v>-6.6600000000000006E-2</v>
      </c>
      <c r="P15" s="11">
        <f t="shared" si="0"/>
        <v>7.9681274900398405E-2</v>
      </c>
    </row>
    <row r="16" spans="1:25" x14ac:dyDescent="0.25">
      <c r="A16" t="s">
        <v>36</v>
      </c>
      <c r="B16">
        <v>2085</v>
      </c>
      <c r="C16" t="s">
        <v>20</v>
      </c>
      <c r="D16" t="s">
        <v>14</v>
      </c>
      <c r="E16" t="s">
        <v>11</v>
      </c>
      <c r="F16">
        <v>793</v>
      </c>
      <c r="G16">
        <v>828</v>
      </c>
      <c r="H16">
        <v>22</v>
      </c>
      <c r="I16" s="10">
        <v>0.503</v>
      </c>
      <c r="J16" s="10">
        <v>4.0000000000000001E-3</v>
      </c>
      <c r="K16" s="10">
        <v>1.5699999999999999E-2</v>
      </c>
      <c r="L16">
        <v>0</v>
      </c>
      <c r="M16">
        <v>1.9800000000000002E-2</v>
      </c>
      <c r="N16" s="10">
        <v>-6.1499999999999999E-2</v>
      </c>
      <c r="O16" s="10">
        <v>-4.9399999999999999E-2</v>
      </c>
      <c r="P16" s="11">
        <f t="shared" si="0"/>
        <v>4.4136191677175286E-2</v>
      </c>
    </row>
    <row r="17" spans="1:19" x14ac:dyDescent="0.25">
      <c r="A17" t="s">
        <v>37</v>
      </c>
      <c r="B17">
        <v>2085</v>
      </c>
      <c r="C17" t="s">
        <v>22</v>
      </c>
      <c r="D17" t="s">
        <v>14</v>
      </c>
      <c r="E17" t="s">
        <v>11</v>
      </c>
      <c r="F17">
        <v>691</v>
      </c>
      <c r="G17">
        <v>761</v>
      </c>
      <c r="H17">
        <v>0</v>
      </c>
      <c r="I17" s="10">
        <v>0.438</v>
      </c>
      <c r="J17" s="10">
        <v>2.69E-2</v>
      </c>
      <c r="K17" s="10">
        <v>3.1600000000000003E-2</v>
      </c>
      <c r="L17">
        <v>0</v>
      </c>
      <c r="M17">
        <v>5.8400000000000001E-2</v>
      </c>
      <c r="N17" s="10">
        <v>-0.182</v>
      </c>
      <c r="O17" s="10">
        <v>-0.126</v>
      </c>
      <c r="P17" s="11">
        <f t="shared" si="0"/>
        <v>0.10130246020260492</v>
      </c>
    </row>
    <row r="18" spans="1:19" x14ac:dyDescent="0.25">
      <c r="A18" t="s">
        <v>38</v>
      </c>
      <c r="B18">
        <v>2085</v>
      </c>
      <c r="C18" t="s">
        <v>24</v>
      </c>
      <c r="D18" t="s">
        <v>14</v>
      </c>
      <c r="E18" t="s">
        <v>11</v>
      </c>
      <c r="F18">
        <v>748</v>
      </c>
      <c r="G18">
        <v>800</v>
      </c>
      <c r="H18">
        <v>19</v>
      </c>
      <c r="I18" s="10">
        <v>0.47499999999999998</v>
      </c>
      <c r="J18" s="10">
        <v>1.21E-2</v>
      </c>
      <c r="K18" s="10">
        <v>2.2599999999999999E-2</v>
      </c>
      <c r="L18">
        <v>0</v>
      </c>
      <c r="M18">
        <v>3.4500000000000003E-2</v>
      </c>
      <c r="N18" s="10">
        <v>-0.115</v>
      </c>
      <c r="O18" s="10">
        <v>-8.1500000000000003E-2</v>
      </c>
      <c r="P18" s="11">
        <f t="shared" si="0"/>
        <v>6.9518716577540107E-2</v>
      </c>
    </row>
    <row r="19" spans="1:19" x14ac:dyDescent="0.25">
      <c r="A19" t="s">
        <v>39</v>
      </c>
      <c r="B19">
        <v>2085</v>
      </c>
      <c r="C19" t="s">
        <v>26</v>
      </c>
      <c r="D19" t="s">
        <v>14</v>
      </c>
      <c r="E19" t="s">
        <v>11</v>
      </c>
      <c r="F19">
        <v>707</v>
      </c>
      <c r="G19">
        <v>750</v>
      </c>
      <c r="H19">
        <v>0</v>
      </c>
      <c r="I19" s="10">
        <v>0.44900000000000001</v>
      </c>
      <c r="J19" s="10">
        <v>1.9099999999999999E-2</v>
      </c>
      <c r="K19" s="10">
        <v>3.3500000000000002E-2</v>
      </c>
      <c r="L19">
        <v>0</v>
      </c>
      <c r="M19">
        <v>5.2299999999999999E-2</v>
      </c>
      <c r="N19" s="10">
        <v>-0.16300000000000001</v>
      </c>
      <c r="O19" s="10">
        <v>-0.13900000000000001</v>
      </c>
      <c r="P19" s="11">
        <f t="shared" si="0"/>
        <v>6.0820367751060818E-2</v>
      </c>
    </row>
    <row r="20" spans="1:19" x14ac:dyDescent="0.25">
      <c r="A20" t="s">
        <v>40</v>
      </c>
      <c r="B20">
        <v>2085</v>
      </c>
      <c r="C20" t="s">
        <v>28</v>
      </c>
      <c r="D20" t="s">
        <v>14</v>
      </c>
      <c r="E20" t="s">
        <v>11</v>
      </c>
      <c r="F20">
        <v>670</v>
      </c>
      <c r="G20">
        <v>743</v>
      </c>
      <c r="H20">
        <v>0</v>
      </c>
      <c r="I20" s="10">
        <v>0.42499999999999999</v>
      </c>
      <c r="J20" s="10">
        <v>3.4000000000000002E-2</v>
      </c>
      <c r="K20" s="10">
        <v>3.3300000000000003E-2</v>
      </c>
      <c r="L20">
        <v>0</v>
      </c>
      <c r="M20">
        <v>6.7400000000000002E-2</v>
      </c>
      <c r="N20" s="10">
        <v>-0.20699999999999999</v>
      </c>
      <c r="O20" s="10">
        <v>-0.14699999999999999</v>
      </c>
      <c r="P20" s="11">
        <f t="shared" si="0"/>
        <v>0.10895522388059702</v>
      </c>
    </row>
    <row r="21" spans="1:19" x14ac:dyDescent="0.25">
      <c r="A21" t="s">
        <v>41</v>
      </c>
      <c r="B21">
        <v>2085</v>
      </c>
      <c r="C21" t="s">
        <v>30</v>
      </c>
      <c r="D21" t="s">
        <v>14</v>
      </c>
      <c r="E21" t="s">
        <v>11</v>
      </c>
      <c r="F21">
        <v>679</v>
      </c>
      <c r="G21">
        <v>746</v>
      </c>
      <c r="H21">
        <v>0</v>
      </c>
      <c r="I21" s="10">
        <v>0.43099999999999999</v>
      </c>
      <c r="J21" s="10">
        <v>3.5400000000000001E-2</v>
      </c>
      <c r="K21" s="10">
        <v>3.49E-2</v>
      </c>
      <c r="L21">
        <v>0</v>
      </c>
      <c r="M21">
        <v>7.0000000000000007E-2</v>
      </c>
      <c r="N21" s="10">
        <v>-0.19600000000000001</v>
      </c>
      <c r="O21" s="10">
        <v>-0.14399999999999999</v>
      </c>
      <c r="P21" s="11">
        <f t="shared" si="0"/>
        <v>9.8674521354933722E-2</v>
      </c>
    </row>
    <row r="22" spans="1:19" ht="15.75" thickBot="1" x14ac:dyDescent="0.3">
      <c r="A22" s="15" t="s">
        <v>42</v>
      </c>
      <c r="B22" s="15">
        <v>2085</v>
      </c>
      <c r="C22" s="15" t="s">
        <v>32</v>
      </c>
      <c r="D22" s="15" t="s">
        <v>14</v>
      </c>
      <c r="E22" s="15" t="s">
        <v>11</v>
      </c>
      <c r="F22" s="15">
        <v>726</v>
      </c>
      <c r="G22" s="15">
        <v>780</v>
      </c>
      <c r="H22" s="15">
        <v>0</v>
      </c>
      <c r="I22" s="17">
        <v>0.46</v>
      </c>
      <c r="J22" s="17">
        <v>1.9599999999999999E-2</v>
      </c>
      <c r="K22" s="17">
        <v>3.1600000000000003E-2</v>
      </c>
      <c r="L22" s="15">
        <v>0</v>
      </c>
      <c r="M22" s="15">
        <v>5.0900000000000001E-2</v>
      </c>
      <c r="N22" s="17">
        <v>-0.14099999999999999</v>
      </c>
      <c r="O22" s="17">
        <v>-0.104</v>
      </c>
      <c r="P22" s="16">
        <f t="shared" si="0"/>
        <v>7.43801652892562E-2</v>
      </c>
    </row>
    <row r="23" spans="1:19" x14ac:dyDescent="0.25">
      <c r="A23" s="12" t="s">
        <v>43</v>
      </c>
      <c r="B23" s="31">
        <v>2050</v>
      </c>
      <c r="C23" s="31" t="s">
        <v>13</v>
      </c>
      <c r="D23" s="31" t="s">
        <v>44</v>
      </c>
      <c r="E23" t="s">
        <v>11</v>
      </c>
      <c r="F23">
        <v>671</v>
      </c>
      <c r="G23">
        <v>725</v>
      </c>
      <c r="H23">
        <v>0</v>
      </c>
      <c r="I23" s="10">
        <v>0.42499999999999999</v>
      </c>
      <c r="J23" s="10">
        <v>2.5399999999999999E-2</v>
      </c>
      <c r="K23" s="10">
        <v>3.7100000000000001E-2</v>
      </c>
      <c r="L23">
        <v>0</v>
      </c>
      <c r="M23">
        <v>6.2399999999999997E-2</v>
      </c>
      <c r="N23" s="10">
        <v>-0.20599999999999999</v>
      </c>
      <c r="O23" s="10">
        <v>-0.16800000000000001</v>
      </c>
      <c r="P23" s="13">
        <f t="shared" si="0"/>
        <v>8.0476900149031291E-2</v>
      </c>
      <c r="Q23">
        <f>_xlfn.RANK.EQ(N23,$N$23:$N$32)</f>
        <v>6</v>
      </c>
    </row>
    <row r="24" spans="1:19" x14ac:dyDescent="0.25">
      <c r="A24" s="12" t="s">
        <v>45</v>
      </c>
      <c r="B24">
        <v>2050</v>
      </c>
      <c r="C24" t="s">
        <v>16</v>
      </c>
      <c r="D24" t="s">
        <v>44</v>
      </c>
      <c r="E24" t="s">
        <v>11</v>
      </c>
      <c r="F24">
        <v>548</v>
      </c>
      <c r="G24">
        <v>615</v>
      </c>
      <c r="H24">
        <v>0</v>
      </c>
      <c r="I24" s="10">
        <v>0.34799999999999998</v>
      </c>
      <c r="J24" s="10">
        <v>7.1599999999999997E-2</v>
      </c>
      <c r="K24" s="10">
        <v>5.9200000000000003E-2</v>
      </c>
      <c r="L24">
        <v>0</v>
      </c>
      <c r="M24">
        <v>0.13200000000000001</v>
      </c>
      <c r="N24" s="10">
        <v>-0.35099999999999998</v>
      </c>
      <c r="O24" s="10">
        <v>-0.29399999999999998</v>
      </c>
      <c r="P24" s="13">
        <f t="shared" si="0"/>
        <v>0.12226277372262774</v>
      </c>
      <c r="Q24">
        <f t="shared" ref="Q24:Q32" si="1">_xlfn.RANK.EQ(N24,$N$23:$N$32)</f>
        <v>10</v>
      </c>
    </row>
    <row r="25" spans="1:19" x14ac:dyDescent="0.25">
      <c r="A25" s="12" t="s">
        <v>46</v>
      </c>
      <c r="B25">
        <v>2050</v>
      </c>
      <c r="C25" t="s">
        <v>18</v>
      </c>
      <c r="D25" t="s">
        <v>44</v>
      </c>
      <c r="E25" t="s">
        <v>11</v>
      </c>
      <c r="F25">
        <v>719</v>
      </c>
      <c r="G25">
        <v>780</v>
      </c>
      <c r="H25">
        <v>14.2</v>
      </c>
      <c r="I25" s="10">
        <v>0.45600000000000002</v>
      </c>
      <c r="J25" s="10">
        <v>2.06E-2</v>
      </c>
      <c r="K25" s="10">
        <v>2.7400000000000001E-2</v>
      </c>
      <c r="L25">
        <v>0</v>
      </c>
      <c r="M25">
        <v>4.7699999999999999E-2</v>
      </c>
      <c r="N25" s="10">
        <v>-0.14899999999999999</v>
      </c>
      <c r="O25" s="10">
        <v>-0.104</v>
      </c>
      <c r="P25" s="13">
        <f t="shared" si="0"/>
        <v>8.4840055632823361E-2</v>
      </c>
      <c r="Q25">
        <f t="shared" si="1"/>
        <v>4</v>
      </c>
    </row>
    <row r="26" spans="1:19" x14ac:dyDescent="0.25">
      <c r="A26" s="12" t="s">
        <v>47</v>
      </c>
      <c r="B26">
        <v>2050</v>
      </c>
      <c r="C26" t="s">
        <v>20</v>
      </c>
      <c r="D26" t="s">
        <v>44</v>
      </c>
      <c r="E26" t="s">
        <v>11</v>
      </c>
      <c r="F26">
        <v>778</v>
      </c>
      <c r="G26">
        <v>824</v>
      </c>
      <c r="H26">
        <v>20.3</v>
      </c>
      <c r="I26" s="10">
        <v>0.49299999999999999</v>
      </c>
      <c r="J26" s="10">
        <v>8.8699999999999994E-3</v>
      </c>
      <c r="K26" s="10">
        <v>2.3099999999999999E-2</v>
      </c>
      <c r="L26">
        <v>0</v>
      </c>
      <c r="M26">
        <v>3.1600000000000003E-2</v>
      </c>
      <c r="N26" s="10">
        <v>-7.9299999999999995E-2</v>
      </c>
      <c r="O26" s="10">
        <v>-5.3999999999999999E-2</v>
      </c>
      <c r="P26" s="13">
        <f t="shared" si="0"/>
        <v>5.9125964010282778E-2</v>
      </c>
      <c r="Q26">
        <f t="shared" si="1"/>
        <v>3</v>
      </c>
    </row>
    <row r="27" spans="1:19" x14ac:dyDescent="0.25">
      <c r="A27" s="12" t="s">
        <v>48</v>
      </c>
      <c r="B27">
        <v>2050</v>
      </c>
      <c r="C27" t="s">
        <v>22</v>
      </c>
      <c r="D27" t="s">
        <v>44</v>
      </c>
      <c r="E27" t="s">
        <v>11</v>
      </c>
      <c r="F27">
        <v>823</v>
      </c>
      <c r="G27">
        <v>847</v>
      </c>
      <c r="H27">
        <v>24.3</v>
      </c>
      <c r="I27" s="10">
        <v>0.52200000000000002</v>
      </c>
      <c r="J27" s="10">
        <v>3.6699999999999998E-4</v>
      </c>
      <c r="K27" s="10">
        <v>1.01E-2</v>
      </c>
      <c r="L27">
        <v>5.3300000000000005E-4</v>
      </c>
      <c r="M27">
        <v>1.11E-2</v>
      </c>
      <c r="N27" s="10">
        <v>-2.5999999999999999E-2</v>
      </c>
      <c r="O27" s="10">
        <v>-2.76E-2</v>
      </c>
      <c r="P27" s="13">
        <f t="shared" si="0"/>
        <v>2.9161603888213851E-2</v>
      </c>
      <c r="Q27">
        <f t="shared" si="1"/>
        <v>1</v>
      </c>
    </row>
    <row r="28" spans="1:19" x14ac:dyDescent="0.25">
      <c r="A28" s="12" t="s">
        <v>49</v>
      </c>
      <c r="B28">
        <v>2050</v>
      </c>
      <c r="C28" t="s">
        <v>24</v>
      </c>
      <c r="D28" t="s">
        <v>44</v>
      </c>
      <c r="E28" t="s">
        <v>11</v>
      </c>
      <c r="F28">
        <v>809</v>
      </c>
      <c r="G28">
        <v>844</v>
      </c>
      <c r="H28">
        <v>23.9</v>
      </c>
      <c r="I28" s="10">
        <v>0.51300000000000001</v>
      </c>
      <c r="J28" s="10">
        <v>5.3299999999999997E-3</v>
      </c>
      <c r="K28" s="10">
        <v>1.12E-2</v>
      </c>
      <c r="L28">
        <v>0</v>
      </c>
      <c r="M28">
        <v>1.6400000000000001E-2</v>
      </c>
      <c r="N28" s="10">
        <v>-4.2599999999999999E-2</v>
      </c>
      <c r="O28" s="10">
        <v>-3.1E-2</v>
      </c>
      <c r="P28" s="13">
        <f t="shared" si="0"/>
        <v>4.3263288009888753E-2</v>
      </c>
      <c r="Q28">
        <f t="shared" si="1"/>
        <v>2</v>
      </c>
    </row>
    <row r="29" spans="1:19" x14ac:dyDescent="0.25">
      <c r="A29" s="12" t="s">
        <v>50</v>
      </c>
      <c r="B29">
        <v>2050</v>
      </c>
      <c r="C29" t="s">
        <v>26</v>
      </c>
      <c r="D29" t="s">
        <v>44</v>
      </c>
      <c r="E29" t="s">
        <v>11</v>
      </c>
      <c r="F29">
        <v>654</v>
      </c>
      <c r="G29">
        <v>716</v>
      </c>
      <c r="H29">
        <v>0</v>
      </c>
      <c r="I29" s="10">
        <v>0.41499999999999998</v>
      </c>
      <c r="J29" s="10">
        <v>3.3599999999999998E-2</v>
      </c>
      <c r="K29" s="10">
        <v>3.9699999999999999E-2</v>
      </c>
      <c r="L29">
        <v>0</v>
      </c>
      <c r="M29">
        <v>7.3200000000000001E-2</v>
      </c>
      <c r="N29" s="10">
        <v>-0.22600000000000001</v>
      </c>
      <c r="O29" s="10">
        <v>-0.17799999999999999</v>
      </c>
      <c r="P29" s="13">
        <f t="shared" si="0"/>
        <v>9.480122324159021E-2</v>
      </c>
      <c r="Q29">
        <f t="shared" si="1"/>
        <v>8</v>
      </c>
    </row>
    <row r="30" spans="1:19" x14ac:dyDescent="0.25">
      <c r="A30" s="7" t="s">
        <v>51</v>
      </c>
      <c r="B30" s="18">
        <v>2050</v>
      </c>
      <c r="C30" s="18" t="s">
        <v>28</v>
      </c>
      <c r="D30" s="18" t="s">
        <v>44</v>
      </c>
      <c r="E30" s="18" t="s">
        <v>11</v>
      </c>
      <c r="F30" s="18">
        <v>694</v>
      </c>
      <c r="G30" s="18">
        <v>755</v>
      </c>
      <c r="H30" s="18">
        <v>0</v>
      </c>
      <c r="I30" s="20">
        <v>0.44</v>
      </c>
      <c r="J30" s="20">
        <v>2.6700000000000002E-2</v>
      </c>
      <c r="K30" s="20">
        <v>3.1399999999999997E-2</v>
      </c>
      <c r="L30" s="18">
        <v>0</v>
      </c>
      <c r="M30" s="18">
        <v>5.8000000000000003E-2</v>
      </c>
      <c r="N30" s="20">
        <v>-0.17899999999999999</v>
      </c>
      <c r="O30" s="20">
        <v>-0.13300000000000001</v>
      </c>
      <c r="P30" s="19">
        <f t="shared" si="0"/>
        <v>8.7896253602305477E-2</v>
      </c>
      <c r="Q30">
        <f t="shared" si="1"/>
        <v>5</v>
      </c>
      <c r="R30" t="s">
        <v>69</v>
      </c>
      <c r="S30" t="s">
        <v>70</v>
      </c>
    </row>
    <row r="31" spans="1:19" x14ac:dyDescent="0.25">
      <c r="A31" s="12" t="s">
        <v>52</v>
      </c>
      <c r="B31">
        <v>2050</v>
      </c>
      <c r="C31" t="s">
        <v>30</v>
      </c>
      <c r="D31" t="s">
        <v>44</v>
      </c>
      <c r="E31" t="s">
        <v>11</v>
      </c>
      <c r="F31">
        <v>590</v>
      </c>
      <c r="G31">
        <v>650</v>
      </c>
      <c r="H31">
        <v>0</v>
      </c>
      <c r="I31" s="10">
        <v>0.374</v>
      </c>
      <c r="J31" s="10">
        <v>5.6099999999999997E-2</v>
      </c>
      <c r="K31" s="10">
        <v>5.4300000000000001E-2</v>
      </c>
      <c r="L31">
        <v>0</v>
      </c>
      <c r="M31">
        <v>0.11</v>
      </c>
      <c r="N31" s="10">
        <v>-0.30199999999999999</v>
      </c>
      <c r="O31" s="10">
        <v>-0.254</v>
      </c>
      <c r="P31" s="13">
        <f t="shared" si="0"/>
        <v>0.10169491525423729</v>
      </c>
      <c r="Q31">
        <f t="shared" si="1"/>
        <v>9</v>
      </c>
    </row>
    <row r="32" spans="1:19" ht="15.75" thickBot="1" x14ac:dyDescent="0.3">
      <c r="A32" s="14" t="s">
        <v>53</v>
      </c>
      <c r="B32" s="15">
        <v>2050</v>
      </c>
      <c r="C32" s="15" t="s">
        <v>32</v>
      </c>
      <c r="D32" s="15" t="s">
        <v>44</v>
      </c>
      <c r="E32" s="15" t="s">
        <v>11</v>
      </c>
      <c r="F32" s="15">
        <v>669</v>
      </c>
      <c r="G32" s="15">
        <v>750</v>
      </c>
      <c r="H32" s="15">
        <v>0</v>
      </c>
      <c r="I32" s="17">
        <v>0.42399999999999999</v>
      </c>
      <c r="J32" s="17">
        <v>4.0399999999999998E-2</v>
      </c>
      <c r="K32" s="17">
        <v>3.39E-2</v>
      </c>
      <c r="L32" s="15">
        <v>0</v>
      </c>
      <c r="M32" s="15">
        <v>7.3999999999999996E-2</v>
      </c>
      <c r="N32" s="17">
        <v>-0.20799999999999999</v>
      </c>
      <c r="O32" s="17">
        <v>-0.13900000000000001</v>
      </c>
      <c r="P32" s="16">
        <f t="shared" si="0"/>
        <v>0.1210762331838565</v>
      </c>
      <c r="Q32">
        <f t="shared" si="1"/>
        <v>7</v>
      </c>
      <c r="R32" t="s">
        <v>69</v>
      </c>
      <c r="S32" t="s">
        <v>71</v>
      </c>
    </row>
    <row r="33" spans="1:16" x14ac:dyDescent="0.25">
      <c r="A33" t="s">
        <v>54</v>
      </c>
      <c r="B33">
        <v>2085</v>
      </c>
      <c r="C33" t="s">
        <v>13</v>
      </c>
      <c r="D33" t="s">
        <v>44</v>
      </c>
      <c r="E33" t="s">
        <v>11</v>
      </c>
      <c r="F33">
        <v>701</v>
      </c>
      <c r="G33">
        <v>765</v>
      </c>
      <c r="H33">
        <v>0</v>
      </c>
      <c r="I33" s="10">
        <v>0.44400000000000001</v>
      </c>
      <c r="J33" s="10">
        <v>2.1600000000000001E-2</v>
      </c>
      <c r="K33" s="10">
        <v>3.2500000000000001E-2</v>
      </c>
      <c r="L33">
        <v>0</v>
      </c>
      <c r="M33">
        <v>5.3800000000000001E-2</v>
      </c>
      <c r="N33" s="10">
        <v>-0.17</v>
      </c>
      <c r="O33" s="10">
        <v>-0.122</v>
      </c>
      <c r="P33" s="11">
        <f t="shared" si="0"/>
        <v>9.1298145506419404E-2</v>
      </c>
    </row>
    <row r="34" spans="1:16" x14ac:dyDescent="0.25">
      <c r="A34" t="s">
        <v>55</v>
      </c>
      <c r="B34">
        <v>2085</v>
      </c>
      <c r="C34" t="s">
        <v>16</v>
      </c>
      <c r="D34" t="s">
        <v>44</v>
      </c>
      <c r="E34" t="s">
        <v>11</v>
      </c>
      <c r="F34">
        <v>281</v>
      </c>
      <c r="G34">
        <v>274</v>
      </c>
      <c r="H34">
        <v>0</v>
      </c>
      <c r="I34" s="10">
        <v>0.17799999999999999</v>
      </c>
      <c r="J34" s="10">
        <v>0.28999999999999998</v>
      </c>
      <c r="K34" s="10">
        <v>0.115</v>
      </c>
      <c r="L34">
        <v>0</v>
      </c>
      <c r="M34">
        <v>0.40500000000000003</v>
      </c>
      <c r="N34" s="10">
        <v>-0.66700000000000004</v>
      </c>
      <c r="O34" s="10">
        <v>-0.68500000000000005</v>
      </c>
      <c r="P34" s="11">
        <f t="shared" si="0"/>
        <v>-2.491103202846975E-2</v>
      </c>
    </row>
    <row r="35" spans="1:16" x14ac:dyDescent="0.25">
      <c r="A35" t="s">
        <v>56</v>
      </c>
      <c r="B35">
        <v>2085</v>
      </c>
      <c r="C35" t="s">
        <v>18</v>
      </c>
      <c r="D35" t="s">
        <v>44</v>
      </c>
      <c r="E35" t="s">
        <v>11</v>
      </c>
      <c r="F35">
        <v>545</v>
      </c>
      <c r="G35">
        <v>613</v>
      </c>
      <c r="H35">
        <v>0</v>
      </c>
      <c r="I35" s="10">
        <v>0.34599999999999997</v>
      </c>
      <c r="J35" s="10">
        <v>8.5199999999999998E-2</v>
      </c>
      <c r="K35" s="10">
        <v>6.0600000000000001E-2</v>
      </c>
      <c r="L35">
        <v>0</v>
      </c>
      <c r="M35">
        <v>0.14499999999999999</v>
      </c>
      <c r="N35" s="10">
        <v>-0.35499999999999998</v>
      </c>
      <c r="O35" s="10">
        <v>-0.29599999999999999</v>
      </c>
      <c r="P35" s="11">
        <f t="shared" si="0"/>
        <v>0.12477064220183487</v>
      </c>
    </row>
    <row r="36" spans="1:16" x14ac:dyDescent="0.25">
      <c r="A36" t="s">
        <v>57</v>
      </c>
      <c r="B36">
        <v>2085</v>
      </c>
      <c r="C36" t="s">
        <v>20</v>
      </c>
      <c r="D36" t="s">
        <v>44</v>
      </c>
      <c r="E36" t="s">
        <v>11</v>
      </c>
      <c r="F36">
        <v>768</v>
      </c>
      <c r="G36">
        <v>811</v>
      </c>
      <c r="H36">
        <v>18.5</v>
      </c>
      <c r="I36" s="10">
        <v>0.48699999999999999</v>
      </c>
      <c r="J36" s="10">
        <v>1.18E-2</v>
      </c>
      <c r="K36" s="10">
        <v>2.6100000000000002E-2</v>
      </c>
      <c r="L36">
        <v>0</v>
      </c>
      <c r="M36">
        <v>3.7999999999999999E-2</v>
      </c>
      <c r="N36" s="10">
        <v>-9.11E-2</v>
      </c>
      <c r="O36" s="10">
        <v>-6.8900000000000003E-2</v>
      </c>
      <c r="P36" s="11">
        <f t="shared" si="0"/>
        <v>5.5989583333333336E-2</v>
      </c>
    </row>
    <row r="37" spans="1:16" x14ac:dyDescent="0.25">
      <c r="A37" t="s">
        <v>58</v>
      </c>
      <c r="B37">
        <v>2085</v>
      </c>
      <c r="C37" t="s">
        <v>22</v>
      </c>
      <c r="D37" t="s">
        <v>44</v>
      </c>
      <c r="E37" t="s">
        <v>11</v>
      </c>
      <c r="F37">
        <v>576</v>
      </c>
      <c r="G37">
        <v>637</v>
      </c>
      <c r="H37">
        <v>0</v>
      </c>
      <c r="I37" s="10">
        <v>0.36499999999999999</v>
      </c>
      <c r="J37" s="10">
        <v>5.8799999999999998E-2</v>
      </c>
      <c r="K37" s="10">
        <v>4.5699999999999998E-2</v>
      </c>
      <c r="L37">
        <v>0</v>
      </c>
      <c r="M37">
        <v>0.105</v>
      </c>
      <c r="N37" s="10">
        <v>-0.318</v>
      </c>
      <c r="O37" s="10">
        <v>-0.26900000000000002</v>
      </c>
      <c r="P37" s="11">
        <f t="shared" si="0"/>
        <v>0.10590277777777778</v>
      </c>
    </row>
    <row r="38" spans="1:16" x14ac:dyDescent="0.25">
      <c r="A38" t="s">
        <v>59</v>
      </c>
      <c r="B38">
        <v>2085</v>
      </c>
      <c r="C38" t="s">
        <v>24</v>
      </c>
      <c r="D38" t="s">
        <v>44</v>
      </c>
      <c r="E38" t="s">
        <v>11</v>
      </c>
      <c r="F38">
        <v>792</v>
      </c>
      <c r="G38">
        <v>819</v>
      </c>
      <c r="H38">
        <v>0</v>
      </c>
      <c r="I38" s="10">
        <v>0.502</v>
      </c>
      <c r="J38" s="10">
        <v>0</v>
      </c>
      <c r="K38" s="10">
        <v>4.1999999999999997E-3</v>
      </c>
      <c r="L38">
        <v>5.45E-2</v>
      </c>
      <c r="M38">
        <v>5.8999999999999997E-2</v>
      </c>
      <c r="N38" s="10">
        <v>-6.2700000000000006E-2</v>
      </c>
      <c r="O38" s="10">
        <v>-5.9700000000000003E-2</v>
      </c>
      <c r="P38" s="11">
        <f t="shared" si="0"/>
        <v>3.4090909090909088E-2</v>
      </c>
    </row>
    <row r="39" spans="1:16" x14ac:dyDescent="0.25">
      <c r="A39" t="s">
        <v>60</v>
      </c>
      <c r="B39">
        <v>2085</v>
      </c>
      <c r="C39" t="s">
        <v>26</v>
      </c>
      <c r="D39" t="s">
        <v>44</v>
      </c>
      <c r="E39" t="s">
        <v>11</v>
      </c>
      <c r="F39">
        <v>728</v>
      </c>
      <c r="G39">
        <v>778</v>
      </c>
      <c r="H39">
        <v>16.8</v>
      </c>
      <c r="I39" s="10">
        <v>0.46200000000000002</v>
      </c>
      <c r="J39" s="10">
        <v>1.11E-2</v>
      </c>
      <c r="K39" s="10">
        <v>2.64E-2</v>
      </c>
      <c r="L39">
        <v>1.1000000000000001E-3</v>
      </c>
      <c r="M39">
        <v>3.8800000000000001E-2</v>
      </c>
      <c r="N39" s="10">
        <v>-0.13800000000000001</v>
      </c>
      <c r="O39" s="10">
        <v>-0.107</v>
      </c>
      <c r="P39" s="11">
        <f t="shared" si="0"/>
        <v>6.8681318681318687E-2</v>
      </c>
    </row>
    <row r="40" spans="1:16" x14ac:dyDescent="0.25">
      <c r="A40" t="s">
        <v>61</v>
      </c>
      <c r="B40">
        <v>2085</v>
      </c>
      <c r="C40" t="s">
        <v>28</v>
      </c>
      <c r="D40" t="s">
        <v>44</v>
      </c>
      <c r="E40" t="s">
        <v>11</v>
      </c>
      <c r="F40">
        <v>692</v>
      </c>
      <c r="G40">
        <v>749</v>
      </c>
      <c r="H40">
        <v>0</v>
      </c>
      <c r="I40" s="10">
        <v>0.439</v>
      </c>
      <c r="J40" s="10">
        <v>2.46E-2</v>
      </c>
      <c r="K40" s="10">
        <v>3.09E-2</v>
      </c>
      <c r="L40">
        <v>0</v>
      </c>
      <c r="M40">
        <v>5.5300000000000002E-2</v>
      </c>
      <c r="N40" s="10">
        <v>-0.18099999999999999</v>
      </c>
      <c r="O40" s="10">
        <v>-0.14000000000000001</v>
      </c>
      <c r="P40" s="11">
        <f t="shared" si="0"/>
        <v>8.2369942196531792E-2</v>
      </c>
    </row>
    <row r="41" spans="1:16" x14ac:dyDescent="0.25">
      <c r="A41" t="s">
        <v>62</v>
      </c>
      <c r="B41">
        <v>2085</v>
      </c>
      <c r="C41" t="s">
        <v>30</v>
      </c>
      <c r="D41" t="s">
        <v>44</v>
      </c>
      <c r="E41" t="s">
        <v>11</v>
      </c>
      <c r="F41">
        <v>555</v>
      </c>
      <c r="G41">
        <v>609</v>
      </c>
      <c r="H41">
        <v>0</v>
      </c>
      <c r="I41" s="10">
        <v>0.35199999999999998</v>
      </c>
      <c r="J41" s="10">
        <v>7.6999999999999999E-2</v>
      </c>
      <c r="K41" s="10">
        <v>6.3799999999999996E-2</v>
      </c>
      <c r="L41">
        <v>0</v>
      </c>
      <c r="M41">
        <v>0.14000000000000001</v>
      </c>
      <c r="N41" s="10">
        <v>-0.34300000000000003</v>
      </c>
      <c r="O41" s="10">
        <v>-0.30099999999999999</v>
      </c>
      <c r="P41" s="11">
        <f t="shared" si="0"/>
        <v>9.7297297297297303E-2</v>
      </c>
    </row>
    <row r="42" spans="1:16" x14ac:dyDescent="0.25">
      <c r="A42" t="s">
        <v>63</v>
      </c>
      <c r="B42">
        <v>2085</v>
      </c>
      <c r="C42" t="s">
        <v>32</v>
      </c>
      <c r="D42" t="s">
        <v>44</v>
      </c>
      <c r="E42" t="s">
        <v>11</v>
      </c>
      <c r="F42">
        <v>537</v>
      </c>
      <c r="G42">
        <v>572</v>
      </c>
      <c r="H42">
        <v>0</v>
      </c>
      <c r="I42" s="10">
        <v>0.34100000000000003</v>
      </c>
      <c r="J42" s="10">
        <v>9.7000000000000003E-2</v>
      </c>
      <c r="K42" s="10">
        <v>7.3200000000000001E-2</v>
      </c>
      <c r="L42">
        <v>0</v>
      </c>
      <c r="M42">
        <v>0.17</v>
      </c>
      <c r="N42" s="10">
        <v>-0.36399999999999999</v>
      </c>
      <c r="O42" s="10">
        <v>-0.34300000000000003</v>
      </c>
      <c r="P42" s="11">
        <f t="shared" si="0"/>
        <v>6.5176908752327747E-2</v>
      </c>
    </row>
  </sheetData>
  <conditionalFormatting sqref="N23:N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cciaModels_2024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Fleming</dc:creator>
  <cp:lastModifiedBy>Andy Fleming</cp:lastModifiedBy>
  <dcterms:created xsi:type="dcterms:W3CDTF">2025-03-17T06:35:37Z</dcterms:created>
  <dcterms:modified xsi:type="dcterms:W3CDTF">2025-04-30T06:12:39Z</dcterms:modified>
</cp:coreProperties>
</file>