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yhuang/Desktop/Richmond Lab/qPCR Analysis/Robert+Andy 8.2.22/"/>
    </mc:Choice>
  </mc:AlternateContent>
  <xr:revisionPtr revIDLastSave="0" documentId="13_ncr:1_{CC5328FD-EE1F-744B-993F-BF82D41BF8FE}" xr6:coauthVersionLast="47" xr6:coauthVersionMax="47" xr10:uidLastSave="{00000000-0000-0000-0000-000000000000}"/>
  <bookViews>
    <workbookView xWindow="0" yWindow="0" windowWidth="28800" windowHeight="18000" tabRatio="500" xr2:uid="{00000000-000D-0000-FFFF-FFFF00000000}"/>
  </bookViews>
  <sheets>
    <sheet name="0" sheetId="1" r:id="rId1"/>
    <sheet name="Run Information" sheetId="2" r:id="rId2"/>
  </sheets>
  <calcPr calcId="191029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2" i="1" l="1"/>
  <c r="W91" i="1"/>
  <c r="W92" i="1"/>
  <c r="W93" i="1"/>
  <c r="W94" i="1"/>
  <c r="W95" i="1"/>
  <c r="W96" i="1"/>
  <c r="W97" i="1"/>
  <c r="W87" i="1"/>
  <c r="W88" i="1"/>
  <c r="W89" i="1"/>
  <c r="W90" i="1"/>
  <c r="W86" i="1"/>
  <c r="W74" i="1"/>
  <c r="W75" i="1"/>
  <c r="W76" i="1"/>
  <c r="W77" i="1"/>
  <c r="W78" i="1"/>
  <c r="W79" i="1"/>
  <c r="W80" i="1"/>
  <c r="W81" i="1"/>
  <c r="W82" i="1"/>
  <c r="W83" i="1"/>
  <c r="W84" i="1"/>
  <c r="W85" i="1"/>
  <c r="AA10" i="1"/>
  <c r="AB61" i="1"/>
  <c r="AA61" i="1"/>
  <c r="Z61" i="1"/>
  <c r="AB56" i="1"/>
  <c r="AA56" i="1"/>
  <c r="Z56" i="1"/>
  <c r="AB51" i="1"/>
  <c r="AA51" i="1"/>
  <c r="Z51" i="1"/>
  <c r="AB46" i="1"/>
  <c r="AA46" i="1"/>
  <c r="Z46" i="1"/>
  <c r="AB41" i="1"/>
  <c r="AA41" i="1"/>
  <c r="Z41" i="1"/>
  <c r="AB36" i="1"/>
  <c r="AA36" i="1"/>
  <c r="Z36" i="1"/>
  <c r="AB31" i="1"/>
  <c r="AA31" i="1"/>
  <c r="Z31" i="1"/>
  <c r="AB26" i="1"/>
  <c r="AA26" i="1"/>
  <c r="Z26" i="1"/>
  <c r="AB21" i="1"/>
  <c r="AA21" i="1"/>
  <c r="Z21" i="1"/>
  <c r="AB16" i="1"/>
  <c r="AA16" i="1"/>
  <c r="Z16" i="1"/>
  <c r="AB11" i="1"/>
  <c r="AA11" i="1"/>
  <c r="Z11" i="1"/>
  <c r="AA6" i="1"/>
  <c r="AB6" i="1"/>
  <c r="W73" i="1"/>
  <c r="AB60" i="1"/>
  <c r="AB59" i="1"/>
  <c r="AA60" i="1"/>
  <c r="AA59" i="1"/>
  <c r="Z60" i="1"/>
  <c r="Z59" i="1"/>
  <c r="AB55" i="1"/>
  <c r="AB54" i="1"/>
  <c r="AA55" i="1"/>
  <c r="AA54" i="1"/>
  <c r="Z55" i="1"/>
  <c r="Z54" i="1"/>
  <c r="AB50" i="1"/>
  <c r="AB49" i="1"/>
  <c r="AA50" i="1"/>
  <c r="AA49" i="1"/>
  <c r="Z50" i="1"/>
  <c r="Z49" i="1"/>
  <c r="AB45" i="1"/>
  <c r="AB44" i="1"/>
  <c r="AA45" i="1"/>
  <c r="AA44" i="1"/>
  <c r="Z45" i="1"/>
  <c r="Z44" i="1"/>
  <c r="AB40" i="1"/>
  <c r="AB39" i="1"/>
  <c r="AA40" i="1"/>
  <c r="AA39" i="1"/>
  <c r="Z40" i="1"/>
  <c r="Z39" i="1"/>
  <c r="AB35" i="1"/>
  <c r="AB34" i="1"/>
  <c r="AA35" i="1"/>
  <c r="AA34" i="1"/>
  <c r="Z35" i="1"/>
  <c r="Z34" i="1"/>
  <c r="AB30" i="1"/>
  <c r="AB29" i="1"/>
  <c r="AA30" i="1"/>
  <c r="AA29" i="1"/>
  <c r="Z30" i="1"/>
  <c r="Z29" i="1"/>
  <c r="AB25" i="1"/>
  <c r="AB24" i="1"/>
  <c r="AA25" i="1"/>
  <c r="AA24" i="1"/>
  <c r="Z25" i="1"/>
  <c r="Z24" i="1"/>
  <c r="AB20" i="1"/>
  <c r="AB19" i="1"/>
  <c r="AA20" i="1"/>
  <c r="AA19" i="1"/>
  <c r="Z20" i="1"/>
  <c r="Z19" i="1"/>
  <c r="AB15" i="1"/>
  <c r="AB14" i="1"/>
  <c r="AA15" i="1"/>
  <c r="AA14" i="1"/>
  <c r="Z15" i="1"/>
  <c r="Z14" i="1"/>
  <c r="AB10" i="1"/>
  <c r="AB9" i="1"/>
  <c r="AA9" i="1"/>
  <c r="Z10" i="1"/>
  <c r="Z9" i="1"/>
  <c r="AB5" i="1"/>
  <c r="T78" i="1"/>
  <c r="AB4" i="1"/>
  <c r="Z4" i="1"/>
  <c r="Z6" i="1" s="1"/>
  <c r="Z5" i="1"/>
  <c r="AA4" i="1"/>
  <c r="AA5" i="1"/>
  <c r="R74" i="1"/>
  <c r="R3" i="1"/>
  <c r="W63" i="1" l="1"/>
  <c r="W64" i="1"/>
  <c r="W65" i="1"/>
  <c r="W66" i="1"/>
  <c r="W67" i="1"/>
  <c r="W68" i="1"/>
  <c r="W69" i="1"/>
  <c r="W70" i="1"/>
  <c r="W71" i="1"/>
  <c r="W72" i="1"/>
  <c r="W62" i="1"/>
  <c r="W51" i="1"/>
  <c r="W52" i="1"/>
  <c r="W53" i="1"/>
  <c r="W54" i="1"/>
  <c r="W55" i="1"/>
  <c r="W56" i="1"/>
  <c r="W57" i="1"/>
  <c r="W58" i="1"/>
  <c r="W59" i="1"/>
  <c r="W60" i="1"/>
  <c r="W61" i="1"/>
  <c r="W50" i="1"/>
  <c r="W39" i="1"/>
  <c r="W40" i="1"/>
  <c r="W41" i="1"/>
  <c r="W42" i="1"/>
  <c r="W43" i="1"/>
  <c r="W44" i="1"/>
  <c r="W45" i="1"/>
  <c r="W46" i="1"/>
  <c r="W47" i="1"/>
  <c r="W48" i="1"/>
  <c r="W49" i="1"/>
  <c r="W38" i="1"/>
  <c r="W27" i="1"/>
  <c r="W28" i="1"/>
  <c r="W29" i="1"/>
  <c r="W30" i="1"/>
  <c r="W31" i="1"/>
  <c r="W32" i="1"/>
  <c r="W33" i="1"/>
  <c r="W34" i="1"/>
  <c r="W35" i="1"/>
  <c r="W36" i="1"/>
  <c r="W37" i="1"/>
  <c r="W26" i="1"/>
  <c r="W15" i="1"/>
  <c r="W16" i="1"/>
  <c r="W17" i="1"/>
  <c r="W18" i="1"/>
  <c r="W19" i="1"/>
  <c r="W20" i="1"/>
  <c r="W21" i="1"/>
  <c r="W22" i="1"/>
  <c r="W23" i="1"/>
  <c r="W24" i="1"/>
  <c r="W25" i="1"/>
  <c r="W14" i="1"/>
  <c r="W3" i="1"/>
  <c r="W4" i="1"/>
  <c r="W5" i="1"/>
  <c r="W6" i="1"/>
  <c r="W7" i="1"/>
  <c r="W8" i="1"/>
  <c r="W9" i="1"/>
  <c r="W10" i="1"/>
  <c r="W11" i="1"/>
  <c r="W12" i="1"/>
  <c r="W13" i="1"/>
  <c r="T76" i="1"/>
  <c r="T77" i="1"/>
  <c r="T79" i="1"/>
  <c r="T80" i="1"/>
  <c r="T81" i="1"/>
  <c r="T82" i="1"/>
  <c r="T83" i="1"/>
  <c r="T84" i="1"/>
  <c r="T85" i="1"/>
  <c r="T74" i="1"/>
  <c r="T75" i="1"/>
  <c r="R6" i="1"/>
  <c r="R4" i="1"/>
  <c r="R5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2" i="1"/>
</calcChain>
</file>

<file path=xl/sharedStrings.xml><?xml version="1.0" encoding="utf-8"?>
<sst xmlns="http://schemas.openxmlformats.org/spreadsheetml/2006/main" count="773" uniqueCount="205">
  <si>
    <t>Well</t>
  </si>
  <si>
    <t>Fluor</t>
  </si>
  <si>
    <t>Target</t>
  </si>
  <si>
    <t>Content</t>
  </si>
  <si>
    <t>Sample</t>
  </si>
  <si>
    <t>Biological Set Name</t>
  </si>
  <si>
    <t>Cq</t>
  </si>
  <si>
    <t>Cq Mean</t>
  </si>
  <si>
    <t>Cq Std. Dev</t>
  </si>
  <si>
    <t>Starting Quantity (SQ)</t>
  </si>
  <si>
    <t>Log Starting Quantity</t>
  </si>
  <si>
    <t>SQ Mean</t>
  </si>
  <si>
    <t>SQ Std. Dev</t>
  </si>
  <si>
    <t>Set Point</t>
  </si>
  <si>
    <t>Well Note</t>
  </si>
  <si>
    <t>A01</t>
  </si>
  <si>
    <t>SYBR</t>
  </si>
  <si>
    <t>CCR7</t>
  </si>
  <si>
    <t>Unkn-01</t>
  </si>
  <si>
    <t/>
  </si>
  <si>
    <t>A02</t>
  </si>
  <si>
    <t>Unkn-05</t>
  </si>
  <si>
    <t>A03</t>
  </si>
  <si>
    <t>Unkn-09</t>
  </si>
  <si>
    <t>A04</t>
  </si>
  <si>
    <t>Unkn-13</t>
  </si>
  <si>
    <t>A05</t>
  </si>
  <si>
    <t>Unkn-17</t>
  </si>
  <si>
    <t>A06</t>
  </si>
  <si>
    <t>Unkn-21</t>
  </si>
  <si>
    <t>A07</t>
  </si>
  <si>
    <t>Unkn-25</t>
  </si>
  <si>
    <t>A08</t>
  </si>
  <si>
    <t>Unkn-29</t>
  </si>
  <si>
    <t>A09</t>
  </si>
  <si>
    <t>Unkn-33</t>
  </si>
  <si>
    <t>A10</t>
  </si>
  <si>
    <t>Unkn-37</t>
  </si>
  <si>
    <t>A11</t>
  </si>
  <si>
    <t>Unkn-41</t>
  </si>
  <si>
    <t>A12</t>
  </si>
  <si>
    <t>Unkn-45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</si>
  <si>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</si>
  <si>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</si>
  <si>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</si>
  <si>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</si>
  <si>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</si>
  <si>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</si>
  <si>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</si>
  <si>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</si>
  <si>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</si>
  <si>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</si>
  <si>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</si>
  <si>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</si>
  <si>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</si>
  <si>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CCR8</t>
  </si>
  <si>
    <t>Unkn-02</t>
  </si>
  <si>
    <t>C02</t>
  </si>
  <si>
    <t>Unkn-06</t>
  </si>
  <si>
    <t>C03</t>
  </si>
  <si>
    <t>Unkn-10</t>
  </si>
  <si>
    <t>C04</t>
  </si>
  <si>
    <t>Unkn-14</t>
  </si>
  <si>
    <t>C05</t>
  </si>
  <si>
    <t>Unkn-18</t>
  </si>
  <si>
    <t>C06</t>
  </si>
  <si>
    <t>Unkn-22</t>
  </si>
  <si>
    <t>C07</t>
  </si>
  <si>
    <t>Unkn-26</t>
  </si>
  <si>
    <t>C08</t>
  </si>
  <si>
    <t>Unkn-30</t>
  </si>
  <si>
    <t>C09</t>
  </si>
  <si>
    <t>Unkn-34</t>
  </si>
  <si>
    <t>C10</t>
  </si>
  <si>
    <t>Unkn-38</t>
  </si>
  <si>
    <t>C11</t>
  </si>
  <si>
    <t>Unkn-42</t>
  </si>
  <si>
    <t>C12</t>
  </si>
  <si>
    <t>Unkn-46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</si>
  <si>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</si>
  <si>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</si>
  <si>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</si>
  <si>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</si>
  <si>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</si>
  <si>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</si>
  <si>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</si>
  <si>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</si>
  <si>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</si>
  <si>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</si>
  <si>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</si>
  <si>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</si>
  <si>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</si>
  <si>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Unkn-03</t>
  </si>
  <si>
    <t>E02</t>
  </si>
  <si>
    <t>Unkn-07</t>
  </si>
  <si>
    <t>E03</t>
  </si>
  <si>
    <t>Unkn-11</t>
  </si>
  <si>
    <t>E04</t>
  </si>
  <si>
    <t>Unkn-15</t>
  </si>
  <si>
    <t>E05</t>
  </si>
  <si>
    <t>Unkn-19</t>
  </si>
  <si>
    <t>E06</t>
  </si>
  <si>
    <t>Unkn-23</t>
  </si>
  <si>
    <t>E07</t>
  </si>
  <si>
    <t>Unkn-27</t>
  </si>
  <si>
    <t>E08</t>
  </si>
  <si>
    <t>Unkn-31</t>
  </si>
  <si>
    <t>E09</t>
  </si>
  <si>
    <t>Unkn-35</t>
  </si>
  <si>
    <t>E10</t>
  </si>
  <si>
    <t>Unkn-39</t>
  </si>
  <si>
    <t>E11</t>
  </si>
  <si>
    <t>Unkn-43</t>
  </si>
  <si>
    <t>E12</t>
  </si>
  <si>
    <t>Unkn-47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</si>
  <si>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</si>
  <si>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</si>
  <si>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</si>
  <si>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</si>
  <si>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</si>
  <si>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</si>
  <si>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</si>
  <si>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</si>
  <si>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</si>
  <si>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</si>
  <si>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</si>
  <si>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</si>
  <si>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</si>
  <si>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B2M</t>
  </si>
  <si>
    <t>Unkn-04</t>
  </si>
  <si>
    <t>G02</t>
  </si>
  <si>
    <t>Unkn-08</t>
  </si>
  <si>
    <t>G03</t>
  </si>
  <si>
    <t>Unkn-12</t>
  </si>
  <si>
    <t>G04</t>
  </si>
  <si>
    <t>Unkn-16</t>
  </si>
  <si>
    <t>G05</t>
  </si>
  <si>
    <t>Unkn-20</t>
  </si>
  <si>
    <t>G06</t>
  </si>
  <si>
    <t>Unkn-24</t>
  </si>
  <si>
    <t>G07</t>
  </si>
  <si>
    <t>Unkn-28</t>
  </si>
  <si>
    <t>G08</t>
  </si>
  <si>
    <t>Unkn-32</t>
  </si>
  <si>
    <t>G09</t>
  </si>
  <si>
    <t>Unkn-36</t>
  </si>
  <si>
    <t>G10</t>
  </si>
  <si>
    <t>Unkn-40</t>
  </si>
  <si>
    <t>G11</t>
  </si>
  <si>
    <t>Unkn-44</t>
  </si>
  <si>
    <t>G12</t>
  </si>
  <si>
    <t>Unkn-48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</si>
  <si>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</si>
  <si>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</si>
  <si>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</si>
  <si>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</si>
  <si>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</si>
  <si>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</si>
  <si>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</si>
  <si>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</si>
  <si>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</si>
  <si>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</si>
  <si>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</si>
  <si>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</si>
  <si>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File Name</t>
  </si>
  <si>
    <t>8.2 Robert Andy Drugged T CELL QPCR.pcrd</t>
  </si>
  <si>
    <t>Created By User</t>
  </si>
  <si>
    <t>admin</t>
  </si>
  <si>
    <t>Notes</t>
  </si>
  <si>
    <t>ID</t>
  </si>
  <si>
    <t>Run Started</t>
  </si>
  <si>
    <t>08/02/2022 20:34:56 UTC</t>
  </si>
  <si>
    <t>Run Ended</t>
  </si>
  <si>
    <t>08/02/2022 22:34:08 UTC</t>
  </si>
  <si>
    <t>Sample Vol</t>
  </si>
  <si>
    <t>Lid Temp</t>
  </si>
  <si>
    <t>Protocol File Name</t>
  </si>
  <si>
    <t>56 degree PCR program.prcl</t>
  </si>
  <si>
    <t>Plate Setup File Name</t>
  </si>
  <si>
    <t>8.2 Robert Andy Drugged T Cell QPCR.pltd</t>
  </si>
  <si>
    <t>Base Serial Number</t>
  </si>
  <si>
    <t>CC007121</t>
  </si>
  <si>
    <t>Optical Head Serial Number</t>
  </si>
  <si>
    <t>785BR3122</t>
  </si>
  <si>
    <t>CFX Manager Version</t>
  </si>
  <si>
    <t xml:space="preserve">3.1.1517.0823. </t>
  </si>
  <si>
    <t># of Copies</t>
  </si>
  <si>
    <t>Houskeeping Average</t>
  </si>
  <si>
    <t>Fold Change of Housekeeping</t>
  </si>
  <si>
    <t>for % of max</t>
  </si>
  <si>
    <t>TH0 (J)</t>
  </si>
  <si>
    <t>TH1 (J)</t>
  </si>
  <si>
    <t>H20 (J)</t>
  </si>
  <si>
    <t>DMSO (J)</t>
  </si>
  <si>
    <t>TH0 (G)</t>
  </si>
  <si>
    <t>TH1 (G)</t>
  </si>
  <si>
    <t>H20 (G)</t>
  </si>
  <si>
    <t>DMSO (G)</t>
  </si>
  <si>
    <t>HCTE 1:1000 (J)</t>
  </si>
  <si>
    <t>HCTE 1:1000 (G)</t>
  </si>
  <si>
    <t>CXR3</t>
  </si>
  <si>
    <t>CXCR3</t>
  </si>
  <si>
    <t>AVERAGE</t>
  </si>
  <si>
    <t>TH2 (J)</t>
  </si>
  <si>
    <t>TH2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</si>
</sst>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##0.00;\-###0.00"/>
    <numFmt numFmtId="165" formatCode="###0.000;\-###0.000"/>
    <numFmt numFmtId="166" formatCode="###0.00000;\-###0.00000"/>
    <numFmt numFmtId="167" formatCode="###0.0;\-###0.0"/>
    <numFmt numFmtId="168" formatCode="###0;\-###0"/>
    <numFmt numFmtId="169" formatCode="0.00000000000000000_);\(0.00000000000000000\)"/>
  </numFmts>
  <fonts count="25" x14ac:knownFonts="1">
    <font>
      <sz val="8.25"/>
      <name val="Microsoft Sans Serif"/>
      <charset val="1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b/>
      <sz val="8.25"/>
      <name val="Microsoft Sans Serif"/>
      <family val="2"/>
    </font>
    <font>
      <sz val="8.25"/>
      <name val="Microsoft Sans Serif"/>
      <family val="2"/>
    </font>
  </fonts>
  <fills count="5">
    <fill>
      <patternFill patternType="none"/>
    </fill>
    <fill>
      <patternFill patternType="gray125"/>
    </fill>
    <fill>
      <patternFill patternType="solid">
        <fgColor rgb="FFD3DCE9"/>
        <bgColor rgb="FF000000"/>
      </patternFill>
    </fill>
    <fill>
      <patternFill patternType="solid">
        <fgColor rgb="FFE4ECF7"/>
        <bgColor rgb="FF000000"/>
      </patternFill>
    </fill>
    <fill>
      <patternFill patternType="solid">
        <fgColor rgb="FFA9C4E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top"/>
      <protection locked="0"/>
    </xf>
  </cellStyleXfs>
  <cellXfs count="29">
    <xf numFmtId="0" fontId="0" fillId="0" borderId="0" xfId="0" applyFont="1" applyFill="1" applyBorder="1" applyAlignment="1" applyProtection="1">
      <alignment vertical="top"/>
      <protection locked="0"/>
    </xf>
    <xf numFmtId="0" fontId="1" fillId="0" borderId="0" xfId="0" applyFont="1" applyFill="1" applyBorder="1" applyAlignment="1" applyProtection="1">
      <alignment vertical="center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0" fontId="4" fillId="3" borderId="0" xfId="0" applyFont="1" applyFill="1" applyBorder="1" applyAlignment="1" applyProtection="1">
      <alignment horizontal="center" vertical="center"/>
      <protection locked="0"/>
    </xf>
    <xf numFmtId="49" fontId="5" fillId="4" borderId="0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vertical="center"/>
    </xf>
    <xf numFmtId="49" fontId="7" fillId="0" borderId="0" xfId="0" applyNumberFormat="1" applyFont="1" applyFill="1" applyBorder="1" applyAlignment="1" applyProtection="1">
      <alignment vertical="center"/>
    </xf>
    <xf numFmtId="49" fontId="8" fillId="0" borderId="0" xfId="0" applyNumberFormat="1" applyFont="1" applyFill="1" applyBorder="1" applyAlignment="1" applyProtection="1">
      <alignment vertical="center"/>
    </xf>
    <xf numFmtId="49" fontId="9" fillId="0" borderId="0" xfId="0" applyNumberFormat="1" applyFont="1" applyFill="1" applyBorder="1" applyAlignment="1" applyProtection="1">
      <alignment vertical="center"/>
    </xf>
    <xf numFmtId="164" fontId="10" fillId="0" borderId="0" xfId="0" applyNumberFormat="1" applyFont="1" applyFill="1" applyBorder="1" applyAlignment="1" applyProtection="1">
      <alignment vertical="center"/>
    </xf>
    <xf numFmtId="165" fontId="11" fillId="0" borderId="0" xfId="0" applyNumberFormat="1" applyFont="1" applyFill="1" applyBorder="1" applyAlignment="1" applyProtection="1">
      <alignment vertical="center"/>
    </xf>
    <xf numFmtId="166" fontId="12" fillId="0" borderId="0" xfId="0" applyNumberFormat="1" applyFont="1" applyFill="1" applyBorder="1" applyAlignment="1" applyProtection="1">
      <alignment vertical="center"/>
    </xf>
    <xf numFmtId="167" fontId="13" fillId="0" borderId="0" xfId="0" applyNumberFormat="1" applyFont="1" applyFill="1" applyBorder="1" applyAlignment="1" applyProtection="1">
      <alignment vertical="center"/>
    </xf>
    <xf numFmtId="49" fontId="14" fillId="0" borderId="0" xfId="0" applyNumberFormat="1" applyFont="1" applyFill="1" applyBorder="1" applyAlignment="1" applyProtection="1">
      <alignment vertical="center"/>
    </xf>
    <xf numFmtId="49" fontId="15" fillId="0" borderId="0" xfId="0" applyNumberFormat="1" applyFont="1" applyFill="1" applyBorder="1" applyAlignment="1" applyProtection="1">
      <alignment vertical="center"/>
    </xf>
    <xf numFmtId="49" fontId="16" fillId="0" borderId="0" xfId="0" applyNumberFormat="1" applyFont="1" applyFill="1" applyBorder="1" applyAlignment="1" applyProtection="1">
      <alignment vertical="center"/>
    </xf>
    <xf numFmtId="164" fontId="17" fillId="0" borderId="0" xfId="0" applyNumberFormat="1" applyFont="1" applyFill="1" applyBorder="1" applyAlignment="1" applyProtection="1">
      <alignment vertical="center"/>
    </xf>
    <xf numFmtId="165" fontId="18" fillId="0" borderId="0" xfId="0" applyNumberFormat="1" applyFont="1" applyFill="1" applyBorder="1" applyAlignment="1" applyProtection="1">
      <alignment vertical="center"/>
    </xf>
    <xf numFmtId="166" fontId="19" fillId="0" borderId="0" xfId="0" applyNumberFormat="1" applyFont="1" applyFill="1" applyBorder="1" applyAlignment="1" applyProtection="1">
      <alignment vertical="center"/>
    </xf>
    <xf numFmtId="167" fontId="20" fillId="0" borderId="0" xfId="0" applyNumberFormat="1" applyFont="1" applyFill="1" applyBorder="1" applyAlignment="1" applyProtection="1">
      <alignment vertical="center"/>
    </xf>
    <xf numFmtId="49" fontId="21" fillId="0" borderId="0" xfId="0" applyNumberFormat="1" applyFont="1" applyFill="1" applyBorder="1" applyAlignment="1" applyProtection="1">
      <alignment vertical="top"/>
      <protection locked="0"/>
    </xf>
    <xf numFmtId="168" fontId="22" fillId="0" borderId="0" xfId="0" applyNumberFormat="1" applyFont="1" applyFill="1" applyBorder="1" applyAlignment="1" applyProtection="1">
      <alignment horizontal="left" vertical="top"/>
      <protection locked="0"/>
    </xf>
    <xf numFmtId="0" fontId="0" fillId="2" borderId="0" xfId="0" applyFont="1" applyFill="1" applyBorder="1" applyAlignment="1" applyProtection="1">
      <alignment horizontal="center" vertical="center"/>
      <protection locked="0"/>
    </xf>
    <xf numFmtId="169" fontId="6" fillId="0" borderId="0" xfId="0" applyNumberFormat="1" applyFont="1" applyFill="1" applyBorder="1" applyAlignment="1" applyProtection="1">
      <alignment vertical="center"/>
    </xf>
    <xf numFmtId="0" fontId="23" fillId="0" borderId="0" xfId="0" applyFont="1" applyFill="1" applyBorder="1" applyAlignment="1" applyProtection="1">
      <alignment vertical="center"/>
    </xf>
    <xf numFmtId="0" fontId="24" fillId="0" borderId="0" xfId="0" applyFont="1" applyFill="1" applyBorder="1" applyAlignment="1" applyProtection="1">
      <alignment vertical="center"/>
    </xf>
    <xf numFmtId="0" fontId="24" fillId="2" borderId="0" xfId="0" applyFont="1" applyFill="1" applyBorder="1" applyAlignment="1" applyProtection="1">
      <alignment horizontal="center" vertical="center"/>
      <protection locked="0"/>
    </xf>
    <xf numFmtId="49" fontId="24" fillId="0" borderId="0" xfId="0" applyNumberFormat="1" applyFont="1" applyFill="1" applyBorder="1" applyAlignment="1" applyProtection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CCR7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('0'!$Z$2,'0'!$Z$7,'0'!$Z$12,'0'!$Z$17,'0'!$Z$22,'0'!$Z$27,'0'!$Z$32,'0'!$Z$37,'0'!$Z$42,'0'!$Z$47,'0'!$Z$52,'0'!$Z$57)</c:f>
              <c:strCache>
                <c:ptCount val="12"/>
                <c:pt idx="0">
                  <c:v>TH0 (J)</c:v>
                </c:pt>
                <c:pt idx="1">
                  <c:v>TH1 (J)</c:v>
                </c:pt>
                <c:pt idx="2">
                  <c:v>TH2 (J)</c:v>
                </c:pt>
                <c:pt idx="3">
                  <c:v>HCTE 1:1000 (J)</c:v>
                </c:pt>
                <c:pt idx="4">
                  <c:v>H20 (J)</c:v>
                </c:pt>
                <c:pt idx="5">
                  <c:v>DMSO (J)</c:v>
                </c:pt>
                <c:pt idx="6">
                  <c:v>TH0 (G)</c:v>
                </c:pt>
                <c:pt idx="7">
                  <c:v>TH1 (G)</c:v>
                </c:pt>
                <c:pt idx="8">
                  <c:v>TH2 (G)</c:v>
                </c:pt>
                <c:pt idx="9">
                  <c:v>HCTE 1:1000 (G)</c:v>
                </c:pt>
                <c:pt idx="10">
                  <c:v>H20 (G)</c:v>
                </c:pt>
                <c:pt idx="11">
                  <c:v>DMSO (G)</c:v>
                </c:pt>
              </c:strCache>
            </c:strRef>
          </c:cat>
          <c:val>
            <c:numRef>
              <c:f>('0'!$Z$6,'0'!$Z$11,'0'!$Z$16,'0'!$Z$21,'0'!$Z$26,'0'!$Z$31,'0'!$Z$36,'0'!$Z$41,'0'!$Z$46,'0'!$Z$51,'0'!$Z$56,'0'!$Z$61)</c:f>
              <c:numCache>
                <c:formatCode>General</c:formatCode>
                <c:ptCount val="12"/>
                <c:pt idx="0">
                  <c:v>8.3562883845994196E-2</c:v>
                </c:pt>
                <c:pt idx="1">
                  <c:v>4.4718296684895964E-2</c:v>
                </c:pt>
                <c:pt idx="2">
                  <c:v>3.757031756763566E-2</c:v>
                </c:pt>
                <c:pt idx="3">
                  <c:v>4.0840678515451284E-2</c:v>
                </c:pt>
                <c:pt idx="4">
                  <c:v>5.5660305950503194E-3</c:v>
                </c:pt>
                <c:pt idx="5">
                  <c:v>1.6841687704357455E-2</c:v>
                </c:pt>
                <c:pt idx="6">
                  <c:v>4.7022300214851279E-2</c:v>
                </c:pt>
                <c:pt idx="7">
                  <c:v>1.926259720924409E-2</c:v>
                </c:pt>
                <c:pt idx="8">
                  <c:v>4.0282976936408053E-2</c:v>
                </c:pt>
                <c:pt idx="9">
                  <c:v>1.4018329540613562E-2</c:v>
                </c:pt>
                <c:pt idx="10">
                  <c:v>2.7990739460931252E-2</c:v>
                </c:pt>
                <c:pt idx="11">
                  <c:v>0.1499854035755821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29-3246-ADBD-34B3E1FF3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8575824"/>
        <c:axId val="349174336"/>
      </c:barChart>
      <c:catAx>
        <c:axId val="34857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174336"/>
        <c:crosses val="autoZero"/>
        <c:auto val="1"/>
        <c:lblAlgn val="ctr"/>
        <c:lblOffset val="100"/>
        <c:tickMarkSkip val="5"/>
        <c:noMultiLvlLbl val="0"/>
      </c:catAx>
      <c:valAx>
        <c:axId val="34917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Copies/B2M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57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CCR8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('0'!$Z$2,'0'!$Z$7,'0'!$Z$12,'0'!$Z$17,'0'!$Z$22,'0'!$Z$27,'0'!$Z$32,'0'!$Z$37,'0'!$Z$42,'0'!$Z$47,'0'!$Z$52,'0'!$Z$57)</c:f>
              <c:strCache>
                <c:ptCount val="12"/>
                <c:pt idx="0">
                  <c:v>TH0 (J)</c:v>
                </c:pt>
                <c:pt idx="1">
                  <c:v>TH1 (J)</c:v>
                </c:pt>
                <c:pt idx="2">
                  <c:v>TH2 (J)</c:v>
                </c:pt>
                <c:pt idx="3">
                  <c:v>HCTE 1:1000 (J)</c:v>
                </c:pt>
                <c:pt idx="4">
                  <c:v>H20 (J)</c:v>
                </c:pt>
                <c:pt idx="5">
                  <c:v>DMSO (J)</c:v>
                </c:pt>
                <c:pt idx="6">
                  <c:v>TH0 (G)</c:v>
                </c:pt>
                <c:pt idx="7">
                  <c:v>TH1 (G)</c:v>
                </c:pt>
                <c:pt idx="8">
                  <c:v>TH2 (G)</c:v>
                </c:pt>
                <c:pt idx="9">
                  <c:v>HCTE 1:1000 (G)</c:v>
                </c:pt>
                <c:pt idx="10">
                  <c:v>H20 (G)</c:v>
                </c:pt>
                <c:pt idx="11">
                  <c:v>DMSO (G)</c:v>
                </c:pt>
              </c:strCache>
            </c:strRef>
          </c:cat>
          <c:val>
            <c:numRef>
              <c:f>('0'!$AA$6,'0'!$AA$11,'0'!$AA$16,'0'!$AA$21,'0'!$AA$26,'0'!$AA$31,'0'!$AA$36,'0'!$AA$41,'0'!$AA$46,'0'!$AA$51,'0'!$AA$56,'0'!$AA$61)</c:f>
              <c:numCache>
                <c:formatCode>General</c:formatCode>
                <c:ptCount val="12"/>
                <c:pt idx="0">
                  <c:v>1.4641565618659057E-3</c:v>
                </c:pt>
                <c:pt idx="1">
                  <c:v>2.041298967736293E-3</c:v>
                </c:pt>
                <c:pt idx="2">
                  <c:v>1.1261586544845024E-2</c:v>
                </c:pt>
                <c:pt idx="3">
                  <c:v>3.6895157815236826E-3</c:v>
                </c:pt>
                <c:pt idx="4">
                  <c:v>3.1359608304315921E-3</c:v>
                </c:pt>
                <c:pt idx="5">
                  <c:v>5.8586255276768754E-3</c:v>
                </c:pt>
                <c:pt idx="6">
                  <c:v>3.3615422456926364E-2</c:v>
                </c:pt>
                <c:pt idx="7">
                  <c:v>8.5608432530748565E-3</c:v>
                </c:pt>
                <c:pt idx="8">
                  <c:v>1.524081016970702E-2</c:v>
                </c:pt>
                <c:pt idx="9">
                  <c:v>8.8849362694469851E-3</c:v>
                </c:pt>
                <c:pt idx="10">
                  <c:v>1.4292875416059034E-2</c:v>
                </c:pt>
                <c:pt idx="11">
                  <c:v>5.1477836373910769E-3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46-DE45-A0AF-CBB7E666F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9029056"/>
        <c:axId val="359030704"/>
      </c:barChart>
      <c:catAx>
        <c:axId val="35902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030704"/>
        <c:crosses val="autoZero"/>
        <c:auto val="1"/>
        <c:lblAlgn val="ctr"/>
        <c:lblOffset val="100"/>
        <c:noMultiLvlLbl val="0"/>
      </c:catAx>
      <c:valAx>
        <c:axId val="35903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Copies/B2M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02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CXCR3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('0'!$Z$2,'0'!$Z$7,'0'!$Z$12,'0'!$Z$17,'0'!$Z$22,'0'!$Z$27,'0'!$Z$32,'0'!$Z$37,'0'!$Z$42,'0'!$Z$47,'0'!$Z$52,'0'!$Z$57)</c:f>
              <c:strCache>
                <c:ptCount val="12"/>
                <c:pt idx="0">
                  <c:v>TH0 (J)</c:v>
                </c:pt>
                <c:pt idx="1">
                  <c:v>TH1 (J)</c:v>
                </c:pt>
                <c:pt idx="2">
                  <c:v>TH2 (J)</c:v>
                </c:pt>
                <c:pt idx="3">
                  <c:v>HCTE 1:1000 (J)</c:v>
                </c:pt>
                <c:pt idx="4">
                  <c:v>H20 (J)</c:v>
                </c:pt>
                <c:pt idx="5">
                  <c:v>DMSO (J)</c:v>
                </c:pt>
                <c:pt idx="6">
                  <c:v>TH0 (G)</c:v>
                </c:pt>
                <c:pt idx="7">
                  <c:v>TH1 (G)</c:v>
                </c:pt>
                <c:pt idx="8">
                  <c:v>TH2 (G)</c:v>
                </c:pt>
                <c:pt idx="9">
                  <c:v>HCTE 1:1000 (G)</c:v>
                </c:pt>
                <c:pt idx="10">
                  <c:v>H20 (G)</c:v>
                </c:pt>
                <c:pt idx="11">
                  <c:v>DMSO (G)</c:v>
                </c:pt>
              </c:strCache>
            </c:strRef>
          </c:cat>
          <c:val>
            <c:numRef>
              <c:f>('0'!$AB$6,'0'!$AB$11,'0'!$AB$16,'0'!$AB$21,'0'!$AB$26,'0'!$AB$31,'0'!$AB$36,'0'!$AB$41,'0'!$AB$46,'0'!$AB$51,'0'!$AB$56,'0'!$AB$61)</c:f>
              <c:numCache>
                <c:formatCode>General</c:formatCode>
                <c:ptCount val="12"/>
                <c:pt idx="0">
                  <c:v>4.0969701642922375E-4</c:v>
                </c:pt>
                <c:pt idx="1">
                  <c:v>6.713446996769153E-4</c:v>
                </c:pt>
                <c:pt idx="2">
                  <c:v>9.0656465039165286E-4</c:v>
                </c:pt>
                <c:pt idx="3">
                  <c:v>8.0424962767718013E-4</c:v>
                </c:pt>
                <c:pt idx="4">
                  <c:v>8.1666864271168855E-4</c:v>
                </c:pt>
                <c:pt idx="5">
                  <c:v>1.6117212167349876E-3</c:v>
                </c:pt>
                <c:pt idx="6">
                  <c:v>8.9779498638664808E-3</c:v>
                </c:pt>
                <c:pt idx="7">
                  <c:v>6.7540169054831137E-3</c:v>
                </c:pt>
                <c:pt idx="8">
                  <c:v>9.3795483351678532E-3</c:v>
                </c:pt>
                <c:pt idx="9">
                  <c:v>2.4318877547849782E-3</c:v>
                </c:pt>
                <c:pt idx="10">
                  <c:v>4.7598781580438848E-3</c:v>
                </c:pt>
                <c:pt idx="11">
                  <c:v>1.5593388453487274E-3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62-3445-B571-88A940353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158960"/>
        <c:axId val="378160608"/>
      </c:barChart>
      <c:catAx>
        <c:axId val="37815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60608"/>
        <c:crosses val="autoZero"/>
        <c:auto val="1"/>
        <c:lblAlgn val="ctr"/>
        <c:lblOffset val="100"/>
        <c:noMultiLvlLbl val="0"/>
      </c:catAx>
      <c:valAx>
        <c:axId val="37816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Copies/B2M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5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292100</xdr:colOff>
      <xdr:row>1</xdr:row>
      <xdr:rowOff>31750</xdr:rowOff>
    </xdr:from>
    <xdr:to>
      <xdr:col>41</xdr:col>
      <xdr:colOff>482600</xdr:colOff>
      <xdr:row>25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2624249-52F0-AC96-B434-D860E70BA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279400</xdr:colOff>
      <xdr:row>26</xdr:row>
      <xdr:rowOff>31750</xdr:rowOff>
    </xdr:from>
    <xdr:to>
      <xdr:col>41</xdr:col>
      <xdr:colOff>457200</xdr:colOff>
      <xdr:row>47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41EDA61-66DF-539E-E62D-656ACE97A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254000</xdr:colOff>
      <xdr:row>48</xdr:row>
      <xdr:rowOff>158750</xdr:rowOff>
    </xdr:from>
    <xdr:to>
      <xdr:col>42</xdr:col>
      <xdr:colOff>0</xdr:colOff>
      <xdr:row>70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FB6337-E541-3B72-38D2-F0521590C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97"/>
  <sheetViews>
    <sheetView tabSelected="1" zoomScaleNormal="100" workbookViewId="0">
      <pane xSplit="1" ySplit="1" topLeftCell="F2" activePane="bottomRight" state="frozen"/>
      <selection activeCell="B2" sqref="B2"/>
      <selection pane="topRight" activeCell="B2" sqref="B2"/>
      <selection pane="bottomLeft" activeCell="B2" sqref="B2"/>
      <selection pane="bottomRight" activeCell="Y2" sqref="Y2"/>
    </sheetView>
  </sheetViews>
  <sheetFormatPr baseColWidth="10" defaultColWidth="10" defaultRowHeight="15" customHeight="1" x14ac:dyDescent="0.15"/>
  <cols>
    <col min="1" max="1" width="1.5" style="4" customWidth="1"/>
    <col min="2" max="2" width="10" style="14" customWidth="1"/>
    <col min="3" max="3" width="10" style="15" customWidth="1"/>
    <col min="4" max="4" width="13.25" style="16" customWidth="1"/>
    <col min="5" max="5" width="11.75" style="16" customWidth="1"/>
    <col min="6" max="6" width="15" style="16" customWidth="1"/>
    <col min="7" max="7" width="15" style="16" hidden="1" customWidth="1"/>
    <col min="8" max="8" width="15" style="17" customWidth="1"/>
    <col min="9" max="9" width="13.25" style="17" customWidth="1"/>
    <col min="10" max="10" width="15" style="18" customWidth="1"/>
    <col min="11" max="11" width="18.25" style="19" hidden="1" customWidth="1"/>
    <col min="12" max="12" width="18.25" style="18" hidden="1" customWidth="1"/>
    <col min="13" max="14" width="18.25" style="19" hidden="1" customWidth="1"/>
    <col min="15" max="15" width="10" style="20" hidden="1" customWidth="1"/>
    <col min="16" max="16" width="18.25" style="16" hidden="1" customWidth="1"/>
    <col min="17" max="17" width="10" style="1" customWidth="1"/>
    <col min="18" max="18" width="26" style="1" bestFit="1" customWidth="1"/>
    <col min="19" max="16384" width="10" style="1"/>
  </cols>
  <sheetData>
    <row r="1" spans="1:29" s="2" customFormat="1" ht="30" customHeight="1" x14ac:dyDescent="0.15">
      <c r="A1" s="5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R1" s="23" t="s">
        <v>186</v>
      </c>
      <c r="V1" s="27"/>
      <c r="W1" s="27" t="s">
        <v>188</v>
      </c>
      <c r="Z1" s="27" t="s">
        <v>189</v>
      </c>
    </row>
    <row r="2" spans="1:29" s="6" customFormat="1" ht="15" customHeight="1" x14ac:dyDescent="0.15">
      <c r="A2" s="4"/>
      <c r="B2" s="7" t="s">
        <v>15</v>
      </c>
      <c r="C2" s="8" t="s">
        <v>16</v>
      </c>
      <c r="D2" s="9" t="s">
        <v>17</v>
      </c>
      <c r="E2" s="9" t="s">
        <v>18</v>
      </c>
      <c r="F2" s="9" t="s">
        <v>19</v>
      </c>
      <c r="G2" s="9" t="s">
        <v>19</v>
      </c>
      <c r="H2" s="10">
        <v>22.485906101454301</v>
      </c>
      <c r="I2" s="10">
        <v>22.3365004848824</v>
      </c>
      <c r="J2" s="11">
        <v>0.21129144925073901</v>
      </c>
      <c r="K2" s="12"/>
      <c r="L2" s="11"/>
      <c r="M2" s="12"/>
      <c r="N2" s="12"/>
      <c r="O2" s="13">
        <v>72</v>
      </c>
      <c r="P2" s="9" t="s">
        <v>19</v>
      </c>
      <c r="R2" s="24">
        <f>10^((H2-40)/-3.32)</f>
        <v>188507.87055031408</v>
      </c>
      <c r="W2" s="6">
        <f>R2/T74</f>
        <v>7.4934936832193988E-2</v>
      </c>
      <c r="Z2" s="25" t="s">
        <v>190</v>
      </c>
    </row>
    <row r="3" spans="1:29" s="6" customFormat="1" ht="15" customHeight="1" x14ac:dyDescent="0.15">
      <c r="A3" s="4"/>
      <c r="B3" s="7" t="s">
        <v>20</v>
      </c>
      <c r="C3" s="8" t="s">
        <v>16</v>
      </c>
      <c r="D3" s="9" t="s">
        <v>17</v>
      </c>
      <c r="E3" s="9" t="s">
        <v>21</v>
      </c>
      <c r="F3" s="9" t="s">
        <v>19</v>
      </c>
      <c r="G3" s="9" t="s">
        <v>19</v>
      </c>
      <c r="H3" s="10">
        <v>24.128080044845198</v>
      </c>
      <c r="I3" s="10">
        <v>24.296286761474601</v>
      </c>
      <c r="J3" s="11">
        <v>0.23788021993949099</v>
      </c>
      <c r="K3" s="12"/>
      <c r="L3" s="11"/>
      <c r="M3" s="12"/>
      <c r="N3" s="12"/>
      <c r="O3" s="13">
        <v>72</v>
      </c>
      <c r="P3" s="9" t="s">
        <v>19</v>
      </c>
      <c r="R3" s="24">
        <f>10^((H3-40)/-3.32)</f>
        <v>60352.988741771929</v>
      </c>
      <c r="W3" s="6">
        <f t="shared" ref="W3:W13" si="0">R3/T75</f>
        <v>4.9911582782001369E-2</v>
      </c>
      <c r="Z3" s="26" t="s">
        <v>17</v>
      </c>
      <c r="AA3" s="26" t="s">
        <v>55</v>
      </c>
      <c r="AB3" s="26" t="s">
        <v>200</v>
      </c>
      <c r="AC3" s="26"/>
    </row>
    <row r="4" spans="1:29" s="6" customFormat="1" ht="15" customHeight="1" x14ac:dyDescent="0.15">
      <c r="A4" s="4"/>
      <c r="B4" s="7" t="s">
        <v>22</v>
      </c>
      <c r="C4" s="8" t="s">
        <v>16</v>
      </c>
      <c r="D4" s="9" t="s">
        <v>17</v>
      </c>
      <c r="E4" s="9" t="s">
        <v>23</v>
      </c>
      <c r="F4" s="9" t="s">
        <v>19</v>
      </c>
      <c r="G4" s="9" t="s">
        <v>19</v>
      </c>
      <c r="H4" s="10">
        <v>22.612088166276699</v>
      </c>
      <c r="I4" s="10">
        <v>22.696386276993199</v>
      </c>
      <c r="J4" s="11">
        <v>0.11921553145767</v>
      </c>
      <c r="K4" s="12"/>
      <c r="L4" s="11"/>
      <c r="M4" s="12"/>
      <c r="N4" s="12"/>
      <c r="O4" s="13">
        <v>72</v>
      </c>
      <c r="P4" s="9" t="s">
        <v>19</v>
      </c>
      <c r="R4" s="24">
        <f t="shared" ref="R4:R66" si="1">10^((H4-40)/-3.32)</f>
        <v>172712.13050460428</v>
      </c>
      <c r="W4" s="6">
        <f t="shared" si="0"/>
        <v>3.9764364327037512E-2</v>
      </c>
      <c r="Z4" s="6">
        <f>$W$2</f>
        <v>7.4934936832193988E-2</v>
      </c>
      <c r="AA4" s="6">
        <f>$W$26</f>
        <v>1.8663103150537677E-3</v>
      </c>
      <c r="AB4" s="6">
        <f>$W$50</f>
        <v>3.9959405452561641E-4</v>
      </c>
    </row>
    <row r="5" spans="1:29" s="6" customFormat="1" ht="15" customHeight="1" x14ac:dyDescent="0.15">
      <c r="A5" s="4"/>
      <c r="B5" s="7" t="s">
        <v>24</v>
      </c>
      <c r="C5" s="8" t="s">
        <v>16</v>
      </c>
      <c r="D5" s="9" t="s">
        <v>17</v>
      </c>
      <c r="E5" s="9" t="s">
        <v>25</v>
      </c>
      <c r="F5" s="9" t="s">
        <v>19</v>
      </c>
      <c r="G5" s="9" t="s">
        <v>19</v>
      </c>
      <c r="H5" s="10">
        <v>21.788745881432298</v>
      </c>
      <c r="I5" s="10">
        <v>21.851103285852801</v>
      </c>
      <c r="J5" s="11">
        <v>8.8186687045796297E-2</v>
      </c>
      <c r="K5" s="12"/>
      <c r="L5" s="11"/>
      <c r="M5" s="12"/>
      <c r="N5" s="12"/>
      <c r="O5" s="13">
        <v>72</v>
      </c>
      <c r="P5" s="9" t="s">
        <v>19</v>
      </c>
      <c r="R5" s="24">
        <f t="shared" si="1"/>
        <v>305715.53326782316</v>
      </c>
      <c r="W5" s="6">
        <f t="shared" si="0"/>
        <v>4.2605854196112174E-2</v>
      </c>
      <c r="Z5" s="6">
        <f>$W$14</f>
        <v>9.2190830859794418E-2</v>
      </c>
      <c r="AA5" s="6">
        <f>$W$38</f>
        <v>1.0620028086780434E-3</v>
      </c>
      <c r="AB5" s="6">
        <f>$W$62</f>
        <v>4.1979997833283109E-4</v>
      </c>
    </row>
    <row r="6" spans="1:29" s="6" customFormat="1" ht="15" customHeight="1" x14ac:dyDescent="0.15">
      <c r="A6" s="4"/>
      <c r="B6" s="7" t="s">
        <v>26</v>
      </c>
      <c r="C6" s="8" t="s">
        <v>16</v>
      </c>
      <c r="D6" s="9" t="s">
        <v>17</v>
      </c>
      <c r="E6" s="9" t="s">
        <v>27</v>
      </c>
      <c r="F6" s="9" t="s">
        <v>19</v>
      </c>
      <c r="G6" s="9" t="s">
        <v>19</v>
      </c>
      <c r="H6" s="10">
        <v>25.345358132976202</v>
      </c>
      <c r="I6" s="10">
        <v>25.456276609028201</v>
      </c>
      <c r="J6" s="11">
        <v>0.15686241315037</v>
      </c>
      <c r="K6" s="12"/>
      <c r="L6" s="11"/>
      <c r="M6" s="12"/>
      <c r="N6" s="12"/>
      <c r="O6" s="13">
        <v>72</v>
      </c>
      <c r="P6" s="9" t="s">
        <v>19</v>
      </c>
      <c r="R6" s="24">
        <f>10^((H6-40)/-3.32)</f>
        <v>25944.706083836445</v>
      </c>
      <c r="W6" s="6">
        <f t="shared" si="0"/>
        <v>5.9933686555052879E-3</v>
      </c>
      <c r="Y6" s="25" t="s">
        <v>202</v>
      </c>
      <c r="Z6" s="6">
        <f>AVERAGE(Z4,Z5)</f>
        <v>8.3562883845994196E-2</v>
      </c>
      <c r="AA6" s="6">
        <f t="shared" ref="AA6:AB6" si="2">AVERAGE(AA4,AA5)</f>
        <v>1.4641565618659057E-3</v>
      </c>
      <c r="AB6" s="6">
        <f t="shared" si="2"/>
        <v>4.0969701642922375E-4</v>
      </c>
    </row>
    <row r="7" spans="1:29" s="6" customFormat="1" ht="15" customHeight="1" x14ac:dyDescent="0.15">
      <c r="A7" s="4"/>
      <c r="B7" s="7" t="s">
        <v>28</v>
      </c>
      <c r="C7" s="8" t="s">
        <v>16</v>
      </c>
      <c r="D7" s="9" t="s">
        <v>17</v>
      </c>
      <c r="E7" s="9" t="s">
        <v>29</v>
      </c>
      <c r="F7" s="9" t="s">
        <v>19</v>
      </c>
      <c r="G7" s="9" t="s">
        <v>19</v>
      </c>
      <c r="H7" s="10">
        <v>26.483750336761599</v>
      </c>
      <c r="I7" s="10">
        <v>26.276477951854702</v>
      </c>
      <c r="J7" s="11">
        <v>0.29312741784067198</v>
      </c>
      <c r="K7" s="12"/>
      <c r="L7" s="11"/>
      <c r="M7" s="12"/>
      <c r="N7" s="12"/>
      <c r="O7" s="13">
        <v>72</v>
      </c>
      <c r="P7" s="9" t="s">
        <v>19</v>
      </c>
      <c r="R7" s="24">
        <f t="shared" si="1"/>
        <v>11780.386439431253</v>
      </c>
      <c r="W7" s="6">
        <f t="shared" si="0"/>
        <v>1.4437173109507291E-2</v>
      </c>
      <c r="Z7" s="25" t="s">
        <v>191</v>
      </c>
    </row>
    <row r="8" spans="1:29" s="6" customFormat="1" ht="15" customHeight="1" x14ac:dyDescent="0.15">
      <c r="A8" s="4"/>
      <c r="B8" s="7" t="s">
        <v>30</v>
      </c>
      <c r="C8" s="8" t="s">
        <v>16</v>
      </c>
      <c r="D8" s="9" t="s">
        <v>17</v>
      </c>
      <c r="E8" s="9" t="s">
        <v>31</v>
      </c>
      <c r="F8" s="9" t="s">
        <v>19</v>
      </c>
      <c r="G8" s="9" t="s">
        <v>19</v>
      </c>
      <c r="H8" s="10">
        <v>26.5576868578054</v>
      </c>
      <c r="I8" s="10">
        <v>26.485203545473698</v>
      </c>
      <c r="J8" s="11">
        <v>0.10250688334524299</v>
      </c>
      <c r="K8" s="12"/>
      <c r="L8" s="11"/>
      <c r="M8" s="12"/>
      <c r="N8" s="12"/>
      <c r="O8" s="13">
        <v>72</v>
      </c>
      <c r="P8" s="9" t="s">
        <v>19</v>
      </c>
      <c r="R8" s="24">
        <f t="shared" si="1"/>
        <v>11191.530964936866</v>
      </c>
      <c r="W8" s="6">
        <f t="shared" si="0"/>
        <v>4.4660441693032335E-2</v>
      </c>
      <c r="Z8" s="26" t="s">
        <v>17</v>
      </c>
      <c r="AA8" s="26" t="s">
        <v>55</v>
      </c>
      <c r="AB8" s="26" t="s">
        <v>200</v>
      </c>
    </row>
    <row r="9" spans="1:29" s="6" customFormat="1" ht="15" customHeight="1" x14ac:dyDescent="0.15">
      <c r="A9" s="4"/>
      <c r="B9" s="7" t="s">
        <v>32</v>
      </c>
      <c r="C9" s="8" t="s">
        <v>16</v>
      </c>
      <c r="D9" s="9" t="s">
        <v>17</v>
      </c>
      <c r="E9" s="9" t="s">
        <v>33</v>
      </c>
      <c r="F9" s="9" t="s">
        <v>19</v>
      </c>
      <c r="G9" s="9" t="s">
        <v>19</v>
      </c>
      <c r="H9" s="10">
        <v>27.376288954852001</v>
      </c>
      <c r="I9" s="10">
        <v>27.4773643008864</v>
      </c>
      <c r="J9" s="11">
        <v>0.14294212518343399</v>
      </c>
      <c r="K9" s="12"/>
      <c r="L9" s="11"/>
      <c r="M9" s="12"/>
      <c r="N9" s="12"/>
      <c r="O9" s="13">
        <v>72</v>
      </c>
      <c r="P9" s="9" t="s">
        <v>19</v>
      </c>
      <c r="R9" s="24">
        <f t="shared" si="1"/>
        <v>6343.4073922525358</v>
      </c>
      <c r="W9" s="6">
        <f t="shared" si="0"/>
        <v>2.0610712728365309E-2</v>
      </c>
      <c r="Z9" s="6">
        <f>$W$3</f>
        <v>4.9911582782001369E-2</v>
      </c>
      <c r="AA9" s="6">
        <f>$W$27</f>
        <v>1.9251420609671195E-3</v>
      </c>
      <c r="AB9" s="6">
        <f>$W$51</f>
        <v>6.0205370915778769E-4</v>
      </c>
    </row>
    <row r="10" spans="1:29" s="6" customFormat="1" ht="15" customHeight="1" x14ac:dyDescent="0.15">
      <c r="A10" s="4"/>
      <c r="B10" s="7" t="s">
        <v>34</v>
      </c>
      <c r="C10" s="8" t="s">
        <v>16</v>
      </c>
      <c r="D10" s="9" t="s">
        <v>17</v>
      </c>
      <c r="E10" s="9" t="s">
        <v>35</v>
      </c>
      <c r="F10" s="9" t="s">
        <v>19</v>
      </c>
      <c r="G10" s="9" t="s">
        <v>19</v>
      </c>
      <c r="H10" s="10">
        <v>25.6185625823645</v>
      </c>
      <c r="I10" s="10">
        <v>25.988531691437</v>
      </c>
      <c r="J10" s="11">
        <v>0.52321533170935697</v>
      </c>
      <c r="K10" s="12"/>
      <c r="L10" s="11"/>
      <c r="M10" s="12"/>
      <c r="N10" s="12"/>
      <c r="O10" s="13">
        <v>72</v>
      </c>
      <c r="P10" s="9" t="s">
        <v>19</v>
      </c>
      <c r="R10" s="24">
        <f t="shared" si="1"/>
        <v>21466.352582570227</v>
      </c>
      <c r="W10" s="6">
        <f t="shared" si="0"/>
        <v>5.0398239446421599E-2</v>
      </c>
      <c r="Z10" s="6">
        <f>$W$15</f>
        <v>3.9525010587790559E-2</v>
      </c>
      <c r="AA10" s="6">
        <f>$W$39</f>
        <v>2.1574558745054663E-3</v>
      </c>
      <c r="AB10" s="6">
        <f>$W$63</f>
        <v>7.406356901960428E-4</v>
      </c>
    </row>
    <row r="11" spans="1:29" s="6" customFormat="1" ht="15" customHeight="1" x14ac:dyDescent="0.15">
      <c r="A11" s="4"/>
      <c r="B11" s="7" t="s">
        <v>36</v>
      </c>
      <c r="C11" s="8" t="s">
        <v>16</v>
      </c>
      <c r="D11" s="9" t="s">
        <v>17</v>
      </c>
      <c r="E11" s="9" t="s">
        <v>37</v>
      </c>
      <c r="F11" s="9" t="s">
        <v>19</v>
      </c>
      <c r="G11" s="9" t="s">
        <v>19</v>
      </c>
      <c r="H11" s="10">
        <v>27.076163751378701</v>
      </c>
      <c r="I11" s="10">
        <v>27.046179447074</v>
      </c>
      <c r="J11" s="11">
        <v>4.2404209806012901E-2</v>
      </c>
      <c r="K11" s="12"/>
      <c r="L11" s="11"/>
      <c r="M11" s="12"/>
      <c r="N11" s="12"/>
      <c r="O11" s="13">
        <v>72</v>
      </c>
      <c r="P11" s="9" t="s">
        <v>19</v>
      </c>
      <c r="R11" s="24">
        <f t="shared" si="1"/>
        <v>7811.2720142128328</v>
      </c>
      <c r="W11" s="6">
        <f t="shared" si="0"/>
        <v>1.3726851897875512E-2</v>
      </c>
      <c r="Y11" s="25" t="s">
        <v>202</v>
      </c>
      <c r="Z11" s="6">
        <f>AVERAGE(Z9,Z10)</f>
        <v>4.4718296684895964E-2</v>
      </c>
      <c r="AA11" s="6">
        <f t="shared" ref="AA11" si="3">AVERAGE(AA9,AA10)</f>
        <v>2.041298967736293E-3</v>
      </c>
      <c r="AB11" s="6">
        <f t="shared" ref="AB11" si="4">AVERAGE(AB9,AB10)</f>
        <v>6.713446996769153E-4</v>
      </c>
    </row>
    <row r="12" spans="1:29" s="6" customFormat="1" ht="15" customHeight="1" x14ac:dyDescent="0.15">
      <c r="A12" s="4"/>
      <c r="B12" s="7" t="s">
        <v>38</v>
      </c>
      <c r="C12" s="8" t="s">
        <v>16</v>
      </c>
      <c r="D12" s="9" t="s">
        <v>17</v>
      </c>
      <c r="E12" s="9" t="s">
        <v>39</v>
      </c>
      <c r="F12" s="9" t="s">
        <v>19</v>
      </c>
      <c r="G12" s="9" t="s">
        <v>19</v>
      </c>
      <c r="H12" s="10">
        <v>28.096888552697699</v>
      </c>
      <c r="I12" s="10">
        <v>28.346986864048901</v>
      </c>
      <c r="J12" s="11">
        <v>0.35369242383949701</v>
      </c>
      <c r="K12" s="12"/>
      <c r="L12" s="11"/>
      <c r="M12" s="12"/>
      <c r="N12" s="12"/>
      <c r="O12" s="13">
        <v>72</v>
      </c>
      <c r="P12" s="9" t="s">
        <v>19</v>
      </c>
      <c r="R12" s="24">
        <f t="shared" si="1"/>
        <v>3848.349724538532</v>
      </c>
      <c r="W12" s="6">
        <f t="shared" si="0"/>
        <v>3.2797777281897811E-2</v>
      </c>
      <c r="Z12" s="25" t="s">
        <v>203</v>
      </c>
    </row>
    <row r="13" spans="1:29" s="6" customFormat="1" ht="15" customHeight="1" x14ac:dyDescent="0.15">
      <c r="A13" s="4"/>
      <c r="B13" s="7" t="s">
        <v>40</v>
      </c>
      <c r="C13" s="8" t="s">
        <v>16</v>
      </c>
      <c r="D13" s="9" t="s">
        <v>17</v>
      </c>
      <c r="E13" s="9" t="s">
        <v>41</v>
      </c>
      <c r="F13" s="9" t="s">
        <v>19</v>
      </c>
      <c r="G13" s="9" t="s">
        <v>19</v>
      </c>
      <c r="H13" s="10">
        <v>24.3898261840096</v>
      </c>
      <c r="I13" s="10">
        <v>24.2270911619642</v>
      </c>
      <c r="J13" s="11">
        <v>0.23014207524969199</v>
      </c>
      <c r="K13" s="12"/>
      <c r="L13" s="11"/>
      <c r="M13" s="12"/>
      <c r="N13" s="12"/>
      <c r="O13" s="13">
        <v>72</v>
      </c>
      <c r="P13" s="9" t="s">
        <v>19</v>
      </c>
      <c r="R13" s="24">
        <f t="shared" si="1"/>
        <v>50333.784238292879</v>
      </c>
      <c r="W13" s="6">
        <f t="shared" si="0"/>
        <v>0.13312884137897252</v>
      </c>
      <c r="Z13" s="26" t="s">
        <v>17</v>
      </c>
      <c r="AA13" s="26" t="s">
        <v>55</v>
      </c>
      <c r="AB13" s="26" t="s">
        <v>200</v>
      </c>
    </row>
    <row r="14" spans="1:29" s="6" customFormat="1" ht="15" customHeight="1" x14ac:dyDescent="0.15">
      <c r="A14" s="4"/>
      <c r="B14" s="7" t="s">
        <v>42</v>
      </c>
      <c r="C14" s="8" t="s">
        <v>16</v>
      </c>
      <c r="D14" s="9" t="s">
        <v>17</v>
      </c>
      <c r="E14" s="9" t="s">
        <v>18</v>
      </c>
      <c r="F14" s="9" t="s">
        <v>19</v>
      </c>
      <c r="G14" s="9" t="s">
        <v>19</v>
      </c>
      <c r="H14" s="10">
        <v>22.187094868310499</v>
      </c>
      <c r="I14" s="10">
        <v>22.3365004848824</v>
      </c>
      <c r="J14" s="11">
        <v>0.21129144925073901</v>
      </c>
      <c r="K14" s="12"/>
      <c r="L14" s="11"/>
      <c r="M14" s="12"/>
      <c r="N14" s="12"/>
      <c r="O14" s="13">
        <v>72</v>
      </c>
      <c r="P14" s="9" t="s">
        <v>19</v>
      </c>
      <c r="R14" s="24">
        <f t="shared" si="1"/>
        <v>231917.15299048185</v>
      </c>
      <c r="W14" s="6">
        <f>R14/T74</f>
        <v>9.2190830859794418E-2</v>
      </c>
      <c r="Z14" s="6">
        <f>$W$4</f>
        <v>3.9764364327037512E-2</v>
      </c>
      <c r="AA14" s="6">
        <f>$W$28</f>
        <v>1.1945670822070051E-2</v>
      </c>
      <c r="AB14" s="6">
        <f>$W$52</f>
        <v>9.3153070150564185E-4</v>
      </c>
    </row>
    <row r="15" spans="1:29" s="6" customFormat="1" ht="15" customHeight="1" x14ac:dyDescent="0.15">
      <c r="A15" s="4"/>
      <c r="B15" s="7" t="s">
        <v>43</v>
      </c>
      <c r="C15" s="8" t="s">
        <v>16</v>
      </c>
      <c r="D15" s="9" t="s">
        <v>17</v>
      </c>
      <c r="E15" s="9" t="s">
        <v>21</v>
      </c>
      <c r="F15" s="9" t="s">
        <v>19</v>
      </c>
      <c r="G15" s="9" t="s">
        <v>19</v>
      </c>
      <c r="H15" s="10">
        <v>24.464493478104</v>
      </c>
      <c r="I15" s="10">
        <v>24.296286761474601</v>
      </c>
      <c r="J15" s="11">
        <v>0.23788021993949099</v>
      </c>
      <c r="K15" s="12"/>
      <c r="L15" s="11"/>
      <c r="M15" s="12"/>
      <c r="N15" s="12"/>
      <c r="O15" s="13">
        <v>72</v>
      </c>
      <c r="P15" s="9" t="s">
        <v>19</v>
      </c>
      <c r="R15" s="24">
        <f t="shared" si="1"/>
        <v>47793.565863103795</v>
      </c>
      <c r="W15" s="6">
        <f t="shared" ref="W15:W25" si="5">R15/T75</f>
        <v>3.9525010587790559E-2</v>
      </c>
      <c r="Z15" s="6">
        <f>$W$16</f>
        <v>3.5376270808233808E-2</v>
      </c>
      <c r="AA15" s="6">
        <f>$W$40</f>
        <v>1.0577502267619996E-2</v>
      </c>
      <c r="AB15" s="6">
        <f>$W$64</f>
        <v>8.8159859927766388E-4</v>
      </c>
    </row>
    <row r="16" spans="1:29" s="6" customFormat="1" ht="15" customHeight="1" x14ac:dyDescent="0.15">
      <c r="A16" s="4"/>
      <c r="B16" s="7" t="s">
        <v>44</v>
      </c>
      <c r="C16" s="8" t="s">
        <v>16</v>
      </c>
      <c r="D16" s="9" t="s">
        <v>17</v>
      </c>
      <c r="E16" s="9" t="s">
        <v>23</v>
      </c>
      <c r="F16" s="9" t="s">
        <v>19</v>
      </c>
      <c r="G16" s="9" t="s">
        <v>19</v>
      </c>
      <c r="H16" s="10">
        <v>22.780684387709599</v>
      </c>
      <c r="I16" s="10">
        <v>22.696386276993199</v>
      </c>
      <c r="J16" s="11">
        <v>0.11921553145767</v>
      </c>
      <c r="K16" s="12"/>
      <c r="L16" s="11"/>
      <c r="M16" s="12"/>
      <c r="N16" s="12"/>
      <c r="O16" s="13">
        <v>72</v>
      </c>
      <c r="P16" s="9" t="s">
        <v>19</v>
      </c>
      <c r="R16" s="24">
        <f t="shared" si="1"/>
        <v>153652.93030582933</v>
      </c>
      <c r="W16" s="6">
        <f t="shared" si="5"/>
        <v>3.5376270808233808E-2</v>
      </c>
      <c r="Y16" s="25" t="s">
        <v>202</v>
      </c>
      <c r="Z16" s="6">
        <f>AVERAGE(Z14,Z15)</f>
        <v>3.757031756763566E-2</v>
      </c>
      <c r="AA16" s="6">
        <f t="shared" ref="AA16" si="6">AVERAGE(AA14,AA15)</f>
        <v>1.1261586544845024E-2</v>
      </c>
      <c r="AB16" s="6">
        <f t="shared" ref="AB16" si="7">AVERAGE(AB14,AB15)</f>
        <v>9.0656465039165286E-4</v>
      </c>
    </row>
    <row r="17" spans="1:40" s="6" customFormat="1" ht="15" customHeight="1" x14ac:dyDescent="0.15">
      <c r="A17" s="4"/>
      <c r="B17" s="7" t="s">
        <v>45</v>
      </c>
      <c r="C17" s="8" t="s">
        <v>16</v>
      </c>
      <c r="D17" s="9" t="s">
        <v>17</v>
      </c>
      <c r="E17" s="9" t="s">
        <v>25</v>
      </c>
      <c r="F17" s="9" t="s">
        <v>19</v>
      </c>
      <c r="G17" s="9" t="s">
        <v>19</v>
      </c>
      <c r="H17" s="10">
        <v>21.913460690273201</v>
      </c>
      <c r="I17" s="10">
        <v>21.851103285852801</v>
      </c>
      <c r="J17" s="11">
        <v>8.8186687045796297E-2</v>
      </c>
      <c r="K17" s="12"/>
      <c r="L17" s="11"/>
      <c r="M17" s="12"/>
      <c r="N17" s="12"/>
      <c r="O17" s="13">
        <v>72</v>
      </c>
      <c r="P17" s="9" t="s">
        <v>19</v>
      </c>
      <c r="R17" s="24">
        <f t="shared" si="1"/>
        <v>280383.72689019726</v>
      </c>
      <c r="W17" s="6">
        <f t="shared" si="5"/>
        <v>3.9075502834790388E-2</v>
      </c>
      <c r="Z17" s="25" t="s">
        <v>198</v>
      </c>
    </row>
    <row r="18" spans="1:40" s="6" customFormat="1" ht="15" customHeight="1" x14ac:dyDescent="0.15">
      <c r="A18" s="4"/>
      <c r="B18" s="7" t="s">
        <v>46</v>
      </c>
      <c r="C18" s="8" t="s">
        <v>16</v>
      </c>
      <c r="D18" s="9" t="s">
        <v>17</v>
      </c>
      <c r="E18" s="9" t="s">
        <v>27</v>
      </c>
      <c r="F18" s="9" t="s">
        <v>19</v>
      </c>
      <c r="G18" s="9" t="s">
        <v>19</v>
      </c>
      <c r="H18" s="10">
        <v>25.567195085080101</v>
      </c>
      <c r="I18" s="10">
        <v>25.456276609028201</v>
      </c>
      <c r="J18" s="11">
        <v>0.15686241315037</v>
      </c>
      <c r="K18" s="12"/>
      <c r="L18" s="11"/>
      <c r="M18" s="12"/>
      <c r="N18" s="12"/>
      <c r="O18" s="13">
        <v>72</v>
      </c>
      <c r="P18" s="9" t="s">
        <v>19</v>
      </c>
      <c r="R18" s="24">
        <f t="shared" si="1"/>
        <v>22244.896839912617</v>
      </c>
      <c r="W18" s="6">
        <f t="shared" si="5"/>
        <v>5.1386925345953509E-3</v>
      </c>
      <c r="Z18" s="26" t="s">
        <v>17</v>
      </c>
      <c r="AA18" s="26" t="s">
        <v>55</v>
      </c>
      <c r="AB18" s="26" t="s">
        <v>200</v>
      </c>
    </row>
    <row r="19" spans="1:40" s="6" customFormat="1" ht="15" customHeight="1" x14ac:dyDescent="0.15">
      <c r="A19" s="4"/>
      <c r="B19" s="7" t="s">
        <v>47</v>
      </c>
      <c r="C19" s="8" t="s">
        <v>16</v>
      </c>
      <c r="D19" s="9" t="s">
        <v>17</v>
      </c>
      <c r="E19" s="9" t="s">
        <v>29</v>
      </c>
      <c r="F19" s="9" t="s">
        <v>19</v>
      </c>
      <c r="G19" s="9" t="s">
        <v>19</v>
      </c>
      <c r="H19" s="10">
        <v>26.0692055669479</v>
      </c>
      <c r="I19" s="10">
        <v>26.276477951854702</v>
      </c>
      <c r="J19" s="11">
        <v>0.29312741784067198</v>
      </c>
      <c r="K19" s="12"/>
      <c r="L19" s="11"/>
      <c r="M19" s="12"/>
      <c r="N19" s="12"/>
      <c r="O19" s="13">
        <v>72</v>
      </c>
      <c r="P19" s="9" t="s">
        <v>19</v>
      </c>
      <c r="R19" s="24">
        <f t="shared" si="1"/>
        <v>15704.43873301134</v>
      </c>
      <c r="W19" s="6">
        <f t="shared" si="5"/>
        <v>1.9246202299207621E-2</v>
      </c>
      <c r="Z19" s="6">
        <f>$W$5</f>
        <v>4.2605854196112174E-2</v>
      </c>
      <c r="AA19" s="6">
        <f>$W$29</f>
        <v>2.9877319325313611E-3</v>
      </c>
      <c r="AB19" s="6">
        <f>$W$53</f>
        <v>8.8995629838389432E-4</v>
      </c>
    </row>
    <row r="20" spans="1:40" s="6" customFormat="1" ht="15" customHeight="1" x14ac:dyDescent="0.15">
      <c r="A20" s="4"/>
      <c r="B20" s="7" t="s">
        <v>48</v>
      </c>
      <c r="C20" s="8" t="s">
        <v>16</v>
      </c>
      <c r="D20" s="9" t="s">
        <v>17</v>
      </c>
      <c r="E20" s="9" t="s">
        <v>31</v>
      </c>
      <c r="F20" s="9" t="s">
        <v>19</v>
      </c>
      <c r="G20" s="9" t="s">
        <v>19</v>
      </c>
      <c r="H20" s="10">
        <v>26.412720233142</v>
      </c>
      <c r="I20" s="10">
        <v>26.485203545473698</v>
      </c>
      <c r="J20" s="11">
        <v>0.10250688334524299</v>
      </c>
      <c r="K20" s="12"/>
      <c r="L20" s="11"/>
      <c r="M20" s="12"/>
      <c r="N20" s="12"/>
      <c r="O20" s="13">
        <v>72</v>
      </c>
      <c r="P20" s="9" t="s">
        <v>19</v>
      </c>
      <c r="R20" s="24">
        <f t="shared" si="1"/>
        <v>12375.254715965535</v>
      </c>
      <c r="W20" s="6">
        <f t="shared" si="5"/>
        <v>4.9384158736670215E-2</v>
      </c>
      <c r="Z20" s="6">
        <f>$W$17</f>
        <v>3.9075502834790388E-2</v>
      </c>
      <c r="AA20" s="6">
        <f>$W$41</f>
        <v>4.3912996305160035E-3</v>
      </c>
      <c r="AB20" s="6">
        <f>$W$65</f>
        <v>7.1854295697046594E-4</v>
      </c>
    </row>
    <row r="21" spans="1:40" s="6" customFormat="1" ht="15" customHeight="1" x14ac:dyDescent="0.15">
      <c r="A21" s="4"/>
      <c r="B21" s="7" t="s">
        <v>49</v>
      </c>
      <c r="C21" s="8" t="s">
        <v>16</v>
      </c>
      <c r="D21" s="9" t="s">
        <v>17</v>
      </c>
      <c r="E21" s="9" t="s">
        <v>33</v>
      </c>
      <c r="F21" s="9" t="s">
        <v>19</v>
      </c>
      <c r="G21" s="9" t="s">
        <v>19</v>
      </c>
      <c r="H21" s="10">
        <v>27.578439646920799</v>
      </c>
      <c r="I21" s="10">
        <v>27.4773643008864</v>
      </c>
      <c r="J21" s="11">
        <v>0.14294212518343399</v>
      </c>
      <c r="K21" s="12"/>
      <c r="L21" s="11"/>
      <c r="M21" s="12"/>
      <c r="N21" s="12"/>
      <c r="O21" s="13">
        <v>72</v>
      </c>
      <c r="P21" s="9" t="s">
        <v>19</v>
      </c>
      <c r="R21" s="24">
        <f t="shared" si="1"/>
        <v>5513.5820424639496</v>
      </c>
      <c r="W21" s="6">
        <f t="shared" si="5"/>
        <v>1.7914481690122872E-2</v>
      </c>
      <c r="Y21" s="25" t="s">
        <v>202</v>
      </c>
      <c r="Z21" s="6">
        <f>AVERAGE(Z19,Z20)</f>
        <v>4.0840678515451284E-2</v>
      </c>
      <c r="AA21" s="6">
        <f t="shared" ref="AA21" si="8">AVERAGE(AA19,AA20)</f>
        <v>3.6895157815236826E-3</v>
      </c>
      <c r="AB21" s="6">
        <f t="shared" ref="AB21" si="9">AVERAGE(AB19,AB20)</f>
        <v>8.0424962767718013E-4</v>
      </c>
    </row>
    <row r="22" spans="1:40" s="6" customFormat="1" ht="15" customHeight="1" x14ac:dyDescent="0.15">
      <c r="A22" s="4"/>
      <c r="B22" s="7" t="s">
        <v>50</v>
      </c>
      <c r="C22" s="8" t="s">
        <v>16</v>
      </c>
      <c r="D22" s="9" t="s">
        <v>17</v>
      </c>
      <c r="E22" s="9" t="s">
        <v>35</v>
      </c>
      <c r="F22" s="9" t="s">
        <v>19</v>
      </c>
      <c r="G22" s="9" t="s">
        <v>19</v>
      </c>
      <c r="H22" s="10">
        <v>26.3585008005094</v>
      </c>
      <c r="I22" s="10">
        <v>25.988531691437</v>
      </c>
      <c r="J22" s="11">
        <v>0.52321533170935697</v>
      </c>
      <c r="K22" s="12"/>
      <c r="L22" s="11"/>
      <c r="M22" s="12"/>
      <c r="N22" s="12"/>
      <c r="O22" s="13">
        <v>72</v>
      </c>
      <c r="P22" s="9" t="s">
        <v>19</v>
      </c>
      <c r="R22" s="24">
        <f t="shared" si="1"/>
        <v>12849.472553019023</v>
      </c>
      <c r="W22" s="6">
        <f t="shared" si="5"/>
        <v>3.0167714426394512E-2</v>
      </c>
      <c r="Z22" s="25" t="s">
        <v>192</v>
      </c>
    </row>
    <row r="23" spans="1:40" s="6" customFormat="1" ht="15" customHeight="1" x14ac:dyDescent="0.15">
      <c r="A23" s="4"/>
      <c r="B23" s="7" t="s">
        <v>51</v>
      </c>
      <c r="C23" s="8" t="s">
        <v>16</v>
      </c>
      <c r="D23" s="9" t="s">
        <v>17</v>
      </c>
      <c r="E23" s="9" t="s">
        <v>37</v>
      </c>
      <c r="F23" s="9" t="s">
        <v>19</v>
      </c>
      <c r="G23" s="9" t="s">
        <v>19</v>
      </c>
      <c r="H23" s="10">
        <v>27.016195142769298</v>
      </c>
      <c r="I23" s="10">
        <v>27.046179447074</v>
      </c>
      <c r="J23" s="11">
        <v>4.2404209806012901E-2</v>
      </c>
      <c r="K23" s="12"/>
      <c r="L23" s="11"/>
      <c r="M23" s="12"/>
      <c r="N23" s="12"/>
      <c r="O23" s="13">
        <v>72</v>
      </c>
      <c r="P23" s="9" t="s">
        <v>19</v>
      </c>
      <c r="R23" s="24">
        <f t="shared" si="1"/>
        <v>8143.0030142159494</v>
      </c>
      <c r="W23" s="6">
        <f t="shared" si="5"/>
        <v>1.4309807183351612E-2</v>
      </c>
      <c r="Z23" s="26" t="s">
        <v>17</v>
      </c>
      <c r="AA23" s="26" t="s">
        <v>55</v>
      </c>
      <c r="AB23" s="26" t="s">
        <v>200</v>
      </c>
    </row>
    <row r="24" spans="1:40" ht="15" customHeight="1" x14ac:dyDescent="0.15">
      <c r="B24" s="14" t="s">
        <v>52</v>
      </c>
      <c r="C24" s="15" t="s">
        <v>16</v>
      </c>
      <c r="D24" s="16" t="s">
        <v>17</v>
      </c>
      <c r="E24" s="16" t="s">
        <v>39</v>
      </c>
      <c r="F24" s="16" t="s">
        <v>19</v>
      </c>
      <c r="G24" s="16" t="s">
        <v>19</v>
      </c>
      <c r="H24" s="17">
        <v>28.5970851754001</v>
      </c>
      <c r="I24" s="17">
        <v>28.346986864048901</v>
      </c>
      <c r="J24" s="18">
        <v>0.35369242383949701</v>
      </c>
      <c r="O24" s="20">
        <v>72</v>
      </c>
      <c r="P24" s="16" t="s">
        <v>19</v>
      </c>
      <c r="R24" s="24">
        <f t="shared" si="1"/>
        <v>2720.2755556604311</v>
      </c>
      <c r="W24" s="6">
        <f t="shared" si="5"/>
        <v>2.318370163996469E-2</v>
      </c>
      <c r="Z24" s="6">
        <f>$W$6</f>
        <v>5.9933686555052879E-3</v>
      </c>
      <c r="AA24" s="6">
        <f>$W$30</f>
        <v>3.4839962328468933E-3</v>
      </c>
      <c r="AB24" s="6">
        <f>$W$54</f>
        <v>8.984133226687559E-4</v>
      </c>
    </row>
    <row r="25" spans="1:40" ht="15" customHeight="1" x14ac:dyDescent="0.15">
      <c r="B25" s="14" t="s">
        <v>53</v>
      </c>
      <c r="C25" s="15" t="s">
        <v>16</v>
      </c>
      <c r="D25" s="16" t="s">
        <v>17</v>
      </c>
      <c r="E25" s="16" t="s">
        <v>41</v>
      </c>
      <c r="F25" s="16" t="s">
        <v>19</v>
      </c>
      <c r="G25" s="16" t="s">
        <v>19</v>
      </c>
      <c r="H25" s="17">
        <v>24.0643561399188</v>
      </c>
      <c r="I25" s="17">
        <v>24.2270911619642</v>
      </c>
      <c r="J25" s="18">
        <v>0.23014207524969199</v>
      </c>
      <c r="O25" s="20">
        <v>72</v>
      </c>
      <c r="P25" s="16" t="s">
        <v>19</v>
      </c>
      <c r="R25" s="24">
        <f t="shared" si="1"/>
        <v>63080.151679263065</v>
      </c>
      <c r="W25" s="6">
        <f t="shared" si="5"/>
        <v>0.16684196577219165</v>
      </c>
      <c r="Z25" s="6">
        <f>$W$18</f>
        <v>5.1386925345953509E-3</v>
      </c>
      <c r="AA25" s="6">
        <f>$W$42</f>
        <v>2.7879254280162909E-3</v>
      </c>
      <c r="AB25" s="6">
        <f>$W$66</f>
        <v>7.349239627546211E-4</v>
      </c>
    </row>
    <row r="26" spans="1:40" ht="15" customHeight="1" x14ac:dyDescent="0.15">
      <c r="B26" s="14" t="s">
        <v>54</v>
      </c>
      <c r="C26" s="15" t="s">
        <v>16</v>
      </c>
      <c r="D26" s="16" t="s">
        <v>55</v>
      </c>
      <c r="E26" s="16" t="s">
        <v>56</v>
      </c>
      <c r="F26" s="16" t="s">
        <v>19</v>
      </c>
      <c r="G26" s="16" t="s">
        <v>19</v>
      </c>
      <c r="H26" s="17">
        <v>27.810191725411499</v>
      </c>
      <c r="I26" s="17">
        <v>28.216656322603001</v>
      </c>
      <c r="J26" s="18">
        <v>0.57482774597272801</v>
      </c>
      <c r="O26" s="20">
        <v>72</v>
      </c>
      <c r="P26" s="16" t="s">
        <v>19</v>
      </c>
      <c r="R26" s="24">
        <f t="shared" si="1"/>
        <v>4694.9286694497223</v>
      </c>
      <c r="W26" s="6">
        <f>R26/T74</f>
        <v>1.8663103150537677E-3</v>
      </c>
      <c r="Y26" s="25" t="s">
        <v>202</v>
      </c>
      <c r="Z26" s="6">
        <f>AVERAGE(Z24,Z25)</f>
        <v>5.5660305950503194E-3</v>
      </c>
      <c r="AA26" s="6">
        <f t="shared" ref="AA26" si="10">AVERAGE(AA24,AA25)</f>
        <v>3.1359608304315921E-3</v>
      </c>
      <c r="AB26" s="6">
        <f t="shared" ref="AB26" si="11">AVERAGE(AB24,AB25)</f>
        <v>8.1666864271168855E-4</v>
      </c>
      <c r="AN26" s="6"/>
    </row>
    <row r="27" spans="1:40" ht="15" customHeight="1" x14ac:dyDescent="0.15">
      <c r="B27" s="14" t="s">
        <v>57</v>
      </c>
      <c r="C27" s="15" t="s">
        <v>16</v>
      </c>
      <c r="D27" s="16" t="s">
        <v>55</v>
      </c>
      <c r="E27" s="16" t="s">
        <v>58</v>
      </c>
      <c r="F27" s="16" t="s">
        <v>19</v>
      </c>
      <c r="G27" s="16" t="s">
        <v>19</v>
      </c>
      <c r="H27" s="17">
        <v>28.821692062795002</v>
      </c>
      <c r="I27" s="17">
        <v>28.739556691458201</v>
      </c>
      <c r="J27" s="18">
        <v>0.11615695609502801</v>
      </c>
      <c r="O27" s="20">
        <v>72</v>
      </c>
      <c r="P27" s="16" t="s">
        <v>19</v>
      </c>
      <c r="R27" s="24">
        <f t="shared" si="1"/>
        <v>2327.8780326269034</v>
      </c>
      <c r="W27" s="6">
        <f t="shared" ref="W27:W37" si="12">R27/T75</f>
        <v>1.9251420609671195E-3</v>
      </c>
      <c r="Z27" s="25" t="s">
        <v>193</v>
      </c>
    </row>
    <row r="28" spans="1:40" ht="15" customHeight="1" x14ac:dyDescent="0.15">
      <c r="B28" s="14" t="s">
        <v>59</v>
      </c>
      <c r="C28" s="15" t="s">
        <v>16</v>
      </c>
      <c r="D28" s="16" t="s">
        <v>55</v>
      </c>
      <c r="E28" s="16" t="s">
        <v>60</v>
      </c>
      <c r="F28" s="16" t="s">
        <v>19</v>
      </c>
      <c r="G28" s="16" t="s">
        <v>19</v>
      </c>
      <c r="H28" s="17">
        <v>24.346069390152</v>
      </c>
      <c r="I28" s="17">
        <v>24.4337629006111</v>
      </c>
      <c r="J28" s="18">
        <v>0.12401735182333901</v>
      </c>
      <c r="O28" s="20">
        <v>72</v>
      </c>
      <c r="P28" s="16" t="s">
        <v>19</v>
      </c>
      <c r="R28" s="24">
        <f t="shared" si="1"/>
        <v>51884.703626044713</v>
      </c>
      <c r="W28" s="6">
        <f t="shared" si="12"/>
        <v>1.1945670822070051E-2</v>
      </c>
      <c r="Z28" s="26" t="s">
        <v>17</v>
      </c>
      <c r="AA28" s="26" t="s">
        <v>55</v>
      </c>
      <c r="AB28" s="26" t="s">
        <v>200</v>
      </c>
    </row>
    <row r="29" spans="1:40" ht="15" customHeight="1" x14ac:dyDescent="0.15">
      <c r="B29" s="14" t="s">
        <v>61</v>
      </c>
      <c r="C29" s="15" t="s">
        <v>16</v>
      </c>
      <c r="D29" s="16" t="s">
        <v>55</v>
      </c>
      <c r="E29" s="16" t="s">
        <v>62</v>
      </c>
      <c r="F29" s="16" t="s">
        <v>19</v>
      </c>
      <c r="G29" s="16" t="s">
        <v>19</v>
      </c>
      <c r="H29" s="17">
        <v>25.620449672815699</v>
      </c>
      <c r="I29" s="17">
        <v>25.342812278391101</v>
      </c>
      <c r="J29" s="18">
        <v>0.39263856861711699</v>
      </c>
      <c r="O29" s="20">
        <v>72</v>
      </c>
      <c r="P29" s="16" t="s">
        <v>19</v>
      </c>
      <c r="R29" s="24">
        <f t="shared" si="1"/>
        <v>21438.275989276546</v>
      </c>
      <c r="W29" s="6">
        <f t="shared" si="12"/>
        <v>2.9877319325313611E-3</v>
      </c>
      <c r="Z29" s="6">
        <f>$W$7</f>
        <v>1.4437173109507291E-2</v>
      </c>
      <c r="AA29" s="6">
        <f>$W$31</f>
        <v>6.0641026064100012E-3</v>
      </c>
      <c r="AB29" s="6">
        <f>$W$55</f>
        <v>1.9072915367701814E-3</v>
      </c>
    </row>
    <row r="30" spans="1:40" ht="15" customHeight="1" x14ac:dyDescent="0.15">
      <c r="B30" s="14" t="s">
        <v>63</v>
      </c>
      <c r="C30" s="15" t="s">
        <v>16</v>
      </c>
      <c r="D30" s="16" t="s">
        <v>55</v>
      </c>
      <c r="E30" s="16" t="s">
        <v>64</v>
      </c>
      <c r="F30" s="16" t="s">
        <v>19</v>
      </c>
      <c r="G30" s="16" t="s">
        <v>19</v>
      </c>
      <c r="H30" s="17">
        <v>26.127527940347498</v>
      </c>
      <c r="I30" s="17">
        <v>26.288210169786701</v>
      </c>
      <c r="J30" s="18">
        <v>0.22723898810524101</v>
      </c>
      <c r="O30" s="20">
        <v>72</v>
      </c>
      <c r="P30" s="16" t="s">
        <v>19</v>
      </c>
      <c r="R30" s="24">
        <f t="shared" si="1"/>
        <v>15081.878565133142</v>
      </c>
      <c r="W30" s="6">
        <f t="shared" si="12"/>
        <v>3.4839962328468933E-3</v>
      </c>
      <c r="Z30" s="6">
        <f>$W$19</f>
        <v>1.9246202299207621E-2</v>
      </c>
      <c r="AA30" s="6">
        <f>$W$43</f>
        <v>5.6531484489437496E-3</v>
      </c>
      <c r="AB30" s="6">
        <f>$W$67</f>
        <v>1.3161508966997937E-3</v>
      </c>
    </row>
    <row r="31" spans="1:40" ht="15" customHeight="1" x14ac:dyDescent="0.15">
      <c r="B31" s="14" t="s">
        <v>65</v>
      </c>
      <c r="C31" s="15" t="s">
        <v>16</v>
      </c>
      <c r="D31" s="16" t="s">
        <v>55</v>
      </c>
      <c r="E31" s="16" t="s">
        <v>66</v>
      </c>
      <c r="F31" s="16" t="s">
        <v>19</v>
      </c>
      <c r="G31" s="16" t="s">
        <v>19</v>
      </c>
      <c r="H31" s="17">
        <v>27.734446204635901</v>
      </c>
      <c r="I31" s="17">
        <v>27.785036615469199</v>
      </c>
      <c r="J31" s="18">
        <v>7.1545645126524102E-2</v>
      </c>
      <c r="O31" s="20">
        <v>72</v>
      </c>
      <c r="P31" s="16" t="s">
        <v>19</v>
      </c>
      <c r="R31" s="24">
        <f t="shared" si="1"/>
        <v>4948.162051532684</v>
      </c>
      <c r="W31" s="6">
        <f t="shared" si="12"/>
        <v>6.0641026064100012E-3</v>
      </c>
      <c r="Y31" s="25" t="s">
        <v>202</v>
      </c>
      <c r="Z31" s="6">
        <f>AVERAGE(Z29,Z30)</f>
        <v>1.6841687704357455E-2</v>
      </c>
      <c r="AA31" s="6">
        <f t="shared" ref="AA31" si="13">AVERAGE(AA29,AA30)</f>
        <v>5.8586255276768754E-3</v>
      </c>
      <c r="AB31" s="6">
        <f t="shared" ref="AB31" si="14">AVERAGE(AB29,AB30)</f>
        <v>1.6117212167349876E-3</v>
      </c>
    </row>
    <row r="32" spans="1:40" ht="15" customHeight="1" x14ac:dyDescent="0.15">
      <c r="B32" s="14" t="s">
        <v>67</v>
      </c>
      <c r="C32" s="15" t="s">
        <v>16</v>
      </c>
      <c r="D32" s="16" t="s">
        <v>55</v>
      </c>
      <c r="E32" s="16" t="s">
        <v>68</v>
      </c>
      <c r="F32" s="16" t="s">
        <v>19</v>
      </c>
      <c r="G32" s="16" t="s">
        <v>19</v>
      </c>
      <c r="H32" s="17">
        <v>26.966930730020501</v>
      </c>
      <c r="I32" s="17">
        <v>26.9673232533084</v>
      </c>
      <c r="J32" s="18">
        <v>5.5511175731785399E-4</v>
      </c>
      <c r="O32" s="20">
        <v>72</v>
      </c>
      <c r="P32" s="16" t="s">
        <v>19</v>
      </c>
      <c r="R32" s="24">
        <f t="shared" si="1"/>
        <v>8426.0352973600729</v>
      </c>
      <c r="W32" s="6">
        <f t="shared" si="12"/>
        <v>3.3624573731705236E-2</v>
      </c>
      <c r="Z32" s="25" t="s">
        <v>194</v>
      </c>
    </row>
    <row r="33" spans="2:28" ht="15" customHeight="1" x14ac:dyDescent="0.15">
      <c r="B33" s="14" t="s">
        <v>69</v>
      </c>
      <c r="C33" s="15" t="s">
        <v>16</v>
      </c>
      <c r="D33" s="16" t="s">
        <v>55</v>
      </c>
      <c r="E33" s="16" t="s">
        <v>70</v>
      </c>
      <c r="F33" s="16" t="s">
        <v>19</v>
      </c>
      <c r="G33" s="16" t="s">
        <v>19</v>
      </c>
      <c r="H33" s="17">
        <v>28.605369515741</v>
      </c>
      <c r="I33" s="17">
        <v>28.643630400695901</v>
      </c>
      <c r="J33" s="18">
        <v>5.4109062411673702E-2</v>
      </c>
      <c r="O33" s="20">
        <v>72</v>
      </c>
      <c r="P33" s="16" t="s">
        <v>19</v>
      </c>
      <c r="R33" s="24">
        <f t="shared" si="1"/>
        <v>2704.6907499601016</v>
      </c>
      <c r="W33" s="6">
        <f t="shared" si="12"/>
        <v>8.7879589973330393E-3</v>
      </c>
      <c r="Z33" s="26" t="s">
        <v>17</v>
      </c>
      <c r="AA33" s="26" t="s">
        <v>55</v>
      </c>
      <c r="AB33" s="26" t="s">
        <v>200</v>
      </c>
    </row>
    <row r="34" spans="2:28" ht="15" customHeight="1" x14ac:dyDescent="0.15">
      <c r="B34" s="14" t="s">
        <v>71</v>
      </c>
      <c r="C34" s="15" t="s">
        <v>16</v>
      </c>
      <c r="D34" s="16" t="s">
        <v>55</v>
      </c>
      <c r="E34" s="16" t="s">
        <v>72</v>
      </c>
      <c r="F34" s="16" t="s">
        <v>19</v>
      </c>
      <c r="G34" s="16" t="s">
        <v>19</v>
      </c>
      <c r="H34" s="17">
        <v>27.223521199506202</v>
      </c>
      <c r="I34" s="17">
        <v>27.348395583536998</v>
      </c>
      <c r="J34" s="18">
        <v>0.17659904748937899</v>
      </c>
      <c r="O34" s="20">
        <v>72</v>
      </c>
      <c r="P34" s="16" t="s">
        <v>19</v>
      </c>
      <c r="R34" s="24">
        <f t="shared" si="1"/>
        <v>7052.4008336734796</v>
      </c>
      <c r="W34" s="6">
        <f t="shared" si="12"/>
        <v>1.6557474518340502E-2</v>
      </c>
      <c r="Z34" s="6">
        <f>$W$8</f>
        <v>4.4660441693032335E-2</v>
      </c>
      <c r="AA34" s="6">
        <f>$W$32</f>
        <v>3.3624573731705236E-2</v>
      </c>
      <c r="AB34" s="6">
        <f>$W$56</f>
        <v>8.8866284795104267E-3</v>
      </c>
    </row>
    <row r="35" spans="2:28" ht="15" customHeight="1" x14ac:dyDescent="0.15">
      <c r="B35" s="14" t="s">
        <v>73</v>
      </c>
      <c r="C35" s="15" t="s">
        <v>16</v>
      </c>
      <c r="D35" s="16" t="s">
        <v>55</v>
      </c>
      <c r="E35" s="16" t="s">
        <v>74</v>
      </c>
      <c r="F35" s="16" t="s">
        <v>19</v>
      </c>
      <c r="G35" s="16" t="s">
        <v>19</v>
      </c>
      <c r="H35" s="17">
        <v>27.531736541947598</v>
      </c>
      <c r="I35" s="17">
        <v>27.714979793241898</v>
      </c>
      <c r="J35" s="18">
        <v>0.259145091193698</v>
      </c>
      <c r="O35" s="20">
        <v>72</v>
      </c>
      <c r="P35" s="16" t="s">
        <v>19</v>
      </c>
      <c r="R35" s="24">
        <f t="shared" si="1"/>
        <v>5695.0958999896739</v>
      </c>
      <c r="W35" s="6">
        <f t="shared" si="12"/>
        <v>1.0008067549192156E-2</v>
      </c>
      <c r="Z35" s="6">
        <f>$W$20</f>
        <v>4.9384158736670215E-2</v>
      </c>
      <c r="AA35" s="6">
        <f>$W$44</f>
        <v>3.3606271182147492E-2</v>
      </c>
      <c r="AB35" s="6">
        <f>$W$68</f>
        <v>9.0692712482225331E-3</v>
      </c>
    </row>
    <row r="36" spans="2:28" ht="15" customHeight="1" x14ac:dyDescent="0.15">
      <c r="B36" s="14" t="s">
        <v>75</v>
      </c>
      <c r="C36" s="15" t="s">
        <v>16</v>
      </c>
      <c r="D36" s="16" t="s">
        <v>55</v>
      </c>
      <c r="E36" s="16" t="s">
        <v>76</v>
      </c>
      <c r="F36" s="16" t="s">
        <v>19</v>
      </c>
      <c r="G36" s="16" t="s">
        <v>19</v>
      </c>
      <c r="H36" s="17">
        <v>29.3518772471202</v>
      </c>
      <c r="I36" s="17">
        <v>29.295593170914699</v>
      </c>
      <c r="J36" s="18">
        <v>7.9597703915386606E-2</v>
      </c>
      <c r="O36" s="20">
        <v>72</v>
      </c>
      <c r="P36" s="16" t="s">
        <v>19</v>
      </c>
      <c r="R36" s="24">
        <f t="shared" si="1"/>
        <v>1611.632027537602</v>
      </c>
      <c r="W36" s="6">
        <f t="shared" si="12"/>
        <v>1.373522472828013E-2</v>
      </c>
      <c r="Y36" s="25" t="s">
        <v>202</v>
      </c>
      <c r="Z36" s="6">
        <f>AVERAGE(Z34,Z35)</f>
        <v>4.7022300214851279E-2</v>
      </c>
      <c r="AA36" s="6">
        <f t="shared" ref="AA36" si="15">AVERAGE(AA34,AA35)</f>
        <v>3.3615422456926364E-2</v>
      </c>
      <c r="AB36" s="6">
        <f t="shared" ref="AB36" si="16">AVERAGE(AB34,AB35)</f>
        <v>8.9779498638664808E-3</v>
      </c>
    </row>
    <row r="37" spans="2:28" ht="15" customHeight="1" x14ac:dyDescent="0.15">
      <c r="B37" s="14" t="s">
        <v>77</v>
      </c>
      <c r="C37" s="15" t="s">
        <v>16</v>
      </c>
      <c r="D37" s="16" t="s">
        <v>55</v>
      </c>
      <c r="E37" s="16" t="s">
        <v>78</v>
      </c>
      <c r="F37" s="16" t="s">
        <v>19</v>
      </c>
      <c r="G37" s="16" t="s">
        <v>19</v>
      </c>
      <c r="H37" s="17">
        <v>29.114651951605602</v>
      </c>
      <c r="I37" s="17">
        <v>29.080240965924901</v>
      </c>
      <c r="J37" s="18">
        <v>4.8664482644198197E-2</v>
      </c>
      <c r="O37" s="20">
        <v>72</v>
      </c>
      <c r="P37" s="16" t="s">
        <v>19</v>
      </c>
      <c r="R37" s="24">
        <f t="shared" si="1"/>
        <v>1899.8499059126148</v>
      </c>
      <c r="W37" s="6">
        <f t="shared" si="12"/>
        <v>5.0249513442241151E-3</v>
      </c>
      <c r="Z37" s="25" t="s">
        <v>195</v>
      </c>
    </row>
    <row r="38" spans="2:28" ht="15" customHeight="1" x14ac:dyDescent="0.15">
      <c r="B38" s="14" t="s">
        <v>79</v>
      </c>
      <c r="C38" s="15" t="s">
        <v>16</v>
      </c>
      <c r="D38" s="16" t="s">
        <v>55</v>
      </c>
      <c r="E38" s="16" t="s">
        <v>56</v>
      </c>
      <c r="F38" s="16" t="s">
        <v>19</v>
      </c>
      <c r="G38" s="16" t="s">
        <v>19</v>
      </c>
      <c r="H38" s="17">
        <v>28.623120919794498</v>
      </c>
      <c r="I38" s="17">
        <v>28.216656322603001</v>
      </c>
      <c r="J38" s="18">
        <v>0.57482774597272801</v>
      </c>
      <c r="O38" s="20">
        <v>72</v>
      </c>
      <c r="P38" s="16" t="s">
        <v>19</v>
      </c>
      <c r="R38" s="24">
        <f t="shared" si="1"/>
        <v>2671.596139870785</v>
      </c>
      <c r="W38" s="6">
        <f>R38/T74</f>
        <v>1.0620028086780434E-3</v>
      </c>
      <c r="Z38" s="26" t="s">
        <v>17</v>
      </c>
      <c r="AA38" s="26" t="s">
        <v>55</v>
      </c>
      <c r="AB38" s="26" t="s">
        <v>200</v>
      </c>
    </row>
    <row r="39" spans="2:28" ht="15" customHeight="1" x14ac:dyDescent="0.15">
      <c r="B39" s="14" t="s">
        <v>80</v>
      </c>
      <c r="C39" s="15" t="s">
        <v>16</v>
      </c>
      <c r="D39" s="16" t="s">
        <v>55</v>
      </c>
      <c r="E39" s="16" t="s">
        <v>58</v>
      </c>
      <c r="F39" s="16" t="s">
        <v>19</v>
      </c>
      <c r="G39" s="16" t="s">
        <v>19</v>
      </c>
      <c r="H39" s="17">
        <v>28.6574213201215</v>
      </c>
      <c r="I39" s="17">
        <v>28.739556691458201</v>
      </c>
      <c r="J39" s="18">
        <v>0.11615695609502801</v>
      </c>
      <c r="O39" s="20">
        <v>72</v>
      </c>
      <c r="P39" s="16" t="s">
        <v>19</v>
      </c>
      <c r="R39" s="24">
        <f t="shared" si="1"/>
        <v>2608.7914437338336</v>
      </c>
      <c r="W39" s="6">
        <f t="shared" ref="W39:W49" si="17">R39/T75</f>
        <v>2.1574558745054663E-3</v>
      </c>
      <c r="Z39" s="6">
        <f>$W$9</f>
        <v>2.0610712728365309E-2</v>
      </c>
      <c r="AA39" s="6">
        <f>$W$33</f>
        <v>8.7879589973330393E-3</v>
      </c>
      <c r="AB39" s="6">
        <f>$W$57</f>
        <v>4.2463704368547002E-3</v>
      </c>
    </row>
    <row r="40" spans="2:28" ht="15" customHeight="1" x14ac:dyDescent="0.15">
      <c r="B40" s="14" t="s">
        <v>81</v>
      </c>
      <c r="C40" s="15" t="s">
        <v>16</v>
      </c>
      <c r="D40" s="16" t="s">
        <v>55</v>
      </c>
      <c r="E40" s="16" t="s">
        <v>60</v>
      </c>
      <c r="F40" s="16" t="s">
        <v>19</v>
      </c>
      <c r="G40" s="16" t="s">
        <v>19</v>
      </c>
      <c r="H40" s="17">
        <v>24.521456411070201</v>
      </c>
      <c r="I40" s="17">
        <v>24.4337629006111</v>
      </c>
      <c r="J40" s="18">
        <v>0.12401735182333901</v>
      </c>
      <c r="O40" s="20">
        <v>72</v>
      </c>
      <c r="P40" s="16" t="s">
        <v>19</v>
      </c>
      <c r="R40" s="24">
        <f t="shared" si="1"/>
        <v>45942.214416735173</v>
      </c>
      <c r="W40" s="6">
        <f t="shared" si="17"/>
        <v>1.0577502267619996E-2</v>
      </c>
      <c r="Z40" s="6">
        <f>$W$21</f>
        <v>1.7914481690122872E-2</v>
      </c>
      <c r="AA40" s="6">
        <f>$W$45</f>
        <v>8.3337275088166737E-3</v>
      </c>
      <c r="AB40" s="6">
        <f>$W$69</f>
        <v>9.2616633741115281E-3</v>
      </c>
    </row>
    <row r="41" spans="2:28" ht="15" customHeight="1" x14ac:dyDescent="0.15">
      <c r="B41" s="14" t="s">
        <v>82</v>
      </c>
      <c r="C41" s="15" t="s">
        <v>16</v>
      </c>
      <c r="D41" s="16" t="s">
        <v>55</v>
      </c>
      <c r="E41" s="16" t="s">
        <v>62</v>
      </c>
      <c r="F41" s="16" t="s">
        <v>19</v>
      </c>
      <c r="G41" s="16" t="s">
        <v>19</v>
      </c>
      <c r="H41" s="17">
        <v>25.065174883966598</v>
      </c>
      <c r="I41" s="17">
        <v>25.342812278391101</v>
      </c>
      <c r="J41" s="18">
        <v>0.39263856861711699</v>
      </c>
      <c r="O41" s="20">
        <v>72</v>
      </c>
      <c r="P41" s="16" t="s">
        <v>19</v>
      </c>
      <c r="R41" s="24">
        <f t="shared" si="1"/>
        <v>31509.484638017144</v>
      </c>
      <c r="W41" s="6">
        <f t="shared" si="17"/>
        <v>4.3912996305160035E-3</v>
      </c>
      <c r="Y41" s="25" t="s">
        <v>202</v>
      </c>
      <c r="Z41" s="6">
        <f>AVERAGE(Z39,Z40)</f>
        <v>1.926259720924409E-2</v>
      </c>
      <c r="AA41" s="6">
        <f t="shared" ref="AA41" si="18">AVERAGE(AA39,AA40)</f>
        <v>8.5608432530748565E-3</v>
      </c>
      <c r="AB41" s="6">
        <f t="shared" ref="AB41" si="19">AVERAGE(AB39,AB40)</f>
        <v>6.7540169054831137E-3</v>
      </c>
    </row>
    <row r="42" spans="2:28" ht="15" customHeight="1" x14ac:dyDescent="0.15">
      <c r="B42" s="14" t="s">
        <v>83</v>
      </c>
      <c r="C42" s="15" t="s">
        <v>16</v>
      </c>
      <c r="D42" s="16" t="s">
        <v>55</v>
      </c>
      <c r="E42" s="16" t="s">
        <v>64</v>
      </c>
      <c r="F42" s="16" t="s">
        <v>19</v>
      </c>
      <c r="G42" s="16" t="s">
        <v>19</v>
      </c>
      <c r="H42" s="17">
        <v>26.448892399225901</v>
      </c>
      <c r="I42" s="17">
        <v>26.288210169786701</v>
      </c>
      <c r="J42" s="18">
        <v>0.22723898810524101</v>
      </c>
      <c r="O42" s="20">
        <v>72</v>
      </c>
      <c r="P42" s="16" t="s">
        <v>19</v>
      </c>
      <c r="R42" s="24">
        <f t="shared" si="1"/>
        <v>12068.656205070109</v>
      </c>
      <c r="W42" s="6">
        <f t="shared" si="17"/>
        <v>2.7879254280162909E-3</v>
      </c>
      <c r="Z42" s="25" t="s">
        <v>204</v>
      </c>
    </row>
    <row r="43" spans="2:28" ht="15" customHeight="1" x14ac:dyDescent="0.15">
      <c r="B43" s="14" t="s">
        <v>84</v>
      </c>
      <c r="C43" s="15" t="s">
        <v>16</v>
      </c>
      <c r="D43" s="16" t="s">
        <v>55</v>
      </c>
      <c r="E43" s="16" t="s">
        <v>66</v>
      </c>
      <c r="F43" s="16" t="s">
        <v>19</v>
      </c>
      <c r="G43" s="16" t="s">
        <v>19</v>
      </c>
      <c r="H43" s="17">
        <v>27.8356270263025</v>
      </c>
      <c r="I43" s="17">
        <v>27.785036615469199</v>
      </c>
      <c r="J43" s="18">
        <v>7.1545645126524102E-2</v>
      </c>
      <c r="O43" s="20">
        <v>72</v>
      </c>
      <c r="P43" s="16" t="s">
        <v>19</v>
      </c>
      <c r="R43" s="24">
        <f t="shared" si="1"/>
        <v>4612.8333312131044</v>
      </c>
      <c r="W43" s="6">
        <f t="shared" si="17"/>
        <v>5.6531484489437496E-3</v>
      </c>
      <c r="Z43" s="26" t="s">
        <v>17</v>
      </c>
      <c r="AA43" s="26" t="s">
        <v>55</v>
      </c>
      <c r="AB43" s="26" t="s">
        <v>200</v>
      </c>
    </row>
    <row r="44" spans="2:28" ht="15" customHeight="1" x14ac:dyDescent="0.15">
      <c r="B44" s="14" t="s">
        <v>85</v>
      </c>
      <c r="C44" s="15" t="s">
        <v>16</v>
      </c>
      <c r="D44" s="16" t="s">
        <v>55</v>
      </c>
      <c r="E44" s="16" t="s">
        <v>68</v>
      </c>
      <c r="F44" s="16" t="s">
        <v>19</v>
      </c>
      <c r="G44" s="16" t="s">
        <v>19</v>
      </c>
      <c r="H44" s="17">
        <v>26.9677157765963</v>
      </c>
      <c r="I44" s="17">
        <v>26.9673232533084</v>
      </c>
      <c r="J44" s="18">
        <v>5.5511175731785399E-4</v>
      </c>
      <c r="O44" s="20">
        <v>72</v>
      </c>
      <c r="P44" s="16" t="s">
        <v>19</v>
      </c>
      <c r="R44" s="24">
        <f t="shared" si="1"/>
        <v>8421.4488324182203</v>
      </c>
      <c r="W44" s="6">
        <f t="shared" si="17"/>
        <v>3.3606271182147492E-2</v>
      </c>
      <c r="Z44" s="6">
        <f>$W$10</f>
        <v>5.0398239446421599E-2</v>
      </c>
      <c r="AA44" s="6">
        <f>$W$34</f>
        <v>1.6557474518340502E-2</v>
      </c>
      <c r="AB44" s="6">
        <f>$W$58</f>
        <v>3.9716179750619689E-3</v>
      </c>
    </row>
    <row r="45" spans="2:28" ht="15" customHeight="1" x14ac:dyDescent="0.15">
      <c r="B45" s="14" t="s">
        <v>86</v>
      </c>
      <c r="C45" s="15" t="s">
        <v>16</v>
      </c>
      <c r="D45" s="16" t="s">
        <v>55</v>
      </c>
      <c r="E45" s="16" t="s">
        <v>70</v>
      </c>
      <c r="F45" s="16" t="s">
        <v>19</v>
      </c>
      <c r="G45" s="16" t="s">
        <v>19</v>
      </c>
      <c r="H45" s="17">
        <v>28.681891285650899</v>
      </c>
      <c r="I45" s="17">
        <v>28.643630400695901</v>
      </c>
      <c r="J45" s="18">
        <v>5.4109062411673702E-2</v>
      </c>
      <c r="O45" s="20">
        <v>72</v>
      </c>
      <c r="P45" s="16" t="s">
        <v>19</v>
      </c>
      <c r="R45" s="24">
        <f t="shared" si="1"/>
        <v>2564.8908594845475</v>
      </c>
      <c r="W45" s="6">
        <f t="shared" si="17"/>
        <v>8.3337275088166737E-3</v>
      </c>
      <c r="Z45" s="6">
        <f>$W$22</f>
        <v>3.0167714426394512E-2</v>
      </c>
      <c r="AA45" s="6">
        <f>$W$46</f>
        <v>1.392414582107354E-2</v>
      </c>
      <c r="AB45" s="6">
        <f>$W$70</f>
        <v>1.4787478695273739E-2</v>
      </c>
    </row>
    <row r="46" spans="2:28" ht="15" customHeight="1" x14ac:dyDescent="0.15">
      <c r="B46" s="14" t="s">
        <v>87</v>
      </c>
      <c r="C46" s="15" t="s">
        <v>16</v>
      </c>
      <c r="D46" s="16" t="s">
        <v>55</v>
      </c>
      <c r="E46" s="16" t="s">
        <v>72</v>
      </c>
      <c r="F46" s="16" t="s">
        <v>19</v>
      </c>
      <c r="G46" s="16" t="s">
        <v>19</v>
      </c>
      <c r="H46" s="17">
        <v>27.473269967567798</v>
      </c>
      <c r="I46" s="17">
        <v>27.348395583536998</v>
      </c>
      <c r="J46" s="18">
        <v>0.17659904748937899</v>
      </c>
      <c r="O46" s="20">
        <v>72</v>
      </c>
      <c r="P46" s="16" t="s">
        <v>19</v>
      </c>
      <c r="R46" s="24">
        <f t="shared" si="1"/>
        <v>5930.775100270077</v>
      </c>
      <c r="W46" s="6">
        <f t="shared" si="17"/>
        <v>1.392414582107354E-2</v>
      </c>
      <c r="Y46" s="25" t="s">
        <v>202</v>
      </c>
      <c r="Z46" s="6">
        <f>AVERAGE(Z44,Z45)</f>
        <v>4.0282976936408053E-2</v>
      </c>
      <c r="AA46" s="6">
        <f t="shared" ref="AA46" si="20">AVERAGE(AA44,AA45)</f>
        <v>1.524081016970702E-2</v>
      </c>
      <c r="AB46" s="6">
        <f t="shared" ref="AB46" si="21">AVERAGE(AB44,AB45)</f>
        <v>9.3795483351678532E-3</v>
      </c>
    </row>
    <row r="47" spans="2:28" ht="15" customHeight="1" x14ac:dyDescent="0.15">
      <c r="B47" s="14" t="s">
        <v>88</v>
      </c>
      <c r="C47" s="15" t="s">
        <v>16</v>
      </c>
      <c r="D47" s="16" t="s">
        <v>55</v>
      </c>
      <c r="E47" s="16" t="s">
        <v>74</v>
      </c>
      <c r="F47" s="16" t="s">
        <v>19</v>
      </c>
      <c r="G47" s="16" t="s">
        <v>19</v>
      </c>
      <c r="H47" s="17">
        <v>27.898223044536199</v>
      </c>
      <c r="I47" s="17">
        <v>27.714979793241898</v>
      </c>
      <c r="J47" s="18">
        <v>0.259145091193698</v>
      </c>
      <c r="O47" s="20">
        <v>72</v>
      </c>
      <c r="P47" s="16" t="s">
        <v>19</v>
      </c>
      <c r="R47" s="24">
        <f t="shared" si="1"/>
        <v>4416.859054567265</v>
      </c>
      <c r="W47" s="6">
        <f t="shared" si="17"/>
        <v>7.7618049897018133E-3</v>
      </c>
      <c r="Z47" s="25" t="s">
        <v>199</v>
      </c>
    </row>
    <row r="48" spans="2:28" ht="15" customHeight="1" x14ac:dyDescent="0.15">
      <c r="B48" s="14" t="s">
        <v>89</v>
      </c>
      <c r="C48" s="15" t="s">
        <v>16</v>
      </c>
      <c r="D48" s="16" t="s">
        <v>55</v>
      </c>
      <c r="E48" s="16" t="s">
        <v>76</v>
      </c>
      <c r="F48" s="16" t="s">
        <v>19</v>
      </c>
      <c r="G48" s="16" t="s">
        <v>19</v>
      </c>
      <c r="H48" s="17">
        <v>29.239309094709299</v>
      </c>
      <c r="I48" s="17">
        <v>29.295593170914699</v>
      </c>
      <c r="J48" s="18">
        <v>7.9597703915386606E-2</v>
      </c>
      <c r="O48" s="20">
        <v>72</v>
      </c>
      <c r="P48" s="16" t="s">
        <v>19</v>
      </c>
      <c r="R48" s="24">
        <f t="shared" si="1"/>
        <v>1742.4966804838939</v>
      </c>
      <c r="W48" s="6">
        <f t="shared" si="17"/>
        <v>1.4850526103837938E-2</v>
      </c>
      <c r="Z48" s="26" t="s">
        <v>17</v>
      </c>
      <c r="AA48" s="26" t="s">
        <v>55</v>
      </c>
      <c r="AB48" s="26" t="s">
        <v>200</v>
      </c>
    </row>
    <row r="49" spans="2:28" ht="15" customHeight="1" x14ac:dyDescent="0.15">
      <c r="B49" s="14" t="s">
        <v>90</v>
      </c>
      <c r="C49" s="15" t="s">
        <v>16</v>
      </c>
      <c r="D49" s="16" t="s">
        <v>55</v>
      </c>
      <c r="E49" s="16" t="s">
        <v>78</v>
      </c>
      <c r="F49" s="16" t="s">
        <v>19</v>
      </c>
      <c r="G49" s="16" t="s">
        <v>19</v>
      </c>
      <c r="H49" s="17">
        <v>29.045829980244299</v>
      </c>
      <c r="I49" s="17">
        <v>29.080240965924901</v>
      </c>
      <c r="J49" s="18">
        <v>4.8664482644198197E-2</v>
      </c>
      <c r="O49" s="20">
        <v>72</v>
      </c>
      <c r="P49" s="16" t="s">
        <v>19</v>
      </c>
      <c r="R49" s="24">
        <f t="shared" si="1"/>
        <v>1992.7315696861438</v>
      </c>
      <c r="W49" s="6">
        <f t="shared" si="17"/>
        <v>5.2706159305580388E-3</v>
      </c>
      <c r="Z49" s="6">
        <f>$W$11</f>
        <v>1.3726851897875512E-2</v>
      </c>
      <c r="AA49" s="6">
        <f>$W$35</f>
        <v>1.0008067549192156E-2</v>
      </c>
      <c r="AB49" s="6">
        <f>$W$59</f>
        <v>2.5057510614781191E-3</v>
      </c>
    </row>
    <row r="50" spans="2:28" ht="15" customHeight="1" x14ac:dyDescent="0.15">
      <c r="B50" s="14" t="s">
        <v>91</v>
      </c>
      <c r="C50" s="15" t="s">
        <v>16</v>
      </c>
      <c r="D50" s="28" t="s">
        <v>201</v>
      </c>
      <c r="E50" s="16" t="s">
        <v>92</v>
      </c>
      <c r="F50" s="16" t="s">
        <v>19</v>
      </c>
      <c r="G50" s="16" t="s">
        <v>19</v>
      </c>
      <c r="H50" s="17">
        <v>30.032482989487399</v>
      </c>
      <c r="I50" s="17">
        <v>29.996920155441298</v>
      </c>
      <c r="J50" s="18">
        <v>5.0293442224478999E-2</v>
      </c>
      <c r="O50" s="20">
        <v>72</v>
      </c>
      <c r="P50" s="16" t="s">
        <v>19</v>
      </c>
      <c r="R50" s="24">
        <f t="shared" si="1"/>
        <v>1005.2270341119147</v>
      </c>
      <c r="W50" s="6">
        <f>R50/T74</f>
        <v>3.9959405452561641E-4</v>
      </c>
      <c r="Z50" s="6">
        <f>$W$23</f>
        <v>1.4309807183351612E-2</v>
      </c>
      <c r="AA50" s="6">
        <f>$W$47</f>
        <v>7.7618049897018133E-3</v>
      </c>
      <c r="AB50" s="6">
        <f>$W$71</f>
        <v>2.3580244480918373E-3</v>
      </c>
    </row>
    <row r="51" spans="2:28" ht="15" customHeight="1" x14ac:dyDescent="0.15">
      <c r="B51" s="14" t="s">
        <v>93</v>
      </c>
      <c r="C51" s="15" t="s">
        <v>16</v>
      </c>
      <c r="D51" s="28" t="s">
        <v>201</v>
      </c>
      <c r="E51" s="16" t="s">
        <v>94</v>
      </c>
      <c r="F51" s="16" t="s">
        <v>19</v>
      </c>
      <c r="G51" s="16" t="s">
        <v>19</v>
      </c>
      <c r="H51" s="17">
        <v>30.497719516599801</v>
      </c>
      <c r="I51" s="17">
        <v>30.348370312762398</v>
      </c>
      <c r="J51" s="18">
        <v>0.21121166959649201</v>
      </c>
      <c r="O51" s="20">
        <v>72</v>
      </c>
      <c r="P51" s="16" t="s">
        <v>19</v>
      </c>
      <c r="R51" s="24">
        <f t="shared" si="1"/>
        <v>728.00217315178054</v>
      </c>
      <c r="W51" s="6">
        <f t="shared" ref="W51:W61" si="22">R51/T75</f>
        <v>6.0205370915778769E-4</v>
      </c>
      <c r="Y51" s="25" t="s">
        <v>202</v>
      </c>
      <c r="Z51" s="6">
        <f>AVERAGE(Z49,Z50)</f>
        <v>1.4018329540613562E-2</v>
      </c>
      <c r="AA51" s="6">
        <f t="shared" ref="AA51" si="23">AVERAGE(AA49,AA50)</f>
        <v>8.8849362694469851E-3</v>
      </c>
      <c r="AB51" s="6">
        <f t="shared" ref="AB51" si="24">AVERAGE(AB49,AB50)</f>
        <v>2.4318877547849782E-3</v>
      </c>
    </row>
    <row r="52" spans="2:28" ht="15" customHeight="1" x14ac:dyDescent="0.15">
      <c r="B52" s="14" t="s">
        <v>95</v>
      </c>
      <c r="C52" s="15" t="s">
        <v>16</v>
      </c>
      <c r="D52" s="28" t="s">
        <v>201</v>
      </c>
      <c r="E52" s="16" t="s">
        <v>96</v>
      </c>
      <c r="F52" s="16" t="s">
        <v>19</v>
      </c>
      <c r="G52" s="16" t="s">
        <v>19</v>
      </c>
      <c r="H52" s="17">
        <v>28.024673778708401</v>
      </c>
      <c r="I52" s="17">
        <v>28.064391406028101</v>
      </c>
      <c r="J52" s="18">
        <v>5.6169207220739203E-2</v>
      </c>
      <c r="O52" s="20">
        <v>72</v>
      </c>
      <c r="P52" s="16" t="s">
        <v>19</v>
      </c>
      <c r="R52" s="24">
        <f t="shared" si="1"/>
        <v>4046.0008555472923</v>
      </c>
      <c r="W52" s="6">
        <f t="shared" si="22"/>
        <v>9.3153070150564185E-4</v>
      </c>
      <c r="Z52" s="25" t="s">
        <v>196</v>
      </c>
    </row>
    <row r="53" spans="2:28" ht="15" customHeight="1" x14ac:dyDescent="0.15">
      <c r="B53" s="14" t="s">
        <v>97</v>
      </c>
      <c r="C53" s="15" t="s">
        <v>16</v>
      </c>
      <c r="D53" s="28" t="s">
        <v>201</v>
      </c>
      <c r="E53" s="16" t="s">
        <v>98</v>
      </c>
      <c r="F53" s="16" t="s">
        <v>19</v>
      </c>
      <c r="G53" s="16" t="s">
        <v>19</v>
      </c>
      <c r="H53" s="17">
        <v>27.366679859573601</v>
      </c>
      <c r="I53" s="17">
        <v>27.5209203268141</v>
      </c>
      <c r="J53" s="18">
        <v>0.218128960638276</v>
      </c>
      <c r="O53" s="20">
        <v>72</v>
      </c>
      <c r="P53" s="16" t="s">
        <v>19</v>
      </c>
      <c r="R53" s="24">
        <f t="shared" si="1"/>
        <v>6385.8234855039518</v>
      </c>
      <c r="W53" s="6">
        <f t="shared" si="22"/>
        <v>8.8995629838389432E-4</v>
      </c>
      <c r="Z53" s="26" t="s">
        <v>17</v>
      </c>
      <c r="AA53" s="26" t="s">
        <v>55</v>
      </c>
      <c r="AB53" s="26" t="s">
        <v>200</v>
      </c>
    </row>
    <row r="54" spans="2:28" ht="15" customHeight="1" x14ac:dyDescent="0.15">
      <c r="B54" s="14" t="s">
        <v>99</v>
      </c>
      <c r="C54" s="15" t="s">
        <v>16</v>
      </c>
      <c r="D54" s="28" t="s">
        <v>201</v>
      </c>
      <c r="E54" s="16" t="s">
        <v>100</v>
      </c>
      <c r="F54" s="16" t="s">
        <v>19</v>
      </c>
      <c r="G54" s="16" t="s">
        <v>19</v>
      </c>
      <c r="H54" s="17">
        <v>28.081684897915999</v>
      </c>
      <c r="I54" s="17">
        <v>28.2264929650615</v>
      </c>
      <c r="J54" s="18">
        <v>0.20478953249830201</v>
      </c>
      <c r="O54" s="20">
        <v>72</v>
      </c>
      <c r="P54" s="16" t="s">
        <v>19</v>
      </c>
      <c r="R54" s="24">
        <f t="shared" si="1"/>
        <v>3889.1433079179824</v>
      </c>
      <c r="W54" s="6">
        <f t="shared" si="22"/>
        <v>8.984133226687559E-4</v>
      </c>
      <c r="Z54" s="6">
        <f>$W$12</f>
        <v>3.2797777281897811E-2</v>
      </c>
      <c r="AA54" s="6">
        <f>$W$36</f>
        <v>1.373522472828013E-2</v>
      </c>
      <c r="AB54" s="6">
        <f>$W$60</f>
        <v>4.472074177090341E-3</v>
      </c>
    </row>
    <row r="55" spans="2:28" ht="15" customHeight="1" x14ac:dyDescent="0.15">
      <c r="B55" s="14" t="s">
        <v>101</v>
      </c>
      <c r="C55" s="15" t="s">
        <v>16</v>
      </c>
      <c r="D55" s="28" t="s">
        <v>201</v>
      </c>
      <c r="E55" s="16" t="s">
        <v>102</v>
      </c>
      <c r="F55" s="16" t="s">
        <v>19</v>
      </c>
      <c r="G55" s="16" t="s">
        <v>19</v>
      </c>
      <c r="H55" s="17">
        <v>29.402246409820201</v>
      </c>
      <c r="I55" s="17">
        <v>29.669691329985199</v>
      </c>
      <c r="J55" s="18">
        <v>0.378224233285195</v>
      </c>
      <c r="O55" s="20">
        <v>72</v>
      </c>
      <c r="P55" s="16" t="s">
        <v>19</v>
      </c>
      <c r="R55" s="24">
        <f t="shared" si="1"/>
        <v>1556.3040759699145</v>
      </c>
      <c r="W55" s="6">
        <f t="shared" si="22"/>
        <v>1.9072915367701814E-3</v>
      </c>
      <c r="Z55" s="6">
        <f>$W$24</f>
        <v>2.318370163996469E-2</v>
      </c>
      <c r="AA55" s="6">
        <f>$W$48</f>
        <v>1.4850526103837938E-2</v>
      </c>
      <c r="AB55" s="6">
        <f>$W$72</f>
        <v>5.0476821389974285E-3</v>
      </c>
    </row>
    <row r="56" spans="2:28" ht="15" customHeight="1" x14ac:dyDescent="0.15">
      <c r="B56" s="14" t="s">
        <v>103</v>
      </c>
      <c r="C56" s="15" t="s">
        <v>16</v>
      </c>
      <c r="D56" s="28" t="s">
        <v>201</v>
      </c>
      <c r="E56" s="16" t="s">
        <v>104</v>
      </c>
      <c r="F56" s="16" t="s">
        <v>19</v>
      </c>
      <c r="G56" s="16" t="s">
        <v>19</v>
      </c>
      <c r="H56" s="17">
        <v>28.885624343963901</v>
      </c>
      <c r="I56" s="17">
        <v>28.8709576346609</v>
      </c>
      <c r="J56" s="18">
        <v>2.0741859211581299E-2</v>
      </c>
      <c r="O56" s="20">
        <v>72</v>
      </c>
      <c r="P56" s="16" t="s">
        <v>19</v>
      </c>
      <c r="R56" s="24">
        <f t="shared" si="1"/>
        <v>2226.9143347466525</v>
      </c>
      <c r="W56" s="6">
        <f t="shared" si="22"/>
        <v>8.8866284795104267E-3</v>
      </c>
      <c r="Y56" s="25" t="s">
        <v>202</v>
      </c>
      <c r="Z56" s="6">
        <f>AVERAGE(Z54,Z55)</f>
        <v>2.7990739460931252E-2</v>
      </c>
      <c r="AA56" s="6">
        <f t="shared" ref="AA56" si="25">AVERAGE(AA54,AA55)</f>
        <v>1.4292875416059034E-2</v>
      </c>
      <c r="AB56" s="6">
        <f t="shared" ref="AB56" si="26">AVERAGE(AB54,AB55)</f>
        <v>4.7598781580438848E-3</v>
      </c>
    </row>
    <row r="57" spans="2:28" ht="15" customHeight="1" x14ac:dyDescent="0.15">
      <c r="B57" s="14" t="s">
        <v>105</v>
      </c>
      <c r="C57" s="15" t="s">
        <v>16</v>
      </c>
      <c r="D57" s="28" t="s">
        <v>201</v>
      </c>
      <c r="E57" s="16" t="s">
        <v>106</v>
      </c>
      <c r="F57" s="16" t="s">
        <v>19</v>
      </c>
      <c r="G57" s="16" t="s">
        <v>19</v>
      </c>
      <c r="H57" s="17">
        <v>29.654058394770701</v>
      </c>
      <c r="I57" s="17">
        <v>29.091864344927998</v>
      </c>
      <c r="J57" s="18">
        <v>0.79506244997289699</v>
      </c>
      <c r="O57" s="20">
        <v>72</v>
      </c>
      <c r="P57" s="16" t="s">
        <v>19</v>
      </c>
      <c r="R57" s="24">
        <f t="shared" si="1"/>
        <v>1306.9153878563197</v>
      </c>
      <c r="W57" s="6">
        <f t="shared" si="22"/>
        <v>4.2463704368547002E-3</v>
      </c>
      <c r="Z57" s="25" t="s">
        <v>197</v>
      </c>
    </row>
    <row r="58" spans="2:28" ht="15" customHeight="1" x14ac:dyDescent="0.15">
      <c r="B58" s="14" t="s">
        <v>107</v>
      </c>
      <c r="C58" s="15" t="s">
        <v>16</v>
      </c>
      <c r="D58" s="28" t="s">
        <v>201</v>
      </c>
      <c r="E58" s="16" t="s">
        <v>108</v>
      </c>
      <c r="F58" s="16" t="s">
        <v>19</v>
      </c>
      <c r="G58" s="16" t="s">
        <v>19</v>
      </c>
      <c r="H58" s="17">
        <v>29.282009603654899</v>
      </c>
      <c r="I58" s="17">
        <v>28.3342713408436</v>
      </c>
      <c r="J58" s="18">
        <v>1.3403043048476899</v>
      </c>
      <c r="O58" s="20">
        <v>72</v>
      </c>
      <c r="P58" s="16" t="s">
        <v>19</v>
      </c>
      <c r="R58" s="24">
        <f t="shared" si="1"/>
        <v>1691.6494050668118</v>
      </c>
      <c r="W58" s="6">
        <f t="shared" si="22"/>
        <v>3.9716179750619689E-3</v>
      </c>
      <c r="Z58" s="26" t="s">
        <v>17</v>
      </c>
      <c r="AA58" s="26" t="s">
        <v>55</v>
      </c>
      <c r="AB58" s="26" t="s">
        <v>200</v>
      </c>
    </row>
    <row r="59" spans="2:28" ht="15" customHeight="1" x14ac:dyDescent="0.15">
      <c r="B59" s="14" t="s">
        <v>109</v>
      </c>
      <c r="C59" s="15" t="s">
        <v>16</v>
      </c>
      <c r="D59" s="28" t="s">
        <v>201</v>
      </c>
      <c r="E59" s="16" t="s">
        <v>110</v>
      </c>
      <c r="F59" s="16" t="s">
        <v>19</v>
      </c>
      <c r="G59" s="16" t="s">
        <v>19</v>
      </c>
      <c r="H59" s="17">
        <v>29.528425394382602</v>
      </c>
      <c r="I59" s="17">
        <v>29.572232162651801</v>
      </c>
      <c r="J59" s="18">
        <v>6.1952125810157702E-2</v>
      </c>
      <c r="O59" s="20">
        <v>72</v>
      </c>
      <c r="P59" s="16" t="s">
        <v>19</v>
      </c>
      <c r="R59" s="24">
        <f t="shared" si="1"/>
        <v>1425.8989087029806</v>
      </c>
      <c r="W59" s="6">
        <f t="shared" si="22"/>
        <v>2.5057510614781191E-3</v>
      </c>
      <c r="Z59" s="6">
        <f>$W$13</f>
        <v>0.13312884137897252</v>
      </c>
      <c r="AA59" s="6">
        <f>$W$37</f>
        <v>5.0249513442241151E-3</v>
      </c>
      <c r="AB59" s="6">
        <f>$W$61</f>
        <v>1.3539302066828392E-3</v>
      </c>
    </row>
    <row r="60" spans="2:28" ht="15" customHeight="1" x14ac:dyDescent="0.15">
      <c r="B60" s="14" t="s">
        <v>111</v>
      </c>
      <c r="C60" s="15" t="s">
        <v>16</v>
      </c>
      <c r="D60" s="28" t="s">
        <v>201</v>
      </c>
      <c r="E60" s="16" t="s">
        <v>112</v>
      </c>
      <c r="F60" s="16" t="s">
        <v>19</v>
      </c>
      <c r="G60" s="16" t="s">
        <v>19</v>
      </c>
      <c r="H60" s="17">
        <v>30.969802126976901</v>
      </c>
      <c r="I60" s="17">
        <v>30.8825143463426</v>
      </c>
      <c r="J60" s="18">
        <v>0.12344356320248499</v>
      </c>
      <c r="O60" s="20">
        <v>72</v>
      </c>
      <c r="P60" s="16" t="s">
        <v>19</v>
      </c>
      <c r="R60" s="24">
        <f t="shared" si="1"/>
        <v>524.73389521491526</v>
      </c>
      <c r="W60" s="6">
        <f t="shared" si="22"/>
        <v>4.472074177090341E-3</v>
      </c>
      <c r="Z60" s="6">
        <f>$W$25</f>
        <v>0.16684196577219165</v>
      </c>
      <c r="AA60" s="6">
        <f>$W$49</f>
        <v>5.2706159305580388E-3</v>
      </c>
      <c r="AB60" s="6">
        <f>$W$73</f>
        <v>1.7647474840146156E-3</v>
      </c>
    </row>
    <row r="61" spans="2:28" ht="15" customHeight="1" x14ac:dyDescent="0.15">
      <c r="B61" s="14" t="s">
        <v>113</v>
      </c>
      <c r="C61" s="15" t="s">
        <v>16</v>
      </c>
      <c r="D61" s="28" t="s">
        <v>201</v>
      </c>
      <c r="E61" s="16" t="s">
        <v>114</v>
      </c>
      <c r="F61" s="16" t="s">
        <v>19</v>
      </c>
      <c r="G61" s="16" t="s">
        <v>19</v>
      </c>
      <c r="H61" s="17">
        <v>31.0055100881378</v>
      </c>
      <c r="I61" s="17">
        <v>30.814466840462899</v>
      </c>
      <c r="J61" s="18">
        <v>0.27017595186168802</v>
      </c>
      <c r="O61" s="20">
        <v>72</v>
      </c>
      <c r="P61" s="16" t="s">
        <v>19</v>
      </c>
      <c r="R61" s="24">
        <f t="shared" si="1"/>
        <v>511.89832489329569</v>
      </c>
      <c r="W61" s="6">
        <f t="shared" si="22"/>
        <v>1.3539302066828392E-3</v>
      </c>
      <c r="Y61" s="25" t="s">
        <v>202</v>
      </c>
      <c r="Z61" s="6">
        <f>AVERAGE(Z59,Z60)</f>
        <v>0.1499854035755821</v>
      </c>
      <c r="AA61" s="6">
        <f t="shared" ref="AA61" si="27">AVERAGE(AA59,AA60)</f>
        <v>5.1477836373910769E-3</v>
      </c>
      <c r="AB61" s="6">
        <f t="shared" ref="AB61" si="28">AVERAGE(AB59,AB60)</f>
        <v>1.5593388453487274E-3</v>
      </c>
    </row>
    <row r="62" spans="2:28" ht="15" customHeight="1" x14ac:dyDescent="0.15">
      <c r="B62" s="14" t="s">
        <v>115</v>
      </c>
      <c r="C62" s="15" t="s">
        <v>16</v>
      </c>
      <c r="D62" s="28" t="s">
        <v>201</v>
      </c>
      <c r="E62" s="16" t="s">
        <v>92</v>
      </c>
      <c r="F62" s="16" t="s">
        <v>19</v>
      </c>
      <c r="G62" s="16" t="s">
        <v>19</v>
      </c>
      <c r="H62" s="17">
        <v>29.961357321395099</v>
      </c>
      <c r="I62" s="17">
        <v>29.996920155441298</v>
      </c>
      <c r="J62" s="18">
        <v>5.0293442224478999E-2</v>
      </c>
      <c r="O62" s="20">
        <v>72</v>
      </c>
      <c r="P62" s="16" t="s">
        <v>19</v>
      </c>
      <c r="R62" s="24">
        <f t="shared" si="1"/>
        <v>1056.0574722282447</v>
      </c>
      <c r="W62" s="6">
        <f>R62/T74</f>
        <v>4.1979997833283109E-4</v>
      </c>
    </row>
    <row r="63" spans="2:28" ht="15" customHeight="1" x14ac:dyDescent="0.15">
      <c r="B63" s="14" t="s">
        <v>116</v>
      </c>
      <c r="C63" s="15" t="s">
        <v>16</v>
      </c>
      <c r="D63" s="28" t="s">
        <v>201</v>
      </c>
      <c r="E63" s="16" t="s">
        <v>94</v>
      </c>
      <c r="F63" s="16" t="s">
        <v>19</v>
      </c>
      <c r="G63" s="16" t="s">
        <v>19</v>
      </c>
      <c r="H63" s="17">
        <v>30.199021108924999</v>
      </c>
      <c r="I63" s="17">
        <v>30.348370312762398</v>
      </c>
      <c r="J63" s="18">
        <v>0.21121166959649201</v>
      </c>
      <c r="O63" s="20">
        <v>72</v>
      </c>
      <c r="P63" s="16" t="s">
        <v>19</v>
      </c>
      <c r="R63" s="24">
        <f t="shared" si="1"/>
        <v>895.57523485861839</v>
      </c>
      <c r="W63" s="6">
        <f t="shared" ref="W63:W73" si="29">R63/T75</f>
        <v>7.406356901960428E-4</v>
      </c>
    </row>
    <row r="64" spans="2:28" ht="15" customHeight="1" x14ac:dyDescent="0.15">
      <c r="B64" s="14" t="s">
        <v>117</v>
      </c>
      <c r="C64" s="15" t="s">
        <v>16</v>
      </c>
      <c r="D64" s="28" t="s">
        <v>201</v>
      </c>
      <c r="E64" s="16" t="s">
        <v>96</v>
      </c>
      <c r="F64" s="16" t="s">
        <v>19</v>
      </c>
      <c r="G64" s="16" t="s">
        <v>19</v>
      </c>
      <c r="H64" s="17">
        <v>28.1041090333478</v>
      </c>
      <c r="I64" s="17">
        <v>28.064391406028101</v>
      </c>
      <c r="J64" s="18">
        <v>5.6169207220739203E-2</v>
      </c>
      <c r="O64" s="20">
        <v>72</v>
      </c>
      <c r="P64" s="16" t="s">
        <v>19</v>
      </c>
      <c r="R64" s="24">
        <f t="shared" si="1"/>
        <v>3829.126276956229</v>
      </c>
      <c r="W64" s="6">
        <f t="shared" si="29"/>
        <v>8.8159859927766388E-4</v>
      </c>
    </row>
    <row r="65" spans="2:23" ht="15" customHeight="1" x14ac:dyDescent="0.15">
      <c r="B65" s="14" t="s">
        <v>118</v>
      </c>
      <c r="C65" s="15" t="s">
        <v>16</v>
      </c>
      <c r="D65" s="28" t="s">
        <v>201</v>
      </c>
      <c r="E65" s="16" t="s">
        <v>98</v>
      </c>
      <c r="F65" s="16" t="s">
        <v>19</v>
      </c>
      <c r="G65" s="16" t="s">
        <v>19</v>
      </c>
      <c r="H65" s="17">
        <v>27.675160794054602</v>
      </c>
      <c r="I65" s="17">
        <v>27.5209203268141</v>
      </c>
      <c r="J65" s="18">
        <v>0.218128960638276</v>
      </c>
      <c r="O65" s="20">
        <v>72</v>
      </c>
      <c r="P65" s="16" t="s">
        <v>19</v>
      </c>
      <c r="R65" s="24">
        <f t="shared" si="1"/>
        <v>5155.8582126986112</v>
      </c>
      <c r="W65" s="6">
        <f t="shared" si="29"/>
        <v>7.1854295697046594E-4</v>
      </c>
    </row>
    <row r="66" spans="2:23" ht="15" customHeight="1" x14ac:dyDescent="0.15">
      <c r="B66" s="14" t="s">
        <v>119</v>
      </c>
      <c r="C66" s="15" t="s">
        <v>16</v>
      </c>
      <c r="D66" s="28" t="s">
        <v>201</v>
      </c>
      <c r="E66" s="16" t="s">
        <v>100</v>
      </c>
      <c r="F66" s="16" t="s">
        <v>19</v>
      </c>
      <c r="G66" s="16" t="s">
        <v>19</v>
      </c>
      <c r="H66" s="17">
        <v>28.3713010322071</v>
      </c>
      <c r="I66" s="17">
        <v>28.2264929650615</v>
      </c>
      <c r="J66" s="18">
        <v>0.20478953249830201</v>
      </c>
      <c r="O66" s="20">
        <v>72</v>
      </c>
      <c r="P66" s="16" t="s">
        <v>19</v>
      </c>
      <c r="R66" s="24">
        <f t="shared" si="1"/>
        <v>3181.4138765053949</v>
      </c>
      <c r="W66" s="6">
        <f t="shared" si="29"/>
        <v>7.349239627546211E-4</v>
      </c>
    </row>
    <row r="67" spans="2:23" ht="15" customHeight="1" x14ac:dyDescent="0.15">
      <c r="B67" s="14" t="s">
        <v>120</v>
      </c>
      <c r="C67" s="15" t="s">
        <v>16</v>
      </c>
      <c r="D67" s="28" t="s">
        <v>201</v>
      </c>
      <c r="E67" s="16" t="s">
        <v>102</v>
      </c>
      <c r="F67" s="16" t="s">
        <v>19</v>
      </c>
      <c r="G67" s="16" t="s">
        <v>19</v>
      </c>
      <c r="H67" s="17">
        <v>29.9371362501502</v>
      </c>
      <c r="I67" s="17">
        <v>29.669691329985199</v>
      </c>
      <c r="J67" s="18">
        <v>0.378224233285195</v>
      </c>
      <c r="O67" s="20">
        <v>72</v>
      </c>
      <c r="P67" s="16" t="s">
        <v>19</v>
      </c>
      <c r="R67" s="24">
        <f t="shared" ref="R67:R97" si="30">10^((H67-40)/-3.32)</f>
        <v>1073.947514386816</v>
      </c>
      <c r="W67" s="6">
        <f t="shared" si="29"/>
        <v>1.3161508966997937E-3</v>
      </c>
    </row>
    <row r="68" spans="2:23" ht="15" customHeight="1" x14ac:dyDescent="0.15">
      <c r="B68" s="14" t="s">
        <v>121</v>
      </c>
      <c r="C68" s="15" t="s">
        <v>16</v>
      </c>
      <c r="D68" s="28" t="s">
        <v>201</v>
      </c>
      <c r="E68" s="16" t="s">
        <v>104</v>
      </c>
      <c r="F68" s="16" t="s">
        <v>19</v>
      </c>
      <c r="G68" s="16" t="s">
        <v>19</v>
      </c>
      <c r="H68" s="17">
        <v>28.856290925358</v>
      </c>
      <c r="I68" s="17">
        <v>28.8709576346609</v>
      </c>
      <c r="J68" s="18">
        <v>2.0741859211581299E-2</v>
      </c>
      <c r="O68" s="20">
        <v>72</v>
      </c>
      <c r="P68" s="16" t="s">
        <v>19</v>
      </c>
      <c r="R68" s="24">
        <f t="shared" si="30"/>
        <v>2272.6830760325734</v>
      </c>
      <c r="W68" s="6">
        <f t="shared" si="29"/>
        <v>9.0692712482225331E-3</v>
      </c>
    </row>
    <row r="69" spans="2:23" ht="15" customHeight="1" x14ac:dyDescent="0.15">
      <c r="B69" s="14" t="s">
        <v>122</v>
      </c>
      <c r="C69" s="15" t="s">
        <v>16</v>
      </c>
      <c r="D69" s="28" t="s">
        <v>201</v>
      </c>
      <c r="E69" s="16" t="s">
        <v>106</v>
      </c>
      <c r="F69" s="16" t="s">
        <v>19</v>
      </c>
      <c r="G69" s="16" t="s">
        <v>19</v>
      </c>
      <c r="H69" s="17">
        <v>28.529670295085399</v>
      </c>
      <c r="I69" s="17">
        <v>29.091864344927998</v>
      </c>
      <c r="J69" s="18">
        <v>0.79506244997289699</v>
      </c>
      <c r="O69" s="20">
        <v>72</v>
      </c>
      <c r="P69" s="16" t="s">
        <v>19</v>
      </c>
      <c r="R69" s="24">
        <f t="shared" si="30"/>
        <v>2850.4838569235294</v>
      </c>
      <c r="W69" s="6">
        <f t="shared" si="29"/>
        <v>9.2616633741115281E-3</v>
      </c>
    </row>
    <row r="70" spans="2:23" ht="15" customHeight="1" x14ac:dyDescent="0.15">
      <c r="B70" s="14" t="s">
        <v>123</v>
      </c>
      <c r="C70" s="15" t="s">
        <v>16</v>
      </c>
      <c r="D70" s="28" t="s">
        <v>201</v>
      </c>
      <c r="E70" s="16" t="s">
        <v>108</v>
      </c>
      <c r="F70" s="16" t="s">
        <v>19</v>
      </c>
      <c r="G70" s="16" t="s">
        <v>19</v>
      </c>
      <c r="H70" s="17">
        <v>27.386533078032301</v>
      </c>
      <c r="I70" s="17">
        <v>28.3342713408436</v>
      </c>
      <c r="J70" s="18">
        <v>1.3403043048476899</v>
      </c>
      <c r="O70" s="20">
        <v>72</v>
      </c>
      <c r="P70" s="16" t="s">
        <v>19</v>
      </c>
      <c r="R70" s="24">
        <f t="shared" si="30"/>
        <v>6298.4984191254362</v>
      </c>
      <c r="W70" s="6">
        <f t="shared" si="29"/>
        <v>1.4787478695273739E-2</v>
      </c>
    </row>
    <row r="71" spans="2:23" ht="15" customHeight="1" x14ac:dyDescent="0.15">
      <c r="B71" s="14" t="s">
        <v>124</v>
      </c>
      <c r="C71" s="15" t="s">
        <v>16</v>
      </c>
      <c r="D71" s="28" t="s">
        <v>201</v>
      </c>
      <c r="E71" s="16" t="s">
        <v>110</v>
      </c>
      <c r="F71" s="16" t="s">
        <v>19</v>
      </c>
      <c r="G71" s="16" t="s">
        <v>19</v>
      </c>
      <c r="H71" s="17">
        <v>29.6160389309211</v>
      </c>
      <c r="I71" s="17">
        <v>29.572232162651801</v>
      </c>
      <c r="J71" s="18">
        <v>6.1952125810157702E-2</v>
      </c>
      <c r="O71" s="20">
        <v>72</v>
      </c>
      <c r="P71" s="16" t="s">
        <v>19</v>
      </c>
      <c r="R71" s="24">
        <f t="shared" si="30"/>
        <v>1341.8350046495468</v>
      </c>
      <c r="W71" s="6">
        <f t="shared" si="29"/>
        <v>2.3580244480918373E-3</v>
      </c>
    </row>
    <row r="72" spans="2:23" ht="15" customHeight="1" x14ac:dyDescent="0.15">
      <c r="B72" s="14" t="s">
        <v>125</v>
      </c>
      <c r="C72" s="15" t="s">
        <v>16</v>
      </c>
      <c r="D72" s="28" t="s">
        <v>201</v>
      </c>
      <c r="E72" s="16" t="s">
        <v>112</v>
      </c>
      <c r="F72" s="16" t="s">
        <v>19</v>
      </c>
      <c r="G72" s="16" t="s">
        <v>19</v>
      </c>
      <c r="H72" s="17">
        <v>30.795226565708301</v>
      </c>
      <c r="I72" s="17">
        <v>30.8825143463426</v>
      </c>
      <c r="J72" s="18">
        <v>0.12344356320248499</v>
      </c>
      <c r="O72" s="20">
        <v>72</v>
      </c>
      <c r="P72" s="16" t="s">
        <v>19</v>
      </c>
      <c r="R72" s="24">
        <f t="shared" si="30"/>
        <v>592.27325078185299</v>
      </c>
      <c r="W72" s="6">
        <f t="shared" si="29"/>
        <v>5.0476821389974285E-3</v>
      </c>
    </row>
    <row r="73" spans="2:23" ht="15" customHeight="1" x14ac:dyDescent="0.15">
      <c r="B73" s="14" t="s">
        <v>126</v>
      </c>
      <c r="C73" s="15" t="s">
        <v>16</v>
      </c>
      <c r="D73" s="28" t="s">
        <v>201</v>
      </c>
      <c r="E73" s="16" t="s">
        <v>114</v>
      </c>
      <c r="F73" s="16" t="s">
        <v>19</v>
      </c>
      <c r="G73" s="16" t="s">
        <v>19</v>
      </c>
      <c r="H73" s="17">
        <v>30.623423592787901</v>
      </c>
      <c r="I73" s="17">
        <v>30.814466840462899</v>
      </c>
      <c r="J73" s="18">
        <v>0.27017595186168802</v>
      </c>
      <c r="O73" s="20">
        <v>72</v>
      </c>
      <c r="P73" s="16" t="s">
        <v>19</v>
      </c>
      <c r="R73" s="24">
        <f t="shared" si="30"/>
        <v>667.22145385914746</v>
      </c>
      <c r="T73" s="25" t="s">
        <v>187</v>
      </c>
      <c r="W73" s="6">
        <f t="shared" si="29"/>
        <v>1.7647474840146156E-3</v>
      </c>
    </row>
    <row r="74" spans="2:23" ht="15" customHeight="1" x14ac:dyDescent="0.15">
      <c r="B74" s="14" t="s">
        <v>127</v>
      </c>
      <c r="C74" s="15" t="s">
        <v>16</v>
      </c>
      <c r="D74" s="16" t="s">
        <v>128</v>
      </c>
      <c r="E74" s="16" t="s">
        <v>129</v>
      </c>
      <c r="F74" s="16" t="s">
        <v>19</v>
      </c>
      <c r="G74" s="16" t="s">
        <v>19</v>
      </c>
      <c r="H74" s="17">
        <v>18.747822606000799</v>
      </c>
      <c r="I74" s="17">
        <v>18.749859567516399</v>
      </c>
      <c r="J74" s="18">
        <v>2.8806986013759301E-3</v>
      </c>
      <c r="O74" s="20">
        <v>72</v>
      </c>
      <c r="P74" s="16" t="s">
        <v>19</v>
      </c>
      <c r="R74" s="24">
        <f>10^((H74-40)/-3.32)</f>
        <v>2519174.4979144107</v>
      </c>
      <c r="T74" s="1">
        <f>(R74+R86)/2</f>
        <v>2515620.5972716082</v>
      </c>
      <c r="W74" s="6">
        <f>R74/T74</f>
        <v>1.0014127331628055</v>
      </c>
    </row>
    <row r="75" spans="2:23" ht="15" customHeight="1" x14ac:dyDescent="0.15">
      <c r="B75" s="14" t="s">
        <v>130</v>
      </c>
      <c r="C75" s="15" t="s">
        <v>16</v>
      </c>
      <c r="D75" s="16" t="s">
        <v>128</v>
      </c>
      <c r="E75" s="16" t="s">
        <v>131</v>
      </c>
      <c r="F75" s="16" t="s">
        <v>19</v>
      </c>
      <c r="G75" s="16" t="s">
        <v>19</v>
      </c>
      <c r="H75" s="17">
        <v>19.776748428650698</v>
      </c>
      <c r="I75" s="17">
        <v>19.806413650464101</v>
      </c>
      <c r="J75" s="18">
        <v>4.1952959019295299E-2</v>
      </c>
      <c r="O75" s="20">
        <v>72</v>
      </c>
      <c r="P75" s="16" t="s">
        <v>19</v>
      </c>
      <c r="R75" s="24">
        <f t="shared" si="30"/>
        <v>1234072.9549771098</v>
      </c>
      <c r="T75" s="1">
        <f t="shared" ref="T75:T85" si="31">(R75+R87)/2</f>
        <v>1209198.0533932464</v>
      </c>
      <c r="W75" s="6">
        <f t="shared" ref="W75:W85" si="32">R75/T75</f>
        <v>1.0205714039268088</v>
      </c>
    </row>
    <row r="76" spans="2:23" ht="15" customHeight="1" x14ac:dyDescent="0.15">
      <c r="B76" s="14" t="s">
        <v>132</v>
      </c>
      <c r="C76" s="15" t="s">
        <v>16</v>
      </c>
      <c r="D76" s="16" t="s">
        <v>128</v>
      </c>
      <c r="E76" s="16" t="s">
        <v>133</v>
      </c>
      <c r="F76" s="16" t="s">
        <v>19</v>
      </c>
      <c r="G76" s="16" t="s">
        <v>19</v>
      </c>
      <c r="H76" s="17">
        <v>17.875299508811501</v>
      </c>
      <c r="I76" s="17">
        <v>17.9652098616736</v>
      </c>
      <c r="J76" s="18">
        <v>0.12715244041531301</v>
      </c>
      <c r="O76" s="20">
        <v>72</v>
      </c>
      <c r="P76" s="16" t="s">
        <v>19</v>
      </c>
      <c r="R76" s="24">
        <f t="shared" si="30"/>
        <v>4613881.2537786001</v>
      </c>
      <c r="T76" s="1">
        <f t="shared" si="31"/>
        <v>4343389.7014963683</v>
      </c>
      <c r="W76" s="6">
        <f t="shared" si="32"/>
        <v>1.0622766021177061</v>
      </c>
    </row>
    <row r="77" spans="2:23" ht="15" customHeight="1" x14ac:dyDescent="0.15">
      <c r="B77" s="14" t="s">
        <v>134</v>
      </c>
      <c r="C77" s="15" t="s">
        <v>16</v>
      </c>
      <c r="D77" s="16" t="s">
        <v>128</v>
      </c>
      <c r="E77" s="16" t="s">
        <v>135</v>
      </c>
      <c r="F77" s="16" t="s">
        <v>19</v>
      </c>
      <c r="G77" s="16" t="s">
        <v>19</v>
      </c>
      <c r="H77" s="17">
        <v>17.1636331420228</v>
      </c>
      <c r="I77" s="17">
        <v>17.240639258422899</v>
      </c>
      <c r="J77" s="18">
        <v>0.108903094198709</v>
      </c>
      <c r="O77" s="20">
        <v>72</v>
      </c>
      <c r="P77" s="16" t="s">
        <v>19</v>
      </c>
      <c r="R77" s="24">
        <f t="shared" si="30"/>
        <v>7558293.5031487299</v>
      </c>
      <c r="T77" s="1">
        <f t="shared" si="31"/>
        <v>7175434.9029274955</v>
      </c>
      <c r="W77" s="6">
        <f t="shared" si="32"/>
        <v>1.0533568495012104</v>
      </c>
    </row>
    <row r="78" spans="2:23" ht="15" customHeight="1" x14ac:dyDescent="0.15">
      <c r="B78" s="14" t="s">
        <v>136</v>
      </c>
      <c r="C78" s="15" t="s">
        <v>16</v>
      </c>
      <c r="D78" s="16" t="s">
        <v>128</v>
      </c>
      <c r="E78" s="16" t="s">
        <v>137</v>
      </c>
      <c r="F78" s="16" t="s">
        <v>19</v>
      </c>
      <c r="G78" s="16" t="s">
        <v>19</v>
      </c>
      <c r="H78" s="17">
        <v>18.1179819320189</v>
      </c>
      <c r="I78" s="17">
        <v>17.9743664085243</v>
      </c>
      <c r="J78" s="18">
        <v>0.20310302109331399</v>
      </c>
      <c r="O78" s="20">
        <v>72</v>
      </c>
      <c r="P78" s="16" t="s">
        <v>19</v>
      </c>
      <c r="R78" s="24">
        <f t="shared" si="30"/>
        <v>3899144.2073188392</v>
      </c>
      <c r="T78" s="1">
        <f>(R78+R90)/2</f>
        <v>4328902.0874770638</v>
      </c>
      <c r="W78" s="6">
        <f t="shared" si="32"/>
        <v>0.90072358499365079</v>
      </c>
    </row>
    <row r="79" spans="2:23" ht="15" customHeight="1" x14ac:dyDescent="0.15">
      <c r="B79" s="14" t="s">
        <v>138</v>
      </c>
      <c r="C79" s="15" t="s">
        <v>16</v>
      </c>
      <c r="D79" s="16" t="s">
        <v>128</v>
      </c>
      <c r="E79" s="16" t="s">
        <v>139</v>
      </c>
      <c r="F79" s="16" t="s">
        <v>19</v>
      </c>
      <c r="G79" s="16" t="s">
        <v>19</v>
      </c>
      <c r="H79" s="17">
        <v>20.2694270996654</v>
      </c>
      <c r="I79" s="17">
        <v>20.377259614315101</v>
      </c>
      <c r="J79" s="18">
        <v>0.15249820468241501</v>
      </c>
      <c r="O79" s="20">
        <v>72</v>
      </c>
      <c r="P79" s="16" t="s">
        <v>19</v>
      </c>
      <c r="R79" s="24">
        <f t="shared" si="30"/>
        <v>876887.0263379754</v>
      </c>
      <c r="T79" s="1">
        <f t="shared" si="31"/>
        <v>815975.97743519</v>
      </c>
      <c r="W79" s="6">
        <f t="shared" si="32"/>
        <v>1.0746480908595417</v>
      </c>
    </row>
    <row r="80" spans="2:23" ht="15" customHeight="1" x14ac:dyDescent="0.15">
      <c r="B80" s="14" t="s">
        <v>140</v>
      </c>
      <c r="C80" s="15" t="s">
        <v>16</v>
      </c>
      <c r="D80" s="16" t="s">
        <v>128</v>
      </c>
      <c r="E80" s="16" t="s">
        <v>141</v>
      </c>
      <c r="F80" s="16" t="s">
        <v>19</v>
      </c>
      <c r="G80" s="16" t="s">
        <v>19</v>
      </c>
      <c r="H80" s="17">
        <v>22.095581821349999</v>
      </c>
      <c r="I80" s="17">
        <v>22.0755701317713</v>
      </c>
      <c r="J80" s="18">
        <v>2.8300802808112702E-2</v>
      </c>
      <c r="O80" s="20">
        <v>72</v>
      </c>
      <c r="P80" s="16" t="s">
        <v>19</v>
      </c>
      <c r="R80" s="24">
        <f t="shared" si="30"/>
        <v>247113.82425689639</v>
      </c>
      <c r="T80" s="1">
        <f t="shared" si="31"/>
        <v>250591.58711103624</v>
      </c>
      <c r="W80" s="6">
        <f t="shared" si="32"/>
        <v>0.98612178926581895</v>
      </c>
    </row>
    <row r="81" spans="2:23" ht="15" customHeight="1" x14ac:dyDescent="0.15">
      <c r="B81" s="14" t="s">
        <v>142</v>
      </c>
      <c r="C81" s="15" t="s">
        <v>16</v>
      </c>
      <c r="D81" s="16" t="s">
        <v>128</v>
      </c>
      <c r="E81" s="16" t="s">
        <v>143</v>
      </c>
      <c r="F81" s="16" t="s">
        <v>19</v>
      </c>
      <c r="G81" s="16" t="s">
        <v>19</v>
      </c>
      <c r="H81" s="17">
        <v>21.634083110311199</v>
      </c>
      <c r="I81" s="17">
        <v>21.787191696173998</v>
      </c>
      <c r="J81" s="18">
        <v>0.21652823864291701</v>
      </c>
      <c r="O81" s="20">
        <v>72</v>
      </c>
      <c r="P81" s="16" t="s">
        <v>19</v>
      </c>
      <c r="R81" s="24">
        <f t="shared" si="30"/>
        <v>340331.9151319986</v>
      </c>
      <c r="T81" s="1">
        <f t="shared" si="31"/>
        <v>307772.34518059524</v>
      </c>
      <c r="W81" s="6">
        <f t="shared" si="32"/>
        <v>1.1057910837710192</v>
      </c>
    </row>
    <row r="82" spans="2:23" ht="15" customHeight="1" x14ac:dyDescent="0.15">
      <c r="B82" s="14" t="s">
        <v>144</v>
      </c>
      <c r="C82" s="15" t="s">
        <v>16</v>
      </c>
      <c r="D82" s="16" t="s">
        <v>128</v>
      </c>
      <c r="E82" s="16" t="s">
        <v>145</v>
      </c>
      <c r="F82" s="16" t="s">
        <v>19</v>
      </c>
      <c r="G82" s="16" t="s">
        <v>19</v>
      </c>
      <c r="H82" s="17">
        <v>21.005384589410301</v>
      </c>
      <c r="I82" s="17">
        <v>21.3518020239107</v>
      </c>
      <c r="J82" s="18">
        <v>0.48990823411286499</v>
      </c>
      <c r="O82" s="20">
        <v>72</v>
      </c>
      <c r="P82" s="16" t="s">
        <v>19</v>
      </c>
      <c r="R82" s="24">
        <f t="shared" si="30"/>
        <v>526344.0307560449</v>
      </c>
      <c r="T82" s="1">
        <f t="shared" si="31"/>
        <v>425934.57268266525</v>
      </c>
      <c r="W82" s="6">
        <f t="shared" si="32"/>
        <v>1.235739159282071</v>
      </c>
    </row>
    <row r="83" spans="2:23" ht="15" customHeight="1" x14ac:dyDescent="0.15">
      <c r="B83" s="14" t="s">
        <v>146</v>
      </c>
      <c r="C83" s="15" t="s">
        <v>16</v>
      </c>
      <c r="D83" s="16" t="s">
        <v>128</v>
      </c>
      <c r="E83" s="16" t="s">
        <v>147</v>
      </c>
      <c r="F83" s="16" t="s">
        <v>19</v>
      </c>
      <c r="G83" s="16" t="s">
        <v>19</v>
      </c>
      <c r="H83" s="17">
        <v>20.985002893855501</v>
      </c>
      <c r="I83" s="17">
        <v>20.895665216372901</v>
      </c>
      <c r="J83" s="18">
        <v>0.126342555126819</v>
      </c>
      <c r="O83" s="20">
        <v>72</v>
      </c>
      <c r="P83" s="16" t="s">
        <v>19</v>
      </c>
      <c r="R83" s="24">
        <f t="shared" si="30"/>
        <v>533837.11758951063</v>
      </c>
      <c r="T83" s="1">
        <f t="shared" si="31"/>
        <v>569050.50570420839</v>
      </c>
      <c r="W83" s="6">
        <f t="shared" si="32"/>
        <v>0.93811904609219054</v>
      </c>
    </row>
    <row r="84" spans="2:23" ht="15" customHeight="1" x14ac:dyDescent="0.15">
      <c r="B84" s="14" t="s">
        <v>148</v>
      </c>
      <c r="C84" s="15" t="s">
        <v>16</v>
      </c>
      <c r="D84" s="16" t="s">
        <v>128</v>
      </c>
      <c r="E84" s="16" t="s">
        <v>149</v>
      </c>
      <c r="F84" s="16" t="s">
        <v>19</v>
      </c>
      <c r="G84" s="16" t="s">
        <v>19</v>
      </c>
      <c r="H84" s="17">
        <v>23.3650405177731</v>
      </c>
      <c r="I84" s="17">
        <v>23.1811826504191</v>
      </c>
      <c r="J84" s="18">
        <v>0.26001428956100497</v>
      </c>
      <c r="O84" s="20">
        <v>72</v>
      </c>
      <c r="P84" s="16" t="s">
        <v>19</v>
      </c>
      <c r="R84" s="24">
        <f t="shared" si="30"/>
        <v>102454.24670719958</v>
      </c>
      <c r="T84" s="1">
        <f t="shared" si="31"/>
        <v>117335.68685041851</v>
      </c>
      <c r="W84" s="6">
        <f t="shared" si="32"/>
        <v>0.87317208819691794</v>
      </c>
    </row>
    <row r="85" spans="2:23" ht="15" customHeight="1" x14ac:dyDescent="0.15">
      <c r="B85" s="14" t="s">
        <v>150</v>
      </c>
      <c r="C85" s="15" t="s">
        <v>16</v>
      </c>
      <c r="D85" s="16" t="s">
        <v>128</v>
      </c>
      <c r="E85" s="16" t="s">
        <v>151</v>
      </c>
      <c r="F85" s="16" t="s">
        <v>19</v>
      </c>
      <c r="G85" s="16" t="s">
        <v>19</v>
      </c>
      <c r="H85" s="17">
        <v>21.780428266429901</v>
      </c>
      <c r="I85" s="17">
        <v>21.507995523520599</v>
      </c>
      <c r="J85" s="18">
        <v>0.385278079856755</v>
      </c>
      <c r="O85" s="20">
        <v>72</v>
      </c>
      <c r="P85" s="16" t="s">
        <v>19</v>
      </c>
      <c r="R85" s="24">
        <f t="shared" si="30"/>
        <v>307484.20477670431</v>
      </c>
      <c r="T85" s="1">
        <f t="shared" si="31"/>
        <v>378083.2441484991</v>
      </c>
      <c r="W85" s="6">
        <f t="shared" si="32"/>
        <v>0.81327117648179692</v>
      </c>
    </row>
    <row r="86" spans="2:23" ht="15" customHeight="1" x14ac:dyDescent="0.15">
      <c r="B86" s="14" t="s">
        <v>152</v>
      </c>
      <c r="C86" s="15" t="s">
        <v>16</v>
      </c>
      <c r="D86" s="16" t="s">
        <v>128</v>
      </c>
      <c r="E86" s="16" t="s">
        <v>129</v>
      </c>
      <c r="F86" s="16" t="s">
        <v>19</v>
      </c>
      <c r="G86" s="16" t="s">
        <v>19</v>
      </c>
      <c r="H86" s="17">
        <v>18.751896529031999</v>
      </c>
      <c r="I86" s="17">
        <v>18.749859567516399</v>
      </c>
      <c r="J86" s="18">
        <v>2.8806986013759301E-3</v>
      </c>
      <c r="O86" s="20">
        <v>72</v>
      </c>
      <c r="P86" s="16" t="s">
        <v>19</v>
      </c>
      <c r="R86" s="24">
        <f t="shared" si="30"/>
        <v>2512066.6966288062</v>
      </c>
      <c r="W86" s="6">
        <f>R86/T74</f>
        <v>0.99858726683719456</v>
      </c>
    </row>
    <row r="87" spans="2:23" ht="15" customHeight="1" x14ac:dyDescent="0.15">
      <c r="B87" s="14" t="s">
        <v>153</v>
      </c>
      <c r="C87" s="15" t="s">
        <v>16</v>
      </c>
      <c r="D87" s="16" t="s">
        <v>128</v>
      </c>
      <c r="E87" s="16" t="s">
        <v>131</v>
      </c>
      <c r="F87" s="16" t="s">
        <v>19</v>
      </c>
      <c r="G87" s="16" t="s">
        <v>19</v>
      </c>
      <c r="H87" s="17">
        <v>19.836078872277501</v>
      </c>
      <c r="I87" s="17">
        <v>19.806413650464101</v>
      </c>
      <c r="J87" s="18">
        <v>4.1952959019295299E-2</v>
      </c>
      <c r="O87" s="20">
        <v>72</v>
      </c>
      <c r="P87" s="16" t="s">
        <v>19</v>
      </c>
      <c r="R87" s="24">
        <f t="shared" si="30"/>
        <v>1184323.151809383</v>
      </c>
      <c r="W87" s="6">
        <f t="shared" ref="W87:W97" si="33">R87/T75</f>
        <v>0.97942859607319122</v>
      </c>
    </row>
    <row r="88" spans="2:23" ht="15" customHeight="1" x14ac:dyDescent="0.15">
      <c r="B88" s="14" t="s">
        <v>154</v>
      </c>
      <c r="C88" s="15" t="s">
        <v>16</v>
      </c>
      <c r="D88" s="16" t="s">
        <v>128</v>
      </c>
      <c r="E88" s="16" t="s">
        <v>133</v>
      </c>
      <c r="F88" s="16" t="s">
        <v>19</v>
      </c>
      <c r="G88" s="16" t="s">
        <v>19</v>
      </c>
      <c r="H88" s="17">
        <v>18.055120214535599</v>
      </c>
      <c r="I88" s="17">
        <v>17.9652098616736</v>
      </c>
      <c r="J88" s="18">
        <v>0.12715244041531301</v>
      </c>
      <c r="O88" s="20">
        <v>72</v>
      </c>
      <c r="P88" s="16" t="s">
        <v>19</v>
      </c>
      <c r="R88" s="24">
        <f t="shared" si="30"/>
        <v>4072898.1492141364</v>
      </c>
      <c r="W88" s="6">
        <f t="shared" si="33"/>
        <v>0.93772339788229386</v>
      </c>
    </row>
    <row r="89" spans="2:23" ht="15" customHeight="1" x14ac:dyDescent="0.15">
      <c r="B89" s="14" t="s">
        <v>155</v>
      </c>
      <c r="C89" s="15" t="s">
        <v>16</v>
      </c>
      <c r="D89" s="16" t="s">
        <v>128</v>
      </c>
      <c r="E89" s="16" t="s">
        <v>135</v>
      </c>
      <c r="F89" s="16" t="s">
        <v>19</v>
      </c>
      <c r="G89" s="16" t="s">
        <v>19</v>
      </c>
      <c r="H89" s="17">
        <v>17.317645374823002</v>
      </c>
      <c r="I89" s="17">
        <v>17.240639258422899</v>
      </c>
      <c r="J89" s="18">
        <v>0.108903094198709</v>
      </c>
      <c r="O89" s="20">
        <v>72</v>
      </c>
      <c r="P89" s="16" t="s">
        <v>19</v>
      </c>
      <c r="R89" s="24">
        <f t="shared" si="30"/>
        <v>6792576.3027062612</v>
      </c>
      <c r="W89" s="6">
        <f t="shared" si="33"/>
        <v>0.94664315049878967</v>
      </c>
    </row>
    <row r="90" spans="2:23" ht="15" customHeight="1" x14ac:dyDescent="0.15">
      <c r="B90" s="14" t="s">
        <v>156</v>
      </c>
      <c r="C90" s="15" t="s">
        <v>16</v>
      </c>
      <c r="D90" s="16" t="s">
        <v>128</v>
      </c>
      <c r="E90" s="16" t="s">
        <v>137</v>
      </c>
      <c r="F90" s="16" t="s">
        <v>19</v>
      </c>
      <c r="G90" s="16" t="s">
        <v>19</v>
      </c>
      <c r="H90" s="17">
        <v>17.830750885029801</v>
      </c>
      <c r="I90" s="17">
        <v>17.9743664085243</v>
      </c>
      <c r="J90" s="18">
        <v>0.20310302109331399</v>
      </c>
      <c r="O90" s="20">
        <v>72</v>
      </c>
      <c r="P90" s="16" t="s">
        <v>19</v>
      </c>
      <c r="R90" s="24">
        <f t="shared" si="30"/>
        <v>4758659.9676352888</v>
      </c>
      <c r="W90" s="6">
        <f t="shared" si="33"/>
        <v>1.0992764150063494</v>
      </c>
    </row>
    <row r="91" spans="2:23" ht="15" customHeight="1" x14ac:dyDescent="0.15">
      <c r="B91" s="14" t="s">
        <v>157</v>
      </c>
      <c r="C91" s="15" t="s">
        <v>16</v>
      </c>
      <c r="D91" s="16" t="s">
        <v>128</v>
      </c>
      <c r="E91" s="16" t="s">
        <v>139</v>
      </c>
      <c r="F91" s="16" t="s">
        <v>19</v>
      </c>
      <c r="G91" s="16" t="s">
        <v>19</v>
      </c>
      <c r="H91" s="17">
        <v>20.485092128964801</v>
      </c>
      <c r="I91" s="17">
        <v>20.377259614315101</v>
      </c>
      <c r="J91" s="18">
        <v>0.15249820468241501</v>
      </c>
      <c r="O91" s="20">
        <v>72</v>
      </c>
      <c r="P91" s="16" t="s">
        <v>19</v>
      </c>
      <c r="R91" s="24">
        <f t="shared" si="30"/>
        <v>755064.92853240459</v>
      </c>
      <c r="W91" s="6">
        <f t="shared" si="33"/>
        <v>0.92535190914045828</v>
      </c>
    </row>
    <row r="92" spans="2:23" ht="15" customHeight="1" x14ac:dyDescent="0.15">
      <c r="B92" s="14" t="s">
        <v>158</v>
      </c>
      <c r="C92" s="15" t="s">
        <v>16</v>
      </c>
      <c r="D92" s="16" t="s">
        <v>128</v>
      </c>
      <c r="E92" s="16" t="s">
        <v>141</v>
      </c>
      <c r="F92" s="16" t="s">
        <v>19</v>
      </c>
      <c r="G92" s="16" t="s">
        <v>19</v>
      </c>
      <c r="H92" s="17">
        <v>22.055558442192702</v>
      </c>
      <c r="I92" s="17">
        <v>22.0755701317713</v>
      </c>
      <c r="J92" s="18">
        <v>2.8300802808112702E-2</v>
      </c>
      <c r="O92" s="20">
        <v>72</v>
      </c>
      <c r="P92" s="16" t="s">
        <v>19</v>
      </c>
      <c r="R92" s="24">
        <f t="shared" si="30"/>
        <v>254069.34996517605</v>
      </c>
      <c r="W92" s="6">
        <f t="shared" si="33"/>
        <v>1.0138782107341808</v>
      </c>
    </row>
    <row r="93" spans="2:23" ht="15" customHeight="1" x14ac:dyDescent="0.15">
      <c r="B93" s="14" t="s">
        <v>159</v>
      </c>
      <c r="C93" s="15" t="s">
        <v>16</v>
      </c>
      <c r="D93" s="16" t="s">
        <v>128</v>
      </c>
      <c r="E93" s="16" t="s">
        <v>143</v>
      </c>
      <c r="F93" s="16" t="s">
        <v>19</v>
      </c>
      <c r="G93" s="16" t="s">
        <v>19</v>
      </c>
      <c r="H93" s="17">
        <v>21.940300282036802</v>
      </c>
      <c r="I93" s="17">
        <v>21.787191696173998</v>
      </c>
      <c r="J93" s="18">
        <v>0.21652823864291701</v>
      </c>
      <c r="O93" s="20">
        <v>72</v>
      </c>
      <c r="P93" s="16" t="s">
        <v>19</v>
      </c>
      <c r="R93" s="24">
        <f t="shared" si="30"/>
        <v>275212.77522919187</v>
      </c>
      <c r="W93" s="6">
        <f t="shared" si="33"/>
        <v>0.89420891622898091</v>
      </c>
    </row>
    <row r="94" spans="2:23" ht="15" customHeight="1" x14ac:dyDescent="0.15">
      <c r="B94" s="14" t="s">
        <v>160</v>
      </c>
      <c r="C94" s="15" t="s">
        <v>16</v>
      </c>
      <c r="D94" s="16" t="s">
        <v>128</v>
      </c>
      <c r="E94" s="16" t="s">
        <v>145</v>
      </c>
      <c r="F94" s="16" t="s">
        <v>19</v>
      </c>
      <c r="G94" s="16" t="s">
        <v>19</v>
      </c>
      <c r="H94" s="17">
        <v>21.698219458411</v>
      </c>
      <c r="I94" s="17">
        <v>21.3518020239107</v>
      </c>
      <c r="J94" s="18">
        <v>0.48990823411286499</v>
      </c>
      <c r="O94" s="20">
        <v>72</v>
      </c>
      <c r="P94" s="16" t="s">
        <v>19</v>
      </c>
      <c r="R94" s="24">
        <f t="shared" si="30"/>
        <v>325525.11460928561</v>
      </c>
      <c r="W94" s="6">
        <f t="shared" si="33"/>
        <v>0.7642608407179291</v>
      </c>
    </row>
    <row r="95" spans="2:23" ht="15" customHeight="1" x14ac:dyDescent="0.15">
      <c r="B95" s="14" t="s">
        <v>161</v>
      </c>
      <c r="C95" s="15" t="s">
        <v>16</v>
      </c>
      <c r="D95" s="16" t="s">
        <v>128</v>
      </c>
      <c r="E95" s="16" t="s">
        <v>147</v>
      </c>
      <c r="F95" s="16" t="s">
        <v>19</v>
      </c>
      <c r="G95" s="16" t="s">
        <v>19</v>
      </c>
      <c r="H95" s="17">
        <v>20.806327538890301</v>
      </c>
      <c r="I95" s="17">
        <v>20.895665216372901</v>
      </c>
      <c r="J95" s="18">
        <v>0.126342555126819</v>
      </c>
      <c r="O95" s="20">
        <v>72</v>
      </c>
      <c r="P95" s="16" t="s">
        <v>19</v>
      </c>
      <c r="R95" s="24">
        <f t="shared" si="30"/>
        <v>604263.89381890616</v>
      </c>
      <c r="W95" s="6">
        <f t="shared" si="33"/>
        <v>1.0618809539078093</v>
      </c>
    </row>
    <row r="96" spans="2:23" ht="15" customHeight="1" x14ac:dyDescent="0.15">
      <c r="B96" s="14" t="s">
        <v>162</v>
      </c>
      <c r="C96" s="15" t="s">
        <v>16</v>
      </c>
      <c r="D96" s="16" t="s">
        <v>128</v>
      </c>
      <c r="E96" s="16" t="s">
        <v>149</v>
      </c>
      <c r="F96" s="16" t="s">
        <v>19</v>
      </c>
      <c r="G96" s="16" t="s">
        <v>19</v>
      </c>
      <c r="H96" s="17">
        <v>22.9973247830651</v>
      </c>
      <c r="I96" s="17">
        <v>23.1811826504191</v>
      </c>
      <c r="J96" s="18">
        <v>0.26001428956100497</v>
      </c>
      <c r="O96" s="20">
        <v>72</v>
      </c>
      <c r="P96" s="16" t="s">
        <v>19</v>
      </c>
      <c r="R96" s="24">
        <f t="shared" si="30"/>
        <v>132217.12699363744</v>
      </c>
      <c r="W96" s="6">
        <f t="shared" si="33"/>
        <v>1.1268279118030819</v>
      </c>
    </row>
    <row r="97" spans="2:23" ht="15" customHeight="1" x14ac:dyDescent="0.15">
      <c r="B97" s="14" t="s">
        <v>163</v>
      </c>
      <c r="C97" s="15" t="s">
        <v>16</v>
      </c>
      <c r="D97" s="16" t="s">
        <v>128</v>
      </c>
      <c r="E97" s="16" t="s">
        <v>151</v>
      </c>
      <c r="F97" s="16" t="s">
        <v>19</v>
      </c>
      <c r="G97" s="16" t="s">
        <v>19</v>
      </c>
      <c r="H97" s="17">
        <v>21.235562780611399</v>
      </c>
      <c r="I97" s="17">
        <v>21.507995523520599</v>
      </c>
      <c r="J97" s="18">
        <v>0.385278079856755</v>
      </c>
      <c r="O97" s="20">
        <v>72</v>
      </c>
      <c r="P97" s="16" t="s">
        <v>19</v>
      </c>
      <c r="R97" s="24">
        <f t="shared" si="30"/>
        <v>448682.28352029395</v>
      </c>
      <c r="W97" s="6">
        <f t="shared" si="33"/>
        <v>1.1867288235182032</v>
      </c>
    </row>
  </sheetData>
  <printOptions headings="1" gridLines="1"/>
  <pageMargins left="0" right="0" top="0" bottom="0" header="0" footer="0"/>
  <pageSetup paperSize="0" scale="0" pageOrder="overThenDown" orientation="portrait" blackAndWhite="1" useFirstPageNumber="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/>
  </sheetViews>
  <sheetFormatPr baseColWidth="10" defaultColWidth="10" defaultRowHeight="15" customHeight="1" x14ac:dyDescent="0.15"/>
  <cols>
    <col min="1" max="1" width="23.25" style="21" customWidth="1"/>
    <col min="2" max="2" width="37.5" style="21" customWidth="1"/>
    <col min="3" max="3" width="10" style="21" customWidth="1"/>
    <col min="4" max="16384" width="10" style="21"/>
  </cols>
  <sheetData>
    <row r="1" spans="1:2" ht="15" customHeight="1" x14ac:dyDescent="0.15">
      <c r="A1" s="21" t="s">
        <v>164</v>
      </c>
      <c r="B1" s="21" t="s">
        <v>165</v>
      </c>
    </row>
    <row r="2" spans="1:2" ht="15" customHeight="1" x14ac:dyDescent="0.15">
      <c r="A2" s="21" t="s">
        <v>166</v>
      </c>
      <c r="B2" s="21" t="s">
        <v>167</v>
      </c>
    </row>
    <row r="3" spans="1:2" ht="15" customHeight="1" x14ac:dyDescent="0.15">
      <c r="A3" s="21" t="s">
        <v>168</v>
      </c>
    </row>
    <row r="4" spans="1:2" ht="15" customHeight="1" x14ac:dyDescent="0.15">
      <c r="A4" s="21" t="s">
        <v>169</v>
      </c>
    </row>
    <row r="5" spans="1:2" ht="15" customHeight="1" x14ac:dyDescent="0.15">
      <c r="A5" s="21" t="s">
        <v>170</v>
      </c>
      <c r="B5" s="21" t="s">
        <v>171</v>
      </c>
    </row>
    <row r="6" spans="1:2" ht="15" customHeight="1" x14ac:dyDescent="0.15">
      <c r="A6" s="21" t="s">
        <v>172</v>
      </c>
      <c r="B6" s="21" t="s">
        <v>173</v>
      </c>
    </row>
    <row r="7" spans="1:2" ht="15" customHeight="1" x14ac:dyDescent="0.15">
      <c r="A7" s="21" t="s">
        <v>174</v>
      </c>
      <c r="B7" s="22">
        <v>20</v>
      </c>
    </row>
    <row r="8" spans="1:2" ht="15" customHeight="1" x14ac:dyDescent="0.15">
      <c r="A8" s="21" t="s">
        <v>175</v>
      </c>
      <c r="B8" s="22">
        <v>105</v>
      </c>
    </row>
    <row r="9" spans="1:2" ht="15" customHeight="1" x14ac:dyDescent="0.15">
      <c r="A9" s="21" t="s">
        <v>176</v>
      </c>
      <c r="B9" s="21" t="s">
        <v>177</v>
      </c>
    </row>
    <row r="10" spans="1:2" ht="15" customHeight="1" x14ac:dyDescent="0.15">
      <c r="A10" s="21" t="s">
        <v>178</v>
      </c>
      <c r="B10" s="21" t="s">
        <v>179</v>
      </c>
    </row>
    <row r="11" spans="1:2" ht="15" customHeight="1" x14ac:dyDescent="0.15">
      <c r="A11" s="21" t="s">
        <v>180</v>
      </c>
      <c r="B11" s="21" t="s">
        <v>181</v>
      </c>
    </row>
    <row r="12" spans="1:2" ht="15" customHeight="1" x14ac:dyDescent="0.15">
      <c r="A12" s="21" t="s">
        <v>182</v>
      </c>
      <c r="B12" s="21" t="s">
        <v>183</v>
      </c>
    </row>
    <row r="13" spans="1:2" ht="15" customHeight="1" x14ac:dyDescent="0.15">
      <c r="A13" s="21" t="s">
        <v>184</v>
      </c>
      <c r="B13" s="21" t="s">
        <v>185</v>
      </c>
    </row>
  </sheetData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</vt:lpstr>
      <vt:lpstr>Run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2022-08-04T21:17:54Z</dcterms:modified>
</cp:coreProperties>
</file>