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GoogleDrive/My Drive/PhD/Data/Domain-stapling_paper/SPR/"/>
    </mc:Choice>
  </mc:AlternateContent>
  <xr:revisionPtr revIDLastSave="0" documentId="13_ncr:1_{8513DF9E-130E-3D4A-AA9A-F9461072C515}" xr6:coauthVersionLast="45" xr6:coauthVersionMax="45" xr10:uidLastSave="{00000000-0000-0000-0000-000000000000}"/>
  <bookViews>
    <workbookView xWindow="0" yWindow="0" windowWidth="28800" windowHeight="18000" tabRatio="800" xr2:uid="{00000000-000D-0000-FFFF-FFFF00000000}"/>
  </bookViews>
  <sheets>
    <sheet name="Summary" sheetId="8" r:id="rId1"/>
    <sheet name="WT" sheetId="1" r:id="rId2"/>
    <sheet name="WT(2)" sheetId="6" r:id="rId3"/>
    <sheet name="WT(3)" sheetId="7" r:id="rId4"/>
    <sheet name="WT summ" sheetId="18" r:id="rId5"/>
    <sheet name="DS" sheetId="9" r:id="rId6"/>
    <sheet name="DS(2)" sheetId="10" r:id="rId7"/>
    <sheet name="DS(3)" sheetId="11" r:id="rId8"/>
    <sheet name="DS summ" sheetId="19" r:id="rId9"/>
    <sheet name="S243C" sheetId="12" r:id="rId10"/>
    <sheet name="S243C(2)" sheetId="13" r:id="rId11"/>
    <sheet name="S243C(3)" sheetId="14" r:id="rId12"/>
    <sheet name="S243C summ" sheetId="20" r:id="rId13"/>
    <sheet name="S318C" sheetId="15" r:id="rId14"/>
    <sheet name="S318C(2)" sheetId="16" r:id="rId15"/>
    <sheet name="S318C(3)" sheetId="17" r:id="rId16"/>
    <sheet name="S318C summ" sheetId="21" r:id="rId17"/>
  </sheets>
  <definedNames>
    <definedName name="chi_2" localSheetId="6">'DS(2)'!$B$3</definedName>
    <definedName name="chi_2" localSheetId="7">'DS(3)'!$B$3</definedName>
    <definedName name="chi_2" localSheetId="10">'S243C(2)'!$B$3</definedName>
    <definedName name="chi_2" localSheetId="11">'S243C(3)'!$B$3</definedName>
    <definedName name="chi_2" localSheetId="14">'S318C(2)'!$B$3</definedName>
    <definedName name="chi_2" localSheetId="15">'S318C(3)'!$B$3</definedName>
    <definedName name="chi_2" localSheetId="2">'WT(2)'!$B$3</definedName>
    <definedName name="chi_2" localSheetId="3">'WT(3)'!$B$3</definedName>
    <definedName name="chi_2">WT!$B$3</definedName>
    <definedName name="KD" localSheetId="6">'DS(2)'!$B$2</definedName>
    <definedName name="KD" localSheetId="7">'DS(3)'!$B$2</definedName>
    <definedName name="KD" localSheetId="10">'S243C(2)'!$B$2</definedName>
    <definedName name="KD" localSheetId="11">'S243C(3)'!$B$2</definedName>
    <definedName name="KD" localSheetId="14">'S318C(2)'!$B$2</definedName>
    <definedName name="KD" localSheetId="15">'S318C(3)'!$B$2</definedName>
    <definedName name="KD" localSheetId="2">'WT(2)'!$B$2</definedName>
    <definedName name="KD" localSheetId="3">'WT(3)'!$B$2</definedName>
    <definedName name="KD">WT!$B$2</definedName>
    <definedName name="Rmax" localSheetId="6">'DS(2)'!$B$1</definedName>
    <definedName name="Rmax" localSheetId="7">'DS(3)'!$B$1</definedName>
    <definedName name="Rmax" localSheetId="10">'S243C(2)'!$B$1</definedName>
    <definedName name="Rmax" localSheetId="11">'S243C(3)'!$B$1</definedName>
    <definedName name="Rmax" localSheetId="14">'S318C(2)'!$B$1</definedName>
    <definedName name="Rmax" localSheetId="15">'S318C(3)'!$B$1</definedName>
    <definedName name="Rmax" localSheetId="2">'WT(2)'!$B$1</definedName>
    <definedName name="Rmax" localSheetId="3">'WT(3)'!$B$1</definedName>
    <definedName name="Rmax">WT!$B$1</definedName>
    <definedName name="solver_adj" localSheetId="5" hidden="1">DS!$B$1,DS!$B$2</definedName>
    <definedName name="solver_adj" localSheetId="6" hidden="1">'DS(2)'!$B$5:$B$6,'DS(2)'!$B$8:$B$9</definedName>
    <definedName name="solver_adj" localSheetId="7" hidden="1">'DS(3)'!$B$1,'DS(3)'!$B$2</definedName>
    <definedName name="solver_adj" localSheetId="9" hidden="1">S243C!$B$1,S243C!$B$2</definedName>
    <definedName name="solver_adj" localSheetId="10" hidden="1">'S243C(2)'!$B$5:$B$6,'S243C(2)'!$B$8:$B$9</definedName>
    <definedName name="solver_adj" localSheetId="11" hidden="1">'S243C(3)'!$B$1,'S243C(3)'!$B$2</definedName>
    <definedName name="solver_adj" localSheetId="13" hidden="1">S318C!$B$1,S318C!$B$2</definedName>
    <definedName name="solver_adj" localSheetId="14" hidden="1">'S318C(2)'!$B$1:$B$2</definedName>
    <definedName name="solver_adj" localSheetId="15" hidden="1">'S318C(3)'!$B$5:$B$6,'S318C(3)'!$B$8:$B$9</definedName>
    <definedName name="solver_adj" localSheetId="1" hidden="1">WT!$B$5:$B$6,WT!$B$8:$B$9</definedName>
    <definedName name="solver_adj" localSheetId="2" hidden="1">'WT(2)'!$B$1,'WT(2)'!$B$2</definedName>
    <definedName name="solver_adj" localSheetId="3" hidden="1">'WT(3)'!$B$1,'WT(3)'!$B$2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3" hidden="1">0</definedName>
    <definedName name="solver_num" localSheetId="14" hidden="1">0</definedName>
    <definedName name="solver_num" localSheetId="1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5" hidden="1">DS!$B$3</definedName>
    <definedName name="solver_opt" localSheetId="6" hidden="1">'DS(2)'!$B$10</definedName>
    <definedName name="solver_opt" localSheetId="7" hidden="1">'DS(3)'!$B$3</definedName>
    <definedName name="solver_opt" localSheetId="9" hidden="1">S243C!$B$3</definedName>
    <definedName name="solver_opt" localSheetId="10" hidden="1">'S243C(2)'!$B$10</definedName>
    <definedName name="solver_opt" localSheetId="11" hidden="1">'S243C(3)'!$B$3</definedName>
    <definedName name="solver_opt" localSheetId="13" hidden="1">S318C!$B$3</definedName>
    <definedName name="solver_opt" localSheetId="14" hidden="1">'S318C(2)'!$B$3</definedName>
    <definedName name="solver_opt" localSheetId="15" hidden="1">'S318C(3)'!$B$10</definedName>
    <definedName name="solver_opt" localSheetId="1" hidden="1">WT!$B$10</definedName>
    <definedName name="solver_opt" localSheetId="2" hidden="1">'WT(2)'!$B$3</definedName>
    <definedName name="solver_opt" localSheetId="3" hidden="1">'WT(3)'!$B$3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" hidden="1">1000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5" hidden="1">3</definedName>
    <definedName name="solver_typ" localSheetId="6" hidden="1">2</definedName>
    <definedName name="solver_typ" localSheetId="7" hidden="1">3</definedName>
    <definedName name="solver_typ" localSheetId="9" hidden="1">3</definedName>
    <definedName name="solver_typ" localSheetId="10" hidden="1">2</definedName>
    <definedName name="solver_typ" localSheetId="11" hidden="1">3</definedName>
    <definedName name="solver_typ" localSheetId="13" hidden="1">3</definedName>
    <definedName name="solver_typ" localSheetId="14" hidden="1">2</definedName>
    <definedName name="solver_typ" localSheetId="15" hidden="1">2</definedName>
    <definedName name="solver_typ" localSheetId="1" hidden="1">2</definedName>
    <definedName name="solver_typ" localSheetId="2" hidden="1">3</definedName>
    <definedName name="solver_typ" localSheetId="3" hidden="1">3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" i="17"/>
  <c r="J2" i="15"/>
  <c r="F2" i="17"/>
  <c r="F3" i="17"/>
  <c r="F4" i="17"/>
  <c r="F5" i="17"/>
  <c r="F6" i="17"/>
  <c r="F7" i="17"/>
  <c r="F8" i="17"/>
  <c r="F9" i="17"/>
  <c r="F10" i="17"/>
  <c r="F11" i="17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" i="16"/>
  <c r="F2" i="15"/>
  <c r="F3" i="15"/>
  <c r="F4" i="15"/>
  <c r="F5" i="15"/>
  <c r="F6" i="15"/>
  <c r="F7" i="15"/>
  <c r="F8" i="15"/>
  <c r="F9" i="15"/>
  <c r="F10" i="15"/>
  <c r="F11" i="15"/>
  <c r="F13" i="15"/>
  <c r="F14" i="15"/>
  <c r="F15" i="15"/>
  <c r="F16" i="15"/>
  <c r="F17" i="15"/>
  <c r="F18" i="15"/>
  <c r="F19" i="15"/>
  <c r="F12" i="15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2" i="13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2" i="1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2" i="9"/>
  <c r="H14" i="21" l="1"/>
  <c r="H15" i="21"/>
  <c r="H16" i="21"/>
  <c r="H17" i="21"/>
  <c r="H18" i="21"/>
  <c r="H19" i="21"/>
  <c r="H20" i="21"/>
  <c r="H13" i="21"/>
  <c r="G14" i="21"/>
  <c r="G15" i="21"/>
  <c r="G16" i="21"/>
  <c r="G17" i="21"/>
  <c r="G18" i="21"/>
  <c r="G19" i="21"/>
  <c r="G20" i="21"/>
  <c r="G13" i="21"/>
  <c r="I13" i="17"/>
  <c r="I14" i="17"/>
  <c r="I15" i="17"/>
  <c r="I16" i="17"/>
  <c r="I17" i="17"/>
  <c r="I18" i="17"/>
  <c r="I19" i="17"/>
  <c r="I12" i="17"/>
  <c r="I13" i="15"/>
  <c r="I14" i="15"/>
  <c r="I15" i="15"/>
  <c r="I16" i="15"/>
  <c r="I17" i="15"/>
  <c r="I18" i="15"/>
  <c r="I19" i="15"/>
  <c r="I12" i="15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3" i="13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H4" i="20"/>
  <c r="G4" i="20"/>
  <c r="H7" i="19"/>
  <c r="H8" i="19"/>
  <c r="H9" i="19"/>
  <c r="H10" i="19"/>
  <c r="H11" i="19"/>
  <c r="H12" i="19"/>
  <c r="H13" i="19"/>
  <c r="H6" i="19"/>
  <c r="G7" i="19"/>
  <c r="G8" i="19"/>
  <c r="G9" i="19"/>
  <c r="G10" i="19"/>
  <c r="G11" i="19"/>
  <c r="G12" i="19"/>
  <c r="G13" i="19"/>
  <c r="G6" i="19"/>
  <c r="I6" i="11"/>
  <c r="I7" i="11"/>
  <c r="I8" i="11"/>
  <c r="I9" i="11"/>
  <c r="I10" i="11"/>
  <c r="I11" i="11"/>
  <c r="I12" i="11"/>
  <c r="I5" i="11"/>
  <c r="I6" i="10"/>
  <c r="I7" i="10"/>
  <c r="I8" i="10"/>
  <c r="I9" i="10"/>
  <c r="I10" i="10"/>
  <c r="I11" i="10"/>
  <c r="I12" i="10"/>
  <c r="I5" i="10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6" i="18"/>
  <c r="F2" i="16" l="1"/>
  <c r="G2" i="16" s="1"/>
  <c r="F3" i="16"/>
  <c r="F4" i="16"/>
  <c r="F5" i="16"/>
  <c r="F6" i="16"/>
  <c r="F7" i="16"/>
  <c r="F8" i="16"/>
  <c r="F9" i="16"/>
  <c r="F10" i="16"/>
  <c r="F11" i="16"/>
  <c r="J41" i="7" l="1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I13" i="16"/>
  <c r="I14" i="16"/>
  <c r="I15" i="16"/>
  <c r="I16" i="16"/>
  <c r="I17" i="16"/>
  <c r="I18" i="16"/>
  <c r="I19" i="16"/>
  <c r="I12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3" i="12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I6" i="9"/>
  <c r="I7" i="9"/>
  <c r="I8" i="9"/>
  <c r="I9" i="9"/>
  <c r="I10" i="9"/>
  <c r="I11" i="9"/>
  <c r="I12" i="9"/>
  <c r="I5" i="9"/>
  <c r="J2" i="7"/>
  <c r="J3" i="7"/>
  <c r="J4" i="7"/>
  <c r="J3" i="6"/>
  <c r="J4" i="6"/>
  <c r="K3" i="1"/>
  <c r="K4" i="1"/>
  <c r="D6" i="8" l="1"/>
  <c r="C6" i="8"/>
  <c r="B6" i="8"/>
  <c r="D5" i="8"/>
  <c r="C5" i="8"/>
  <c r="B5" i="8"/>
  <c r="E5" i="8" s="1"/>
  <c r="B1" i="20" s="1"/>
  <c r="D4" i="8"/>
  <c r="C4" i="8"/>
  <c r="B4" i="8"/>
  <c r="D3" i="8"/>
  <c r="C3" i="8"/>
  <c r="B3" i="8"/>
  <c r="E4" i="8" l="1"/>
  <c r="B1" i="19" s="1"/>
  <c r="I3" i="19" s="1"/>
  <c r="I3" i="20"/>
  <c r="I7" i="20"/>
  <c r="I23" i="20"/>
  <c r="I6" i="20"/>
  <c r="I24" i="20"/>
  <c r="I9" i="20"/>
  <c r="I25" i="20"/>
  <c r="I16" i="20"/>
  <c r="I30" i="20"/>
  <c r="I31" i="20"/>
  <c r="I14" i="20"/>
  <c r="I17" i="20"/>
  <c r="I22" i="20"/>
  <c r="I4" i="20"/>
  <c r="I18" i="20"/>
  <c r="I21" i="20"/>
  <c r="I26" i="20"/>
  <c r="I11" i="20"/>
  <c r="I27" i="20"/>
  <c r="I10" i="20"/>
  <c r="I28" i="20"/>
  <c r="I13" i="20"/>
  <c r="I29" i="20"/>
  <c r="I20" i="20"/>
  <c r="I15" i="20"/>
  <c r="I32" i="20"/>
  <c r="I8" i="20"/>
  <c r="I19" i="20"/>
  <c r="I5" i="20"/>
  <c r="I12" i="20"/>
  <c r="E6" i="8"/>
  <c r="B1" i="21" s="1"/>
  <c r="E3" i="8"/>
  <c r="B1" i="18" s="1"/>
  <c r="I15" i="19" l="1"/>
  <c r="I14" i="19"/>
  <c r="I7" i="19"/>
  <c r="I11" i="19"/>
  <c r="I13" i="19"/>
  <c r="I5" i="19"/>
  <c r="I6" i="19"/>
  <c r="I4" i="19"/>
  <c r="I10" i="19"/>
  <c r="I9" i="19"/>
  <c r="I8" i="19"/>
  <c r="I12" i="19"/>
  <c r="I16" i="19"/>
  <c r="I7" i="18"/>
  <c r="I11" i="18"/>
  <c r="I15" i="18"/>
  <c r="I19" i="18"/>
  <c r="I23" i="18"/>
  <c r="I27" i="18"/>
  <c r="I31" i="18"/>
  <c r="I35" i="18"/>
  <c r="I39" i="18"/>
  <c r="I43" i="18"/>
  <c r="I47" i="18"/>
  <c r="I51" i="18"/>
  <c r="I55" i="18"/>
  <c r="I59" i="18"/>
  <c r="I3" i="18"/>
  <c r="I9" i="18"/>
  <c r="I17" i="18"/>
  <c r="I25" i="18"/>
  <c r="I33" i="18"/>
  <c r="I41" i="18"/>
  <c r="I49" i="18"/>
  <c r="I61" i="18"/>
  <c r="I14" i="18"/>
  <c r="I26" i="18"/>
  <c r="I34" i="18"/>
  <c r="I42" i="18"/>
  <c r="I50" i="18"/>
  <c r="I58" i="18"/>
  <c r="I4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5" i="18"/>
  <c r="I13" i="18"/>
  <c r="I21" i="18"/>
  <c r="I29" i="18"/>
  <c r="I37" i="18"/>
  <c r="I45" i="18"/>
  <c r="I53" i="18"/>
  <c r="I57" i="18"/>
  <c r="I6" i="18"/>
  <c r="I10" i="18"/>
  <c r="I18" i="18"/>
  <c r="I22" i="18"/>
  <c r="I30" i="18"/>
  <c r="I38" i="18"/>
  <c r="I46" i="18"/>
  <c r="I54" i="18"/>
  <c r="I62" i="18"/>
  <c r="I4" i="21"/>
  <c r="I8" i="21"/>
  <c r="I12" i="21"/>
  <c r="I16" i="21"/>
  <c r="I20" i="21"/>
  <c r="I24" i="21"/>
  <c r="I6" i="21"/>
  <c r="I18" i="21"/>
  <c r="I5" i="21"/>
  <c r="I9" i="21"/>
  <c r="I13" i="21"/>
  <c r="I17" i="21"/>
  <c r="I21" i="21"/>
  <c r="I3" i="21"/>
  <c r="I10" i="21"/>
  <c r="I14" i="21"/>
  <c r="I22" i="21"/>
  <c r="I7" i="21"/>
  <c r="I11" i="21"/>
  <c r="I15" i="21"/>
  <c r="I19" i="21"/>
  <c r="I23" i="21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G6" i="8"/>
  <c r="B2" i="21" s="1"/>
  <c r="G5" i="8"/>
  <c r="B2" i="20" s="1"/>
  <c r="G4" i="8"/>
  <c r="B2" i="19" s="1"/>
  <c r="G3" i="8"/>
  <c r="B2" i="18" s="1"/>
  <c r="F6" i="8"/>
  <c r="F5" i="8"/>
  <c r="F4" i="8"/>
  <c r="F3" i="8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6" i="9"/>
  <c r="F7" i="9"/>
  <c r="F8" i="9"/>
  <c r="F9" i="9"/>
  <c r="F10" i="9"/>
  <c r="F11" i="9"/>
  <c r="F12" i="9"/>
  <c r="F5" i="9"/>
  <c r="F19" i="17"/>
  <c r="F18" i="17"/>
  <c r="F17" i="17"/>
  <c r="F16" i="17"/>
  <c r="F15" i="17"/>
  <c r="F14" i="17"/>
  <c r="F13" i="17"/>
  <c r="F12" i="17"/>
  <c r="F19" i="16"/>
  <c r="F18" i="16"/>
  <c r="F17" i="16"/>
  <c r="F16" i="16"/>
  <c r="F15" i="16"/>
  <c r="F14" i="16"/>
  <c r="F13" i="16"/>
  <c r="F12" i="16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12" i="11"/>
  <c r="F11" i="11"/>
  <c r="F10" i="11"/>
  <c r="F9" i="11"/>
  <c r="F8" i="11"/>
  <c r="F7" i="11"/>
  <c r="F6" i="11"/>
  <c r="F5" i="11"/>
  <c r="F12" i="10"/>
  <c r="F11" i="10"/>
  <c r="F10" i="10"/>
  <c r="F9" i="10"/>
  <c r="F8" i="10"/>
  <c r="F7" i="10"/>
  <c r="F6" i="10"/>
  <c r="F5" i="10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1" i="9" l="1"/>
  <c r="H11" i="9"/>
  <c r="G18" i="15"/>
  <c r="H18" i="15"/>
  <c r="G10" i="9"/>
  <c r="H10" i="9"/>
  <c r="G17" i="15"/>
  <c r="H17" i="15"/>
  <c r="G5" i="9"/>
  <c r="H5" i="9"/>
  <c r="G9" i="9"/>
  <c r="H9" i="9"/>
  <c r="G12" i="15"/>
  <c r="H12" i="15"/>
  <c r="G16" i="15"/>
  <c r="H16" i="15"/>
  <c r="G7" i="9"/>
  <c r="H7" i="9"/>
  <c r="G14" i="15"/>
  <c r="H14" i="15"/>
  <c r="G6" i="9"/>
  <c r="H6" i="9"/>
  <c r="G13" i="15"/>
  <c r="H13" i="15"/>
  <c r="G12" i="9"/>
  <c r="H12" i="9"/>
  <c r="G8" i="9"/>
  <c r="H8" i="9"/>
  <c r="G19" i="15"/>
  <c r="H19" i="15"/>
  <c r="G15" i="15"/>
  <c r="H15" i="15"/>
  <c r="G5" i="6"/>
  <c r="H5" i="6"/>
  <c r="G13" i="6"/>
  <c r="H13" i="6"/>
  <c r="G5" i="7"/>
  <c r="H5" i="7"/>
  <c r="G13" i="7"/>
  <c r="H13" i="7"/>
  <c r="G9" i="10"/>
  <c r="H9" i="10"/>
  <c r="G3" i="14"/>
  <c r="H3" i="14"/>
  <c r="G11" i="14"/>
  <c r="H11" i="14"/>
  <c r="G6" i="6"/>
  <c r="B3" i="6" s="1"/>
  <c r="H6" i="6"/>
  <c r="G10" i="6"/>
  <c r="H10" i="6"/>
  <c r="G14" i="6"/>
  <c r="H14" i="6"/>
  <c r="G18" i="6"/>
  <c r="H18" i="6"/>
  <c r="G6" i="7"/>
  <c r="H6" i="7"/>
  <c r="G10" i="7"/>
  <c r="H10" i="7"/>
  <c r="G14" i="7"/>
  <c r="H14" i="7"/>
  <c r="G18" i="7"/>
  <c r="H18" i="7"/>
  <c r="G6" i="10"/>
  <c r="H6" i="10"/>
  <c r="G10" i="10"/>
  <c r="H10" i="10"/>
  <c r="G6" i="11"/>
  <c r="H6" i="11"/>
  <c r="G10" i="11"/>
  <c r="H10" i="11"/>
  <c r="G4" i="14"/>
  <c r="H4" i="14"/>
  <c r="G8" i="14"/>
  <c r="H8" i="14"/>
  <c r="G12" i="14"/>
  <c r="H12" i="14"/>
  <c r="G16" i="14"/>
  <c r="H16" i="14"/>
  <c r="G9" i="6"/>
  <c r="H9" i="6"/>
  <c r="G17" i="6"/>
  <c r="H17" i="6"/>
  <c r="G9" i="7"/>
  <c r="H9" i="7"/>
  <c r="G5" i="10"/>
  <c r="H5" i="10"/>
  <c r="G5" i="11"/>
  <c r="H5" i="11"/>
  <c r="G9" i="11"/>
  <c r="H9" i="11"/>
  <c r="G7" i="14"/>
  <c r="H7" i="14"/>
  <c r="G15" i="14"/>
  <c r="H15" i="14"/>
  <c r="G7" i="6"/>
  <c r="H7" i="6"/>
  <c r="G15" i="6"/>
  <c r="H15" i="6"/>
  <c r="G7" i="7"/>
  <c r="H7" i="7"/>
  <c r="G11" i="7"/>
  <c r="H11" i="7"/>
  <c r="G19" i="7"/>
  <c r="H19" i="7"/>
  <c r="G7" i="10"/>
  <c r="H7" i="10"/>
  <c r="G11" i="10"/>
  <c r="H11" i="10"/>
  <c r="G7" i="11"/>
  <c r="H7" i="11"/>
  <c r="G11" i="11"/>
  <c r="H11" i="11"/>
  <c r="G5" i="14"/>
  <c r="H5" i="14"/>
  <c r="G9" i="14"/>
  <c r="H9" i="14"/>
  <c r="G13" i="14"/>
  <c r="H13" i="14"/>
  <c r="G17" i="14"/>
  <c r="H17" i="14"/>
  <c r="G17" i="7"/>
  <c r="H17" i="7"/>
  <c r="G11" i="6"/>
  <c r="H11" i="6"/>
  <c r="G19" i="6"/>
  <c r="H19" i="6"/>
  <c r="G15" i="7"/>
  <c r="H15" i="7"/>
  <c r="G8" i="6"/>
  <c r="H8" i="6"/>
  <c r="G12" i="6"/>
  <c r="H12" i="6"/>
  <c r="G16" i="6"/>
  <c r="H16" i="6"/>
  <c r="G20" i="6"/>
  <c r="H20" i="6"/>
  <c r="G8" i="7"/>
  <c r="H8" i="7"/>
  <c r="G12" i="7"/>
  <c r="H12" i="7"/>
  <c r="G16" i="7"/>
  <c r="H16" i="7"/>
  <c r="G20" i="7"/>
  <c r="H20" i="7"/>
  <c r="G8" i="10"/>
  <c r="H8" i="10"/>
  <c r="G12" i="10"/>
  <c r="H12" i="10"/>
  <c r="G8" i="11"/>
  <c r="H8" i="11"/>
  <c r="G12" i="11"/>
  <c r="H12" i="11"/>
  <c r="G6" i="14"/>
  <c r="H6" i="14"/>
  <c r="G10" i="14"/>
  <c r="H10" i="14"/>
  <c r="G14" i="14"/>
  <c r="H14" i="14"/>
  <c r="G18" i="14"/>
  <c r="H18" i="14"/>
  <c r="G11" i="13"/>
  <c r="H11" i="13"/>
  <c r="G16" i="13"/>
  <c r="H16" i="13"/>
  <c r="G15" i="13"/>
  <c r="H15" i="13"/>
  <c r="G3" i="13"/>
  <c r="H3" i="13"/>
  <c r="G7" i="13"/>
  <c r="H7" i="13"/>
  <c r="G4" i="13"/>
  <c r="H4" i="13"/>
  <c r="G8" i="13"/>
  <c r="H8" i="13"/>
  <c r="G12" i="13"/>
  <c r="H12" i="13"/>
  <c r="G5" i="13"/>
  <c r="H5" i="13"/>
  <c r="G9" i="13"/>
  <c r="H9" i="13"/>
  <c r="G13" i="13"/>
  <c r="H13" i="13"/>
  <c r="G17" i="13"/>
  <c r="H17" i="13"/>
  <c r="G6" i="13"/>
  <c r="H6" i="13"/>
  <c r="G10" i="13"/>
  <c r="H10" i="13"/>
  <c r="G14" i="13"/>
  <c r="H14" i="13"/>
  <c r="G18" i="13"/>
  <c r="H18" i="13"/>
  <c r="G15" i="17"/>
  <c r="H15" i="17"/>
  <c r="G12" i="17"/>
  <c r="H12" i="17"/>
  <c r="G16" i="17"/>
  <c r="H16" i="17"/>
  <c r="G13" i="17"/>
  <c r="H13" i="17"/>
  <c r="G17" i="17"/>
  <c r="H17" i="17"/>
  <c r="G14" i="17"/>
  <c r="H14" i="17"/>
  <c r="G18" i="17"/>
  <c r="H18" i="17"/>
  <c r="G19" i="17"/>
  <c r="H19" i="17"/>
  <c r="G18" i="16"/>
  <c r="H18" i="16"/>
  <c r="G15" i="16"/>
  <c r="H15" i="16"/>
  <c r="G19" i="16"/>
  <c r="H19" i="16"/>
  <c r="G12" i="16"/>
  <c r="H12" i="16"/>
  <c r="G16" i="16"/>
  <c r="H16" i="16"/>
  <c r="G13" i="16"/>
  <c r="H13" i="16"/>
  <c r="G17" i="16"/>
  <c r="H17" i="16"/>
  <c r="G14" i="16"/>
  <c r="H14" i="16"/>
  <c r="H20" i="1"/>
  <c r="H16" i="1"/>
  <c r="H12" i="1"/>
  <c r="H8" i="1"/>
  <c r="H19" i="1"/>
  <c r="H15" i="1"/>
  <c r="H11" i="1"/>
  <c r="H7" i="1"/>
  <c r="H5" i="1"/>
  <c r="H17" i="1"/>
  <c r="H13" i="1"/>
  <c r="H9" i="1"/>
  <c r="H18" i="1"/>
  <c r="H14" i="1"/>
  <c r="H10" i="1"/>
  <c r="H6" i="1"/>
  <c r="B3" i="15" l="1"/>
  <c r="B3" i="10"/>
  <c r="B3" i="14"/>
  <c r="B3" i="11"/>
  <c r="B3" i="7"/>
  <c r="B3" i="13"/>
  <c r="B3" i="17"/>
  <c r="B3" i="16"/>
  <c r="G5" i="1"/>
  <c r="B3" i="1" l="1"/>
  <c r="B3" i="9" l="1"/>
  <c r="F8" i="12"/>
  <c r="F15" i="12"/>
  <c r="F13" i="12"/>
  <c r="F10" i="12"/>
  <c r="F16" i="12"/>
  <c r="F12" i="12"/>
  <c r="F4" i="12"/>
  <c r="F6" i="12"/>
  <c r="F14" i="12"/>
  <c r="F11" i="12"/>
  <c r="F17" i="12"/>
  <c r="F5" i="12"/>
  <c r="F9" i="12"/>
  <c r="F18" i="12"/>
  <c r="F7" i="12"/>
  <c r="F3" i="12"/>
  <c r="G7" i="12" l="1"/>
  <c r="H7" i="12"/>
  <c r="G17" i="12"/>
  <c r="H17" i="12"/>
  <c r="G4" i="12"/>
  <c r="H4" i="12"/>
  <c r="G13" i="12"/>
  <c r="H13" i="12"/>
  <c r="G18" i="12"/>
  <c r="H18" i="12"/>
  <c r="G11" i="12"/>
  <c r="H11" i="12"/>
  <c r="G12" i="12"/>
  <c r="H12" i="12"/>
  <c r="G15" i="12"/>
  <c r="H15" i="12"/>
  <c r="G9" i="12"/>
  <c r="H9" i="12"/>
  <c r="G14" i="12"/>
  <c r="H14" i="12"/>
  <c r="G16" i="12"/>
  <c r="H16" i="12"/>
  <c r="G8" i="12"/>
  <c r="H8" i="12"/>
  <c r="G3" i="12"/>
  <c r="H3" i="12"/>
  <c r="G5" i="12"/>
  <c r="B3" i="12" s="1"/>
  <c r="H5" i="12"/>
  <c r="G6" i="12"/>
  <c r="H6" i="12"/>
  <c r="G10" i="12"/>
  <c r="H10" i="12"/>
</calcChain>
</file>

<file path=xl/sharedStrings.xml><?xml version="1.0" encoding="utf-8"?>
<sst xmlns="http://schemas.openxmlformats.org/spreadsheetml/2006/main" count="240" uniqueCount="35">
  <si>
    <r>
      <t>[MMP-1*] (</t>
    </r>
    <r>
      <rPr>
        <b/>
        <sz val="11"/>
        <color theme="1"/>
        <rFont val="Calibri"/>
        <family val="2"/>
      </rPr>
      <t>µM)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</si>
  <si>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obs </t>
    </r>
    <r>
      <rPr>
        <b/>
        <sz val="11"/>
        <color theme="1"/>
        <rFont val="Calibri"/>
        <family val="2"/>
        <scheme val="minor"/>
      </rPr>
      <t>(RU)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</si>
  <si>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calc </t>
    </r>
    <r>
      <rPr>
        <b/>
        <sz val="11"/>
        <color theme="1"/>
        <rFont val="Calibri"/>
        <family val="2"/>
        <scheme val="minor"/>
      </rPr>
      <t>(RU)</t>
    </r>
  </si>
  <si>
    <r>
      <rPr>
        <b/>
        <i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</si>
  <si>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δ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(RU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</si>
  <si>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r>
      <rPr>
        <b/>
        <i/>
        <sz val="11"/>
        <color theme="1"/>
        <rFont val="Calibri"/>
        <family val="2"/>
        <scheme val="minor"/>
      </rPr>
      <t>K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</si>
  <si>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rPr>
        <b/>
        <i/>
        <sz val="11"/>
        <color theme="1"/>
        <rFont val="Calibri"/>
        <family val="2"/>
        <scheme val="minor"/>
      </rPr>
      <t>K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µM)</t>
    </r>
  </si>
  <si>
    <t>WT</t>
  </si>
  <si>
    <t>DS</t>
  </si>
  <si>
    <t>S243C</t>
  </si>
  <si>
    <t>S318C</t>
  </si>
  <si>
    <t>R/Rmax</t>
  </si>
  <si>
    <t>Fit</t>
  </si>
  <si>
    <t>SumSq</t>
  </si>
  <si>
    <t>σ (µM)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</si>
  <si>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 xml:space="preserve">max        </t>
    </r>
    <r>
      <rPr>
        <b/>
        <sz val="11"/>
        <color theme="1"/>
        <rFont val="Calibri"/>
        <family val="2"/>
        <scheme val="minor"/>
      </rPr>
      <t>mean</t>
    </r>
  </si>
  <si>
    <t>Mean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</si>
  <si>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</si>
  <si>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</si>
  <si>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</si>
  <si>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</si>
  <si>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</si>
  <si>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</si>
  <si>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</si>
  <si>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</si>
  <si>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</si>
  <si>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</si>
  <si>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</si>
  <si>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δ</t>
    </r>
    <r>
      <rPr>
        <b/>
        <sz val="11"/>
        <color theme="1"/>
        <rFont val="Calibri"/>
        <family val="2"/>
      </rPr>
      <t xml:space="preserve"> (RU</t>
    </r>
    <r>
      <rPr>
        <b/>
        <sz val="11"/>
        <color theme="1"/>
        <rFont val="Calibri"/>
        <family val="2"/>
      </rPr>
      <t>)</t>
    </r>
  </si>
  <si>
    <r>
      <t xml:space="preserve">δ </t>
    </r>
    <r>
      <rPr>
        <b/>
        <sz val="11"/>
        <color theme="1"/>
        <rFont val="Calibri"/>
        <family val="2"/>
      </rPr>
      <t>(RU)</t>
    </r>
  </si>
  <si>
    <r>
      <t xml:space="preserve">δ </t>
    </r>
    <r>
      <rPr>
        <b/>
        <sz val="11"/>
        <color theme="1"/>
        <rFont val="Calibri"/>
        <family val="2"/>
      </rPr>
      <t xml:space="preserve"> (RU</t>
    </r>
    <r>
      <rPr>
        <b/>
        <sz val="11"/>
        <color theme="1"/>
        <rFont val="Calibri"/>
        <family val="2"/>
      </rPr>
      <t>)</t>
    </r>
  </si>
  <si>
    <t xml:space="preserve">R/Rmax </t>
  </si>
  <si>
    <t>σ</t>
  </si>
  <si>
    <t>Kd</t>
  </si>
  <si>
    <t>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</si>
</sst>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01CF"/>
      <color rgb="FF23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6358252039261"/>
          <c:y val="3.3485540334855401E-2"/>
          <c:w val="0.82753368415044182"/>
          <c:h val="0.88205321792403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Summary!$F$3</c:f>
                <c:numCache>
                  <c:formatCode>General</c:formatCode>
                  <c:ptCount val="1"/>
                  <c:pt idx="0">
                    <c:v>6.0924278789585035E-2</c:v>
                  </c:pt>
                </c:numCache>
              </c:numRef>
            </c:plus>
            <c:minus>
              <c:numRef>
                <c:f>Summary!$F$3</c:f>
                <c:numCache>
                  <c:formatCode>General</c:formatCode>
                  <c:ptCount val="1"/>
                  <c:pt idx="0">
                    <c:v>6.0924278789585035E-2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Summary!$A$3:$A$6</c:f>
              <c:strCache>
                <c:ptCount val="4"/>
                <c:pt idx="0">
                  <c:v>WT</c:v>
                </c:pt>
                <c:pt idx="1">
                  <c:v>DS</c:v>
                </c:pt>
                <c:pt idx="2">
                  <c:v>S243C</c:v>
                </c:pt>
                <c:pt idx="3">
                  <c:v>S318C</c:v>
                </c:pt>
              </c:strCache>
            </c:strRef>
          </c:cat>
          <c:val>
            <c:numRef>
              <c:f>Summary!$E$3</c:f>
              <c:numCache>
                <c:formatCode>0.00</c:formatCode>
                <c:ptCount val="1"/>
                <c:pt idx="0">
                  <c:v>2.5070860748189499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7DD-990F-CE29AF3A9A5D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Summary!$F$4</c:f>
                <c:numCache>
                  <c:formatCode>General</c:formatCode>
                  <c:ptCount val="1"/>
                  <c:pt idx="0">
                    <c:v>2.3169699836580304</c:v>
                  </c:pt>
                </c:numCache>
              </c:numRef>
            </c:plus>
            <c:minus>
              <c:numRef>
                <c:f>Summary!$F$4</c:f>
                <c:numCache>
                  <c:formatCode>General</c:formatCode>
                  <c:ptCount val="1"/>
                  <c:pt idx="0">
                    <c:v>2.3169699836580304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Summary!$A$3:$A$6</c:f>
              <c:strCache>
                <c:ptCount val="4"/>
                <c:pt idx="0">
                  <c:v>WT</c:v>
                </c:pt>
                <c:pt idx="1">
                  <c:v>DS</c:v>
                </c:pt>
                <c:pt idx="2">
                  <c:v>S243C</c:v>
                </c:pt>
                <c:pt idx="3">
                  <c:v>S318C</c:v>
                </c:pt>
              </c:strCache>
            </c:strRef>
          </c:cat>
          <c:val>
            <c:numRef>
              <c:f>Summary!$E$4</c:f>
              <c:numCache>
                <c:formatCode>0.00</c:formatCode>
                <c:ptCount val="1"/>
                <c:pt idx="0">
                  <c:v>17.637053617770974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D-47DD-990F-CE29AF3A9A5D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S243C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Summary!$F$5</c:f>
                <c:numCache>
                  <c:formatCode>General</c:formatCode>
                  <c:ptCount val="1"/>
                  <c:pt idx="0">
                    <c:v>0.20709529280519781</c:v>
                  </c:pt>
                </c:numCache>
              </c:numRef>
            </c:plus>
            <c:minus>
              <c:numRef>
                <c:f>Summary!$F$5</c:f>
                <c:numCache>
                  <c:formatCode>General</c:formatCode>
                  <c:ptCount val="1"/>
                  <c:pt idx="0">
                    <c:v>0.20709529280519781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Summary!$A$3:$A$6</c:f>
              <c:strCache>
                <c:ptCount val="4"/>
                <c:pt idx="0">
                  <c:v>WT</c:v>
                </c:pt>
                <c:pt idx="1">
                  <c:v>DS</c:v>
                </c:pt>
                <c:pt idx="2">
                  <c:v>S243C</c:v>
                </c:pt>
                <c:pt idx="3">
                  <c:v>S318C</c:v>
                </c:pt>
              </c:strCache>
            </c:strRef>
          </c:cat>
          <c:val>
            <c:numRef>
              <c:f>Summary!$E$5</c:f>
              <c:numCache>
                <c:formatCode>0.00</c:formatCode>
                <c:ptCount val="1"/>
                <c:pt idx="0">
                  <c:v>3.1906668550574682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D-47DD-990F-CE29AF3A9A5D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S318C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Summary!$F$6</c:f>
                <c:numCache>
                  <c:formatCode>General</c:formatCode>
                  <c:ptCount val="1"/>
                  <c:pt idx="0">
                    <c:v>0.59816412211377912</c:v>
                  </c:pt>
                </c:numCache>
              </c:numRef>
            </c:plus>
            <c:minus>
              <c:numRef>
                <c:f>Summary!$F$6</c:f>
                <c:numCache>
                  <c:formatCode>General</c:formatCode>
                  <c:ptCount val="1"/>
                  <c:pt idx="0">
                    <c:v>0.59816412211377912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Summary!$A$3:$A$6</c:f>
              <c:strCache>
                <c:ptCount val="4"/>
                <c:pt idx="0">
                  <c:v>WT</c:v>
                </c:pt>
                <c:pt idx="1">
                  <c:v>DS</c:v>
                </c:pt>
                <c:pt idx="2">
                  <c:v>S243C</c:v>
                </c:pt>
                <c:pt idx="3">
                  <c:v>S318C</c:v>
                </c:pt>
              </c:strCache>
            </c:strRef>
          </c:cat>
          <c:val>
            <c:numRef>
              <c:f>Summary!$E$6</c:f>
              <c:numCache>
                <c:formatCode>0.00</c:formatCode>
                <c:ptCount val="1"/>
                <c:pt idx="0">
                  <c:v>5.2144752897826514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D-47DD-990F-CE29AF3A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06408"/>
        <c:axId val="752807392"/>
      </c:barChart>
      <c:catAx>
        <c:axId val="752806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ysClr val="windowText" lastClr="000000"/>
                    </a:solidFill>
                  </a:rPr>
                  <a:t>WT</a:t>
                </a:r>
                <a:r>
                  <a:rPr lang="en-GB" sz="1000" b="1" baseline="0">
                    <a:solidFill>
                      <a:sysClr val="windowText" lastClr="000000"/>
                    </a:solidFill>
                  </a:rPr>
                  <a:t>           DS        S243C    S318C   </a:t>
                </a:r>
                <a:endParaRPr lang="en-GB" sz="1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8443570723804912"/>
              <c:y val="0.9183878286400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2807392"/>
        <c:crosses val="autoZero"/>
        <c:auto val="1"/>
        <c:lblAlgn val="ctr"/>
        <c:lblOffset val="100"/>
        <c:noMultiLvlLbl val="0"/>
      </c:catAx>
      <c:valAx>
        <c:axId val="752807392"/>
        <c:scaling>
          <c:orientation val="minMax"/>
          <c:max val="20.5"/>
          <c:min val="0"/>
        </c:scaling>
        <c:delete val="0"/>
        <c:axPos val="l"/>
        <c:title>
          <c:tx>
            <c:strRef>
              <c:f>Summary!$B$1</c:f>
              <c:strCache>
                <c:ptCount val="1"/>
                <c:pt idx="0">
                  <c:v>Kd (µM)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6408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'WT(3)'!$D$5:$D$20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'WT(3)'!$H$5:$H$20</c:f>
              <c:numCache>
                <c:formatCode>0.00</c:formatCode>
                <c:ptCount val="16"/>
                <c:pt idx="0">
                  <c:v>0.35715760818814779</c:v>
                </c:pt>
                <c:pt idx="1">
                  <c:v>1.8578013732435483</c:v>
                </c:pt>
                <c:pt idx="2">
                  <c:v>1.9441850174510868</c:v>
                </c:pt>
                <c:pt idx="3">
                  <c:v>3.0681120227519791</c:v>
                </c:pt>
                <c:pt idx="4">
                  <c:v>3.4977767727171383</c:v>
                </c:pt>
                <c:pt idx="5">
                  <c:v>4.9454180824670715</c:v>
                </c:pt>
                <c:pt idx="6">
                  <c:v>5.4737877816432672</c:v>
                </c:pt>
                <c:pt idx="7">
                  <c:v>5.8641593380776982</c:v>
                </c:pt>
                <c:pt idx="8">
                  <c:v>-2.769739911123466</c:v>
                </c:pt>
                <c:pt idx="9">
                  <c:v>0.79406891571284177</c:v>
                </c:pt>
                <c:pt idx="10">
                  <c:v>-6.7966209313297554</c:v>
                </c:pt>
                <c:pt idx="11">
                  <c:v>-1.2921099970652108</c:v>
                </c:pt>
                <c:pt idx="12">
                  <c:v>-3.5155971816405724</c:v>
                </c:pt>
                <c:pt idx="13">
                  <c:v>-1.5674091404208639</c:v>
                </c:pt>
                <c:pt idx="14">
                  <c:v>-0.36393046871120305</c:v>
                </c:pt>
                <c:pt idx="15">
                  <c:v>5.1481331231148033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C-4036-807D-9112AA40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4664"/>
        <c:axId val="701607288"/>
      </c:scatterChart>
      <c:valAx>
        <c:axId val="70160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288"/>
        <c:crosses val="autoZero"/>
        <c:crossBetween val="midCat"/>
      </c:valAx>
      <c:valAx>
        <c:axId val="701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 MMP-1*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'WT summ'!$H$6:$H$21</c:f>
                <c:numCache>
                  <c:formatCode>General</c:formatCode>
                  <c:ptCount val="16"/>
                  <c:pt idx="0">
                    <c:v>9.6357698348708897E-5</c:v>
                  </c:pt>
                  <c:pt idx="1">
                    <c:v>3.6481491065966273E-4</c:v>
                  </c:pt>
                  <c:pt idx="2">
                    <c:v>1.2006131135271184E-3</c:v>
                  </c:pt>
                  <c:pt idx="3">
                    <c:v>1.6569384865087228E-3</c:v>
                  </c:pt>
                  <c:pt idx="4">
                    <c:v>1.5790467473512722E-3</c:v>
                  </c:pt>
                  <c:pt idx="5">
                    <c:v>2.0333576691322331E-3</c:v>
                  </c:pt>
                  <c:pt idx="6">
                    <c:v>2.2805009625951863E-3</c:v>
                  </c:pt>
                  <c:pt idx="7">
                    <c:v>2.5067543433306277E-3</c:v>
                  </c:pt>
                  <c:pt idx="8">
                    <c:v>5.2930412922719463E-3</c:v>
                  </c:pt>
                  <c:pt idx="9">
                    <c:v>6.2161575152729605E-3</c:v>
                  </c:pt>
                  <c:pt idx="10">
                    <c:v>8.7506761780481897E-3</c:v>
                  </c:pt>
                  <c:pt idx="11">
                    <c:v>7.5344650243552337E-3</c:v>
                  </c:pt>
                  <c:pt idx="12">
                    <c:v>4.5144124306567678E-3</c:v>
                  </c:pt>
                  <c:pt idx="13">
                    <c:v>5.7762051195667762E-3</c:v>
                  </c:pt>
                  <c:pt idx="14">
                    <c:v>2.8080563949495528E-3</c:v>
                  </c:pt>
                  <c:pt idx="15">
                    <c:v>4.8410646795930476E-3</c:v>
                  </c:pt>
                </c:numCache>
              </c:numRef>
            </c:plus>
            <c:minus>
              <c:numRef>
                <c:f>'WT summ'!$H$6:$H$21</c:f>
                <c:numCache>
                  <c:formatCode>General</c:formatCode>
                  <c:ptCount val="16"/>
                  <c:pt idx="0">
                    <c:v>9.6357698348708897E-5</c:v>
                  </c:pt>
                  <c:pt idx="1">
                    <c:v>3.6481491065966273E-4</c:v>
                  </c:pt>
                  <c:pt idx="2">
                    <c:v>1.2006131135271184E-3</c:v>
                  </c:pt>
                  <c:pt idx="3">
                    <c:v>1.6569384865087228E-3</c:v>
                  </c:pt>
                  <c:pt idx="4">
                    <c:v>1.5790467473512722E-3</c:v>
                  </c:pt>
                  <c:pt idx="5">
                    <c:v>2.0333576691322331E-3</c:v>
                  </c:pt>
                  <c:pt idx="6">
                    <c:v>2.2805009625951863E-3</c:v>
                  </c:pt>
                  <c:pt idx="7">
                    <c:v>2.5067543433306277E-3</c:v>
                  </c:pt>
                  <c:pt idx="8">
                    <c:v>5.2930412922719463E-3</c:v>
                  </c:pt>
                  <c:pt idx="9">
                    <c:v>6.2161575152729605E-3</c:v>
                  </c:pt>
                  <c:pt idx="10">
                    <c:v>8.7506761780481897E-3</c:v>
                  </c:pt>
                  <c:pt idx="11">
                    <c:v>7.5344650243552337E-3</c:v>
                  </c:pt>
                  <c:pt idx="12">
                    <c:v>4.5144124306567678E-3</c:v>
                  </c:pt>
                  <c:pt idx="13">
                    <c:v>5.7762051195667762E-3</c:v>
                  </c:pt>
                  <c:pt idx="14">
                    <c:v>2.8080563949495528E-3</c:v>
                  </c:pt>
                  <c:pt idx="15">
                    <c:v>4.8410646795930476E-3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'WT summ'!$C$6:$C$21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 summ'!$G$6:$G$21</c:f>
              <c:numCache>
                <c:formatCode>0.00</c:formatCode>
                <c:ptCount val="16"/>
                <c:pt idx="0">
                  <c:v>2.3532334842241612E-2</c:v>
                </c:pt>
                <c:pt idx="1">
                  <c:v>3.6702125747323552E-2</c:v>
                </c:pt>
                <c:pt idx="2">
                  <c:v>4.836546413058742E-2</c:v>
                </c:pt>
                <c:pt idx="3">
                  <c:v>7.0496815470983784E-2</c:v>
                </c:pt>
                <c:pt idx="4">
                  <c:v>9.4482816119848198E-2</c:v>
                </c:pt>
                <c:pt idx="5">
                  <c:v>0.1298204356145993</c:v>
                </c:pt>
                <c:pt idx="6">
                  <c:v>0.1708622116028238</c:v>
                </c:pt>
                <c:pt idx="7">
                  <c:v>0.2247793594595269</c:v>
                </c:pt>
                <c:pt idx="8">
                  <c:v>0.26154709307299151</c:v>
                </c:pt>
                <c:pt idx="9">
                  <c:v>0.34323132962260727</c:v>
                </c:pt>
                <c:pt idx="10">
                  <c:v>0.40609452835732629</c:v>
                </c:pt>
                <c:pt idx="11">
                  <c:v>0.50731227985058058</c:v>
                </c:pt>
                <c:pt idx="12">
                  <c:v>0.58656622824490068</c:v>
                </c:pt>
                <c:pt idx="13">
                  <c:v>0.67299236666521178</c:v>
                </c:pt>
                <c:pt idx="14">
                  <c:v>0.74726943407580693</c:v>
                </c:pt>
                <c:pt idx="15">
                  <c:v>0.81970859986091238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0-4B02-9748-653834B285D7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'WT summ'!$C$3:$C$62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8.2209799408089097E-3</c:v>
                </c:pt>
                <c:pt idx="2">
                  <c:v>3.2883919763235799E-2</c:v>
                </c:pt>
                <c:pt idx="3">
                  <c:v>5.7546859585662614E-2</c:v>
                </c:pt>
                <c:pt idx="4">
                  <c:v>8.2209799408089451E-2</c:v>
                </c:pt>
                <c:pt idx="5">
                  <c:v>0.11509371917132523</c:v>
                </c:pt>
                <c:pt idx="6">
                  <c:v>0.1644195988161789</c:v>
                </c:pt>
                <c:pt idx="7">
                  <c:v>0.23018743834265046</c:v>
                </c:pt>
                <c:pt idx="8">
                  <c:v>0.3288391976323578</c:v>
                </c:pt>
                <c:pt idx="9">
                  <c:v>0.46037487668530092</c:v>
                </c:pt>
                <c:pt idx="10">
                  <c:v>0.65767839526471561</c:v>
                </c:pt>
                <c:pt idx="11">
                  <c:v>0.92074975337060183</c:v>
                </c:pt>
                <c:pt idx="12">
                  <c:v>1.3153567905294312</c:v>
                </c:pt>
                <c:pt idx="13">
                  <c:v>1.8414995067412037</c:v>
                </c:pt>
                <c:pt idx="14">
                  <c:v>2.6307135810588624</c:v>
                </c:pt>
                <c:pt idx="15">
                  <c:v>3.6829990134824073</c:v>
                </c:pt>
                <c:pt idx="16">
                  <c:v>5.2614271621177249</c:v>
                </c:pt>
                <c:pt idx="17">
                  <c:v>7.3659980269648146</c:v>
                </c:pt>
                <c:pt idx="18">
                  <c:v>10.52285432423545</c:v>
                </c:pt>
                <c:pt idx="19">
                  <c:v>11</c:v>
                </c:pt>
                <c:pt idx="20">
                  <c:v>11.4771456757646</c:v>
                </c:pt>
                <c:pt idx="21">
                  <c:v>11.9542913515291</c:v>
                </c:pt>
                <c:pt idx="22">
                  <c:v>12.4314370272937</c:v>
                </c:pt>
                <c:pt idx="23">
                  <c:v>12.908582703058199</c:v>
                </c:pt>
                <c:pt idx="24">
                  <c:v>13.3857283788227</c:v>
                </c:pt>
                <c:pt idx="25">
                  <c:v>13.8628740545873</c:v>
                </c:pt>
                <c:pt idx="26">
                  <c:v>14.3400197303518</c:v>
                </c:pt>
                <c:pt idx="27">
                  <c:v>14.8171654061164</c:v>
                </c:pt>
                <c:pt idx="28">
                  <c:v>15.294311081880901</c:v>
                </c:pt>
                <c:pt idx="29">
                  <c:v>15.771456757645501</c:v>
                </c:pt>
                <c:pt idx="30">
                  <c:v>16.248602433409999</c:v>
                </c:pt>
                <c:pt idx="31">
                  <c:v>16.725748109174599</c:v>
                </c:pt>
                <c:pt idx="32">
                  <c:v>17.2028937849391</c:v>
                </c:pt>
                <c:pt idx="33">
                  <c:v>17.6800394607037</c:v>
                </c:pt>
                <c:pt idx="34">
                  <c:v>18.1571851364683</c:v>
                </c:pt>
                <c:pt idx="35">
                  <c:v>18.6343308122328</c:v>
                </c:pt>
                <c:pt idx="36">
                  <c:v>19.1114764879974</c:v>
                </c:pt>
                <c:pt idx="37">
                  <c:v>19.588622163761901</c:v>
                </c:pt>
                <c:pt idx="38">
                  <c:v>20.065767839526501</c:v>
                </c:pt>
                <c:pt idx="39">
                  <c:v>20.5429135152912</c:v>
                </c:pt>
                <c:pt idx="40">
                  <c:v>21.0200591910558</c:v>
                </c:pt>
                <c:pt idx="41">
                  <c:v>21.4972048668204</c:v>
                </c:pt>
                <c:pt idx="42">
                  <c:v>21.974350542585</c:v>
                </c:pt>
                <c:pt idx="43">
                  <c:v>22.4514962183496</c:v>
                </c:pt>
                <c:pt idx="44">
                  <c:v>22.9286418941142</c:v>
                </c:pt>
                <c:pt idx="45">
                  <c:v>23.4057875698788</c:v>
                </c:pt>
                <c:pt idx="46">
                  <c:v>23.8829332456434</c:v>
                </c:pt>
                <c:pt idx="47">
                  <c:v>24.360078921408</c:v>
                </c:pt>
                <c:pt idx="48">
                  <c:v>24.8372245971726</c:v>
                </c:pt>
                <c:pt idx="49">
                  <c:v>25.3143702729372</c:v>
                </c:pt>
                <c:pt idx="50">
                  <c:v>25.7915159487018</c:v>
                </c:pt>
                <c:pt idx="51">
                  <c:v>26.2686616244664</c:v>
                </c:pt>
                <c:pt idx="52">
                  <c:v>26.745807300231</c:v>
                </c:pt>
                <c:pt idx="53">
                  <c:v>27.2229529759956</c:v>
                </c:pt>
                <c:pt idx="54">
                  <c:v>27.7000986517602</c:v>
                </c:pt>
                <c:pt idx="55">
                  <c:v>28.1772443275248</c:v>
                </c:pt>
                <c:pt idx="56">
                  <c:v>28.6543900032894</c:v>
                </c:pt>
                <c:pt idx="57">
                  <c:v>29.131535679054</c:v>
                </c:pt>
                <c:pt idx="58">
                  <c:v>29.6086813548186</c:v>
                </c:pt>
                <c:pt idx="59">
                  <c:v>30.0858270305832</c:v>
                </c:pt>
              </c:numCache>
            </c:numRef>
          </c:xVal>
          <c:yVal>
            <c:numRef>
              <c:f>'WT summ'!$I$3:$I$62</c:f>
              <c:numCache>
                <c:formatCode>0.00</c:formatCode>
                <c:ptCount val="60"/>
                <c:pt idx="0">
                  <c:v>0</c:v>
                </c:pt>
                <c:pt idx="1">
                  <c:v>3.2683802660403659E-3</c:v>
                </c:pt>
                <c:pt idx="2">
                  <c:v>1.294657804359026E-2</c:v>
                </c:pt>
                <c:pt idx="3">
                  <c:v>2.2438633932236506E-2</c:v>
                </c:pt>
                <c:pt idx="4">
                  <c:v>3.1749866914158993E-2</c:v>
                </c:pt>
                <c:pt idx="5">
                  <c:v>4.3892382755410742E-2</c:v>
                </c:pt>
                <c:pt idx="6">
                  <c:v>6.1545667089096041E-2</c:v>
                </c:pt>
                <c:pt idx="7">
                  <c:v>8.4093692952437113E-2</c:v>
                </c:pt>
                <c:pt idx="8">
                  <c:v>0.11595481757815038</c:v>
                </c:pt>
                <c:pt idx="9">
                  <c:v>0.15514100579889009</c:v>
                </c:pt>
                <c:pt idx="10">
                  <c:v>0.2078127460927065</c:v>
                </c:pt>
                <c:pt idx="11">
                  <c:v>0.26860964162828815</c:v>
                </c:pt>
                <c:pt idx="12">
                  <c:v>0.34411417956133356</c:v>
                </c:pt>
                <c:pt idx="13">
                  <c:v>0.42347091305962614</c:v>
                </c:pt>
                <c:pt idx="14">
                  <c:v>0.5120311723422768</c:v>
                </c:pt>
                <c:pt idx="15">
                  <c:v>0.59498358438447119</c:v>
                </c:pt>
                <c:pt idx="16">
                  <c:v>0.67727594735906516</c:v>
                </c:pt>
                <c:pt idx="17">
                  <c:v>0.74606859933807357</c:v>
                </c:pt>
                <c:pt idx="18">
                  <c:v>0.80759036511012028</c:v>
                </c:pt>
                <c:pt idx="19">
                  <c:v>0.81438734743144403</c:v>
                </c:pt>
                <c:pt idx="20">
                  <c:v>0.82072050009366215</c:v>
                </c:pt>
                <c:pt idx="21">
                  <c:v>0.82663573455657546</c:v>
                </c:pt>
                <c:pt idx="22">
                  <c:v>0.8321730965181966</c:v>
                </c:pt>
                <c:pt idx="23">
                  <c:v>0.83736767369983711</c:v>
                </c:pt>
                <c:pt idx="24">
                  <c:v>0.84225034010609234</c:v>
                </c:pt>
                <c:pt idx="25">
                  <c:v>0.84684837012429037</c:v>
                </c:pt>
                <c:pt idx="26">
                  <c:v>0.85118594826836858</c:v>
                </c:pt>
                <c:pt idx="27">
                  <c:v>0.8552845946863622</c:v>
                </c:pt>
                <c:pt idx="28">
                  <c:v>0.85916352223649117</c:v>
                </c:pt>
                <c:pt idx="29">
                  <c:v>0.86283993763626921</c:v>
                </c:pt>
                <c:pt idx="30">
                  <c:v>0.86632929664410985</c:v>
                </c:pt>
                <c:pt idx="31">
                  <c:v>0.86964552125627625</c:v>
                </c:pt>
                <c:pt idx="32">
                  <c:v>0.87280118535596896</c:v>
                </c:pt>
                <c:pt idx="33">
                  <c:v>0.87580767403425963</c:v>
                </c:pt>
                <c:pt idx="34">
                  <c:v>0.8786753208383401</c:v>
                </c:pt>
                <c:pt idx="35">
                  <c:v>0.88141352643424586</c:v>
                </c:pt>
                <c:pt idx="36">
                  <c:v>0.8840308615554715</c:v>
                </c:pt>
                <c:pt idx="37">
                  <c:v>0.88653515661284032</c:v>
                </c:pt>
                <c:pt idx="38">
                  <c:v>0.88893357993932476</c:v>
                </c:pt>
                <c:pt idx="39">
                  <c:v>0.89123270631663509</c:v>
                </c:pt>
                <c:pt idx="40">
                  <c:v>0.89343857716323172</c:v>
                </c:pt>
                <c:pt idx="41">
                  <c:v>0.89555675354400899</c:v>
                </c:pt>
                <c:pt idx="42">
                  <c:v>0.89759236298099221</c:v>
                </c:pt>
                <c:pt idx="43">
                  <c:v>0.89955014089461449</c:v>
                </c:pt>
                <c:pt idx="44">
                  <c:v>0.90143446738064381</c:v>
                </c:pt>
                <c:pt idx="45">
                  <c:v>0.90324939992396613</c:v>
                </c:pt>
                <c:pt idx="46">
                  <c:v>0.90499870256347248</c:v>
                </c:pt>
                <c:pt idx="47">
                  <c:v>0.90668587194923511</c:v>
                </c:pt>
                <c:pt idx="48">
                  <c:v>0.90831416067156778</c:v>
                </c:pt>
                <c:pt idx="49">
                  <c:v>0.90988659818948869</c:v>
                </c:pt>
                <c:pt idx="50">
                  <c:v>0.91140600964191965</c:v>
                </c:pt>
                <c:pt idx="51">
                  <c:v>0.91287503278737692</c:v>
                </c:pt>
                <c:pt idx="52">
                  <c:v>0.91429613328583537</c:v>
                </c:pt>
                <c:pt idx="53">
                  <c:v>0.91567161850901568</c:v>
                </c:pt>
                <c:pt idx="54">
                  <c:v>0.91700365004180684</c:v>
                </c:pt>
                <c:pt idx="55">
                  <c:v>0.91829425501729534</c:v>
                </c:pt>
                <c:pt idx="56">
                  <c:v>0.91954533641042002</c:v>
                </c:pt>
                <c:pt idx="57">
                  <c:v>0.92075868240018854</c:v>
                </c:pt>
                <c:pt idx="58">
                  <c:v>0.92193597489732337</c:v>
                </c:pt>
                <c:pt idx="59">
                  <c:v>0.92307879732286324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0-4B02-9748-653834B2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15840"/>
        <c:axId val="563922072"/>
      </c:scatterChart>
      <c:valAx>
        <c:axId val="5639158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2072"/>
        <c:crosses val="autoZero"/>
        <c:crossBetween val="midCat"/>
      </c:valAx>
      <c:valAx>
        <c:axId val="563922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DS!$D$5:$D$17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DS!$E$5:$E$17</c:f>
              <c:numCache>
                <c:formatCode>0.00</c:formatCode>
                <c:ptCount val="13"/>
                <c:pt idx="0">
                  <c:v>53.133333333333333</c:v>
                </c:pt>
                <c:pt idx="1">
                  <c:v>72.966666666666654</c:v>
                </c:pt>
                <c:pt idx="2">
                  <c:v>90.2</c:v>
                </c:pt>
                <c:pt idx="3">
                  <c:v>118.8</c:v>
                </c:pt>
                <c:pt idx="4">
                  <c:v>146.06666666666666</c:v>
                </c:pt>
                <c:pt idx="5">
                  <c:v>181.13333333333333</c:v>
                </c:pt>
                <c:pt idx="6">
                  <c:v>215.9</c:v>
                </c:pt>
                <c:pt idx="7">
                  <c:v>254.36666666666665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1F2-AB20-9A80609429F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DS!$D$5:$D$12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DS!$F$5:$F$12</c:f>
              <c:numCache>
                <c:formatCode>0.00</c:formatCode>
                <c:ptCount val="8"/>
                <c:pt idx="0">
                  <c:v>51.111771785204404</c:v>
                </c:pt>
                <c:pt idx="1">
                  <c:v>69.268231157463831</c:v>
                </c:pt>
                <c:pt idx="2">
                  <c:v>90.762677711629365</c:v>
                </c:pt>
                <c:pt idx="3">
                  <c:v>118.2930977764474</c:v>
                </c:pt>
                <c:pt idx="4">
                  <c:v>148.27699277135673</c:v>
                </c:pt>
                <c:pt idx="5">
                  <c:v>183.08138911845393</c:v>
                </c:pt>
                <c:pt idx="6">
                  <c:v>217.04546413778701</c:v>
                </c:pt>
                <c:pt idx="7">
                  <c:v>252.12489946852887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1F2-AB20-9A806094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DS!$D$5:$D$17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DS!$I$5:$I$17</c:f>
              <c:numCache>
                <c:formatCode>0.00</c:formatCode>
                <c:ptCount val="13"/>
                <c:pt idx="0">
                  <c:v>0.13126721030183366</c:v>
                </c:pt>
                <c:pt idx="1">
                  <c:v>0.18026594940446289</c:v>
                </c:pt>
                <c:pt idx="2">
                  <c:v>0.22284132438943657</c:v>
                </c:pt>
                <c:pt idx="3">
                  <c:v>0.29349832968364814</c:v>
                </c:pt>
                <c:pt idx="4">
                  <c:v>0.36086130209701073</c:v>
                </c:pt>
                <c:pt idx="5">
                  <c:v>0.4474943668633401</c:v>
                </c:pt>
                <c:pt idx="6">
                  <c:v>0.53338627423147844</c:v>
                </c:pt>
                <c:pt idx="7">
                  <c:v>0.62841912284397272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C-4A68-803B-88782377748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DS!$D$2:$D$15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0.33823460327899602</c:v>
                </c:pt>
                <c:pt idx="2">
                  <c:v>1.3529384131159901</c:v>
                </c:pt>
                <c:pt idx="3">
                  <c:v>2.3676422229529761</c:v>
                </c:pt>
                <c:pt idx="4">
                  <c:v>3.3823460327899659</c:v>
                </c:pt>
                <c:pt idx="5">
                  <c:v>4.7352844459059522</c:v>
                </c:pt>
                <c:pt idx="6">
                  <c:v>6.7646920655799319</c:v>
                </c:pt>
                <c:pt idx="7">
                  <c:v>9.4705688918119044</c:v>
                </c:pt>
                <c:pt idx="8">
                  <c:v>13.529384131159864</c:v>
                </c:pt>
                <c:pt idx="9">
                  <c:v>18.941137783623809</c:v>
                </c:pt>
                <c:pt idx="10">
                  <c:v>27.058768262319727</c:v>
                </c:pt>
                <c:pt idx="11">
                  <c:v>25.766228885503601</c:v>
                </c:pt>
                <c:pt idx="12">
                  <c:v>29.096229086833699</c:v>
                </c:pt>
                <c:pt idx="13">
                  <c:v>32.426229288163803</c:v>
                </c:pt>
              </c:numCache>
            </c:numRef>
          </c:xVal>
          <c:yVal>
            <c:numRef>
              <c:f>DS!$J$2:$J$15</c:f>
              <c:numCache>
                <c:formatCode>0.00</c:formatCode>
                <c:ptCount val="14"/>
                <c:pt idx="0">
                  <c:v>0</c:v>
                </c:pt>
                <c:pt idx="1">
                  <c:v>2.0228381438689356E-2</c:v>
                </c:pt>
                <c:pt idx="2">
                  <c:v>7.6284207607084903E-2</c:v>
                </c:pt>
                <c:pt idx="3">
                  <c:v>0.12627289264418609</c:v>
                </c:pt>
                <c:pt idx="4">
                  <c:v>0.17112887327320259</c:v>
                </c:pt>
                <c:pt idx="5">
                  <c:v>0.22423143355200759</c:v>
                </c:pt>
                <c:pt idx="6">
                  <c:v>0.29224601523982985</c:v>
                </c:pt>
                <c:pt idx="7">
                  <c:v>0.36632196724669674</c:v>
                </c:pt>
                <c:pt idx="8">
                  <c:v>0.45230708672077663</c:v>
                </c:pt>
                <c:pt idx="9">
                  <c:v>0.53621617163175628</c:v>
                </c:pt>
                <c:pt idx="10">
                  <c:v>0.62288078169756678</c:v>
                </c:pt>
                <c:pt idx="11">
                  <c:v>0.61131600233323635</c:v>
                </c:pt>
                <c:pt idx="12">
                  <c:v>0.63977581464590361</c:v>
                </c:pt>
                <c:pt idx="13">
                  <c:v>0.66435226156996707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C-4A68-803B-88782377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DS!$H$5:$H$12</c:f>
              <c:numCache>
                <c:formatCode>0.00</c:formatCode>
                <c:ptCount val="8"/>
                <c:pt idx="0">
                  <c:v>2.0215615481289291</c:v>
                </c:pt>
                <c:pt idx="1">
                  <c:v>3.6984355092028238</c:v>
                </c:pt>
                <c:pt idx="2">
                  <c:v>-0.56267771162936242</c:v>
                </c:pt>
                <c:pt idx="3">
                  <c:v>0.50690222355260062</c:v>
                </c:pt>
                <c:pt idx="4">
                  <c:v>-2.2103261046900684</c:v>
                </c:pt>
                <c:pt idx="5">
                  <c:v>-1.9480557851206015</c:v>
                </c:pt>
                <c:pt idx="6">
                  <c:v>-1.1454641377870018</c:v>
                </c:pt>
                <c:pt idx="7">
                  <c:v>2.2417671981377794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5-466E-9F00-63AC60ED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2624"/>
        <c:axId val="605324264"/>
      </c:scatterChart>
      <c:valAx>
        <c:axId val="6053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4264"/>
        <c:crosses val="autoZero"/>
        <c:crossBetween val="midCat"/>
      </c:valAx>
      <c:valAx>
        <c:axId val="6053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'DS(2)'!$D$5:$D$17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'DS(2)'!$E$5:$E$17</c:f>
              <c:numCache>
                <c:formatCode>0.00</c:formatCode>
                <c:ptCount val="13"/>
                <c:pt idx="0">
                  <c:v>53.6</c:v>
                </c:pt>
                <c:pt idx="1">
                  <c:v>74.099999999999994</c:v>
                </c:pt>
                <c:pt idx="2">
                  <c:v>92.8</c:v>
                </c:pt>
                <c:pt idx="3">
                  <c:v>120.9</c:v>
                </c:pt>
                <c:pt idx="4">
                  <c:v>148.80000000000001</c:v>
                </c:pt>
                <c:pt idx="5">
                  <c:v>185.5</c:v>
                </c:pt>
                <c:pt idx="6">
                  <c:v>220.8</c:v>
                </c:pt>
                <c:pt idx="7">
                  <c:v>258.10000000000002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D-4537-A1F1-DC2E4FCC9012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'DS(2)'!$D$5:$D$17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'DS(2)'!$F$5:$F$17</c:f>
              <c:numCache>
                <c:formatCode>0.00</c:formatCode>
                <c:ptCount val="13"/>
                <c:pt idx="0">
                  <c:v>52.292790457954197</c:v>
                </c:pt>
                <c:pt idx="1">
                  <c:v>70.836551126908773</c:v>
                </c:pt>
                <c:pt idx="2">
                  <c:v>92.76770948027729</c:v>
                </c:pt>
                <c:pt idx="3">
                  <c:v>120.823022762595</c:v>
                </c:pt>
                <c:pt idx="4">
                  <c:v>151.33465323345519</c:v>
                </c:pt>
                <c:pt idx="5">
                  <c:v>186.69431238839132</c:v>
                </c:pt>
                <c:pt idx="6">
                  <c:v>221.14102138392911</c:v>
                </c:pt>
                <c:pt idx="7">
                  <c:v>256.65768716254479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D-4537-A1F1-DC2E4FCC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'DS(2)'!$D$5:$D$12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'DS(2)'!$H$5:$H$12</c:f>
              <c:numCache>
                <c:formatCode>0.00</c:formatCode>
                <c:ptCount val="8"/>
                <c:pt idx="0">
                  <c:v>1.3072095420458041</c:v>
                </c:pt>
                <c:pt idx="1">
                  <c:v>3.263448873091221</c:v>
                </c:pt>
                <c:pt idx="2">
                  <c:v>3.2290519722707245E-2</c:v>
                </c:pt>
                <c:pt idx="3">
                  <c:v>7.6977237405003507E-2</c:v>
                </c:pt>
                <c:pt idx="4">
                  <c:v>-2.5346532334551739</c:v>
                </c:pt>
                <c:pt idx="5">
                  <c:v>-1.1943123883913245</c:v>
                </c:pt>
                <c:pt idx="6">
                  <c:v>-0.34102138392910319</c:v>
                </c:pt>
                <c:pt idx="7">
                  <c:v>1.4423128374552334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A-4877-A778-D7DCB5AC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0504"/>
        <c:axId val="605363624"/>
      </c:scatterChart>
      <c:valAx>
        <c:axId val="6053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3624"/>
        <c:crosses val="autoZero"/>
        <c:crossBetween val="midCat"/>
      </c:valAx>
      <c:valAx>
        <c:axId val="6053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'DS(2)'!$D$5:$D$12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'DS(2)'!$I$5:$I$12</c:f>
              <c:numCache>
                <c:formatCode>0.00</c:formatCode>
                <c:ptCount val="8"/>
                <c:pt idx="0">
                  <c:v>0.13057661313867813</c:v>
                </c:pt>
                <c:pt idx="1">
                  <c:v>0.18051729540253822</c:v>
                </c:pt>
                <c:pt idx="2">
                  <c:v>0.22607294215054721</c:v>
                </c:pt>
                <c:pt idx="3">
                  <c:v>0.29452821881466767</c:v>
                </c:pt>
                <c:pt idx="4">
                  <c:v>0.36249626931036022</c:v>
                </c:pt>
                <c:pt idx="5">
                  <c:v>0.45190227121688048</c:v>
                </c:pt>
                <c:pt idx="6">
                  <c:v>0.53789768994440545</c:v>
                </c:pt>
                <c:pt idx="7">
                  <c:v>0.6287653703562095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8-9C40-B5A8-4FD7042C2355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'DS(2)'!$D$2:$D$15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0.33823460327899602</c:v>
                </c:pt>
                <c:pt idx="2">
                  <c:v>1.3529384131159901</c:v>
                </c:pt>
                <c:pt idx="3">
                  <c:v>2.3676422229529761</c:v>
                </c:pt>
                <c:pt idx="4">
                  <c:v>3.3823460327899659</c:v>
                </c:pt>
                <c:pt idx="5">
                  <c:v>4.7352844459059522</c:v>
                </c:pt>
                <c:pt idx="6">
                  <c:v>6.7646920655799319</c:v>
                </c:pt>
                <c:pt idx="7">
                  <c:v>9.4705688918119044</c:v>
                </c:pt>
                <c:pt idx="8">
                  <c:v>13.529384131159864</c:v>
                </c:pt>
                <c:pt idx="9">
                  <c:v>18.941137783623809</c:v>
                </c:pt>
                <c:pt idx="10">
                  <c:v>27.058768262319727</c:v>
                </c:pt>
                <c:pt idx="11">
                  <c:v>25.766228885503601</c:v>
                </c:pt>
                <c:pt idx="12">
                  <c:v>29.096229086833699</c:v>
                </c:pt>
                <c:pt idx="13">
                  <c:v>32.426229288163803</c:v>
                </c:pt>
              </c:numCache>
            </c:numRef>
          </c:xVal>
          <c:yVal>
            <c:numRef>
              <c:f>'DS(2)'!$J$2:$J$15</c:f>
              <c:numCache>
                <c:formatCode>0.00</c:formatCode>
                <c:ptCount val="14"/>
                <c:pt idx="0">
                  <c:v>0</c:v>
                </c:pt>
                <c:pt idx="1">
                  <c:v>2.0429647314961458E-2</c:v>
                </c:pt>
                <c:pt idx="2">
                  <c:v>7.6999378802620214E-2</c:v>
                </c:pt>
                <c:pt idx="3">
                  <c:v>0.12739207965616128</c:v>
                </c:pt>
                <c:pt idx="4">
                  <c:v>0.17256710695105523</c:v>
                </c:pt>
                <c:pt idx="5">
                  <c:v>0.22599427821954199</c:v>
                </c:pt>
                <c:pt idx="6">
                  <c:v>0.29434069219248266</c:v>
                </c:pt>
                <c:pt idx="7">
                  <c:v>0.36867101622650905</c:v>
                </c:pt>
                <c:pt idx="8">
                  <c:v>0.45481177246138987</c:v>
                </c:pt>
                <c:pt idx="9">
                  <c:v>0.53872846265562424</c:v>
                </c:pt>
                <c:pt idx="10">
                  <c:v>0.62525170756887105</c:v>
                </c:pt>
                <c:pt idx="11">
                  <c:v>0.61371454529315772</c:v>
                </c:pt>
                <c:pt idx="12">
                  <c:v>0.64210155384632339</c:v>
                </c:pt>
                <c:pt idx="13">
                  <c:v>0.66660201421511034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8-9C40-B5A8-4FD7042C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'DS(3)'!$D$5:$D$17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'DS(3)'!$E$5:$E$17</c:f>
              <c:numCache>
                <c:formatCode>0.00</c:formatCode>
                <c:ptCount val="13"/>
                <c:pt idx="0">
                  <c:v>44.1</c:v>
                </c:pt>
                <c:pt idx="1">
                  <c:v>61.5</c:v>
                </c:pt>
                <c:pt idx="2">
                  <c:v>76</c:v>
                </c:pt>
                <c:pt idx="3">
                  <c:v>101.6</c:v>
                </c:pt>
                <c:pt idx="4">
                  <c:v>127.7</c:v>
                </c:pt>
                <c:pt idx="5">
                  <c:v>160.9</c:v>
                </c:pt>
                <c:pt idx="6">
                  <c:v>194.1</c:v>
                </c:pt>
                <c:pt idx="7">
                  <c:v>233.8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5-4834-A2D0-2898AE833E1B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'DS(3)'!$D$5:$D$17</c:f>
              <c:numCache>
                <c:formatCode>0.00</c:formatCode>
                <c:ptCount val="13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'DS(3)'!$F$5:$F$17</c:f>
              <c:numCache>
                <c:formatCode>0.00</c:formatCode>
                <c:ptCount val="13"/>
                <c:pt idx="0">
                  <c:v>42.360551145412742</c:v>
                </c:pt>
                <c:pt idx="1">
                  <c:v>57.923397184259485</c:v>
                </c:pt>
                <c:pt idx="2">
                  <c:v>76.71228532967173</c:v>
                </c:pt>
                <c:pt idx="3">
                  <c:v>101.37487302154224</c:v>
                </c:pt>
                <c:pt idx="4">
                  <c:v>129.02979760690772</c:v>
                </c:pt>
                <c:pt idx="5">
                  <c:v>162.21979966831967</c:v>
                </c:pt>
                <c:pt idx="6">
                  <c:v>195.79583875624937</c:v>
                </c:pt>
                <c:pt idx="7">
                  <c:v>231.77523727406106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5-4834-A2D0-2898AE83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'DS(3)'!$D$5:$D$12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'DS(3)'!$H$5:$H$12</c:f>
              <c:numCache>
                <c:formatCode>0.00</c:formatCode>
                <c:ptCount val="8"/>
                <c:pt idx="0">
                  <c:v>1.7394488545872591</c:v>
                </c:pt>
                <c:pt idx="1">
                  <c:v>3.5766028157405145</c:v>
                </c:pt>
                <c:pt idx="2">
                  <c:v>-0.71228532967172953</c:v>
                </c:pt>
                <c:pt idx="3">
                  <c:v>0.22512697845775165</c:v>
                </c:pt>
                <c:pt idx="4">
                  <c:v>-1.329797606907718</c:v>
                </c:pt>
                <c:pt idx="5">
                  <c:v>-1.3197996683196607</c:v>
                </c:pt>
                <c:pt idx="6">
                  <c:v>-1.6958387562493726</c:v>
                </c:pt>
                <c:pt idx="7">
                  <c:v>2.024762725938956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2-4226-AA69-DB7B6B99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17376"/>
        <c:axId val="605319016"/>
      </c:scatterChart>
      <c:valAx>
        <c:axId val="6053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9016"/>
        <c:crosses val="autoZero"/>
        <c:crossBetween val="midCat"/>
      </c:valAx>
      <c:valAx>
        <c:axId val="6053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Obs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WT!$D$5:$D$20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WT!$E$5:$E$20</c:f>
              <c:numCache>
                <c:formatCode>0.00</c:formatCode>
                <c:ptCount val="16"/>
                <c:pt idx="0">
                  <c:v>10.5</c:v>
                </c:pt>
                <c:pt idx="1">
                  <c:v>16.600000000000001</c:v>
                </c:pt>
                <c:pt idx="2">
                  <c:v>21.9</c:v>
                </c:pt>
                <c:pt idx="3">
                  <c:v>32.4</c:v>
                </c:pt>
                <c:pt idx="4">
                  <c:v>43.1</c:v>
                </c:pt>
                <c:pt idx="5">
                  <c:v>59.1</c:v>
                </c:pt>
                <c:pt idx="6">
                  <c:v>77.599999999999994</c:v>
                </c:pt>
                <c:pt idx="7">
                  <c:v>101.8</c:v>
                </c:pt>
                <c:pt idx="8">
                  <c:v>118.1</c:v>
                </c:pt>
                <c:pt idx="9">
                  <c:v>153.4</c:v>
                </c:pt>
                <c:pt idx="10">
                  <c:v>183.9</c:v>
                </c:pt>
                <c:pt idx="11">
                  <c:v>228.3</c:v>
                </c:pt>
                <c:pt idx="12">
                  <c:v>262.89999999999998</c:v>
                </c:pt>
                <c:pt idx="13">
                  <c:v>302.3</c:v>
                </c:pt>
                <c:pt idx="14">
                  <c:v>335.4</c:v>
                </c:pt>
                <c:pt idx="15">
                  <c:v>368.2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58-48E8-A21A-6E2A39D14D4C}"/>
            </c:ext>
          </c:extLst>
        </c:ser>
        <c:ser>
          <c:idx val="3"/>
          <c:order val="1"/>
          <c:tx>
            <c:v>Calc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WT!$D$5:$D$20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WT!$F$5:$F$20</c:f>
              <c:numCache>
                <c:formatCode>0.00</c:formatCode>
                <c:ptCount val="16"/>
                <c:pt idx="0">
                  <c:v>10.159663752236797</c:v>
                </c:pt>
                <c:pt idx="1">
                  <c:v>14.373958943457147</c:v>
                </c:pt>
                <c:pt idx="2">
                  <c:v>19.868290443334374</c:v>
                </c:pt>
                <c:pt idx="3">
                  <c:v>27.85332420154424</c:v>
                </c:pt>
                <c:pt idx="4">
                  <c:v>38.047468077055797</c:v>
                </c:pt>
                <c:pt idx="5">
                  <c:v>52.442762355340648</c:v>
                </c:pt>
                <c:pt idx="6">
                  <c:v>70.132579283182963</c:v>
                </c:pt>
                <c:pt idx="7">
                  <c:v>93.88407573851029</c:v>
                </c:pt>
                <c:pt idx="8">
                  <c:v>121.2623351532188</c:v>
                </c:pt>
                <c:pt idx="9">
                  <c:v>155.20849482986566</c:v>
                </c:pt>
                <c:pt idx="10">
                  <c:v>190.82070820211075</c:v>
                </c:pt>
                <c:pt idx="11">
                  <c:v>230.48364373526283</c:v>
                </c:pt>
                <c:pt idx="12">
                  <c:v>267.5592301975982</c:v>
                </c:pt>
                <c:pt idx="13">
                  <c:v>304.26758004694892</c:v>
                </c:pt>
                <c:pt idx="14">
                  <c:v>334.89903000969838</c:v>
                </c:pt>
                <c:pt idx="15">
                  <c:v>362.25059941155206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58-48E8-A21A-6E2A39D1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DS:THP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'DS(3)'!$D$5:$D$12</c:f>
              <c:numCache>
                <c:formatCode>0.00</c:formatCode>
                <c:ptCount val="8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</c:numCache>
            </c:numRef>
          </c:xVal>
          <c:yVal>
            <c:numRef>
              <c:f>'DS(3)'!$I$5:$I$12</c:f>
              <c:numCache>
                <c:formatCode>0.00</c:formatCode>
                <c:ptCount val="8"/>
                <c:pt idx="0">
                  <c:v>0.10868770903711211</c:v>
                </c:pt>
                <c:pt idx="1">
                  <c:v>0.15157129491570057</c:v>
                </c:pt>
                <c:pt idx="2">
                  <c:v>0.18730761648119093</c:v>
                </c:pt>
                <c:pt idx="3">
                  <c:v>0.25040070834853945</c:v>
                </c:pt>
                <c:pt idx="4">
                  <c:v>0.31472608716642214</c:v>
                </c:pt>
                <c:pt idx="5">
                  <c:v>0.39654994068188976</c:v>
                </c:pt>
                <c:pt idx="6">
                  <c:v>0.47837379419735737</c:v>
                </c:pt>
                <c:pt idx="7">
                  <c:v>0.57621737806976892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7-BA4B-BB94-A5651C4D044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'DS(3)'!$D$2:$D$15</c:f>
              <c:numCache>
                <c:formatCode>0.00</c:formatCode>
                <c:ptCount val="14"/>
                <c:pt idx="0">
                  <c:v>0</c:v>
                </c:pt>
                <c:pt idx="1">
                  <c:v>0.33823460327899602</c:v>
                </c:pt>
                <c:pt idx="2">
                  <c:v>1.3529384131159901</c:v>
                </c:pt>
                <c:pt idx="3">
                  <c:v>2.3676422229529761</c:v>
                </c:pt>
                <c:pt idx="4">
                  <c:v>3.3823460327899659</c:v>
                </c:pt>
                <c:pt idx="5">
                  <c:v>4.7352844459059522</c:v>
                </c:pt>
                <c:pt idx="6">
                  <c:v>6.7646920655799319</c:v>
                </c:pt>
                <c:pt idx="7">
                  <c:v>9.4705688918119044</c:v>
                </c:pt>
                <c:pt idx="8">
                  <c:v>13.529384131159864</c:v>
                </c:pt>
                <c:pt idx="9">
                  <c:v>18.941137783623809</c:v>
                </c:pt>
                <c:pt idx="10">
                  <c:v>27.058768262319727</c:v>
                </c:pt>
                <c:pt idx="11">
                  <c:v>25.766228885503601</c:v>
                </c:pt>
                <c:pt idx="12">
                  <c:v>29.096229086833699</c:v>
                </c:pt>
                <c:pt idx="13">
                  <c:v>32.426229288163803</c:v>
                </c:pt>
              </c:numCache>
            </c:numRef>
          </c:xVal>
          <c:yVal>
            <c:numRef>
              <c:f>'DS(3)'!$J$2:$J$15</c:f>
              <c:numCache>
                <c:formatCode>0.00</c:formatCode>
                <c:ptCount val="14"/>
                <c:pt idx="0">
                  <c:v>0</c:v>
                </c:pt>
                <c:pt idx="1">
                  <c:v>1.638018991595502E-2</c:v>
                </c:pt>
                <c:pt idx="2">
                  <c:v>6.2451840633297249E-2</c:v>
                </c:pt>
                <c:pt idx="3">
                  <c:v>0.10440070878785319</c:v>
                </c:pt>
                <c:pt idx="4">
                  <c:v>0.14275649296153908</c:v>
                </c:pt>
                <c:pt idx="5">
                  <c:v>0.18906309631481372</c:v>
                </c:pt>
                <c:pt idx="6">
                  <c:v>0.24984586627300609</c:v>
                </c:pt>
                <c:pt idx="7">
                  <c:v>0.31800347164211001</c:v>
                </c:pt>
                <c:pt idx="8">
                  <c:v>0.39980268449906897</c:v>
                </c:pt>
                <c:pt idx="9">
                  <c:v>0.48255331413642966</c:v>
                </c:pt>
                <c:pt idx="10">
                  <c:v>0.5712272006995639</c:v>
                </c:pt>
                <c:pt idx="11">
                  <c:v>0.55919938312752426</c:v>
                </c:pt>
                <c:pt idx="12">
                  <c:v>0.5889090638388963</c:v>
                </c:pt>
                <c:pt idx="13">
                  <c:v>0.61486679636760655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7-BA4B-BB94-A5651C4D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MMP-1* (DS)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'DS summ'!$H$6:$H$21</c:f>
                <c:numCache>
                  <c:formatCode>General</c:formatCode>
                  <c:ptCount val="16"/>
                  <c:pt idx="0">
                    <c:v>1.2841566133542502E-2</c:v>
                  </c:pt>
                  <c:pt idx="1">
                    <c:v>1.6639898413272649E-2</c:v>
                  </c:pt>
                  <c:pt idx="2">
                    <c:v>2.1509060979479081E-2</c:v>
                  </c:pt>
                  <c:pt idx="3">
                    <c:v>2.5184991616386879E-2</c:v>
                  </c:pt>
                  <c:pt idx="4">
                    <c:v>2.7120476509288918E-2</c:v>
                  </c:pt>
                  <c:pt idx="5">
                    <c:v>3.0764277648494823E-2</c:v>
                  </c:pt>
                  <c:pt idx="6">
                    <c:v>3.3140659810734163E-2</c:v>
                  </c:pt>
                  <c:pt idx="7">
                    <c:v>3.0239140028960984E-2</c:v>
                  </c:pt>
                </c:numCache>
              </c:numRef>
            </c:plus>
            <c:minus>
              <c:numRef>
                <c:f>'DS summ'!$H$6:$H$21</c:f>
                <c:numCache>
                  <c:formatCode>General</c:formatCode>
                  <c:ptCount val="16"/>
                  <c:pt idx="0">
                    <c:v>1.2841566133542502E-2</c:v>
                  </c:pt>
                  <c:pt idx="1">
                    <c:v>1.6639898413272649E-2</c:v>
                  </c:pt>
                  <c:pt idx="2">
                    <c:v>2.1509060979479081E-2</c:v>
                  </c:pt>
                  <c:pt idx="3">
                    <c:v>2.5184991616386879E-2</c:v>
                  </c:pt>
                  <c:pt idx="4">
                    <c:v>2.7120476509288918E-2</c:v>
                  </c:pt>
                  <c:pt idx="5">
                    <c:v>3.0764277648494823E-2</c:v>
                  </c:pt>
                  <c:pt idx="6">
                    <c:v>3.3140659810734163E-2</c:v>
                  </c:pt>
                  <c:pt idx="7">
                    <c:v>3.0239140028960984E-2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'DS summ'!$C$6:$C$21</c:f>
              <c:numCache>
                <c:formatCode>0.00</c:formatCode>
                <c:ptCount val="16"/>
                <c:pt idx="0">
                  <c:v>2.3676422229529761</c:v>
                </c:pt>
                <c:pt idx="1">
                  <c:v>3.3823460327899659</c:v>
                </c:pt>
                <c:pt idx="2">
                  <c:v>4.7352844459059522</c:v>
                </c:pt>
                <c:pt idx="3">
                  <c:v>6.7646920655799319</c:v>
                </c:pt>
                <c:pt idx="4">
                  <c:v>9.4705688918119044</c:v>
                </c:pt>
                <c:pt idx="5">
                  <c:v>13.529384131159864</c:v>
                </c:pt>
                <c:pt idx="6">
                  <c:v>18.941137783623809</c:v>
                </c:pt>
                <c:pt idx="7">
                  <c:v>27.058768262319727</c:v>
                </c:pt>
                <c:pt idx="8">
                  <c:v>25.766228885503601</c:v>
                </c:pt>
                <c:pt idx="9">
                  <c:v>29.096229086833699</c:v>
                </c:pt>
                <c:pt idx="10">
                  <c:v>32.426229288163803</c:v>
                </c:pt>
              </c:numCache>
            </c:numRef>
          </c:xVal>
          <c:yVal>
            <c:numRef>
              <c:f>'DS summ'!$G$6:$G$21</c:f>
              <c:numCache>
                <c:formatCode>0.00</c:formatCode>
                <c:ptCount val="16"/>
                <c:pt idx="0">
                  <c:v>0.12351051082587465</c:v>
                </c:pt>
                <c:pt idx="1">
                  <c:v>0.17078484657423387</c:v>
                </c:pt>
                <c:pt idx="2">
                  <c:v>0.21207396100705825</c:v>
                </c:pt>
                <c:pt idx="3">
                  <c:v>0.27947575228228511</c:v>
                </c:pt>
                <c:pt idx="4">
                  <c:v>0.3460278861912644</c:v>
                </c:pt>
                <c:pt idx="5">
                  <c:v>0.43198219292070344</c:v>
                </c:pt>
                <c:pt idx="6">
                  <c:v>0.51655258612441368</c:v>
                </c:pt>
                <c:pt idx="7">
                  <c:v>0.61113395708998375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8-4D98-86CE-AF3F0D38ACFC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'DS summ'!$C$3:$C$62</c:f>
              <c:numCache>
                <c:formatCode>0.00</c:formatCode>
                <c:ptCount val="60"/>
                <c:pt idx="0">
                  <c:v>0</c:v>
                </c:pt>
                <c:pt idx="1">
                  <c:v>0.33823460327899602</c:v>
                </c:pt>
                <c:pt idx="2">
                  <c:v>1.3529384131159901</c:v>
                </c:pt>
                <c:pt idx="3">
                  <c:v>2.3676422229529761</c:v>
                </c:pt>
                <c:pt idx="4">
                  <c:v>3.3823460327899659</c:v>
                </c:pt>
                <c:pt idx="5">
                  <c:v>4.7352844459059522</c:v>
                </c:pt>
                <c:pt idx="6">
                  <c:v>6.7646920655799319</c:v>
                </c:pt>
                <c:pt idx="7">
                  <c:v>9.4705688918119044</c:v>
                </c:pt>
                <c:pt idx="8">
                  <c:v>13.529384131159864</c:v>
                </c:pt>
                <c:pt idx="9">
                  <c:v>18.941137783623809</c:v>
                </c:pt>
                <c:pt idx="10">
                  <c:v>27.058768262319727</c:v>
                </c:pt>
                <c:pt idx="11">
                  <c:v>25.766228885503601</c:v>
                </c:pt>
                <c:pt idx="12">
                  <c:v>29.096229086833699</c:v>
                </c:pt>
                <c:pt idx="13">
                  <c:v>32.426229288163803</c:v>
                </c:pt>
              </c:numCache>
            </c:numRef>
          </c:xVal>
          <c:yVal>
            <c:numRef>
              <c:f>'DS summ'!$I$3:$I$62</c:f>
              <c:numCache>
                <c:formatCode>0.00</c:formatCode>
                <c:ptCount val="60"/>
                <c:pt idx="0">
                  <c:v>0</c:v>
                </c:pt>
                <c:pt idx="1">
                  <c:v>1.8816644223980022E-2</c:v>
                </c:pt>
                <c:pt idx="2">
                  <c:v>7.1244812052340734E-2</c:v>
                </c:pt>
                <c:pt idx="3">
                  <c:v>0.11835432249527736</c:v>
                </c:pt>
                <c:pt idx="4">
                  <c:v>0.16091544425721513</c:v>
                </c:pt>
                <c:pt idx="5">
                  <c:v>0.21165800518605701</c:v>
                </c:pt>
                <c:pt idx="6">
                  <c:v>0.27722164444142294</c:v>
                </c:pt>
                <c:pt idx="7">
                  <c:v>0.34936921850907221</c:v>
                </c:pt>
                <c:pt idx="8">
                  <c:v>0.43410107501374573</c:v>
                </c:pt>
                <c:pt idx="9">
                  <c:v>0.51782597930474916</c:v>
                </c:pt>
                <c:pt idx="10">
                  <c:v>0.60539815857760915</c:v>
                </c:pt>
                <c:pt idx="11">
                  <c:v>0.59364701007486376</c:v>
                </c:pt>
                <c:pt idx="12">
                  <c:v>0.62260186751158442</c:v>
                </c:pt>
                <c:pt idx="13">
                  <c:v>0.64770481290830051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8-4D98-86CE-AF3F0D38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15840"/>
        <c:axId val="563922072"/>
      </c:scatterChart>
      <c:valAx>
        <c:axId val="5639158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2072"/>
        <c:crosses val="autoZero"/>
        <c:crossBetween val="midCat"/>
      </c:valAx>
      <c:valAx>
        <c:axId val="56392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S243C:THP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S243C!$D$3:$D$18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S243C!$E$3:$E$18</c:f>
              <c:numCache>
                <c:formatCode>0.00</c:formatCode>
                <c:ptCount val="16"/>
                <c:pt idx="0">
                  <c:v>9.1999999999999993</c:v>
                </c:pt>
                <c:pt idx="1">
                  <c:v>13.7</c:v>
                </c:pt>
                <c:pt idx="2">
                  <c:v>17.8</c:v>
                </c:pt>
                <c:pt idx="3">
                  <c:v>25.3</c:v>
                </c:pt>
                <c:pt idx="4">
                  <c:v>33</c:v>
                </c:pt>
                <c:pt idx="5">
                  <c:v>43.7</c:v>
                </c:pt>
                <c:pt idx="6">
                  <c:v>56.3</c:v>
                </c:pt>
                <c:pt idx="7">
                  <c:v>72.8</c:v>
                </c:pt>
                <c:pt idx="8">
                  <c:v>85.5</c:v>
                </c:pt>
                <c:pt idx="9">
                  <c:v>111.6</c:v>
                </c:pt>
                <c:pt idx="10">
                  <c:v>133.1</c:v>
                </c:pt>
                <c:pt idx="11">
                  <c:v>169.4</c:v>
                </c:pt>
                <c:pt idx="12">
                  <c:v>202.3</c:v>
                </c:pt>
                <c:pt idx="13">
                  <c:v>239.6</c:v>
                </c:pt>
                <c:pt idx="14">
                  <c:v>274.60000000000002</c:v>
                </c:pt>
                <c:pt idx="15">
                  <c:v>312.60000000000002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F-4032-83E2-54B6B6B73BC0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S243C!$D$3:$D$18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S243C!$F$3:$F$18</c:f>
              <c:numCache>
                <c:formatCode>0.00</c:formatCode>
                <c:ptCount val="16"/>
                <c:pt idx="0">
                  <c:v>6.5882869109817221</c:v>
                </c:pt>
                <c:pt idx="1">
                  <c:v>9.3551692317736652</c:v>
                </c:pt>
                <c:pt idx="2">
                  <c:v>12.965528448268206</c:v>
                </c:pt>
                <c:pt idx="3">
                  <c:v>18.287647845403647</c:v>
                </c:pt>
                <c:pt idx="4">
                  <c:v>25.153708226049396</c:v>
                </c:pt>
                <c:pt idx="5">
                  <c:v>34.99416908625016</c:v>
                </c:pt>
                <c:pt idx="6">
                  <c:v>47.363924777024245</c:v>
                </c:pt>
                <c:pt idx="7">
                  <c:v>64.41877353870882</c:v>
                </c:pt>
                <c:pt idx="8">
                  <c:v>84.843168137624033</c:v>
                </c:pt>
                <c:pt idx="9">
                  <c:v>111.21348679724002</c:v>
                </c:pt>
                <c:pt idx="10">
                  <c:v>140.28084941570677</c:v>
                </c:pt>
                <c:pt idx="11">
                  <c:v>174.48389529941306</c:v>
                </c:pt>
                <c:pt idx="12">
                  <c:v>208.35031613739045</c:v>
                </c:pt>
                <c:pt idx="13">
                  <c:v>243.84746397307427</c:v>
                </c:pt>
                <c:pt idx="14">
                  <c:v>275.09296724495056</c:v>
                </c:pt>
                <c:pt idx="15">
                  <c:v>304.34057883641657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F-4032-83E2-54B6B6B7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S243C:THP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S243C!$D$3:$D$18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S243C!$I$3:$I$18</c:f>
              <c:numCache>
                <c:formatCode>0.00</c:formatCode>
                <c:ptCount val="16"/>
                <c:pt idx="0">
                  <c:v>2.2730078602368833E-2</c:v>
                </c:pt>
                <c:pt idx="1">
                  <c:v>3.3848051831788371E-2</c:v>
                </c:pt>
                <c:pt idx="2">
                  <c:v>4.3977760774148396E-2</c:v>
                </c:pt>
                <c:pt idx="3">
                  <c:v>6.2507716156514292E-2</c:v>
                </c:pt>
                <c:pt idx="4">
                  <c:v>8.1531803682409948E-2</c:v>
                </c:pt>
                <c:pt idx="5">
                  <c:v>0.10796787336125196</c:v>
                </c:pt>
                <c:pt idx="6">
                  <c:v>0.13909819840362667</c:v>
                </c:pt>
                <c:pt idx="7">
                  <c:v>0.17986410024483163</c:v>
                </c:pt>
                <c:pt idx="8">
                  <c:v>0.21124149135897122</c:v>
                </c:pt>
                <c:pt idx="9">
                  <c:v>0.27572573608960455</c:v>
                </c:pt>
                <c:pt idx="10">
                  <c:v>0.32884494151905347</c:v>
                </c:pt>
                <c:pt idx="11">
                  <c:v>0.41852992556970442</c:v>
                </c:pt>
                <c:pt idx="12">
                  <c:v>0.49981466318034951</c:v>
                </c:pt>
                <c:pt idx="13">
                  <c:v>0.59197030794864913</c:v>
                </c:pt>
                <c:pt idx="14">
                  <c:v>0.67844343306635679</c:v>
                </c:pt>
                <c:pt idx="15">
                  <c:v>0.7723285403370107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6-49F1-A8D4-7E5C0B1F0999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S243C!$D$2:$D$32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5.0265420209517547E-2</c:v>
                </c:pt>
                <c:pt idx="2">
                  <c:v>7.187485319678677E-2</c:v>
                </c:pt>
                <c:pt idx="3">
                  <c:v>0.10053084041903509</c:v>
                </c:pt>
                <c:pt idx="4">
                  <c:v>0.14374970639357354</c:v>
                </c:pt>
                <c:pt idx="5">
                  <c:v>0.20129656597923615</c:v>
                </c:pt>
                <c:pt idx="6">
                  <c:v>0.28749941278714708</c:v>
                </c:pt>
                <c:pt idx="7">
                  <c:v>0.40259313195847229</c:v>
                </c:pt>
                <c:pt idx="8">
                  <c:v>0.57499882557429416</c:v>
                </c:pt>
                <c:pt idx="9">
                  <c:v>0.80565603419927656</c:v>
                </c:pt>
                <c:pt idx="10">
                  <c:v>1.1509371917132523</c:v>
                </c:pt>
                <c:pt idx="11">
                  <c:v>1.6113120683985531</c:v>
                </c:pt>
                <c:pt idx="12">
                  <c:v>2.3018743834265045</c:v>
                </c:pt>
                <c:pt idx="13">
                  <c:v>3.2226241367971062</c:v>
                </c:pt>
                <c:pt idx="14">
                  <c:v>4.603748766853009</c:v>
                </c:pt>
                <c:pt idx="15">
                  <c:v>6.4452482735942125</c:v>
                </c:pt>
                <c:pt idx="16">
                  <c:v>9.2074975337060181</c:v>
                </c:pt>
                <c:pt idx="17">
                  <c:v>10.2663597500822</c:v>
                </c:pt>
                <c:pt idx="18">
                  <c:v>11.9697467938178</c:v>
                </c:pt>
                <c:pt idx="19">
                  <c:v>13.673133837553401</c:v>
                </c:pt>
                <c:pt idx="20">
                  <c:v>15.376520881289</c:v>
                </c:pt>
                <c:pt idx="21">
                  <c:v>17.0799079250246</c:v>
                </c:pt>
                <c:pt idx="22">
                  <c:v>18.783294968760199</c:v>
                </c:pt>
                <c:pt idx="23">
                  <c:v>20.486682012495798</c:v>
                </c:pt>
                <c:pt idx="24">
                  <c:v>22.190069056231501</c:v>
                </c:pt>
                <c:pt idx="25">
                  <c:v>23.8934560999671</c:v>
                </c:pt>
                <c:pt idx="26">
                  <c:v>25.596843143702699</c:v>
                </c:pt>
                <c:pt idx="27">
                  <c:v>27.300230187438299</c:v>
                </c:pt>
                <c:pt idx="28">
                  <c:v>29.003617231173902</c:v>
                </c:pt>
                <c:pt idx="29">
                  <c:v>30.707004274909501</c:v>
                </c:pt>
              </c:numCache>
            </c:numRef>
          </c:xVal>
          <c:yVal>
            <c:numRef>
              <c:f>S243C!$J$2:$J$31</c:f>
              <c:numCache>
                <c:formatCode>0.00</c:formatCode>
                <c:ptCount val="30"/>
                <c:pt idx="0">
                  <c:v>0</c:v>
                </c:pt>
                <c:pt idx="1">
                  <c:v>1.6277421667562207E-2</c:v>
                </c:pt>
                <c:pt idx="2">
                  <c:v>2.3113449127899768E-2</c:v>
                </c:pt>
                <c:pt idx="3">
                  <c:v>3.2033421820694082E-2</c:v>
                </c:pt>
                <c:pt idx="4">
                  <c:v>4.5182573149833254E-2</c:v>
                </c:pt>
                <c:pt idx="5">
                  <c:v>6.214627881729938E-2</c:v>
                </c:pt>
                <c:pt idx="6">
                  <c:v>8.6458718908157789E-2</c:v>
                </c:pt>
                <c:pt idx="7">
                  <c:v>0.11702018838026586</c:v>
                </c:pt>
                <c:pt idx="8">
                  <c:v>0.15915693326120098</c:v>
                </c:pt>
                <c:pt idx="9">
                  <c:v>0.20961868267849884</c:v>
                </c:pt>
                <c:pt idx="10">
                  <c:v>0.27477079310269287</c:v>
                </c:pt>
                <c:pt idx="11">
                  <c:v>0.34658638408979142</c:v>
                </c:pt>
                <c:pt idx="12">
                  <c:v>0.4310905059786036</c:v>
                </c:pt>
                <c:pt idx="13">
                  <c:v>0.51476294159035663</c:v>
                </c:pt>
                <c:pt idx="14">
                  <c:v>0.60246435033655221</c:v>
                </c:pt>
                <c:pt idx="15">
                  <c:v>0.67966138787354358</c:v>
                </c:pt>
                <c:pt idx="16">
                  <c:v>0.75192231291762801</c:v>
                </c:pt>
                <c:pt idx="17">
                  <c:v>0.77166654976003124</c:v>
                </c:pt>
                <c:pt idx="18">
                  <c:v>0.79758289438586849</c:v>
                </c:pt>
                <c:pt idx="19">
                  <c:v>0.81821579782647558</c:v>
                </c:pt>
                <c:pt idx="20">
                  <c:v>0.83503147026858537</c:v>
                </c:pt>
                <c:pt idx="21">
                  <c:v>0.84899953930482608</c:v>
                </c:pt>
                <c:pt idx="22">
                  <c:v>0.86078686997960363</c:v>
                </c:pt>
                <c:pt idx="23">
                  <c:v>0.87086717873010433</c:v>
                </c:pt>
                <c:pt idx="24">
                  <c:v>0.87958624045807088</c:v>
                </c:pt>
                <c:pt idx="25">
                  <c:v>0.88720234971614198</c:v>
                </c:pt>
                <c:pt idx="26">
                  <c:v>0.89391234041337175</c:v>
                </c:pt>
                <c:pt idx="27">
                  <c:v>0.89986883995660849</c:v>
                </c:pt>
                <c:pt idx="28">
                  <c:v>0.90519201979654051</c:v>
                </c:pt>
                <c:pt idx="29">
                  <c:v>0.90997778707214172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6-49F1-A8D4-7E5C0B1F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S243C!$D$3:$D$18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S243C!$H$3:$H$18</c:f>
              <c:numCache>
                <c:formatCode>0.00</c:formatCode>
                <c:ptCount val="16"/>
                <c:pt idx="0">
                  <c:v>2.6117130890182771</c:v>
                </c:pt>
                <c:pt idx="1">
                  <c:v>4.3448307682263341</c:v>
                </c:pt>
                <c:pt idx="2">
                  <c:v>4.8344715517317951</c:v>
                </c:pt>
                <c:pt idx="3">
                  <c:v>7.0123521545963534</c:v>
                </c:pt>
                <c:pt idx="4">
                  <c:v>7.846291773950604</c:v>
                </c:pt>
                <c:pt idx="5">
                  <c:v>8.7058309137498426</c:v>
                </c:pt>
                <c:pt idx="6">
                  <c:v>8.9360752229757523</c:v>
                </c:pt>
                <c:pt idx="7">
                  <c:v>8.3812264612911775</c:v>
                </c:pt>
                <c:pt idx="8">
                  <c:v>0.65683186237596658</c:v>
                </c:pt>
                <c:pt idx="9">
                  <c:v>0.38651320275997136</c:v>
                </c:pt>
                <c:pt idx="10">
                  <c:v>-7.1808494157067742</c:v>
                </c:pt>
                <c:pt idx="11">
                  <c:v>-5.083895299413058</c:v>
                </c:pt>
                <c:pt idx="12">
                  <c:v>-6.0503161373904391</c:v>
                </c:pt>
                <c:pt idx="13">
                  <c:v>-4.2474639730742751</c:v>
                </c:pt>
                <c:pt idx="14">
                  <c:v>-0.49296724495053468</c:v>
                </c:pt>
                <c:pt idx="15">
                  <c:v>8.259421163583454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49C5-B472-027FFB03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56696"/>
        <c:axId val="605254400"/>
      </c:scatterChart>
      <c:valAx>
        <c:axId val="6052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4400"/>
        <c:crosses val="autoZero"/>
        <c:crossBetween val="midCat"/>
      </c:valAx>
      <c:valAx>
        <c:axId val="605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S243C:THP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'S243C(2)'!$D$3:$D$18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'S243C(2)'!$E$3:$E$18</c:f>
              <c:numCache>
                <c:formatCode>0.00</c:formatCode>
                <c:ptCount val="16"/>
                <c:pt idx="0">
                  <c:v>10.9</c:v>
                </c:pt>
                <c:pt idx="1">
                  <c:v>14.5</c:v>
                </c:pt>
                <c:pt idx="2">
                  <c:v>17.5</c:v>
                </c:pt>
                <c:pt idx="3">
                  <c:v>24.3</c:v>
                </c:pt>
                <c:pt idx="4">
                  <c:v>31</c:v>
                </c:pt>
                <c:pt idx="5">
                  <c:v>40</c:v>
                </c:pt>
                <c:pt idx="6">
                  <c:v>51.9</c:v>
                </c:pt>
                <c:pt idx="7">
                  <c:v>67.3</c:v>
                </c:pt>
                <c:pt idx="8">
                  <c:v>79.400000000000006</c:v>
                </c:pt>
                <c:pt idx="9">
                  <c:v>105.9</c:v>
                </c:pt>
                <c:pt idx="10">
                  <c:v>127.3</c:v>
                </c:pt>
                <c:pt idx="11">
                  <c:v>163.80000000000001</c:v>
                </c:pt>
                <c:pt idx="12">
                  <c:v>194.1</c:v>
                </c:pt>
                <c:pt idx="13">
                  <c:v>230.4</c:v>
                </c:pt>
                <c:pt idx="14">
                  <c:v>262.3</c:v>
                </c:pt>
                <c:pt idx="15">
                  <c:v>299.39999999999998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A-4661-AF55-61B50C929407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'S243C(2)'!$D$3:$D$18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'S243C(2)'!$F$3:$F$18</c:f>
              <c:numCache>
                <c:formatCode>0.00</c:formatCode>
                <c:ptCount val="16"/>
                <c:pt idx="0">
                  <c:v>6.2237336651383082</c:v>
                </c:pt>
                <c:pt idx="1">
                  <c:v>8.8388777508001954</c:v>
                </c:pt>
                <c:pt idx="2">
                  <c:v>12.25245512014982</c:v>
                </c:pt>
                <c:pt idx="3">
                  <c:v>17.287000578580724</c:v>
                </c:pt>
                <c:pt idx="4">
                  <c:v>23.786479178235943</c:v>
                </c:pt>
                <c:pt idx="5">
                  <c:v>33.110241803122378</c:v>
                </c:pt>
                <c:pt idx="6">
                  <c:v>44.845034697897184</c:v>
                </c:pt>
                <c:pt idx="7">
                  <c:v>61.051047665730898</c:v>
                </c:pt>
                <c:pt idx="8">
                  <c:v>80.499622770777606</c:v>
                </c:pt>
                <c:pt idx="9">
                  <c:v>105.67592212734289</c:v>
                </c:pt>
                <c:pt idx="10">
                  <c:v>133.5135425615548</c:v>
                </c:pt>
                <c:pt idx="11">
                  <c:v>166.38618258483797</c:v>
                </c:pt>
                <c:pt idx="12">
                  <c:v>199.06019148935866</c:v>
                </c:pt>
                <c:pt idx="13">
                  <c:v>233.44169426117122</c:v>
                </c:pt>
                <c:pt idx="14">
                  <c:v>263.8194739956092</c:v>
                </c:pt>
                <c:pt idx="15">
                  <c:v>292.35234313224544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A-4661-AF55-61B50C92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'S243C(2)'!$D$3:$D$18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'S243C(2)'!$H$3:$H$18</c:f>
              <c:numCache>
                <c:formatCode>0.00</c:formatCode>
                <c:ptCount val="16"/>
                <c:pt idx="0">
                  <c:v>4.6762663348616922</c:v>
                </c:pt>
                <c:pt idx="1">
                  <c:v>5.6611222491998046</c:v>
                </c:pt>
                <c:pt idx="2">
                  <c:v>5.2475448798501798</c:v>
                </c:pt>
                <c:pt idx="3">
                  <c:v>7.012999421419277</c:v>
                </c:pt>
                <c:pt idx="4">
                  <c:v>7.2135208217640567</c:v>
                </c:pt>
                <c:pt idx="5">
                  <c:v>6.8897581968776223</c:v>
                </c:pt>
                <c:pt idx="6">
                  <c:v>7.0549653021028149</c:v>
                </c:pt>
                <c:pt idx="7">
                  <c:v>6.2489523342690987</c:v>
                </c:pt>
                <c:pt idx="8">
                  <c:v>-1.0996227707776001</c:v>
                </c:pt>
                <c:pt idx="9">
                  <c:v>0.22407787265711931</c:v>
                </c:pt>
                <c:pt idx="10">
                  <c:v>-6.213542561554803</c:v>
                </c:pt>
                <c:pt idx="11">
                  <c:v>-2.5861825848379567</c:v>
                </c:pt>
                <c:pt idx="12">
                  <c:v>-4.9601914893586638</c:v>
                </c:pt>
                <c:pt idx="13">
                  <c:v>-3.0416942611712159</c:v>
                </c:pt>
                <c:pt idx="14">
                  <c:v>-1.5194739956091894</c:v>
                </c:pt>
                <c:pt idx="15">
                  <c:v>7.0476568677545401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E-4D95-A4FF-0175A2FB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0312"/>
        <c:axId val="709190968"/>
      </c:scatterChart>
      <c:valAx>
        <c:axId val="70919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0968"/>
        <c:crosses val="autoZero"/>
        <c:crossBetween val="midCat"/>
      </c:valAx>
      <c:valAx>
        <c:axId val="7091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S243C:THP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'S243C(2)'!$D$3:$D$18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'S243C(2)'!$I$3:$I$18</c:f>
              <c:numCache>
                <c:formatCode>0.00</c:formatCode>
                <c:ptCount val="16"/>
                <c:pt idx="0">
                  <c:v>2.7874955479266113E-2</c:v>
                </c:pt>
                <c:pt idx="1">
                  <c:v>3.7081362793519139E-2</c:v>
                </c:pt>
                <c:pt idx="2">
                  <c:v>4.4753368888729994E-2</c:v>
                </c:pt>
                <c:pt idx="3">
                  <c:v>6.2143249371207937E-2</c:v>
                </c:pt>
                <c:pt idx="4">
                  <c:v>7.9277396317178853E-2</c:v>
                </c:pt>
                <c:pt idx="5">
                  <c:v>0.10229341460281142</c:v>
                </c:pt>
                <c:pt idx="6">
                  <c:v>0.13272570544714782</c:v>
                </c:pt>
                <c:pt idx="7">
                  <c:v>0.1721086700692302</c:v>
                </c:pt>
                <c:pt idx="8">
                  <c:v>0.20305242798658069</c:v>
                </c:pt>
                <c:pt idx="9">
                  <c:v>0.27082181516094322</c:v>
                </c:pt>
                <c:pt idx="10">
                  <c:v>0.32554879197344733</c:v>
                </c:pt>
                <c:pt idx="11">
                  <c:v>0.41889153279851277</c:v>
                </c:pt>
                <c:pt idx="12">
                  <c:v>0.49637879436014237</c:v>
                </c:pt>
                <c:pt idx="13">
                  <c:v>0.58921006811219379</c:v>
                </c:pt>
                <c:pt idx="14">
                  <c:v>0.67078906625793588</c:v>
                </c:pt>
                <c:pt idx="15">
                  <c:v>0.76566620830204346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AE47-8822-F67877DF926C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'S243C(2)'!$D$2:$D$31</c:f>
              <c:numCache>
                <c:formatCode>0.00</c:formatCode>
                <c:ptCount val="30"/>
                <c:pt idx="0" formatCode="General">
                  <c:v>0</c:v>
                </c:pt>
                <c:pt idx="1">
                  <c:v>5.0265420209517547E-2</c:v>
                </c:pt>
                <c:pt idx="2">
                  <c:v>7.187485319678677E-2</c:v>
                </c:pt>
                <c:pt idx="3">
                  <c:v>0.10053084041903509</c:v>
                </c:pt>
                <c:pt idx="4">
                  <c:v>0.14374970639357354</c:v>
                </c:pt>
                <c:pt idx="5">
                  <c:v>0.20129656597923615</c:v>
                </c:pt>
                <c:pt idx="6">
                  <c:v>0.28749941278714708</c:v>
                </c:pt>
                <c:pt idx="7">
                  <c:v>0.40259313195847229</c:v>
                </c:pt>
                <c:pt idx="8">
                  <c:v>0.57499882557429416</c:v>
                </c:pt>
                <c:pt idx="9">
                  <c:v>0.80565603419927656</c:v>
                </c:pt>
                <c:pt idx="10">
                  <c:v>1.1509371917132523</c:v>
                </c:pt>
                <c:pt idx="11">
                  <c:v>1.6113120683985531</c:v>
                </c:pt>
                <c:pt idx="12">
                  <c:v>2.3018743834265045</c:v>
                </c:pt>
                <c:pt idx="13">
                  <c:v>3.2226241367971062</c:v>
                </c:pt>
                <c:pt idx="14">
                  <c:v>4.603748766853009</c:v>
                </c:pt>
                <c:pt idx="15">
                  <c:v>6.4452482735942125</c:v>
                </c:pt>
                <c:pt idx="16">
                  <c:v>9.2074975337060181</c:v>
                </c:pt>
                <c:pt idx="17">
                  <c:v>10.2663597500822</c:v>
                </c:pt>
                <c:pt idx="18">
                  <c:v>11.9697467938178</c:v>
                </c:pt>
                <c:pt idx="19">
                  <c:v>13.673133837553401</c:v>
                </c:pt>
                <c:pt idx="20">
                  <c:v>15.376520881289</c:v>
                </c:pt>
                <c:pt idx="21">
                  <c:v>17.0799079250246</c:v>
                </c:pt>
                <c:pt idx="22">
                  <c:v>18.783294968760199</c:v>
                </c:pt>
                <c:pt idx="23">
                  <c:v>20.486682012495798</c:v>
                </c:pt>
                <c:pt idx="24">
                  <c:v>22.190069056231501</c:v>
                </c:pt>
                <c:pt idx="25">
                  <c:v>23.8934560999671</c:v>
                </c:pt>
                <c:pt idx="26">
                  <c:v>25.596843143702699</c:v>
                </c:pt>
                <c:pt idx="27">
                  <c:v>27.300230187438299</c:v>
                </c:pt>
                <c:pt idx="28">
                  <c:v>29.003617231173902</c:v>
                </c:pt>
                <c:pt idx="29">
                  <c:v>30.707004274909501</c:v>
                </c:pt>
              </c:numCache>
            </c:numRef>
          </c:xVal>
          <c:yVal>
            <c:numRef>
              <c:f>'S243C(2)'!$J$2:$J$31</c:f>
              <c:numCache>
                <c:formatCode>0.00</c:formatCode>
                <c:ptCount val="30"/>
                <c:pt idx="0">
                  <c:v>0</c:v>
                </c:pt>
                <c:pt idx="1">
                  <c:v>1.5916174204636702E-2</c:v>
                </c:pt>
                <c:pt idx="2">
                  <c:v>2.260397465965424E-2</c:v>
                </c:pt>
                <c:pt idx="3">
                  <c:v>3.1333636787695629E-2</c:v>
                </c:pt>
                <c:pt idx="4">
                  <c:v>4.4208657935594975E-2</c:v>
                </c:pt>
                <c:pt idx="5">
                  <c:v>6.0830004413010764E-2</c:v>
                </c:pt>
                <c:pt idx="6">
                  <c:v>8.4673992309153387E-2</c:v>
                </c:pt>
                <c:pt idx="7">
                  <c:v>0.11468379318073652</c:v>
                </c:pt>
                <c:pt idx="8">
                  <c:v>0.15612800327016532</c:v>
                </c:pt>
                <c:pt idx="9">
                  <c:v>0.20586453218652681</c:v>
                </c:pt>
                <c:pt idx="10">
                  <c:v>0.27024877289266747</c:v>
                </c:pt>
                <c:pt idx="11">
                  <c:v>0.34143890410848088</c:v>
                </c:pt>
                <c:pt idx="12">
                  <c:v>0.42550526898324781</c:v>
                </c:pt>
                <c:pt idx="13">
                  <c:v>0.50906366747339993</c:v>
                </c:pt>
                <c:pt idx="14">
                  <c:v>0.59698870041601826</c:v>
                </c:pt>
                <c:pt idx="15">
                  <c:v>0.67467487084321198</c:v>
                </c:pt>
                <c:pt idx="16">
                  <c:v>0.7476429861532542</c:v>
                </c:pt>
                <c:pt idx="17">
                  <c:v>0.76762255347705821</c:v>
                </c:pt>
                <c:pt idx="18">
                  <c:v>0.79387529348328889</c:v>
                </c:pt>
                <c:pt idx="19">
                  <c:v>0.81479836670093686</c:v>
                </c:pt>
                <c:pt idx="20">
                  <c:v>0.83186520319710489</c:v>
                </c:pt>
                <c:pt idx="21">
                  <c:v>0.84605193773490228</c:v>
                </c:pt>
                <c:pt idx="22">
                  <c:v>0.85803088655078363</c:v>
                </c:pt>
                <c:pt idx="23">
                  <c:v>0.86828021685791623</c:v>
                </c:pt>
                <c:pt idx="24">
                  <c:v>0.87714931006430941</c:v>
                </c:pt>
                <c:pt idx="25">
                  <c:v>0.88489938423666825</c:v>
                </c:pt>
                <c:pt idx="26">
                  <c:v>0.89172965292263084</c:v>
                </c:pt>
                <c:pt idx="27">
                  <c:v>0.89779469185514493</c:v>
                </c:pt>
                <c:pt idx="28">
                  <c:v>0.90321627824795758</c:v>
                </c:pt>
                <c:pt idx="29">
                  <c:v>0.90809165174220052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5-AE47-8822-F67877DF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S243C:THP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'S243C(3)'!$D$3:$D$18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'S243C(3)'!$E$3:$E$18</c:f>
              <c:numCache>
                <c:formatCode>0.00</c:formatCode>
                <c:ptCount val="16"/>
                <c:pt idx="0">
                  <c:v>7.4</c:v>
                </c:pt>
                <c:pt idx="1">
                  <c:v>10.8</c:v>
                </c:pt>
                <c:pt idx="2">
                  <c:v>13</c:v>
                </c:pt>
                <c:pt idx="3">
                  <c:v>20.5</c:v>
                </c:pt>
                <c:pt idx="4">
                  <c:v>28</c:v>
                </c:pt>
                <c:pt idx="5">
                  <c:v>36.9</c:v>
                </c:pt>
                <c:pt idx="6">
                  <c:v>48.8</c:v>
                </c:pt>
                <c:pt idx="7">
                  <c:v>64.5</c:v>
                </c:pt>
                <c:pt idx="8">
                  <c:v>75.3</c:v>
                </c:pt>
                <c:pt idx="9">
                  <c:v>100.2</c:v>
                </c:pt>
                <c:pt idx="10">
                  <c:v>120.6</c:v>
                </c:pt>
                <c:pt idx="11">
                  <c:v>156.5</c:v>
                </c:pt>
                <c:pt idx="12">
                  <c:v>188.4</c:v>
                </c:pt>
                <c:pt idx="13">
                  <c:v>223.7</c:v>
                </c:pt>
                <c:pt idx="14">
                  <c:v>258.7</c:v>
                </c:pt>
                <c:pt idx="15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9-47BE-918E-2E611BA588AE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'S243C(3)'!$D$3:$D$18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'S243C(3)'!$F$3:$F$18</c:f>
              <c:numCache>
                <c:formatCode>0.00</c:formatCode>
                <c:ptCount val="16"/>
                <c:pt idx="0">
                  <c:v>5.729375632219643</c:v>
                </c:pt>
                <c:pt idx="1">
                  <c:v>8.1418647153415762</c:v>
                </c:pt>
                <c:pt idx="2">
                  <c:v>11.29544017667418</c:v>
                </c:pt>
                <c:pt idx="3">
                  <c:v>15.955898177984588</c:v>
                </c:pt>
                <c:pt idx="4">
                  <c:v>21.989028170286829</c:v>
                </c:pt>
                <c:pt idx="5">
                  <c:v>30.676606307269044</c:v>
                </c:pt>
                <c:pt idx="6">
                  <c:v>41.666026997152258</c:v>
                </c:pt>
                <c:pt idx="7">
                  <c:v>56.944947315798728</c:v>
                </c:pt>
                <c:pt idx="8">
                  <c:v>75.439368552936628</c:v>
                </c:pt>
                <c:pt idx="9">
                  <c:v>99.641012104676307</c:v>
                </c:pt>
                <c:pt idx="10">
                  <c:v>126.74922352487346</c:v>
                </c:pt>
                <c:pt idx="11">
                  <c:v>159.24151100853655</c:v>
                </c:pt>
                <c:pt idx="12">
                  <c:v>192.06565710819538</c:v>
                </c:pt>
                <c:pt idx="13">
                  <c:v>227.18803064709417</c:v>
                </c:pt>
                <c:pt idx="14">
                  <c:v>258.73007154960413</c:v>
                </c:pt>
                <c:pt idx="15">
                  <c:v>288.80234967628718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9-47BE-918E-2E611BA5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3416599729122"/>
          <c:y val="2.0983832025861057E-2"/>
          <c:w val="0.85339340367149985"/>
          <c:h val="0.78833508913052242"/>
        </c:manualLayout>
      </c:layout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'S243C(3)'!$D$3:$D$18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'S243C(3)'!$I$3:$I$18</c:f>
              <c:numCache>
                <c:formatCode>0.00</c:formatCode>
                <c:ptCount val="16"/>
                <c:pt idx="0">
                  <c:v>1.8673981956805814E-2</c:v>
                </c:pt>
                <c:pt idx="1">
                  <c:v>2.725391961263551E-2</c:v>
                </c:pt>
                <c:pt idx="2">
                  <c:v>3.2805643978172372E-2</c:v>
                </c:pt>
                <c:pt idx="3">
                  <c:v>5.173197704250259E-2</c:v>
                </c:pt>
                <c:pt idx="4">
                  <c:v>7.0658310106832808E-2</c:v>
                </c:pt>
                <c:pt idx="5">
                  <c:v>9.3117558676504661E-2</c:v>
                </c:pt>
                <c:pt idx="6">
                  <c:v>0.12314734047190859</c:v>
                </c:pt>
                <c:pt idx="7">
                  <c:v>0.16276646435323985</c:v>
                </c:pt>
                <c:pt idx="8">
                  <c:v>0.19002038396587534</c:v>
                </c:pt>
                <c:pt idx="9">
                  <c:v>0.25285580973945165</c:v>
                </c:pt>
                <c:pt idx="10">
                  <c:v>0.30433543567442983</c:v>
                </c:pt>
                <c:pt idx="11">
                  <c:v>0.3949294832756905</c:v>
                </c:pt>
                <c:pt idx="12">
                  <c:v>0.475429486575975</c:v>
                </c:pt>
                <c:pt idx="13">
                  <c:v>0.56450942753208921</c:v>
                </c:pt>
                <c:pt idx="14">
                  <c:v>0.65283231516563023</c:v>
                </c:pt>
                <c:pt idx="15">
                  <c:v>0.74191225612174438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872-9D0C-D896A98A7ABF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'S243C(3)'!$D$2:$D$32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5.0265420209517547E-2</c:v>
                </c:pt>
                <c:pt idx="2">
                  <c:v>7.187485319678677E-2</c:v>
                </c:pt>
                <c:pt idx="3">
                  <c:v>0.10053084041903509</c:v>
                </c:pt>
                <c:pt idx="4">
                  <c:v>0.14374970639357354</c:v>
                </c:pt>
                <c:pt idx="5">
                  <c:v>0.20129656597923615</c:v>
                </c:pt>
                <c:pt idx="6">
                  <c:v>0.28749941278714708</c:v>
                </c:pt>
                <c:pt idx="7">
                  <c:v>0.40259313195847229</c:v>
                </c:pt>
                <c:pt idx="8">
                  <c:v>0.57499882557429416</c:v>
                </c:pt>
                <c:pt idx="9">
                  <c:v>0.80565603419927656</c:v>
                </c:pt>
                <c:pt idx="10">
                  <c:v>1.1509371917132523</c:v>
                </c:pt>
                <c:pt idx="11">
                  <c:v>1.6113120683985531</c:v>
                </c:pt>
                <c:pt idx="12">
                  <c:v>2.3018743834265045</c:v>
                </c:pt>
                <c:pt idx="13">
                  <c:v>3.2226241367971062</c:v>
                </c:pt>
                <c:pt idx="14">
                  <c:v>4.603748766853009</c:v>
                </c:pt>
                <c:pt idx="15">
                  <c:v>6.4452482735942125</c:v>
                </c:pt>
                <c:pt idx="16">
                  <c:v>9.2074975337060181</c:v>
                </c:pt>
                <c:pt idx="17">
                  <c:v>10.818809602104601</c:v>
                </c:pt>
                <c:pt idx="18">
                  <c:v>12.798421571851399</c:v>
                </c:pt>
                <c:pt idx="19">
                  <c:v>14.7780335415982</c:v>
                </c:pt>
                <c:pt idx="20">
                  <c:v>16.757645511345</c:v>
                </c:pt>
                <c:pt idx="21">
                  <c:v>18.737257481091799</c:v>
                </c:pt>
                <c:pt idx="22">
                  <c:v>20.716869450838502</c:v>
                </c:pt>
                <c:pt idx="23">
                  <c:v>22.6964814205853</c:v>
                </c:pt>
                <c:pt idx="24">
                  <c:v>24.676093390332099</c:v>
                </c:pt>
                <c:pt idx="25">
                  <c:v>26.655705360078901</c:v>
                </c:pt>
                <c:pt idx="26">
                  <c:v>28.6353173298257</c:v>
                </c:pt>
                <c:pt idx="27">
                  <c:v>30.614929299572498</c:v>
                </c:pt>
                <c:pt idx="28">
                  <c:v>32.594541269319301</c:v>
                </c:pt>
                <c:pt idx="29">
                  <c:v>34.574153239066099</c:v>
                </c:pt>
                <c:pt idx="30">
                  <c:v>36.553765208812898</c:v>
                </c:pt>
              </c:numCache>
            </c:numRef>
          </c:xVal>
          <c:yVal>
            <c:numRef>
              <c:f>'S243C(3)'!$J$2:$J$31</c:f>
              <c:numCache>
                <c:formatCode>0.00</c:formatCode>
                <c:ptCount val="30"/>
                <c:pt idx="0">
                  <c:v>0</c:v>
                </c:pt>
                <c:pt idx="1">
                  <c:v>1.4458142862139528E-2</c:v>
                </c:pt>
                <c:pt idx="2">
                  <c:v>2.054608578230304E-2</c:v>
                </c:pt>
                <c:pt idx="3">
                  <c:v>2.8504168385593661E-2</c:v>
                </c:pt>
                <c:pt idx="4">
                  <c:v>4.0264885767610128E-2</c:v>
                </c:pt>
                <c:pt idx="5">
                  <c:v>5.5489556121571755E-2</c:v>
                </c:pt>
                <c:pt idx="6">
                  <c:v>7.7412755767294256E-2</c:v>
                </c:pt>
                <c:pt idx="7">
                  <c:v>0.10514468058873042</c:v>
                </c:pt>
                <c:pt idx="8">
                  <c:v>0.14370120523060581</c:v>
                </c:pt>
                <c:pt idx="9">
                  <c:v>0.19037208205275166</c:v>
                </c:pt>
                <c:pt idx="10">
                  <c:v>0.25144519759467499</c:v>
                </c:pt>
                <c:pt idx="11">
                  <c:v>0.31985306934359914</c:v>
                </c:pt>
                <c:pt idx="12">
                  <c:v>0.40184771666863589</c:v>
                </c:pt>
                <c:pt idx="13">
                  <c:v>0.48467981288655304</c:v>
                </c:pt>
                <c:pt idx="14">
                  <c:v>0.57331151150082194</c:v>
                </c:pt>
                <c:pt idx="15">
                  <c:v>0.65290820105410596</c:v>
                </c:pt>
                <c:pt idx="16">
                  <c:v>0.72879592796460946</c:v>
                </c:pt>
                <c:pt idx="17">
                  <c:v>0.75947261876590499</c:v>
                </c:pt>
                <c:pt idx="18">
                  <c:v>0.78881977134240366</c:v>
                </c:pt>
                <c:pt idx="19">
                  <c:v>0.81178428860917184</c:v>
                </c:pt>
                <c:pt idx="20">
                  <c:v>0.83024416451647887</c:v>
                </c:pt>
                <c:pt idx="21">
                  <c:v>0.84540643742221211</c:v>
                </c:pt>
                <c:pt idx="22">
                  <c:v>0.85808226352540673</c:v>
                </c:pt>
                <c:pt idx="23">
                  <c:v>0.86883691841293031</c:v>
                </c:pt>
                <c:pt idx="24">
                  <c:v>0.87807639952584005</c:v>
                </c:pt>
                <c:pt idx="25">
                  <c:v>0.88609983429893713</c:v>
                </c:pt>
                <c:pt idx="26">
                  <c:v>0.89313247300753529</c:v>
                </c:pt>
                <c:pt idx="27">
                  <c:v>0.89934716976155615</c:v>
                </c:pt>
                <c:pt idx="28">
                  <c:v>0.90487878027151758</c:v>
                </c:pt>
                <c:pt idx="29">
                  <c:v>0.909834059360072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A-4872-9D0C-D896A98A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R/Rmax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WT!$D$5:$D$20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WT!$J$5:$J$20</c:f>
              <c:numCache>
                <c:formatCode>0.00</c:formatCode>
                <c:ptCount val="16"/>
                <c:pt idx="0">
                  <c:v>2.346181970796133E-2</c:v>
                </c:pt>
                <c:pt idx="1">
                  <c:v>3.7092019728776966E-2</c:v>
                </c:pt>
                <c:pt idx="2">
                  <c:v>4.8934652533747916E-2</c:v>
                </c:pt>
                <c:pt idx="3">
                  <c:v>7.2396472241709253E-2</c:v>
                </c:pt>
                <c:pt idx="4">
                  <c:v>9.6305183753631757E-2</c:v>
                </c:pt>
                <c:pt idx="5">
                  <c:v>0.1320565280705252</c:v>
                </c:pt>
                <c:pt idx="6">
                  <c:v>0.17339401993693326</c:v>
                </c:pt>
                <c:pt idx="7">
                  <c:v>0.22746792821623463</c:v>
                </c:pt>
                <c:pt idx="8">
                  <c:v>0.26388961023906982</c:v>
                </c:pt>
                <c:pt idx="9">
                  <c:v>0.34276601363821602</c:v>
                </c:pt>
                <c:pt idx="10">
                  <c:v>0.41091701374229417</c:v>
                </c:pt>
                <c:pt idx="11">
                  <c:v>0.51012699422167351</c:v>
                </c:pt>
                <c:pt idx="12">
                  <c:v>0.58743927630695558</c:v>
                </c:pt>
                <c:pt idx="13">
                  <c:v>0.67547696168730575</c:v>
                </c:pt>
                <c:pt idx="14">
                  <c:v>0.74943755524287903</c:v>
                </c:pt>
                <c:pt idx="15">
                  <c:v>0.8227278110925107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8-46D8-BC09-8D1A452C02C2}"/>
            </c:ext>
          </c:extLst>
        </c:ser>
        <c:ser>
          <c:idx val="3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WT!$D$2:$D$61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8.2209799408089097E-3</c:v>
                </c:pt>
                <c:pt idx="2">
                  <c:v>3.2883919763235799E-2</c:v>
                </c:pt>
                <c:pt idx="3">
                  <c:v>5.7546859585662614E-2</c:v>
                </c:pt>
                <c:pt idx="4">
                  <c:v>8.2209799408089451E-2</c:v>
                </c:pt>
                <c:pt idx="5">
                  <c:v>0.11509371917132523</c:v>
                </c:pt>
                <c:pt idx="6">
                  <c:v>0.1644195988161789</c:v>
                </c:pt>
                <c:pt idx="7">
                  <c:v>0.23018743834265046</c:v>
                </c:pt>
                <c:pt idx="8">
                  <c:v>0.3288391976323578</c:v>
                </c:pt>
                <c:pt idx="9">
                  <c:v>0.46037487668530092</c:v>
                </c:pt>
                <c:pt idx="10">
                  <c:v>0.65767839526471561</c:v>
                </c:pt>
                <c:pt idx="11">
                  <c:v>0.92074975337060183</c:v>
                </c:pt>
                <c:pt idx="12">
                  <c:v>1.3153567905294312</c:v>
                </c:pt>
                <c:pt idx="13">
                  <c:v>1.8414995067412037</c:v>
                </c:pt>
                <c:pt idx="14">
                  <c:v>2.6307135810588624</c:v>
                </c:pt>
                <c:pt idx="15">
                  <c:v>3.6829990134824073</c:v>
                </c:pt>
                <c:pt idx="16">
                  <c:v>5.2614271621177249</c:v>
                </c:pt>
                <c:pt idx="17">
                  <c:v>7.3659980269648146</c:v>
                </c:pt>
                <c:pt idx="18">
                  <c:v>10.52285432423545</c:v>
                </c:pt>
                <c:pt idx="19">
                  <c:v>11</c:v>
                </c:pt>
                <c:pt idx="20">
                  <c:v>11.4771456757646</c:v>
                </c:pt>
                <c:pt idx="21">
                  <c:v>11.9542913515291</c:v>
                </c:pt>
                <c:pt idx="22">
                  <c:v>12.4314370272937</c:v>
                </c:pt>
                <c:pt idx="23">
                  <c:v>12.908582703058199</c:v>
                </c:pt>
                <c:pt idx="24">
                  <c:v>13.3857283788227</c:v>
                </c:pt>
                <c:pt idx="25">
                  <c:v>13.8628740545873</c:v>
                </c:pt>
                <c:pt idx="26">
                  <c:v>14.3400197303518</c:v>
                </c:pt>
                <c:pt idx="27">
                  <c:v>14.8171654061164</c:v>
                </c:pt>
                <c:pt idx="28">
                  <c:v>15.294311081880901</c:v>
                </c:pt>
                <c:pt idx="29">
                  <c:v>15.771456757645501</c:v>
                </c:pt>
                <c:pt idx="30">
                  <c:v>16.248602433409999</c:v>
                </c:pt>
                <c:pt idx="31">
                  <c:v>16.725748109174599</c:v>
                </c:pt>
                <c:pt idx="32">
                  <c:v>17.2028937849391</c:v>
                </c:pt>
                <c:pt idx="33">
                  <c:v>17.6800394607037</c:v>
                </c:pt>
                <c:pt idx="34">
                  <c:v>18.1571851364683</c:v>
                </c:pt>
                <c:pt idx="35">
                  <c:v>18.6343308122328</c:v>
                </c:pt>
                <c:pt idx="36">
                  <c:v>19.1114764879974</c:v>
                </c:pt>
                <c:pt idx="37">
                  <c:v>19.588622163761901</c:v>
                </c:pt>
                <c:pt idx="38">
                  <c:v>20.065767839526501</c:v>
                </c:pt>
                <c:pt idx="39">
                  <c:v>20.5429135152912</c:v>
                </c:pt>
                <c:pt idx="40">
                  <c:v>21.0200591910558</c:v>
                </c:pt>
                <c:pt idx="41">
                  <c:v>21.4972048668204</c:v>
                </c:pt>
                <c:pt idx="42">
                  <c:v>21.974350542585</c:v>
                </c:pt>
                <c:pt idx="43">
                  <c:v>22.4514962183496</c:v>
                </c:pt>
                <c:pt idx="44">
                  <c:v>22.9286418941142</c:v>
                </c:pt>
                <c:pt idx="45">
                  <c:v>23.4057875698788</c:v>
                </c:pt>
                <c:pt idx="46">
                  <c:v>23.8829332456434</c:v>
                </c:pt>
                <c:pt idx="47">
                  <c:v>24.360078921408</c:v>
                </c:pt>
                <c:pt idx="48">
                  <c:v>24.8372245971726</c:v>
                </c:pt>
                <c:pt idx="49">
                  <c:v>25.3143702729372</c:v>
                </c:pt>
                <c:pt idx="50">
                  <c:v>25.7915159487018</c:v>
                </c:pt>
                <c:pt idx="51">
                  <c:v>26.2686616244664</c:v>
                </c:pt>
                <c:pt idx="52">
                  <c:v>26.745807300231</c:v>
                </c:pt>
                <c:pt idx="53">
                  <c:v>27.2229529759956</c:v>
                </c:pt>
                <c:pt idx="54">
                  <c:v>27.7000986517602</c:v>
                </c:pt>
                <c:pt idx="55">
                  <c:v>28.1772443275248</c:v>
                </c:pt>
                <c:pt idx="56">
                  <c:v>28.6543900032894</c:v>
                </c:pt>
                <c:pt idx="57">
                  <c:v>29.131535679054</c:v>
                </c:pt>
                <c:pt idx="58">
                  <c:v>29.6086813548186</c:v>
                </c:pt>
                <c:pt idx="59">
                  <c:v>30.0858270305832</c:v>
                </c:pt>
              </c:numCache>
            </c:numRef>
          </c:xVal>
          <c:yVal>
            <c:numRef>
              <c:f>WT!$K$2:$K$61</c:f>
              <c:numCache>
                <c:formatCode>0.00</c:formatCode>
                <c:ptCount val="60"/>
                <c:pt idx="0">
                  <c:v>0</c:v>
                </c:pt>
                <c:pt idx="1">
                  <c:v>3.3074068511908445E-3</c:v>
                </c:pt>
                <c:pt idx="2">
                  <c:v>1.3099649790368841E-2</c:v>
                </c:pt>
                <c:pt idx="3">
                  <c:v>2.2701352309379967E-2</c:v>
                </c:pt>
                <c:pt idx="4">
                  <c:v>3.211802221152666E-2</c:v>
                </c:pt>
                <c:pt idx="5">
                  <c:v>4.4394880789230685E-2</c:v>
                </c:pt>
                <c:pt idx="6">
                  <c:v>6.2237111493716857E-2</c:v>
                </c:pt>
                <c:pt idx="7">
                  <c:v>8.5015508225552122E-2</c:v>
                </c:pt>
                <c:pt idx="8">
                  <c:v>0.11718120336842512</c:v>
                </c:pt>
                <c:pt idx="9">
                  <c:v>0.15670837436155644</c:v>
                </c:pt>
                <c:pt idx="10">
                  <c:v>0.20978011985004905</c:v>
                </c:pt>
                <c:pt idx="11">
                  <c:v>0.27095571854582867</c:v>
                </c:pt>
                <c:pt idx="12">
                  <c:v>0.34680702122308155</c:v>
                </c:pt>
                <c:pt idx="13">
                  <c:v>0.42638105260794484</c:v>
                </c:pt>
                <c:pt idx="14">
                  <c:v>0.51500625666197408</c:v>
                </c:pt>
                <c:pt idx="15">
                  <c:v>0.59785013524733066</c:v>
                </c:pt>
                <c:pt idx="16">
                  <c:v>0.67987343867040084</c:v>
                </c:pt>
                <c:pt idx="17">
                  <c:v>0.74831815832939763</c:v>
                </c:pt>
                <c:pt idx="18">
                  <c:v>0.80943411928521503</c:v>
                </c:pt>
                <c:pt idx="19">
                  <c:v>0.81618079482842754</c:v>
                </c:pt>
                <c:pt idx="20">
                  <c:v>0.82246609445366947</c:v>
                </c:pt>
                <c:pt idx="21">
                  <c:v>0.82833578066226554</c:v>
                </c:pt>
                <c:pt idx="22">
                  <c:v>0.83382975758558975</c:v>
                </c:pt>
                <c:pt idx="23">
                  <c:v>0.83898297937512789</c:v>
                </c:pt>
                <c:pt idx="24">
                  <c:v>0.84382619465229991</c:v>
                </c:pt>
                <c:pt idx="25">
                  <c:v>0.84838656052806627</c:v>
                </c:pt>
                <c:pt idx="26">
                  <c:v>0.85268815209638282</c:v>
                </c:pt>
                <c:pt idx="27">
                  <c:v>0.85675238758816108</c:v>
                </c:pt>
                <c:pt idx="28">
                  <c:v>0.86059838503648878</c:v>
                </c:pt>
                <c:pt idx="29">
                  <c:v>0.86424326298837428</c:v>
                </c:pt>
                <c:pt idx="30">
                  <c:v>0.86770239524299109</c:v>
                </c:pt>
                <c:pt idx="31">
                  <c:v>0.8709896276126603</c:v>
                </c:pt>
                <c:pt idx="32">
                  <c:v>0.87411746315180994</c:v>
                </c:pt>
                <c:pt idx="33">
                  <c:v>0.87709722107868615</c:v>
                </c:pt>
                <c:pt idx="34">
                  <c:v>0.87993917364801721</c:v>
                </c:pt>
                <c:pt idx="35">
                  <c:v>0.8826526644629572</c:v>
                </c:pt>
                <c:pt idx="36">
                  <c:v>0.88524621109783352</c:v>
                </c:pt>
                <c:pt idx="37">
                  <c:v>0.88772759440648608</c:v>
                </c:pt>
                <c:pt idx="38">
                  <c:v>0.89010393648888686</c:v>
                </c:pt>
                <c:pt idx="39">
                  <c:v>0.89238176896159649</c:v>
                </c:pt>
                <c:pt idx="40">
                  <c:v>0.89456709291031766</c:v>
                </c:pt>
                <c:pt idx="41">
                  <c:v>0.89666543168335089</c:v>
                </c:pt>
                <c:pt idx="42">
                  <c:v>0.89868187750385509</c:v>
                </c:pt>
                <c:pt idx="43">
                  <c:v>0.90062113272908439</c:v>
                </c:pt>
                <c:pt idx="44">
                  <c:v>0.90248754646033869</c:v>
                </c:pt>
                <c:pt idx="45">
                  <c:v>0.90428514710358077</c:v>
                </c:pt>
                <c:pt idx="46">
                  <c:v>0.90601767139379563</c:v>
                </c:pt>
                <c:pt idx="47">
                  <c:v>0.90768859032319216</c:v>
                </c:pt>
                <c:pt idx="48">
                  <c:v>0.90930113235184473</c:v>
                </c:pt>
                <c:pt idx="49">
                  <c:v>0.91085830422736902</c:v>
                </c:pt>
                <c:pt idx="50">
                  <c:v>0.91236290969613132</c:v>
                </c:pt>
                <c:pt idx="51">
                  <c:v>0.91381756635097355</c:v>
                </c:pt>
                <c:pt idx="52">
                  <c:v>0.91522472082843764</c:v>
                </c:pt>
                <c:pt idx="53">
                  <c:v>0.91658666254110166</c:v>
                </c:pt>
                <c:pt idx="54">
                  <c:v>0.91790553610715842</c:v>
                </c:pt>
                <c:pt idx="55">
                  <c:v>0.91918335261918105</c:v>
                </c:pt>
                <c:pt idx="56">
                  <c:v>0.92042199987661522</c:v>
                </c:pt>
                <c:pt idx="57">
                  <c:v>0.92162325169149784</c:v>
                </c:pt>
                <c:pt idx="58">
                  <c:v>0.92278877636387446</c:v>
                </c:pt>
                <c:pt idx="59">
                  <c:v>0.92392014441208115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8-46D8-BC09-8D1A452C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(R/R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max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'S243C(3)'!$D$3:$D$18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'S243C(3)'!$H$3:$H$18</c:f>
              <c:numCache>
                <c:formatCode>0.00</c:formatCode>
                <c:ptCount val="16"/>
                <c:pt idx="0">
                  <c:v>1.6706243677803574</c:v>
                </c:pt>
                <c:pt idx="1">
                  <c:v>2.6581352846584245</c:v>
                </c:pt>
                <c:pt idx="2">
                  <c:v>1.7045598233258197</c:v>
                </c:pt>
                <c:pt idx="3">
                  <c:v>4.5441018220154117</c:v>
                </c:pt>
                <c:pt idx="4">
                  <c:v>6.0109718297131707</c:v>
                </c:pt>
                <c:pt idx="5">
                  <c:v>6.223393692730955</c:v>
                </c:pt>
                <c:pt idx="6">
                  <c:v>7.1339730028477391</c:v>
                </c:pt>
                <c:pt idx="7">
                  <c:v>7.5550526842012715</c:v>
                </c:pt>
                <c:pt idx="8">
                  <c:v>-0.13936855293663086</c:v>
                </c:pt>
                <c:pt idx="9">
                  <c:v>0.55898789532369619</c:v>
                </c:pt>
                <c:pt idx="10">
                  <c:v>-6.149223524873463</c:v>
                </c:pt>
                <c:pt idx="11">
                  <c:v>-2.7415110085365484</c:v>
                </c:pt>
                <c:pt idx="12">
                  <c:v>-3.6656571081953757</c:v>
                </c:pt>
                <c:pt idx="13">
                  <c:v>-3.4880306470941775</c:v>
                </c:pt>
                <c:pt idx="14">
                  <c:v>-3.007154960414482E-2</c:v>
                </c:pt>
                <c:pt idx="15">
                  <c:v>5.1976503237128213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C-4B2A-8F97-2F01386F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35248"/>
        <c:axId val="709228688"/>
      </c:scatterChart>
      <c:valAx>
        <c:axId val="7092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8688"/>
        <c:crosses val="autoZero"/>
        <c:crossBetween val="midCat"/>
      </c:valAx>
      <c:valAx>
        <c:axId val="7092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MMP-1* (S243C)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3F4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'S243C summ'!$H$4:$H$19</c:f>
                <c:numCache>
                  <c:formatCode>General</c:formatCode>
                  <c:ptCount val="16"/>
                  <c:pt idx="0">
                    <c:v>4.6112108286507454E-3</c:v>
                  </c:pt>
                  <c:pt idx="1">
                    <c:v>5.0085846133149951E-3</c:v>
                  </c:pt>
                  <c:pt idx="2">
                    <c:v>6.6853807195089571E-3</c:v>
                  </c:pt>
                  <c:pt idx="3">
                    <c:v>6.1188776339197327E-3</c:v>
                  </c:pt>
                  <c:pt idx="4">
                    <c:v>5.7388132078549543E-3</c:v>
                  </c:pt>
                  <c:pt idx="5">
                    <c:v>7.4936379729474848E-3</c:v>
                  </c:pt>
                  <c:pt idx="6">
                    <c:v>8.0289435880145071E-3</c:v>
                  </c:pt>
                  <c:pt idx="7">
                    <c:v>8.5610811031664198E-3</c:v>
                  </c:pt>
                  <c:pt idx="8">
                    <c:v>1.0702260892477647E-2</c:v>
                  </c:pt>
                  <c:pt idx="9">
                    <c:v>1.2040620987176731E-2</c:v>
                  </c:pt>
                  <c:pt idx="10">
                    <c:v>1.3301547303751953E-2</c:v>
                  </c:pt>
                  <c:pt idx="11">
                    <c:v>1.3731299122777827E-2</c:v>
                  </c:pt>
                  <c:pt idx="12">
                    <c:v>1.319921417617971E-2</c:v>
                  </c:pt>
                  <c:pt idx="13">
                    <c:v>1.5120849415486264E-2</c:v>
                  </c:pt>
                  <c:pt idx="14">
                    <c:v>1.3146378469333883E-2</c:v>
                  </c:pt>
                  <c:pt idx="15">
                    <c:v>1.5988471147423411E-2</c:v>
                  </c:pt>
                </c:numCache>
              </c:numRef>
            </c:plus>
            <c:minus>
              <c:numRef>
                <c:f>'S243C summ'!$H$4:$H$19</c:f>
                <c:numCache>
                  <c:formatCode>General</c:formatCode>
                  <c:ptCount val="16"/>
                  <c:pt idx="0">
                    <c:v>4.6112108286507454E-3</c:v>
                  </c:pt>
                  <c:pt idx="1">
                    <c:v>5.0085846133149951E-3</c:v>
                  </c:pt>
                  <c:pt idx="2">
                    <c:v>6.6853807195089571E-3</c:v>
                  </c:pt>
                  <c:pt idx="3">
                    <c:v>6.1188776339197327E-3</c:v>
                  </c:pt>
                  <c:pt idx="4">
                    <c:v>5.7388132078549543E-3</c:v>
                  </c:pt>
                  <c:pt idx="5">
                    <c:v>7.4936379729474848E-3</c:v>
                  </c:pt>
                  <c:pt idx="6">
                    <c:v>8.0289435880145071E-3</c:v>
                  </c:pt>
                  <c:pt idx="7">
                    <c:v>8.5610811031664198E-3</c:v>
                  </c:pt>
                  <c:pt idx="8">
                    <c:v>1.0702260892477647E-2</c:v>
                  </c:pt>
                  <c:pt idx="9">
                    <c:v>1.2040620987176731E-2</c:v>
                  </c:pt>
                  <c:pt idx="10">
                    <c:v>1.3301547303751953E-2</c:v>
                  </c:pt>
                  <c:pt idx="11">
                    <c:v>1.3731299122777827E-2</c:v>
                  </c:pt>
                  <c:pt idx="12">
                    <c:v>1.319921417617971E-2</c:v>
                  </c:pt>
                  <c:pt idx="13">
                    <c:v>1.5120849415486264E-2</c:v>
                  </c:pt>
                  <c:pt idx="14">
                    <c:v>1.3146378469333883E-2</c:v>
                  </c:pt>
                  <c:pt idx="15">
                    <c:v>1.5988471147423411E-2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'S243C summ'!$C$4:$C$19</c:f>
              <c:numCache>
                <c:formatCode>0.00</c:formatCode>
                <c:ptCount val="16"/>
                <c:pt idx="0">
                  <c:v>5.0265420209517547E-2</c:v>
                </c:pt>
                <c:pt idx="1">
                  <c:v>7.187485319678677E-2</c:v>
                </c:pt>
                <c:pt idx="2">
                  <c:v>0.10053084041903509</c:v>
                </c:pt>
                <c:pt idx="3">
                  <c:v>0.14374970639357354</c:v>
                </c:pt>
                <c:pt idx="4">
                  <c:v>0.20129656597923615</c:v>
                </c:pt>
                <c:pt idx="5">
                  <c:v>0.28749941278714708</c:v>
                </c:pt>
                <c:pt idx="6">
                  <c:v>0.40259313195847229</c:v>
                </c:pt>
                <c:pt idx="7">
                  <c:v>0.57499882557429416</c:v>
                </c:pt>
                <c:pt idx="8">
                  <c:v>0.80565603419927656</c:v>
                </c:pt>
                <c:pt idx="9">
                  <c:v>1.1509371917132523</c:v>
                </c:pt>
                <c:pt idx="10">
                  <c:v>1.6113120683985531</c:v>
                </c:pt>
                <c:pt idx="11">
                  <c:v>2.3018743834265045</c:v>
                </c:pt>
                <c:pt idx="12">
                  <c:v>3.2226241367971062</c:v>
                </c:pt>
                <c:pt idx="13">
                  <c:v>4.603748766853009</c:v>
                </c:pt>
                <c:pt idx="14">
                  <c:v>6.4452482735942125</c:v>
                </c:pt>
                <c:pt idx="15">
                  <c:v>9.2074975337060181</c:v>
                </c:pt>
              </c:numCache>
            </c:numRef>
          </c:xVal>
          <c:yVal>
            <c:numRef>
              <c:f>'S243C summ'!$G$4:$G$19</c:f>
              <c:numCache>
                <c:formatCode>0.00</c:formatCode>
                <c:ptCount val="16"/>
                <c:pt idx="0">
                  <c:v>2.3093005346146916E-2</c:v>
                </c:pt>
                <c:pt idx="1">
                  <c:v>3.2727778079314339E-2</c:v>
                </c:pt>
                <c:pt idx="2">
                  <c:v>4.0512257880350254E-2</c:v>
                </c:pt>
                <c:pt idx="3">
                  <c:v>5.8794314190074942E-2</c:v>
                </c:pt>
                <c:pt idx="4">
                  <c:v>7.7155836702140546E-2</c:v>
                </c:pt>
                <c:pt idx="5">
                  <c:v>0.1011262822135227</c:v>
                </c:pt>
                <c:pt idx="6">
                  <c:v>0.13165708144089436</c:v>
                </c:pt>
                <c:pt idx="7">
                  <c:v>0.17157974488910055</c:v>
                </c:pt>
                <c:pt idx="8">
                  <c:v>0.20143810110380911</c:v>
                </c:pt>
                <c:pt idx="9">
                  <c:v>0.26646778699666646</c:v>
                </c:pt>
                <c:pt idx="10">
                  <c:v>0.31957638972231023</c:v>
                </c:pt>
                <c:pt idx="11">
                  <c:v>0.41078364721463584</c:v>
                </c:pt>
                <c:pt idx="12">
                  <c:v>0.49054098137215557</c:v>
                </c:pt>
                <c:pt idx="13">
                  <c:v>0.58189660119764397</c:v>
                </c:pt>
                <c:pt idx="14">
                  <c:v>0.6673549381633076</c:v>
                </c:pt>
                <c:pt idx="15">
                  <c:v>0.75996900158693281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3-474B-B47F-5BE98D8818B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'S243C summ'!$C$3:$C$62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5.0265420209517547E-2</c:v>
                </c:pt>
                <c:pt idx="2">
                  <c:v>7.187485319678677E-2</c:v>
                </c:pt>
                <c:pt idx="3">
                  <c:v>0.10053084041903509</c:v>
                </c:pt>
                <c:pt idx="4">
                  <c:v>0.14374970639357354</c:v>
                </c:pt>
                <c:pt idx="5">
                  <c:v>0.20129656597923615</c:v>
                </c:pt>
                <c:pt idx="6">
                  <c:v>0.28749941278714708</c:v>
                </c:pt>
                <c:pt idx="7">
                  <c:v>0.40259313195847229</c:v>
                </c:pt>
                <c:pt idx="8">
                  <c:v>0.57499882557429416</c:v>
                </c:pt>
                <c:pt idx="9">
                  <c:v>0.80565603419927656</c:v>
                </c:pt>
                <c:pt idx="10">
                  <c:v>1.1509371917132523</c:v>
                </c:pt>
                <c:pt idx="11">
                  <c:v>1.6113120683985531</c:v>
                </c:pt>
                <c:pt idx="12">
                  <c:v>2.3018743834265045</c:v>
                </c:pt>
                <c:pt idx="13">
                  <c:v>3.2226241367971062</c:v>
                </c:pt>
                <c:pt idx="14">
                  <c:v>4.603748766853009</c:v>
                </c:pt>
                <c:pt idx="15">
                  <c:v>6.4452482735942125</c:v>
                </c:pt>
                <c:pt idx="16">
                  <c:v>9.2074975337060181</c:v>
                </c:pt>
                <c:pt idx="17">
                  <c:v>10.2663597500822</c:v>
                </c:pt>
                <c:pt idx="18">
                  <c:v>11.9697467938178</c:v>
                </c:pt>
                <c:pt idx="19">
                  <c:v>13.673133837553401</c:v>
                </c:pt>
                <c:pt idx="20">
                  <c:v>15.376520881289</c:v>
                </c:pt>
                <c:pt idx="21">
                  <c:v>17.0799079250246</c:v>
                </c:pt>
                <c:pt idx="22">
                  <c:v>18.783294968760199</c:v>
                </c:pt>
                <c:pt idx="23">
                  <c:v>20.486682012495798</c:v>
                </c:pt>
                <c:pt idx="24">
                  <c:v>22.190069056231501</c:v>
                </c:pt>
                <c:pt idx="25">
                  <c:v>23.8934560999671</c:v>
                </c:pt>
                <c:pt idx="26">
                  <c:v>25.596843143702699</c:v>
                </c:pt>
                <c:pt idx="27">
                  <c:v>27.300230187438299</c:v>
                </c:pt>
                <c:pt idx="28">
                  <c:v>29.003617231173902</c:v>
                </c:pt>
                <c:pt idx="29">
                  <c:v>30.707004274909501</c:v>
                </c:pt>
              </c:numCache>
            </c:numRef>
          </c:xVal>
          <c:yVal>
            <c:numRef>
              <c:f>'S243C summ'!$I$3:$I$62</c:f>
              <c:numCache>
                <c:formatCode>0.00</c:formatCode>
                <c:ptCount val="60"/>
                <c:pt idx="0">
                  <c:v>0</c:v>
                </c:pt>
                <c:pt idx="1">
                  <c:v>1.5509555874744936E-2</c:v>
                </c:pt>
                <c:pt idx="2">
                  <c:v>2.203032470510426E-2</c:v>
                </c:pt>
                <c:pt idx="3">
                  <c:v>3.0545366678278535E-2</c:v>
                </c:pt>
                <c:pt idx="4">
                  <c:v>4.3110902235627642E-2</c:v>
                </c:pt>
                <c:pt idx="5">
                  <c:v>5.934514645140624E-2</c:v>
                </c:pt>
                <c:pt idx="6">
                  <c:v>8.2658329317105247E-2</c:v>
                </c:pt>
                <c:pt idx="7">
                  <c:v>0.11204119195750428</c:v>
                </c:pt>
                <c:pt idx="8">
                  <c:v>0.15269513396575002</c:v>
                </c:pt>
                <c:pt idx="9">
                  <c:v>0.20159933431933383</c:v>
                </c:pt>
                <c:pt idx="10">
                  <c:v>0.26509492328516643</c:v>
                </c:pt>
                <c:pt idx="11">
                  <c:v>0.33555167444151951</c:v>
                </c:pt>
                <c:pt idx="12">
                  <c:v>0.41909096053721351</c:v>
                </c:pt>
                <c:pt idx="13">
                  <c:v>0.50249148851815917</c:v>
                </c:pt>
                <c:pt idx="14">
                  <c:v>0.59064707223356805</c:v>
                </c:pt>
                <c:pt idx="15">
                  <c:v>0.66887765069969785</c:v>
                </c:pt>
                <c:pt idx="16">
                  <c:v>0.7426500605243479</c:v>
                </c:pt>
                <c:pt idx="17">
                  <c:v>0.76289956550737215</c:v>
                </c:pt>
                <c:pt idx="18">
                  <c:v>0.78953959113812311</c:v>
                </c:pt>
                <c:pt idx="19">
                  <c:v>0.81079787924346691</c:v>
                </c:pt>
                <c:pt idx="20">
                  <c:v>0.82815562052989145</c:v>
                </c:pt>
                <c:pt idx="21">
                  <c:v>0.84259613308091152</c:v>
                </c:pt>
                <c:pt idx="22">
                  <c:v>0.85479783387995645</c:v>
                </c:pt>
                <c:pt idx="23">
                  <c:v>0.86524391421921976</c:v>
                </c:pt>
                <c:pt idx="24">
                  <c:v>0.8742878509823544</c:v>
                </c:pt>
                <c:pt idx="25">
                  <c:v>0.88219419693390722</c:v>
                </c:pt>
                <c:pt idx="26">
                  <c:v>0.88916488938449745</c:v>
                </c:pt>
                <c:pt idx="27">
                  <c:v>0.89535674038679236</c:v>
                </c:pt>
                <c:pt idx="28">
                  <c:v>0.90089337453470408</c:v>
                </c:pt>
                <c:pt idx="29">
                  <c:v>0.90587356745470393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3-474B-B47F-5BE98D88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15840"/>
        <c:axId val="563922072"/>
      </c:scatterChart>
      <c:valAx>
        <c:axId val="5639158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2072"/>
        <c:crosses val="autoZero"/>
        <c:crossBetween val="midCat"/>
      </c:valAx>
      <c:valAx>
        <c:axId val="563922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S318C!$D$12:$D$19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S318C!$E$12:$E$19</c:f>
              <c:numCache>
                <c:formatCode>0.00</c:formatCode>
                <c:ptCount val="8"/>
                <c:pt idx="0">
                  <c:v>136</c:v>
                </c:pt>
                <c:pt idx="1">
                  <c:v>165.9</c:v>
                </c:pt>
                <c:pt idx="2">
                  <c:v>189.7</c:v>
                </c:pt>
                <c:pt idx="3">
                  <c:v>222.4</c:v>
                </c:pt>
                <c:pt idx="4">
                  <c:v>252.2</c:v>
                </c:pt>
                <c:pt idx="5">
                  <c:v>284.10000000000002</c:v>
                </c:pt>
                <c:pt idx="6">
                  <c:v>314.7</c:v>
                </c:pt>
                <c:pt idx="7">
                  <c:v>346.8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ACA-BA7A-F11B0E5C3171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S318C!$D$2:$D$19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</c:numCache>
            </c:numRef>
          </c:xVal>
          <c:yVal>
            <c:numRef>
              <c:f>S318C!$F$2:$F$19</c:f>
              <c:numCache>
                <c:formatCode>0.00</c:formatCode>
                <c:ptCount val="18"/>
                <c:pt idx="0">
                  <c:v>0</c:v>
                </c:pt>
                <c:pt idx="1">
                  <c:v>16.953588303219483</c:v>
                </c:pt>
                <c:pt idx="2">
                  <c:v>32.530346738093563</c:v>
                </c:pt>
                <c:pt idx="3">
                  <c:v>46.891452620559093</c:v>
                </c:pt>
                <c:pt idx="4">
                  <c:v>60.173870644603483</c:v>
                </c:pt>
                <c:pt idx="5">
                  <c:v>72.494734941472203</c:v>
                </c:pt>
                <c:pt idx="6">
                  <c:v>83.954812692527682</c:v>
                </c:pt>
                <c:pt idx="7">
                  <c:v>94.641266298034978</c:v>
                </c:pt>
                <c:pt idx="8">
                  <c:v>104.62987442152625</c:v>
                </c:pt>
                <c:pt idx="9">
                  <c:v>113.9868316767798</c:v>
                </c:pt>
                <c:pt idx="10">
                  <c:v>126.47195013299178</c:v>
                </c:pt>
                <c:pt idx="11">
                  <c:v>159.14010031201744</c:v>
                </c:pt>
                <c:pt idx="12">
                  <c:v>192.24517000420721</c:v>
                </c:pt>
                <c:pt idx="13">
                  <c:v>227.78363462174372</c:v>
                </c:pt>
                <c:pt idx="14">
                  <c:v>259.80160464021327</c:v>
                </c:pt>
                <c:pt idx="15">
                  <c:v>290.41815850480685</c:v>
                </c:pt>
                <c:pt idx="16">
                  <c:v>315.17993376401807</c:v>
                </c:pt>
                <c:pt idx="17">
                  <c:v>336.71158479652314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E-4ACA-BA7A-F11B0E5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S318C!$D$2:$D$9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</c:numCache>
            </c:numRef>
          </c:xVal>
          <c:yVal>
            <c:numRef>
              <c:f>S318C!$H$12:$H$19</c:f>
              <c:numCache>
                <c:formatCode>0.00</c:formatCode>
                <c:ptCount val="8"/>
                <c:pt idx="0">
                  <c:v>9.528049867008221</c:v>
                </c:pt>
                <c:pt idx="1">
                  <c:v>6.7598996879825677</c:v>
                </c:pt>
                <c:pt idx="2">
                  <c:v>-2.5451700042072218</c:v>
                </c:pt>
                <c:pt idx="3">
                  <c:v>-5.3836346217437097</c:v>
                </c:pt>
                <c:pt idx="4">
                  <c:v>-7.6016046402132815</c:v>
                </c:pt>
                <c:pt idx="5">
                  <c:v>-6.3181585048068314</c:v>
                </c:pt>
                <c:pt idx="6">
                  <c:v>-0.47993376401808518</c:v>
                </c:pt>
                <c:pt idx="7">
                  <c:v>10.08841520347687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A07-B643-3FF4F98A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64464"/>
        <c:axId val="607662168"/>
      </c:scatterChart>
      <c:valAx>
        <c:axId val="6076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2168"/>
        <c:crosses val="autoZero"/>
        <c:crossBetween val="midCat"/>
      </c:valAx>
      <c:valAx>
        <c:axId val="6076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S318C!$D$12:$D$19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S318C!$I$12:$I$19</c:f>
              <c:numCache>
                <c:formatCode>0.00</c:formatCode>
                <c:ptCount val="8"/>
                <c:pt idx="0">
                  <c:v>0.33952273614360468</c:v>
                </c:pt>
                <c:pt idx="1">
                  <c:v>0.41416780828105892</c:v>
                </c:pt>
                <c:pt idx="2">
                  <c:v>0.47358428710618972</c:v>
                </c:pt>
                <c:pt idx="3">
                  <c:v>0.55521953322307116</c:v>
                </c:pt>
                <c:pt idx="4">
                  <c:v>0.62961495628983155</c:v>
                </c:pt>
                <c:pt idx="5">
                  <c:v>0.70925300984116246</c:v>
                </c:pt>
                <c:pt idx="6">
                  <c:v>0.78564562547347339</c:v>
                </c:pt>
                <c:pt idx="7">
                  <c:v>0.8657829771661919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D-CB41-A1F7-6C7E91721D24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S318C!$D$2:$D$23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  <c:pt idx="18">
                  <c:v>22.7243824198539</c:v>
                </c:pt>
                <c:pt idx="19">
                  <c:v>25.661257597415801</c:v>
                </c:pt>
                <c:pt idx="20">
                  <c:v>28.598132774977799</c:v>
                </c:pt>
                <c:pt idx="21">
                  <c:v>31.5350079525398</c:v>
                </c:pt>
              </c:numCache>
            </c:numRef>
          </c:xVal>
          <c:yVal>
            <c:numRef>
              <c:f>S318C!$J$2:$J$23</c:f>
              <c:numCache>
                <c:formatCode>0.00</c:formatCode>
                <c:ptCount val="22"/>
                <c:pt idx="0">
                  <c:v>0</c:v>
                </c:pt>
                <c:pt idx="1">
                  <c:v>4.2324475648244785E-2</c:v>
                </c:pt>
                <c:pt idx="2">
                  <c:v>8.1211708325130236E-2</c:v>
                </c:pt>
                <c:pt idx="3">
                  <c:v>0.11706407570206194</c:v>
                </c:pt>
                <c:pt idx="4">
                  <c:v>0.15022350886475813</c:v>
                </c:pt>
                <c:pt idx="5">
                  <c:v>0.18098243208333842</c:v>
                </c:pt>
                <c:pt idx="6">
                  <c:v>0.20959240968963844</c:v>
                </c:pt>
                <c:pt idx="7">
                  <c:v>0.23627104180591438</c:v>
                </c:pt>
                <c:pt idx="8">
                  <c:v>0.26120750916145846</c:v>
                </c:pt>
                <c:pt idx="9">
                  <c:v>0.28456706599441756</c:v>
                </c:pt>
                <c:pt idx="10">
                  <c:v>0.31573604819537421</c:v>
                </c:pt>
                <c:pt idx="11">
                  <c:v>0.39729178153017553</c:v>
                </c:pt>
                <c:pt idx="12">
                  <c:v>0.47993828036927111</c:v>
                </c:pt>
                <c:pt idx="13">
                  <c:v>0.56865972702580547</c:v>
                </c:pt>
                <c:pt idx="14">
                  <c:v>0.64859229163194287</c:v>
                </c:pt>
                <c:pt idx="15">
                  <c:v>0.72502623383337572</c:v>
                </c:pt>
                <c:pt idx="16">
                  <c:v>0.7868437756552904</c:v>
                </c:pt>
                <c:pt idx="17">
                  <c:v>0.84059734236297723</c:v>
                </c:pt>
                <c:pt idx="18">
                  <c:v>0.83392900506033718</c:v>
                </c:pt>
                <c:pt idx="19">
                  <c:v>0.85008613708659031</c:v>
                </c:pt>
                <c:pt idx="20">
                  <c:v>0.86337814703031701</c:v>
                </c:pt>
                <c:pt idx="21">
                  <c:v>0.87450506909759473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D-CB41-A1F7-6C7E91721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layout>
        <c:manualLayout>
          <c:xMode val="edge"/>
          <c:yMode val="edge"/>
          <c:x val="0.32041872365250323"/>
          <c:y val="2.292262920752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'S318C(2)'!$D$12:$D$19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'S318C(2)'!$E$12:$E$19</c:f>
              <c:numCache>
                <c:formatCode>0.00</c:formatCode>
                <c:ptCount val="8"/>
                <c:pt idx="0">
                  <c:v>110.1</c:v>
                </c:pt>
                <c:pt idx="1">
                  <c:v>140.5</c:v>
                </c:pt>
                <c:pt idx="2">
                  <c:v>162.9</c:v>
                </c:pt>
                <c:pt idx="3">
                  <c:v>197.2</c:v>
                </c:pt>
                <c:pt idx="4">
                  <c:v>225</c:v>
                </c:pt>
                <c:pt idx="5">
                  <c:v>258.8</c:v>
                </c:pt>
                <c:pt idx="6">
                  <c:v>288.60000000000002</c:v>
                </c:pt>
                <c:pt idx="7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D-4AE0-A246-4A07A62CA95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'S318C(2)'!$D$2:$D$19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</c:numCache>
            </c:numRef>
          </c:xVal>
          <c:yVal>
            <c:numRef>
              <c:f>'S318C(2)'!$F$2:$F$19</c:f>
              <c:numCache>
                <c:formatCode>0.00</c:formatCode>
                <c:ptCount val="18"/>
                <c:pt idx="0">
                  <c:v>0</c:v>
                </c:pt>
                <c:pt idx="1">
                  <c:v>13.103448275862069</c:v>
                </c:pt>
                <c:pt idx="2">
                  <c:v>25.333333333333332</c:v>
                </c:pt>
                <c:pt idx="3">
                  <c:v>36.774193548387103</c:v>
                </c:pt>
                <c:pt idx="4">
                  <c:v>47.500000000000007</c:v>
                </c:pt>
                <c:pt idx="5">
                  <c:v>57.575757575757578</c:v>
                </c:pt>
                <c:pt idx="6">
                  <c:v>67.058823529411768</c:v>
                </c:pt>
                <c:pt idx="7">
                  <c:v>76</c:v>
                </c:pt>
                <c:pt idx="8">
                  <c:v>84.444444444444457</c:v>
                </c:pt>
                <c:pt idx="9">
                  <c:v>92.432432432432435</c:v>
                </c:pt>
                <c:pt idx="10">
                  <c:v>103.20963575082551</c:v>
                </c:pt>
                <c:pt idx="11">
                  <c:v>132.06923427210316</c:v>
                </c:pt>
                <c:pt idx="12">
                  <c:v>162.32979925730589</c:v>
                </c:pt>
                <c:pt idx="13">
                  <c:v>196.01376401664939</c:v>
                </c:pt>
                <c:pt idx="14">
                  <c:v>227.48270075607596</c:v>
                </c:pt>
                <c:pt idx="15">
                  <c:v>258.62309194463558</c:v>
                </c:pt>
                <c:pt idx="16">
                  <c:v>284.59551582200106</c:v>
                </c:pt>
                <c:pt idx="17">
                  <c:v>307.77707908965328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D-4AE0-A246-4A07A62C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'S318C(2)'!$D$12:$D$19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'S318C(2)'!$I$12:$I$19</c:f>
              <c:numCache>
                <c:formatCode>0.00</c:formatCode>
                <c:ptCount val="8"/>
                <c:pt idx="0">
                  <c:v>0.28973684210526313</c:v>
                </c:pt>
                <c:pt idx="1">
                  <c:v>0.36973684210526314</c:v>
                </c:pt>
                <c:pt idx="2">
                  <c:v>0.42868421052631578</c:v>
                </c:pt>
                <c:pt idx="3">
                  <c:v>0.5189473684210526</c:v>
                </c:pt>
                <c:pt idx="4">
                  <c:v>0.59210526315789469</c:v>
                </c:pt>
                <c:pt idx="5">
                  <c:v>0.68105263157894735</c:v>
                </c:pt>
                <c:pt idx="6">
                  <c:v>0.75947368421052641</c:v>
                </c:pt>
                <c:pt idx="7">
                  <c:v>0.84473684210526312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7-439D-BEE9-F0BF6F48D529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'S318C(2)'!$D$2:$D$23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  <c:pt idx="18">
                  <c:v>22.7243824198539</c:v>
                </c:pt>
                <c:pt idx="19">
                  <c:v>25.661257597415801</c:v>
                </c:pt>
                <c:pt idx="20">
                  <c:v>28.598132774977799</c:v>
                </c:pt>
                <c:pt idx="21">
                  <c:v>31.5350079525398</c:v>
                </c:pt>
              </c:numCache>
            </c:numRef>
          </c:xVal>
          <c:yVal>
            <c:numRef>
              <c:f>'S318C(2)'!$J$2:$J$23</c:f>
              <c:numCache>
                <c:formatCode>0.00</c:formatCode>
                <c:ptCount val="22"/>
                <c:pt idx="0">
                  <c:v>0</c:v>
                </c:pt>
                <c:pt idx="1">
                  <c:v>3.4482758620689655E-2</c:v>
                </c:pt>
                <c:pt idx="2">
                  <c:v>6.6666666666666666E-2</c:v>
                </c:pt>
                <c:pt idx="3">
                  <c:v>9.6774193548387108E-2</c:v>
                </c:pt>
                <c:pt idx="4">
                  <c:v>0.12500000000000003</c:v>
                </c:pt>
                <c:pt idx="5">
                  <c:v>0.15151515151515152</c:v>
                </c:pt>
                <c:pt idx="6">
                  <c:v>0.17647058823529413</c:v>
                </c:pt>
                <c:pt idx="7">
                  <c:v>0.19999999999999998</c:v>
                </c:pt>
                <c:pt idx="8">
                  <c:v>0.22222222222222227</c:v>
                </c:pt>
                <c:pt idx="9">
                  <c:v>0.24324324324324326</c:v>
                </c:pt>
                <c:pt idx="10">
                  <c:v>0.27160430460743556</c:v>
                </c:pt>
                <c:pt idx="11">
                  <c:v>0.34755061650553459</c:v>
                </c:pt>
                <c:pt idx="12">
                  <c:v>0.42718368225606812</c:v>
                </c:pt>
                <c:pt idx="13">
                  <c:v>0.51582569478065632</c:v>
                </c:pt>
                <c:pt idx="14">
                  <c:v>0.59863868620019989</c:v>
                </c:pt>
                <c:pt idx="15">
                  <c:v>0.68058708406483048</c:v>
                </c:pt>
                <c:pt idx="16">
                  <c:v>0.74893556795263438</c:v>
                </c:pt>
                <c:pt idx="17">
                  <c:v>0.80993968181487708</c:v>
                </c:pt>
                <c:pt idx="18">
                  <c:v>0.80229048185443597</c:v>
                </c:pt>
                <c:pt idx="19">
                  <c:v>0.82086453231929735</c:v>
                </c:pt>
                <c:pt idx="20">
                  <c:v>0.83624836955725756</c:v>
                </c:pt>
                <c:pt idx="21">
                  <c:v>0.8491989012858957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7-439D-BEE9-F0BF6F48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'S318C(2)'!$D$12:$D$19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'S318C(2)'!$H$12:$H$19</c:f>
              <c:numCache>
                <c:formatCode>0.00</c:formatCode>
                <c:ptCount val="8"/>
                <c:pt idx="0">
                  <c:v>6.8903642491744819</c:v>
                </c:pt>
                <c:pt idx="1">
                  <c:v>8.4307657278968406</c:v>
                </c:pt>
                <c:pt idx="2">
                  <c:v>0.57020074269411225</c:v>
                </c:pt>
                <c:pt idx="3">
                  <c:v>1.1862359833505991</c:v>
                </c:pt>
                <c:pt idx="4">
                  <c:v>-2.4827007560759569</c:v>
                </c:pt>
                <c:pt idx="5">
                  <c:v>0.17690805536443577</c:v>
                </c:pt>
                <c:pt idx="6">
                  <c:v>4.0044841779989611</c:v>
                </c:pt>
                <c:pt idx="7">
                  <c:v>13.222920910346716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A-4CC0-A994-E7DEF839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3456"/>
        <c:axId val="699943784"/>
      </c:scatterChart>
      <c:valAx>
        <c:axId val="6999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3784"/>
        <c:crosses val="autoZero"/>
        <c:crossBetween val="midCat"/>
      </c:valAx>
      <c:valAx>
        <c:axId val="6999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'S318C(3)'!$D$12:$D$19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'S318C(3)'!$E$12:$E$19</c:f>
              <c:numCache>
                <c:formatCode>0.00</c:formatCode>
                <c:ptCount val="8"/>
                <c:pt idx="0">
                  <c:v>112.8</c:v>
                </c:pt>
                <c:pt idx="1">
                  <c:v>140.30000000000001</c:v>
                </c:pt>
                <c:pt idx="2">
                  <c:v>161.4</c:v>
                </c:pt>
                <c:pt idx="3">
                  <c:v>194.8</c:v>
                </c:pt>
                <c:pt idx="4">
                  <c:v>221.7</c:v>
                </c:pt>
                <c:pt idx="5">
                  <c:v>253.9</c:v>
                </c:pt>
                <c:pt idx="6">
                  <c:v>285.60000000000002</c:v>
                </c:pt>
                <c:pt idx="7">
                  <c:v>317.39999999999998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0-4FD0-8152-0289466CC3C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'S318C(3)'!$D$2:$D$19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</c:numCache>
            </c:numRef>
          </c:xVal>
          <c:yVal>
            <c:numRef>
              <c:f>'S318C(3)'!$F$2:$F$19</c:f>
              <c:numCache>
                <c:formatCode>0.00</c:formatCode>
                <c:ptCount val="18"/>
                <c:pt idx="0">
                  <c:v>0</c:v>
                </c:pt>
                <c:pt idx="1">
                  <c:v>13.306141941051113</c:v>
                </c:pt>
                <c:pt idx="2">
                  <c:v>25.712920605752544</c:v>
                </c:pt>
                <c:pt idx="3">
                  <c:v>37.308537289161755</c:v>
                </c:pt>
                <c:pt idx="4">
                  <c:v>48.170025080139077</c:v>
                </c:pt>
                <c:pt idx="5">
                  <c:v>58.364962294723775</c:v>
                </c:pt>
                <c:pt idx="6">
                  <c:v>67.952879849436442</c:v>
                </c:pt>
                <c:pt idx="7">
                  <c:v>76.986424511828801</c:v>
                </c:pt>
                <c:pt idx="8">
                  <c:v>85.512326043246318</c:v>
                </c:pt>
                <c:pt idx="9">
                  <c:v>93.572205750866345</c:v>
                </c:pt>
                <c:pt idx="10">
                  <c:v>104.43845853407311</c:v>
                </c:pt>
                <c:pt idx="11">
                  <c:v>133.491660502202</c:v>
                </c:pt>
                <c:pt idx="12">
                  <c:v>163.88526420910998</c:v>
                </c:pt>
                <c:pt idx="13">
                  <c:v>197.63338864965417</c:v>
                </c:pt>
                <c:pt idx="14">
                  <c:v>229.08266895982538</c:v>
                </c:pt>
                <c:pt idx="15">
                  <c:v>260.12820003957273</c:v>
                </c:pt>
                <c:pt idx="16">
                  <c:v>285.96433026976501</c:v>
                </c:pt>
                <c:pt idx="17">
                  <c:v>308.98046063864797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0-4FD0-8152-0289466C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layout>
        <c:manualLayout>
          <c:xMode val="edge"/>
          <c:yMode val="edge"/>
          <c:x val="0.406715223097112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'S318C(3)'!$D$12:$D$19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'S318C(3)'!$H$12:$H$19</c:f>
              <c:numCache>
                <c:formatCode>0.00</c:formatCode>
                <c:ptCount val="8"/>
                <c:pt idx="0">
                  <c:v>8.3615414659268907</c:v>
                </c:pt>
                <c:pt idx="1">
                  <c:v>6.8083394977980163</c:v>
                </c:pt>
                <c:pt idx="2">
                  <c:v>-2.485264209109971</c:v>
                </c:pt>
                <c:pt idx="3">
                  <c:v>-2.8333886496541538</c:v>
                </c:pt>
                <c:pt idx="4">
                  <c:v>-7.3826689598253949</c:v>
                </c:pt>
                <c:pt idx="5">
                  <c:v>-6.2282000395727266</c:v>
                </c:pt>
                <c:pt idx="6">
                  <c:v>-0.3643302697649915</c:v>
                </c:pt>
                <c:pt idx="7">
                  <c:v>8.4195393613520082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F-4995-8F7F-694E5B00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2760"/>
        <c:axId val="708467840"/>
      </c:scatterChart>
      <c:valAx>
        <c:axId val="7084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7840"/>
        <c:crosses val="autoZero"/>
        <c:crossBetween val="midCat"/>
      </c:valAx>
      <c:valAx>
        <c:axId val="708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WT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WT!$D$5:$D$20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WT!$H$5:$H$20</c:f>
              <c:numCache>
                <c:formatCode>0.00</c:formatCode>
                <c:ptCount val="16"/>
                <c:pt idx="0">
                  <c:v>0.34033624776320259</c:v>
                </c:pt>
                <c:pt idx="1">
                  <c:v>2.2260410565428543</c:v>
                </c:pt>
                <c:pt idx="2">
                  <c:v>2.0317095566656249</c:v>
                </c:pt>
                <c:pt idx="3">
                  <c:v>4.5466757984557589</c:v>
                </c:pt>
                <c:pt idx="4">
                  <c:v>5.0525319229442047</c:v>
                </c:pt>
                <c:pt idx="5">
                  <c:v>6.6572376446593537</c:v>
                </c:pt>
                <c:pt idx="6">
                  <c:v>7.4674207168170312</c:v>
                </c:pt>
                <c:pt idx="7">
                  <c:v>7.9159242614897067</c:v>
                </c:pt>
                <c:pt idx="8">
                  <c:v>-3.1623351532188053</c:v>
                </c:pt>
                <c:pt idx="9">
                  <c:v>-1.8084948298656514</c:v>
                </c:pt>
                <c:pt idx="10">
                  <c:v>-6.9207082021107453</c:v>
                </c:pt>
                <c:pt idx="11">
                  <c:v>-2.1836437352628195</c:v>
                </c:pt>
                <c:pt idx="12">
                  <c:v>-4.6592301975982195</c:v>
                </c:pt>
                <c:pt idx="13">
                  <c:v>-1.9675800469489104</c:v>
                </c:pt>
                <c:pt idx="14">
                  <c:v>0.5009699903015985</c:v>
                </c:pt>
                <c:pt idx="15">
                  <c:v>5.9494005884479293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3-49ED-862B-7B435DAC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83160"/>
        <c:axId val="607686768"/>
      </c:scatterChart>
      <c:valAx>
        <c:axId val="60768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6768"/>
        <c:crosses val="autoZero"/>
        <c:crossBetween val="midCat"/>
      </c:valAx>
      <c:valAx>
        <c:axId val="607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MMP-1* S318C:THP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R/Rmax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'S318C(3)'!$D$12:$D$19</c:f>
              <c:numCache>
                <c:formatCode>0.00</c:formatCode>
                <c:ptCount val="8"/>
                <c:pt idx="0">
                  <c:v>2.0881289049654721</c:v>
                </c:pt>
                <c:pt idx="1">
                  <c:v>2.9830412928078172</c:v>
                </c:pt>
                <c:pt idx="2">
                  <c:v>4.1762578099309442</c:v>
                </c:pt>
                <c:pt idx="3">
                  <c:v>5.9660825856156343</c:v>
                </c:pt>
                <c:pt idx="4">
                  <c:v>8.3525156198618884</c:v>
                </c:pt>
                <c:pt idx="5">
                  <c:v>11.932165171231269</c:v>
                </c:pt>
                <c:pt idx="6">
                  <c:v>16.705031239723777</c:v>
                </c:pt>
                <c:pt idx="7">
                  <c:v>23.864330342462537</c:v>
                </c:pt>
              </c:numCache>
            </c:numRef>
          </c:xVal>
          <c:yVal>
            <c:numRef>
              <c:f>'S318C(3)'!$I$12:$I$19</c:f>
              <c:numCache>
                <c:formatCode>0.00</c:formatCode>
                <c:ptCount val="8"/>
                <c:pt idx="0">
                  <c:v>0.2965109177078134</c:v>
                </c:pt>
                <c:pt idx="1">
                  <c:v>0.36879859711353036</c:v>
                </c:pt>
                <c:pt idx="2">
                  <c:v>0.42426296203937131</c:v>
                </c:pt>
                <c:pt idx="3">
                  <c:v>0.51205963448122382</c:v>
                </c:pt>
                <c:pt idx="4">
                  <c:v>0.58277012815445239</c:v>
                </c:pt>
                <c:pt idx="5">
                  <c:v>0.66741242913132826</c:v>
                </c:pt>
                <c:pt idx="6">
                  <c:v>0.75074040866446379</c:v>
                </c:pt>
                <c:pt idx="7">
                  <c:v>0.83433125248634721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C-FE41-A823-BB64AD32D9B2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'S318C(3)'!$D$2:$D$23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0.2</c:v>
                </c:pt>
                <c:pt idx="2" formatCode="General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 formatCode="General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  <c:pt idx="18">
                  <c:v>22.7243824198539</c:v>
                </c:pt>
                <c:pt idx="19">
                  <c:v>25.661257597415801</c:v>
                </c:pt>
                <c:pt idx="20">
                  <c:v>28.598132774977799</c:v>
                </c:pt>
                <c:pt idx="21">
                  <c:v>31.5350079525398</c:v>
                </c:pt>
              </c:numCache>
            </c:numRef>
          </c:xVal>
          <c:yVal>
            <c:numRef>
              <c:f>'S318C(3)'!$J$2:$J$23</c:f>
              <c:numCache>
                <c:formatCode>0.00</c:formatCode>
                <c:ptCount val="22"/>
                <c:pt idx="0">
                  <c:v>0</c:v>
                </c:pt>
                <c:pt idx="1">
                  <c:v>3.4977095373151516E-2</c:v>
                </c:pt>
                <c:pt idx="2">
                  <c:v>6.7590085866665178E-2</c:v>
                </c:pt>
                <c:pt idx="3">
                  <c:v>9.8070821187460369E-2</c:v>
                </c:pt>
                <c:pt idx="4">
                  <c:v>0.12662179381667044</c:v>
                </c:pt>
                <c:pt idx="5">
                  <c:v>0.15342064301409994</c:v>
                </c:pt>
                <c:pt idx="6">
                  <c:v>0.17862385430004593</c:v>
                </c:pt>
                <c:pt idx="7">
                  <c:v>0.20236981722558206</c:v>
                </c:pt>
                <c:pt idx="8">
                  <c:v>0.2247813676455028</c:v>
                </c:pt>
                <c:pt idx="9">
                  <c:v>0.24596791311288754</c:v>
                </c:pt>
                <c:pt idx="10">
                  <c:v>0.27453141120503044</c:v>
                </c:pt>
                <c:pt idx="11">
                  <c:v>0.35090190391709025</c:v>
                </c:pt>
                <c:pt idx="12">
                  <c:v>0.43079583412615841</c:v>
                </c:pt>
                <c:pt idx="13">
                  <c:v>0.51950760140260555</c:v>
                </c:pt>
                <c:pt idx="14">
                  <c:v>0.6021765284063213</c:v>
                </c:pt>
                <c:pt idx="15">
                  <c:v>0.6837841428671575</c:v>
                </c:pt>
                <c:pt idx="16">
                  <c:v>0.75169810283677541</c:v>
                </c:pt>
                <c:pt idx="17">
                  <c:v>0.8121992902282662</c:v>
                </c:pt>
                <c:pt idx="18">
                  <c:v>0.80461909335039561</c:v>
                </c:pt>
                <c:pt idx="19">
                  <c:v>0.8230226369064888</c:v>
                </c:pt>
                <c:pt idx="20">
                  <c:v>0.83825765800835206</c:v>
                </c:pt>
                <c:pt idx="21">
                  <c:v>0.85107758115546239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C-FE41-A823-BB64AD32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R/Rmax</a:t>
                </a:r>
              </a:p>
            </c:rich>
          </c:tx>
          <c:layout>
            <c:manualLayout>
              <c:xMode val="edge"/>
              <c:yMode val="edge"/>
              <c:x val="1.8993650216643117E-2"/>
              <c:y val="0.36108736289289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MMP-1* (S318C)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001CF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'S318C summ'!$H$6:$H$21</c:f>
                <c:numCache>
                  <c:formatCode>General</c:formatCode>
                  <c:ptCount val="16"/>
                  <c:pt idx="7">
                    <c:v>2.7001666215931669E-2</c:v>
                  </c:pt>
                  <c:pt idx="8">
                    <c:v>2.5927322721224097E-2</c:v>
                  </c:pt>
                  <c:pt idx="9">
                    <c:v>2.7289061976698718E-2</c:v>
                  </c:pt>
                  <c:pt idx="10">
                    <c:v>2.3187236710660381E-2</c:v>
                  </c:pt>
                  <c:pt idx="11">
                    <c:v>2.4794353347142622E-2</c:v>
                  </c:pt>
                  <c:pt idx="12">
                    <c:v>2.133834830799625E-2</c:v>
                  </c:pt>
                  <c:pt idx="13">
                    <c:v>1.8164134862041409E-2</c:v>
                  </c:pt>
                  <c:pt idx="14">
                    <c:v>1.6023041126540752E-2</c:v>
                  </c:pt>
                </c:numCache>
              </c:numRef>
            </c:plus>
            <c:minus>
              <c:numRef>
                <c:f>'S318C summ'!$H$6:$H$21</c:f>
                <c:numCache>
                  <c:formatCode>General</c:formatCode>
                  <c:ptCount val="16"/>
                  <c:pt idx="7">
                    <c:v>2.7001666215931669E-2</c:v>
                  </c:pt>
                  <c:pt idx="8">
                    <c:v>2.5927322721224097E-2</c:v>
                  </c:pt>
                  <c:pt idx="9">
                    <c:v>2.7289061976698718E-2</c:v>
                  </c:pt>
                  <c:pt idx="10">
                    <c:v>2.3187236710660381E-2</c:v>
                  </c:pt>
                  <c:pt idx="11">
                    <c:v>2.4794353347142622E-2</c:v>
                  </c:pt>
                  <c:pt idx="12">
                    <c:v>2.133834830799625E-2</c:v>
                  </c:pt>
                  <c:pt idx="13">
                    <c:v>1.8164134862041409E-2</c:v>
                  </c:pt>
                  <c:pt idx="14">
                    <c:v>1.6023041126540752E-2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'S318C summ'!$C$6:$C$21</c:f>
              <c:numCache>
                <c:formatCode>0.00</c:formatCode>
                <c:ptCount val="1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2.0881289049654721</c:v>
                </c:pt>
                <c:pt idx="8">
                  <c:v>2.9830412928078172</c:v>
                </c:pt>
                <c:pt idx="9">
                  <c:v>4.1762578099309442</c:v>
                </c:pt>
                <c:pt idx="10">
                  <c:v>5.9660825856156343</c:v>
                </c:pt>
                <c:pt idx="11">
                  <c:v>8.3525156198618884</c:v>
                </c:pt>
                <c:pt idx="12">
                  <c:v>11.932165171231269</c:v>
                </c:pt>
                <c:pt idx="13">
                  <c:v>16.705031239723777</c:v>
                </c:pt>
                <c:pt idx="14">
                  <c:v>23.864330342462537</c:v>
                </c:pt>
                <c:pt idx="15">
                  <c:v>22.7243824198539</c:v>
                </c:pt>
              </c:numCache>
            </c:numRef>
          </c:xVal>
          <c:yVal>
            <c:numRef>
              <c:f>'S318C summ'!$G$6:$G$21</c:f>
              <c:numCache>
                <c:formatCode>0.00</c:formatCode>
                <c:ptCount val="16"/>
                <c:pt idx="7">
                  <c:v>0.30859016531889377</c:v>
                </c:pt>
                <c:pt idx="8">
                  <c:v>0.38423441583328416</c:v>
                </c:pt>
                <c:pt idx="9">
                  <c:v>0.4421771532239589</c:v>
                </c:pt>
                <c:pt idx="10">
                  <c:v>0.5287421787084492</c:v>
                </c:pt>
                <c:pt idx="11">
                  <c:v>0.60149678253405947</c:v>
                </c:pt>
                <c:pt idx="12">
                  <c:v>0.68590602351714602</c:v>
                </c:pt>
                <c:pt idx="13">
                  <c:v>0.7652865727828212</c:v>
                </c:pt>
                <c:pt idx="14">
                  <c:v>0.84828369058593411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C-404A-B080-A27852B22892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'S318C summ'!$C$3:$C$62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2.0881289049654721</c:v>
                </c:pt>
                <c:pt idx="11">
                  <c:v>2.9830412928078172</c:v>
                </c:pt>
                <c:pt idx="12">
                  <c:v>4.1762578099309442</c:v>
                </c:pt>
                <c:pt idx="13">
                  <c:v>5.9660825856156343</c:v>
                </c:pt>
                <c:pt idx="14">
                  <c:v>8.3525156198618884</c:v>
                </c:pt>
                <c:pt idx="15">
                  <c:v>11.932165171231269</c:v>
                </c:pt>
                <c:pt idx="16">
                  <c:v>16.705031239723777</c:v>
                </c:pt>
                <c:pt idx="17">
                  <c:v>23.864330342462537</c:v>
                </c:pt>
                <c:pt idx="18">
                  <c:v>22.7243824198539</c:v>
                </c:pt>
                <c:pt idx="19">
                  <c:v>25.661257597415801</c:v>
                </c:pt>
                <c:pt idx="20">
                  <c:v>28.598132774977799</c:v>
                </c:pt>
                <c:pt idx="21">
                  <c:v>31.5350079525398</c:v>
                </c:pt>
              </c:numCache>
            </c:numRef>
          </c:xVal>
          <c:yVal>
            <c:numRef>
              <c:f>'S318C summ'!$I$3:$I$62</c:f>
              <c:numCache>
                <c:formatCode>0.00</c:formatCode>
                <c:ptCount val="60"/>
                <c:pt idx="0">
                  <c:v>0</c:v>
                </c:pt>
                <c:pt idx="1">
                  <c:v>3.6938020638381829E-2</c:v>
                </c:pt>
                <c:pt idx="2">
                  <c:v>7.1244413654812766E-2</c:v>
                </c:pt>
                <c:pt idx="3">
                  <c:v>0.10319073864744696</c:v>
                </c:pt>
                <c:pt idx="4">
                  <c:v>0.13301243441120034</c:v>
                </c:pt>
                <c:pt idx="5">
                  <c:v>0.16091463130348604</c:v>
                </c:pt>
                <c:pt idx="6">
                  <c:v>0.18707687625072461</c:v>
                </c:pt>
                <c:pt idx="7">
                  <c:v>0.21165700054282055</c:v>
                </c:pt>
                <c:pt idx="8">
                  <c:v>0.23479430652554797</c:v>
                </c:pt>
                <c:pt idx="9">
                  <c:v>0.25661220913015353</c:v>
                </c:pt>
                <c:pt idx="10">
                  <c:v>0.2859430484356813</c:v>
                </c:pt>
                <c:pt idx="11">
                  <c:v>0.36389573143933268</c:v>
                </c:pt>
                <c:pt idx="12">
                  <c:v>0.44472116985822052</c:v>
                </c:pt>
                <c:pt idx="13">
                  <c:v>0.5336122447649424</c:v>
                </c:pt>
                <c:pt idx="14">
                  <c:v>0.6156498279898035</c:v>
                </c:pt>
                <c:pt idx="15">
                  <c:v>0.69588939001557004</c:v>
                </c:pt>
                <c:pt idx="16">
                  <c:v>0.76210799806267038</c:v>
                </c:pt>
                <c:pt idx="17">
                  <c:v>0.82067780376782828</c:v>
                </c:pt>
                <c:pt idx="18">
                  <c:v>0.81336118520034928</c:v>
                </c:pt>
                <c:pt idx="19">
                  <c:v>0.83111412095598702</c:v>
                </c:pt>
                <c:pt idx="20">
                  <c:v>0.8457831090758956</c:v>
                </c:pt>
                <c:pt idx="21">
                  <c:v>0.85810752071263363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C-404A-B080-A27852B2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15840"/>
        <c:axId val="563922072"/>
      </c:scatterChart>
      <c:valAx>
        <c:axId val="5639158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2072"/>
        <c:crosses val="autoZero"/>
        <c:crossBetween val="midCat"/>
      </c:valAx>
      <c:valAx>
        <c:axId val="56392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layout>
        <c:manualLayout>
          <c:xMode val="edge"/>
          <c:yMode val="edge"/>
          <c:x val="0.33068690691049635"/>
          <c:y val="2.292262920752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'WT(2)'!$D$5:$D$20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'WT(2)'!$E$5:$E$20</c:f>
              <c:numCache>
                <c:formatCode>0.00</c:formatCode>
                <c:ptCount val="16"/>
                <c:pt idx="0">
                  <c:v>10.4</c:v>
                </c:pt>
                <c:pt idx="1">
                  <c:v>16.100000000000001</c:v>
                </c:pt>
                <c:pt idx="2">
                  <c:v>20.8</c:v>
                </c:pt>
                <c:pt idx="3">
                  <c:v>30.7</c:v>
                </c:pt>
                <c:pt idx="4">
                  <c:v>41.4</c:v>
                </c:pt>
                <c:pt idx="5">
                  <c:v>56.7</c:v>
                </c:pt>
                <c:pt idx="6">
                  <c:v>74.8</c:v>
                </c:pt>
                <c:pt idx="7">
                  <c:v>98.5</c:v>
                </c:pt>
                <c:pt idx="8">
                  <c:v>113.1</c:v>
                </c:pt>
                <c:pt idx="9">
                  <c:v>149.30000000000001</c:v>
                </c:pt>
                <c:pt idx="10">
                  <c:v>175.3</c:v>
                </c:pt>
                <c:pt idx="11">
                  <c:v>220.8</c:v>
                </c:pt>
                <c:pt idx="12">
                  <c:v>257.5</c:v>
                </c:pt>
                <c:pt idx="13">
                  <c:v>295</c:v>
                </c:pt>
                <c:pt idx="14">
                  <c:v>329.4</c:v>
                </c:pt>
                <c:pt idx="15">
                  <c:v>360.4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B-44E6-B16E-154A73218EE6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'WT(2)'!$D$5:$D$20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'WT(2)'!$F$5:$F$20</c:f>
              <c:numCache>
                <c:formatCode>0.00</c:formatCode>
                <c:ptCount val="16"/>
                <c:pt idx="0">
                  <c:v>9.6690248813722732</c:v>
                </c:pt>
                <c:pt idx="1">
                  <c:v>13.684792342951241</c:v>
                </c:pt>
                <c:pt idx="2">
                  <c:v>18.924699829515436</c:v>
                </c:pt>
                <c:pt idx="3">
                  <c:v>26.548873222414748</c:v>
                </c:pt>
                <c:pt idx="4">
                  <c:v>36.297677261330975</c:v>
                </c:pt>
                <c:pt idx="5">
                  <c:v>50.093512343474657</c:v>
                </c:pt>
                <c:pt idx="6">
                  <c:v>67.094010765838163</c:v>
                </c:pt>
                <c:pt idx="7">
                  <c:v>90.002468701672939</c:v>
                </c:pt>
                <c:pt idx="8">
                  <c:v>116.52697549489974</c:v>
                </c:pt>
                <c:pt idx="9">
                  <c:v>149.59138213458618</c:v>
                </c:pt>
                <c:pt idx="10">
                  <c:v>184.49075355051065</c:v>
                </c:pt>
                <c:pt idx="11">
                  <c:v>223.61797449671622</c:v>
                </c:pt>
                <c:pt idx="12">
                  <c:v>260.44129866634694</c:v>
                </c:pt>
                <c:pt idx="13">
                  <c:v>297.13884004841839</c:v>
                </c:pt>
                <c:pt idx="14">
                  <c:v>327.94494562016433</c:v>
                </c:pt>
                <c:pt idx="15">
                  <c:v>355.59488230445629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4E6-B16E-154A7321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R/Rmax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'WT(2)'!$D$5:$D$20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'WT(2)'!$I$5:$I$20</c:f>
              <c:numCache>
                <c:formatCode>0.00</c:formatCode>
                <c:ptCount val="16"/>
                <c:pt idx="0">
                  <c:v>2.3493057062672046E-2</c:v>
                </c:pt>
                <c:pt idx="1">
                  <c:v>3.6369059491251923E-2</c:v>
                </c:pt>
                <c:pt idx="2">
                  <c:v>4.6986114125344092E-2</c:v>
                </c:pt>
                <c:pt idx="3">
                  <c:v>6.9349697290772283E-2</c:v>
                </c:pt>
                <c:pt idx="4">
                  <c:v>9.3520438691790636E-2</c:v>
                </c:pt>
                <c:pt idx="5">
                  <c:v>0.12808233994745241</c:v>
                </c:pt>
                <c:pt idx="6">
                  <c:v>0.16896929502767971</c:v>
                </c:pt>
                <c:pt idx="7">
                  <c:v>0.22250635775703814</c:v>
                </c:pt>
                <c:pt idx="8">
                  <c:v>0.25548699555655852</c:v>
                </c:pt>
                <c:pt idx="9">
                  <c:v>0.33726090571701317</c:v>
                </c:pt>
                <c:pt idx="10">
                  <c:v>0.39599354837369327</c:v>
                </c:pt>
                <c:pt idx="11">
                  <c:v>0.49877567302288345</c:v>
                </c:pt>
                <c:pt idx="12">
                  <c:v>0.58167905708058187</c:v>
                </c:pt>
                <c:pt idx="13">
                  <c:v>0.66638959937387054</c:v>
                </c:pt>
                <c:pt idx="14">
                  <c:v>0.74409740350424725</c:v>
                </c:pt>
                <c:pt idx="15">
                  <c:v>0.81412478513336584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8-484C-8888-990E7A9C7EFF}"/>
            </c:ext>
          </c:extLst>
        </c:ser>
        <c:ser>
          <c:idx val="3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'WT(2)'!$D$2:$D$40</c:f>
              <c:numCache>
                <c:formatCode>0.00</c:formatCode>
                <c:ptCount val="39"/>
                <c:pt idx="0" formatCode="General">
                  <c:v>0</c:v>
                </c:pt>
                <c:pt idx="1">
                  <c:v>8.2209799408089097E-3</c:v>
                </c:pt>
                <c:pt idx="2">
                  <c:v>3.2883919763235799E-2</c:v>
                </c:pt>
                <c:pt idx="3">
                  <c:v>5.7546859585662614E-2</c:v>
                </c:pt>
                <c:pt idx="4">
                  <c:v>8.2209799408089451E-2</c:v>
                </c:pt>
                <c:pt idx="5">
                  <c:v>0.11509371917132523</c:v>
                </c:pt>
                <c:pt idx="6">
                  <c:v>0.1644195988161789</c:v>
                </c:pt>
                <c:pt idx="7">
                  <c:v>0.23018743834265046</c:v>
                </c:pt>
                <c:pt idx="8">
                  <c:v>0.3288391976323578</c:v>
                </c:pt>
                <c:pt idx="9">
                  <c:v>0.46037487668530092</c:v>
                </c:pt>
                <c:pt idx="10">
                  <c:v>0.65767839526471561</c:v>
                </c:pt>
                <c:pt idx="11">
                  <c:v>0.92074975337060183</c:v>
                </c:pt>
                <c:pt idx="12">
                  <c:v>1.3153567905294312</c:v>
                </c:pt>
                <c:pt idx="13">
                  <c:v>1.8414995067412037</c:v>
                </c:pt>
                <c:pt idx="14">
                  <c:v>2.6307135810588624</c:v>
                </c:pt>
                <c:pt idx="15">
                  <c:v>3.6829990134824073</c:v>
                </c:pt>
                <c:pt idx="16">
                  <c:v>5.2614271621177249</c:v>
                </c:pt>
                <c:pt idx="17">
                  <c:v>7.3659980269648146</c:v>
                </c:pt>
                <c:pt idx="18">
                  <c:v>10.52285432423545</c:v>
                </c:pt>
                <c:pt idx="19">
                  <c:v>11</c:v>
                </c:pt>
                <c:pt idx="20">
                  <c:v>11.4771456757646</c:v>
                </c:pt>
                <c:pt idx="21">
                  <c:v>11.9542913515291</c:v>
                </c:pt>
                <c:pt idx="22">
                  <c:v>12.4314370272937</c:v>
                </c:pt>
                <c:pt idx="23">
                  <c:v>12.908582703058199</c:v>
                </c:pt>
                <c:pt idx="24">
                  <c:v>13.3857283788227</c:v>
                </c:pt>
                <c:pt idx="25">
                  <c:v>13.8628740545873</c:v>
                </c:pt>
                <c:pt idx="26">
                  <c:v>14.3400197303518</c:v>
                </c:pt>
                <c:pt idx="27">
                  <c:v>14.8171654061164</c:v>
                </c:pt>
                <c:pt idx="28">
                  <c:v>15.294311081880901</c:v>
                </c:pt>
                <c:pt idx="29">
                  <c:v>15.771456757645501</c:v>
                </c:pt>
                <c:pt idx="30">
                  <c:v>16.248602433409999</c:v>
                </c:pt>
                <c:pt idx="31">
                  <c:v>16.725748109174599</c:v>
                </c:pt>
                <c:pt idx="32">
                  <c:v>17.2028937849391</c:v>
                </c:pt>
                <c:pt idx="33">
                  <c:v>17.6800394607037</c:v>
                </c:pt>
                <c:pt idx="34">
                  <c:v>18.1571851364683</c:v>
                </c:pt>
                <c:pt idx="35">
                  <c:v>18.6343308122328</c:v>
                </c:pt>
                <c:pt idx="36">
                  <c:v>19.1114764879974</c:v>
                </c:pt>
                <c:pt idx="37">
                  <c:v>19.588622163761901</c:v>
                </c:pt>
                <c:pt idx="38">
                  <c:v>20.065767839526501</c:v>
                </c:pt>
              </c:numCache>
            </c:numRef>
          </c:xVal>
          <c:yVal>
            <c:numRef>
              <c:f>'WT(2)'!$J$2:$J$40</c:f>
              <c:numCache>
                <c:formatCode>0.00</c:formatCode>
                <c:ptCount val="39"/>
                <c:pt idx="0">
                  <c:v>0</c:v>
                </c:pt>
                <c:pt idx="1">
                  <c:v>3.1797910018857927E-3</c:v>
                </c:pt>
                <c:pt idx="2">
                  <c:v>1.2598977660153087E-2</c:v>
                </c:pt>
                <c:pt idx="3">
                  <c:v>2.1841822430622559E-2</c:v>
                </c:pt>
                <c:pt idx="4">
                  <c:v>3.0913231481131825E-2</c:v>
                </c:pt>
                <c:pt idx="5">
                  <c:v>4.2749908941225587E-2</c:v>
                </c:pt>
                <c:pt idx="6">
                  <c:v>5.9972518611907263E-2</c:v>
                </c:pt>
                <c:pt idx="7">
                  <c:v>8.1994557994509831E-2</c:v>
                </c:pt>
                <c:pt idx="8">
                  <c:v>0.11315862922643428</c:v>
                </c:pt>
                <c:pt idx="9">
                  <c:v>0.15156186764282389</c:v>
                </c:pt>
                <c:pt idx="10">
                  <c:v>0.20331087817209204</c:v>
                </c:pt>
                <c:pt idx="11">
                  <c:v>0.26322835429252567</c:v>
                </c:pt>
                <c:pt idx="12">
                  <c:v>0.33791912274728969</c:v>
                </c:pt>
                <c:pt idx="13">
                  <c:v>0.41675498083629925</c:v>
                </c:pt>
                <c:pt idx="14">
                  <c:v>0.50514133029716313</c:v>
                </c:pt>
                <c:pt idx="15">
                  <c:v>0.58832329721585597</c:v>
                </c:pt>
                <c:pt idx="16">
                  <c:v>0.67122112738400719</c:v>
                </c:pt>
                <c:pt idx="17">
                  <c:v>0.7408105116220578</c:v>
                </c:pt>
                <c:pt idx="18">
                  <c:v>0.80327027511276361</c:v>
                </c:pt>
                <c:pt idx="19">
                  <c:v>0.81018399775197847</c:v>
                </c:pt>
                <c:pt idx="20">
                  <c:v>0.81662827675023641</c:v>
                </c:pt>
                <c:pt idx="21">
                  <c:v>0.8226493551748093</c:v>
                </c:pt>
                <c:pt idx="22">
                  <c:v>0.82828759554984432</c:v>
                </c:pt>
                <c:pt idx="23">
                  <c:v>0.83357838581071553</c:v>
                </c:pt>
                <c:pt idx="24">
                  <c:v>0.83855288277947715</c:v>
                </c:pt>
                <c:pt idx="25">
                  <c:v>0.84323862617121836</c:v>
                </c:pt>
                <c:pt idx="26">
                  <c:v>0.84766004869287526</c:v>
                </c:pt>
                <c:pt idx="27">
                  <c:v>0.85183890218660119</c:v>
                </c:pt>
                <c:pt idx="28">
                  <c:v>0.85579461550820157</c:v>
                </c:pt>
                <c:pt idx="29">
                  <c:v>0.85954459656699833</c:v>
                </c:pt>
                <c:pt idx="30">
                  <c:v>0.86310448843384091</c:v>
                </c:pt>
                <c:pt idx="31">
                  <c:v>0.86648838746496193</c:v>
                </c:pt>
                <c:pt idx="32">
                  <c:v>0.86970902985558074</c:v>
                </c:pt>
                <c:pt idx="33">
                  <c:v>0.87277795182860174</c:v>
                </c:pt>
                <c:pt idx="34">
                  <c:v>0.87570562770540972</c:v>
                </c:pt>
                <c:pt idx="35">
                  <c:v>0.878501589341525</c:v>
                </c:pt>
                <c:pt idx="36">
                  <c:v>0.88117452979689725</c:v>
                </c:pt>
                <c:pt idx="37">
                  <c:v>0.88373239361641254</c:v>
                </c:pt>
                <c:pt idx="38">
                  <c:v>0.88618245569573284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8-484C-8888-990E7A9C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(R/R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max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'WT(2)'!$D$5:$D$20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'WT(2)'!$H$5:$H$20</c:f>
              <c:numCache>
                <c:formatCode>0.00</c:formatCode>
                <c:ptCount val="16"/>
                <c:pt idx="0">
                  <c:v>0.73097511862772713</c:v>
                </c:pt>
                <c:pt idx="1">
                  <c:v>2.4152076570487608</c:v>
                </c:pt>
                <c:pt idx="2">
                  <c:v>1.8753001704845644</c:v>
                </c:pt>
                <c:pt idx="3">
                  <c:v>4.1511267775852509</c:v>
                </c:pt>
                <c:pt idx="4">
                  <c:v>5.1023227386690237</c:v>
                </c:pt>
                <c:pt idx="5">
                  <c:v>6.6064876565253456</c:v>
                </c:pt>
                <c:pt idx="6">
                  <c:v>7.7059892341618337</c:v>
                </c:pt>
                <c:pt idx="7">
                  <c:v>8.4975312983270612</c:v>
                </c:pt>
                <c:pt idx="8">
                  <c:v>-3.4269754948997502</c:v>
                </c:pt>
                <c:pt idx="9">
                  <c:v>-0.29138213458617201</c:v>
                </c:pt>
                <c:pt idx="10">
                  <c:v>-9.1907535505106353</c:v>
                </c:pt>
                <c:pt idx="11">
                  <c:v>-2.8179744967162037</c:v>
                </c:pt>
                <c:pt idx="12">
                  <c:v>-2.9412986663469383</c:v>
                </c:pt>
                <c:pt idx="13">
                  <c:v>-2.1388400484183876</c:v>
                </c:pt>
                <c:pt idx="14">
                  <c:v>1.4550543798356443</c:v>
                </c:pt>
                <c:pt idx="15">
                  <c:v>4.8051176955436858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4848-B493-91C58828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74928"/>
        <c:axId val="712472960"/>
      </c:scatterChart>
      <c:valAx>
        <c:axId val="7124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2960"/>
        <c:crosses val="autoZero"/>
        <c:crossBetween val="midCat"/>
      </c:valAx>
      <c:valAx>
        <c:axId val="712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'WT(3)'!$D$5:$D$20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'WT(3)'!$E$5:$E$20</c:f>
              <c:numCache>
                <c:formatCode>0.00</c:formatCode>
                <c:ptCount val="16"/>
                <c:pt idx="0">
                  <c:v>10</c:v>
                </c:pt>
                <c:pt idx="1">
                  <c:v>15.5</c:v>
                </c:pt>
                <c:pt idx="2">
                  <c:v>20.8</c:v>
                </c:pt>
                <c:pt idx="3">
                  <c:v>29.5</c:v>
                </c:pt>
                <c:pt idx="4">
                  <c:v>39.6</c:v>
                </c:pt>
                <c:pt idx="5">
                  <c:v>54.7</c:v>
                </c:pt>
                <c:pt idx="6">
                  <c:v>72</c:v>
                </c:pt>
                <c:pt idx="7">
                  <c:v>94.9</c:v>
                </c:pt>
                <c:pt idx="8">
                  <c:v>112.2</c:v>
                </c:pt>
                <c:pt idx="9">
                  <c:v>147.9</c:v>
                </c:pt>
                <c:pt idx="10">
                  <c:v>174</c:v>
                </c:pt>
                <c:pt idx="11">
                  <c:v>217</c:v>
                </c:pt>
                <c:pt idx="12">
                  <c:v>249.8</c:v>
                </c:pt>
                <c:pt idx="13">
                  <c:v>286.39999999999998</c:v>
                </c:pt>
                <c:pt idx="14">
                  <c:v>316.5</c:v>
                </c:pt>
                <c:pt idx="15">
                  <c:v>347.8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A-44A4-8504-1BEBB6F354AE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'WT(3)'!$D$5:$D$20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'WT(3)'!$F$5:$F$20</c:f>
              <c:numCache>
                <c:formatCode>0.00</c:formatCode>
                <c:ptCount val="16"/>
                <c:pt idx="0">
                  <c:v>9.6428423918118522</c:v>
                </c:pt>
                <c:pt idx="1">
                  <c:v>13.642198626756452</c:v>
                </c:pt>
                <c:pt idx="2">
                  <c:v>18.855814982548914</c:v>
                </c:pt>
                <c:pt idx="3">
                  <c:v>26.431887977248021</c:v>
                </c:pt>
                <c:pt idx="4">
                  <c:v>36.102223227282863</c:v>
                </c:pt>
                <c:pt idx="5">
                  <c:v>49.754581917532931</c:v>
                </c:pt>
                <c:pt idx="6">
                  <c:v>66.526212218356733</c:v>
                </c:pt>
                <c:pt idx="7">
                  <c:v>89.035840661922308</c:v>
                </c:pt>
                <c:pt idx="8">
                  <c:v>114.96973991112347</c:v>
                </c:pt>
                <c:pt idx="9">
                  <c:v>147.10593108428716</c:v>
                </c:pt>
                <c:pt idx="10">
                  <c:v>180.79662093132976</c:v>
                </c:pt>
                <c:pt idx="11">
                  <c:v>218.29210999706521</c:v>
                </c:pt>
                <c:pt idx="12">
                  <c:v>253.31559718164058</c:v>
                </c:pt>
                <c:pt idx="13">
                  <c:v>287.96740914042084</c:v>
                </c:pt>
                <c:pt idx="14">
                  <c:v>316.8639304687112</c:v>
                </c:pt>
                <c:pt idx="15">
                  <c:v>342.65186687688521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A-44A4-8504-1BEBB6F3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(RU)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WT</a:t>
            </a:r>
            <a:r>
              <a:rPr lang="en-GB" baseline="0"/>
              <a:t> MMP-1*:THP Binding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R/Rmax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'WT(3)'!$D$5:$D$20</c:f>
              <c:numCache>
                <c:formatCode>0.00</c:formatCode>
                <c:ptCount val="16"/>
                <c:pt idx="0">
                  <c:v>5.7546859585662614E-2</c:v>
                </c:pt>
                <c:pt idx="1">
                  <c:v>8.2209799408089451E-2</c:v>
                </c:pt>
                <c:pt idx="2">
                  <c:v>0.11509371917132523</c:v>
                </c:pt>
                <c:pt idx="3">
                  <c:v>0.1644195988161789</c:v>
                </c:pt>
                <c:pt idx="4">
                  <c:v>0.23018743834265046</c:v>
                </c:pt>
                <c:pt idx="5">
                  <c:v>0.3288391976323578</c:v>
                </c:pt>
                <c:pt idx="6">
                  <c:v>0.46037487668530092</c:v>
                </c:pt>
                <c:pt idx="7">
                  <c:v>0.65767839526471561</c:v>
                </c:pt>
                <c:pt idx="8">
                  <c:v>0.92074975337060183</c:v>
                </c:pt>
                <c:pt idx="9">
                  <c:v>1.3153567905294312</c:v>
                </c:pt>
                <c:pt idx="10">
                  <c:v>1.8414995067412037</c:v>
                </c:pt>
                <c:pt idx="11">
                  <c:v>2.6307135810588624</c:v>
                </c:pt>
                <c:pt idx="12">
                  <c:v>3.6829990134824073</c:v>
                </c:pt>
                <c:pt idx="13">
                  <c:v>5.2614271621177249</c:v>
                </c:pt>
                <c:pt idx="14">
                  <c:v>7.3659980269648146</c:v>
                </c:pt>
                <c:pt idx="15">
                  <c:v>10.52285432423545</c:v>
                </c:pt>
              </c:numCache>
            </c:numRef>
          </c:xVal>
          <c:yVal>
            <c:numRef>
              <c:f>'WT(3)'!$I$5:$I$20</c:f>
              <c:numCache>
                <c:formatCode>0.00</c:formatCode>
                <c:ptCount val="16"/>
                <c:pt idx="0">
                  <c:v>2.3642127756091459E-2</c:v>
                </c:pt>
                <c:pt idx="1">
                  <c:v>3.6645298021941761E-2</c:v>
                </c:pt>
                <c:pt idx="2">
                  <c:v>4.9175625732670238E-2</c:v>
                </c:pt>
                <c:pt idx="3">
                  <c:v>6.9744276880469802E-2</c:v>
                </c:pt>
                <c:pt idx="4">
                  <c:v>9.3622825914122174E-2</c:v>
                </c:pt>
                <c:pt idx="5">
                  <c:v>0.12932243882582029</c:v>
                </c:pt>
                <c:pt idx="6">
                  <c:v>0.17022331984385849</c:v>
                </c:pt>
                <c:pt idx="7">
                  <c:v>0.22436379240530796</c:v>
                </c:pt>
                <c:pt idx="8">
                  <c:v>0.26526467342334614</c:v>
                </c:pt>
                <c:pt idx="9">
                  <c:v>0.34966706951259269</c:v>
                </c:pt>
                <c:pt idx="10">
                  <c:v>0.41137302295599137</c:v>
                </c:pt>
                <c:pt idx="11">
                  <c:v>0.51303417230718462</c:v>
                </c:pt>
                <c:pt idx="12">
                  <c:v>0.59058035134716469</c:v>
                </c:pt>
                <c:pt idx="13">
                  <c:v>0.67711053893445927</c:v>
                </c:pt>
                <c:pt idx="14">
                  <c:v>0.74827334348029462</c:v>
                </c:pt>
                <c:pt idx="15">
                  <c:v>0.82227320335686094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9-47F6-98F1-6BC20456CF34}"/>
            </c:ext>
          </c:extLst>
        </c:ser>
        <c:ser>
          <c:idx val="3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'WT(3)'!$D$2:$D$61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8.2209799408089097E-3</c:v>
                </c:pt>
                <c:pt idx="2">
                  <c:v>3.2883919763235799E-2</c:v>
                </c:pt>
                <c:pt idx="3">
                  <c:v>5.7546859585662614E-2</c:v>
                </c:pt>
                <c:pt idx="4">
                  <c:v>8.2209799408089451E-2</c:v>
                </c:pt>
                <c:pt idx="5">
                  <c:v>0.11509371917132523</c:v>
                </c:pt>
                <c:pt idx="6">
                  <c:v>0.1644195988161789</c:v>
                </c:pt>
                <c:pt idx="7">
                  <c:v>0.23018743834265046</c:v>
                </c:pt>
                <c:pt idx="8">
                  <c:v>0.3288391976323578</c:v>
                </c:pt>
                <c:pt idx="9">
                  <c:v>0.46037487668530092</c:v>
                </c:pt>
                <c:pt idx="10">
                  <c:v>0.65767839526471561</c:v>
                </c:pt>
                <c:pt idx="11">
                  <c:v>0.92074975337060183</c:v>
                </c:pt>
                <c:pt idx="12">
                  <c:v>1.3153567905294312</c:v>
                </c:pt>
                <c:pt idx="13">
                  <c:v>1.8414995067412037</c:v>
                </c:pt>
                <c:pt idx="14">
                  <c:v>2.6307135810588624</c:v>
                </c:pt>
                <c:pt idx="15">
                  <c:v>3.6829990134824073</c:v>
                </c:pt>
                <c:pt idx="16">
                  <c:v>5.2614271621177249</c:v>
                </c:pt>
                <c:pt idx="17">
                  <c:v>7.3659980269648146</c:v>
                </c:pt>
                <c:pt idx="18">
                  <c:v>10.52285432423545</c:v>
                </c:pt>
                <c:pt idx="19">
                  <c:v>11</c:v>
                </c:pt>
                <c:pt idx="20">
                  <c:v>11.4771456757646</c:v>
                </c:pt>
                <c:pt idx="21">
                  <c:v>11.9542913515291</c:v>
                </c:pt>
                <c:pt idx="22">
                  <c:v>12.4314370272937</c:v>
                </c:pt>
                <c:pt idx="23">
                  <c:v>12.908582703058199</c:v>
                </c:pt>
                <c:pt idx="24">
                  <c:v>13.3857283788227</c:v>
                </c:pt>
                <c:pt idx="25">
                  <c:v>13.8628740545873</c:v>
                </c:pt>
                <c:pt idx="26">
                  <c:v>14.3400197303518</c:v>
                </c:pt>
                <c:pt idx="27">
                  <c:v>14.8171654061164</c:v>
                </c:pt>
                <c:pt idx="28">
                  <c:v>15.294311081880901</c:v>
                </c:pt>
                <c:pt idx="29">
                  <c:v>15.771456757645501</c:v>
                </c:pt>
                <c:pt idx="30">
                  <c:v>16.248602433409999</c:v>
                </c:pt>
                <c:pt idx="31">
                  <c:v>16.725748109174599</c:v>
                </c:pt>
                <c:pt idx="32">
                  <c:v>17.2028937849391</c:v>
                </c:pt>
                <c:pt idx="33">
                  <c:v>17.6800394607037</c:v>
                </c:pt>
                <c:pt idx="34">
                  <c:v>18.1571851364683</c:v>
                </c:pt>
                <c:pt idx="35">
                  <c:v>18.6343308122328</c:v>
                </c:pt>
                <c:pt idx="36">
                  <c:v>19.1114764879974</c:v>
                </c:pt>
                <c:pt idx="37">
                  <c:v>19.588622163761901</c:v>
                </c:pt>
                <c:pt idx="38">
                  <c:v>20.065767839526501</c:v>
                </c:pt>
                <c:pt idx="39">
                  <c:v>20.5429135152912</c:v>
                </c:pt>
                <c:pt idx="40">
                  <c:v>21.0200591910558</c:v>
                </c:pt>
                <c:pt idx="41">
                  <c:v>21.4972048668204</c:v>
                </c:pt>
                <c:pt idx="42">
                  <c:v>21.974350542585</c:v>
                </c:pt>
                <c:pt idx="43">
                  <c:v>22.4514962183496</c:v>
                </c:pt>
                <c:pt idx="44">
                  <c:v>22.9286418941142</c:v>
                </c:pt>
                <c:pt idx="45">
                  <c:v>23.4057875698788</c:v>
                </c:pt>
                <c:pt idx="46">
                  <c:v>23.8829332456434</c:v>
                </c:pt>
                <c:pt idx="47">
                  <c:v>24.360078921408</c:v>
                </c:pt>
                <c:pt idx="48">
                  <c:v>24.8372245971726</c:v>
                </c:pt>
                <c:pt idx="49">
                  <c:v>25.3143702729372</c:v>
                </c:pt>
                <c:pt idx="50">
                  <c:v>25.7915159487018</c:v>
                </c:pt>
                <c:pt idx="51">
                  <c:v>26.2686616244664</c:v>
                </c:pt>
                <c:pt idx="52">
                  <c:v>26.745807300231</c:v>
                </c:pt>
                <c:pt idx="53">
                  <c:v>27.2229529759956</c:v>
                </c:pt>
                <c:pt idx="54">
                  <c:v>27.7000986517602</c:v>
                </c:pt>
                <c:pt idx="55">
                  <c:v>28.1772443275248</c:v>
                </c:pt>
                <c:pt idx="56">
                  <c:v>28.6543900032894</c:v>
                </c:pt>
                <c:pt idx="57">
                  <c:v>29.131535679054</c:v>
                </c:pt>
                <c:pt idx="58">
                  <c:v>29.6086813548186</c:v>
                </c:pt>
                <c:pt idx="59">
                  <c:v>30.0858270305832</c:v>
                </c:pt>
              </c:numCache>
            </c:numRef>
          </c:xVal>
          <c:yVal>
            <c:numRef>
              <c:f>'WT(3)'!$J$2:$J$61</c:f>
              <c:numCache>
                <c:formatCode>0.00</c:formatCode>
                <c:ptCount val="60"/>
                <c:pt idx="0">
                  <c:v>0</c:v>
                </c:pt>
                <c:pt idx="1">
                  <c:v>3.3217283420857871E-3</c:v>
                </c:pt>
                <c:pt idx="2">
                  <c:v>1.3155813255085398E-2</c:v>
                </c:pt>
                <c:pt idx="3">
                  <c:v>2.2797731175907034E-2</c:v>
                </c:pt>
                <c:pt idx="4">
                  <c:v>3.2253060280775146E-2</c:v>
                </c:pt>
                <c:pt idx="5">
                  <c:v>4.4579158676264483E-2</c:v>
                </c:pt>
                <c:pt idx="6">
                  <c:v>6.2490607239279558E-2</c:v>
                </c:pt>
                <c:pt idx="7">
                  <c:v>8.5353337381835384E-2</c:v>
                </c:pt>
                <c:pt idx="8">
                  <c:v>0.11763041821452315</c:v>
                </c:pt>
                <c:pt idx="9">
                  <c:v>0.15728212083952425</c:v>
                </c:pt>
                <c:pt idx="10">
                  <c:v>0.21049967198001698</c:v>
                </c:pt>
                <c:pt idx="11">
                  <c:v>0.27181292790633882</c:v>
                </c:pt>
                <c:pt idx="12">
                  <c:v>0.34778972163735028</c:v>
                </c:pt>
                <c:pt idx="13">
                  <c:v>0.42744168099281371</c:v>
                </c:pt>
                <c:pt idx="14">
                  <c:v>0.5160889952697385</c:v>
                </c:pt>
                <c:pt idx="15">
                  <c:v>0.59889197111789483</c:v>
                </c:pt>
                <c:pt idx="16">
                  <c:v>0.68081622764884886</c:v>
                </c:pt>
                <c:pt idx="17">
                  <c:v>0.74913375254385506</c:v>
                </c:pt>
                <c:pt idx="18">
                  <c:v>0.81010192125665625</c:v>
                </c:pt>
                <c:pt idx="19">
                  <c:v>0.81683030448746163</c:v>
                </c:pt>
                <c:pt idx="20">
                  <c:v>0.82309820909859399</c:v>
                </c:pt>
                <c:pt idx="21">
                  <c:v>0.82895134253242342</c:v>
                </c:pt>
                <c:pt idx="22">
                  <c:v>0.83442955670080787</c:v>
                </c:pt>
                <c:pt idx="23">
                  <c:v>0.83956775656772475</c:v>
                </c:pt>
                <c:pt idx="24">
                  <c:v>0.84439664464605579</c:v>
                </c:pt>
                <c:pt idx="25">
                  <c:v>0.84894333497032548</c:v>
                </c:pt>
                <c:pt idx="26">
                  <c:v>0.85323186248462102</c:v>
                </c:pt>
                <c:pt idx="27">
                  <c:v>0.85728360805620418</c:v>
                </c:pt>
                <c:pt idx="28">
                  <c:v>0.8611176549816818</c:v>
                </c:pt>
                <c:pt idx="29">
                  <c:v>0.86475108953178714</c:v>
                </c:pt>
                <c:pt idx="30">
                  <c:v>0.8681992555218786</c:v>
                </c:pt>
                <c:pt idx="31">
                  <c:v>0.87147597090898998</c:v>
                </c:pt>
                <c:pt idx="32">
                  <c:v>0.87459371286354071</c:v>
                </c:pt>
                <c:pt idx="33">
                  <c:v>0.87756377654214712</c:v>
                </c:pt>
                <c:pt idx="34">
                  <c:v>0.88039641182060102</c:v>
                </c:pt>
                <c:pt idx="35">
                  <c:v>0.88310094147565055</c:v>
                </c:pt>
                <c:pt idx="36">
                  <c:v>0.88568586368706481</c:v>
                </c:pt>
                <c:pt idx="37">
                  <c:v>0.88815894123448402</c:v>
                </c:pt>
                <c:pt idx="38">
                  <c:v>0.89052727936132192</c:v>
                </c:pt>
                <c:pt idx="39">
                  <c:v>0.89279739395076918</c:v>
                </c:pt>
                <c:pt idx="40">
                  <c:v>0.89497527139161137</c:v>
                </c:pt>
                <c:pt idx="41">
                  <c:v>0.89706642129211023</c:v>
                </c:pt>
                <c:pt idx="42">
                  <c:v>0.89907592301929939</c:v>
                </c:pt>
                <c:pt idx="43">
                  <c:v>0.90100846689133818</c:v>
                </c:pt>
                <c:pt idx="44">
                  <c:v>0.90286839072615643</c:v>
                </c:pt>
                <c:pt idx="45">
                  <c:v>0.90465971234587206</c:v>
                </c:pt>
                <c:pt idx="46">
                  <c:v>0.90638615854961935</c:v>
                </c:pt>
                <c:pt idx="47">
                  <c:v>0.90805119099448206</c:v>
                </c:pt>
                <c:pt idx="48">
                  <c:v>0.90965802936275453</c:v>
                </c:pt>
                <c:pt idx="49">
                  <c:v>0.91120967214178716</c:v>
                </c:pt>
                <c:pt idx="50">
                  <c:v>0.91270891529859988</c:v>
                </c:pt>
                <c:pt idx="51">
                  <c:v>0.91415836909396175</c:v>
                </c:pt>
                <c:pt idx="52">
                  <c:v>0.91556047324866385</c:v>
                </c:pt>
                <c:pt idx="53">
                  <c:v>0.91691751064735727</c:v>
                </c:pt>
                <c:pt idx="54">
                  <c:v>0.91823161974187684</c:v>
                </c:pt>
                <c:pt idx="55">
                  <c:v>0.9195048057957983</c:v>
                </c:pt>
                <c:pt idx="56">
                  <c:v>0.92073895109459214</c:v>
                </c:pt>
                <c:pt idx="57">
                  <c:v>0.92193582423071352</c:v>
                </c:pt>
                <c:pt idx="58">
                  <c:v>0.92309708855995509</c:v>
                </c:pt>
                <c:pt idx="59">
                  <c:v>0.92422430991409421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9-47F6-98F1-6BC20456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520"/>
        <c:axId val="516710456"/>
      </c:scatterChart>
      <c:valAx>
        <c:axId val="516706520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[MMP-1*]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0456"/>
        <c:crosses val="autoZero"/>
        <c:crossBetween val="midCat"/>
      </c:valAx>
      <c:valAx>
        <c:axId val="5167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Equlibrium response (R/R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max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062882764654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6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190499</xdr:rowOff>
    </xdr:from>
    <xdr:to>
      <xdr:col>5</xdr:col>
      <xdr:colOff>504825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79376</xdr:colOff>
      <xdr:row>0</xdr:row>
      <xdr:rowOff>149224</xdr:rowOff>
    </xdr:from>
    <xdr:to>
      <xdr:col>19</xdr:col>
      <xdr:colOff>200025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18</xdr:row>
      <xdr:rowOff>60325</xdr:rowOff>
    </xdr:from>
    <xdr:to>
      <xdr:col>19</xdr:col>
      <xdr:colOff>19049</xdr:colOff>
      <xdr:row>35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36</xdr:row>
      <xdr:rowOff>3175</xdr:rowOff>
    </xdr:from>
    <xdr:to>
      <xdr:col>17</xdr:col>
      <xdr:colOff>352425</xdr:colOff>
      <xdr:row>50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38099</xdr:rowOff>
    </xdr:from>
    <xdr:to>
      <xdr:col>19</xdr:col>
      <xdr:colOff>165099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669925</xdr:colOff>
      <xdr:row>33</xdr:row>
      <xdr:rowOff>187325</xdr:rowOff>
    </xdr:from>
    <xdr:to>
      <xdr:col>17</xdr:col>
      <xdr:colOff>339725</xdr:colOff>
      <xdr:row>48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644524</xdr:colOff>
      <xdr:row>35</xdr:row>
      <xdr:rowOff>63501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3D242-A2BD-A645-9138-04856858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47626</xdr:colOff>
      <xdr:row>0</xdr:row>
      <xdr:rowOff>44449</xdr:rowOff>
    </xdr:from>
    <xdr:to>
      <xdr:col>19</xdr:col>
      <xdr:colOff>200025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17</xdr:row>
      <xdr:rowOff>95250</xdr:rowOff>
    </xdr:from>
    <xdr:to>
      <xdr:col>18</xdr:col>
      <xdr:colOff>673099</xdr:colOff>
      <xdr:row>34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35</xdr:row>
      <xdr:rowOff>41275</xdr:rowOff>
    </xdr:from>
    <xdr:to>
      <xdr:col>17</xdr:col>
      <xdr:colOff>419100</xdr:colOff>
      <xdr:row>49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0</xdr:rowOff>
    </xdr:from>
    <xdr:to>
      <xdr:col>18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53976</xdr:colOff>
      <xdr:row>0</xdr:row>
      <xdr:rowOff>3174</xdr:rowOff>
    </xdr:from>
    <xdr:to>
      <xdr:col>19</xdr:col>
      <xdr:colOff>88900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33</xdr:row>
      <xdr:rowOff>34925</xdr:rowOff>
    </xdr:from>
    <xdr:to>
      <xdr:col>17</xdr:col>
      <xdr:colOff>330200</xdr:colOff>
      <xdr:row>47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19</xdr:col>
      <xdr:colOff>568324</xdr:colOff>
      <xdr:row>34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26403-A4D7-DE4D-9831-C2EE5B7D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0</xdr:row>
      <xdr:rowOff>66674</xdr:rowOff>
    </xdr:from>
    <xdr:to>
      <xdr:col>19</xdr:col>
      <xdr:colOff>431799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17</xdr:row>
      <xdr:rowOff>107950</xdr:rowOff>
    </xdr:from>
    <xdr:to>
      <xdr:col>19</xdr:col>
      <xdr:colOff>647699</xdr:colOff>
      <xdr:row>35</xdr:row>
      <xdr:rowOff>3176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746125</xdr:colOff>
      <xdr:row>35</xdr:row>
      <xdr:rowOff>53975</xdr:rowOff>
    </xdr:from>
    <xdr:to>
      <xdr:col>18</xdr:col>
      <xdr:colOff>34925</xdr:colOff>
      <xdr:row>49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28574</xdr:rowOff>
    </xdr:from>
    <xdr:to>
      <xdr:col>19</xdr:col>
      <xdr:colOff>406399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301625</xdr:colOff>
      <xdr:row>35</xdr:row>
      <xdr:rowOff>111125</xdr:rowOff>
    </xdr:from>
    <xdr:to>
      <xdr:col>18</xdr:col>
      <xdr:colOff>66675</xdr:colOff>
      <xdr:row>49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17</xdr:row>
      <xdr:rowOff>152400</xdr:rowOff>
    </xdr:from>
    <xdr:to>
      <xdr:col>20</xdr:col>
      <xdr:colOff>149224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8E436-EAFA-ED47-A25A-CC49F2A1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0</xdr:rowOff>
    </xdr:from>
    <xdr:to>
      <xdr:col>18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28574</xdr:rowOff>
    </xdr:from>
    <xdr:to>
      <xdr:col>21</xdr:col>
      <xdr:colOff>104774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168275</xdr:rowOff>
    </xdr:from>
    <xdr:to>
      <xdr:col>20</xdr:col>
      <xdr:colOff>190499</xdr:colOff>
      <xdr:row>35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35</xdr:row>
      <xdr:rowOff>146050</xdr:rowOff>
    </xdr:from>
    <xdr:to>
      <xdr:col>19</xdr:col>
      <xdr:colOff>260350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79376</xdr:colOff>
      <xdr:row>0</xdr:row>
      <xdr:rowOff>50799</xdr:rowOff>
    </xdr:from>
    <xdr:to>
      <xdr:col>19</xdr:col>
      <xdr:colOff>387350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17</xdr:row>
      <xdr:rowOff>152400</xdr:rowOff>
    </xdr:from>
    <xdr:to>
      <xdr:col>19</xdr:col>
      <xdr:colOff>209549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35</xdr:row>
      <xdr:rowOff>180975</xdr:rowOff>
    </xdr:from>
    <xdr:to>
      <xdr:col>17</xdr:col>
      <xdr:colOff>352425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0</xdr:row>
      <xdr:rowOff>25399</xdr:rowOff>
    </xdr:from>
    <xdr:to>
      <xdr:col>19</xdr:col>
      <xdr:colOff>384174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17</xdr:row>
      <xdr:rowOff>101600</xdr:rowOff>
    </xdr:from>
    <xdr:to>
      <xdr:col>19</xdr:col>
      <xdr:colOff>200024</xdr:colOff>
      <xdr:row>34</xdr:row>
      <xdr:rowOff>187326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</xdr:colOff>
      <xdr:row>34</xdr:row>
      <xdr:rowOff>184150</xdr:rowOff>
    </xdr:from>
    <xdr:to>
      <xdr:col>17</xdr:col>
      <xdr:colOff>460375</xdr:colOff>
      <xdr:row>49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0</xdr:rowOff>
    </xdr:from>
    <xdr:to>
      <xdr:col>18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0</xdr:row>
      <xdr:rowOff>0</xdr:rowOff>
    </xdr:from>
    <xdr:to>
      <xdr:col>19</xdr:col>
      <xdr:colOff>190499</xdr:colOff>
      <xdr:row>17</xdr:row>
      <xdr:rowOff>22226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17</xdr:row>
      <xdr:rowOff>19050</xdr:rowOff>
    </xdr:from>
    <xdr:to>
      <xdr:col>19</xdr:col>
      <xdr:colOff>136524</xdr:colOff>
      <xdr:row>34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92075</xdr:colOff>
      <xdr:row>35</xdr:row>
      <xdr:rowOff>6350</xdr:rowOff>
    </xdr:from>
    <xdr:to>
      <xdr:col>17</xdr:col>
      <xdr:colOff>396875</xdr:colOff>
      <xdr:row>49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0</xdr:row>
      <xdr:rowOff>22224</xdr:rowOff>
    </xdr:from>
    <xdr:to>
      <xdr:col>19</xdr:col>
      <xdr:colOff>165100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149225</xdr:colOff>
      <xdr:row>30</xdr:row>
      <xdr:rowOff>120650</xdr:rowOff>
    </xdr:from>
    <xdr:to>
      <xdr:col>18</xdr:col>
      <xdr:colOff>73025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73024</xdr:colOff>
      <xdr:row>35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8F65B-D60A-BB43-84ED-B66E8B44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130176</xdr:colOff>
      <xdr:row>0</xdr:row>
      <xdr:rowOff>9524</xdr:rowOff>
    </xdr:from>
    <xdr:to>
      <xdr:col>19</xdr:col>
      <xdr:colOff>190500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35</xdr:row>
      <xdr:rowOff>146050</xdr:rowOff>
    </xdr:from>
    <xdr:to>
      <xdr:col>17</xdr:col>
      <xdr:colOff>317500</xdr:colOff>
      <xdr:row>50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73024</xdr:colOff>
      <xdr:row>35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A3181-EB21-FE48-9214-F89B251A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0</xdr:rowOff>
    </xdr:from>
    <xdr:to>
      <xdr:col>18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2" max="5" width="10.5" bestFit="1" customWidth="1"/>
    <col min="6" max="6" width="9.5" bestFit="1" customWidth="1"/>
    <col min="9" max="9" width="16.6640625" customWidth="1"/>
    <col min="13" max="13" width="20.1640625" customWidth="1"/>
    <col min="15" max="15" width="9.83203125" customWidth="1"/>
    <col min="17" max="17" width="17.6640625" customWidth="1"/>
  </cols>
  <sheetData>
    <row r="1" spans="1:19" ht="17" x14ac:dyDescent="0.25">
      <c r="B1" s="21" t="s">
        <v>6</v>
      </c>
      <c r="C1" s="21"/>
      <c r="D1" s="21"/>
      <c r="E1" s="21"/>
      <c r="F1" s="22" t="s">
        <v>14</v>
      </c>
      <c r="G1" s="23" t="s">
        <v>15</v>
      </c>
    </row>
    <row r="2" spans="1:19" x14ac:dyDescent="0.2">
      <c r="B2" s="5">
        <v>1</v>
      </c>
      <c r="C2" s="5">
        <v>2</v>
      </c>
      <c r="D2" s="5">
        <v>3</v>
      </c>
      <c r="E2" s="5" t="s">
        <v>16</v>
      </c>
      <c r="F2" s="22"/>
      <c r="G2" s="23"/>
      <c r="I2" t="s">
        <v>17</v>
      </c>
      <c r="M2" t="s">
        <v>17</v>
      </c>
      <c r="Q2" t="s">
        <v>17</v>
      </c>
    </row>
    <row r="3" spans="1:19" ht="16" thickBot="1" x14ac:dyDescent="0.25">
      <c r="A3" t="s">
        <v>7</v>
      </c>
      <c r="B3" s="1">
        <f>WT!B2</f>
        <v>2.4774060719137019</v>
      </c>
      <c r="C3" s="1">
        <f>'WT(2)'!B2</f>
        <v>2.5771627562649391</v>
      </c>
      <c r="D3" s="1">
        <f>'WT(3)'!B2</f>
        <v>2.4666893962782086</v>
      </c>
      <c r="E3" s="7">
        <f>AVERAGE(B3:D3)</f>
        <v>2.5070860748189499</v>
      </c>
      <c r="F3" s="13">
        <f>STDEV(KD,'WT(2)'!B2,'WT(3)'!B2)</f>
        <v>6.0924278789585035E-2</v>
      </c>
      <c r="G3" s="7">
        <f>AVERAGE(WT!B1,'WT(2)'!B1,'WT(3)'!B1)</f>
        <v>437.73112417560469</v>
      </c>
    </row>
    <row r="4" spans="1:19" x14ac:dyDescent="0.2">
      <c r="A4" t="s">
        <v>8</v>
      </c>
      <c r="B4" s="1">
        <f>DS!B2</f>
        <v>16.382559608762076</v>
      </c>
      <c r="C4" s="1">
        <f>'DS(2)'!B2</f>
        <v>16.217832080813643</v>
      </c>
      <c r="D4" s="1">
        <f>'DS(3)'!B2</f>
        <v>20.310769163737209</v>
      </c>
      <c r="E4" s="7">
        <f t="shared" ref="E4:E6" si="0">AVERAGE(B4:D4)</f>
        <v>17.637053617770974</v>
      </c>
      <c r="F4" s="13">
        <f>STDEV(DS!B2,'DS(2)'!B2,'DS(3)'!B2)</f>
        <v>2.3169699836580304</v>
      </c>
      <c r="G4" s="6">
        <f>AVERAGE(DS!B1,'DS(2)'!B1,'DS(3)'!B1)</f>
        <v>407.00298489562209</v>
      </c>
      <c r="I4" s="12"/>
      <c r="J4" s="12" t="s">
        <v>7</v>
      </c>
      <c r="K4" s="12" t="s">
        <v>8</v>
      </c>
      <c r="M4" s="12"/>
      <c r="N4" s="12" t="s">
        <v>7</v>
      </c>
      <c r="O4" s="12" t="s">
        <v>9</v>
      </c>
      <c r="Q4" s="12"/>
      <c r="R4" s="12" t="s">
        <v>7</v>
      </c>
      <c r="S4" s="12" t="s">
        <v>10</v>
      </c>
    </row>
    <row r="5" spans="1:19" x14ac:dyDescent="0.2">
      <c r="A5" t="s">
        <v>9</v>
      </c>
      <c r="B5" s="1">
        <f>S243C!B2</f>
        <v>3.0377801705542171</v>
      </c>
      <c r="C5" s="1">
        <f>'S243C(2)'!B2</f>
        <v>3.1078691643487626</v>
      </c>
      <c r="D5" s="1">
        <f>'S243C(3)'!B2</f>
        <v>3.4263512302694243</v>
      </c>
      <c r="E5" s="7">
        <f t="shared" si="0"/>
        <v>3.1906668550574682</v>
      </c>
      <c r="F5" s="13">
        <f>STDEV(S243C!B2,'S243C(2)'!B2,'S243C(3)'!B2)</f>
        <v>0.20709529280519781</v>
      </c>
      <c r="G5" s="7">
        <f>AVERAGE(S243C!B1,'S243C(2)'!B1,'S243C(3)'!B1)</f>
        <v>397.35177350660496</v>
      </c>
      <c r="I5" s="10" t="s">
        <v>16</v>
      </c>
      <c r="J5" s="10">
        <v>2.5070860748189499</v>
      </c>
      <c r="K5" s="10">
        <v>17.637053617770974</v>
      </c>
      <c r="M5" s="10" t="s">
        <v>16</v>
      </c>
      <c r="N5" s="10">
        <v>2.5070860748189499</v>
      </c>
      <c r="O5" s="10">
        <v>3.1906668550574682</v>
      </c>
      <c r="Q5" s="10" t="s">
        <v>16</v>
      </c>
      <c r="R5" s="10">
        <v>2.5070860748189499</v>
      </c>
      <c r="S5" s="10">
        <v>5.2364286576339625</v>
      </c>
    </row>
    <row r="6" spans="1:19" x14ac:dyDescent="0.2">
      <c r="A6" t="s">
        <v>10</v>
      </c>
      <c r="B6" s="1">
        <f>S318C!B2</f>
        <v>4.5253981753296477</v>
      </c>
      <c r="C6" s="1">
        <f>'S318C(2)'!B2</f>
        <v>5.6</v>
      </c>
      <c r="D6" s="1">
        <f>'S318C(3)'!B2</f>
        <v>5.5180276940183086</v>
      </c>
      <c r="E6" s="7">
        <f t="shared" si="0"/>
        <v>5.2144752897826514</v>
      </c>
      <c r="F6" s="13">
        <f>STDEV(S318C!B2,'S318C(2)'!B2,'S318C(3)'!B2)</f>
        <v>0.59816412211377912</v>
      </c>
      <c r="G6" s="6">
        <f>AVERAGE(S318C!B1,'S318C(2)'!B1,'S318C(3)'!B1)</f>
        <v>386.99557225465361</v>
      </c>
      <c r="I6" s="10" t="s">
        <v>18</v>
      </c>
      <c r="J6" s="10">
        <v>3.711767746031081E-3</v>
      </c>
      <c r="K6" s="10">
        <v>5.3683499051722947</v>
      </c>
      <c r="M6" s="10" t="s">
        <v>18</v>
      </c>
      <c r="N6" s="10">
        <v>3.711767746031081E-3</v>
      </c>
      <c r="O6" s="10">
        <v>4.2888460302070622E-2</v>
      </c>
      <c r="Q6" s="10" t="s">
        <v>18</v>
      </c>
      <c r="R6" s="10">
        <v>3.711767746031081E-3</v>
      </c>
      <c r="S6" s="10">
        <v>0.38463686540170799</v>
      </c>
    </row>
    <row r="7" spans="1:19" x14ac:dyDescent="0.2">
      <c r="I7" s="10" t="s">
        <v>19</v>
      </c>
      <c r="J7" s="10">
        <v>3</v>
      </c>
      <c r="K7" s="10">
        <v>3</v>
      </c>
      <c r="M7" s="10" t="s">
        <v>19</v>
      </c>
      <c r="N7" s="10">
        <v>3</v>
      </c>
      <c r="O7" s="10">
        <v>3</v>
      </c>
      <c r="Q7" s="10" t="s">
        <v>19</v>
      </c>
      <c r="R7" s="10">
        <v>3</v>
      </c>
      <c r="S7" s="10">
        <v>3</v>
      </c>
    </row>
    <row r="8" spans="1:19" x14ac:dyDescent="0.2">
      <c r="I8" s="10" t="s">
        <v>20</v>
      </c>
      <c r="J8" s="10">
        <v>-0.60297006407201215</v>
      </c>
      <c r="K8" s="10"/>
      <c r="M8" s="10" t="s">
        <v>20</v>
      </c>
      <c r="N8" s="10">
        <v>-0.42740999499752375</v>
      </c>
      <c r="O8" s="10"/>
      <c r="Q8" s="10" t="s">
        <v>20</v>
      </c>
      <c r="R8" s="10">
        <v>0.5269442846917578</v>
      </c>
      <c r="S8" s="10"/>
    </row>
    <row r="9" spans="1:19" x14ac:dyDescent="0.2">
      <c r="I9" s="10" t="s">
        <v>21</v>
      </c>
      <c r="J9" s="10">
        <v>0</v>
      </c>
      <c r="K9" s="10"/>
      <c r="M9" s="10" t="s">
        <v>21</v>
      </c>
      <c r="N9" s="10">
        <v>0</v>
      </c>
      <c r="O9" s="10"/>
      <c r="Q9" s="10" t="s">
        <v>21</v>
      </c>
      <c r="R9" s="10">
        <v>0</v>
      </c>
      <c r="S9" s="10"/>
    </row>
    <row r="10" spans="1:19" x14ac:dyDescent="0.2">
      <c r="I10" s="10" t="s">
        <v>22</v>
      </c>
      <c r="J10" s="10">
        <v>2</v>
      </c>
      <c r="K10" s="10"/>
      <c r="M10" s="10" t="s">
        <v>22</v>
      </c>
      <c r="N10" s="10">
        <v>2</v>
      </c>
      <c r="O10" s="10"/>
      <c r="Q10" s="10" t="s">
        <v>22</v>
      </c>
      <c r="R10" s="10">
        <v>2</v>
      </c>
      <c r="S10" s="10"/>
    </row>
    <row r="11" spans="1:19" x14ac:dyDescent="0.2">
      <c r="I11" s="10" t="s">
        <v>23</v>
      </c>
      <c r="J11" s="10">
        <v>-22.240964275990297</v>
      </c>
      <c r="K11" s="10"/>
      <c r="M11" s="10" t="s">
        <v>23</v>
      </c>
      <c r="N11" s="10">
        <v>-114.12076797763316</v>
      </c>
      <c r="O11" s="10"/>
      <c r="Q11" s="10" t="s">
        <v>23</v>
      </c>
      <c r="R11" s="10">
        <v>-52.309101011710027</v>
      </c>
      <c r="S11" s="10"/>
    </row>
    <row r="12" spans="1:19" x14ac:dyDescent="0.2">
      <c r="I12" s="10" t="s">
        <v>24</v>
      </c>
      <c r="J12" s="10">
        <v>1.0077394641819374E-3</v>
      </c>
      <c r="K12" s="10"/>
      <c r="M12" s="10" t="s">
        <v>24</v>
      </c>
      <c r="N12" s="10">
        <v>3.8387569558258653E-5</v>
      </c>
      <c r="O12" s="10"/>
      <c r="Q12" s="10" t="s">
        <v>24</v>
      </c>
      <c r="R12" s="10">
        <v>1.8263225964852001E-4</v>
      </c>
      <c r="S12" s="10"/>
    </row>
    <row r="13" spans="1:19" x14ac:dyDescent="0.2">
      <c r="I13" s="10" t="s">
        <v>25</v>
      </c>
      <c r="J13" s="10">
        <v>2.9199855803537269</v>
      </c>
      <c r="K13" s="10"/>
      <c r="M13" s="10" t="s">
        <v>25</v>
      </c>
      <c r="N13" s="10">
        <v>2.9199855803537269</v>
      </c>
      <c r="O13" s="10"/>
      <c r="Q13" s="10" t="s">
        <v>25</v>
      </c>
      <c r="R13" s="10">
        <v>2.9199855803537269</v>
      </c>
      <c r="S13" s="10"/>
    </row>
    <row r="14" spans="1:19" x14ac:dyDescent="0.2">
      <c r="I14" s="10" t="s">
        <v>26</v>
      </c>
      <c r="J14" s="10">
        <v>2.0154789283638747E-3</v>
      </c>
      <c r="K14" s="10"/>
      <c r="M14" s="10" t="s">
        <v>26</v>
      </c>
      <c r="N14" s="10">
        <v>7.6775139116517306E-5</v>
      </c>
      <c r="O14" s="10"/>
      <c r="Q14" s="10" t="s">
        <v>26</v>
      </c>
      <c r="R14" s="10">
        <v>3.6526451929704001E-4</v>
      </c>
      <c r="S14" s="10"/>
    </row>
    <row r="15" spans="1:19" ht="16" thickBot="1" x14ac:dyDescent="0.25">
      <c r="I15" s="11" t="s">
        <v>27</v>
      </c>
      <c r="J15" s="11">
        <v>4.3026527297494637</v>
      </c>
      <c r="K15" s="11"/>
      <c r="M15" s="11" t="s">
        <v>27</v>
      </c>
      <c r="N15" s="11">
        <v>4.3026527297494637</v>
      </c>
      <c r="O15" s="11"/>
      <c r="Q15" s="11" t="s">
        <v>27</v>
      </c>
      <c r="R15" s="11">
        <v>4.3026527297494637</v>
      </c>
      <c r="S15" s="11"/>
    </row>
    <row r="16" spans="1:19" x14ac:dyDescent="0.2">
      <c r="I16" s="10"/>
      <c r="J16" s="10"/>
      <c r="K16" s="10"/>
    </row>
    <row r="17" spans="9:19" x14ac:dyDescent="0.2">
      <c r="I17" t="s">
        <v>17</v>
      </c>
      <c r="M17" t="s">
        <v>17</v>
      </c>
      <c r="Q17" t="s">
        <v>17</v>
      </c>
    </row>
    <row r="18" spans="9:19" ht="16" thickBot="1" x14ac:dyDescent="0.25"/>
    <row r="19" spans="9:19" x14ac:dyDescent="0.2">
      <c r="I19" s="12"/>
      <c r="J19" s="12" t="s">
        <v>8</v>
      </c>
      <c r="K19" s="12" t="s">
        <v>9</v>
      </c>
      <c r="M19" s="12"/>
      <c r="N19" s="12" t="s">
        <v>8</v>
      </c>
      <c r="O19" s="12" t="s">
        <v>10</v>
      </c>
      <c r="Q19" s="12"/>
      <c r="R19" s="12" t="s">
        <v>9</v>
      </c>
      <c r="S19" s="12" t="s">
        <v>10</v>
      </c>
    </row>
    <row r="20" spans="9:19" x14ac:dyDescent="0.2">
      <c r="I20" s="10" t="s">
        <v>16</v>
      </c>
      <c r="J20" s="10">
        <v>17.637053617770974</v>
      </c>
      <c r="K20" s="10">
        <v>3.1906668550574682</v>
      </c>
      <c r="M20" s="10" t="s">
        <v>16</v>
      </c>
      <c r="N20" s="10">
        <v>17.637053617770974</v>
      </c>
      <c r="O20" s="10">
        <v>5.2364286576339625</v>
      </c>
      <c r="Q20" s="10" t="s">
        <v>16</v>
      </c>
      <c r="R20" s="10">
        <v>3.1906668550574682</v>
      </c>
      <c r="S20" s="10">
        <v>5.2364286576339625</v>
      </c>
    </row>
    <row r="21" spans="9:19" x14ac:dyDescent="0.2">
      <c r="I21" s="10" t="s">
        <v>18</v>
      </c>
      <c r="J21" s="10">
        <v>5.3683499051722947</v>
      </c>
      <c r="K21" s="10">
        <v>4.2888460302070622E-2</v>
      </c>
      <c r="M21" s="10" t="s">
        <v>18</v>
      </c>
      <c r="N21" s="10">
        <v>5.3683499051722947</v>
      </c>
      <c r="O21" s="10">
        <v>0.38463686540170799</v>
      </c>
      <c r="Q21" s="10" t="s">
        <v>18</v>
      </c>
      <c r="R21" s="10">
        <v>4.2888460302070622E-2</v>
      </c>
      <c r="S21" s="10">
        <v>0.38463686540170799</v>
      </c>
    </row>
    <row r="22" spans="9:19" x14ac:dyDescent="0.2">
      <c r="I22" s="10" t="s">
        <v>19</v>
      </c>
      <c r="J22" s="10">
        <v>3</v>
      </c>
      <c r="K22" s="10">
        <v>3</v>
      </c>
      <c r="M22" s="10" t="s">
        <v>19</v>
      </c>
      <c r="N22" s="10">
        <v>3</v>
      </c>
      <c r="O22" s="10">
        <v>3</v>
      </c>
      <c r="Q22" s="10" t="s">
        <v>19</v>
      </c>
      <c r="R22" s="10">
        <v>3</v>
      </c>
      <c r="S22" s="10">
        <v>3</v>
      </c>
    </row>
    <row r="23" spans="9:19" x14ac:dyDescent="0.2">
      <c r="I23" s="10" t="s">
        <v>20</v>
      </c>
      <c r="J23" s="10">
        <v>0.97894011407529813</v>
      </c>
      <c r="K23" s="10"/>
      <c r="M23" s="10" t="s">
        <v>20</v>
      </c>
      <c r="N23" s="10">
        <v>0.36028770011715833</v>
      </c>
      <c r="O23" s="10"/>
      <c r="Q23" s="10" t="s">
        <v>20</v>
      </c>
      <c r="R23" s="10">
        <v>0.54313740585157533</v>
      </c>
      <c r="S23" s="10"/>
    </row>
    <row r="24" spans="9:19" x14ac:dyDescent="0.2">
      <c r="I24" s="10" t="s">
        <v>21</v>
      </c>
      <c r="J24" s="10">
        <v>0</v>
      </c>
      <c r="K24" s="10"/>
      <c r="M24" s="10" t="s">
        <v>21</v>
      </c>
      <c r="N24" s="10">
        <v>0</v>
      </c>
      <c r="O24" s="10"/>
      <c r="Q24" s="10" t="s">
        <v>21</v>
      </c>
      <c r="R24" s="10">
        <v>0</v>
      </c>
      <c r="S24" s="10"/>
    </row>
    <row r="25" spans="9:19" x14ac:dyDescent="0.2">
      <c r="I25" s="10" t="s">
        <v>22</v>
      </c>
      <c r="J25" s="10">
        <v>2</v>
      </c>
      <c r="K25" s="10"/>
      <c r="M25" s="10" t="s">
        <v>22</v>
      </c>
      <c r="N25" s="10">
        <v>2</v>
      </c>
      <c r="O25" s="10"/>
      <c r="Q25" s="10" t="s">
        <v>22</v>
      </c>
      <c r="R25" s="10">
        <v>2</v>
      </c>
      <c r="S25" s="10"/>
    </row>
    <row r="26" spans="9:19" x14ac:dyDescent="0.2">
      <c r="I26" s="10" t="s">
        <v>23</v>
      </c>
      <c r="J26" s="10">
        <v>11.83258323958963</v>
      </c>
      <c r="K26" s="10"/>
      <c r="M26" s="10" t="s">
        <v>23</v>
      </c>
      <c r="N26" s="10">
        <v>9.8888578041666904</v>
      </c>
      <c r="O26" s="10"/>
      <c r="Q26" s="10" t="s">
        <v>23</v>
      </c>
      <c r="R26" s="10">
        <v>-6.6026028120315967</v>
      </c>
      <c r="S26" s="10"/>
    </row>
    <row r="27" spans="9:19" x14ac:dyDescent="0.2">
      <c r="I27" s="10" t="s">
        <v>24</v>
      </c>
      <c r="J27" s="10">
        <v>3.5333628165016731E-3</v>
      </c>
      <c r="K27" s="10"/>
      <c r="M27" s="10" t="s">
        <v>24</v>
      </c>
      <c r="N27" s="10">
        <v>5.0359071270699727E-3</v>
      </c>
      <c r="O27" s="10"/>
      <c r="Q27" s="10" t="s">
        <v>24</v>
      </c>
      <c r="R27" s="10">
        <v>1.1089238918323438E-2</v>
      </c>
      <c r="S27" s="10"/>
    </row>
    <row r="28" spans="9:19" x14ac:dyDescent="0.2">
      <c r="I28" s="10" t="s">
        <v>25</v>
      </c>
      <c r="J28" s="10">
        <v>2.9199855803537269</v>
      </c>
      <c r="K28" s="10"/>
      <c r="M28" s="10" t="s">
        <v>25</v>
      </c>
      <c r="N28" s="10">
        <v>2.9199855803537269</v>
      </c>
      <c r="O28" s="10"/>
      <c r="Q28" s="10" t="s">
        <v>25</v>
      </c>
      <c r="R28" s="10">
        <v>2.9199855803537269</v>
      </c>
      <c r="S28" s="10"/>
    </row>
    <row r="29" spans="9:19" x14ac:dyDescent="0.2">
      <c r="I29" s="10" t="s">
        <v>26</v>
      </c>
      <c r="J29" s="10">
        <v>7.0667256330033462E-3</v>
      </c>
      <c r="K29" s="10"/>
      <c r="M29" s="10" t="s">
        <v>26</v>
      </c>
      <c r="N29" s="10">
        <v>1.0071814254139945E-2</v>
      </c>
      <c r="O29" s="10"/>
      <c r="Q29" s="10" t="s">
        <v>26</v>
      </c>
      <c r="R29" s="10">
        <v>2.2178477836646875E-2</v>
      </c>
      <c r="S29" s="10"/>
    </row>
    <row r="30" spans="9:19" ht="16" thickBot="1" x14ac:dyDescent="0.25">
      <c r="I30" s="11" t="s">
        <v>27</v>
      </c>
      <c r="J30" s="11">
        <v>4.3026527297494637</v>
      </c>
      <c r="K30" s="11"/>
      <c r="M30" s="11" t="s">
        <v>27</v>
      </c>
      <c r="N30" s="11">
        <v>4.3026527297494637</v>
      </c>
      <c r="O30" s="11"/>
      <c r="Q30" s="11" t="s">
        <v>27</v>
      </c>
      <c r="R30" s="11">
        <v>4.3026527297494637</v>
      </c>
      <c r="S30" s="11"/>
    </row>
  </sheetData>
  <mergeCells count="3">
    <mergeCell ref="B1:E1"/>
    <mergeCell ref="F1:F2"/>
    <mergeCell ref="G1:G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"/>
  <sheetViews>
    <sheetView workbookViewId="0">
      <selection activeCell="E2" sqref="E2:J31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6.5" customWidth="1"/>
    <col min="8" max="8" width="17.1640625" customWidth="1"/>
  </cols>
  <sheetData>
    <row r="1" spans="1:10" ht="18" x14ac:dyDescent="0.25">
      <c r="A1" s="4" t="s">
        <v>3</v>
      </c>
      <c r="B1">
        <v>404.7500301666891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30</v>
      </c>
      <c r="I1" s="9" t="s">
        <v>11</v>
      </c>
      <c r="J1" s="9" t="s">
        <v>12</v>
      </c>
    </row>
    <row r="2" spans="1:10" ht="17" x14ac:dyDescent="0.25">
      <c r="A2" s="4" t="s">
        <v>5</v>
      </c>
      <c r="B2">
        <v>3.0377801705542171</v>
      </c>
      <c r="D2">
        <v>0</v>
      </c>
      <c r="E2" s="1"/>
      <c r="F2" s="1"/>
      <c r="G2" s="1"/>
      <c r="H2" s="1"/>
      <c r="I2" s="1"/>
      <c r="J2" s="1">
        <f>D2/(D2+$B$2)</f>
        <v>0</v>
      </c>
    </row>
    <row r="3" spans="1:10" x14ac:dyDescent="0.2">
      <c r="A3" s="3" t="s">
        <v>13</v>
      </c>
      <c r="B3">
        <f>SUM(G3:G18)</f>
        <v>586.79772200011359</v>
      </c>
      <c r="D3" s="1">
        <v>5.0265420209517547E-2</v>
      </c>
      <c r="E3" s="1">
        <v>9.1999999999999993</v>
      </c>
      <c r="F3" s="1">
        <f>$B$1*(D3/(D3+$B$2))</f>
        <v>6.5882869109817221</v>
      </c>
      <c r="G3" s="1">
        <f>(E3-F3)^2</f>
        <v>6.8210452593493915</v>
      </c>
      <c r="H3" s="1">
        <f>E3-F3</f>
        <v>2.6117130890182771</v>
      </c>
      <c r="I3" s="1">
        <f>E3/$B$1</f>
        <v>2.2730078602368833E-2</v>
      </c>
      <c r="J3" s="1">
        <f t="shared" ref="J3:J31" si="0">D3/(D3+$B$2)</f>
        <v>1.6277421667562207E-2</v>
      </c>
    </row>
    <row r="4" spans="1:10" x14ac:dyDescent="0.2">
      <c r="D4" s="1">
        <v>7.187485319678677E-2</v>
      </c>
      <c r="E4" s="1">
        <v>13.7</v>
      </c>
      <c r="F4" s="1">
        <f t="shared" ref="F4:F18" si="1">$B$1*(D4/(D4+$B$2))</f>
        <v>9.3551692317736652</v>
      </c>
      <c r="G4" s="1">
        <f t="shared" ref="G4:G18" si="2">(E4-F4)^2</f>
        <v>18.877554404526236</v>
      </c>
      <c r="H4" s="1">
        <f t="shared" ref="H4:H18" si="3">E4-F4</f>
        <v>4.3448307682263341</v>
      </c>
      <c r="I4" s="1">
        <f t="shared" ref="I4:I18" si="4">E4/$B$1</f>
        <v>3.3848051831788371E-2</v>
      </c>
      <c r="J4" s="1">
        <f t="shared" si="0"/>
        <v>2.3113449127899768E-2</v>
      </c>
    </row>
    <row r="5" spans="1:10" x14ac:dyDescent="0.2">
      <c r="D5" s="1">
        <v>0.10053084041903509</v>
      </c>
      <c r="E5" s="1">
        <v>17.8</v>
      </c>
      <c r="F5" s="1">
        <f t="shared" si="1"/>
        <v>12.965528448268206</v>
      </c>
      <c r="G5" s="1">
        <f t="shared" si="2"/>
        <v>23.372115184504032</v>
      </c>
      <c r="H5" s="1">
        <f t="shared" si="3"/>
        <v>4.8344715517317951</v>
      </c>
      <c r="I5" s="1">
        <f t="shared" si="4"/>
        <v>4.3977760774148396E-2</v>
      </c>
      <c r="J5" s="1">
        <f t="shared" si="0"/>
        <v>3.2033421820694082E-2</v>
      </c>
    </row>
    <row r="6" spans="1:10" x14ac:dyDescent="0.2">
      <c r="D6" s="1">
        <v>0.14374970639357354</v>
      </c>
      <c r="E6" s="1">
        <v>25.3</v>
      </c>
      <c r="F6" s="1">
        <f t="shared" si="1"/>
        <v>18.287647845403647</v>
      </c>
      <c r="G6" s="1">
        <f t="shared" si="2"/>
        <v>49.173082740072118</v>
      </c>
      <c r="H6" s="1">
        <f t="shared" si="3"/>
        <v>7.0123521545963534</v>
      </c>
      <c r="I6" s="1">
        <f t="shared" si="4"/>
        <v>6.2507716156514292E-2</v>
      </c>
      <c r="J6" s="1">
        <f t="shared" si="0"/>
        <v>4.5182573149833254E-2</v>
      </c>
    </row>
    <row r="7" spans="1:10" x14ac:dyDescent="0.2">
      <c r="D7" s="1">
        <v>0.20129656597923615</v>
      </c>
      <c r="E7" s="1">
        <v>33</v>
      </c>
      <c r="F7" s="1">
        <f t="shared" si="1"/>
        <v>25.153708226049396</v>
      </c>
      <c r="G7" s="1">
        <f t="shared" si="2"/>
        <v>61.564294601964917</v>
      </c>
      <c r="H7" s="1">
        <f t="shared" si="3"/>
        <v>7.846291773950604</v>
      </c>
      <c r="I7" s="1">
        <f t="shared" si="4"/>
        <v>8.1531803682409948E-2</v>
      </c>
      <c r="J7" s="1">
        <f t="shared" si="0"/>
        <v>6.214627881729938E-2</v>
      </c>
    </row>
    <row r="8" spans="1:10" x14ac:dyDescent="0.2">
      <c r="D8" s="1">
        <v>0.28749941278714708</v>
      </c>
      <c r="E8" s="1">
        <v>43.7</v>
      </c>
      <c r="F8" s="1">
        <f t="shared" si="1"/>
        <v>34.99416908625016</v>
      </c>
      <c r="G8" s="1">
        <f t="shared" si="2"/>
        <v>75.79149189880242</v>
      </c>
      <c r="H8" s="1">
        <f t="shared" si="3"/>
        <v>8.7058309137498426</v>
      </c>
      <c r="I8" s="1">
        <f t="shared" si="4"/>
        <v>0.10796787336125196</v>
      </c>
      <c r="J8" s="1">
        <f t="shared" si="0"/>
        <v>8.6458718908157789E-2</v>
      </c>
    </row>
    <row r="9" spans="1:10" x14ac:dyDescent="0.2">
      <c r="D9" s="1">
        <v>0.40259313195847229</v>
      </c>
      <c r="E9" s="1">
        <v>56.3</v>
      </c>
      <c r="F9" s="1">
        <f t="shared" si="1"/>
        <v>47.363924777024245</v>
      </c>
      <c r="G9" s="1">
        <f t="shared" si="2"/>
        <v>79.853440390681143</v>
      </c>
      <c r="H9" s="1">
        <f t="shared" si="3"/>
        <v>8.9360752229757523</v>
      </c>
      <c r="I9" s="1">
        <f t="shared" si="4"/>
        <v>0.13909819840362667</v>
      </c>
      <c r="J9" s="1">
        <f t="shared" si="0"/>
        <v>0.11702018838026586</v>
      </c>
    </row>
    <row r="10" spans="1:10" x14ac:dyDescent="0.2">
      <c r="D10" s="1">
        <v>0.57499882557429416</v>
      </c>
      <c r="E10" s="1">
        <v>72.8</v>
      </c>
      <c r="F10" s="1">
        <f t="shared" si="1"/>
        <v>64.41877353870882</v>
      </c>
      <c r="G10" s="1">
        <f t="shared" si="2"/>
        <v>70.244956995447438</v>
      </c>
      <c r="H10" s="1">
        <f t="shared" si="3"/>
        <v>8.3812264612911775</v>
      </c>
      <c r="I10" s="1">
        <f t="shared" si="4"/>
        <v>0.17986410024483163</v>
      </c>
      <c r="J10" s="1">
        <f t="shared" si="0"/>
        <v>0.15915693326120098</v>
      </c>
    </row>
    <row r="11" spans="1:10" x14ac:dyDescent="0.2">
      <c r="D11" s="1">
        <v>0.80565603419927656</v>
      </c>
      <c r="E11" s="1">
        <v>85.5</v>
      </c>
      <c r="F11" s="1">
        <f t="shared" si="1"/>
        <v>84.843168137624033</v>
      </c>
      <c r="G11" s="1">
        <f t="shared" si="2"/>
        <v>0.43142809543228072</v>
      </c>
      <c r="H11" s="1">
        <f t="shared" si="3"/>
        <v>0.65683186237596658</v>
      </c>
      <c r="I11" s="1">
        <f t="shared" si="4"/>
        <v>0.21124149135897122</v>
      </c>
      <c r="J11" s="1">
        <f t="shared" si="0"/>
        <v>0.20961868267849884</v>
      </c>
    </row>
    <row r="12" spans="1:10" x14ac:dyDescent="0.2">
      <c r="D12" s="1">
        <v>1.1509371917132523</v>
      </c>
      <c r="E12" s="1">
        <v>111.6</v>
      </c>
      <c r="F12" s="1">
        <f t="shared" si="1"/>
        <v>111.21348679724002</v>
      </c>
      <c r="G12" s="1">
        <f t="shared" si="2"/>
        <v>0.14939245590777073</v>
      </c>
      <c r="H12" s="1">
        <f t="shared" si="3"/>
        <v>0.38651320275997136</v>
      </c>
      <c r="I12" s="1">
        <f t="shared" si="4"/>
        <v>0.27572573608960455</v>
      </c>
      <c r="J12" s="1">
        <f t="shared" si="0"/>
        <v>0.27477079310269287</v>
      </c>
    </row>
    <row r="13" spans="1:10" x14ac:dyDescent="0.2">
      <c r="D13" s="1">
        <v>1.6113120683985531</v>
      </c>
      <c r="E13" s="1">
        <v>133.1</v>
      </c>
      <c r="F13" s="1">
        <f t="shared" si="1"/>
        <v>140.28084941570677</v>
      </c>
      <c r="G13" s="1">
        <f t="shared" si="2"/>
        <v>51.564598331056317</v>
      </c>
      <c r="H13" s="1">
        <f t="shared" si="3"/>
        <v>-7.1808494157067742</v>
      </c>
      <c r="I13" s="1">
        <f t="shared" si="4"/>
        <v>0.32884494151905347</v>
      </c>
      <c r="J13" s="1">
        <f t="shared" si="0"/>
        <v>0.34658638408979142</v>
      </c>
    </row>
    <row r="14" spans="1:10" x14ac:dyDescent="0.2">
      <c r="D14" s="1">
        <v>2.3018743834265045</v>
      </c>
      <c r="E14" s="1">
        <v>169.4</v>
      </c>
      <c r="F14" s="1">
        <f t="shared" si="1"/>
        <v>174.48389529941306</v>
      </c>
      <c r="G14" s="1">
        <f t="shared" si="2"/>
        <v>25.845991415394185</v>
      </c>
      <c r="H14" s="1">
        <f t="shared" si="3"/>
        <v>-5.083895299413058</v>
      </c>
      <c r="I14" s="1">
        <f t="shared" si="4"/>
        <v>0.41852992556970442</v>
      </c>
      <c r="J14" s="1">
        <f t="shared" si="0"/>
        <v>0.4310905059786036</v>
      </c>
    </row>
    <row r="15" spans="1:10" x14ac:dyDescent="0.2">
      <c r="D15" s="1">
        <v>3.2226241367971062</v>
      </c>
      <c r="E15" s="1">
        <v>202.3</v>
      </c>
      <c r="F15" s="1">
        <f t="shared" si="1"/>
        <v>208.35031613739045</v>
      </c>
      <c r="G15" s="1">
        <f t="shared" si="2"/>
        <v>36.606325362367166</v>
      </c>
      <c r="H15" s="1">
        <f t="shared" si="3"/>
        <v>-6.0503161373904391</v>
      </c>
      <c r="I15" s="1">
        <f t="shared" si="4"/>
        <v>0.49981466318034951</v>
      </c>
      <c r="J15" s="1">
        <f t="shared" si="0"/>
        <v>0.51476294159035663</v>
      </c>
    </row>
    <row r="16" spans="1:10" x14ac:dyDescent="0.2">
      <c r="D16" s="1">
        <v>4.603748766853009</v>
      </c>
      <c r="E16" s="1">
        <v>239.6</v>
      </c>
      <c r="F16" s="1">
        <f t="shared" si="1"/>
        <v>243.84746397307427</v>
      </c>
      <c r="G16" s="1">
        <f t="shared" si="2"/>
        <v>18.040950202563906</v>
      </c>
      <c r="H16" s="1">
        <f t="shared" si="3"/>
        <v>-4.2474639730742751</v>
      </c>
      <c r="I16" s="1">
        <f t="shared" si="4"/>
        <v>0.59197030794864913</v>
      </c>
      <c r="J16" s="1">
        <f t="shared" si="0"/>
        <v>0.60246435033655221</v>
      </c>
    </row>
    <row r="17" spans="4:10" x14ac:dyDescent="0.2">
      <c r="D17" s="1">
        <v>6.4452482735942125</v>
      </c>
      <c r="E17" s="1">
        <v>274.60000000000002</v>
      </c>
      <c r="F17" s="1">
        <f t="shared" si="1"/>
        <v>275.09296724495056</v>
      </c>
      <c r="G17" s="1">
        <f t="shared" si="2"/>
        <v>0.24301670459412045</v>
      </c>
      <c r="H17" s="1">
        <f t="shared" si="3"/>
        <v>-0.49296724495053468</v>
      </c>
      <c r="I17" s="1">
        <f t="shared" si="4"/>
        <v>0.67844343306635679</v>
      </c>
      <c r="J17" s="1">
        <f t="shared" si="0"/>
        <v>0.67966138787354358</v>
      </c>
    </row>
    <row r="18" spans="4:10" x14ac:dyDescent="0.2">
      <c r="D18" s="1">
        <v>9.2074975337060181</v>
      </c>
      <c r="E18" s="1">
        <v>312.60000000000002</v>
      </c>
      <c r="F18" s="1">
        <f t="shared" si="1"/>
        <v>304.34057883641657</v>
      </c>
      <c r="G18" s="1">
        <f t="shared" si="2"/>
        <v>68.218037957450264</v>
      </c>
      <c r="H18" s="1">
        <f t="shared" si="3"/>
        <v>8.259421163583454</v>
      </c>
      <c r="I18" s="1">
        <f t="shared" si="4"/>
        <v>0.7723285403370107</v>
      </c>
      <c r="J18" s="1">
        <f t="shared" si="0"/>
        <v>0.75192231291762801</v>
      </c>
    </row>
    <row r="19" spans="4:10" x14ac:dyDescent="0.2">
      <c r="D19" s="1">
        <v>10.2663597500822</v>
      </c>
      <c r="E19" s="1"/>
      <c r="F19" s="1"/>
      <c r="G19" s="1"/>
      <c r="H19" s="1"/>
      <c r="I19" s="1"/>
      <c r="J19" s="1">
        <f t="shared" si="0"/>
        <v>0.77166654976003124</v>
      </c>
    </row>
    <row r="20" spans="4:10" x14ac:dyDescent="0.2">
      <c r="D20" s="1">
        <v>11.9697467938178</v>
      </c>
      <c r="E20" s="1"/>
      <c r="F20" s="1"/>
      <c r="G20" s="1"/>
      <c r="H20" s="1"/>
      <c r="I20" s="1"/>
      <c r="J20" s="1">
        <f t="shared" si="0"/>
        <v>0.79758289438586849</v>
      </c>
    </row>
    <row r="21" spans="4:10" x14ac:dyDescent="0.2">
      <c r="D21" s="1">
        <v>13.673133837553401</v>
      </c>
      <c r="E21" s="1"/>
      <c r="F21" s="1"/>
      <c r="G21" s="1"/>
      <c r="H21" s="1"/>
      <c r="I21" s="1"/>
      <c r="J21" s="1">
        <f t="shared" si="0"/>
        <v>0.81821579782647558</v>
      </c>
    </row>
    <row r="22" spans="4:10" x14ac:dyDescent="0.2">
      <c r="D22" s="1">
        <v>15.376520881289</v>
      </c>
      <c r="E22" s="1"/>
      <c r="F22" s="1"/>
      <c r="G22" s="1"/>
      <c r="H22" s="1"/>
      <c r="I22" s="1"/>
      <c r="J22" s="1">
        <f t="shared" si="0"/>
        <v>0.83503147026858537</v>
      </c>
    </row>
    <row r="23" spans="4:10" x14ac:dyDescent="0.2">
      <c r="D23" s="1">
        <v>17.0799079250246</v>
      </c>
      <c r="E23" s="1"/>
      <c r="F23" s="1"/>
      <c r="G23" s="1"/>
      <c r="H23" s="1"/>
      <c r="I23" s="1"/>
      <c r="J23" s="1">
        <f t="shared" si="0"/>
        <v>0.84899953930482608</v>
      </c>
    </row>
    <row r="24" spans="4:10" x14ac:dyDescent="0.2">
      <c r="D24" s="1">
        <v>18.783294968760199</v>
      </c>
      <c r="E24" s="1"/>
      <c r="F24" s="1"/>
      <c r="G24" s="1"/>
      <c r="H24" s="1"/>
      <c r="I24" s="1"/>
      <c r="J24" s="1">
        <f t="shared" si="0"/>
        <v>0.86078686997960363</v>
      </c>
    </row>
    <row r="25" spans="4:10" x14ac:dyDescent="0.2">
      <c r="D25" s="1">
        <v>20.486682012495798</v>
      </c>
      <c r="E25" s="1"/>
      <c r="F25" s="1"/>
      <c r="G25" s="1"/>
      <c r="H25" s="1"/>
      <c r="I25" s="1"/>
      <c r="J25" s="1">
        <f t="shared" si="0"/>
        <v>0.87086717873010433</v>
      </c>
    </row>
    <row r="26" spans="4:10" x14ac:dyDescent="0.2">
      <c r="D26" s="1">
        <v>22.190069056231501</v>
      </c>
      <c r="E26" s="1"/>
      <c r="F26" s="1"/>
      <c r="G26" s="1"/>
      <c r="H26" s="1"/>
      <c r="I26" s="1"/>
      <c r="J26" s="1">
        <f t="shared" si="0"/>
        <v>0.87958624045807088</v>
      </c>
    </row>
    <row r="27" spans="4:10" x14ac:dyDescent="0.2">
      <c r="D27" s="1">
        <v>23.8934560999671</v>
      </c>
      <c r="E27" s="1"/>
      <c r="F27" s="1"/>
      <c r="G27" s="1"/>
      <c r="H27" s="1"/>
      <c r="I27" s="1"/>
      <c r="J27" s="1">
        <f t="shared" si="0"/>
        <v>0.88720234971614198</v>
      </c>
    </row>
    <row r="28" spans="4:10" x14ac:dyDescent="0.2">
      <c r="D28" s="1">
        <v>25.596843143702699</v>
      </c>
      <c r="E28" s="1"/>
      <c r="F28" s="1"/>
      <c r="G28" s="1"/>
      <c r="H28" s="1"/>
      <c r="I28" s="1"/>
      <c r="J28" s="1">
        <f t="shared" si="0"/>
        <v>0.89391234041337175</v>
      </c>
    </row>
    <row r="29" spans="4:10" x14ac:dyDescent="0.2">
      <c r="D29" s="1">
        <v>27.300230187438299</v>
      </c>
      <c r="E29" s="1"/>
      <c r="F29" s="1"/>
      <c r="G29" s="1"/>
      <c r="H29" s="1"/>
      <c r="I29" s="1"/>
      <c r="J29" s="1">
        <f t="shared" si="0"/>
        <v>0.89986883995660849</v>
      </c>
    </row>
    <row r="30" spans="4:10" x14ac:dyDescent="0.2">
      <c r="D30" s="1">
        <v>29.003617231173902</v>
      </c>
      <c r="E30" s="1"/>
      <c r="F30" s="1"/>
      <c r="G30" s="1"/>
      <c r="H30" s="1"/>
      <c r="I30" s="1"/>
      <c r="J30" s="1">
        <f t="shared" si="0"/>
        <v>0.90519201979654051</v>
      </c>
    </row>
    <row r="31" spans="4:10" x14ac:dyDescent="0.2">
      <c r="D31" s="1">
        <v>30.707004274909501</v>
      </c>
      <c r="E31" s="1"/>
      <c r="F31" s="1"/>
      <c r="G31" s="1"/>
      <c r="H31" s="1"/>
      <c r="I31" s="1"/>
      <c r="J31" s="1">
        <f t="shared" si="0"/>
        <v>0.90997778707214172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activeCell="E2" sqref="E2:J31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6.5" customWidth="1"/>
    <col min="8" max="8" width="17.1640625" customWidth="1"/>
  </cols>
  <sheetData>
    <row r="1" spans="1:12" ht="18" x14ac:dyDescent="0.25">
      <c r="A1" s="4" t="s">
        <v>3</v>
      </c>
      <c r="B1">
        <v>391.0320146738033</v>
      </c>
      <c r="D1" s="20" t="s">
        <v>0</v>
      </c>
      <c r="E1" s="20" t="s">
        <v>1</v>
      </c>
      <c r="F1" s="20" t="s">
        <v>2</v>
      </c>
      <c r="G1" s="8" t="s">
        <v>4</v>
      </c>
      <c r="H1" s="8" t="s">
        <v>30</v>
      </c>
      <c r="I1" s="20" t="s">
        <v>11</v>
      </c>
      <c r="J1" s="20" t="s">
        <v>12</v>
      </c>
      <c r="K1" s="8"/>
      <c r="L1" s="8"/>
    </row>
    <row r="2" spans="1:12" ht="17" x14ac:dyDescent="0.25">
      <c r="A2" s="4" t="s">
        <v>5</v>
      </c>
      <c r="B2">
        <v>3.1078691643487626</v>
      </c>
      <c r="D2">
        <v>0</v>
      </c>
      <c r="E2" s="1"/>
      <c r="F2" s="1"/>
      <c r="G2" s="1"/>
      <c r="H2" s="1"/>
      <c r="I2" s="1"/>
      <c r="J2" s="1">
        <f>D2/(D2+$B$2)</f>
        <v>0</v>
      </c>
    </row>
    <row r="3" spans="1:12" x14ac:dyDescent="0.2">
      <c r="A3" s="3" t="s">
        <v>13</v>
      </c>
      <c r="B3">
        <f>SUM(G3:G18)</f>
        <v>451.3497562490104</v>
      </c>
      <c r="D3" s="1">
        <v>5.0265420209517547E-2</v>
      </c>
      <c r="E3" s="1">
        <v>10.9</v>
      </c>
      <c r="F3" s="1">
        <f t="shared" ref="F3:F18" si="0">Rmax*(D3/(D3+KD))</f>
        <v>6.2237336651383082</v>
      </c>
      <c r="G3" s="1">
        <f>(E3-F3)^2</f>
        <v>21.867466834560805</v>
      </c>
      <c r="H3" s="1">
        <f>E3-F3</f>
        <v>4.6762663348616922</v>
      </c>
      <c r="I3" s="1">
        <f>E3/Rmax</f>
        <v>2.7874955479266113E-2</v>
      </c>
      <c r="J3" s="1">
        <f t="shared" ref="J3:J31" si="1">D3/(D3+$B$2)</f>
        <v>1.5916174204636702E-2</v>
      </c>
    </row>
    <row r="4" spans="1:12" x14ac:dyDescent="0.2">
      <c r="D4" s="1">
        <v>7.187485319678677E-2</v>
      </c>
      <c r="E4" s="1">
        <v>14.5</v>
      </c>
      <c r="F4" s="1">
        <f t="shared" si="0"/>
        <v>8.8388777508001954</v>
      </c>
      <c r="G4" s="1">
        <f t="shared" ref="G4:G18" si="2">(E4-F4)^2</f>
        <v>32.048305120385052</v>
      </c>
      <c r="H4" s="1">
        <f t="shared" ref="H4:H18" si="3">E4-F4</f>
        <v>5.6611222491998046</v>
      </c>
      <c r="I4" s="1">
        <f>E4/Rmax</f>
        <v>3.7081362793519139E-2</v>
      </c>
      <c r="J4" s="1">
        <f t="shared" si="1"/>
        <v>2.260397465965424E-2</v>
      </c>
    </row>
    <row r="5" spans="1:12" x14ac:dyDescent="0.2">
      <c r="A5" s="4"/>
      <c r="D5" s="1">
        <v>0.10053084041903509</v>
      </c>
      <c r="E5" s="1">
        <v>17.5</v>
      </c>
      <c r="F5" s="1">
        <f t="shared" si="0"/>
        <v>12.25245512014982</v>
      </c>
      <c r="G5" s="1">
        <f t="shared" si="2"/>
        <v>27.536727266041837</v>
      </c>
      <c r="H5" s="1">
        <f t="shared" si="3"/>
        <v>5.2475448798501798</v>
      </c>
      <c r="I5" s="1">
        <f>E5/Rmax</f>
        <v>4.4753368888729994E-2</v>
      </c>
      <c r="J5" s="1">
        <f t="shared" si="1"/>
        <v>3.1333636787695629E-2</v>
      </c>
    </row>
    <row r="6" spans="1:12" x14ac:dyDescent="0.2">
      <c r="A6" s="4"/>
      <c r="D6" s="1">
        <v>0.14374970639357354</v>
      </c>
      <c r="E6" s="1">
        <v>24.3</v>
      </c>
      <c r="F6" s="1">
        <f t="shared" si="0"/>
        <v>17.287000578580724</v>
      </c>
      <c r="G6" s="1">
        <f t="shared" si="2"/>
        <v>49.182160884827113</v>
      </c>
      <c r="H6" s="1">
        <f t="shared" si="3"/>
        <v>7.012999421419277</v>
      </c>
      <c r="I6" s="1">
        <f>E6/Rmax</f>
        <v>6.2143249371207937E-2</v>
      </c>
      <c r="J6" s="1">
        <f t="shared" si="1"/>
        <v>4.4208657935594975E-2</v>
      </c>
    </row>
    <row r="7" spans="1:12" x14ac:dyDescent="0.2">
      <c r="D7" s="1">
        <v>0.20129656597923615</v>
      </c>
      <c r="E7" s="1">
        <v>31</v>
      </c>
      <c r="F7" s="1">
        <f t="shared" si="0"/>
        <v>23.786479178235943</v>
      </c>
      <c r="G7" s="1">
        <f t="shared" si="2"/>
        <v>52.03488264602359</v>
      </c>
      <c r="H7" s="1">
        <f t="shared" si="3"/>
        <v>7.2135208217640567</v>
      </c>
      <c r="I7" s="1">
        <f>E7/Rmax</f>
        <v>7.9277396317178853E-2</v>
      </c>
      <c r="J7" s="1">
        <f t="shared" si="1"/>
        <v>6.0830004413010764E-2</v>
      </c>
    </row>
    <row r="8" spans="1:12" x14ac:dyDescent="0.2">
      <c r="A8" s="4"/>
      <c r="D8" s="1">
        <v>0.28749941278714708</v>
      </c>
      <c r="E8" s="1">
        <v>40</v>
      </c>
      <c r="F8" s="1">
        <f t="shared" si="0"/>
        <v>33.110241803122378</v>
      </c>
      <c r="G8" s="1">
        <f t="shared" si="2"/>
        <v>47.468768011442386</v>
      </c>
      <c r="H8" s="1">
        <f t="shared" si="3"/>
        <v>6.8897581968776223</v>
      </c>
      <c r="I8" s="1">
        <f>E8/Rmax</f>
        <v>0.10229341460281142</v>
      </c>
      <c r="J8" s="1">
        <f t="shared" si="1"/>
        <v>8.4673992309153387E-2</v>
      </c>
    </row>
    <row r="9" spans="1:12" x14ac:dyDescent="0.2">
      <c r="A9" s="4"/>
      <c r="D9" s="1">
        <v>0.40259313195847229</v>
      </c>
      <c r="E9" s="1">
        <v>51.9</v>
      </c>
      <c r="F9" s="1">
        <f t="shared" si="0"/>
        <v>44.845034697897184</v>
      </c>
      <c r="G9" s="1">
        <f t="shared" si="2"/>
        <v>49.772535413874664</v>
      </c>
      <c r="H9" s="1">
        <f t="shared" si="3"/>
        <v>7.0549653021028149</v>
      </c>
      <c r="I9" s="1">
        <f>E9/Rmax</f>
        <v>0.13272570544714782</v>
      </c>
      <c r="J9" s="1">
        <f t="shared" si="1"/>
        <v>0.11468379318073652</v>
      </c>
    </row>
    <row r="10" spans="1:12" x14ac:dyDescent="0.2">
      <c r="A10" s="3"/>
      <c r="D10" s="1">
        <v>0.57499882557429416</v>
      </c>
      <c r="E10" s="1">
        <v>67.3</v>
      </c>
      <c r="F10" s="1">
        <f t="shared" si="0"/>
        <v>61.051047665730898</v>
      </c>
      <c r="G10" s="1">
        <f t="shared" si="2"/>
        <v>39.049405275967217</v>
      </c>
      <c r="H10" s="1">
        <f t="shared" si="3"/>
        <v>6.2489523342690987</v>
      </c>
      <c r="I10" s="1">
        <f>E10/Rmax</f>
        <v>0.1721086700692302</v>
      </c>
      <c r="J10" s="1">
        <f t="shared" si="1"/>
        <v>0.15612800327016532</v>
      </c>
    </row>
    <row r="11" spans="1:12" x14ac:dyDescent="0.2">
      <c r="D11" s="1">
        <v>0.80565603419927656</v>
      </c>
      <c r="E11" s="1">
        <v>79.400000000000006</v>
      </c>
      <c r="F11" s="1">
        <f t="shared" si="0"/>
        <v>80.499622770777606</v>
      </c>
      <c r="G11" s="1">
        <f t="shared" si="2"/>
        <v>1.2091702380126064</v>
      </c>
      <c r="H11" s="1">
        <f t="shared" si="3"/>
        <v>-1.0996227707776001</v>
      </c>
      <c r="I11" s="1">
        <f>E11/Rmax</f>
        <v>0.20305242798658069</v>
      </c>
      <c r="J11" s="1">
        <f t="shared" si="1"/>
        <v>0.20586453218652681</v>
      </c>
    </row>
    <row r="12" spans="1:12" x14ac:dyDescent="0.2">
      <c r="A12" s="4"/>
      <c r="D12" s="1">
        <v>1.1509371917132523</v>
      </c>
      <c r="E12" s="1">
        <v>105.9</v>
      </c>
      <c r="F12" s="1">
        <f t="shared" si="0"/>
        <v>105.67592212734289</v>
      </c>
      <c r="G12" s="1">
        <f t="shared" si="2"/>
        <v>5.0210893014540181E-2</v>
      </c>
      <c r="H12" s="1">
        <f t="shared" si="3"/>
        <v>0.22407787265711931</v>
      </c>
      <c r="I12" s="1">
        <f>E12/Rmax</f>
        <v>0.27082181516094322</v>
      </c>
      <c r="J12" s="1">
        <f t="shared" si="1"/>
        <v>0.27024877289266747</v>
      </c>
    </row>
    <row r="13" spans="1:12" x14ac:dyDescent="0.2">
      <c r="D13" s="1">
        <v>1.6113120683985531</v>
      </c>
      <c r="E13" s="1">
        <v>127.3</v>
      </c>
      <c r="F13" s="1">
        <f t="shared" si="0"/>
        <v>133.5135425615548</v>
      </c>
      <c r="G13" s="1">
        <f t="shared" si="2"/>
        <v>38.608111164253025</v>
      </c>
      <c r="H13" s="1">
        <f t="shared" si="3"/>
        <v>-6.213542561554803</v>
      </c>
      <c r="I13" s="1">
        <f>E13/Rmax</f>
        <v>0.32554879197344733</v>
      </c>
      <c r="J13" s="1">
        <f t="shared" si="1"/>
        <v>0.34143890410848088</v>
      </c>
    </row>
    <row r="14" spans="1:12" x14ac:dyDescent="0.2">
      <c r="D14" s="1">
        <v>2.3018743834265045</v>
      </c>
      <c r="E14" s="1">
        <v>163.80000000000001</v>
      </c>
      <c r="F14" s="1">
        <f t="shared" si="0"/>
        <v>166.38618258483797</v>
      </c>
      <c r="G14" s="1">
        <f t="shared" si="2"/>
        <v>6.6883403621191349</v>
      </c>
      <c r="H14" s="1">
        <f t="shared" si="3"/>
        <v>-2.5861825848379567</v>
      </c>
      <c r="I14" s="1">
        <f>E14/Rmax</f>
        <v>0.41889153279851277</v>
      </c>
      <c r="J14" s="1">
        <f t="shared" si="1"/>
        <v>0.42550526898324781</v>
      </c>
    </row>
    <row r="15" spans="1:12" x14ac:dyDescent="0.2">
      <c r="D15" s="1">
        <v>3.2226241367971062</v>
      </c>
      <c r="E15" s="1">
        <v>194.1</v>
      </c>
      <c r="F15" s="1">
        <f t="shared" si="0"/>
        <v>199.06019148935866</v>
      </c>
      <c r="G15" s="1">
        <f t="shared" si="2"/>
        <v>24.60349961110612</v>
      </c>
      <c r="H15" s="1">
        <f t="shared" si="3"/>
        <v>-4.9601914893586638</v>
      </c>
      <c r="I15" s="1">
        <f>E15/Rmax</f>
        <v>0.49637879436014237</v>
      </c>
      <c r="J15" s="1">
        <f t="shared" si="1"/>
        <v>0.50906366747339993</v>
      </c>
    </row>
    <row r="16" spans="1:12" x14ac:dyDescent="0.2">
      <c r="D16" s="1">
        <v>4.603748766853009</v>
      </c>
      <c r="E16" s="1">
        <v>230.4</v>
      </c>
      <c r="F16" s="1">
        <f t="shared" si="0"/>
        <v>233.44169426117122</v>
      </c>
      <c r="G16" s="1">
        <f t="shared" si="2"/>
        <v>9.2519039784419093</v>
      </c>
      <c r="H16" s="1">
        <f t="shared" si="3"/>
        <v>-3.0416942611712159</v>
      </c>
      <c r="I16" s="1">
        <f>E16/Rmax</f>
        <v>0.58921006811219379</v>
      </c>
      <c r="J16" s="1">
        <f t="shared" si="1"/>
        <v>0.59698870041601826</v>
      </c>
    </row>
    <row r="17" spans="4:10" x14ac:dyDescent="0.2">
      <c r="D17" s="1">
        <v>6.4452482735942125</v>
      </c>
      <c r="E17" s="1">
        <v>262.3</v>
      </c>
      <c r="F17" s="1">
        <f t="shared" si="0"/>
        <v>263.8194739956092</v>
      </c>
      <c r="G17" s="1">
        <f t="shared" si="2"/>
        <v>2.308801223332555</v>
      </c>
      <c r="H17" s="1">
        <f t="shared" si="3"/>
        <v>-1.5194739956091894</v>
      </c>
      <c r="I17" s="1">
        <f>E17/Rmax</f>
        <v>0.67078906625793588</v>
      </c>
      <c r="J17" s="1">
        <f t="shared" si="1"/>
        <v>0.67467487084321198</v>
      </c>
    </row>
    <row r="18" spans="4:10" x14ac:dyDescent="0.2">
      <c r="D18" s="1">
        <v>9.2074975337060181</v>
      </c>
      <c r="E18" s="1">
        <v>299.39999999999998</v>
      </c>
      <c r="F18" s="1">
        <f t="shared" si="0"/>
        <v>292.35234313224544</v>
      </c>
      <c r="G18" s="1">
        <f t="shared" si="2"/>
        <v>49.669467325607734</v>
      </c>
      <c r="H18" s="1">
        <f t="shared" si="3"/>
        <v>7.0476568677545401</v>
      </c>
      <c r="I18" s="1">
        <f>E18/Rmax</f>
        <v>0.76566620830204346</v>
      </c>
      <c r="J18" s="1">
        <f t="shared" si="1"/>
        <v>0.7476429861532542</v>
      </c>
    </row>
    <row r="19" spans="4:10" x14ac:dyDescent="0.2">
      <c r="D19" s="1">
        <v>10.2663597500822</v>
      </c>
      <c r="E19" s="1"/>
      <c r="F19" s="1"/>
      <c r="G19" s="1"/>
      <c r="H19" s="1"/>
      <c r="I19" s="1"/>
      <c r="J19" s="1">
        <f t="shared" si="1"/>
        <v>0.76762255347705821</v>
      </c>
    </row>
    <row r="20" spans="4:10" x14ac:dyDescent="0.2">
      <c r="D20" s="1">
        <v>11.9697467938178</v>
      </c>
      <c r="E20" s="1"/>
      <c r="F20" s="1"/>
      <c r="G20" s="1"/>
      <c r="H20" s="1"/>
      <c r="I20" s="1"/>
      <c r="J20" s="1">
        <f t="shared" si="1"/>
        <v>0.79387529348328889</v>
      </c>
    </row>
    <row r="21" spans="4:10" x14ac:dyDescent="0.2">
      <c r="D21" s="1">
        <v>13.673133837553401</v>
      </c>
      <c r="E21" s="1"/>
      <c r="F21" s="1"/>
      <c r="G21" s="1"/>
      <c r="H21" s="1"/>
      <c r="I21" s="1"/>
      <c r="J21" s="1">
        <f t="shared" si="1"/>
        <v>0.81479836670093686</v>
      </c>
    </row>
    <row r="22" spans="4:10" x14ac:dyDescent="0.2">
      <c r="D22" s="1">
        <v>15.376520881289</v>
      </c>
      <c r="E22" s="1"/>
      <c r="F22" s="1"/>
      <c r="G22" s="1"/>
      <c r="H22" s="1"/>
      <c r="I22" s="1"/>
      <c r="J22" s="1">
        <f t="shared" si="1"/>
        <v>0.83186520319710489</v>
      </c>
    </row>
    <row r="23" spans="4:10" x14ac:dyDescent="0.2">
      <c r="D23" s="1">
        <v>17.0799079250246</v>
      </c>
      <c r="E23" s="1"/>
      <c r="F23" s="1"/>
      <c r="G23" s="1"/>
      <c r="H23" s="1"/>
      <c r="I23" s="1"/>
      <c r="J23" s="1">
        <f t="shared" si="1"/>
        <v>0.84605193773490228</v>
      </c>
    </row>
    <row r="24" spans="4:10" x14ac:dyDescent="0.2">
      <c r="D24" s="1">
        <v>18.783294968760199</v>
      </c>
      <c r="E24" s="1"/>
      <c r="F24" s="1"/>
      <c r="G24" s="1"/>
      <c r="H24" s="1"/>
      <c r="I24" s="1"/>
      <c r="J24" s="1">
        <f t="shared" si="1"/>
        <v>0.85803088655078363</v>
      </c>
    </row>
    <row r="25" spans="4:10" x14ac:dyDescent="0.2">
      <c r="D25" s="1">
        <v>20.486682012495798</v>
      </c>
      <c r="E25" s="1"/>
      <c r="F25" s="1"/>
      <c r="G25" s="1"/>
      <c r="H25" s="1"/>
      <c r="I25" s="1"/>
      <c r="J25" s="1">
        <f t="shared" si="1"/>
        <v>0.86828021685791623</v>
      </c>
    </row>
    <row r="26" spans="4:10" x14ac:dyDescent="0.2">
      <c r="D26" s="1">
        <v>22.190069056231501</v>
      </c>
      <c r="E26" s="1"/>
      <c r="F26" s="1"/>
      <c r="G26" s="1"/>
      <c r="H26" s="1"/>
      <c r="I26" s="1"/>
      <c r="J26" s="1">
        <f t="shared" si="1"/>
        <v>0.87714931006430941</v>
      </c>
    </row>
    <row r="27" spans="4:10" x14ac:dyDescent="0.2">
      <c r="D27" s="1">
        <v>23.8934560999671</v>
      </c>
      <c r="E27" s="1"/>
      <c r="F27" s="1"/>
      <c r="G27" s="1"/>
      <c r="H27" s="1"/>
      <c r="I27" s="1"/>
      <c r="J27" s="1">
        <f t="shared" si="1"/>
        <v>0.88489938423666825</v>
      </c>
    </row>
    <row r="28" spans="4:10" x14ac:dyDescent="0.2">
      <c r="D28" s="1">
        <v>25.596843143702699</v>
      </c>
      <c r="E28" s="1"/>
      <c r="F28" s="1"/>
      <c r="G28" s="1"/>
      <c r="H28" s="1"/>
      <c r="I28" s="1"/>
      <c r="J28" s="1">
        <f t="shared" si="1"/>
        <v>0.89172965292263084</v>
      </c>
    </row>
    <row r="29" spans="4:10" x14ac:dyDescent="0.2">
      <c r="D29" s="1">
        <v>27.300230187438299</v>
      </c>
      <c r="E29" s="1"/>
      <c r="F29" s="1"/>
      <c r="G29" s="1"/>
      <c r="H29" s="1"/>
      <c r="I29" s="1"/>
      <c r="J29" s="1">
        <f t="shared" si="1"/>
        <v>0.89779469185514493</v>
      </c>
    </row>
    <row r="30" spans="4:10" x14ac:dyDescent="0.2">
      <c r="D30" s="1">
        <v>29.003617231173902</v>
      </c>
      <c r="E30" s="1"/>
      <c r="F30" s="1"/>
      <c r="G30" s="1"/>
      <c r="H30" s="1"/>
      <c r="I30" s="1"/>
      <c r="J30" s="1">
        <f t="shared" si="1"/>
        <v>0.90321627824795758</v>
      </c>
    </row>
    <row r="31" spans="4:10" x14ac:dyDescent="0.2">
      <c r="D31" s="1">
        <v>30.707004274909501</v>
      </c>
      <c r="E31" s="1"/>
      <c r="F31" s="1"/>
      <c r="G31" s="1"/>
      <c r="H31" s="1"/>
      <c r="I31" s="1"/>
      <c r="J31" s="1">
        <f t="shared" si="1"/>
        <v>0.90809165174220052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2"/>
  <sheetViews>
    <sheetView workbookViewId="0">
      <selection activeCell="E2" sqref="E2:J32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1.83203125" customWidth="1"/>
    <col min="8" max="8" width="13.5" customWidth="1"/>
  </cols>
  <sheetData>
    <row r="1" spans="1:10" ht="18" x14ac:dyDescent="0.25">
      <c r="A1" s="4" t="s">
        <v>3</v>
      </c>
      <c r="B1">
        <v>396.2732756793223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29</v>
      </c>
      <c r="I1" s="9" t="s">
        <v>11</v>
      </c>
      <c r="J1" s="9" t="s">
        <v>12</v>
      </c>
    </row>
    <row r="2" spans="1:10" ht="17" x14ac:dyDescent="0.25">
      <c r="A2" s="4" t="s">
        <v>5</v>
      </c>
      <c r="B2">
        <v>3.4263512302694243</v>
      </c>
      <c r="D2">
        <v>0</v>
      </c>
      <c r="E2" s="1"/>
      <c r="F2" s="1"/>
      <c r="G2" s="1"/>
      <c r="H2" s="1"/>
      <c r="I2" s="1"/>
      <c r="J2" s="1">
        <v>0</v>
      </c>
    </row>
    <row r="3" spans="1:10" x14ac:dyDescent="0.2">
      <c r="A3" s="3" t="s">
        <v>13</v>
      </c>
      <c r="B3">
        <f>SUM(G3:G18)</f>
        <v>314.52645443372336</v>
      </c>
      <c r="D3" s="1">
        <v>5.0265420209517547E-2</v>
      </c>
      <c r="E3" s="1">
        <v>7.4</v>
      </c>
      <c r="F3" s="1">
        <f t="shared" ref="F3:F18" si="0">Rmax*(D3/(D3+KD))</f>
        <v>5.729375632219643</v>
      </c>
      <c r="G3" s="1">
        <f>(E3-F3)^2</f>
        <v>2.7909857782215188</v>
      </c>
      <c r="H3" s="1">
        <f>E3-F3</f>
        <v>1.6706243677803574</v>
      </c>
      <c r="I3" s="1">
        <f>E3/$B$1</f>
        <v>1.8673981956805814E-2</v>
      </c>
      <c r="J3" s="1">
        <f t="shared" ref="J3:J32" si="1">D3/(D3+$B$2)</f>
        <v>1.4458142862139528E-2</v>
      </c>
    </row>
    <row r="4" spans="1:10" x14ac:dyDescent="0.2">
      <c r="D4" s="1">
        <v>7.187485319678677E-2</v>
      </c>
      <c r="E4" s="1">
        <v>10.8</v>
      </c>
      <c r="F4" s="1">
        <f t="shared" si="0"/>
        <v>8.1418647153415762</v>
      </c>
      <c r="G4" s="1">
        <f t="shared" ref="G4:G18" si="2">(E4-F4)^2</f>
        <v>7.0656831915461238</v>
      </c>
      <c r="H4" s="1">
        <f t="shared" ref="H4:H18" si="3">E4-F4</f>
        <v>2.6581352846584245</v>
      </c>
      <c r="I4" s="1">
        <f t="shared" ref="I4:I18" si="4">E4/$B$1</f>
        <v>2.725391961263551E-2</v>
      </c>
      <c r="J4" s="1">
        <f t="shared" si="1"/>
        <v>2.054608578230304E-2</v>
      </c>
    </row>
    <row r="5" spans="1:10" x14ac:dyDescent="0.2">
      <c r="D5" s="1">
        <v>0.10053084041903509</v>
      </c>
      <c r="E5" s="1">
        <v>13</v>
      </c>
      <c r="F5" s="1">
        <f t="shared" si="0"/>
        <v>11.29544017667418</v>
      </c>
      <c r="G5" s="1">
        <f t="shared" si="2"/>
        <v>2.9055241912965495</v>
      </c>
      <c r="H5" s="1">
        <f t="shared" si="3"/>
        <v>1.7045598233258197</v>
      </c>
      <c r="I5" s="1">
        <f t="shared" si="4"/>
        <v>3.2805643978172372E-2</v>
      </c>
      <c r="J5" s="1">
        <f t="shared" si="1"/>
        <v>2.8504168385593661E-2</v>
      </c>
    </row>
    <row r="6" spans="1:10" x14ac:dyDescent="0.2">
      <c r="D6" s="1">
        <v>0.14374970639357354</v>
      </c>
      <c r="E6" s="1">
        <v>20.5</v>
      </c>
      <c r="F6" s="1">
        <f t="shared" si="0"/>
        <v>15.955898177984588</v>
      </c>
      <c r="G6" s="1">
        <f t="shared" si="2"/>
        <v>20.648861368843786</v>
      </c>
      <c r="H6" s="1">
        <f t="shared" si="3"/>
        <v>4.5441018220154117</v>
      </c>
      <c r="I6" s="1">
        <f t="shared" si="4"/>
        <v>5.173197704250259E-2</v>
      </c>
      <c r="J6" s="1">
        <f t="shared" si="1"/>
        <v>4.0264885767610128E-2</v>
      </c>
    </row>
    <row r="7" spans="1:10" x14ac:dyDescent="0.2">
      <c r="D7" s="1">
        <v>0.20129656597923615</v>
      </c>
      <c r="E7" s="1">
        <v>28</v>
      </c>
      <c r="F7" s="1">
        <f t="shared" si="0"/>
        <v>21.989028170286829</v>
      </c>
      <c r="G7" s="1">
        <f t="shared" si="2"/>
        <v>36.131782337605301</v>
      </c>
      <c r="H7" s="1">
        <f t="shared" si="3"/>
        <v>6.0109718297131707</v>
      </c>
      <c r="I7" s="1">
        <f t="shared" si="4"/>
        <v>7.0658310106832808E-2</v>
      </c>
      <c r="J7" s="1">
        <f t="shared" si="1"/>
        <v>5.5489556121571755E-2</v>
      </c>
    </row>
    <row r="8" spans="1:10" x14ac:dyDescent="0.2">
      <c r="D8" s="1">
        <v>0.28749941278714708</v>
      </c>
      <c r="E8" s="1">
        <v>36.9</v>
      </c>
      <c r="F8" s="1">
        <f t="shared" si="0"/>
        <v>30.676606307269044</v>
      </c>
      <c r="G8" s="1">
        <f t="shared" si="2"/>
        <v>38.73062905472343</v>
      </c>
      <c r="H8" s="1">
        <f t="shared" si="3"/>
        <v>6.223393692730955</v>
      </c>
      <c r="I8" s="1">
        <f t="shared" si="4"/>
        <v>9.3117558676504661E-2</v>
      </c>
      <c r="J8" s="1">
        <f t="shared" si="1"/>
        <v>7.7412755767294256E-2</v>
      </c>
    </row>
    <row r="9" spans="1:10" x14ac:dyDescent="0.2">
      <c r="D9" s="1">
        <v>0.40259313195847229</v>
      </c>
      <c r="E9" s="1">
        <v>48.8</v>
      </c>
      <c r="F9" s="1">
        <f t="shared" si="0"/>
        <v>41.666026997152258</v>
      </c>
      <c r="G9" s="1">
        <f t="shared" si="2"/>
        <v>50.89357080536039</v>
      </c>
      <c r="H9" s="1">
        <f t="shared" si="3"/>
        <v>7.1339730028477391</v>
      </c>
      <c r="I9" s="1">
        <f t="shared" si="4"/>
        <v>0.12314734047190859</v>
      </c>
      <c r="J9" s="1">
        <f t="shared" si="1"/>
        <v>0.10514468058873042</v>
      </c>
    </row>
    <row r="10" spans="1:10" x14ac:dyDescent="0.2">
      <c r="D10" s="1">
        <v>0.57499882557429416</v>
      </c>
      <c r="E10" s="1">
        <v>64.5</v>
      </c>
      <c r="F10" s="1">
        <f t="shared" si="0"/>
        <v>56.944947315798728</v>
      </c>
      <c r="G10" s="1">
        <f t="shared" si="2"/>
        <v>57.078821061056836</v>
      </c>
      <c r="H10" s="1">
        <f t="shared" si="3"/>
        <v>7.5550526842012715</v>
      </c>
      <c r="I10" s="1">
        <f t="shared" si="4"/>
        <v>0.16276646435323985</v>
      </c>
      <c r="J10" s="1">
        <f t="shared" si="1"/>
        <v>0.14370120523060581</v>
      </c>
    </row>
    <row r="11" spans="1:10" x14ac:dyDescent="0.2">
      <c r="D11" s="1">
        <v>0.80565603419927656</v>
      </c>
      <c r="E11" s="1">
        <v>75.3</v>
      </c>
      <c r="F11" s="1">
        <f t="shared" si="0"/>
        <v>75.439368552936628</v>
      </c>
      <c r="G11" s="1">
        <f t="shared" si="2"/>
        <v>1.942359354765048E-2</v>
      </c>
      <c r="H11" s="1">
        <f t="shared" si="3"/>
        <v>-0.13936855293663086</v>
      </c>
      <c r="I11" s="1">
        <f t="shared" si="4"/>
        <v>0.19002038396587534</v>
      </c>
      <c r="J11" s="1">
        <f t="shared" si="1"/>
        <v>0.19037208205275166</v>
      </c>
    </row>
    <row r="12" spans="1:10" x14ac:dyDescent="0.2">
      <c r="D12" s="1">
        <v>1.1509371917132523</v>
      </c>
      <c r="E12" s="1">
        <v>100.2</v>
      </c>
      <c r="F12" s="1">
        <f t="shared" si="0"/>
        <v>99.641012104676307</v>
      </c>
      <c r="G12" s="1">
        <f t="shared" si="2"/>
        <v>0.31246746711841555</v>
      </c>
      <c r="H12" s="1">
        <f t="shared" si="3"/>
        <v>0.55898789532369619</v>
      </c>
      <c r="I12" s="1">
        <f t="shared" si="4"/>
        <v>0.25285580973945165</v>
      </c>
      <c r="J12" s="1">
        <f t="shared" si="1"/>
        <v>0.25144519759467499</v>
      </c>
    </row>
    <row r="13" spans="1:10" x14ac:dyDescent="0.2">
      <c r="D13" s="1">
        <v>1.6113120683985531</v>
      </c>
      <c r="E13" s="1">
        <v>120.6</v>
      </c>
      <c r="F13" s="1">
        <f t="shared" si="0"/>
        <v>126.74922352487346</v>
      </c>
      <c r="G13" s="1">
        <f t="shared" si="2"/>
        <v>37.812949958857217</v>
      </c>
      <c r="H13" s="1">
        <f t="shared" si="3"/>
        <v>-6.149223524873463</v>
      </c>
      <c r="I13" s="1">
        <f t="shared" si="4"/>
        <v>0.30433543567442983</v>
      </c>
      <c r="J13" s="1">
        <f t="shared" si="1"/>
        <v>0.31985306934359914</v>
      </c>
    </row>
    <row r="14" spans="1:10" x14ac:dyDescent="0.2">
      <c r="D14" s="1">
        <v>2.3018743834265045</v>
      </c>
      <c r="E14" s="1">
        <v>156.5</v>
      </c>
      <c r="F14" s="1">
        <f t="shared" si="0"/>
        <v>159.24151100853655</v>
      </c>
      <c r="G14" s="1">
        <f t="shared" si="2"/>
        <v>7.5158826099270826</v>
      </c>
      <c r="H14" s="1">
        <f t="shared" si="3"/>
        <v>-2.7415110085365484</v>
      </c>
      <c r="I14" s="1">
        <f t="shared" si="4"/>
        <v>0.3949294832756905</v>
      </c>
      <c r="J14" s="1">
        <f t="shared" si="1"/>
        <v>0.40184771666863589</v>
      </c>
    </row>
    <row r="15" spans="1:10" x14ac:dyDescent="0.2">
      <c r="D15" s="1">
        <v>3.2226241367971062</v>
      </c>
      <c r="E15" s="1">
        <v>188.4</v>
      </c>
      <c r="F15" s="1">
        <f t="shared" si="0"/>
        <v>192.06565710819538</v>
      </c>
      <c r="G15" s="1">
        <f t="shared" si="2"/>
        <v>13.437042034863284</v>
      </c>
      <c r="H15" s="1">
        <f t="shared" si="3"/>
        <v>-3.6656571081953757</v>
      </c>
      <c r="I15" s="1">
        <f t="shared" si="4"/>
        <v>0.475429486575975</v>
      </c>
      <c r="J15" s="1">
        <f t="shared" si="1"/>
        <v>0.48467981288655304</v>
      </c>
    </row>
    <row r="16" spans="1:10" x14ac:dyDescent="0.2">
      <c r="D16" s="1">
        <v>4.603748766853009</v>
      </c>
      <c r="E16" s="1">
        <v>223.7</v>
      </c>
      <c r="F16" s="1">
        <f t="shared" si="0"/>
        <v>227.18803064709417</v>
      </c>
      <c r="G16" s="1">
        <f t="shared" si="2"/>
        <v>12.166357795068226</v>
      </c>
      <c r="H16" s="1">
        <f t="shared" si="3"/>
        <v>-3.4880306470941775</v>
      </c>
      <c r="I16" s="1">
        <f t="shared" si="4"/>
        <v>0.56450942753208921</v>
      </c>
      <c r="J16" s="1">
        <f t="shared" si="1"/>
        <v>0.57331151150082194</v>
      </c>
    </row>
    <row r="17" spans="4:10" x14ac:dyDescent="0.2">
      <c r="D17" s="1">
        <v>6.4452482735942125</v>
      </c>
      <c r="E17" s="1">
        <v>258.7</v>
      </c>
      <c r="F17" s="1">
        <f t="shared" si="0"/>
        <v>258.73007154960413</v>
      </c>
      <c r="G17" s="1">
        <f t="shared" si="2"/>
        <v>9.0429809559454248E-4</v>
      </c>
      <c r="H17" s="1">
        <f t="shared" si="3"/>
        <v>-3.007154960414482E-2</v>
      </c>
      <c r="I17" s="1">
        <f t="shared" si="4"/>
        <v>0.65283231516563023</v>
      </c>
      <c r="J17" s="1">
        <f t="shared" si="1"/>
        <v>0.65290820105410596</v>
      </c>
    </row>
    <row r="18" spans="4:10" x14ac:dyDescent="0.2">
      <c r="D18" s="1">
        <v>9.2074975337060181</v>
      </c>
      <c r="E18" s="1">
        <v>294</v>
      </c>
      <c r="F18" s="1">
        <f t="shared" si="0"/>
        <v>288.80234967628718</v>
      </c>
      <c r="G18" s="1">
        <f t="shared" si="2"/>
        <v>27.015568887591996</v>
      </c>
      <c r="H18" s="1">
        <f t="shared" si="3"/>
        <v>5.1976503237128213</v>
      </c>
      <c r="I18" s="1">
        <f t="shared" si="4"/>
        <v>0.74191225612174438</v>
      </c>
      <c r="J18" s="1">
        <f t="shared" si="1"/>
        <v>0.72879592796460946</v>
      </c>
    </row>
    <row r="19" spans="4:10" x14ac:dyDescent="0.2">
      <c r="D19" s="1">
        <v>10.818809602104601</v>
      </c>
      <c r="E19" s="1"/>
      <c r="F19" s="1"/>
      <c r="G19" s="1"/>
      <c r="H19" s="1"/>
      <c r="I19" s="1"/>
      <c r="J19" s="1">
        <f t="shared" si="1"/>
        <v>0.75947261876590499</v>
      </c>
    </row>
    <row r="20" spans="4:10" x14ac:dyDescent="0.2">
      <c r="D20" s="1">
        <v>12.798421571851399</v>
      </c>
      <c r="E20" s="1"/>
      <c r="F20" s="1"/>
      <c r="G20" s="1"/>
      <c r="H20" s="1"/>
      <c r="I20" s="1"/>
      <c r="J20" s="1">
        <f t="shared" si="1"/>
        <v>0.78881977134240366</v>
      </c>
    </row>
    <row r="21" spans="4:10" x14ac:dyDescent="0.2">
      <c r="D21" s="1">
        <v>14.7780335415982</v>
      </c>
      <c r="E21" s="1"/>
      <c r="F21" s="1"/>
      <c r="G21" s="1"/>
      <c r="H21" s="1"/>
      <c r="I21" s="1"/>
      <c r="J21" s="1">
        <f t="shared" si="1"/>
        <v>0.81178428860917184</v>
      </c>
    </row>
    <row r="22" spans="4:10" x14ac:dyDescent="0.2">
      <c r="D22" s="1">
        <v>16.757645511345</v>
      </c>
      <c r="E22" s="1"/>
      <c r="F22" s="1"/>
      <c r="G22" s="1"/>
      <c r="H22" s="1"/>
      <c r="I22" s="1"/>
      <c r="J22" s="1">
        <f t="shared" si="1"/>
        <v>0.83024416451647887</v>
      </c>
    </row>
    <row r="23" spans="4:10" x14ac:dyDescent="0.2">
      <c r="D23" s="1">
        <v>18.737257481091799</v>
      </c>
      <c r="E23" s="1"/>
      <c r="F23" s="1"/>
      <c r="G23" s="1"/>
      <c r="H23" s="1"/>
      <c r="I23" s="1"/>
      <c r="J23" s="1">
        <f t="shared" si="1"/>
        <v>0.84540643742221211</v>
      </c>
    </row>
    <row r="24" spans="4:10" x14ac:dyDescent="0.2">
      <c r="D24" s="1">
        <v>20.716869450838502</v>
      </c>
      <c r="E24" s="1"/>
      <c r="F24" s="1"/>
      <c r="G24" s="1"/>
      <c r="H24" s="1"/>
      <c r="I24" s="1"/>
      <c r="J24" s="1">
        <f t="shared" si="1"/>
        <v>0.85808226352540673</v>
      </c>
    </row>
    <row r="25" spans="4:10" x14ac:dyDescent="0.2">
      <c r="D25" s="1">
        <v>22.6964814205853</v>
      </c>
      <c r="E25" s="1"/>
      <c r="F25" s="1"/>
      <c r="G25" s="1"/>
      <c r="H25" s="1"/>
      <c r="I25" s="1"/>
      <c r="J25" s="1">
        <f t="shared" si="1"/>
        <v>0.86883691841293031</v>
      </c>
    </row>
    <row r="26" spans="4:10" x14ac:dyDescent="0.2">
      <c r="D26" s="1">
        <v>24.676093390332099</v>
      </c>
      <c r="E26" s="1"/>
      <c r="F26" s="1"/>
      <c r="G26" s="1"/>
      <c r="H26" s="1"/>
      <c r="I26" s="1"/>
      <c r="J26" s="1">
        <f t="shared" si="1"/>
        <v>0.87807639952584005</v>
      </c>
    </row>
    <row r="27" spans="4:10" x14ac:dyDescent="0.2">
      <c r="D27" s="1">
        <v>26.655705360078901</v>
      </c>
      <c r="E27" s="1"/>
      <c r="F27" s="1"/>
      <c r="G27" s="1"/>
      <c r="H27" s="1"/>
      <c r="I27" s="1"/>
      <c r="J27" s="1">
        <f t="shared" si="1"/>
        <v>0.88609983429893713</v>
      </c>
    </row>
    <row r="28" spans="4:10" x14ac:dyDescent="0.2">
      <c r="D28" s="1">
        <v>28.6353173298257</v>
      </c>
      <c r="E28" s="1"/>
      <c r="F28" s="1"/>
      <c r="G28" s="1"/>
      <c r="H28" s="1"/>
      <c r="I28" s="1"/>
      <c r="J28" s="1">
        <f t="shared" si="1"/>
        <v>0.89313247300753529</v>
      </c>
    </row>
    <row r="29" spans="4:10" x14ac:dyDescent="0.2">
      <c r="D29" s="1">
        <v>30.614929299572498</v>
      </c>
      <c r="E29" s="1"/>
      <c r="F29" s="1"/>
      <c r="G29" s="1"/>
      <c r="H29" s="1"/>
      <c r="I29" s="1"/>
      <c r="J29" s="1">
        <f t="shared" si="1"/>
        <v>0.89934716976155615</v>
      </c>
    </row>
    <row r="30" spans="4:10" x14ac:dyDescent="0.2">
      <c r="D30" s="1">
        <v>32.594541269319301</v>
      </c>
      <c r="E30" s="1"/>
      <c r="F30" s="1"/>
      <c r="G30" s="1"/>
      <c r="H30" s="1"/>
      <c r="I30" s="1"/>
      <c r="J30" s="1">
        <f t="shared" si="1"/>
        <v>0.90487878027151758</v>
      </c>
    </row>
    <row r="31" spans="4:10" x14ac:dyDescent="0.2">
      <c r="D31" s="1">
        <v>34.574153239066099</v>
      </c>
      <c r="E31" s="1"/>
      <c r="F31" s="1"/>
      <c r="G31" s="1"/>
      <c r="H31" s="1"/>
      <c r="I31" s="1"/>
      <c r="J31" s="1">
        <f t="shared" si="1"/>
        <v>0.909834059360072</v>
      </c>
    </row>
    <row r="32" spans="4:10" x14ac:dyDescent="0.2">
      <c r="D32" s="1">
        <v>36.553765208812898</v>
      </c>
      <c r="E32" s="1"/>
      <c r="F32" s="1"/>
      <c r="G32" s="1"/>
      <c r="H32" s="1"/>
      <c r="I32" s="1"/>
      <c r="J32" s="1">
        <f t="shared" si="1"/>
        <v>0.9142986180270346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2"/>
  <sheetViews>
    <sheetView workbookViewId="0">
      <selection activeCell="R37" sqref="R37"/>
    </sheetView>
  </sheetViews>
  <sheetFormatPr baseColWidth="10" defaultColWidth="8.83203125" defaultRowHeight="15" x14ac:dyDescent="0.2"/>
  <cols>
    <col min="3" max="3" width="14.5" customWidth="1"/>
    <col min="8" max="8" width="12" bestFit="1" customWidth="1"/>
  </cols>
  <sheetData>
    <row r="1" spans="1:9" x14ac:dyDescent="0.2">
      <c r="A1" t="s">
        <v>33</v>
      </c>
      <c r="B1" s="1">
        <f>Summary!E5</f>
        <v>3.1906668550574682</v>
      </c>
      <c r="C1" s="15" t="s">
        <v>0</v>
      </c>
      <c r="D1" s="21" t="s">
        <v>31</v>
      </c>
      <c r="E1" s="21"/>
      <c r="F1" s="21"/>
      <c r="G1" s="21"/>
      <c r="H1" s="21"/>
    </row>
    <row r="2" spans="1:9" x14ac:dyDescent="0.2">
      <c r="A2" t="s">
        <v>34</v>
      </c>
      <c r="B2" s="1">
        <f>Summary!G5</f>
        <v>397.35177350660496</v>
      </c>
      <c r="D2" s="15">
        <v>1</v>
      </c>
      <c r="E2" s="15">
        <v>2</v>
      </c>
      <c r="F2" s="15">
        <v>3</v>
      </c>
      <c r="G2" s="15" t="s">
        <v>16</v>
      </c>
      <c r="H2" s="17" t="s">
        <v>32</v>
      </c>
      <c r="I2" s="20" t="s">
        <v>12</v>
      </c>
    </row>
    <row r="3" spans="1:9" x14ac:dyDescent="0.2">
      <c r="C3" s="18">
        <v>0</v>
      </c>
      <c r="D3" s="1"/>
      <c r="E3" s="1"/>
      <c r="F3" s="1"/>
      <c r="G3" s="1"/>
      <c r="H3" s="1"/>
      <c r="I3" s="1">
        <f>C3/(C3+$B$1)</f>
        <v>0</v>
      </c>
    </row>
    <row r="4" spans="1:9" x14ac:dyDescent="0.2">
      <c r="C4" s="19">
        <v>5.0265420209517547E-2</v>
      </c>
      <c r="D4" s="7">
        <v>2.2730078602368833E-2</v>
      </c>
      <c r="E4" s="1">
        <v>2.7874955479266113E-2</v>
      </c>
      <c r="F4" s="1">
        <v>1.8673981956805814E-2</v>
      </c>
      <c r="G4" s="1">
        <f>AVERAGE(D4:F4)</f>
        <v>2.3093005346146916E-2</v>
      </c>
      <c r="H4" s="1">
        <f>STDEV(D4:F4)</f>
        <v>4.6112108286507454E-3</v>
      </c>
      <c r="I4" s="1">
        <f t="shared" ref="I4:I32" si="0">C4/(C4+$B$1)</f>
        <v>1.5509555874744936E-2</v>
      </c>
    </row>
    <row r="5" spans="1:9" x14ac:dyDescent="0.2">
      <c r="C5" s="19">
        <v>7.187485319678677E-2</v>
      </c>
      <c r="D5" s="7">
        <v>3.3848051831788371E-2</v>
      </c>
      <c r="E5" s="1">
        <v>3.7081362793519139E-2</v>
      </c>
      <c r="F5" s="1">
        <v>2.725391961263551E-2</v>
      </c>
      <c r="G5" s="1">
        <f t="shared" ref="G5:G19" si="1">AVERAGE(D5:F5)</f>
        <v>3.2727778079314339E-2</v>
      </c>
      <c r="H5" s="1">
        <f t="shared" ref="H5:H19" si="2">STDEV(D5:F5)</f>
        <v>5.0085846133149951E-3</v>
      </c>
      <c r="I5" s="1">
        <f t="shared" si="0"/>
        <v>2.203032470510426E-2</v>
      </c>
    </row>
    <row r="6" spans="1:9" x14ac:dyDescent="0.2">
      <c r="C6" s="19">
        <v>0.10053084041903509</v>
      </c>
      <c r="D6" s="7">
        <v>4.3977760774148396E-2</v>
      </c>
      <c r="E6" s="1">
        <v>4.4753368888729994E-2</v>
      </c>
      <c r="F6" s="1">
        <v>3.2805643978172372E-2</v>
      </c>
      <c r="G6" s="1">
        <f t="shared" si="1"/>
        <v>4.0512257880350254E-2</v>
      </c>
      <c r="H6" s="1">
        <f t="shared" si="2"/>
        <v>6.6853807195089571E-3</v>
      </c>
      <c r="I6" s="1">
        <f t="shared" si="0"/>
        <v>3.0545366678278535E-2</v>
      </c>
    </row>
    <row r="7" spans="1:9" x14ac:dyDescent="0.2">
      <c r="C7" s="19">
        <v>0.14374970639357354</v>
      </c>
      <c r="D7" s="7">
        <v>6.2507716156514292E-2</v>
      </c>
      <c r="E7" s="1">
        <v>6.2143249371207937E-2</v>
      </c>
      <c r="F7" s="1">
        <v>5.173197704250259E-2</v>
      </c>
      <c r="G7" s="1">
        <f t="shared" si="1"/>
        <v>5.8794314190074942E-2</v>
      </c>
      <c r="H7" s="1">
        <f t="shared" si="2"/>
        <v>6.1188776339197327E-3</v>
      </c>
      <c r="I7" s="1">
        <f t="shared" si="0"/>
        <v>4.3110902235627642E-2</v>
      </c>
    </row>
    <row r="8" spans="1:9" x14ac:dyDescent="0.2">
      <c r="C8" s="19">
        <v>0.20129656597923615</v>
      </c>
      <c r="D8" s="7">
        <v>8.1531803682409948E-2</v>
      </c>
      <c r="E8" s="1">
        <v>7.9277396317178853E-2</v>
      </c>
      <c r="F8" s="1">
        <v>7.0658310106832808E-2</v>
      </c>
      <c r="G8" s="1">
        <f t="shared" si="1"/>
        <v>7.7155836702140546E-2</v>
      </c>
      <c r="H8" s="1">
        <f t="shared" si="2"/>
        <v>5.7388132078549543E-3</v>
      </c>
      <c r="I8" s="1">
        <f t="shared" si="0"/>
        <v>5.934514645140624E-2</v>
      </c>
    </row>
    <row r="9" spans="1:9" x14ac:dyDescent="0.2">
      <c r="C9" s="19">
        <v>0.28749941278714708</v>
      </c>
      <c r="D9" s="7">
        <v>0.10796787336125196</v>
      </c>
      <c r="E9" s="1">
        <v>0.10229341460281142</v>
      </c>
      <c r="F9" s="1">
        <v>9.3117558676504661E-2</v>
      </c>
      <c r="G9" s="1">
        <f t="shared" si="1"/>
        <v>0.1011262822135227</v>
      </c>
      <c r="H9" s="1">
        <f t="shared" si="2"/>
        <v>7.4936379729474848E-3</v>
      </c>
      <c r="I9" s="1">
        <f t="shared" si="0"/>
        <v>8.2658329317105247E-2</v>
      </c>
    </row>
    <row r="10" spans="1:9" x14ac:dyDescent="0.2">
      <c r="C10" s="19">
        <v>0.40259313195847229</v>
      </c>
      <c r="D10" s="7">
        <v>0.13909819840362667</v>
      </c>
      <c r="E10" s="1">
        <v>0.13272570544714782</v>
      </c>
      <c r="F10" s="1">
        <v>0.12314734047190859</v>
      </c>
      <c r="G10" s="1">
        <f t="shared" si="1"/>
        <v>0.13165708144089436</v>
      </c>
      <c r="H10" s="1">
        <f t="shared" si="2"/>
        <v>8.0289435880145071E-3</v>
      </c>
      <c r="I10" s="1">
        <f t="shared" si="0"/>
        <v>0.11204119195750428</v>
      </c>
    </row>
    <row r="11" spans="1:9" x14ac:dyDescent="0.2">
      <c r="C11" s="19">
        <v>0.57499882557429416</v>
      </c>
      <c r="D11" s="7">
        <v>0.17986410024483163</v>
      </c>
      <c r="E11" s="1">
        <v>0.1721086700692302</v>
      </c>
      <c r="F11" s="1">
        <v>0.16276646435323985</v>
      </c>
      <c r="G11" s="1">
        <f t="shared" si="1"/>
        <v>0.17157974488910055</v>
      </c>
      <c r="H11" s="1">
        <f t="shared" si="2"/>
        <v>8.5610811031664198E-3</v>
      </c>
      <c r="I11" s="1">
        <f t="shared" si="0"/>
        <v>0.15269513396575002</v>
      </c>
    </row>
    <row r="12" spans="1:9" x14ac:dyDescent="0.2">
      <c r="C12" s="19">
        <v>0.80565603419927656</v>
      </c>
      <c r="D12" s="7">
        <v>0.21124149135897122</v>
      </c>
      <c r="E12" s="1">
        <v>0.20305242798658069</v>
      </c>
      <c r="F12" s="1">
        <v>0.19002038396587534</v>
      </c>
      <c r="G12" s="1">
        <f t="shared" si="1"/>
        <v>0.20143810110380911</v>
      </c>
      <c r="H12" s="1">
        <f t="shared" si="2"/>
        <v>1.0702260892477647E-2</v>
      </c>
      <c r="I12" s="1">
        <f t="shared" si="0"/>
        <v>0.20159933431933383</v>
      </c>
    </row>
    <row r="13" spans="1:9" x14ac:dyDescent="0.2">
      <c r="C13" s="19">
        <v>1.1509371917132523</v>
      </c>
      <c r="D13" s="7">
        <v>0.27572573608960455</v>
      </c>
      <c r="E13" s="1">
        <v>0.27082181516094322</v>
      </c>
      <c r="F13" s="1">
        <v>0.25285580973945165</v>
      </c>
      <c r="G13" s="1">
        <f t="shared" si="1"/>
        <v>0.26646778699666646</v>
      </c>
      <c r="H13" s="1">
        <f t="shared" si="2"/>
        <v>1.2040620987176731E-2</v>
      </c>
      <c r="I13" s="1">
        <f t="shared" si="0"/>
        <v>0.26509492328516643</v>
      </c>
    </row>
    <row r="14" spans="1:9" x14ac:dyDescent="0.2">
      <c r="C14" s="19">
        <v>1.6113120683985531</v>
      </c>
      <c r="D14" s="7">
        <v>0.32884494151905347</v>
      </c>
      <c r="E14" s="1">
        <v>0.32554879197344733</v>
      </c>
      <c r="F14" s="1">
        <v>0.30433543567442983</v>
      </c>
      <c r="G14" s="1">
        <f t="shared" si="1"/>
        <v>0.31957638972231023</v>
      </c>
      <c r="H14" s="1">
        <f t="shared" si="2"/>
        <v>1.3301547303751953E-2</v>
      </c>
      <c r="I14" s="1">
        <f t="shared" si="0"/>
        <v>0.33555167444151951</v>
      </c>
    </row>
    <row r="15" spans="1:9" x14ac:dyDescent="0.2">
      <c r="C15" s="19">
        <v>2.3018743834265045</v>
      </c>
      <c r="D15" s="7">
        <v>0.41852992556970442</v>
      </c>
      <c r="E15" s="1">
        <v>0.41889153279851277</v>
      </c>
      <c r="F15" s="1">
        <v>0.3949294832756905</v>
      </c>
      <c r="G15" s="1">
        <f t="shared" si="1"/>
        <v>0.41078364721463584</v>
      </c>
      <c r="H15" s="1">
        <f t="shared" si="2"/>
        <v>1.3731299122777827E-2</v>
      </c>
      <c r="I15" s="1">
        <f t="shared" si="0"/>
        <v>0.41909096053721351</v>
      </c>
    </row>
    <row r="16" spans="1:9" x14ac:dyDescent="0.2">
      <c r="C16" s="19">
        <v>3.2226241367971062</v>
      </c>
      <c r="D16" s="7">
        <v>0.49981466318034951</v>
      </c>
      <c r="E16" s="1">
        <v>0.49637879436014237</v>
      </c>
      <c r="F16" s="1">
        <v>0.475429486575975</v>
      </c>
      <c r="G16" s="1">
        <f t="shared" si="1"/>
        <v>0.49054098137215557</v>
      </c>
      <c r="H16" s="1">
        <f t="shared" si="2"/>
        <v>1.319921417617971E-2</v>
      </c>
      <c r="I16" s="1">
        <f t="shared" si="0"/>
        <v>0.50249148851815917</v>
      </c>
    </row>
    <row r="17" spans="3:9" x14ac:dyDescent="0.2">
      <c r="C17" s="19">
        <v>4.603748766853009</v>
      </c>
      <c r="D17" s="7">
        <v>0.59197030794864913</v>
      </c>
      <c r="E17" s="1">
        <v>0.58921006811219379</v>
      </c>
      <c r="F17" s="1">
        <v>0.56450942753208921</v>
      </c>
      <c r="G17" s="1">
        <f t="shared" si="1"/>
        <v>0.58189660119764397</v>
      </c>
      <c r="H17" s="1">
        <f t="shared" si="2"/>
        <v>1.5120849415486264E-2</v>
      </c>
      <c r="I17" s="1">
        <f t="shared" si="0"/>
        <v>0.59064707223356805</v>
      </c>
    </row>
    <row r="18" spans="3:9" x14ac:dyDescent="0.2">
      <c r="C18" s="19">
        <v>6.4452482735942125</v>
      </c>
      <c r="D18" s="7">
        <v>0.67844343306635679</v>
      </c>
      <c r="E18" s="1">
        <v>0.67078906625793588</v>
      </c>
      <c r="F18" s="1">
        <v>0.65283231516563023</v>
      </c>
      <c r="G18" s="1">
        <f t="shared" si="1"/>
        <v>0.6673549381633076</v>
      </c>
      <c r="H18" s="1">
        <f t="shared" si="2"/>
        <v>1.3146378469333883E-2</v>
      </c>
      <c r="I18" s="1">
        <f t="shared" si="0"/>
        <v>0.66887765069969785</v>
      </c>
    </row>
    <row r="19" spans="3:9" x14ac:dyDescent="0.2">
      <c r="C19" s="19">
        <v>9.2074975337060181</v>
      </c>
      <c r="D19" s="7">
        <v>0.7723285403370107</v>
      </c>
      <c r="E19" s="1">
        <v>0.76566620830204346</v>
      </c>
      <c r="F19" s="1">
        <v>0.74191225612174438</v>
      </c>
      <c r="G19" s="1">
        <f t="shared" si="1"/>
        <v>0.75996900158693281</v>
      </c>
      <c r="H19" s="1">
        <f t="shared" si="2"/>
        <v>1.5988471147423411E-2</v>
      </c>
      <c r="I19" s="1">
        <f t="shared" si="0"/>
        <v>0.7426500605243479</v>
      </c>
    </row>
    <row r="20" spans="3:9" x14ac:dyDescent="0.2">
      <c r="C20" s="19">
        <v>10.2663597500822</v>
      </c>
      <c r="D20" s="1"/>
      <c r="E20" s="1"/>
      <c r="F20" s="1"/>
      <c r="G20" s="1"/>
      <c r="H20" s="1"/>
      <c r="I20" s="1">
        <f t="shared" si="0"/>
        <v>0.76289956550737215</v>
      </c>
    </row>
    <row r="21" spans="3:9" x14ac:dyDescent="0.2">
      <c r="C21" s="19">
        <v>11.9697467938178</v>
      </c>
      <c r="D21" s="1"/>
      <c r="E21" s="1"/>
      <c r="F21" s="1"/>
      <c r="G21" s="1"/>
      <c r="H21" s="1"/>
      <c r="I21" s="1">
        <f t="shared" si="0"/>
        <v>0.78953959113812311</v>
      </c>
    </row>
    <row r="22" spans="3:9" x14ac:dyDescent="0.2">
      <c r="C22" s="19">
        <v>13.673133837553401</v>
      </c>
      <c r="D22" s="1"/>
      <c r="E22" s="1"/>
      <c r="F22" s="1"/>
      <c r="G22" s="1"/>
      <c r="H22" s="1"/>
      <c r="I22" s="1">
        <f t="shared" si="0"/>
        <v>0.81079787924346691</v>
      </c>
    </row>
    <row r="23" spans="3:9" x14ac:dyDescent="0.2">
      <c r="C23" s="19">
        <v>15.376520881289</v>
      </c>
      <c r="D23" s="1"/>
      <c r="E23" s="1"/>
      <c r="F23" s="1"/>
      <c r="G23" s="1"/>
      <c r="H23" s="1"/>
      <c r="I23" s="1">
        <f t="shared" si="0"/>
        <v>0.82815562052989145</v>
      </c>
    </row>
    <row r="24" spans="3:9" x14ac:dyDescent="0.2">
      <c r="C24" s="19">
        <v>17.0799079250246</v>
      </c>
      <c r="D24" s="1"/>
      <c r="E24" s="1"/>
      <c r="F24" s="1"/>
      <c r="G24" s="1"/>
      <c r="H24" s="1"/>
      <c r="I24" s="1">
        <f t="shared" si="0"/>
        <v>0.84259613308091152</v>
      </c>
    </row>
    <row r="25" spans="3:9" x14ac:dyDescent="0.2">
      <c r="C25" s="19">
        <v>18.783294968760199</v>
      </c>
      <c r="D25" s="1"/>
      <c r="E25" s="1"/>
      <c r="F25" s="1"/>
      <c r="G25" s="1"/>
      <c r="H25" s="1"/>
      <c r="I25" s="1">
        <f t="shared" si="0"/>
        <v>0.85479783387995645</v>
      </c>
    </row>
    <row r="26" spans="3:9" x14ac:dyDescent="0.2">
      <c r="C26" s="19">
        <v>20.486682012495798</v>
      </c>
      <c r="D26" s="1"/>
      <c r="E26" s="1"/>
      <c r="F26" s="1"/>
      <c r="G26" s="1"/>
      <c r="H26" s="1"/>
      <c r="I26" s="1">
        <f t="shared" si="0"/>
        <v>0.86524391421921976</v>
      </c>
    </row>
    <row r="27" spans="3:9" x14ac:dyDescent="0.2">
      <c r="C27" s="19">
        <v>22.190069056231501</v>
      </c>
      <c r="D27" s="1"/>
      <c r="E27" s="1"/>
      <c r="F27" s="1"/>
      <c r="G27" s="1"/>
      <c r="H27" s="1"/>
      <c r="I27" s="1">
        <f t="shared" si="0"/>
        <v>0.8742878509823544</v>
      </c>
    </row>
    <row r="28" spans="3:9" x14ac:dyDescent="0.2">
      <c r="C28" s="19">
        <v>23.8934560999671</v>
      </c>
      <c r="D28" s="1"/>
      <c r="E28" s="1"/>
      <c r="F28" s="1"/>
      <c r="G28" s="1"/>
      <c r="H28" s="1"/>
      <c r="I28" s="1">
        <f t="shared" si="0"/>
        <v>0.88219419693390722</v>
      </c>
    </row>
    <row r="29" spans="3:9" x14ac:dyDescent="0.2">
      <c r="C29" s="19">
        <v>25.596843143702699</v>
      </c>
      <c r="D29" s="1"/>
      <c r="E29" s="1"/>
      <c r="F29" s="1"/>
      <c r="G29" s="1"/>
      <c r="H29" s="1"/>
      <c r="I29" s="1">
        <f t="shared" si="0"/>
        <v>0.88916488938449745</v>
      </c>
    </row>
    <row r="30" spans="3:9" x14ac:dyDescent="0.2">
      <c r="C30" s="19">
        <v>27.300230187438299</v>
      </c>
      <c r="D30" s="1"/>
      <c r="E30" s="1"/>
      <c r="F30" s="1"/>
      <c r="G30" s="1"/>
      <c r="H30" s="1"/>
      <c r="I30" s="1">
        <f t="shared" si="0"/>
        <v>0.89535674038679236</v>
      </c>
    </row>
    <row r="31" spans="3:9" x14ac:dyDescent="0.2">
      <c r="C31" s="19">
        <v>29.003617231173902</v>
      </c>
      <c r="D31" s="1"/>
      <c r="E31" s="1"/>
      <c r="F31" s="1"/>
      <c r="G31" s="1"/>
      <c r="H31" s="1"/>
      <c r="I31" s="1">
        <f t="shared" si="0"/>
        <v>0.90089337453470408</v>
      </c>
    </row>
    <row r="32" spans="3:9" x14ac:dyDescent="0.2">
      <c r="C32" s="19">
        <v>30.707004274909501</v>
      </c>
      <c r="D32" s="1"/>
      <c r="E32" s="1"/>
      <c r="F32" s="1"/>
      <c r="G32" s="1"/>
      <c r="H32" s="1"/>
      <c r="I32" s="1">
        <f t="shared" si="0"/>
        <v>0.90587356745470393</v>
      </c>
    </row>
    <row r="33" spans="3:3" x14ac:dyDescent="0.2">
      <c r="C33" s="19"/>
    </row>
    <row r="34" spans="3:3" x14ac:dyDescent="0.2">
      <c r="C34" s="19"/>
    </row>
    <row r="35" spans="3:3" x14ac:dyDescent="0.2">
      <c r="C35" s="19"/>
    </row>
    <row r="36" spans="3:3" x14ac:dyDescent="0.2">
      <c r="C36" s="19"/>
    </row>
    <row r="37" spans="3:3" x14ac:dyDescent="0.2">
      <c r="C37" s="19"/>
    </row>
    <row r="38" spans="3:3" x14ac:dyDescent="0.2">
      <c r="C38" s="19"/>
    </row>
    <row r="39" spans="3:3" x14ac:dyDescent="0.2">
      <c r="C39" s="19"/>
    </row>
    <row r="40" spans="3:3" x14ac:dyDescent="0.2">
      <c r="C40" s="19"/>
    </row>
    <row r="41" spans="3:3" x14ac:dyDescent="0.2">
      <c r="C41" s="19"/>
    </row>
    <row r="42" spans="3:3" x14ac:dyDescent="0.2">
      <c r="C42" s="19"/>
    </row>
    <row r="43" spans="3:3" x14ac:dyDescent="0.2">
      <c r="C43" s="19"/>
    </row>
    <row r="44" spans="3:3" x14ac:dyDescent="0.2">
      <c r="C44" s="19"/>
    </row>
    <row r="45" spans="3:3" x14ac:dyDescent="0.2">
      <c r="C45" s="19"/>
    </row>
    <row r="46" spans="3:3" x14ac:dyDescent="0.2">
      <c r="C46" s="19"/>
    </row>
    <row r="47" spans="3:3" x14ac:dyDescent="0.2">
      <c r="C47" s="19"/>
    </row>
    <row r="48" spans="3:3" x14ac:dyDescent="0.2">
      <c r="C48" s="19"/>
    </row>
    <row r="49" spans="3:3" x14ac:dyDescent="0.2">
      <c r="C49" s="19"/>
    </row>
    <row r="50" spans="3:3" x14ac:dyDescent="0.2">
      <c r="C50" s="19"/>
    </row>
    <row r="51" spans="3:3" x14ac:dyDescent="0.2">
      <c r="C51" s="19"/>
    </row>
    <row r="52" spans="3:3" x14ac:dyDescent="0.2">
      <c r="C52" s="19"/>
    </row>
    <row r="53" spans="3:3" x14ac:dyDescent="0.2">
      <c r="C53" s="19"/>
    </row>
    <row r="54" spans="3:3" x14ac:dyDescent="0.2">
      <c r="C54" s="19"/>
    </row>
    <row r="55" spans="3:3" x14ac:dyDescent="0.2">
      <c r="C55" s="19"/>
    </row>
    <row r="56" spans="3:3" x14ac:dyDescent="0.2">
      <c r="C56" s="19"/>
    </row>
    <row r="57" spans="3:3" x14ac:dyDescent="0.2">
      <c r="C57" s="19"/>
    </row>
    <row r="58" spans="3:3" x14ac:dyDescent="0.2">
      <c r="C58" s="19"/>
    </row>
    <row r="59" spans="3:3" x14ac:dyDescent="0.2">
      <c r="C59" s="19"/>
    </row>
    <row r="60" spans="3:3" x14ac:dyDescent="0.2">
      <c r="C60" s="19"/>
    </row>
    <row r="61" spans="3:3" x14ac:dyDescent="0.2">
      <c r="C61" s="19"/>
    </row>
    <row r="62" spans="3:3" x14ac:dyDescent="0.2">
      <c r="C62" s="19"/>
    </row>
  </sheetData>
  <mergeCells count="1">
    <mergeCell ref="D1:H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3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6.5" customWidth="1"/>
    <col min="8" max="8" width="12.33203125" customWidth="1"/>
  </cols>
  <sheetData>
    <row r="1" spans="1:10" ht="18" x14ac:dyDescent="0.25">
      <c r="A1" s="4" t="s">
        <v>3</v>
      </c>
      <c r="B1">
        <v>400.56227616661698</v>
      </c>
      <c r="D1" s="20" t="s">
        <v>0</v>
      </c>
      <c r="E1" s="20" t="s">
        <v>1</v>
      </c>
      <c r="F1" s="20" t="s">
        <v>2</v>
      </c>
      <c r="G1" s="8" t="s">
        <v>4</v>
      </c>
      <c r="H1" s="8" t="s">
        <v>30</v>
      </c>
      <c r="I1" s="20" t="s">
        <v>11</v>
      </c>
      <c r="J1" s="20" t="s">
        <v>12</v>
      </c>
    </row>
    <row r="2" spans="1:10" ht="17" x14ac:dyDescent="0.25">
      <c r="A2" s="4" t="s">
        <v>5</v>
      </c>
      <c r="B2">
        <v>4.5253981753296477</v>
      </c>
      <c r="D2">
        <v>0</v>
      </c>
      <c r="E2" s="1"/>
      <c r="F2" s="1">
        <f t="shared" ref="F2:F11" si="0">$B$1*(D2/(D2+$B$2))</f>
        <v>0</v>
      </c>
      <c r="G2" s="1"/>
      <c r="H2" s="1"/>
      <c r="I2" s="1"/>
      <c r="J2" s="1">
        <f>D2/(D2+$B$2)</f>
        <v>0</v>
      </c>
    </row>
    <row r="3" spans="1:10" x14ac:dyDescent="0.2">
      <c r="A3" s="3" t="s">
        <v>13</v>
      </c>
      <c r="B3">
        <f>SUM(G10:G19)</f>
        <v>371.65136788409876</v>
      </c>
      <c r="D3" s="1">
        <v>0.2</v>
      </c>
      <c r="E3" s="1"/>
      <c r="F3" s="1">
        <f t="shared" si="0"/>
        <v>16.953588303219483</v>
      </c>
      <c r="G3" s="1"/>
      <c r="H3" s="1"/>
      <c r="I3" s="1"/>
      <c r="J3" s="1">
        <f t="shared" ref="J3:J23" si="1">D3/(D3+$B$2)</f>
        <v>4.2324475648244785E-2</v>
      </c>
    </row>
    <row r="4" spans="1:10" x14ac:dyDescent="0.2">
      <c r="D4">
        <v>0.4</v>
      </c>
      <c r="E4" s="1"/>
      <c r="F4" s="1">
        <f t="shared" si="0"/>
        <v>32.530346738093563</v>
      </c>
      <c r="G4" s="1"/>
      <c r="H4" s="1"/>
      <c r="I4" s="1"/>
      <c r="J4" s="1">
        <f t="shared" si="1"/>
        <v>8.1211708325130236E-2</v>
      </c>
    </row>
    <row r="5" spans="1:10" x14ac:dyDescent="0.2">
      <c r="D5" s="1">
        <v>0.6</v>
      </c>
      <c r="E5" s="1"/>
      <c r="F5" s="1">
        <f t="shared" si="0"/>
        <v>46.891452620559093</v>
      </c>
      <c r="G5" s="1"/>
      <c r="H5" s="1"/>
      <c r="I5" s="1"/>
      <c r="J5" s="1">
        <f t="shared" si="1"/>
        <v>0.11706407570206194</v>
      </c>
    </row>
    <row r="6" spans="1:10" x14ac:dyDescent="0.2">
      <c r="D6" s="1">
        <v>0.8</v>
      </c>
      <c r="E6" s="1"/>
      <c r="F6" s="1">
        <f t="shared" si="0"/>
        <v>60.173870644603483</v>
      </c>
      <c r="G6" s="1"/>
      <c r="H6" s="1"/>
      <c r="I6" s="1"/>
      <c r="J6" s="1">
        <f t="shared" si="1"/>
        <v>0.15022350886475813</v>
      </c>
    </row>
    <row r="7" spans="1:10" x14ac:dyDescent="0.2">
      <c r="D7" s="1">
        <v>1</v>
      </c>
      <c r="E7" s="1"/>
      <c r="F7" s="1">
        <f t="shared" si="0"/>
        <v>72.494734941472203</v>
      </c>
      <c r="G7" s="1"/>
      <c r="H7" s="1"/>
      <c r="I7" s="1"/>
      <c r="J7" s="1">
        <f t="shared" si="1"/>
        <v>0.18098243208333842</v>
      </c>
    </row>
    <row r="8" spans="1:10" x14ac:dyDescent="0.2">
      <c r="D8" s="1">
        <v>1.2</v>
      </c>
      <c r="E8" s="1"/>
      <c r="F8" s="1">
        <f t="shared" si="0"/>
        <v>83.954812692527682</v>
      </c>
      <c r="G8" s="1"/>
      <c r="H8" s="1"/>
      <c r="I8" s="1"/>
      <c r="J8" s="1">
        <f t="shared" si="1"/>
        <v>0.20959240968963844</v>
      </c>
    </row>
    <row r="9" spans="1:10" x14ac:dyDescent="0.2">
      <c r="D9">
        <v>1.4</v>
      </c>
      <c r="E9" s="1"/>
      <c r="F9" s="1">
        <f t="shared" si="0"/>
        <v>94.641266298034978</v>
      </c>
      <c r="G9" s="1"/>
      <c r="H9" s="1"/>
      <c r="I9" s="1"/>
      <c r="J9" s="1">
        <f t="shared" si="1"/>
        <v>0.23627104180591438</v>
      </c>
    </row>
    <row r="10" spans="1:10" x14ac:dyDescent="0.2">
      <c r="D10" s="1">
        <v>1.6</v>
      </c>
      <c r="E10" s="1"/>
      <c r="F10" s="1">
        <f t="shared" si="0"/>
        <v>104.62987442152625</v>
      </c>
      <c r="G10" s="1"/>
      <c r="H10" s="1"/>
      <c r="I10" s="1"/>
      <c r="J10" s="1">
        <f t="shared" si="1"/>
        <v>0.26120750916145846</v>
      </c>
    </row>
    <row r="11" spans="1:10" x14ac:dyDescent="0.2">
      <c r="D11" s="1">
        <v>1.8</v>
      </c>
      <c r="E11" s="1"/>
      <c r="F11" s="1">
        <f t="shared" si="0"/>
        <v>113.9868316767798</v>
      </c>
      <c r="G11" s="1"/>
      <c r="H11" s="1"/>
      <c r="I11" s="1"/>
      <c r="J11" s="1">
        <f t="shared" si="1"/>
        <v>0.28456706599441756</v>
      </c>
    </row>
    <row r="12" spans="1:10" x14ac:dyDescent="0.2">
      <c r="D12" s="1">
        <v>2.0881289049654721</v>
      </c>
      <c r="E12" s="1">
        <v>136</v>
      </c>
      <c r="F12" s="1">
        <f>$B$1*(D12/(D12+$B$2))</f>
        <v>126.47195013299178</v>
      </c>
      <c r="G12" s="1">
        <f>(E12-F12)^2</f>
        <v>90.783734268195374</v>
      </c>
      <c r="H12" s="1">
        <f>E12-F12</f>
        <v>9.528049867008221</v>
      </c>
      <c r="I12" s="1">
        <f>E12/$B$1</f>
        <v>0.33952273614360468</v>
      </c>
      <c r="J12" s="1">
        <f t="shared" si="1"/>
        <v>0.31573604819537421</v>
      </c>
    </row>
    <row r="13" spans="1:10" x14ac:dyDescent="0.2">
      <c r="D13" s="1">
        <v>2.9830412928078172</v>
      </c>
      <c r="E13" s="1">
        <v>165.9</v>
      </c>
      <c r="F13" s="1">
        <f t="shared" ref="F13:F19" si="2">$B$1*(D13/(D13+$B$2))</f>
        <v>159.14010031201744</v>
      </c>
      <c r="G13" s="1">
        <f t="shared" ref="G13:G19" si="3">(E13-F13)^2</f>
        <v>45.696243791586816</v>
      </c>
      <c r="H13" s="1">
        <f t="shared" ref="H13:H19" si="4">E13-F13</f>
        <v>6.7598996879825677</v>
      </c>
      <c r="I13" s="1">
        <f>E13/$B$1</f>
        <v>0.41416780828105892</v>
      </c>
      <c r="J13" s="1">
        <f t="shared" si="1"/>
        <v>0.39729178153017553</v>
      </c>
    </row>
    <row r="14" spans="1:10" x14ac:dyDescent="0.2">
      <c r="D14" s="1">
        <v>4.1762578099309442</v>
      </c>
      <c r="E14" s="1">
        <v>189.7</v>
      </c>
      <c r="F14" s="1">
        <f t="shared" si="2"/>
        <v>192.24517000420721</v>
      </c>
      <c r="G14" s="1">
        <f t="shared" si="3"/>
        <v>6.4778903503161898</v>
      </c>
      <c r="H14" s="1">
        <f t="shared" si="4"/>
        <v>-2.5451700042072218</v>
      </c>
      <c r="I14" s="1">
        <f>E14/$B$1</f>
        <v>0.47358428710618972</v>
      </c>
      <c r="J14" s="1">
        <f t="shared" si="1"/>
        <v>0.47993828036927111</v>
      </c>
    </row>
    <row r="15" spans="1:10" x14ac:dyDescent="0.2">
      <c r="D15" s="1">
        <v>5.9660825856156343</v>
      </c>
      <c r="E15" s="1">
        <v>222.4</v>
      </c>
      <c r="F15" s="1">
        <f t="shared" si="2"/>
        <v>227.78363462174372</v>
      </c>
      <c r="G15" s="1">
        <f t="shared" si="3"/>
        <v>28.983521740437535</v>
      </c>
      <c r="H15" s="1">
        <f t="shared" si="4"/>
        <v>-5.3836346217437097</v>
      </c>
      <c r="I15" s="1">
        <f>E15/$B$1</f>
        <v>0.55521953322307116</v>
      </c>
      <c r="J15" s="1">
        <f t="shared" si="1"/>
        <v>0.56865972702580547</v>
      </c>
    </row>
    <row r="16" spans="1:10" x14ac:dyDescent="0.2">
      <c r="D16" s="1">
        <v>8.3525156198618884</v>
      </c>
      <c r="E16" s="1">
        <v>252.2</v>
      </c>
      <c r="F16" s="1">
        <f t="shared" si="2"/>
        <v>259.80160464021327</v>
      </c>
      <c r="G16" s="1">
        <f t="shared" si="3"/>
        <v>57.784393106112091</v>
      </c>
      <c r="H16" s="1">
        <f t="shared" si="4"/>
        <v>-7.6016046402132815</v>
      </c>
      <c r="I16" s="1">
        <f>E16/$B$1</f>
        <v>0.62961495628983155</v>
      </c>
      <c r="J16" s="1">
        <f t="shared" si="1"/>
        <v>0.64859229163194287</v>
      </c>
    </row>
    <row r="17" spans="4:10" x14ac:dyDescent="0.2">
      <c r="D17" s="1">
        <v>11.932165171231269</v>
      </c>
      <c r="E17" s="1">
        <v>284.10000000000002</v>
      </c>
      <c r="F17" s="1">
        <f t="shared" si="2"/>
        <v>290.41815850480685</v>
      </c>
      <c r="G17" s="1">
        <f t="shared" si="3"/>
        <v>39.919126891862895</v>
      </c>
      <c r="H17" s="1">
        <f t="shared" si="4"/>
        <v>-6.3181585048068314</v>
      </c>
      <c r="I17" s="1">
        <f>E17/$B$1</f>
        <v>0.70925300984116246</v>
      </c>
      <c r="J17" s="1">
        <f t="shared" si="1"/>
        <v>0.72502623383337572</v>
      </c>
    </row>
    <row r="18" spans="4:10" x14ac:dyDescent="0.2">
      <c r="D18" s="1">
        <v>16.705031239723777</v>
      </c>
      <c r="E18" s="1">
        <v>314.7</v>
      </c>
      <c r="F18" s="1">
        <f t="shared" si="2"/>
        <v>315.17993376401807</v>
      </c>
      <c r="G18" s="1">
        <f t="shared" si="3"/>
        <v>0.23033641784456707</v>
      </c>
      <c r="H18" s="1">
        <f t="shared" si="4"/>
        <v>-0.47993376401808518</v>
      </c>
      <c r="I18" s="1">
        <f>E18/$B$1</f>
        <v>0.78564562547347339</v>
      </c>
      <c r="J18" s="1">
        <f t="shared" si="1"/>
        <v>0.7868437756552904</v>
      </c>
    </row>
    <row r="19" spans="4:10" x14ac:dyDescent="0.2">
      <c r="D19" s="1">
        <v>23.864330342462537</v>
      </c>
      <c r="E19" s="1">
        <v>346.8</v>
      </c>
      <c r="F19" s="1">
        <f t="shared" si="2"/>
        <v>336.71158479652314</v>
      </c>
      <c r="G19" s="1">
        <f t="shared" si="3"/>
        <v>101.77612131774326</v>
      </c>
      <c r="H19" s="1">
        <f t="shared" si="4"/>
        <v>10.08841520347687</v>
      </c>
      <c r="I19" s="1">
        <f>E19/$B$1</f>
        <v>0.8657829771661919</v>
      </c>
      <c r="J19" s="1">
        <f t="shared" si="1"/>
        <v>0.84059734236297723</v>
      </c>
    </row>
    <row r="20" spans="4:10" x14ac:dyDescent="0.2">
      <c r="D20" s="1">
        <v>22.7243824198539</v>
      </c>
      <c r="E20" s="1"/>
      <c r="F20" s="1"/>
      <c r="G20" s="1"/>
      <c r="H20" s="1"/>
      <c r="I20" s="1"/>
      <c r="J20" s="1">
        <f t="shared" si="1"/>
        <v>0.83392900506033718</v>
      </c>
    </row>
    <row r="21" spans="4:10" x14ac:dyDescent="0.2">
      <c r="D21" s="1">
        <v>25.661257597415801</v>
      </c>
      <c r="E21" s="1"/>
      <c r="F21" s="1"/>
      <c r="G21" s="1"/>
      <c r="H21" s="1"/>
      <c r="I21" s="1"/>
      <c r="J21" s="1">
        <f t="shared" si="1"/>
        <v>0.85008613708659031</v>
      </c>
    </row>
    <row r="22" spans="4:10" x14ac:dyDescent="0.2">
      <c r="D22" s="1">
        <v>28.598132774977799</v>
      </c>
      <c r="E22" s="1"/>
      <c r="F22" s="1"/>
      <c r="G22" s="1"/>
      <c r="H22" s="1"/>
      <c r="I22" s="1"/>
      <c r="J22" s="1">
        <f t="shared" si="1"/>
        <v>0.86337814703031701</v>
      </c>
    </row>
    <row r="23" spans="4:10" x14ac:dyDescent="0.2">
      <c r="D23" s="1">
        <v>31.5350079525398</v>
      </c>
      <c r="E23" s="1"/>
      <c r="F23" s="1"/>
      <c r="G23" s="1"/>
      <c r="H23" s="1"/>
      <c r="I23" s="1"/>
      <c r="J23" s="1">
        <f t="shared" si="1"/>
        <v>0.87450506909759473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9.33203125" customWidth="1"/>
    <col min="2" max="2" width="12" bestFit="1" customWidth="1"/>
    <col min="4" max="4" width="14.5" customWidth="1"/>
    <col min="5" max="5" width="13.1640625" customWidth="1"/>
    <col min="6" max="6" width="9" customWidth="1"/>
    <col min="7" max="7" width="16.5" customWidth="1"/>
    <col min="11" max="11" width="17.1640625" customWidth="1"/>
  </cols>
  <sheetData>
    <row r="1" spans="1:13" ht="18" x14ac:dyDescent="0.25">
      <c r="A1" s="4" t="s">
        <v>3</v>
      </c>
      <c r="B1">
        <v>380</v>
      </c>
      <c r="D1" s="20" t="s">
        <v>0</v>
      </c>
      <c r="E1" s="20" t="s">
        <v>1</v>
      </c>
      <c r="F1" s="20" t="s">
        <v>2</v>
      </c>
      <c r="G1" s="8" t="s">
        <v>4</v>
      </c>
      <c r="H1" s="8" t="s">
        <v>30</v>
      </c>
      <c r="I1" s="20" t="s">
        <v>11</v>
      </c>
      <c r="J1" s="20" t="s">
        <v>12</v>
      </c>
      <c r="L1" s="9"/>
      <c r="M1" s="9"/>
    </row>
    <row r="2" spans="1:13" ht="17" x14ac:dyDescent="0.25">
      <c r="A2" s="4" t="s">
        <v>5</v>
      </c>
      <c r="B2">
        <v>5.6</v>
      </c>
      <c r="D2">
        <v>0</v>
      </c>
      <c r="E2" s="1">
        <v>0</v>
      </c>
      <c r="F2" s="1">
        <f t="shared" ref="F2:F11" si="0">Rmax*(D2/(D2+KD))</f>
        <v>0</v>
      </c>
      <c r="G2" s="1">
        <f t="shared" ref="G2" si="1">(E2-F2)^2</f>
        <v>0</v>
      </c>
      <c r="H2" s="1"/>
      <c r="I2" s="1"/>
      <c r="J2" s="1">
        <f>D2/(D2+KD)</f>
        <v>0</v>
      </c>
    </row>
    <row r="3" spans="1:13" x14ac:dyDescent="0.2">
      <c r="A3" s="3" t="s">
        <v>13</v>
      </c>
      <c r="B3">
        <f>SUM(G2:G19)</f>
        <v>317.36384537754782</v>
      </c>
      <c r="D3" s="1">
        <v>0.2</v>
      </c>
      <c r="E3" s="1"/>
      <c r="F3" s="1">
        <f t="shared" si="0"/>
        <v>13.103448275862069</v>
      </c>
      <c r="G3" s="1"/>
      <c r="H3" s="1"/>
      <c r="I3" s="1"/>
      <c r="J3" s="1">
        <f>D3/(D3+KD)</f>
        <v>3.4482758620689655E-2</v>
      </c>
    </row>
    <row r="4" spans="1:13" x14ac:dyDescent="0.2">
      <c r="D4">
        <v>0.4</v>
      </c>
      <c r="E4" s="1"/>
      <c r="F4" s="1">
        <f t="shared" si="0"/>
        <v>25.333333333333332</v>
      </c>
      <c r="G4" s="1"/>
      <c r="H4" s="1"/>
      <c r="I4" s="1"/>
      <c r="J4" s="1">
        <f>D4/(D4+KD)</f>
        <v>6.6666666666666666E-2</v>
      </c>
    </row>
    <row r="5" spans="1:13" x14ac:dyDescent="0.2">
      <c r="D5" s="1">
        <v>0.6</v>
      </c>
      <c r="E5" s="1"/>
      <c r="F5" s="1">
        <f t="shared" si="0"/>
        <v>36.774193548387103</v>
      </c>
      <c r="G5" s="1"/>
      <c r="H5" s="1"/>
      <c r="I5" s="1"/>
      <c r="J5" s="1">
        <f>D5/(D5+KD)</f>
        <v>9.6774193548387108E-2</v>
      </c>
    </row>
    <row r="6" spans="1:13" x14ac:dyDescent="0.2">
      <c r="D6" s="1">
        <v>0.8</v>
      </c>
      <c r="E6" s="1"/>
      <c r="F6" s="1">
        <f t="shared" si="0"/>
        <v>47.500000000000007</v>
      </c>
      <c r="G6" s="1"/>
      <c r="H6" s="1"/>
      <c r="I6" s="1"/>
      <c r="J6" s="1">
        <f>D6/(D6+KD)</f>
        <v>0.12500000000000003</v>
      </c>
    </row>
    <row r="7" spans="1:13" x14ac:dyDescent="0.2">
      <c r="D7" s="1">
        <v>1</v>
      </c>
      <c r="E7" s="1"/>
      <c r="F7" s="1">
        <f t="shared" si="0"/>
        <v>57.575757575757578</v>
      </c>
      <c r="G7" s="1"/>
      <c r="H7" s="1"/>
      <c r="I7" s="1"/>
      <c r="J7" s="1">
        <f>D7/(D7+KD)</f>
        <v>0.15151515151515152</v>
      </c>
    </row>
    <row r="8" spans="1:13" x14ac:dyDescent="0.2">
      <c r="D8" s="1">
        <v>1.2</v>
      </c>
      <c r="E8" s="1"/>
      <c r="F8" s="1">
        <f t="shared" si="0"/>
        <v>67.058823529411768</v>
      </c>
      <c r="G8" s="1"/>
      <c r="H8" s="1"/>
      <c r="I8" s="1"/>
      <c r="J8" s="1">
        <f>D8/(D8+KD)</f>
        <v>0.17647058823529413</v>
      </c>
    </row>
    <row r="9" spans="1:13" x14ac:dyDescent="0.2">
      <c r="D9">
        <v>1.4</v>
      </c>
      <c r="E9" s="1"/>
      <c r="F9" s="1">
        <f t="shared" si="0"/>
        <v>76</v>
      </c>
      <c r="G9" s="1"/>
      <c r="H9" s="1"/>
      <c r="I9" s="1"/>
      <c r="J9" s="1">
        <f>D9/(D9+KD)</f>
        <v>0.19999999999999998</v>
      </c>
    </row>
    <row r="10" spans="1:13" x14ac:dyDescent="0.2">
      <c r="D10" s="1">
        <v>1.6</v>
      </c>
      <c r="E10" s="1"/>
      <c r="F10" s="1">
        <f t="shared" si="0"/>
        <v>84.444444444444457</v>
      </c>
      <c r="G10" s="1"/>
      <c r="H10" s="1"/>
      <c r="I10" s="1"/>
      <c r="J10" s="1">
        <f>D10/(D10+KD)</f>
        <v>0.22222222222222227</v>
      </c>
    </row>
    <row r="11" spans="1:13" x14ac:dyDescent="0.2">
      <c r="D11" s="1">
        <v>1.8</v>
      </c>
      <c r="E11" s="1"/>
      <c r="F11" s="1">
        <f t="shared" si="0"/>
        <v>92.432432432432435</v>
      </c>
      <c r="G11" s="1"/>
      <c r="H11" s="1"/>
      <c r="I11" s="1"/>
      <c r="J11" s="1">
        <f>D11/(D11+KD)</f>
        <v>0.24324324324324326</v>
      </c>
    </row>
    <row r="12" spans="1:13" x14ac:dyDescent="0.2">
      <c r="D12" s="1">
        <v>2.0881289049654721</v>
      </c>
      <c r="E12" s="1">
        <v>110.1</v>
      </c>
      <c r="F12" s="1">
        <f t="shared" ref="F12:F19" si="2">Rmax*(D12/(D12+KD))</f>
        <v>103.20963575082551</v>
      </c>
      <c r="G12" s="1">
        <f>(E12-F12)^2</f>
        <v>47.477119486301824</v>
      </c>
      <c r="H12" s="1">
        <f>E12-F12</f>
        <v>6.8903642491744819</v>
      </c>
      <c r="I12" s="1">
        <f>E12/Rmax</f>
        <v>0.28973684210526313</v>
      </c>
      <c r="J12" s="1">
        <f>D12/(D12+KD)</f>
        <v>0.27160430460743556</v>
      </c>
    </row>
    <row r="13" spans="1:13" x14ac:dyDescent="0.2">
      <c r="D13" s="1">
        <v>2.9830412928078172</v>
      </c>
      <c r="E13" s="1">
        <v>140.5</v>
      </c>
      <c r="F13" s="1">
        <f t="shared" si="2"/>
        <v>132.06923427210316</v>
      </c>
      <c r="G13" s="1">
        <f t="shared" ref="G13:G19" si="3">(E13-F13)^2</f>
        <v>71.077810758679945</v>
      </c>
      <c r="H13" s="1">
        <f>E13-F13</f>
        <v>8.4307657278968406</v>
      </c>
      <c r="I13" s="1">
        <f>E13/Rmax</f>
        <v>0.36973684210526314</v>
      </c>
      <c r="J13" s="1">
        <f>D13/(D13+KD)</f>
        <v>0.34755061650553459</v>
      </c>
    </row>
    <row r="14" spans="1:13" x14ac:dyDescent="0.2">
      <c r="D14" s="1">
        <v>4.1762578099309442</v>
      </c>
      <c r="E14" s="1">
        <v>162.9</v>
      </c>
      <c r="F14" s="1">
        <f t="shared" si="2"/>
        <v>162.32979925730589</v>
      </c>
      <c r="G14" s="1">
        <f t="shared" si="3"/>
        <v>0.32512888696891723</v>
      </c>
      <c r="H14" s="1">
        <f>E14-F14</f>
        <v>0.57020074269411225</v>
      </c>
      <c r="I14" s="1">
        <f>E14/Rmax</f>
        <v>0.42868421052631578</v>
      </c>
      <c r="J14" s="1">
        <f>D14/(D14+KD)</f>
        <v>0.42718368225606812</v>
      </c>
    </row>
    <row r="15" spans="1:13" x14ac:dyDescent="0.2">
      <c r="D15" s="1">
        <v>5.9660825856156343</v>
      </c>
      <c r="E15" s="1">
        <v>197.2</v>
      </c>
      <c r="F15" s="1">
        <f t="shared" si="2"/>
        <v>196.01376401664939</v>
      </c>
      <c r="G15" s="1">
        <f t="shared" si="3"/>
        <v>1.4071558081957629</v>
      </c>
      <c r="H15" s="1">
        <f>E15-F15</f>
        <v>1.1862359833505991</v>
      </c>
      <c r="I15" s="1">
        <f>E15/Rmax</f>
        <v>0.5189473684210526</v>
      </c>
      <c r="J15" s="1">
        <f>D15/(D15+KD)</f>
        <v>0.51582569478065632</v>
      </c>
    </row>
    <row r="16" spans="1:13" x14ac:dyDescent="0.2">
      <c r="D16" s="1">
        <v>8.3525156198618884</v>
      </c>
      <c r="E16" s="1">
        <v>225</v>
      </c>
      <c r="F16" s="1">
        <f t="shared" si="2"/>
        <v>227.48270075607596</v>
      </c>
      <c r="G16" s="1">
        <f t="shared" si="3"/>
        <v>6.1638030442201277</v>
      </c>
      <c r="H16" s="1">
        <f>E16-F16</f>
        <v>-2.4827007560759569</v>
      </c>
      <c r="I16" s="1">
        <f>E16/Rmax</f>
        <v>0.59210526315789469</v>
      </c>
      <c r="J16" s="1">
        <f>D16/(D16+KD)</f>
        <v>0.59863868620019989</v>
      </c>
    </row>
    <row r="17" spans="4:10" x14ac:dyDescent="0.2">
      <c r="D17" s="1">
        <v>11.932165171231269</v>
      </c>
      <c r="E17" s="1">
        <v>258.8</v>
      </c>
      <c r="F17" s="1">
        <f t="shared" si="2"/>
        <v>258.62309194463558</v>
      </c>
      <c r="G17" s="1">
        <f t="shared" si="3"/>
        <v>3.1296460052826269E-2</v>
      </c>
      <c r="H17" s="1">
        <f>E17-F17</f>
        <v>0.17690805536443577</v>
      </c>
      <c r="I17" s="1">
        <f>E17/Rmax</f>
        <v>0.68105263157894735</v>
      </c>
      <c r="J17" s="1">
        <f>D17/(D17+KD)</f>
        <v>0.68058708406483048</v>
      </c>
    </row>
    <row r="18" spans="4:10" x14ac:dyDescent="0.2">
      <c r="D18" s="1">
        <v>16.705031239723777</v>
      </c>
      <c r="E18" s="1">
        <v>288.60000000000002</v>
      </c>
      <c r="F18" s="1">
        <f t="shared" si="2"/>
        <v>284.59551582200106</v>
      </c>
      <c r="G18" s="1">
        <f t="shared" si="3"/>
        <v>16.035893531844014</v>
      </c>
      <c r="H18" s="1">
        <f>E18-F18</f>
        <v>4.0044841779989611</v>
      </c>
      <c r="I18" s="1">
        <f>E18/Rmax</f>
        <v>0.75947368421052641</v>
      </c>
      <c r="J18" s="1">
        <f>D18/(D18+KD)</f>
        <v>0.74893556795263438</v>
      </c>
    </row>
    <row r="19" spans="4:10" x14ac:dyDescent="0.2">
      <c r="D19" s="1">
        <v>23.864330342462537</v>
      </c>
      <c r="E19" s="1">
        <v>321</v>
      </c>
      <c r="F19" s="1">
        <f t="shared" si="2"/>
        <v>307.77707908965328</v>
      </c>
      <c r="G19" s="1">
        <f t="shared" si="3"/>
        <v>174.84563740128442</v>
      </c>
      <c r="H19" s="1">
        <f>E19-F19</f>
        <v>13.222920910346716</v>
      </c>
      <c r="I19" s="1">
        <f>E19/Rmax</f>
        <v>0.84473684210526312</v>
      </c>
      <c r="J19" s="1">
        <f>D19/(D19+KD)</f>
        <v>0.80993968181487708</v>
      </c>
    </row>
    <row r="20" spans="4:10" x14ac:dyDescent="0.2">
      <c r="D20" s="1">
        <v>22.7243824198539</v>
      </c>
      <c r="E20" s="1"/>
      <c r="F20" s="1"/>
      <c r="G20" s="1"/>
      <c r="H20" s="1"/>
      <c r="I20" s="1"/>
      <c r="J20" s="1">
        <f>D20/(D20+KD)</f>
        <v>0.80229048185443597</v>
      </c>
    </row>
    <row r="21" spans="4:10" x14ac:dyDescent="0.2">
      <c r="D21" s="1">
        <v>25.661257597415801</v>
      </c>
      <c r="E21" s="1"/>
      <c r="F21" s="1"/>
      <c r="G21" s="1"/>
      <c r="H21" s="1"/>
      <c r="I21" s="1"/>
      <c r="J21" s="1">
        <f>D21/(D21+KD)</f>
        <v>0.82086453231929735</v>
      </c>
    </row>
    <row r="22" spans="4:10" x14ac:dyDescent="0.2">
      <c r="D22" s="1">
        <v>28.598132774977799</v>
      </c>
      <c r="E22" s="1"/>
      <c r="F22" s="1"/>
      <c r="G22" s="1"/>
      <c r="H22" s="1"/>
      <c r="I22" s="1"/>
      <c r="J22" s="1">
        <f>D22/(D22+KD)</f>
        <v>0.83624836955725756</v>
      </c>
    </row>
    <row r="23" spans="4:10" x14ac:dyDescent="0.2">
      <c r="D23" s="1">
        <v>31.5350079525398</v>
      </c>
      <c r="E23" s="1"/>
      <c r="F23" s="1"/>
      <c r="G23" s="1"/>
      <c r="H23" s="1"/>
      <c r="I23" s="1"/>
      <c r="J23" s="1">
        <f>D23/(D23+KD)</f>
        <v>0.8491989012858957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3"/>
  <sheetViews>
    <sheetView workbookViewId="0">
      <selection activeCell="H31" sqref="H31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6.83203125" customWidth="1"/>
    <col min="8" max="8" width="12.83203125" customWidth="1"/>
  </cols>
  <sheetData>
    <row r="1" spans="1:14" ht="18" x14ac:dyDescent="0.25">
      <c r="A1" s="4" t="s">
        <v>3</v>
      </c>
      <c r="B1">
        <v>380.42444059734396</v>
      </c>
      <c r="D1" s="20" t="s">
        <v>0</v>
      </c>
      <c r="E1" s="20" t="s">
        <v>1</v>
      </c>
      <c r="F1" s="20" t="s">
        <v>2</v>
      </c>
      <c r="G1" s="8" t="s">
        <v>4</v>
      </c>
      <c r="H1" s="8" t="s">
        <v>30</v>
      </c>
      <c r="I1" s="20" t="s">
        <v>11</v>
      </c>
      <c r="J1" s="20" t="s">
        <v>12</v>
      </c>
      <c r="K1" s="8"/>
      <c r="L1" s="8"/>
      <c r="M1" s="14"/>
      <c r="N1" s="8"/>
    </row>
    <row r="2" spans="1:14" ht="17" x14ac:dyDescent="0.25">
      <c r="A2" s="4" t="s">
        <v>5</v>
      </c>
      <c r="B2">
        <v>5.5180276940183086</v>
      </c>
      <c r="D2">
        <v>0</v>
      </c>
      <c r="E2" s="1"/>
      <c r="F2" s="1">
        <f t="shared" ref="F2:F11" si="0">Rmax*(D2/(D2+KD))</f>
        <v>0</v>
      </c>
      <c r="G2" s="1"/>
      <c r="H2" s="1"/>
      <c r="I2" s="1"/>
      <c r="J2" s="1">
        <f>D2/(D2+$B$2)</f>
        <v>0</v>
      </c>
    </row>
    <row r="3" spans="1:14" x14ac:dyDescent="0.2">
      <c r="A3" s="3" t="s">
        <v>13</v>
      </c>
      <c r="B3">
        <f>SUM(G12:G22)</f>
        <v>294.78914813888923</v>
      </c>
      <c r="D3" s="1">
        <v>0.2</v>
      </c>
      <c r="E3" s="1"/>
      <c r="F3" s="1">
        <f t="shared" si="0"/>
        <v>13.306141941051113</v>
      </c>
      <c r="G3" s="1"/>
      <c r="H3" s="1"/>
      <c r="I3" s="1"/>
      <c r="J3" s="1">
        <f t="shared" ref="J3:J23" si="1">D3/(D3+$B$2)</f>
        <v>3.4977095373151516E-2</v>
      </c>
    </row>
    <row r="4" spans="1:14" x14ac:dyDescent="0.2">
      <c r="D4">
        <v>0.4</v>
      </c>
      <c r="E4" s="1"/>
      <c r="F4" s="1">
        <f t="shared" si="0"/>
        <v>25.712920605752544</v>
      </c>
      <c r="G4" s="1"/>
      <c r="H4" s="1"/>
      <c r="I4" s="1"/>
      <c r="J4" s="1">
        <f t="shared" si="1"/>
        <v>6.7590085866665178E-2</v>
      </c>
    </row>
    <row r="5" spans="1:14" x14ac:dyDescent="0.2">
      <c r="A5" s="4"/>
      <c r="D5" s="1">
        <v>0.6</v>
      </c>
      <c r="E5" s="1"/>
      <c r="F5" s="1">
        <f t="shared" si="0"/>
        <v>37.308537289161755</v>
      </c>
      <c r="G5" s="1"/>
      <c r="H5" s="1"/>
      <c r="I5" s="1"/>
      <c r="J5" s="1">
        <f t="shared" si="1"/>
        <v>9.8070821187460369E-2</v>
      </c>
    </row>
    <row r="6" spans="1:14" x14ac:dyDescent="0.2">
      <c r="A6" s="4"/>
      <c r="D6" s="1">
        <v>0.8</v>
      </c>
      <c r="E6" s="1"/>
      <c r="F6" s="1">
        <f t="shared" si="0"/>
        <v>48.170025080139077</v>
      </c>
      <c r="G6" s="1"/>
      <c r="H6" s="1"/>
      <c r="I6" s="1"/>
      <c r="J6" s="1">
        <f t="shared" si="1"/>
        <v>0.12662179381667044</v>
      </c>
    </row>
    <row r="7" spans="1:14" x14ac:dyDescent="0.2">
      <c r="A7" s="3"/>
      <c r="D7" s="1">
        <v>1</v>
      </c>
      <c r="E7" s="1"/>
      <c r="F7" s="1">
        <f t="shared" si="0"/>
        <v>58.364962294723775</v>
      </c>
      <c r="G7" s="1"/>
      <c r="H7" s="1"/>
      <c r="I7" s="1"/>
      <c r="J7" s="1">
        <f t="shared" si="1"/>
        <v>0.15342064301409994</v>
      </c>
    </row>
    <row r="8" spans="1:14" x14ac:dyDescent="0.2">
      <c r="A8" s="4"/>
      <c r="D8" s="1">
        <v>1.2</v>
      </c>
      <c r="E8" s="1"/>
      <c r="F8" s="1">
        <f t="shared" si="0"/>
        <v>67.952879849436442</v>
      </c>
      <c r="G8" s="1"/>
      <c r="H8" s="1"/>
      <c r="I8" s="1"/>
      <c r="J8" s="1">
        <f t="shared" si="1"/>
        <v>0.17862385430004593</v>
      </c>
    </row>
    <row r="9" spans="1:14" x14ac:dyDescent="0.2">
      <c r="A9" s="4"/>
      <c r="D9">
        <v>1.4</v>
      </c>
      <c r="E9" s="1"/>
      <c r="F9" s="1">
        <f t="shared" si="0"/>
        <v>76.986424511828801</v>
      </c>
      <c r="G9" s="1"/>
      <c r="H9" s="1"/>
      <c r="I9" s="1"/>
      <c r="J9" s="1">
        <f t="shared" si="1"/>
        <v>0.20236981722558206</v>
      </c>
    </row>
    <row r="10" spans="1:14" x14ac:dyDescent="0.2">
      <c r="A10" s="3"/>
      <c r="D10" s="1">
        <v>1.6</v>
      </c>
      <c r="E10" s="1"/>
      <c r="F10" s="1">
        <f t="shared" si="0"/>
        <v>85.512326043246318</v>
      </c>
      <c r="G10" s="1"/>
      <c r="H10" s="1"/>
      <c r="I10" s="1"/>
      <c r="J10" s="1">
        <f t="shared" si="1"/>
        <v>0.2247813676455028</v>
      </c>
    </row>
    <row r="11" spans="1:14" x14ac:dyDescent="0.2">
      <c r="D11" s="1">
        <v>1.8</v>
      </c>
      <c r="E11" s="1"/>
      <c r="F11" s="1">
        <f t="shared" si="0"/>
        <v>93.572205750866345</v>
      </c>
      <c r="G11" s="1"/>
      <c r="H11" s="1"/>
      <c r="I11" s="1"/>
      <c r="J11" s="1">
        <f t="shared" si="1"/>
        <v>0.24596791311288754</v>
      </c>
    </row>
    <row r="12" spans="1:14" x14ac:dyDescent="0.2">
      <c r="D12" s="1">
        <v>2.0881289049654721</v>
      </c>
      <c r="E12" s="1">
        <v>112.8</v>
      </c>
      <c r="F12" s="1">
        <f t="shared" ref="F12:F19" si="2">Rmax*(D12/(D12+KD))</f>
        <v>104.43845853407311</v>
      </c>
      <c r="G12" s="1">
        <f>(E12-F12)^2</f>
        <v>69.915375686414819</v>
      </c>
      <c r="H12" s="1">
        <f>E12-F12</f>
        <v>8.3615414659268907</v>
      </c>
      <c r="I12" s="1">
        <f>E12/Rmax</f>
        <v>0.2965109177078134</v>
      </c>
      <c r="J12" s="1">
        <f t="shared" si="1"/>
        <v>0.27453141120503044</v>
      </c>
    </row>
    <row r="13" spans="1:14" x14ac:dyDescent="0.2">
      <c r="D13" s="1">
        <v>2.9830412928078172</v>
      </c>
      <c r="E13" s="1">
        <v>140.30000000000001</v>
      </c>
      <c r="F13" s="1">
        <f t="shared" si="2"/>
        <v>133.491660502202</v>
      </c>
      <c r="G13" s="1">
        <f t="shared" ref="G13:G19" si="3">(E13-F13)^2</f>
        <v>46.353486717276546</v>
      </c>
      <c r="H13" s="1">
        <f t="shared" ref="H13:H19" si="4">E13-F13</f>
        <v>6.8083394977980163</v>
      </c>
      <c r="I13" s="1">
        <f>E13/Rmax</f>
        <v>0.36879859711353036</v>
      </c>
      <c r="J13" s="1">
        <f t="shared" si="1"/>
        <v>0.35090190391709025</v>
      </c>
    </row>
    <row r="14" spans="1:14" x14ac:dyDescent="0.2">
      <c r="D14" s="1">
        <v>4.1762578099309442</v>
      </c>
      <c r="E14" s="1">
        <v>161.4</v>
      </c>
      <c r="F14" s="1">
        <f t="shared" si="2"/>
        <v>163.88526420910998</v>
      </c>
      <c r="G14" s="1">
        <f t="shared" si="3"/>
        <v>6.1765381890830096</v>
      </c>
      <c r="H14" s="1">
        <f t="shared" si="4"/>
        <v>-2.485264209109971</v>
      </c>
      <c r="I14" s="1">
        <f>E14/Rmax</f>
        <v>0.42426296203937131</v>
      </c>
      <c r="J14" s="1">
        <f t="shared" si="1"/>
        <v>0.43079583412615841</v>
      </c>
    </row>
    <row r="15" spans="1:14" x14ac:dyDescent="0.2">
      <c r="D15" s="1">
        <v>5.9660825856156343</v>
      </c>
      <c r="E15" s="1">
        <v>194.8</v>
      </c>
      <c r="F15" s="1">
        <f t="shared" si="2"/>
        <v>197.63338864965417</v>
      </c>
      <c r="G15" s="1">
        <f t="shared" si="3"/>
        <v>8.0280912399889885</v>
      </c>
      <c r="H15" s="1">
        <f t="shared" si="4"/>
        <v>-2.8333886496541538</v>
      </c>
      <c r="I15" s="1">
        <f>E15/Rmax</f>
        <v>0.51205963448122382</v>
      </c>
      <c r="J15" s="1">
        <f t="shared" si="1"/>
        <v>0.51950760140260555</v>
      </c>
    </row>
    <row r="16" spans="1:14" x14ac:dyDescent="0.2">
      <c r="D16" s="1">
        <v>8.3525156198618884</v>
      </c>
      <c r="E16" s="1">
        <v>221.7</v>
      </c>
      <c r="F16" s="1">
        <f t="shared" si="2"/>
        <v>229.08266895982538</v>
      </c>
      <c r="G16" s="1">
        <f t="shared" si="3"/>
        <v>54.503800970369376</v>
      </c>
      <c r="H16" s="1">
        <f t="shared" si="4"/>
        <v>-7.3826689598253949</v>
      </c>
      <c r="I16" s="1">
        <f>E16/Rmax</f>
        <v>0.58277012815445239</v>
      </c>
      <c r="J16" s="1">
        <f t="shared" si="1"/>
        <v>0.6021765284063213</v>
      </c>
    </row>
    <row r="17" spans="4:10" x14ac:dyDescent="0.2">
      <c r="D17" s="1">
        <v>11.932165171231269</v>
      </c>
      <c r="E17" s="1">
        <v>253.9</v>
      </c>
      <c r="F17" s="1">
        <f t="shared" si="2"/>
        <v>260.12820003957273</v>
      </c>
      <c r="G17" s="1">
        <f t="shared" si="3"/>
        <v>38.790475732933714</v>
      </c>
      <c r="H17" s="1">
        <f t="shared" si="4"/>
        <v>-6.2282000395727266</v>
      </c>
      <c r="I17" s="1">
        <f>E17/Rmax</f>
        <v>0.66741242913132826</v>
      </c>
      <c r="J17" s="1">
        <f t="shared" si="1"/>
        <v>0.6837841428671575</v>
      </c>
    </row>
    <row r="18" spans="4:10" x14ac:dyDescent="0.2">
      <c r="D18" s="1">
        <v>16.705031239723777</v>
      </c>
      <c r="E18" s="1">
        <v>285.60000000000002</v>
      </c>
      <c r="F18" s="1">
        <f t="shared" si="2"/>
        <v>285.96433026976501</v>
      </c>
      <c r="G18" s="1">
        <f t="shared" si="3"/>
        <v>0.13273654546703148</v>
      </c>
      <c r="H18" s="1">
        <f t="shared" si="4"/>
        <v>-0.3643302697649915</v>
      </c>
      <c r="I18" s="1">
        <f>E18/Rmax</f>
        <v>0.75074040866446379</v>
      </c>
      <c r="J18" s="1">
        <f t="shared" si="1"/>
        <v>0.75169810283677541</v>
      </c>
    </row>
    <row r="19" spans="4:10" x14ac:dyDescent="0.2">
      <c r="D19" s="1">
        <v>23.864330342462537</v>
      </c>
      <c r="E19" s="1">
        <v>317.39999999999998</v>
      </c>
      <c r="F19" s="1">
        <f t="shared" si="2"/>
        <v>308.98046063864797</v>
      </c>
      <c r="G19" s="1">
        <f t="shared" si="3"/>
        <v>70.888643057355779</v>
      </c>
      <c r="H19" s="1">
        <f t="shared" si="4"/>
        <v>8.4195393613520082</v>
      </c>
      <c r="I19" s="1">
        <f>E19/Rmax</f>
        <v>0.83433125248634721</v>
      </c>
      <c r="J19" s="1">
        <f t="shared" si="1"/>
        <v>0.8121992902282662</v>
      </c>
    </row>
    <row r="20" spans="4:10" x14ac:dyDescent="0.2">
      <c r="D20" s="1">
        <v>22.7243824198539</v>
      </c>
      <c r="E20" s="1"/>
      <c r="F20" s="1"/>
      <c r="G20" s="1"/>
      <c r="H20" s="1"/>
      <c r="I20" s="1"/>
      <c r="J20" s="1">
        <f t="shared" si="1"/>
        <v>0.80461909335039561</v>
      </c>
    </row>
    <row r="21" spans="4:10" x14ac:dyDescent="0.2">
      <c r="D21" s="1">
        <v>25.661257597415801</v>
      </c>
      <c r="E21" s="1"/>
      <c r="F21" s="1"/>
      <c r="G21" s="1"/>
      <c r="H21" s="1"/>
      <c r="I21" s="1"/>
      <c r="J21" s="1">
        <f t="shared" si="1"/>
        <v>0.8230226369064888</v>
      </c>
    </row>
    <row r="22" spans="4:10" x14ac:dyDescent="0.2">
      <c r="D22" s="1">
        <v>28.598132774977799</v>
      </c>
      <c r="E22" s="1"/>
      <c r="F22" s="1"/>
      <c r="G22" s="1"/>
      <c r="H22" s="1"/>
      <c r="I22" s="1"/>
      <c r="J22" s="1">
        <f t="shared" si="1"/>
        <v>0.83825765800835206</v>
      </c>
    </row>
    <row r="23" spans="4:10" x14ac:dyDescent="0.2">
      <c r="D23" s="1">
        <v>31.5350079525398</v>
      </c>
      <c r="E23" s="1"/>
      <c r="F23" s="1"/>
      <c r="G23" s="1"/>
      <c r="H23" s="1"/>
      <c r="I23" s="1"/>
      <c r="J23" s="1">
        <f t="shared" si="1"/>
        <v>0.85107758115546239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2"/>
  <sheetViews>
    <sheetView workbookViewId="0">
      <selection activeCell="I2" sqref="I2"/>
    </sheetView>
  </sheetViews>
  <sheetFormatPr baseColWidth="10" defaultColWidth="8.83203125" defaultRowHeight="15" x14ac:dyDescent="0.2"/>
  <cols>
    <col min="3" max="3" width="14.5" customWidth="1"/>
    <col min="8" max="8" width="12" bestFit="1" customWidth="1"/>
  </cols>
  <sheetData>
    <row r="1" spans="1:9" x14ac:dyDescent="0.2">
      <c r="A1" t="s">
        <v>33</v>
      </c>
      <c r="B1" s="1">
        <f>Summary!E6</f>
        <v>5.2144752897826514</v>
      </c>
      <c r="C1" s="15" t="s">
        <v>0</v>
      </c>
      <c r="D1" s="21" t="s">
        <v>31</v>
      </c>
      <c r="E1" s="21"/>
      <c r="F1" s="21"/>
      <c r="G1" s="21"/>
      <c r="H1" s="21"/>
    </row>
    <row r="2" spans="1:9" x14ac:dyDescent="0.2">
      <c r="A2" t="s">
        <v>34</v>
      </c>
      <c r="B2" s="1">
        <f>Summary!G6</f>
        <v>386.99557225465361</v>
      </c>
      <c r="D2" s="15">
        <v>1</v>
      </c>
      <c r="E2" s="15">
        <v>2</v>
      </c>
      <c r="F2" s="15">
        <v>3</v>
      </c>
      <c r="G2" s="15" t="s">
        <v>16</v>
      </c>
      <c r="H2" s="17" t="s">
        <v>32</v>
      </c>
      <c r="I2" s="20" t="s">
        <v>12</v>
      </c>
    </row>
    <row r="3" spans="1:9" x14ac:dyDescent="0.2">
      <c r="C3">
        <v>0</v>
      </c>
      <c r="D3" s="1"/>
      <c r="E3" s="1"/>
      <c r="F3" s="1"/>
      <c r="G3" s="1"/>
      <c r="H3" s="1"/>
      <c r="I3" s="1">
        <f>C3/(C3+$B$1)</f>
        <v>0</v>
      </c>
    </row>
    <row r="4" spans="1:9" x14ac:dyDescent="0.2">
      <c r="C4" s="1">
        <v>0.2</v>
      </c>
      <c r="D4" s="1"/>
      <c r="E4" s="1"/>
      <c r="F4" s="1"/>
      <c r="G4" s="1"/>
      <c r="H4" s="1"/>
      <c r="I4" s="1">
        <f t="shared" ref="I4:I24" si="0">C4/(C4+$B$1)</f>
        <v>3.6938020638381829E-2</v>
      </c>
    </row>
    <row r="5" spans="1:9" x14ac:dyDescent="0.2">
      <c r="C5" s="1">
        <v>0.4</v>
      </c>
      <c r="D5" s="1"/>
      <c r="E5" s="1"/>
      <c r="F5" s="1"/>
      <c r="G5" s="1"/>
      <c r="H5" s="1"/>
      <c r="I5" s="1">
        <f t="shared" si="0"/>
        <v>7.1244413654812766E-2</v>
      </c>
    </row>
    <row r="6" spans="1:9" x14ac:dyDescent="0.2">
      <c r="C6" s="1">
        <v>0.6</v>
      </c>
      <c r="D6" s="7"/>
      <c r="E6" s="1"/>
      <c r="F6" s="1"/>
      <c r="G6" s="1"/>
      <c r="H6" s="1"/>
      <c r="I6" s="1">
        <f t="shared" si="0"/>
        <v>0.10319073864744696</v>
      </c>
    </row>
    <row r="7" spans="1:9" x14ac:dyDescent="0.2">
      <c r="C7" s="1">
        <v>0.8</v>
      </c>
      <c r="D7" s="7"/>
      <c r="E7" s="1"/>
      <c r="F7" s="1"/>
      <c r="G7" s="1"/>
      <c r="H7" s="1"/>
      <c r="I7" s="1">
        <f t="shared" si="0"/>
        <v>0.13301243441120034</v>
      </c>
    </row>
    <row r="8" spans="1:9" x14ac:dyDescent="0.2">
      <c r="C8" s="1">
        <v>1</v>
      </c>
      <c r="D8" s="7"/>
      <c r="E8" s="1"/>
      <c r="F8" s="1"/>
      <c r="G8" s="1"/>
      <c r="H8" s="1"/>
      <c r="I8" s="1">
        <f t="shared" si="0"/>
        <v>0.16091463130348604</v>
      </c>
    </row>
    <row r="9" spans="1:9" x14ac:dyDescent="0.2">
      <c r="C9" s="1">
        <v>1.2</v>
      </c>
      <c r="D9" s="7"/>
      <c r="E9" s="1"/>
      <c r="F9" s="1"/>
      <c r="G9" s="1"/>
      <c r="H9" s="1"/>
      <c r="I9" s="1">
        <f t="shared" si="0"/>
        <v>0.18707687625072461</v>
      </c>
    </row>
    <row r="10" spans="1:9" x14ac:dyDescent="0.2">
      <c r="C10" s="1">
        <v>1.4</v>
      </c>
      <c r="D10" s="7"/>
      <c r="E10" s="1"/>
      <c r="F10" s="1"/>
      <c r="G10" s="1"/>
      <c r="H10" s="1"/>
      <c r="I10" s="1">
        <f t="shared" si="0"/>
        <v>0.21165700054282055</v>
      </c>
    </row>
    <row r="11" spans="1:9" x14ac:dyDescent="0.2">
      <c r="C11" s="1">
        <v>1.6</v>
      </c>
      <c r="D11" s="7"/>
      <c r="E11" s="1"/>
      <c r="F11" s="1"/>
      <c r="G11" s="1"/>
      <c r="H11" s="1"/>
      <c r="I11" s="1">
        <f t="shared" si="0"/>
        <v>0.23479430652554797</v>
      </c>
    </row>
    <row r="12" spans="1:9" x14ac:dyDescent="0.2">
      <c r="C12" s="1">
        <v>1.8</v>
      </c>
      <c r="D12" s="7"/>
      <c r="E12" s="1"/>
      <c r="F12" s="1"/>
      <c r="G12" s="1"/>
      <c r="H12" s="1"/>
      <c r="I12" s="1">
        <f t="shared" si="0"/>
        <v>0.25661220913015353</v>
      </c>
    </row>
    <row r="13" spans="1:9" x14ac:dyDescent="0.2">
      <c r="C13" s="1">
        <v>2.0881289049654721</v>
      </c>
      <c r="D13" s="7">
        <v>0.33952273614360468</v>
      </c>
      <c r="E13" s="1">
        <v>0.28973684210526313</v>
      </c>
      <c r="F13" s="1">
        <v>0.2965109177078134</v>
      </c>
      <c r="G13" s="1">
        <f>AVERAGE(D13:F13)</f>
        <v>0.30859016531889377</v>
      </c>
      <c r="H13" s="1">
        <f>STDEV(D13:F13)</f>
        <v>2.7001666215931669E-2</v>
      </c>
      <c r="I13" s="1">
        <f t="shared" si="0"/>
        <v>0.2859430484356813</v>
      </c>
    </row>
    <row r="14" spans="1:9" x14ac:dyDescent="0.2">
      <c r="C14" s="1">
        <v>2.9830412928078172</v>
      </c>
      <c r="D14" s="7">
        <v>0.41416780828105892</v>
      </c>
      <c r="E14" s="1">
        <v>0.36973684210526314</v>
      </c>
      <c r="F14" s="1">
        <v>0.36879859711353036</v>
      </c>
      <c r="G14" s="1">
        <f t="shared" ref="G14:G20" si="1">AVERAGE(D14:F14)</f>
        <v>0.38423441583328416</v>
      </c>
      <c r="H14" s="1">
        <f t="shared" ref="H14:H20" si="2">STDEV(D14:F14)</f>
        <v>2.5927322721224097E-2</v>
      </c>
      <c r="I14" s="1">
        <f t="shared" si="0"/>
        <v>0.36389573143933268</v>
      </c>
    </row>
    <row r="15" spans="1:9" x14ac:dyDescent="0.2">
      <c r="C15" s="1">
        <v>4.1762578099309442</v>
      </c>
      <c r="D15" s="7">
        <v>0.47358428710618972</v>
      </c>
      <c r="E15" s="1">
        <v>0.42868421052631578</v>
      </c>
      <c r="F15" s="1">
        <v>0.42426296203937131</v>
      </c>
      <c r="G15" s="1">
        <f t="shared" si="1"/>
        <v>0.4421771532239589</v>
      </c>
      <c r="H15" s="1">
        <f t="shared" si="2"/>
        <v>2.7289061976698718E-2</v>
      </c>
      <c r="I15" s="1">
        <f t="shared" si="0"/>
        <v>0.44472116985822052</v>
      </c>
    </row>
    <row r="16" spans="1:9" x14ac:dyDescent="0.2">
      <c r="C16" s="1">
        <v>5.9660825856156343</v>
      </c>
      <c r="D16" s="7">
        <v>0.55521953322307116</v>
      </c>
      <c r="E16" s="1">
        <v>0.5189473684210526</v>
      </c>
      <c r="F16" s="1">
        <v>0.51205963448122382</v>
      </c>
      <c r="G16" s="1">
        <f t="shared" si="1"/>
        <v>0.5287421787084492</v>
      </c>
      <c r="H16" s="1">
        <f t="shared" si="2"/>
        <v>2.3187236710660381E-2</v>
      </c>
      <c r="I16" s="1">
        <f t="shared" si="0"/>
        <v>0.5336122447649424</v>
      </c>
    </row>
    <row r="17" spans="3:9" x14ac:dyDescent="0.2">
      <c r="C17" s="19">
        <v>8.3525156198618884</v>
      </c>
      <c r="D17" s="7">
        <v>0.62961495628983155</v>
      </c>
      <c r="E17" s="1">
        <v>0.59210526315789469</v>
      </c>
      <c r="F17" s="1">
        <v>0.58277012815445239</v>
      </c>
      <c r="G17" s="1">
        <f t="shared" si="1"/>
        <v>0.60149678253405947</v>
      </c>
      <c r="H17" s="1">
        <f t="shared" si="2"/>
        <v>2.4794353347142622E-2</v>
      </c>
      <c r="I17" s="1">
        <f t="shared" si="0"/>
        <v>0.6156498279898035</v>
      </c>
    </row>
    <row r="18" spans="3:9" x14ac:dyDescent="0.2">
      <c r="C18" s="19">
        <v>11.932165171231269</v>
      </c>
      <c r="D18" s="7">
        <v>0.70925300984116246</v>
      </c>
      <c r="E18" s="1">
        <v>0.68105263157894735</v>
      </c>
      <c r="F18" s="1">
        <v>0.66741242913132826</v>
      </c>
      <c r="G18" s="1">
        <f t="shared" si="1"/>
        <v>0.68590602351714602</v>
      </c>
      <c r="H18" s="1">
        <f t="shared" si="2"/>
        <v>2.133834830799625E-2</v>
      </c>
      <c r="I18" s="1">
        <f t="shared" si="0"/>
        <v>0.69588939001557004</v>
      </c>
    </row>
    <row r="19" spans="3:9" x14ac:dyDescent="0.2">
      <c r="C19" s="19">
        <v>16.705031239723777</v>
      </c>
      <c r="D19" s="7">
        <v>0.78564562547347339</v>
      </c>
      <c r="E19" s="1">
        <v>0.75947368421052641</v>
      </c>
      <c r="F19" s="1">
        <v>0.75074040866446379</v>
      </c>
      <c r="G19" s="1">
        <f t="shared" si="1"/>
        <v>0.7652865727828212</v>
      </c>
      <c r="H19" s="1">
        <f t="shared" si="2"/>
        <v>1.8164134862041409E-2</v>
      </c>
      <c r="I19" s="1">
        <f t="shared" si="0"/>
        <v>0.76210799806267038</v>
      </c>
    </row>
    <row r="20" spans="3:9" x14ac:dyDescent="0.2">
      <c r="C20" s="19">
        <v>23.864330342462537</v>
      </c>
      <c r="D20" s="7">
        <v>0.8657829771661919</v>
      </c>
      <c r="E20" s="1">
        <v>0.84473684210526312</v>
      </c>
      <c r="F20" s="1">
        <v>0.83433125248634721</v>
      </c>
      <c r="G20" s="1">
        <f t="shared" si="1"/>
        <v>0.84828369058593411</v>
      </c>
      <c r="H20" s="1">
        <f t="shared" si="2"/>
        <v>1.6023041126540752E-2</v>
      </c>
      <c r="I20" s="1">
        <f t="shared" si="0"/>
        <v>0.82067780376782828</v>
      </c>
    </row>
    <row r="21" spans="3:9" x14ac:dyDescent="0.2">
      <c r="C21" s="19">
        <v>22.7243824198539</v>
      </c>
      <c r="D21" s="7"/>
      <c r="E21" s="1"/>
      <c r="F21" s="1"/>
      <c r="G21" s="1"/>
      <c r="H21" s="1"/>
      <c r="I21" s="1">
        <f t="shared" si="0"/>
        <v>0.81336118520034928</v>
      </c>
    </row>
    <row r="22" spans="3:9" x14ac:dyDescent="0.2">
      <c r="C22" s="19">
        <v>25.661257597415801</v>
      </c>
      <c r="D22" s="1"/>
      <c r="E22" s="1"/>
      <c r="F22" s="1"/>
      <c r="G22" s="1"/>
      <c r="H22" s="1"/>
      <c r="I22" s="1">
        <f t="shared" si="0"/>
        <v>0.83111412095598702</v>
      </c>
    </row>
    <row r="23" spans="3:9" x14ac:dyDescent="0.2">
      <c r="C23" s="19">
        <v>28.598132774977799</v>
      </c>
      <c r="D23" s="1"/>
      <c r="E23" s="1"/>
      <c r="F23" s="1"/>
      <c r="G23" s="1"/>
      <c r="H23" s="1"/>
      <c r="I23" s="1">
        <f t="shared" si="0"/>
        <v>0.8457831090758956</v>
      </c>
    </row>
    <row r="24" spans="3:9" x14ac:dyDescent="0.2">
      <c r="C24" s="19">
        <v>31.5350079525398</v>
      </c>
      <c r="D24" s="1"/>
      <c r="E24" s="1"/>
      <c r="F24" s="1"/>
      <c r="G24" s="1"/>
      <c r="H24" s="1"/>
      <c r="I24" s="1">
        <f t="shared" si="0"/>
        <v>0.85810752071263363</v>
      </c>
    </row>
    <row r="25" spans="3:9" x14ac:dyDescent="0.2">
      <c r="C25" s="19"/>
    </row>
    <row r="26" spans="3:9" x14ac:dyDescent="0.2">
      <c r="C26" s="19"/>
    </row>
    <row r="27" spans="3:9" x14ac:dyDescent="0.2">
      <c r="C27" s="19"/>
    </row>
    <row r="28" spans="3:9" x14ac:dyDescent="0.2">
      <c r="C28" s="19"/>
    </row>
    <row r="29" spans="3:9" x14ac:dyDescent="0.2">
      <c r="C29" s="19"/>
    </row>
    <row r="30" spans="3:9" x14ac:dyDescent="0.2">
      <c r="C30" s="19"/>
    </row>
    <row r="31" spans="3:9" x14ac:dyDescent="0.2">
      <c r="C31" s="19"/>
    </row>
    <row r="32" spans="3:9" x14ac:dyDescent="0.2">
      <c r="C32" s="19"/>
    </row>
    <row r="33" spans="3:3" x14ac:dyDescent="0.2">
      <c r="C33" s="19"/>
    </row>
    <row r="34" spans="3:3" x14ac:dyDescent="0.2">
      <c r="C34" s="19"/>
    </row>
    <row r="35" spans="3:3" x14ac:dyDescent="0.2">
      <c r="C35" s="19"/>
    </row>
    <row r="36" spans="3:3" x14ac:dyDescent="0.2">
      <c r="C36" s="19"/>
    </row>
    <row r="37" spans="3:3" x14ac:dyDescent="0.2">
      <c r="C37" s="19"/>
    </row>
    <row r="38" spans="3:3" x14ac:dyDescent="0.2">
      <c r="C38" s="19"/>
    </row>
    <row r="39" spans="3:3" x14ac:dyDescent="0.2">
      <c r="C39" s="19"/>
    </row>
    <row r="40" spans="3:3" x14ac:dyDescent="0.2">
      <c r="C40" s="19"/>
    </row>
    <row r="41" spans="3:3" x14ac:dyDescent="0.2">
      <c r="C41" s="19"/>
    </row>
    <row r="42" spans="3:3" x14ac:dyDescent="0.2">
      <c r="C42" s="19"/>
    </row>
    <row r="43" spans="3:3" x14ac:dyDescent="0.2">
      <c r="C43" s="19"/>
    </row>
    <row r="44" spans="3:3" x14ac:dyDescent="0.2">
      <c r="C44" s="19"/>
    </row>
    <row r="45" spans="3:3" x14ac:dyDescent="0.2">
      <c r="C45" s="19"/>
    </row>
    <row r="46" spans="3:3" x14ac:dyDescent="0.2">
      <c r="C46" s="19"/>
    </row>
    <row r="47" spans="3:3" x14ac:dyDescent="0.2">
      <c r="C47" s="19"/>
    </row>
    <row r="48" spans="3:3" x14ac:dyDescent="0.2">
      <c r="C48" s="19"/>
    </row>
    <row r="49" spans="3:3" x14ac:dyDescent="0.2">
      <c r="C49" s="19"/>
    </row>
    <row r="50" spans="3:3" x14ac:dyDescent="0.2">
      <c r="C50" s="19"/>
    </row>
    <row r="51" spans="3:3" x14ac:dyDescent="0.2">
      <c r="C51" s="19"/>
    </row>
    <row r="52" spans="3:3" x14ac:dyDescent="0.2">
      <c r="C52" s="19"/>
    </row>
    <row r="53" spans="3:3" x14ac:dyDescent="0.2">
      <c r="C53" s="19"/>
    </row>
    <row r="54" spans="3:3" x14ac:dyDescent="0.2">
      <c r="C54" s="19"/>
    </row>
    <row r="55" spans="3:3" x14ac:dyDescent="0.2">
      <c r="C55" s="19"/>
    </row>
    <row r="56" spans="3:3" x14ac:dyDescent="0.2">
      <c r="C56" s="19"/>
    </row>
    <row r="57" spans="3:3" x14ac:dyDescent="0.2">
      <c r="C57" s="19"/>
    </row>
    <row r="58" spans="3:3" x14ac:dyDescent="0.2">
      <c r="C58" s="19"/>
    </row>
    <row r="59" spans="3:3" x14ac:dyDescent="0.2">
      <c r="C59" s="19"/>
    </row>
    <row r="60" spans="3:3" x14ac:dyDescent="0.2">
      <c r="C60" s="19"/>
    </row>
    <row r="61" spans="3:3" x14ac:dyDescent="0.2">
      <c r="C61" s="19"/>
    </row>
    <row r="62" spans="3:3" x14ac:dyDescent="0.2">
      <c r="C62" s="19"/>
    </row>
  </sheetData>
  <mergeCells count="1"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workbookViewId="0">
      <selection activeCell="V36" sqref="V36"/>
    </sheetView>
  </sheetViews>
  <sheetFormatPr baseColWidth="10" defaultColWidth="8.83203125" defaultRowHeight="15" x14ac:dyDescent="0.2"/>
  <cols>
    <col min="1" max="1" width="11.5" customWidth="1"/>
    <col min="2" max="2" width="12" bestFit="1" customWidth="1"/>
    <col min="4" max="4" width="14.5" customWidth="1"/>
    <col min="5" max="5" width="13.1640625" style="1" customWidth="1"/>
    <col min="6" max="6" width="9" style="1" customWidth="1"/>
    <col min="7" max="7" width="16.5" style="1" customWidth="1"/>
    <col min="8" max="8" width="17.1640625" style="1" customWidth="1"/>
    <col min="9" max="9" width="8.83203125" style="1"/>
    <col min="10" max="10" width="11.83203125" style="1" customWidth="1"/>
    <col min="11" max="11" width="12" style="1" bestFit="1" customWidth="1"/>
  </cols>
  <sheetData>
    <row r="1" spans="1:17" ht="18" x14ac:dyDescent="0.25">
      <c r="A1" s="4" t="s">
        <v>3</v>
      </c>
      <c r="B1">
        <v>447.53561874985428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28</v>
      </c>
      <c r="I1"/>
      <c r="J1" s="5" t="s">
        <v>11</v>
      </c>
      <c r="K1" s="5" t="s">
        <v>12</v>
      </c>
      <c r="L1" s="8"/>
      <c r="N1" s="14"/>
      <c r="O1" s="8"/>
      <c r="Q1" s="8"/>
    </row>
    <row r="2" spans="1:17" ht="17" x14ac:dyDescent="0.25">
      <c r="A2" s="4" t="s">
        <v>5</v>
      </c>
      <c r="B2">
        <v>2.4774060719137019</v>
      </c>
      <c r="D2">
        <v>0</v>
      </c>
      <c r="K2" s="1">
        <v>0</v>
      </c>
    </row>
    <row r="3" spans="1:17" x14ac:dyDescent="0.2">
      <c r="A3" s="3" t="s">
        <v>13</v>
      </c>
      <c r="B3">
        <f>SUM(G5:G20)</f>
        <v>345.30396777191476</v>
      </c>
      <c r="D3" s="1">
        <v>8.2209799408089097E-3</v>
      </c>
      <c r="K3" s="25">
        <f t="shared" ref="K3:K34" si="0">D3/(D3+KD)</f>
        <v>3.3074068511908445E-3</v>
      </c>
    </row>
    <row r="4" spans="1:17" x14ac:dyDescent="0.2">
      <c r="D4" s="1">
        <v>3.2883919763235799E-2</v>
      </c>
      <c r="K4" s="25">
        <f t="shared" si="0"/>
        <v>1.3099649790368841E-2</v>
      </c>
    </row>
    <row r="5" spans="1:17" x14ac:dyDescent="0.2">
      <c r="A5" s="4"/>
      <c r="D5" s="1">
        <v>5.7546859585662614E-2</v>
      </c>
      <c r="E5" s="1">
        <v>10.5</v>
      </c>
      <c r="F5" s="1">
        <f>$B$1*(D5/(D5+$B$2))</f>
        <v>10.159663752236797</v>
      </c>
      <c r="G5" s="1">
        <f>(E5-F5)^2</f>
        <v>0.11582876154153603</v>
      </c>
      <c r="H5" s="1">
        <f t="shared" ref="H5:H20" si="1">E5-F5</f>
        <v>0.34033624776320259</v>
      </c>
      <c r="J5" s="26">
        <f t="shared" ref="J5:J20" si="2">E5/Rmax</f>
        <v>2.346181970796133E-2</v>
      </c>
      <c r="K5" s="25">
        <f t="shared" si="0"/>
        <v>2.2701352309379967E-2</v>
      </c>
      <c r="L5" s="1"/>
    </row>
    <row r="6" spans="1:17" x14ac:dyDescent="0.2">
      <c r="A6" s="4"/>
      <c r="D6" s="1">
        <v>8.2209799408089451E-2</v>
      </c>
      <c r="E6" s="1">
        <v>16.600000000000001</v>
      </c>
      <c r="F6" s="1">
        <f t="shared" ref="F6:F20" si="3">$B$1*(D6/(D6+$B$2))</f>
        <v>14.373958943457147</v>
      </c>
      <c r="G6" s="1">
        <f t="shared" ref="G6:G20" si="4">(E6-F6)^2</f>
        <v>4.9552587854144274</v>
      </c>
      <c r="H6" s="1">
        <f t="shared" si="1"/>
        <v>2.2260410565428543</v>
      </c>
      <c r="J6" s="26">
        <f t="shared" si="2"/>
        <v>3.7092019728776966E-2</v>
      </c>
      <c r="K6" s="25">
        <f t="shared" si="0"/>
        <v>3.211802221152666E-2</v>
      </c>
      <c r="L6" s="1"/>
    </row>
    <row r="7" spans="1:17" x14ac:dyDescent="0.2">
      <c r="A7" s="2"/>
      <c r="D7" s="1">
        <v>0.11509371917132523</v>
      </c>
      <c r="E7" s="1">
        <v>21.9</v>
      </c>
      <c r="F7" s="1">
        <f t="shared" si="3"/>
        <v>19.868290443334374</v>
      </c>
      <c r="G7" s="1">
        <f t="shared" si="4"/>
        <v>4.1278437226464302</v>
      </c>
      <c r="H7" s="1">
        <f t="shared" si="1"/>
        <v>2.0317095566656249</v>
      </c>
      <c r="J7" s="26">
        <f t="shared" si="2"/>
        <v>4.8934652533747916E-2</v>
      </c>
      <c r="K7" s="25">
        <f t="shared" si="0"/>
        <v>4.4394880789230685E-2</v>
      </c>
      <c r="L7" s="1"/>
    </row>
    <row r="8" spans="1:17" x14ac:dyDescent="0.2">
      <c r="A8" s="4"/>
      <c r="D8" s="1">
        <v>0.1644195988161789</v>
      </c>
      <c r="E8" s="1">
        <v>32.4</v>
      </c>
      <c r="F8" s="1">
        <f t="shared" si="3"/>
        <v>27.85332420154424</v>
      </c>
      <c r="G8" s="1">
        <f t="shared" si="4"/>
        <v>20.672260816263311</v>
      </c>
      <c r="H8" s="1">
        <f t="shared" si="1"/>
        <v>4.5466757984557589</v>
      </c>
      <c r="J8" s="26">
        <f t="shared" si="2"/>
        <v>7.2396472241709253E-2</v>
      </c>
      <c r="K8" s="25">
        <f t="shared" si="0"/>
        <v>6.2237111493716857E-2</v>
      </c>
      <c r="L8" s="1"/>
    </row>
    <row r="9" spans="1:17" x14ac:dyDescent="0.2">
      <c r="A9" s="4"/>
      <c r="D9" s="1">
        <v>0.23018743834265046</v>
      </c>
      <c r="E9" s="1">
        <v>43.1</v>
      </c>
      <c r="F9" s="1">
        <f t="shared" si="3"/>
        <v>38.047468077055797</v>
      </c>
      <c r="G9" s="1">
        <f t="shared" si="4"/>
        <v>25.528078832370262</v>
      </c>
      <c r="H9" s="1">
        <f t="shared" si="1"/>
        <v>5.0525319229442047</v>
      </c>
      <c r="J9" s="26">
        <f t="shared" si="2"/>
        <v>9.6305183753631757E-2</v>
      </c>
      <c r="K9" s="25">
        <f t="shared" si="0"/>
        <v>8.5015508225552122E-2</v>
      </c>
      <c r="L9" s="1"/>
    </row>
    <row r="10" spans="1:17" x14ac:dyDescent="0.2">
      <c r="A10" s="3"/>
      <c r="D10" s="1">
        <v>0.3288391976323578</v>
      </c>
      <c r="E10" s="1">
        <v>59.1</v>
      </c>
      <c r="F10" s="1">
        <f t="shared" si="3"/>
        <v>52.442762355340648</v>
      </c>
      <c r="G10" s="1">
        <f t="shared" si="4"/>
        <v>44.318813057469619</v>
      </c>
      <c r="H10" s="1">
        <f t="shared" si="1"/>
        <v>6.6572376446593537</v>
      </c>
      <c r="J10" s="26">
        <f t="shared" si="2"/>
        <v>0.1320565280705252</v>
      </c>
      <c r="K10" s="25">
        <f t="shared" si="0"/>
        <v>0.11718120336842512</v>
      </c>
      <c r="L10" s="1"/>
    </row>
    <row r="11" spans="1:17" x14ac:dyDescent="0.2">
      <c r="D11" s="1">
        <v>0.46037487668530092</v>
      </c>
      <c r="E11" s="1">
        <v>77.599999999999994</v>
      </c>
      <c r="F11" s="1">
        <f t="shared" si="3"/>
        <v>70.132579283182963</v>
      </c>
      <c r="G11" s="1">
        <f t="shared" si="4"/>
        <v>55.762372161948186</v>
      </c>
      <c r="H11" s="1">
        <f t="shared" si="1"/>
        <v>7.4674207168170312</v>
      </c>
      <c r="J11" s="26">
        <f t="shared" si="2"/>
        <v>0.17339401993693326</v>
      </c>
      <c r="K11" s="25">
        <f t="shared" si="0"/>
        <v>0.15670837436155644</v>
      </c>
      <c r="L11" s="1"/>
    </row>
    <row r="12" spans="1:17" x14ac:dyDescent="0.2">
      <c r="D12" s="1">
        <v>0.65767839526471561</v>
      </c>
      <c r="E12" s="1">
        <v>101.8</v>
      </c>
      <c r="F12" s="1">
        <f t="shared" si="3"/>
        <v>93.88407573851029</v>
      </c>
      <c r="G12" s="1">
        <f t="shared" si="4"/>
        <v>62.661856913641358</v>
      </c>
      <c r="H12" s="1">
        <f t="shared" si="1"/>
        <v>7.9159242614897067</v>
      </c>
      <c r="J12" s="26">
        <f t="shared" si="2"/>
        <v>0.22746792821623463</v>
      </c>
      <c r="K12" s="25">
        <f t="shared" si="0"/>
        <v>0.20978011985004905</v>
      </c>
      <c r="L12" s="1"/>
    </row>
    <row r="13" spans="1:17" x14ac:dyDescent="0.2">
      <c r="D13" s="1">
        <v>0.92074975337060183</v>
      </c>
      <c r="E13" s="1">
        <v>118.1</v>
      </c>
      <c r="F13" s="1">
        <f t="shared" si="3"/>
        <v>121.2623351532188</v>
      </c>
      <c r="G13" s="1">
        <f t="shared" si="4"/>
        <v>10.000363621283405</v>
      </c>
      <c r="H13" s="1">
        <f t="shared" si="1"/>
        <v>-3.1623351532188053</v>
      </c>
      <c r="J13" s="26">
        <f t="shared" si="2"/>
        <v>0.26388961023906982</v>
      </c>
      <c r="K13" s="25">
        <f t="shared" si="0"/>
        <v>0.27095571854582867</v>
      </c>
      <c r="L13" s="1"/>
    </row>
    <row r="14" spans="1:17" x14ac:dyDescent="0.2">
      <c r="D14" s="1">
        <v>1.3153567905294312</v>
      </c>
      <c r="E14" s="1">
        <v>153.4</v>
      </c>
      <c r="F14" s="1">
        <f t="shared" si="3"/>
        <v>155.20849482986566</v>
      </c>
      <c r="G14" s="1">
        <f t="shared" si="4"/>
        <v>3.2706535496507914</v>
      </c>
      <c r="H14" s="1">
        <f t="shared" si="1"/>
        <v>-1.8084948298656514</v>
      </c>
      <c r="J14" s="26">
        <f t="shared" si="2"/>
        <v>0.34276601363821602</v>
      </c>
      <c r="K14" s="25">
        <f t="shared" si="0"/>
        <v>0.34680702122308155</v>
      </c>
      <c r="L14" s="1"/>
    </row>
    <row r="15" spans="1:17" x14ac:dyDescent="0.2">
      <c r="D15" s="1">
        <v>1.8414995067412037</v>
      </c>
      <c r="E15" s="1">
        <v>183.9</v>
      </c>
      <c r="F15" s="1">
        <f t="shared" si="3"/>
        <v>190.82070820211075</v>
      </c>
      <c r="G15" s="1">
        <f t="shared" si="4"/>
        <v>47.896202018762942</v>
      </c>
      <c r="H15" s="1">
        <f t="shared" si="1"/>
        <v>-6.9207082021107453</v>
      </c>
      <c r="J15" s="26">
        <f t="shared" si="2"/>
        <v>0.41091701374229417</v>
      </c>
      <c r="K15" s="25">
        <f t="shared" si="0"/>
        <v>0.42638105260794484</v>
      </c>
      <c r="L15" s="1"/>
    </row>
    <row r="16" spans="1:17" x14ac:dyDescent="0.2">
      <c r="D16" s="1">
        <v>2.6307135810588624</v>
      </c>
      <c r="E16" s="1">
        <v>228.3</v>
      </c>
      <c r="F16" s="1">
        <f t="shared" si="3"/>
        <v>230.48364373526283</v>
      </c>
      <c r="G16" s="1">
        <f t="shared" si="4"/>
        <v>4.7682999625525584</v>
      </c>
      <c r="H16" s="1">
        <f t="shared" si="1"/>
        <v>-2.1836437352628195</v>
      </c>
      <c r="J16" s="26">
        <f t="shared" si="2"/>
        <v>0.51012699422167351</v>
      </c>
      <c r="K16" s="25">
        <f t="shared" si="0"/>
        <v>0.51500625666197408</v>
      </c>
      <c r="L16" s="1"/>
    </row>
    <row r="17" spans="4:12" x14ac:dyDescent="0.2">
      <c r="D17" s="1">
        <v>3.6829990134824073</v>
      </c>
      <c r="E17" s="1">
        <v>262.89999999999998</v>
      </c>
      <c r="F17" s="1">
        <f t="shared" si="3"/>
        <v>267.5592301975982</v>
      </c>
      <c r="G17" s="1">
        <f t="shared" si="4"/>
        <v>21.708426034211143</v>
      </c>
      <c r="H17" s="1">
        <f t="shared" si="1"/>
        <v>-4.6592301975982195</v>
      </c>
      <c r="J17" s="26">
        <f t="shared" si="2"/>
        <v>0.58743927630695558</v>
      </c>
      <c r="K17" s="25">
        <f t="shared" si="0"/>
        <v>0.59785013524733066</v>
      </c>
      <c r="L17" s="1"/>
    </row>
    <row r="18" spans="4:12" x14ac:dyDescent="0.2">
      <c r="D18" s="1">
        <v>5.2614271621177249</v>
      </c>
      <c r="E18" s="1">
        <v>302.3</v>
      </c>
      <c r="F18" s="1">
        <f t="shared" si="3"/>
        <v>304.26758004694892</v>
      </c>
      <c r="G18" s="1">
        <f t="shared" si="4"/>
        <v>3.8713712411514765</v>
      </c>
      <c r="H18" s="1">
        <f t="shared" si="1"/>
        <v>-1.9675800469489104</v>
      </c>
      <c r="J18" s="26">
        <f t="shared" si="2"/>
        <v>0.67547696168730575</v>
      </c>
      <c r="K18" s="25">
        <f t="shared" si="0"/>
        <v>0.67987343867040084</v>
      </c>
      <c r="L18" s="1"/>
    </row>
    <row r="19" spans="4:12" x14ac:dyDescent="0.2">
      <c r="D19" s="1">
        <v>7.3659980269648146</v>
      </c>
      <c r="E19" s="1">
        <v>335.4</v>
      </c>
      <c r="F19" s="1">
        <f t="shared" si="3"/>
        <v>334.89903000969838</v>
      </c>
      <c r="G19" s="1">
        <f t="shared" si="4"/>
        <v>0.25097093118278369</v>
      </c>
      <c r="H19" s="1">
        <f t="shared" si="1"/>
        <v>0.5009699903015985</v>
      </c>
      <c r="J19" s="26">
        <f t="shared" si="2"/>
        <v>0.74943755524287903</v>
      </c>
      <c r="K19" s="25">
        <f t="shared" si="0"/>
        <v>0.74831815832939763</v>
      </c>
      <c r="L19" s="1"/>
    </row>
    <row r="20" spans="4:12" x14ac:dyDescent="0.2">
      <c r="D20" s="1">
        <v>10.52285432423545</v>
      </c>
      <c r="E20" s="1">
        <v>368.2</v>
      </c>
      <c r="F20" s="1">
        <f t="shared" si="3"/>
        <v>362.25059941155206</v>
      </c>
      <c r="G20" s="1">
        <f t="shared" si="4"/>
        <v>35.395367361824569</v>
      </c>
      <c r="H20" s="1">
        <f t="shared" si="1"/>
        <v>5.9494005884479293</v>
      </c>
      <c r="J20" s="26">
        <f t="shared" si="2"/>
        <v>0.8227278110925107</v>
      </c>
      <c r="K20" s="25">
        <f t="shared" si="0"/>
        <v>0.80943411928521503</v>
      </c>
      <c r="L20" s="1"/>
    </row>
    <row r="21" spans="4:12" x14ac:dyDescent="0.2">
      <c r="D21" s="1">
        <v>11</v>
      </c>
      <c r="K21" s="25">
        <f t="shared" si="0"/>
        <v>0.81618079482842754</v>
      </c>
      <c r="L21" s="1"/>
    </row>
    <row r="22" spans="4:12" x14ac:dyDescent="0.2">
      <c r="D22" s="1">
        <v>11.4771456757646</v>
      </c>
      <c r="K22" s="25">
        <f t="shared" si="0"/>
        <v>0.82246609445366947</v>
      </c>
      <c r="L22" s="1"/>
    </row>
    <row r="23" spans="4:12" x14ac:dyDescent="0.2">
      <c r="D23" s="1">
        <v>11.9542913515291</v>
      </c>
      <c r="K23" s="25">
        <f t="shared" si="0"/>
        <v>0.82833578066226554</v>
      </c>
      <c r="L23" s="1"/>
    </row>
    <row r="24" spans="4:12" x14ac:dyDescent="0.2">
      <c r="D24" s="1">
        <v>12.4314370272937</v>
      </c>
      <c r="K24" s="25">
        <f t="shared" si="0"/>
        <v>0.83382975758558975</v>
      </c>
      <c r="L24" s="1"/>
    </row>
    <row r="25" spans="4:12" x14ac:dyDescent="0.2">
      <c r="D25" s="1">
        <v>12.908582703058199</v>
      </c>
      <c r="K25" s="25">
        <f t="shared" si="0"/>
        <v>0.83898297937512789</v>
      </c>
      <c r="L25" s="1"/>
    </row>
    <row r="26" spans="4:12" x14ac:dyDescent="0.2">
      <c r="D26" s="1">
        <v>13.3857283788227</v>
      </c>
      <c r="K26" s="25">
        <f t="shared" si="0"/>
        <v>0.84382619465229991</v>
      </c>
    </row>
    <row r="27" spans="4:12" x14ac:dyDescent="0.2">
      <c r="D27" s="1">
        <v>13.8628740545873</v>
      </c>
      <c r="K27" s="25">
        <f t="shared" si="0"/>
        <v>0.84838656052806627</v>
      </c>
    </row>
    <row r="28" spans="4:12" x14ac:dyDescent="0.2">
      <c r="D28" s="1">
        <v>14.3400197303518</v>
      </c>
      <c r="K28" s="25">
        <f t="shared" si="0"/>
        <v>0.85268815209638282</v>
      </c>
    </row>
    <row r="29" spans="4:12" x14ac:dyDescent="0.2">
      <c r="D29" s="1">
        <v>14.8171654061164</v>
      </c>
      <c r="K29" s="25">
        <f t="shared" si="0"/>
        <v>0.85675238758816108</v>
      </c>
    </row>
    <row r="30" spans="4:12" x14ac:dyDescent="0.2">
      <c r="D30" s="1">
        <v>15.294311081880901</v>
      </c>
      <c r="K30" s="25">
        <f t="shared" si="0"/>
        <v>0.86059838503648878</v>
      </c>
    </row>
    <row r="31" spans="4:12" x14ac:dyDescent="0.2">
      <c r="D31" s="1">
        <v>15.771456757645501</v>
      </c>
      <c r="K31" s="25">
        <f t="shared" si="0"/>
        <v>0.86424326298837428</v>
      </c>
    </row>
    <row r="32" spans="4:12" x14ac:dyDescent="0.2">
      <c r="D32" s="1">
        <v>16.248602433409999</v>
      </c>
      <c r="K32" s="25">
        <f t="shared" si="0"/>
        <v>0.86770239524299109</v>
      </c>
    </row>
    <row r="33" spans="4:11" x14ac:dyDescent="0.2">
      <c r="D33" s="1">
        <v>16.725748109174599</v>
      </c>
      <c r="K33" s="25">
        <f t="shared" si="0"/>
        <v>0.8709896276126603</v>
      </c>
    </row>
    <row r="34" spans="4:11" x14ac:dyDescent="0.2">
      <c r="D34" s="1">
        <v>17.2028937849391</v>
      </c>
      <c r="K34" s="25">
        <f t="shared" si="0"/>
        <v>0.87411746315180994</v>
      </c>
    </row>
    <row r="35" spans="4:11" x14ac:dyDescent="0.2">
      <c r="D35" s="1">
        <v>17.6800394607037</v>
      </c>
      <c r="K35" s="25">
        <f t="shared" ref="K35:K61" si="5">D35/(D35+KD)</f>
        <v>0.87709722107868615</v>
      </c>
    </row>
    <row r="36" spans="4:11" x14ac:dyDescent="0.2">
      <c r="D36" s="1">
        <v>18.1571851364683</v>
      </c>
      <c r="K36" s="25">
        <f t="shared" si="5"/>
        <v>0.87993917364801721</v>
      </c>
    </row>
    <row r="37" spans="4:11" x14ac:dyDescent="0.2">
      <c r="D37" s="1">
        <v>18.6343308122328</v>
      </c>
      <c r="K37" s="25">
        <f t="shared" si="5"/>
        <v>0.8826526644629572</v>
      </c>
    </row>
    <row r="38" spans="4:11" x14ac:dyDescent="0.2">
      <c r="D38" s="1">
        <v>19.1114764879974</v>
      </c>
      <c r="K38" s="25">
        <f t="shared" si="5"/>
        <v>0.88524621109783352</v>
      </c>
    </row>
    <row r="39" spans="4:11" x14ac:dyDescent="0.2">
      <c r="D39" s="1">
        <v>19.588622163761901</v>
      </c>
      <c r="K39" s="25">
        <f t="shared" si="5"/>
        <v>0.88772759440648608</v>
      </c>
    </row>
    <row r="40" spans="4:11" x14ac:dyDescent="0.2">
      <c r="D40" s="1">
        <v>20.065767839526501</v>
      </c>
      <c r="K40" s="25">
        <f t="shared" si="5"/>
        <v>0.89010393648888686</v>
      </c>
    </row>
    <row r="41" spans="4:11" x14ac:dyDescent="0.2">
      <c r="D41" s="1">
        <v>20.5429135152912</v>
      </c>
      <c r="K41" s="25">
        <f t="shared" si="5"/>
        <v>0.89238176896159649</v>
      </c>
    </row>
    <row r="42" spans="4:11" x14ac:dyDescent="0.2">
      <c r="D42" s="1">
        <v>21.0200591910558</v>
      </c>
      <c r="K42" s="25">
        <f t="shared" si="5"/>
        <v>0.89456709291031766</v>
      </c>
    </row>
    <row r="43" spans="4:11" x14ac:dyDescent="0.2">
      <c r="D43" s="1">
        <v>21.4972048668204</v>
      </c>
      <c r="K43" s="25">
        <f t="shared" si="5"/>
        <v>0.89666543168335089</v>
      </c>
    </row>
    <row r="44" spans="4:11" x14ac:dyDescent="0.2">
      <c r="D44" s="1">
        <v>21.974350542585</v>
      </c>
      <c r="K44" s="25">
        <f t="shared" si="5"/>
        <v>0.89868187750385509</v>
      </c>
    </row>
    <row r="45" spans="4:11" x14ac:dyDescent="0.2">
      <c r="D45" s="1">
        <v>22.4514962183496</v>
      </c>
      <c r="K45" s="25">
        <f t="shared" si="5"/>
        <v>0.90062113272908439</v>
      </c>
    </row>
    <row r="46" spans="4:11" x14ac:dyDescent="0.2">
      <c r="D46" s="1">
        <v>22.9286418941142</v>
      </c>
      <c r="K46" s="25">
        <f t="shared" si="5"/>
        <v>0.90248754646033869</v>
      </c>
    </row>
    <row r="47" spans="4:11" x14ac:dyDescent="0.2">
      <c r="D47" s="1">
        <v>23.4057875698788</v>
      </c>
      <c r="K47" s="25">
        <f t="shared" si="5"/>
        <v>0.90428514710358077</v>
      </c>
    </row>
    <row r="48" spans="4:11" x14ac:dyDescent="0.2">
      <c r="D48" s="1">
        <v>23.8829332456434</v>
      </c>
      <c r="K48" s="25">
        <f t="shared" si="5"/>
        <v>0.90601767139379563</v>
      </c>
    </row>
    <row r="49" spans="4:11" x14ac:dyDescent="0.2">
      <c r="D49" s="1">
        <v>24.360078921408</v>
      </c>
      <c r="K49" s="25">
        <f t="shared" si="5"/>
        <v>0.90768859032319216</v>
      </c>
    </row>
    <row r="50" spans="4:11" x14ac:dyDescent="0.2">
      <c r="D50" s="1">
        <v>24.8372245971726</v>
      </c>
      <c r="K50" s="25">
        <f t="shared" si="5"/>
        <v>0.90930113235184473</v>
      </c>
    </row>
    <row r="51" spans="4:11" x14ac:dyDescent="0.2">
      <c r="D51" s="1">
        <v>25.3143702729372</v>
      </c>
      <c r="K51" s="25">
        <f t="shared" si="5"/>
        <v>0.91085830422736902</v>
      </c>
    </row>
    <row r="52" spans="4:11" x14ac:dyDescent="0.2">
      <c r="D52" s="1">
        <v>25.7915159487018</v>
      </c>
      <c r="K52" s="25">
        <f t="shared" si="5"/>
        <v>0.91236290969613132</v>
      </c>
    </row>
    <row r="53" spans="4:11" x14ac:dyDescent="0.2">
      <c r="D53" s="1">
        <v>26.2686616244664</v>
      </c>
      <c r="K53" s="25">
        <f t="shared" si="5"/>
        <v>0.91381756635097355</v>
      </c>
    </row>
    <row r="54" spans="4:11" x14ac:dyDescent="0.2">
      <c r="D54" s="1">
        <v>26.745807300231</v>
      </c>
      <c r="K54" s="25">
        <f t="shared" si="5"/>
        <v>0.91522472082843764</v>
      </c>
    </row>
    <row r="55" spans="4:11" x14ac:dyDescent="0.2">
      <c r="D55" s="1">
        <v>27.2229529759956</v>
      </c>
      <c r="K55" s="25">
        <f t="shared" si="5"/>
        <v>0.91658666254110166</v>
      </c>
    </row>
    <row r="56" spans="4:11" x14ac:dyDescent="0.2">
      <c r="D56" s="1">
        <v>27.7000986517602</v>
      </c>
      <c r="K56" s="25">
        <f t="shared" si="5"/>
        <v>0.91790553610715842</v>
      </c>
    </row>
    <row r="57" spans="4:11" x14ac:dyDescent="0.2">
      <c r="D57" s="1">
        <v>28.1772443275248</v>
      </c>
      <c r="K57" s="25">
        <f t="shared" si="5"/>
        <v>0.91918335261918105</v>
      </c>
    </row>
    <row r="58" spans="4:11" x14ac:dyDescent="0.2">
      <c r="D58" s="1">
        <v>28.6543900032894</v>
      </c>
      <c r="K58" s="25">
        <f t="shared" si="5"/>
        <v>0.92042199987661522</v>
      </c>
    </row>
    <row r="59" spans="4:11" x14ac:dyDescent="0.2">
      <c r="D59" s="1">
        <v>29.131535679054</v>
      </c>
      <c r="K59" s="25">
        <f t="shared" si="5"/>
        <v>0.92162325169149784</v>
      </c>
    </row>
    <row r="60" spans="4:11" x14ac:dyDescent="0.2">
      <c r="D60" s="1">
        <v>29.6086813548186</v>
      </c>
      <c r="K60" s="25">
        <f t="shared" si="5"/>
        <v>0.92278877636387446</v>
      </c>
    </row>
    <row r="61" spans="4:11" x14ac:dyDescent="0.2">
      <c r="D61" s="1">
        <v>30.0858270305832</v>
      </c>
      <c r="K61" s="25">
        <f t="shared" si="5"/>
        <v>0.92392014441208115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V23" sqref="V23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style="1" customWidth="1"/>
    <col min="6" max="6" width="9" style="1" customWidth="1"/>
    <col min="7" max="7" width="16.5" style="1" customWidth="1"/>
    <col min="8" max="8" width="17.1640625" style="1" customWidth="1"/>
    <col min="9" max="9" width="11.83203125" style="1" customWidth="1"/>
    <col min="10" max="10" width="8.83203125" style="1"/>
  </cols>
  <sheetData>
    <row r="1" spans="1:10" ht="18" x14ac:dyDescent="0.25">
      <c r="A1" s="4" t="s">
        <v>3</v>
      </c>
      <c r="B1">
        <v>442.68397987780344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28</v>
      </c>
      <c r="I1" s="5" t="s">
        <v>11</v>
      </c>
      <c r="J1" s="5" t="s">
        <v>12</v>
      </c>
    </row>
    <row r="2" spans="1:10" ht="17" x14ac:dyDescent="0.25">
      <c r="A2" s="4" t="s">
        <v>5</v>
      </c>
      <c r="B2">
        <v>2.5771627562649391</v>
      </c>
      <c r="D2">
        <v>0</v>
      </c>
      <c r="J2" s="1">
        <v>0</v>
      </c>
    </row>
    <row r="3" spans="1:10" x14ac:dyDescent="0.2">
      <c r="A3" s="3" t="s">
        <v>13</v>
      </c>
      <c r="B3">
        <f>SUM(G5:G20)</f>
        <v>371.05805122719607</v>
      </c>
      <c r="D3" s="1">
        <v>8.2209799408089097E-3</v>
      </c>
      <c r="J3" s="25">
        <f t="shared" ref="J3:J40" si="0">D3/(D3+KD)</f>
        <v>3.1797910018857927E-3</v>
      </c>
    </row>
    <row r="4" spans="1:10" x14ac:dyDescent="0.2">
      <c r="D4" s="1">
        <v>3.2883919763235799E-2</v>
      </c>
      <c r="J4" s="25">
        <f t="shared" si="0"/>
        <v>1.2598977660153087E-2</v>
      </c>
    </row>
    <row r="5" spans="1:10" x14ac:dyDescent="0.2">
      <c r="D5" s="1">
        <v>5.7546859585662614E-2</v>
      </c>
      <c r="E5" s="1">
        <v>10.4</v>
      </c>
      <c r="F5" s="1">
        <f t="shared" ref="F5:F20" si="1">Rmax*(D5/(D5+KD))</f>
        <v>9.6690248813722732</v>
      </c>
      <c r="G5" s="1">
        <f>(E5-F5)^2</f>
        <v>0.53432462405281977</v>
      </c>
      <c r="H5" s="1">
        <f>E5-F5</f>
        <v>0.73097511862772713</v>
      </c>
      <c r="I5" s="26">
        <f t="shared" ref="I5:I20" si="2">E5/Rmax</f>
        <v>2.3493057062672046E-2</v>
      </c>
      <c r="J5" s="25">
        <f t="shared" si="0"/>
        <v>2.1841822430622559E-2</v>
      </c>
    </row>
    <row r="6" spans="1:10" x14ac:dyDescent="0.2">
      <c r="D6" s="1">
        <v>8.2209799408089451E-2</v>
      </c>
      <c r="E6" s="1">
        <v>16.100000000000001</v>
      </c>
      <c r="F6" s="1">
        <f t="shared" si="1"/>
        <v>13.684792342951241</v>
      </c>
      <c r="G6" s="1">
        <f t="shared" ref="G6:G20" si="3">(E6-F6)^2</f>
        <v>5.8332280266669647</v>
      </c>
      <c r="H6" s="1">
        <f t="shared" ref="H6:H20" si="4">E6-F6</f>
        <v>2.4152076570487608</v>
      </c>
      <c r="I6" s="26">
        <f t="shared" si="2"/>
        <v>3.6369059491251923E-2</v>
      </c>
      <c r="J6" s="25">
        <f t="shared" si="0"/>
        <v>3.0913231481131825E-2</v>
      </c>
    </row>
    <row r="7" spans="1:10" x14ac:dyDescent="0.2">
      <c r="D7" s="1">
        <v>0.11509371917132523</v>
      </c>
      <c r="E7" s="1">
        <v>20.8</v>
      </c>
      <c r="F7" s="1">
        <f t="shared" si="1"/>
        <v>18.924699829515436</v>
      </c>
      <c r="G7" s="1">
        <f t="shared" si="3"/>
        <v>3.5167507294194364</v>
      </c>
      <c r="H7" s="1">
        <f t="shared" si="4"/>
        <v>1.8753001704845644</v>
      </c>
      <c r="I7" s="26">
        <f t="shared" si="2"/>
        <v>4.6986114125344092E-2</v>
      </c>
      <c r="J7" s="25">
        <f t="shared" si="0"/>
        <v>4.2749908941225587E-2</v>
      </c>
    </row>
    <row r="8" spans="1:10" x14ac:dyDescent="0.2">
      <c r="D8" s="1">
        <v>0.1644195988161789</v>
      </c>
      <c r="E8" s="1">
        <v>30.7</v>
      </c>
      <c r="F8" s="1">
        <f t="shared" si="1"/>
        <v>26.548873222414748</v>
      </c>
      <c r="G8" s="1">
        <f t="shared" si="3"/>
        <v>17.231853523585311</v>
      </c>
      <c r="H8" s="1">
        <f t="shared" si="4"/>
        <v>4.1511267775852509</v>
      </c>
      <c r="I8" s="26">
        <f t="shared" si="2"/>
        <v>6.9349697290772283E-2</v>
      </c>
      <c r="J8" s="25">
        <f t="shared" si="0"/>
        <v>5.9972518611907263E-2</v>
      </c>
    </row>
    <row r="9" spans="1:10" x14ac:dyDescent="0.2">
      <c r="D9" s="1">
        <v>0.23018743834265046</v>
      </c>
      <c r="E9" s="1">
        <v>41.4</v>
      </c>
      <c r="F9" s="1">
        <f t="shared" si="1"/>
        <v>36.297677261330975</v>
      </c>
      <c r="G9" s="1">
        <f t="shared" si="3"/>
        <v>26.033697329538967</v>
      </c>
      <c r="H9" s="1">
        <f t="shared" si="4"/>
        <v>5.1023227386690237</v>
      </c>
      <c r="I9" s="26">
        <f t="shared" si="2"/>
        <v>9.3520438691790636E-2</v>
      </c>
      <c r="J9" s="25">
        <f t="shared" si="0"/>
        <v>8.1994557994509831E-2</v>
      </c>
    </row>
    <row r="10" spans="1:10" x14ac:dyDescent="0.2">
      <c r="D10" s="1">
        <v>0.3288391976323578</v>
      </c>
      <c r="E10" s="1">
        <v>56.7</v>
      </c>
      <c r="F10" s="1">
        <f t="shared" si="1"/>
        <v>50.093512343474657</v>
      </c>
      <c r="G10" s="1">
        <f t="shared" si="3"/>
        <v>43.645679155821753</v>
      </c>
      <c r="H10" s="1">
        <f t="shared" si="4"/>
        <v>6.6064876565253456</v>
      </c>
      <c r="I10" s="26">
        <f t="shared" si="2"/>
        <v>0.12808233994745241</v>
      </c>
      <c r="J10" s="25">
        <f t="shared" si="0"/>
        <v>0.11315862922643428</v>
      </c>
    </row>
    <row r="11" spans="1:10" x14ac:dyDescent="0.2">
      <c r="D11" s="1">
        <v>0.46037487668530092</v>
      </c>
      <c r="E11" s="1">
        <v>74.8</v>
      </c>
      <c r="F11" s="1">
        <f t="shared" si="1"/>
        <v>67.094010765838163</v>
      </c>
      <c r="G11" s="1">
        <f t="shared" si="3"/>
        <v>59.382270077018084</v>
      </c>
      <c r="H11" s="1">
        <f t="shared" si="4"/>
        <v>7.7059892341618337</v>
      </c>
      <c r="I11" s="26">
        <f t="shared" si="2"/>
        <v>0.16896929502767971</v>
      </c>
      <c r="J11" s="25">
        <f t="shared" si="0"/>
        <v>0.15156186764282389</v>
      </c>
    </row>
    <row r="12" spans="1:10" x14ac:dyDescent="0.2">
      <c r="D12" s="1">
        <v>0.65767839526471561</v>
      </c>
      <c r="E12" s="1">
        <v>98.5</v>
      </c>
      <c r="F12" s="1">
        <f t="shared" si="1"/>
        <v>90.002468701672939</v>
      </c>
      <c r="G12" s="1">
        <f t="shared" si="3"/>
        <v>72.208038166047984</v>
      </c>
      <c r="H12" s="1">
        <f t="shared" si="4"/>
        <v>8.4975312983270612</v>
      </c>
      <c r="I12" s="26">
        <f t="shared" si="2"/>
        <v>0.22250635775703814</v>
      </c>
      <c r="J12" s="25">
        <f t="shared" si="0"/>
        <v>0.20331087817209204</v>
      </c>
    </row>
    <row r="13" spans="1:10" x14ac:dyDescent="0.2">
      <c r="D13" s="1">
        <v>0.92074975337060183</v>
      </c>
      <c r="E13" s="1">
        <v>113.1</v>
      </c>
      <c r="F13" s="1">
        <f t="shared" si="1"/>
        <v>116.52697549489974</v>
      </c>
      <c r="G13" s="1">
        <f t="shared" si="3"/>
        <v>11.744161042643388</v>
      </c>
      <c r="H13" s="1">
        <f t="shared" si="4"/>
        <v>-3.4269754948997502</v>
      </c>
      <c r="I13" s="26">
        <f t="shared" si="2"/>
        <v>0.25548699555655852</v>
      </c>
      <c r="J13" s="25">
        <f t="shared" si="0"/>
        <v>0.26322835429252567</v>
      </c>
    </row>
    <row r="14" spans="1:10" x14ac:dyDescent="0.2">
      <c r="D14" s="1">
        <v>1.3153567905294312</v>
      </c>
      <c r="E14" s="1">
        <v>149.30000000000001</v>
      </c>
      <c r="F14" s="1">
        <f t="shared" si="1"/>
        <v>149.59138213458618</v>
      </c>
      <c r="G14" s="1">
        <f t="shared" si="3"/>
        <v>8.4903548355994063E-2</v>
      </c>
      <c r="H14" s="1">
        <f t="shared" si="4"/>
        <v>-0.29138213458617201</v>
      </c>
      <c r="I14" s="26">
        <f t="shared" si="2"/>
        <v>0.33726090571701317</v>
      </c>
      <c r="J14" s="25">
        <f t="shared" si="0"/>
        <v>0.33791912274728969</v>
      </c>
    </row>
    <row r="15" spans="1:10" x14ac:dyDescent="0.2">
      <c r="D15" s="1">
        <v>1.8414995067412037</v>
      </c>
      <c r="E15" s="1">
        <v>175.3</v>
      </c>
      <c r="F15" s="1">
        <f t="shared" si="1"/>
        <v>184.49075355051065</v>
      </c>
      <c r="G15" s="1">
        <f t="shared" si="3"/>
        <v>84.469950826223851</v>
      </c>
      <c r="H15" s="1">
        <f t="shared" si="4"/>
        <v>-9.1907535505106353</v>
      </c>
      <c r="I15" s="26">
        <f t="shared" si="2"/>
        <v>0.39599354837369327</v>
      </c>
      <c r="J15" s="25">
        <f t="shared" si="0"/>
        <v>0.41675498083629925</v>
      </c>
    </row>
    <row r="16" spans="1:10" x14ac:dyDescent="0.2">
      <c r="D16" s="1">
        <v>2.6307135810588624</v>
      </c>
      <c r="E16" s="1">
        <v>220.8</v>
      </c>
      <c r="F16" s="1">
        <f t="shared" si="1"/>
        <v>223.61797449671622</v>
      </c>
      <c r="G16" s="1">
        <f t="shared" si="3"/>
        <v>7.9409802641429419</v>
      </c>
      <c r="H16" s="1">
        <f t="shared" si="4"/>
        <v>-2.8179744967162037</v>
      </c>
      <c r="I16" s="26">
        <f t="shared" si="2"/>
        <v>0.49877567302288345</v>
      </c>
      <c r="J16" s="25">
        <f t="shared" si="0"/>
        <v>0.50514133029716313</v>
      </c>
    </row>
    <row r="17" spans="4:10" x14ac:dyDescent="0.2">
      <c r="D17" s="1">
        <v>3.6829990134824073</v>
      </c>
      <c r="E17" s="1">
        <v>257.5</v>
      </c>
      <c r="F17" s="1">
        <f t="shared" si="1"/>
        <v>260.44129866634694</v>
      </c>
      <c r="G17" s="1">
        <f t="shared" si="3"/>
        <v>8.6512378446542773</v>
      </c>
      <c r="H17" s="1">
        <f>E17-F17</f>
        <v>-2.9412986663469383</v>
      </c>
      <c r="I17" s="26">
        <f t="shared" si="2"/>
        <v>0.58167905708058187</v>
      </c>
      <c r="J17" s="25">
        <f t="shared" si="0"/>
        <v>0.58832329721585597</v>
      </c>
    </row>
    <row r="18" spans="4:10" x14ac:dyDescent="0.2">
      <c r="D18" s="1">
        <v>5.2614271621177249</v>
      </c>
      <c r="E18" s="1">
        <v>295</v>
      </c>
      <c r="F18" s="1">
        <f t="shared" si="1"/>
        <v>297.13884004841839</v>
      </c>
      <c r="G18" s="1">
        <f t="shared" si="3"/>
        <v>4.5746367527183702</v>
      </c>
      <c r="H18" s="1">
        <f t="shared" si="4"/>
        <v>-2.1388400484183876</v>
      </c>
      <c r="I18" s="26">
        <f t="shared" si="2"/>
        <v>0.66638959937387054</v>
      </c>
      <c r="J18" s="25">
        <f t="shared" si="0"/>
        <v>0.67122112738400719</v>
      </c>
    </row>
    <row r="19" spans="4:10" x14ac:dyDescent="0.2">
      <c r="D19" s="1">
        <v>7.3659980269648146</v>
      </c>
      <c r="E19" s="1">
        <v>329.4</v>
      </c>
      <c r="F19" s="1">
        <f t="shared" si="1"/>
        <v>327.94494562016433</v>
      </c>
      <c r="G19" s="1">
        <f t="shared" si="3"/>
        <v>2.1171832482788915</v>
      </c>
      <c r="H19" s="1">
        <f t="shared" si="4"/>
        <v>1.4550543798356443</v>
      </c>
      <c r="I19" s="26">
        <f t="shared" si="2"/>
        <v>0.74409740350424725</v>
      </c>
      <c r="J19" s="25">
        <f t="shared" si="0"/>
        <v>0.7408105116220578</v>
      </c>
    </row>
    <row r="20" spans="4:10" x14ac:dyDescent="0.2">
      <c r="D20" s="1">
        <v>10.52285432423545</v>
      </c>
      <c r="E20" s="1">
        <v>360.4</v>
      </c>
      <c r="F20" s="1">
        <f t="shared" si="1"/>
        <v>355.59488230445629</v>
      </c>
      <c r="G20" s="1">
        <f t="shared" si="3"/>
        <v>23.089156068027062</v>
      </c>
      <c r="H20" s="1">
        <f t="shared" si="4"/>
        <v>4.8051176955436858</v>
      </c>
      <c r="I20" s="26">
        <f t="shared" si="2"/>
        <v>0.81412478513336584</v>
      </c>
      <c r="J20" s="25">
        <f t="shared" si="0"/>
        <v>0.80327027511276361</v>
      </c>
    </row>
    <row r="21" spans="4:10" x14ac:dyDescent="0.2">
      <c r="D21" s="1">
        <v>11</v>
      </c>
      <c r="J21" s="25">
        <f t="shared" si="0"/>
        <v>0.81018399775197847</v>
      </c>
    </row>
    <row r="22" spans="4:10" x14ac:dyDescent="0.2">
      <c r="D22" s="1">
        <v>11.4771456757646</v>
      </c>
      <c r="J22" s="25">
        <f t="shared" si="0"/>
        <v>0.81662827675023641</v>
      </c>
    </row>
    <row r="23" spans="4:10" x14ac:dyDescent="0.2">
      <c r="D23" s="1">
        <v>11.9542913515291</v>
      </c>
      <c r="J23" s="25">
        <f t="shared" si="0"/>
        <v>0.8226493551748093</v>
      </c>
    </row>
    <row r="24" spans="4:10" x14ac:dyDescent="0.2">
      <c r="D24" s="1">
        <v>12.4314370272937</v>
      </c>
      <c r="J24" s="25">
        <f t="shared" si="0"/>
        <v>0.82828759554984432</v>
      </c>
    </row>
    <row r="25" spans="4:10" x14ac:dyDescent="0.2">
      <c r="D25" s="1">
        <v>12.908582703058199</v>
      </c>
      <c r="J25" s="25">
        <f t="shared" si="0"/>
        <v>0.83357838581071553</v>
      </c>
    </row>
    <row r="26" spans="4:10" x14ac:dyDescent="0.2">
      <c r="D26" s="1">
        <v>13.3857283788227</v>
      </c>
      <c r="J26" s="25">
        <f t="shared" si="0"/>
        <v>0.83855288277947715</v>
      </c>
    </row>
    <row r="27" spans="4:10" x14ac:dyDescent="0.2">
      <c r="D27" s="1">
        <v>13.8628740545873</v>
      </c>
      <c r="J27" s="25">
        <f t="shared" si="0"/>
        <v>0.84323862617121836</v>
      </c>
    </row>
    <row r="28" spans="4:10" x14ac:dyDescent="0.2">
      <c r="D28" s="1">
        <v>14.3400197303518</v>
      </c>
      <c r="J28" s="25">
        <f t="shared" si="0"/>
        <v>0.84766004869287526</v>
      </c>
    </row>
    <row r="29" spans="4:10" x14ac:dyDescent="0.2">
      <c r="D29" s="1">
        <v>14.8171654061164</v>
      </c>
      <c r="J29" s="25">
        <f t="shared" si="0"/>
        <v>0.85183890218660119</v>
      </c>
    </row>
    <row r="30" spans="4:10" x14ac:dyDescent="0.2">
      <c r="D30" s="1">
        <v>15.294311081880901</v>
      </c>
      <c r="J30" s="25">
        <f t="shared" si="0"/>
        <v>0.85579461550820157</v>
      </c>
    </row>
    <row r="31" spans="4:10" x14ac:dyDescent="0.2">
      <c r="D31" s="1">
        <v>15.771456757645501</v>
      </c>
      <c r="J31" s="25">
        <f t="shared" si="0"/>
        <v>0.85954459656699833</v>
      </c>
    </row>
    <row r="32" spans="4:10" x14ac:dyDescent="0.2">
      <c r="D32" s="1">
        <v>16.248602433409999</v>
      </c>
      <c r="J32" s="25">
        <f t="shared" si="0"/>
        <v>0.86310448843384091</v>
      </c>
    </row>
    <row r="33" spans="4:10" x14ac:dyDescent="0.2">
      <c r="D33" s="1">
        <v>16.725748109174599</v>
      </c>
      <c r="J33" s="25">
        <f t="shared" si="0"/>
        <v>0.86648838746496193</v>
      </c>
    </row>
    <row r="34" spans="4:10" x14ac:dyDescent="0.2">
      <c r="D34" s="1">
        <v>17.2028937849391</v>
      </c>
      <c r="J34" s="25">
        <f t="shared" si="0"/>
        <v>0.86970902985558074</v>
      </c>
    </row>
    <row r="35" spans="4:10" x14ac:dyDescent="0.2">
      <c r="D35" s="1">
        <v>17.6800394607037</v>
      </c>
      <c r="J35" s="25">
        <f t="shared" si="0"/>
        <v>0.87277795182860174</v>
      </c>
    </row>
    <row r="36" spans="4:10" x14ac:dyDescent="0.2">
      <c r="D36" s="1">
        <v>18.1571851364683</v>
      </c>
      <c r="J36" s="25">
        <f t="shared" si="0"/>
        <v>0.87570562770540972</v>
      </c>
    </row>
    <row r="37" spans="4:10" x14ac:dyDescent="0.2">
      <c r="D37" s="1">
        <v>18.6343308122328</v>
      </c>
      <c r="J37" s="25">
        <f t="shared" si="0"/>
        <v>0.878501589341525</v>
      </c>
    </row>
    <row r="38" spans="4:10" x14ac:dyDescent="0.2">
      <c r="D38" s="1">
        <v>19.1114764879974</v>
      </c>
      <c r="J38" s="25">
        <f t="shared" si="0"/>
        <v>0.88117452979689725</v>
      </c>
    </row>
    <row r="39" spans="4:10" x14ac:dyDescent="0.2">
      <c r="D39" s="1">
        <v>19.588622163761901</v>
      </c>
      <c r="J39" s="25">
        <f t="shared" si="0"/>
        <v>0.88373239361641254</v>
      </c>
    </row>
    <row r="40" spans="4:10" x14ac:dyDescent="0.2">
      <c r="D40" s="1">
        <v>20.065767839526501</v>
      </c>
      <c r="J40" s="25">
        <f t="shared" si="0"/>
        <v>0.88618245569573284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selection activeCell="V24" sqref="V24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style="1" customWidth="1"/>
    <col min="6" max="6" width="9" style="1" customWidth="1"/>
    <col min="7" max="7" width="16.83203125" style="1" customWidth="1"/>
    <col min="8" max="8" width="17.1640625" style="1" customWidth="1"/>
    <col min="9" max="9" width="11.83203125" style="1" customWidth="1"/>
    <col min="10" max="11" width="8.83203125" style="1"/>
  </cols>
  <sheetData>
    <row r="1" spans="1:11" ht="18" x14ac:dyDescent="0.25">
      <c r="A1" s="4" t="s">
        <v>3</v>
      </c>
      <c r="B1">
        <v>422.97377389915647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28</v>
      </c>
      <c r="I1" s="5" t="s">
        <v>11</v>
      </c>
      <c r="J1" s="5" t="s">
        <v>12</v>
      </c>
      <c r="K1"/>
    </row>
    <row r="2" spans="1:11" ht="17" x14ac:dyDescent="0.25">
      <c r="A2" s="4" t="s">
        <v>5</v>
      </c>
      <c r="B2">
        <v>2.4666893962782086</v>
      </c>
      <c r="D2">
        <v>0</v>
      </c>
      <c r="J2" s="25">
        <f t="shared" ref="J2:J4" si="0">D2/(D2+KD)</f>
        <v>0</v>
      </c>
    </row>
    <row r="3" spans="1:11" x14ac:dyDescent="0.2">
      <c r="A3" s="3" t="s">
        <v>13</v>
      </c>
      <c r="B3">
        <f>SUM(G5:G20)</f>
        <v>215.43199799201096</v>
      </c>
      <c r="D3" s="1">
        <v>8.2209799408089097E-3</v>
      </c>
      <c r="J3" s="25">
        <f t="shared" si="0"/>
        <v>3.3217283420857871E-3</v>
      </c>
    </row>
    <row r="4" spans="1:11" x14ac:dyDescent="0.2">
      <c r="D4" s="1">
        <v>3.2883919763235799E-2</v>
      </c>
      <c r="J4" s="25">
        <f t="shared" si="0"/>
        <v>1.3155813255085398E-2</v>
      </c>
    </row>
    <row r="5" spans="1:11" x14ac:dyDescent="0.2">
      <c r="D5" s="1">
        <v>5.7546859585662614E-2</v>
      </c>
      <c r="E5" s="1">
        <v>10</v>
      </c>
      <c r="F5" s="1">
        <f t="shared" ref="F5:F20" si="1">Rmax*(D5/(D5+KD))</f>
        <v>9.6428423918118522</v>
      </c>
      <c r="G5" s="1">
        <f>(E5-F5)^2</f>
        <v>0.12756155708667849</v>
      </c>
      <c r="H5" s="1">
        <f>E5-F5</f>
        <v>0.35715760818814779</v>
      </c>
      <c r="I5" s="26">
        <f t="shared" ref="I5:I20" si="2">E5/Rmax</f>
        <v>2.3642127756091459E-2</v>
      </c>
      <c r="J5" s="25">
        <f t="shared" ref="J5:J61" si="3">D5/(D5+KD)</f>
        <v>2.2797731175907034E-2</v>
      </c>
    </row>
    <row r="6" spans="1:11" x14ac:dyDescent="0.2">
      <c r="D6" s="1">
        <v>8.2209799408089451E-2</v>
      </c>
      <c r="E6" s="1">
        <v>15.5</v>
      </c>
      <c r="F6" s="1">
        <f t="shared" si="1"/>
        <v>13.642198626756452</v>
      </c>
      <c r="G6" s="1">
        <f t="shared" ref="G6:G20" si="4">(E6-F6)^2</f>
        <v>3.451425942425614</v>
      </c>
      <c r="H6" s="1">
        <f t="shared" ref="H6:H20" si="5">E6-F6</f>
        <v>1.8578013732435483</v>
      </c>
      <c r="I6" s="26">
        <f t="shared" si="2"/>
        <v>3.6645298021941761E-2</v>
      </c>
      <c r="J6" s="25">
        <f t="shared" si="3"/>
        <v>3.2253060280775146E-2</v>
      </c>
    </row>
    <row r="7" spans="1:11" x14ac:dyDescent="0.2">
      <c r="D7" s="1">
        <v>0.11509371917132523</v>
      </c>
      <c r="E7" s="1">
        <v>20.8</v>
      </c>
      <c r="F7" s="1">
        <f t="shared" si="1"/>
        <v>18.855814982548914</v>
      </c>
      <c r="G7" s="1">
        <f t="shared" si="4"/>
        <v>3.779855382081283</v>
      </c>
      <c r="H7" s="1">
        <f t="shared" si="5"/>
        <v>1.9441850174510868</v>
      </c>
      <c r="I7" s="26">
        <f t="shared" si="2"/>
        <v>4.9175625732670238E-2</v>
      </c>
      <c r="J7" s="25">
        <f t="shared" si="3"/>
        <v>4.4579158676264483E-2</v>
      </c>
    </row>
    <row r="8" spans="1:11" x14ac:dyDescent="0.2">
      <c r="D8" s="1">
        <v>0.1644195988161789</v>
      </c>
      <c r="E8" s="1">
        <v>29.5</v>
      </c>
      <c r="F8" s="1">
        <f t="shared" si="1"/>
        <v>26.431887977248021</v>
      </c>
      <c r="G8" s="1">
        <f t="shared" si="4"/>
        <v>9.4133113841552412</v>
      </c>
      <c r="H8" s="1">
        <f t="shared" si="5"/>
        <v>3.0681120227519791</v>
      </c>
      <c r="I8" s="26">
        <f t="shared" si="2"/>
        <v>6.9744276880469802E-2</v>
      </c>
      <c r="J8" s="25">
        <f t="shared" si="3"/>
        <v>6.2490607239279558E-2</v>
      </c>
    </row>
    <row r="9" spans="1:11" x14ac:dyDescent="0.2">
      <c r="D9" s="1">
        <v>0.23018743834265046</v>
      </c>
      <c r="E9" s="1">
        <v>39.6</v>
      </c>
      <c r="F9" s="1">
        <f t="shared" si="1"/>
        <v>36.102223227282863</v>
      </c>
      <c r="G9" s="1">
        <f t="shared" si="4"/>
        <v>12.234442351759519</v>
      </c>
      <c r="H9" s="1">
        <f t="shared" si="5"/>
        <v>3.4977767727171383</v>
      </c>
      <c r="I9" s="26">
        <f t="shared" si="2"/>
        <v>9.3622825914122174E-2</v>
      </c>
      <c r="J9" s="25">
        <f t="shared" si="3"/>
        <v>8.5353337381835384E-2</v>
      </c>
    </row>
    <row r="10" spans="1:11" x14ac:dyDescent="0.2">
      <c r="D10" s="1">
        <v>0.3288391976323578</v>
      </c>
      <c r="E10" s="1">
        <v>54.7</v>
      </c>
      <c r="F10" s="1">
        <f t="shared" si="1"/>
        <v>49.754581917532931</v>
      </c>
      <c r="G10" s="1">
        <f t="shared" si="4"/>
        <v>24.457160010392286</v>
      </c>
      <c r="H10" s="1">
        <f t="shared" si="5"/>
        <v>4.9454180824670715</v>
      </c>
      <c r="I10" s="26">
        <f t="shared" si="2"/>
        <v>0.12932243882582029</v>
      </c>
      <c r="J10" s="25">
        <f t="shared" si="3"/>
        <v>0.11763041821452315</v>
      </c>
    </row>
    <row r="11" spans="1:11" x14ac:dyDescent="0.2">
      <c r="D11" s="1">
        <v>0.46037487668530092</v>
      </c>
      <c r="E11" s="1">
        <v>72</v>
      </c>
      <c r="F11" s="1">
        <f t="shared" si="1"/>
        <v>66.526212218356733</v>
      </c>
      <c r="G11" s="1">
        <f t="shared" si="4"/>
        <v>29.96235267846712</v>
      </c>
      <c r="H11" s="1">
        <f t="shared" si="5"/>
        <v>5.4737877816432672</v>
      </c>
      <c r="I11" s="26">
        <f t="shared" si="2"/>
        <v>0.17022331984385849</v>
      </c>
      <c r="J11" s="25">
        <f t="shared" si="3"/>
        <v>0.15728212083952425</v>
      </c>
    </row>
    <row r="12" spans="1:11" x14ac:dyDescent="0.2">
      <c r="D12" s="1">
        <v>0.65767839526471561</v>
      </c>
      <c r="E12" s="1">
        <v>94.9</v>
      </c>
      <c r="F12" s="1">
        <f t="shared" si="1"/>
        <v>89.035840661922308</v>
      </c>
      <c r="G12" s="1">
        <f t="shared" si="4"/>
        <v>34.388364742363869</v>
      </c>
      <c r="H12" s="1">
        <f t="shared" si="5"/>
        <v>5.8641593380776982</v>
      </c>
      <c r="I12" s="26">
        <f t="shared" si="2"/>
        <v>0.22436379240530796</v>
      </c>
      <c r="J12" s="25">
        <f t="shared" si="3"/>
        <v>0.21049967198001698</v>
      </c>
    </row>
    <row r="13" spans="1:11" x14ac:dyDescent="0.2">
      <c r="D13" s="1">
        <v>0.92074975337060183</v>
      </c>
      <c r="E13" s="1">
        <v>112.2</v>
      </c>
      <c r="F13" s="1">
        <f t="shared" si="1"/>
        <v>114.96973991112347</v>
      </c>
      <c r="G13" s="1">
        <f t="shared" si="4"/>
        <v>7.6714591752702255</v>
      </c>
      <c r="H13" s="1">
        <f t="shared" si="5"/>
        <v>-2.769739911123466</v>
      </c>
      <c r="I13" s="26">
        <f t="shared" si="2"/>
        <v>0.26526467342334614</v>
      </c>
      <c r="J13" s="25">
        <f t="shared" si="3"/>
        <v>0.27181292790633882</v>
      </c>
    </row>
    <row r="14" spans="1:11" x14ac:dyDescent="0.2">
      <c r="D14" s="1">
        <v>1.3153567905294312</v>
      </c>
      <c r="E14" s="1">
        <v>147.9</v>
      </c>
      <c r="F14" s="1">
        <f t="shared" si="1"/>
        <v>147.10593108428716</v>
      </c>
      <c r="G14" s="1">
        <f t="shared" si="4"/>
        <v>0.63054544290136816</v>
      </c>
      <c r="H14" s="1">
        <f t="shared" si="5"/>
        <v>0.79406891571284177</v>
      </c>
      <c r="I14" s="26">
        <f t="shared" si="2"/>
        <v>0.34966706951259269</v>
      </c>
      <c r="J14" s="25">
        <f t="shared" si="3"/>
        <v>0.34778972163735028</v>
      </c>
    </row>
    <row r="15" spans="1:11" x14ac:dyDescent="0.2">
      <c r="D15" s="1">
        <v>1.8414995067412037</v>
      </c>
      <c r="E15" s="1">
        <v>174</v>
      </c>
      <c r="F15" s="1">
        <f t="shared" si="1"/>
        <v>180.79662093132976</v>
      </c>
      <c r="G15" s="1">
        <f t="shared" si="4"/>
        <v>46.194056084189754</v>
      </c>
      <c r="H15" s="1">
        <f t="shared" si="5"/>
        <v>-6.7966209313297554</v>
      </c>
      <c r="I15" s="26">
        <f t="shared" si="2"/>
        <v>0.41137302295599137</v>
      </c>
      <c r="J15" s="25">
        <f t="shared" si="3"/>
        <v>0.42744168099281371</v>
      </c>
    </row>
    <row r="16" spans="1:11" x14ac:dyDescent="0.2">
      <c r="D16" s="1">
        <v>2.6307135810588624</v>
      </c>
      <c r="E16" s="1">
        <v>217</v>
      </c>
      <c r="F16" s="1">
        <f t="shared" si="1"/>
        <v>218.29210999706521</v>
      </c>
      <c r="G16" s="1">
        <f t="shared" si="4"/>
        <v>1.6695482445158591</v>
      </c>
      <c r="H16" s="1">
        <f t="shared" si="5"/>
        <v>-1.2921099970652108</v>
      </c>
      <c r="I16" s="26">
        <f t="shared" si="2"/>
        <v>0.51303417230718462</v>
      </c>
      <c r="J16" s="25">
        <f t="shared" si="3"/>
        <v>0.5160889952697385</v>
      </c>
    </row>
    <row r="17" spans="4:10" x14ac:dyDescent="0.2">
      <c r="D17" s="1">
        <v>3.6829990134824073</v>
      </c>
      <c r="E17" s="1">
        <v>249.8</v>
      </c>
      <c r="F17" s="1">
        <f t="shared" si="1"/>
        <v>253.31559718164058</v>
      </c>
      <c r="G17" s="1">
        <f t="shared" si="4"/>
        <v>12.359423543559137</v>
      </c>
      <c r="H17" s="1">
        <f t="shared" si="5"/>
        <v>-3.5155971816405724</v>
      </c>
      <c r="I17" s="26">
        <f t="shared" si="2"/>
        <v>0.59058035134716469</v>
      </c>
      <c r="J17" s="25">
        <f t="shared" si="3"/>
        <v>0.59889197111789483</v>
      </c>
    </row>
    <row r="18" spans="4:10" x14ac:dyDescent="0.2">
      <c r="D18" s="1">
        <v>5.2614271621177249</v>
      </c>
      <c r="E18" s="1">
        <v>286.39999999999998</v>
      </c>
      <c r="F18" s="1">
        <f t="shared" si="1"/>
        <v>287.96740914042084</v>
      </c>
      <c r="G18" s="1">
        <f t="shared" si="4"/>
        <v>2.4567714134748715</v>
      </c>
      <c r="H18" s="1">
        <f t="shared" si="5"/>
        <v>-1.5674091404208639</v>
      </c>
      <c r="I18" s="26">
        <f t="shared" si="2"/>
        <v>0.67711053893445927</v>
      </c>
      <c r="J18" s="25">
        <f t="shared" si="3"/>
        <v>0.68081622764884886</v>
      </c>
    </row>
    <row r="19" spans="4:10" x14ac:dyDescent="0.2">
      <c r="D19" s="1">
        <v>7.3659980269648146</v>
      </c>
      <c r="E19" s="1">
        <v>316.5</v>
      </c>
      <c r="F19" s="1">
        <f t="shared" si="1"/>
        <v>316.8639304687112</v>
      </c>
      <c r="G19" s="1">
        <f t="shared" si="4"/>
        <v>0.13244538605635595</v>
      </c>
      <c r="H19" s="1">
        <f t="shared" si="5"/>
        <v>-0.36393046871120305</v>
      </c>
      <c r="I19" s="26">
        <f t="shared" si="2"/>
        <v>0.74827334348029462</v>
      </c>
      <c r="J19" s="25">
        <f t="shared" si="3"/>
        <v>0.74913375254385506</v>
      </c>
    </row>
    <row r="20" spans="4:10" x14ac:dyDescent="0.2">
      <c r="D20" s="1">
        <v>10.52285432423545</v>
      </c>
      <c r="E20" s="1">
        <v>347.8</v>
      </c>
      <c r="F20" s="1">
        <f t="shared" si="1"/>
        <v>342.65186687688521</v>
      </c>
      <c r="G20" s="1">
        <f t="shared" si="4"/>
        <v>26.503274653311777</v>
      </c>
      <c r="H20" s="1">
        <f t="shared" si="5"/>
        <v>5.1481331231148033</v>
      </c>
      <c r="I20" s="26">
        <f t="shared" si="2"/>
        <v>0.82227320335686094</v>
      </c>
      <c r="J20" s="25">
        <f t="shared" si="3"/>
        <v>0.81010192125665625</v>
      </c>
    </row>
    <row r="21" spans="4:10" x14ac:dyDescent="0.2">
      <c r="D21" s="1">
        <v>11</v>
      </c>
      <c r="J21" s="25">
        <f t="shared" si="3"/>
        <v>0.81683030448746163</v>
      </c>
    </row>
    <row r="22" spans="4:10" x14ac:dyDescent="0.2">
      <c r="D22" s="1">
        <v>11.4771456757646</v>
      </c>
      <c r="J22" s="25">
        <f t="shared" si="3"/>
        <v>0.82309820909859399</v>
      </c>
    </row>
    <row r="23" spans="4:10" x14ac:dyDescent="0.2">
      <c r="D23" s="1">
        <v>11.9542913515291</v>
      </c>
      <c r="J23" s="25">
        <f t="shared" si="3"/>
        <v>0.82895134253242342</v>
      </c>
    </row>
    <row r="24" spans="4:10" x14ac:dyDescent="0.2">
      <c r="D24" s="1">
        <v>12.4314370272937</v>
      </c>
      <c r="J24" s="25">
        <f t="shared" si="3"/>
        <v>0.83442955670080787</v>
      </c>
    </row>
    <row r="25" spans="4:10" x14ac:dyDescent="0.2">
      <c r="D25" s="1">
        <v>12.908582703058199</v>
      </c>
      <c r="J25" s="25">
        <f t="shared" si="3"/>
        <v>0.83956775656772475</v>
      </c>
    </row>
    <row r="26" spans="4:10" x14ac:dyDescent="0.2">
      <c r="D26" s="1">
        <v>13.3857283788227</v>
      </c>
      <c r="J26" s="25">
        <f t="shared" si="3"/>
        <v>0.84439664464605579</v>
      </c>
    </row>
    <row r="27" spans="4:10" x14ac:dyDescent="0.2">
      <c r="D27" s="1">
        <v>13.8628740545873</v>
      </c>
      <c r="J27" s="25">
        <f t="shared" si="3"/>
        <v>0.84894333497032548</v>
      </c>
    </row>
    <row r="28" spans="4:10" x14ac:dyDescent="0.2">
      <c r="D28" s="1">
        <v>14.3400197303518</v>
      </c>
      <c r="J28" s="25">
        <f t="shared" si="3"/>
        <v>0.85323186248462102</v>
      </c>
    </row>
    <row r="29" spans="4:10" x14ac:dyDescent="0.2">
      <c r="D29" s="1">
        <v>14.8171654061164</v>
      </c>
      <c r="J29" s="25">
        <f t="shared" si="3"/>
        <v>0.85728360805620418</v>
      </c>
    </row>
    <row r="30" spans="4:10" x14ac:dyDescent="0.2">
      <c r="D30" s="1">
        <v>15.294311081880901</v>
      </c>
      <c r="J30" s="25">
        <f t="shared" si="3"/>
        <v>0.8611176549816818</v>
      </c>
    </row>
    <row r="31" spans="4:10" x14ac:dyDescent="0.2">
      <c r="D31" s="1">
        <v>15.771456757645501</v>
      </c>
      <c r="J31" s="25">
        <f t="shared" si="3"/>
        <v>0.86475108953178714</v>
      </c>
    </row>
    <row r="32" spans="4:10" x14ac:dyDescent="0.2">
      <c r="D32" s="1">
        <v>16.248602433409999</v>
      </c>
      <c r="J32" s="25">
        <f t="shared" si="3"/>
        <v>0.8681992555218786</v>
      </c>
    </row>
    <row r="33" spans="4:10" x14ac:dyDescent="0.2">
      <c r="D33" s="1">
        <v>16.725748109174599</v>
      </c>
      <c r="J33" s="25">
        <f t="shared" si="3"/>
        <v>0.87147597090898998</v>
      </c>
    </row>
    <row r="34" spans="4:10" x14ac:dyDescent="0.2">
      <c r="D34" s="1">
        <v>17.2028937849391</v>
      </c>
      <c r="J34" s="25">
        <f t="shared" si="3"/>
        <v>0.87459371286354071</v>
      </c>
    </row>
    <row r="35" spans="4:10" x14ac:dyDescent="0.2">
      <c r="D35" s="1">
        <v>17.6800394607037</v>
      </c>
      <c r="J35" s="25">
        <f t="shared" si="3"/>
        <v>0.87756377654214712</v>
      </c>
    </row>
    <row r="36" spans="4:10" x14ac:dyDescent="0.2">
      <c r="D36" s="1">
        <v>18.1571851364683</v>
      </c>
      <c r="J36" s="25">
        <f t="shared" si="3"/>
        <v>0.88039641182060102</v>
      </c>
    </row>
    <row r="37" spans="4:10" x14ac:dyDescent="0.2">
      <c r="D37" s="1">
        <v>18.6343308122328</v>
      </c>
      <c r="J37" s="25">
        <f t="shared" si="3"/>
        <v>0.88310094147565055</v>
      </c>
    </row>
    <row r="38" spans="4:10" x14ac:dyDescent="0.2">
      <c r="D38" s="1">
        <v>19.1114764879974</v>
      </c>
      <c r="J38" s="25">
        <f t="shared" si="3"/>
        <v>0.88568586368706481</v>
      </c>
    </row>
    <row r="39" spans="4:10" x14ac:dyDescent="0.2">
      <c r="D39" s="1">
        <v>19.588622163761901</v>
      </c>
      <c r="J39" s="25">
        <f t="shared" si="3"/>
        <v>0.88815894123448402</v>
      </c>
    </row>
    <row r="40" spans="4:10" x14ac:dyDescent="0.2">
      <c r="D40" s="1">
        <v>20.065767839526501</v>
      </c>
      <c r="J40" s="25">
        <f t="shared" si="3"/>
        <v>0.89052727936132192</v>
      </c>
    </row>
    <row r="41" spans="4:10" x14ac:dyDescent="0.2">
      <c r="D41" s="1">
        <v>20.5429135152912</v>
      </c>
      <c r="J41" s="25">
        <f t="shared" si="3"/>
        <v>0.89279739395076918</v>
      </c>
    </row>
    <row r="42" spans="4:10" x14ac:dyDescent="0.2">
      <c r="D42" s="1">
        <v>21.0200591910558</v>
      </c>
      <c r="J42" s="25">
        <f t="shared" si="3"/>
        <v>0.89497527139161137</v>
      </c>
    </row>
    <row r="43" spans="4:10" x14ac:dyDescent="0.2">
      <c r="D43" s="1">
        <v>21.4972048668204</v>
      </c>
      <c r="J43" s="25">
        <f t="shared" si="3"/>
        <v>0.89706642129211023</v>
      </c>
    </row>
    <row r="44" spans="4:10" x14ac:dyDescent="0.2">
      <c r="D44" s="1">
        <v>21.974350542585</v>
      </c>
      <c r="J44" s="25">
        <f t="shared" si="3"/>
        <v>0.89907592301929939</v>
      </c>
    </row>
    <row r="45" spans="4:10" x14ac:dyDescent="0.2">
      <c r="D45" s="1">
        <v>22.4514962183496</v>
      </c>
      <c r="J45" s="25">
        <f t="shared" si="3"/>
        <v>0.90100846689133818</v>
      </c>
    </row>
    <row r="46" spans="4:10" x14ac:dyDescent="0.2">
      <c r="D46" s="1">
        <v>22.9286418941142</v>
      </c>
      <c r="J46" s="25">
        <f t="shared" si="3"/>
        <v>0.90286839072615643</v>
      </c>
    </row>
    <row r="47" spans="4:10" x14ac:dyDescent="0.2">
      <c r="D47" s="1">
        <v>23.4057875698788</v>
      </c>
      <c r="J47" s="25">
        <f t="shared" si="3"/>
        <v>0.90465971234587206</v>
      </c>
    </row>
    <row r="48" spans="4:10" x14ac:dyDescent="0.2">
      <c r="D48" s="1">
        <v>23.8829332456434</v>
      </c>
      <c r="J48" s="25">
        <f t="shared" si="3"/>
        <v>0.90638615854961935</v>
      </c>
    </row>
    <row r="49" spans="4:10" x14ac:dyDescent="0.2">
      <c r="D49" s="1">
        <v>24.360078921408</v>
      </c>
      <c r="J49" s="25">
        <f t="shared" si="3"/>
        <v>0.90805119099448206</v>
      </c>
    </row>
    <row r="50" spans="4:10" x14ac:dyDescent="0.2">
      <c r="D50" s="1">
        <v>24.8372245971726</v>
      </c>
      <c r="J50" s="25">
        <f t="shared" si="3"/>
        <v>0.90965802936275453</v>
      </c>
    </row>
    <row r="51" spans="4:10" x14ac:dyDescent="0.2">
      <c r="D51" s="1">
        <v>25.3143702729372</v>
      </c>
      <c r="J51" s="25">
        <f t="shared" si="3"/>
        <v>0.91120967214178716</v>
      </c>
    </row>
    <row r="52" spans="4:10" x14ac:dyDescent="0.2">
      <c r="D52" s="1">
        <v>25.7915159487018</v>
      </c>
      <c r="J52" s="25">
        <f t="shared" si="3"/>
        <v>0.91270891529859988</v>
      </c>
    </row>
    <row r="53" spans="4:10" x14ac:dyDescent="0.2">
      <c r="D53" s="1">
        <v>26.2686616244664</v>
      </c>
      <c r="J53" s="25">
        <f t="shared" si="3"/>
        <v>0.91415836909396175</v>
      </c>
    </row>
    <row r="54" spans="4:10" x14ac:dyDescent="0.2">
      <c r="D54" s="1">
        <v>26.745807300231</v>
      </c>
      <c r="J54" s="25">
        <f t="shared" si="3"/>
        <v>0.91556047324866385</v>
      </c>
    </row>
    <row r="55" spans="4:10" x14ac:dyDescent="0.2">
      <c r="D55" s="1">
        <v>27.2229529759956</v>
      </c>
      <c r="J55" s="25">
        <f t="shared" si="3"/>
        <v>0.91691751064735727</v>
      </c>
    </row>
    <row r="56" spans="4:10" x14ac:dyDescent="0.2">
      <c r="D56" s="1">
        <v>27.7000986517602</v>
      </c>
      <c r="J56" s="25">
        <f t="shared" si="3"/>
        <v>0.91823161974187684</v>
      </c>
    </row>
    <row r="57" spans="4:10" x14ac:dyDescent="0.2">
      <c r="D57" s="1">
        <v>28.1772443275248</v>
      </c>
      <c r="J57" s="25">
        <f t="shared" si="3"/>
        <v>0.9195048057957983</v>
      </c>
    </row>
    <row r="58" spans="4:10" x14ac:dyDescent="0.2">
      <c r="D58" s="1">
        <v>28.6543900032894</v>
      </c>
      <c r="J58" s="25">
        <f t="shared" si="3"/>
        <v>0.92073895109459214</v>
      </c>
    </row>
    <row r="59" spans="4:10" x14ac:dyDescent="0.2">
      <c r="D59" s="1">
        <v>29.131535679054</v>
      </c>
      <c r="J59" s="25">
        <f t="shared" si="3"/>
        <v>0.92193582423071352</v>
      </c>
    </row>
    <row r="60" spans="4:10" x14ac:dyDescent="0.2">
      <c r="D60" s="1">
        <v>29.6086813548186</v>
      </c>
      <c r="J60" s="25">
        <f t="shared" si="3"/>
        <v>0.92309708855995509</v>
      </c>
    </row>
    <row r="61" spans="4:10" x14ac:dyDescent="0.2">
      <c r="D61" s="1">
        <v>30.0858270305832</v>
      </c>
      <c r="J61" s="25">
        <f t="shared" si="3"/>
        <v>0.92422430991409421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workbookViewId="0">
      <selection activeCell="J3" sqref="J3"/>
    </sheetView>
  </sheetViews>
  <sheetFormatPr baseColWidth="10" defaultColWidth="8.83203125" defaultRowHeight="15" x14ac:dyDescent="0.2"/>
  <cols>
    <col min="3" max="3" width="14.5" customWidth="1"/>
    <col min="4" max="7" width="8.83203125" style="1"/>
    <col min="8" max="8" width="12" style="1" bestFit="1" customWidth="1"/>
    <col min="9" max="9" width="8.83203125" style="1"/>
  </cols>
  <sheetData>
    <row r="1" spans="1:9" x14ac:dyDescent="0.2">
      <c r="A1" t="s">
        <v>33</v>
      </c>
      <c r="B1" s="1">
        <f>Summary!E3</f>
        <v>2.5070860748189499</v>
      </c>
      <c r="C1" s="15" t="s">
        <v>0</v>
      </c>
      <c r="D1" s="21" t="s">
        <v>31</v>
      </c>
      <c r="E1" s="21"/>
      <c r="F1" s="21"/>
      <c r="G1" s="21"/>
      <c r="H1" s="21"/>
      <c r="I1"/>
    </row>
    <row r="2" spans="1:9" x14ac:dyDescent="0.2">
      <c r="A2" t="s">
        <v>34</v>
      </c>
      <c r="B2" s="1">
        <f>Summary!G3</f>
        <v>437.73112417560469</v>
      </c>
      <c r="D2" s="15">
        <v>1</v>
      </c>
      <c r="E2" s="15">
        <v>2</v>
      </c>
      <c r="F2" s="15">
        <v>3</v>
      </c>
      <c r="G2" s="15" t="s">
        <v>16</v>
      </c>
      <c r="H2" s="17" t="s">
        <v>32</v>
      </c>
      <c r="I2" s="20" t="s">
        <v>12</v>
      </c>
    </row>
    <row r="3" spans="1:9" x14ac:dyDescent="0.2">
      <c r="C3" s="18">
        <v>0</v>
      </c>
      <c r="I3" s="1">
        <f>C3/(C3+$B$1)</f>
        <v>0</v>
      </c>
    </row>
    <row r="4" spans="1:9" x14ac:dyDescent="0.2">
      <c r="C4" s="19">
        <v>8.2209799408089097E-3</v>
      </c>
      <c r="I4" s="1">
        <f t="shared" ref="I4:I62" si="0">C4/(C4+$B$1)</f>
        <v>3.2683802660403659E-3</v>
      </c>
    </row>
    <row r="5" spans="1:9" x14ac:dyDescent="0.2">
      <c r="C5" s="19">
        <v>3.2883919763235799E-2</v>
      </c>
      <c r="I5" s="1">
        <f t="shared" si="0"/>
        <v>1.294657804359026E-2</v>
      </c>
    </row>
    <row r="6" spans="1:9" x14ac:dyDescent="0.2">
      <c r="C6" s="19">
        <v>5.7546859585662614E-2</v>
      </c>
      <c r="D6" s="7">
        <v>2.346181970796133E-2</v>
      </c>
      <c r="E6" s="1">
        <v>2.3493057062672046E-2</v>
      </c>
      <c r="F6" s="1">
        <v>2.3642127756091459E-2</v>
      </c>
      <c r="G6" s="1">
        <f>AVERAGE(D6:F6)</f>
        <v>2.3532334842241612E-2</v>
      </c>
      <c r="H6" s="1">
        <f>STDEV(D6:F6)</f>
        <v>9.6357698348708897E-5</v>
      </c>
      <c r="I6" s="1">
        <f t="shared" si="0"/>
        <v>2.2438633932236506E-2</v>
      </c>
    </row>
    <row r="7" spans="1:9" x14ac:dyDescent="0.2">
      <c r="C7" s="19">
        <v>8.2209799408089451E-2</v>
      </c>
      <c r="D7" s="7">
        <v>3.7092019728776966E-2</v>
      </c>
      <c r="E7" s="1">
        <v>3.6369059491251923E-2</v>
      </c>
      <c r="F7" s="1">
        <v>3.6645298021941761E-2</v>
      </c>
      <c r="G7" s="1">
        <f t="shared" ref="G7:G21" si="1">AVERAGE(D7:F7)</f>
        <v>3.6702125747323552E-2</v>
      </c>
      <c r="H7" s="1">
        <f t="shared" ref="H7:H21" si="2">STDEV(D7:F7)</f>
        <v>3.6481491065966273E-4</v>
      </c>
      <c r="I7" s="1">
        <f t="shared" si="0"/>
        <v>3.1749866914158993E-2</v>
      </c>
    </row>
    <row r="8" spans="1:9" x14ac:dyDescent="0.2">
      <c r="C8" s="19">
        <v>0.11509371917132523</v>
      </c>
      <c r="D8" s="7">
        <v>4.8934652533747916E-2</v>
      </c>
      <c r="E8" s="1">
        <v>4.6986114125344092E-2</v>
      </c>
      <c r="F8" s="1">
        <v>4.9175625732670238E-2</v>
      </c>
      <c r="G8" s="1">
        <f t="shared" si="1"/>
        <v>4.836546413058742E-2</v>
      </c>
      <c r="H8" s="1">
        <f t="shared" si="2"/>
        <v>1.2006131135271184E-3</v>
      </c>
      <c r="I8" s="1">
        <f t="shared" si="0"/>
        <v>4.3892382755410742E-2</v>
      </c>
    </row>
    <row r="9" spans="1:9" x14ac:dyDescent="0.2">
      <c r="C9" s="19">
        <v>0.1644195988161789</v>
      </c>
      <c r="D9" s="7">
        <v>7.2396472241709253E-2</v>
      </c>
      <c r="E9" s="1">
        <v>6.9349697290772283E-2</v>
      </c>
      <c r="F9" s="1">
        <v>6.9744276880469802E-2</v>
      </c>
      <c r="G9" s="1">
        <f t="shared" si="1"/>
        <v>7.0496815470983784E-2</v>
      </c>
      <c r="H9" s="1">
        <f t="shared" si="2"/>
        <v>1.6569384865087228E-3</v>
      </c>
      <c r="I9" s="1">
        <f t="shared" si="0"/>
        <v>6.1545667089096041E-2</v>
      </c>
    </row>
    <row r="10" spans="1:9" x14ac:dyDescent="0.2">
      <c r="C10" s="19">
        <v>0.23018743834265046</v>
      </c>
      <c r="D10" s="7">
        <v>9.6305183753631757E-2</v>
      </c>
      <c r="E10" s="1">
        <v>9.3520438691790636E-2</v>
      </c>
      <c r="F10" s="1">
        <v>9.3622825914122174E-2</v>
      </c>
      <c r="G10" s="1">
        <f t="shared" si="1"/>
        <v>9.4482816119848198E-2</v>
      </c>
      <c r="H10" s="1">
        <f t="shared" si="2"/>
        <v>1.5790467473512722E-3</v>
      </c>
      <c r="I10" s="1">
        <f t="shared" si="0"/>
        <v>8.4093692952437113E-2</v>
      </c>
    </row>
    <row r="11" spans="1:9" x14ac:dyDescent="0.2">
      <c r="C11" s="19">
        <v>0.3288391976323578</v>
      </c>
      <c r="D11" s="7">
        <v>0.1320565280705252</v>
      </c>
      <c r="E11" s="1">
        <v>0.12808233994745241</v>
      </c>
      <c r="F11" s="1">
        <v>0.12932243882582029</v>
      </c>
      <c r="G11" s="1">
        <f t="shared" si="1"/>
        <v>0.1298204356145993</v>
      </c>
      <c r="H11" s="1">
        <f t="shared" si="2"/>
        <v>2.0333576691322331E-3</v>
      </c>
      <c r="I11" s="1">
        <f t="shared" si="0"/>
        <v>0.11595481757815038</v>
      </c>
    </row>
    <row r="12" spans="1:9" x14ac:dyDescent="0.2">
      <c r="C12" s="19">
        <v>0.46037487668530092</v>
      </c>
      <c r="D12" s="7">
        <v>0.17339401993693326</v>
      </c>
      <c r="E12" s="1">
        <v>0.16896929502767971</v>
      </c>
      <c r="F12" s="1">
        <v>0.17022331984385849</v>
      </c>
      <c r="G12" s="1">
        <f t="shared" si="1"/>
        <v>0.1708622116028238</v>
      </c>
      <c r="H12" s="1">
        <f t="shared" si="2"/>
        <v>2.2805009625951863E-3</v>
      </c>
      <c r="I12" s="1">
        <f t="shared" si="0"/>
        <v>0.15514100579889009</v>
      </c>
    </row>
    <row r="13" spans="1:9" x14ac:dyDescent="0.2">
      <c r="C13" s="19">
        <v>0.65767839526471561</v>
      </c>
      <c r="D13" s="7">
        <v>0.22746792821623463</v>
      </c>
      <c r="E13" s="1">
        <v>0.22250635775703814</v>
      </c>
      <c r="F13" s="1">
        <v>0.22436379240530796</v>
      </c>
      <c r="G13" s="1">
        <f t="shared" si="1"/>
        <v>0.2247793594595269</v>
      </c>
      <c r="H13" s="1">
        <f t="shared" si="2"/>
        <v>2.5067543433306277E-3</v>
      </c>
      <c r="I13" s="1">
        <f t="shared" si="0"/>
        <v>0.2078127460927065</v>
      </c>
    </row>
    <row r="14" spans="1:9" x14ac:dyDescent="0.2">
      <c r="C14" s="19">
        <v>0.92074975337060183</v>
      </c>
      <c r="D14" s="7">
        <v>0.26388961023906982</v>
      </c>
      <c r="E14" s="1">
        <v>0.25548699555655852</v>
      </c>
      <c r="F14" s="1">
        <v>0.26526467342334614</v>
      </c>
      <c r="G14" s="1">
        <f t="shared" si="1"/>
        <v>0.26154709307299151</v>
      </c>
      <c r="H14" s="1">
        <f t="shared" si="2"/>
        <v>5.2930412922719463E-3</v>
      </c>
      <c r="I14" s="1">
        <f t="shared" si="0"/>
        <v>0.26860964162828815</v>
      </c>
    </row>
    <row r="15" spans="1:9" x14ac:dyDescent="0.2">
      <c r="C15" s="19">
        <v>1.3153567905294312</v>
      </c>
      <c r="D15" s="7">
        <v>0.34276601363821602</v>
      </c>
      <c r="E15" s="1">
        <v>0.33726090571701317</v>
      </c>
      <c r="F15" s="1">
        <v>0.34966706951259269</v>
      </c>
      <c r="G15" s="1">
        <f t="shared" si="1"/>
        <v>0.34323132962260727</v>
      </c>
      <c r="H15" s="1">
        <f t="shared" si="2"/>
        <v>6.2161575152729605E-3</v>
      </c>
      <c r="I15" s="1">
        <f t="shared" si="0"/>
        <v>0.34411417956133356</v>
      </c>
    </row>
    <row r="16" spans="1:9" x14ac:dyDescent="0.2">
      <c r="C16" s="19">
        <v>1.8414995067412037</v>
      </c>
      <c r="D16" s="7">
        <v>0.41091701374229417</v>
      </c>
      <c r="E16" s="1">
        <v>0.39599354837369327</v>
      </c>
      <c r="F16" s="1">
        <v>0.41137302295599137</v>
      </c>
      <c r="G16" s="1">
        <f t="shared" si="1"/>
        <v>0.40609452835732629</v>
      </c>
      <c r="H16" s="1">
        <f t="shared" si="2"/>
        <v>8.7506761780481897E-3</v>
      </c>
      <c r="I16" s="1">
        <f t="shared" si="0"/>
        <v>0.42347091305962614</v>
      </c>
    </row>
    <row r="17" spans="3:9" x14ac:dyDescent="0.2">
      <c r="C17" s="19">
        <v>2.6307135810588624</v>
      </c>
      <c r="D17" s="7">
        <v>0.51012699422167351</v>
      </c>
      <c r="E17" s="1">
        <v>0.49877567302288345</v>
      </c>
      <c r="F17" s="1">
        <v>0.51303417230718462</v>
      </c>
      <c r="G17" s="1">
        <f t="shared" si="1"/>
        <v>0.50731227985058058</v>
      </c>
      <c r="H17" s="1">
        <f t="shared" si="2"/>
        <v>7.5344650243552337E-3</v>
      </c>
      <c r="I17" s="1">
        <f t="shared" si="0"/>
        <v>0.5120311723422768</v>
      </c>
    </row>
    <row r="18" spans="3:9" x14ac:dyDescent="0.2">
      <c r="C18" s="19">
        <v>3.6829990134824073</v>
      </c>
      <c r="D18" s="7">
        <v>0.58743927630695558</v>
      </c>
      <c r="E18" s="1">
        <v>0.58167905708058187</v>
      </c>
      <c r="F18" s="1">
        <v>0.59058035134716469</v>
      </c>
      <c r="G18" s="1">
        <f t="shared" si="1"/>
        <v>0.58656622824490068</v>
      </c>
      <c r="H18" s="1">
        <f t="shared" si="2"/>
        <v>4.5144124306567678E-3</v>
      </c>
      <c r="I18" s="1">
        <f t="shared" si="0"/>
        <v>0.59498358438447119</v>
      </c>
    </row>
    <row r="19" spans="3:9" x14ac:dyDescent="0.2">
      <c r="C19" s="19">
        <v>5.2614271621177249</v>
      </c>
      <c r="D19" s="7">
        <v>0.67547696168730575</v>
      </c>
      <c r="E19" s="1">
        <v>0.66638959937387054</v>
      </c>
      <c r="F19" s="1">
        <v>0.67711053893445927</v>
      </c>
      <c r="G19" s="1">
        <f t="shared" si="1"/>
        <v>0.67299236666521178</v>
      </c>
      <c r="H19" s="1">
        <f t="shared" si="2"/>
        <v>5.7762051195667762E-3</v>
      </c>
      <c r="I19" s="1">
        <f t="shared" si="0"/>
        <v>0.67727594735906516</v>
      </c>
    </row>
    <row r="20" spans="3:9" x14ac:dyDescent="0.2">
      <c r="C20" s="19">
        <v>7.3659980269648146</v>
      </c>
      <c r="D20" s="7">
        <v>0.74943755524287903</v>
      </c>
      <c r="E20" s="1">
        <v>0.74409740350424725</v>
      </c>
      <c r="F20" s="1">
        <v>0.74827334348029462</v>
      </c>
      <c r="G20" s="1">
        <f t="shared" si="1"/>
        <v>0.74726943407580693</v>
      </c>
      <c r="H20" s="1">
        <f t="shared" si="2"/>
        <v>2.8080563949495528E-3</v>
      </c>
      <c r="I20" s="1">
        <f t="shared" si="0"/>
        <v>0.74606859933807357</v>
      </c>
    </row>
    <row r="21" spans="3:9" x14ac:dyDescent="0.2">
      <c r="C21" s="19">
        <v>10.52285432423545</v>
      </c>
      <c r="D21" s="7">
        <v>0.8227278110925107</v>
      </c>
      <c r="E21" s="1">
        <v>0.81412478513336584</v>
      </c>
      <c r="F21" s="1">
        <v>0.82227320335686094</v>
      </c>
      <c r="G21" s="1">
        <f t="shared" si="1"/>
        <v>0.81970859986091238</v>
      </c>
      <c r="H21" s="1">
        <f t="shared" si="2"/>
        <v>4.8410646795930476E-3</v>
      </c>
      <c r="I21" s="1">
        <f t="shared" si="0"/>
        <v>0.80759036511012028</v>
      </c>
    </row>
    <row r="22" spans="3:9" x14ac:dyDescent="0.2">
      <c r="C22" s="19">
        <v>11</v>
      </c>
      <c r="I22" s="1">
        <f t="shared" si="0"/>
        <v>0.81438734743144403</v>
      </c>
    </row>
    <row r="23" spans="3:9" x14ac:dyDescent="0.2">
      <c r="C23" s="19">
        <v>11.4771456757646</v>
      </c>
      <c r="I23" s="1">
        <f t="shared" si="0"/>
        <v>0.82072050009366215</v>
      </c>
    </row>
    <row r="24" spans="3:9" x14ac:dyDescent="0.2">
      <c r="C24" s="19">
        <v>11.9542913515291</v>
      </c>
      <c r="I24" s="1">
        <f t="shared" si="0"/>
        <v>0.82663573455657546</v>
      </c>
    </row>
    <row r="25" spans="3:9" x14ac:dyDescent="0.2">
      <c r="C25" s="19">
        <v>12.4314370272937</v>
      </c>
      <c r="I25" s="1">
        <f t="shared" si="0"/>
        <v>0.8321730965181966</v>
      </c>
    </row>
    <row r="26" spans="3:9" x14ac:dyDescent="0.2">
      <c r="C26" s="19">
        <v>12.908582703058199</v>
      </c>
      <c r="I26" s="1">
        <f t="shared" si="0"/>
        <v>0.83736767369983711</v>
      </c>
    </row>
    <row r="27" spans="3:9" x14ac:dyDescent="0.2">
      <c r="C27" s="19">
        <v>13.3857283788227</v>
      </c>
      <c r="I27" s="1">
        <f t="shared" si="0"/>
        <v>0.84225034010609234</v>
      </c>
    </row>
    <row r="28" spans="3:9" x14ac:dyDescent="0.2">
      <c r="C28" s="19">
        <v>13.8628740545873</v>
      </c>
      <c r="I28" s="1">
        <f t="shared" si="0"/>
        <v>0.84684837012429037</v>
      </c>
    </row>
    <row r="29" spans="3:9" x14ac:dyDescent="0.2">
      <c r="C29" s="19">
        <v>14.3400197303518</v>
      </c>
      <c r="I29" s="1">
        <f t="shared" si="0"/>
        <v>0.85118594826836858</v>
      </c>
    </row>
    <row r="30" spans="3:9" x14ac:dyDescent="0.2">
      <c r="C30" s="19">
        <v>14.8171654061164</v>
      </c>
      <c r="I30" s="1">
        <f t="shared" si="0"/>
        <v>0.8552845946863622</v>
      </c>
    </row>
    <row r="31" spans="3:9" x14ac:dyDescent="0.2">
      <c r="C31" s="19">
        <v>15.294311081880901</v>
      </c>
      <c r="I31" s="1">
        <f t="shared" si="0"/>
        <v>0.85916352223649117</v>
      </c>
    </row>
    <row r="32" spans="3:9" x14ac:dyDescent="0.2">
      <c r="C32" s="19">
        <v>15.771456757645501</v>
      </c>
      <c r="I32" s="1">
        <f t="shared" si="0"/>
        <v>0.86283993763626921</v>
      </c>
    </row>
    <row r="33" spans="3:9" x14ac:dyDescent="0.2">
      <c r="C33" s="19">
        <v>16.248602433409999</v>
      </c>
      <c r="I33" s="1">
        <f t="shared" si="0"/>
        <v>0.86632929664410985</v>
      </c>
    </row>
    <row r="34" spans="3:9" x14ac:dyDescent="0.2">
      <c r="C34" s="19">
        <v>16.725748109174599</v>
      </c>
      <c r="I34" s="1">
        <f t="shared" si="0"/>
        <v>0.86964552125627625</v>
      </c>
    </row>
    <row r="35" spans="3:9" x14ac:dyDescent="0.2">
      <c r="C35" s="19">
        <v>17.2028937849391</v>
      </c>
      <c r="I35" s="1">
        <f t="shared" si="0"/>
        <v>0.87280118535596896</v>
      </c>
    </row>
    <row r="36" spans="3:9" x14ac:dyDescent="0.2">
      <c r="C36" s="19">
        <v>17.6800394607037</v>
      </c>
      <c r="I36" s="1">
        <f t="shared" si="0"/>
        <v>0.87580767403425963</v>
      </c>
    </row>
    <row r="37" spans="3:9" x14ac:dyDescent="0.2">
      <c r="C37" s="19">
        <v>18.1571851364683</v>
      </c>
      <c r="I37" s="1">
        <f t="shared" si="0"/>
        <v>0.8786753208383401</v>
      </c>
    </row>
    <row r="38" spans="3:9" x14ac:dyDescent="0.2">
      <c r="C38" s="19">
        <v>18.6343308122328</v>
      </c>
      <c r="I38" s="1">
        <f t="shared" si="0"/>
        <v>0.88141352643424586</v>
      </c>
    </row>
    <row r="39" spans="3:9" x14ac:dyDescent="0.2">
      <c r="C39" s="19">
        <v>19.1114764879974</v>
      </c>
      <c r="I39" s="1">
        <f t="shared" si="0"/>
        <v>0.8840308615554715</v>
      </c>
    </row>
    <row r="40" spans="3:9" x14ac:dyDescent="0.2">
      <c r="C40" s="19">
        <v>19.588622163761901</v>
      </c>
      <c r="I40" s="1">
        <f t="shared" si="0"/>
        <v>0.88653515661284032</v>
      </c>
    </row>
    <row r="41" spans="3:9" x14ac:dyDescent="0.2">
      <c r="C41" s="19">
        <v>20.065767839526501</v>
      </c>
      <c r="I41" s="1">
        <f t="shared" si="0"/>
        <v>0.88893357993932476</v>
      </c>
    </row>
    <row r="42" spans="3:9" x14ac:dyDescent="0.2">
      <c r="C42" s="19">
        <v>20.5429135152912</v>
      </c>
      <c r="I42" s="1">
        <f t="shared" si="0"/>
        <v>0.89123270631663509</v>
      </c>
    </row>
    <row r="43" spans="3:9" x14ac:dyDescent="0.2">
      <c r="C43" s="19">
        <v>21.0200591910558</v>
      </c>
      <c r="I43" s="1">
        <f t="shared" si="0"/>
        <v>0.89343857716323172</v>
      </c>
    </row>
    <row r="44" spans="3:9" x14ac:dyDescent="0.2">
      <c r="C44" s="19">
        <v>21.4972048668204</v>
      </c>
      <c r="I44" s="1">
        <f t="shared" si="0"/>
        <v>0.89555675354400899</v>
      </c>
    </row>
    <row r="45" spans="3:9" x14ac:dyDescent="0.2">
      <c r="C45" s="19">
        <v>21.974350542585</v>
      </c>
      <c r="I45" s="1">
        <f t="shared" si="0"/>
        <v>0.89759236298099221</v>
      </c>
    </row>
    <row r="46" spans="3:9" x14ac:dyDescent="0.2">
      <c r="C46" s="19">
        <v>22.4514962183496</v>
      </c>
      <c r="I46" s="1">
        <f t="shared" si="0"/>
        <v>0.89955014089461449</v>
      </c>
    </row>
    <row r="47" spans="3:9" x14ac:dyDescent="0.2">
      <c r="C47" s="19">
        <v>22.9286418941142</v>
      </c>
      <c r="I47" s="1">
        <f t="shared" si="0"/>
        <v>0.90143446738064381</v>
      </c>
    </row>
    <row r="48" spans="3:9" x14ac:dyDescent="0.2">
      <c r="C48" s="19">
        <v>23.4057875698788</v>
      </c>
      <c r="I48" s="1">
        <f t="shared" si="0"/>
        <v>0.90324939992396613</v>
      </c>
    </row>
    <row r="49" spans="3:9" x14ac:dyDescent="0.2">
      <c r="C49" s="19">
        <v>23.8829332456434</v>
      </c>
      <c r="I49" s="1">
        <f t="shared" si="0"/>
        <v>0.90499870256347248</v>
      </c>
    </row>
    <row r="50" spans="3:9" x14ac:dyDescent="0.2">
      <c r="C50" s="19">
        <v>24.360078921408</v>
      </c>
      <c r="I50" s="1">
        <f t="shared" si="0"/>
        <v>0.90668587194923511</v>
      </c>
    </row>
    <row r="51" spans="3:9" x14ac:dyDescent="0.2">
      <c r="C51" s="19">
        <v>24.8372245971726</v>
      </c>
      <c r="I51" s="1">
        <f t="shared" si="0"/>
        <v>0.90831416067156778</v>
      </c>
    </row>
    <row r="52" spans="3:9" x14ac:dyDescent="0.2">
      <c r="C52" s="19">
        <v>25.3143702729372</v>
      </c>
      <c r="I52" s="1">
        <f t="shared" si="0"/>
        <v>0.90988659818948869</v>
      </c>
    </row>
    <row r="53" spans="3:9" x14ac:dyDescent="0.2">
      <c r="C53" s="19">
        <v>25.7915159487018</v>
      </c>
      <c r="I53" s="1">
        <f t="shared" si="0"/>
        <v>0.91140600964191965</v>
      </c>
    </row>
    <row r="54" spans="3:9" x14ac:dyDescent="0.2">
      <c r="C54" s="19">
        <v>26.2686616244664</v>
      </c>
      <c r="I54" s="1">
        <f t="shared" si="0"/>
        <v>0.91287503278737692</v>
      </c>
    </row>
    <row r="55" spans="3:9" x14ac:dyDescent="0.2">
      <c r="C55" s="19">
        <v>26.745807300231</v>
      </c>
      <c r="I55" s="1">
        <f t="shared" si="0"/>
        <v>0.91429613328583537</v>
      </c>
    </row>
    <row r="56" spans="3:9" x14ac:dyDescent="0.2">
      <c r="C56" s="19">
        <v>27.2229529759956</v>
      </c>
      <c r="I56" s="1">
        <f t="shared" si="0"/>
        <v>0.91567161850901568</v>
      </c>
    </row>
    <row r="57" spans="3:9" x14ac:dyDescent="0.2">
      <c r="C57" s="19">
        <v>27.7000986517602</v>
      </c>
      <c r="I57" s="1">
        <f t="shared" si="0"/>
        <v>0.91700365004180684</v>
      </c>
    </row>
    <row r="58" spans="3:9" x14ac:dyDescent="0.2">
      <c r="C58" s="19">
        <v>28.1772443275248</v>
      </c>
      <c r="I58" s="1">
        <f t="shared" si="0"/>
        <v>0.91829425501729534</v>
      </c>
    </row>
    <row r="59" spans="3:9" x14ac:dyDescent="0.2">
      <c r="C59" s="19">
        <v>28.6543900032894</v>
      </c>
      <c r="I59" s="1">
        <f t="shared" si="0"/>
        <v>0.91954533641042002</v>
      </c>
    </row>
    <row r="60" spans="3:9" x14ac:dyDescent="0.2">
      <c r="C60" s="19">
        <v>29.131535679054</v>
      </c>
      <c r="I60" s="1">
        <f t="shared" si="0"/>
        <v>0.92075868240018854</v>
      </c>
    </row>
    <row r="61" spans="3:9" x14ac:dyDescent="0.2">
      <c r="C61" s="19">
        <v>29.6086813548186</v>
      </c>
      <c r="I61" s="1">
        <f t="shared" si="0"/>
        <v>0.92193597489732337</v>
      </c>
    </row>
    <row r="62" spans="3:9" x14ac:dyDescent="0.2">
      <c r="C62" s="19">
        <v>30.0858270305832</v>
      </c>
      <c r="I62" s="1">
        <f t="shared" si="0"/>
        <v>0.92307879732286324</v>
      </c>
    </row>
  </sheetData>
  <mergeCells count="1">
    <mergeCell ref="D1:H1"/>
  </mergeCells>
  <pageMargins left="0.7" right="0.7" top="0.75" bottom="0.75" header="0.3" footer="0.3"/>
  <pageSetup paperSize="9" orientation="portrait" r:id="rId1"/>
  <ignoredErrors>
    <ignoredError sqref="H6:H21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V21" sqref="V21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style="1" customWidth="1"/>
    <col min="6" max="6" width="9" style="1" customWidth="1"/>
    <col min="7" max="7" width="11.6640625" style="1" customWidth="1"/>
    <col min="8" max="8" width="8.1640625" style="1" customWidth="1"/>
    <col min="9" max="10" width="8.83203125" style="1"/>
  </cols>
  <sheetData>
    <row r="1" spans="1:10" ht="18" x14ac:dyDescent="0.25">
      <c r="A1" s="4" t="s">
        <v>3</v>
      </c>
      <c r="B1">
        <v>404.77232060588034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28</v>
      </c>
      <c r="I1" s="9" t="s">
        <v>11</v>
      </c>
      <c r="J1" s="9" t="s">
        <v>12</v>
      </c>
    </row>
    <row r="2" spans="1:10" ht="17" x14ac:dyDescent="0.25">
      <c r="A2" s="4" t="s">
        <v>5</v>
      </c>
      <c r="B2">
        <v>16.382559608762076</v>
      </c>
      <c r="D2">
        <v>0</v>
      </c>
      <c r="J2" s="1">
        <f>D2/(D2+$B$2)</f>
        <v>0</v>
      </c>
    </row>
    <row r="3" spans="1:10" x14ac:dyDescent="0.2">
      <c r="A3" s="3" t="s">
        <v>13</v>
      </c>
      <c r="B3">
        <f>SUM(G5:G17)</f>
        <v>33.356763472631656</v>
      </c>
      <c r="D3" s="1">
        <v>0.33823460327899602</v>
      </c>
      <c r="J3" s="1">
        <f t="shared" ref="J3:J15" si="0">D3/(D3+$B$2)</f>
        <v>2.0228381438689356E-2</v>
      </c>
    </row>
    <row r="4" spans="1:10" x14ac:dyDescent="0.2">
      <c r="D4" s="1">
        <v>1.3529384131159901</v>
      </c>
      <c r="J4" s="1">
        <f t="shared" si="0"/>
        <v>7.6284207607084903E-2</v>
      </c>
    </row>
    <row r="5" spans="1:10" x14ac:dyDescent="0.2">
      <c r="D5" s="1">
        <v>2.3676422229529761</v>
      </c>
      <c r="E5" s="1">
        <v>53.133333333333333</v>
      </c>
      <c r="F5" s="1">
        <f>$B$1*(D5/(D5+$B$2))</f>
        <v>51.111771785204404</v>
      </c>
      <c r="G5" s="1">
        <f>(E5-F5)^2</f>
        <v>4.0867110928734327</v>
      </c>
      <c r="H5" s="24">
        <f>E5-F5</f>
        <v>2.0215615481289291</v>
      </c>
      <c r="I5" s="1">
        <f>E5/$B$1</f>
        <v>0.13126721030183366</v>
      </c>
      <c r="J5" s="1">
        <f t="shared" si="0"/>
        <v>0.12627289264418609</v>
      </c>
    </row>
    <row r="6" spans="1:10" x14ac:dyDescent="0.2">
      <c r="D6" s="1">
        <v>3.3823460327899659</v>
      </c>
      <c r="E6" s="1">
        <v>72.966666666666654</v>
      </c>
      <c r="F6" s="1">
        <f t="shared" ref="F6:F12" si="1">$B$1*(D6/(D6+$B$2))</f>
        <v>69.268231157463831</v>
      </c>
      <c r="G6" s="1">
        <f t="shared" ref="G6:G12" si="2">(E6-F6)^2</f>
        <v>13.67842521573235</v>
      </c>
      <c r="H6" s="24">
        <f t="shared" ref="H6:H12" si="3">E6-F6</f>
        <v>3.6984355092028238</v>
      </c>
      <c r="I6" s="1">
        <f t="shared" ref="I6:I12" si="4">E6/$B$1</f>
        <v>0.18026594940446289</v>
      </c>
      <c r="J6" s="1">
        <f t="shared" si="0"/>
        <v>0.17112887327320259</v>
      </c>
    </row>
    <row r="7" spans="1:10" x14ac:dyDescent="0.2">
      <c r="D7" s="1">
        <v>4.7352844459059522</v>
      </c>
      <c r="E7" s="1">
        <v>90.2</v>
      </c>
      <c r="F7" s="1">
        <f t="shared" si="1"/>
        <v>90.762677711629365</v>
      </c>
      <c r="G7" s="1">
        <f t="shared" si="2"/>
        <v>0.31660620716445592</v>
      </c>
      <c r="H7" s="24">
        <f t="shared" si="3"/>
        <v>-0.56267771162936242</v>
      </c>
      <c r="I7" s="1">
        <f t="shared" si="4"/>
        <v>0.22284132438943657</v>
      </c>
      <c r="J7" s="1">
        <f t="shared" si="0"/>
        <v>0.22423143355200759</v>
      </c>
    </row>
    <row r="8" spans="1:10" x14ac:dyDescent="0.2">
      <c r="D8" s="1">
        <v>6.7646920655799319</v>
      </c>
      <c r="E8" s="1">
        <v>118.8</v>
      </c>
      <c r="F8" s="1">
        <f t="shared" si="1"/>
        <v>118.2930977764474</v>
      </c>
      <c r="G8" s="1">
        <f t="shared" si="2"/>
        <v>0.25694986424257071</v>
      </c>
      <c r="H8" s="24">
        <f t="shared" si="3"/>
        <v>0.50690222355260062</v>
      </c>
      <c r="I8" s="1">
        <f t="shared" si="4"/>
        <v>0.29349832968364814</v>
      </c>
      <c r="J8" s="1">
        <f t="shared" si="0"/>
        <v>0.29224601523982985</v>
      </c>
    </row>
    <row r="9" spans="1:10" x14ac:dyDescent="0.2">
      <c r="D9" s="1">
        <v>9.4705688918119044</v>
      </c>
      <c r="E9" s="1">
        <v>146.06666666666666</v>
      </c>
      <c r="F9" s="1">
        <f t="shared" si="1"/>
        <v>148.27699277135673</v>
      </c>
      <c r="G9" s="1">
        <f t="shared" si="2"/>
        <v>4.8855414890743711</v>
      </c>
      <c r="H9" s="24">
        <f t="shared" si="3"/>
        <v>-2.2103261046900684</v>
      </c>
      <c r="I9" s="1">
        <f t="shared" si="4"/>
        <v>0.36086130209701073</v>
      </c>
      <c r="J9" s="1">
        <f t="shared" si="0"/>
        <v>0.36632196724669674</v>
      </c>
    </row>
    <row r="10" spans="1:10" x14ac:dyDescent="0.2">
      <c r="D10" s="1">
        <v>13.529384131159864</v>
      </c>
      <c r="E10" s="1">
        <v>181.13333333333333</v>
      </c>
      <c r="F10" s="1">
        <f t="shared" si="1"/>
        <v>183.08138911845393</v>
      </c>
      <c r="G10" s="1">
        <f t="shared" si="2"/>
        <v>3.7949213419418433</v>
      </c>
      <c r="H10" s="24">
        <f t="shared" si="3"/>
        <v>-1.9480557851206015</v>
      </c>
      <c r="I10" s="1">
        <f t="shared" si="4"/>
        <v>0.4474943668633401</v>
      </c>
      <c r="J10" s="1">
        <f t="shared" si="0"/>
        <v>0.45230708672077663</v>
      </c>
    </row>
    <row r="11" spans="1:10" x14ac:dyDescent="0.2">
      <c r="D11" s="1">
        <v>18.941137783623809</v>
      </c>
      <c r="E11" s="1">
        <v>215.9</v>
      </c>
      <c r="F11" s="1">
        <f t="shared" si="1"/>
        <v>217.04546413778701</v>
      </c>
      <c r="G11" s="1">
        <f t="shared" si="2"/>
        <v>1.3120880909561194</v>
      </c>
      <c r="H11" s="24">
        <f t="shared" si="3"/>
        <v>-1.1454641377870018</v>
      </c>
      <c r="I11" s="1">
        <f t="shared" si="4"/>
        <v>0.53338627423147844</v>
      </c>
      <c r="J11" s="1">
        <f t="shared" si="0"/>
        <v>0.53621617163175628</v>
      </c>
    </row>
    <row r="12" spans="1:10" x14ac:dyDescent="0.2">
      <c r="D12" s="1">
        <v>27.058768262319727</v>
      </c>
      <c r="E12" s="1">
        <v>254.36666666666665</v>
      </c>
      <c r="F12" s="1">
        <f t="shared" si="1"/>
        <v>252.12489946852887</v>
      </c>
      <c r="G12" s="1">
        <f t="shared" si="2"/>
        <v>5.0255201706465096</v>
      </c>
      <c r="H12" s="24">
        <f t="shared" si="3"/>
        <v>2.2417671981377794</v>
      </c>
      <c r="I12" s="1">
        <f t="shared" si="4"/>
        <v>0.62841912284397272</v>
      </c>
      <c r="J12" s="1">
        <f t="shared" si="0"/>
        <v>0.62288078169756678</v>
      </c>
    </row>
    <row r="13" spans="1:10" x14ac:dyDescent="0.2">
      <c r="D13" s="1">
        <v>25.766228885503601</v>
      </c>
      <c r="J13" s="1">
        <f t="shared" si="0"/>
        <v>0.61131600233323635</v>
      </c>
    </row>
    <row r="14" spans="1:10" x14ac:dyDescent="0.2">
      <c r="D14" s="1">
        <v>29.096229086833699</v>
      </c>
      <c r="J14" s="1">
        <f t="shared" si="0"/>
        <v>0.63977581464590361</v>
      </c>
    </row>
    <row r="15" spans="1:10" x14ac:dyDescent="0.2">
      <c r="D15" s="1">
        <v>32.426229288163803</v>
      </c>
      <c r="J15" s="1">
        <f t="shared" si="0"/>
        <v>0.66435226156996707</v>
      </c>
    </row>
    <row r="16" spans="1:10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7"/>
  <sheetViews>
    <sheetView workbookViewId="0">
      <selection activeCell="V18" sqref="V18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style="1" customWidth="1"/>
    <col min="6" max="6" width="9" style="1" customWidth="1"/>
    <col min="7" max="8" width="10.33203125" style="1" customWidth="1"/>
    <col min="9" max="10" width="8.83203125" style="1"/>
  </cols>
  <sheetData>
    <row r="1" spans="1:12" ht="18" x14ac:dyDescent="0.25">
      <c r="A1" s="4" t="s">
        <v>3</v>
      </c>
      <c r="B1">
        <v>410.48698317113212</v>
      </c>
      <c r="D1" s="20" t="s">
        <v>0</v>
      </c>
      <c r="E1" s="20" t="s">
        <v>1</v>
      </c>
      <c r="F1" s="20" t="s">
        <v>2</v>
      </c>
      <c r="G1" s="8" t="s">
        <v>4</v>
      </c>
      <c r="H1" s="8" t="s">
        <v>28</v>
      </c>
      <c r="I1" s="20" t="s">
        <v>11</v>
      </c>
      <c r="J1" s="20" t="s">
        <v>12</v>
      </c>
      <c r="K1" s="8"/>
      <c r="L1" s="8"/>
    </row>
    <row r="2" spans="1:12" ht="17" x14ac:dyDescent="0.25">
      <c r="A2" s="4" t="s">
        <v>5</v>
      </c>
      <c r="B2">
        <v>16.217832080813643</v>
      </c>
      <c r="D2">
        <v>0</v>
      </c>
      <c r="J2" s="1">
        <f>D2/(D2+$B$2)</f>
        <v>0</v>
      </c>
    </row>
    <row r="3" spans="1:12" x14ac:dyDescent="0.2">
      <c r="A3" s="3" t="s">
        <v>13</v>
      </c>
      <c r="B3">
        <f>SUM(G5:G17)</f>
        <v>22.413274507153275</v>
      </c>
      <c r="D3" s="1">
        <v>0.33823460327899602</v>
      </c>
      <c r="J3" s="1">
        <f t="shared" ref="J3:J15" si="0">D3/(D3+$B$2)</f>
        <v>2.0429647314961458E-2</v>
      </c>
    </row>
    <row r="4" spans="1:12" x14ac:dyDescent="0.2">
      <c r="D4" s="1">
        <v>1.3529384131159901</v>
      </c>
      <c r="J4" s="1">
        <f t="shared" si="0"/>
        <v>7.6999378802620214E-2</v>
      </c>
    </row>
    <row r="5" spans="1:12" x14ac:dyDescent="0.2">
      <c r="A5" s="4"/>
      <c r="D5" s="1">
        <v>2.3676422229529761</v>
      </c>
      <c r="E5" s="1">
        <v>53.6</v>
      </c>
      <c r="F5" s="1">
        <f t="shared" ref="F5:F12" si="1">Rmax*(D5/(D5+KD))</f>
        <v>52.292790457954197</v>
      </c>
      <c r="G5" s="1">
        <f>(E5-F5)^2</f>
        <v>1.7087967868156009</v>
      </c>
      <c r="H5" s="1">
        <f>E5-F5</f>
        <v>1.3072095420458041</v>
      </c>
      <c r="I5" s="1">
        <f>E5/Rmax</f>
        <v>0.13057661313867813</v>
      </c>
      <c r="J5" s="1">
        <f t="shared" si="0"/>
        <v>0.12739207965616128</v>
      </c>
    </row>
    <row r="6" spans="1:12" x14ac:dyDescent="0.2">
      <c r="A6" s="4"/>
      <c r="D6" s="1">
        <v>3.3823460327899659</v>
      </c>
      <c r="E6" s="1">
        <v>74.099999999999994</v>
      </c>
      <c r="F6" s="1">
        <f t="shared" si="1"/>
        <v>70.836551126908773</v>
      </c>
      <c r="G6" s="1">
        <f t="shared" ref="G6:G12" si="2">(E6-F6)^2</f>
        <v>10.65009854728036</v>
      </c>
      <c r="H6" s="1">
        <f t="shared" ref="H6:H12" si="3">E6-F6</f>
        <v>3.263448873091221</v>
      </c>
      <c r="I6" s="1">
        <f>E6/Rmax</f>
        <v>0.18051729540253822</v>
      </c>
      <c r="J6" s="1">
        <f t="shared" si="0"/>
        <v>0.17256710695105523</v>
      </c>
    </row>
    <row r="7" spans="1:12" x14ac:dyDescent="0.2">
      <c r="D7" s="1">
        <v>4.7352844459059522</v>
      </c>
      <c r="E7" s="1">
        <v>92.8</v>
      </c>
      <c r="F7" s="1">
        <f t="shared" si="1"/>
        <v>92.76770948027729</v>
      </c>
      <c r="G7" s="1">
        <f t="shared" si="2"/>
        <v>1.0426776639625456E-3</v>
      </c>
      <c r="H7" s="1">
        <f t="shared" si="3"/>
        <v>3.2290519722707245E-2</v>
      </c>
      <c r="I7" s="1">
        <f>E7/Rmax</f>
        <v>0.22607294215054721</v>
      </c>
      <c r="J7" s="1">
        <f t="shared" si="0"/>
        <v>0.22599427821954199</v>
      </c>
    </row>
    <row r="8" spans="1:12" x14ac:dyDescent="0.2">
      <c r="A8" s="4"/>
      <c r="D8" s="1">
        <v>6.7646920655799319</v>
      </c>
      <c r="E8" s="1">
        <v>120.9</v>
      </c>
      <c r="F8" s="1">
        <f t="shared" si="1"/>
        <v>120.823022762595</v>
      </c>
      <c r="G8" s="1">
        <f t="shared" si="2"/>
        <v>5.9254950785062712E-3</v>
      </c>
      <c r="H8" s="1">
        <f t="shared" si="3"/>
        <v>7.6977237405003507E-2</v>
      </c>
      <c r="I8" s="1">
        <f>E8/Rmax</f>
        <v>0.29452821881466767</v>
      </c>
      <c r="J8" s="1">
        <f t="shared" si="0"/>
        <v>0.29434069219248266</v>
      </c>
    </row>
    <row r="9" spans="1:12" x14ac:dyDescent="0.2">
      <c r="A9" s="4"/>
      <c r="D9" s="1">
        <v>9.4705688918119044</v>
      </c>
      <c r="E9" s="1">
        <v>148.80000000000001</v>
      </c>
      <c r="F9" s="1">
        <f t="shared" si="1"/>
        <v>151.33465323345519</v>
      </c>
      <c r="G9" s="1">
        <f t="shared" si="2"/>
        <v>6.4244670138647679</v>
      </c>
      <c r="H9" s="1">
        <f t="shared" si="3"/>
        <v>-2.5346532334551739</v>
      </c>
      <c r="I9" s="1">
        <f>E9/Rmax</f>
        <v>0.36249626931036022</v>
      </c>
      <c r="J9" s="1">
        <f t="shared" si="0"/>
        <v>0.36867101622650905</v>
      </c>
    </row>
    <row r="10" spans="1:12" x14ac:dyDescent="0.2">
      <c r="A10" s="3"/>
      <c r="D10" s="1">
        <v>13.529384131159864</v>
      </c>
      <c r="E10" s="1">
        <v>185.5</v>
      </c>
      <c r="F10" s="1">
        <f t="shared" si="1"/>
        <v>186.69431238839132</v>
      </c>
      <c r="G10" s="1">
        <f t="shared" si="2"/>
        <v>1.4263820810649899</v>
      </c>
      <c r="H10" s="1">
        <f t="shared" si="3"/>
        <v>-1.1943123883913245</v>
      </c>
      <c r="I10" s="1">
        <f>E10/Rmax</f>
        <v>0.45190227121688048</v>
      </c>
      <c r="J10" s="1">
        <f t="shared" si="0"/>
        <v>0.45481177246138987</v>
      </c>
    </row>
    <row r="11" spans="1:12" x14ac:dyDescent="0.2">
      <c r="D11" s="1">
        <v>18.941137783623809</v>
      </c>
      <c r="E11" s="1">
        <v>220.8</v>
      </c>
      <c r="F11" s="1">
        <f t="shared" si="1"/>
        <v>221.14102138392911</v>
      </c>
      <c r="G11" s="1">
        <f t="shared" si="2"/>
        <v>0.1162955842969208</v>
      </c>
      <c r="H11" s="1">
        <f t="shared" si="3"/>
        <v>-0.34102138392910319</v>
      </c>
      <c r="I11" s="1">
        <f>E11/Rmax</f>
        <v>0.53789768994440545</v>
      </c>
      <c r="J11" s="1">
        <f t="shared" si="0"/>
        <v>0.53872846265562424</v>
      </c>
    </row>
    <row r="12" spans="1:12" x14ac:dyDescent="0.2">
      <c r="D12" s="1">
        <v>27.058768262319727</v>
      </c>
      <c r="E12" s="1">
        <v>258.10000000000002</v>
      </c>
      <c r="F12" s="1">
        <f t="shared" si="1"/>
        <v>256.65768716254479</v>
      </c>
      <c r="G12" s="1">
        <f t="shared" si="2"/>
        <v>2.0802663210881667</v>
      </c>
      <c r="H12" s="1">
        <f t="shared" si="3"/>
        <v>1.4423128374552334</v>
      </c>
      <c r="I12" s="1">
        <f>E12/Rmax</f>
        <v>0.6287653703562095</v>
      </c>
      <c r="J12" s="1">
        <f t="shared" si="0"/>
        <v>0.62525170756887105</v>
      </c>
    </row>
    <row r="13" spans="1:12" x14ac:dyDescent="0.2">
      <c r="D13" s="1">
        <v>25.766228885503601</v>
      </c>
      <c r="J13" s="1">
        <f t="shared" si="0"/>
        <v>0.61371454529315772</v>
      </c>
    </row>
    <row r="14" spans="1:12" x14ac:dyDescent="0.2">
      <c r="D14" s="1">
        <v>29.096229086833699</v>
      </c>
      <c r="J14" s="1">
        <f t="shared" si="0"/>
        <v>0.64210155384632339</v>
      </c>
    </row>
    <row r="15" spans="1:12" x14ac:dyDescent="0.2">
      <c r="D15" s="1">
        <v>32.426229288163803</v>
      </c>
      <c r="J15" s="1">
        <f t="shared" si="0"/>
        <v>0.66660201421511034</v>
      </c>
    </row>
    <row r="16" spans="1:12" x14ac:dyDescent="0.2">
      <c r="D16" s="1"/>
    </row>
    <row r="17" spans="4:4" x14ac:dyDescent="0.2">
      <c r="D1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9.33203125" customWidth="1"/>
    <col min="4" max="4" width="14.5" customWidth="1"/>
    <col min="5" max="5" width="13.1640625" customWidth="1"/>
    <col min="6" max="6" width="9" customWidth="1"/>
    <col min="7" max="7" width="16.83203125" customWidth="1"/>
    <col min="8" max="8" width="17.1640625" customWidth="1"/>
  </cols>
  <sheetData>
    <row r="1" spans="1:10" ht="18" x14ac:dyDescent="0.25">
      <c r="A1" s="4" t="s">
        <v>3</v>
      </c>
      <c r="B1">
        <v>405.74965090985381</v>
      </c>
      <c r="D1" s="5" t="s">
        <v>0</v>
      </c>
      <c r="E1" s="5" t="s">
        <v>1</v>
      </c>
      <c r="F1" s="5" t="s">
        <v>2</v>
      </c>
      <c r="G1" s="8" t="s">
        <v>4</v>
      </c>
      <c r="H1" s="8" t="s">
        <v>28</v>
      </c>
      <c r="I1" s="20" t="s">
        <v>11</v>
      </c>
      <c r="J1" s="20" t="s">
        <v>12</v>
      </c>
    </row>
    <row r="2" spans="1:10" ht="17" x14ac:dyDescent="0.25">
      <c r="A2" s="4" t="s">
        <v>5</v>
      </c>
      <c r="B2">
        <v>20.310769163737209</v>
      </c>
      <c r="D2" s="1">
        <v>0</v>
      </c>
      <c r="E2" s="1"/>
      <c r="F2" s="1"/>
      <c r="G2" s="1"/>
      <c r="H2" s="1"/>
      <c r="I2" s="1"/>
      <c r="J2" s="1">
        <f>D2/(D2+$B$2)</f>
        <v>0</v>
      </c>
    </row>
    <row r="3" spans="1:10" x14ac:dyDescent="0.2">
      <c r="A3" s="3" t="s">
        <v>13</v>
      </c>
      <c r="B3">
        <f>SUM(G5:G17)</f>
        <v>26.861568589966335</v>
      </c>
      <c r="D3" s="1">
        <v>0.33823460327899602</v>
      </c>
      <c r="E3" s="1"/>
      <c r="F3" s="1"/>
      <c r="G3" s="1"/>
      <c r="H3" s="1"/>
      <c r="I3" s="1"/>
      <c r="J3" s="1">
        <f t="shared" ref="J3:J15" si="0">D3/(D3+$B$2)</f>
        <v>1.638018991595502E-2</v>
      </c>
    </row>
    <row r="4" spans="1:10" x14ac:dyDescent="0.2">
      <c r="D4" s="1">
        <v>1.3529384131159901</v>
      </c>
      <c r="E4" s="1"/>
      <c r="F4" s="1"/>
      <c r="G4" s="1"/>
      <c r="H4" s="1"/>
      <c r="I4" s="1"/>
      <c r="J4" s="1">
        <f t="shared" si="0"/>
        <v>6.2451840633297249E-2</v>
      </c>
    </row>
    <row r="5" spans="1:10" x14ac:dyDescent="0.2">
      <c r="D5" s="1">
        <v>2.3676422229529761</v>
      </c>
      <c r="E5" s="1">
        <v>44.1</v>
      </c>
      <c r="F5" s="1">
        <f t="shared" ref="F5:F12" si="1">Rmax*(D5/(D5+KD))</f>
        <v>42.360551145412742</v>
      </c>
      <c r="G5" s="1">
        <f>(E5-F5)^2</f>
        <v>3.0256823177249275</v>
      </c>
      <c r="H5" s="1">
        <f>E5-F5</f>
        <v>1.7394488545872591</v>
      </c>
      <c r="I5" s="1">
        <f>E5/Rmax</f>
        <v>0.10868770903711211</v>
      </c>
      <c r="J5" s="1">
        <f t="shared" si="0"/>
        <v>0.10440070878785319</v>
      </c>
    </row>
    <row r="6" spans="1:10" x14ac:dyDescent="0.2">
      <c r="D6" s="1">
        <v>3.3823460327899659</v>
      </c>
      <c r="E6" s="1">
        <v>61.5</v>
      </c>
      <c r="F6" s="1">
        <f t="shared" si="1"/>
        <v>57.923397184259485</v>
      </c>
      <c r="G6" s="1">
        <f t="shared" ref="G6:G12" si="2">(E6-F6)^2</f>
        <v>12.792087701562977</v>
      </c>
      <c r="H6" s="1">
        <f t="shared" ref="H6:H12" si="3">E6-F6</f>
        <v>3.5766028157405145</v>
      </c>
      <c r="I6" s="1">
        <f>E6/Rmax</f>
        <v>0.15157129491570057</v>
      </c>
      <c r="J6" s="1">
        <f t="shared" si="0"/>
        <v>0.14275649296153908</v>
      </c>
    </row>
    <row r="7" spans="1:10" x14ac:dyDescent="0.2">
      <c r="D7" s="1">
        <v>4.7352844459059522</v>
      </c>
      <c r="E7" s="1">
        <v>76</v>
      </c>
      <c r="F7" s="1">
        <f t="shared" si="1"/>
        <v>76.71228532967173</v>
      </c>
      <c r="G7" s="1">
        <f t="shared" si="2"/>
        <v>0.50735039086556444</v>
      </c>
      <c r="H7" s="1">
        <f t="shared" si="3"/>
        <v>-0.71228532967172953</v>
      </c>
      <c r="I7" s="1">
        <f>E7/Rmax</f>
        <v>0.18730761648119093</v>
      </c>
      <c r="J7" s="1">
        <f t="shared" si="0"/>
        <v>0.18906309631481372</v>
      </c>
    </row>
    <row r="8" spans="1:10" x14ac:dyDescent="0.2">
      <c r="D8" s="1">
        <v>6.7646920655799319</v>
      </c>
      <c r="E8" s="1">
        <v>101.6</v>
      </c>
      <c r="F8" s="1">
        <f t="shared" si="1"/>
        <v>101.37487302154224</v>
      </c>
      <c r="G8" s="1">
        <f t="shared" si="2"/>
        <v>5.0682156429516977E-2</v>
      </c>
      <c r="H8" s="1">
        <f t="shared" si="3"/>
        <v>0.22512697845775165</v>
      </c>
      <c r="I8" s="1">
        <f>E8/Rmax</f>
        <v>0.25040070834853945</v>
      </c>
      <c r="J8" s="1">
        <f t="shared" si="0"/>
        <v>0.24984586627300609</v>
      </c>
    </row>
    <row r="9" spans="1:10" x14ac:dyDescent="0.2">
      <c r="D9" s="1">
        <v>9.4705688918119044</v>
      </c>
      <c r="E9" s="1">
        <v>127.7</v>
      </c>
      <c r="F9" s="1">
        <f t="shared" si="1"/>
        <v>129.02979760690772</v>
      </c>
      <c r="G9" s="1">
        <f t="shared" si="2"/>
        <v>1.7683616753374936</v>
      </c>
      <c r="H9" s="1">
        <f t="shared" si="3"/>
        <v>-1.329797606907718</v>
      </c>
      <c r="I9" s="1">
        <f>E9/Rmax</f>
        <v>0.31472608716642214</v>
      </c>
      <c r="J9" s="1">
        <f t="shared" si="0"/>
        <v>0.31800347164211001</v>
      </c>
    </row>
    <row r="10" spans="1:10" x14ac:dyDescent="0.2">
      <c r="D10" s="1">
        <v>13.529384131159864</v>
      </c>
      <c r="E10" s="1">
        <v>160.9</v>
      </c>
      <c r="F10" s="1">
        <f t="shared" si="1"/>
        <v>162.21979966831967</v>
      </c>
      <c r="G10" s="1">
        <f t="shared" si="2"/>
        <v>1.7418711644966862</v>
      </c>
      <c r="H10" s="1">
        <f t="shared" si="3"/>
        <v>-1.3197996683196607</v>
      </c>
      <c r="I10" s="1">
        <f>E10/Rmax</f>
        <v>0.39654994068188976</v>
      </c>
      <c r="J10" s="1">
        <f t="shared" si="0"/>
        <v>0.39980268449906897</v>
      </c>
    </row>
    <row r="11" spans="1:10" x14ac:dyDescent="0.2">
      <c r="D11" s="1">
        <v>18.941137783623809</v>
      </c>
      <c r="E11" s="1">
        <v>194.1</v>
      </c>
      <c r="F11" s="1">
        <f t="shared" si="1"/>
        <v>195.79583875624937</v>
      </c>
      <c r="G11" s="1">
        <f t="shared" si="2"/>
        <v>2.8758690871974193</v>
      </c>
      <c r="H11" s="1">
        <f t="shared" si="3"/>
        <v>-1.6958387562493726</v>
      </c>
      <c r="I11" s="1">
        <f>E11/Rmax</f>
        <v>0.47837379419735737</v>
      </c>
      <c r="J11" s="1">
        <f t="shared" si="0"/>
        <v>0.48255331413642966</v>
      </c>
    </row>
    <row r="12" spans="1:10" x14ac:dyDescent="0.2">
      <c r="D12" s="1">
        <v>27.058768262319727</v>
      </c>
      <c r="E12" s="1">
        <v>233.8</v>
      </c>
      <c r="F12" s="1">
        <f t="shared" si="1"/>
        <v>231.77523727406106</v>
      </c>
      <c r="G12" s="1">
        <f t="shared" si="2"/>
        <v>4.0996640963517521</v>
      </c>
      <c r="H12" s="1">
        <f t="shared" si="3"/>
        <v>2.024762725938956</v>
      </c>
      <c r="I12" s="1">
        <f>E12/Rmax</f>
        <v>0.57621737806976892</v>
      </c>
      <c r="J12" s="1">
        <f t="shared" si="0"/>
        <v>0.5712272006995639</v>
      </c>
    </row>
    <row r="13" spans="1:10" x14ac:dyDescent="0.2">
      <c r="D13" s="1">
        <v>25.766228885503601</v>
      </c>
      <c r="E13" s="1"/>
      <c r="F13" s="1"/>
      <c r="G13" s="1"/>
      <c r="H13" s="1"/>
      <c r="I13" s="1"/>
      <c r="J13" s="1">
        <f t="shared" si="0"/>
        <v>0.55919938312752426</v>
      </c>
    </row>
    <row r="14" spans="1:10" x14ac:dyDescent="0.2">
      <c r="D14" s="1">
        <v>29.096229086833699</v>
      </c>
      <c r="E14" s="1"/>
      <c r="F14" s="1"/>
      <c r="G14" s="1"/>
      <c r="H14" s="1"/>
      <c r="I14" s="1"/>
      <c r="J14" s="1">
        <f t="shared" si="0"/>
        <v>0.5889090638388963</v>
      </c>
    </row>
    <row r="15" spans="1:10" x14ac:dyDescent="0.2">
      <c r="D15" s="1">
        <v>32.426229288163803</v>
      </c>
      <c r="E15" s="1"/>
      <c r="F15" s="1"/>
      <c r="G15" s="1"/>
      <c r="H15" s="1"/>
      <c r="I15" s="1"/>
      <c r="J15" s="1">
        <f t="shared" si="0"/>
        <v>0.61486679636760655</v>
      </c>
    </row>
    <row r="16" spans="1:10" x14ac:dyDescent="0.2">
      <c r="D16" s="1"/>
    </row>
    <row r="17" spans="4:4" x14ac:dyDescent="0.2">
      <c r="D1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2"/>
  <sheetViews>
    <sheetView workbookViewId="0">
      <selection activeCell="M30" sqref="M30"/>
    </sheetView>
  </sheetViews>
  <sheetFormatPr baseColWidth="10" defaultColWidth="8.83203125" defaultRowHeight="15" x14ac:dyDescent="0.2"/>
  <cols>
    <col min="3" max="3" width="14.5" customWidth="1"/>
    <col min="4" max="7" width="9.6640625" bestFit="1" customWidth="1"/>
    <col min="8" max="8" width="12.1640625" bestFit="1" customWidth="1"/>
    <col min="9" max="9" width="9.6640625" bestFit="1" customWidth="1"/>
  </cols>
  <sheetData>
    <row r="1" spans="1:9" x14ac:dyDescent="0.2">
      <c r="A1" t="s">
        <v>33</v>
      </c>
      <c r="B1" s="1">
        <f>Summary!E4</f>
        <v>17.637053617770974</v>
      </c>
      <c r="C1" s="15" t="s">
        <v>0</v>
      </c>
      <c r="D1" s="21" t="s">
        <v>31</v>
      </c>
      <c r="E1" s="21"/>
      <c r="F1" s="21"/>
      <c r="G1" s="21"/>
      <c r="H1" s="21"/>
    </row>
    <row r="2" spans="1:9" x14ac:dyDescent="0.2">
      <c r="A2" t="s">
        <v>34</v>
      </c>
      <c r="B2" s="1">
        <f>Summary!G4</f>
        <v>407.00298489562209</v>
      </c>
      <c r="D2" s="15">
        <v>1</v>
      </c>
      <c r="E2" s="15">
        <v>2</v>
      </c>
      <c r="F2" s="15">
        <v>3</v>
      </c>
      <c r="G2" s="15" t="s">
        <v>16</v>
      </c>
      <c r="H2" s="17" t="s">
        <v>32</v>
      </c>
      <c r="I2" s="16" t="s">
        <v>12</v>
      </c>
    </row>
    <row r="3" spans="1:9" x14ac:dyDescent="0.2">
      <c r="C3" s="1">
        <v>0</v>
      </c>
      <c r="D3" s="1"/>
      <c r="E3" s="1"/>
      <c r="F3" s="1"/>
      <c r="G3" s="1"/>
      <c r="H3" s="1"/>
      <c r="I3" s="1">
        <f>C3/(C3+$B$1)</f>
        <v>0</v>
      </c>
    </row>
    <row r="4" spans="1:9" x14ac:dyDescent="0.2">
      <c r="C4" s="1">
        <v>0.33823460327899602</v>
      </c>
      <c r="D4" s="1"/>
      <c r="E4" s="1"/>
      <c r="F4" s="1"/>
      <c r="G4" s="1"/>
      <c r="H4" s="1"/>
      <c r="I4" s="1">
        <f t="shared" ref="I4:I16" si="0">C4/(C4+$B$1)</f>
        <v>1.8816644223980022E-2</v>
      </c>
    </row>
    <row r="5" spans="1:9" x14ac:dyDescent="0.2">
      <c r="C5" s="1">
        <v>1.3529384131159901</v>
      </c>
      <c r="D5" s="1"/>
      <c r="E5" s="1"/>
      <c r="F5" s="1"/>
      <c r="G5" s="1"/>
      <c r="H5" s="1"/>
      <c r="I5" s="1">
        <f t="shared" si="0"/>
        <v>7.1244812052340734E-2</v>
      </c>
    </row>
    <row r="6" spans="1:9" x14ac:dyDescent="0.2">
      <c r="C6" s="1">
        <v>2.3676422229529761</v>
      </c>
      <c r="D6" s="7">
        <v>0.13126721030183366</v>
      </c>
      <c r="E6" s="1">
        <v>0.13057661313867813</v>
      </c>
      <c r="F6" s="1">
        <v>0.10868770903711211</v>
      </c>
      <c r="G6" s="1">
        <f>AVERAGE(D6:F6)</f>
        <v>0.12351051082587465</v>
      </c>
      <c r="H6" s="1">
        <f>STDEV(D6:F6)</f>
        <v>1.2841566133542502E-2</v>
      </c>
      <c r="I6" s="1">
        <f t="shared" si="0"/>
        <v>0.11835432249527736</v>
      </c>
    </row>
    <row r="7" spans="1:9" x14ac:dyDescent="0.2">
      <c r="C7" s="1">
        <v>3.3823460327899659</v>
      </c>
      <c r="D7" s="7">
        <v>0.18026594940446289</v>
      </c>
      <c r="E7" s="1">
        <v>0.18051729540253822</v>
      </c>
      <c r="F7" s="1">
        <v>0.15157129491570057</v>
      </c>
      <c r="G7" s="1">
        <f t="shared" ref="G7:G13" si="1">AVERAGE(D7:F7)</f>
        <v>0.17078484657423387</v>
      </c>
      <c r="H7" s="1">
        <f t="shared" ref="H7:H13" si="2">STDEV(D7:F7)</f>
        <v>1.6639898413272649E-2</v>
      </c>
      <c r="I7" s="1">
        <f t="shared" si="0"/>
        <v>0.16091544425721513</v>
      </c>
    </row>
    <row r="8" spans="1:9" x14ac:dyDescent="0.2">
      <c r="C8" s="1">
        <v>4.7352844459059522</v>
      </c>
      <c r="D8" s="7">
        <v>0.22284132438943657</v>
      </c>
      <c r="E8" s="1">
        <v>0.22607294215054721</v>
      </c>
      <c r="F8" s="1">
        <v>0.18730761648119093</v>
      </c>
      <c r="G8" s="1">
        <f t="shared" si="1"/>
        <v>0.21207396100705825</v>
      </c>
      <c r="H8" s="1">
        <f t="shared" si="2"/>
        <v>2.1509060979479081E-2</v>
      </c>
      <c r="I8" s="1">
        <f t="shared" si="0"/>
        <v>0.21165800518605701</v>
      </c>
    </row>
    <row r="9" spans="1:9" x14ac:dyDescent="0.2">
      <c r="C9" s="1">
        <v>6.7646920655799319</v>
      </c>
      <c r="D9" s="7">
        <v>0.29349832968364814</v>
      </c>
      <c r="E9" s="1">
        <v>0.29452821881466767</v>
      </c>
      <c r="F9" s="1">
        <v>0.25040070834853945</v>
      </c>
      <c r="G9" s="1">
        <f t="shared" si="1"/>
        <v>0.27947575228228511</v>
      </c>
      <c r="H9" s="1">
        <f t="shared" si="2"/>
        <v>2.5184991616386879E-2</v>
      </c>
      <c r="I9" s="1">
        <f t="shared" si="0"/>
        <v>0.27722164444142294</v>
      </c>
    </row>
    <row r="10" spans="1:9" x14ac:dyDescent="0.2">
      <c r="C10" s="1">
        <v>9.4705688918119044</v>
      </c>
      <c r="D10" s="7">
        <v>0.36086130209701073</v>
      </c>
      <c r="E10" s="1">
        <v>0.36249626931036022</v>
      </c>
      <c r="F10" s="1">
        <v>0.31472608716642214</v>
      </c>
      <c r="G10" s="1">
        <f t="shared" si="1"/>
        <v>0.3460278861912644</v>
      </c>
      <c r="H10" s="1">
        <f t="shared" si="2"/>
        <v>2.7120476509288918E-2</v>
      </c>
      <c r="I10" s="1">
        <f t="shared" si="0"/>
        <v>0.34936921850907221</v>
      </c>
    </row>
    <row r="11" spans="1:9" x14ac:dyDescent="0.2">
      <c r="C11" s="1">
        <v>13.529384131159864</v>
      </c>
      <c r="D11" s="7">
        <v>0.4474943668633401</v>
      </c>
      <c r="E11" s="1">
        <v>0.45190227121688048</v>
      </c>
      <c r="F11" s="1">
        <v>0.39654994068188976</v>
      </c>
      <c r="G11" s="1">
        <f t="shared" si="1"/>
        <v>0.43198219292070344</v>
      </c>
      <c r="H11" s="1">
        <f t="shared" si="2"/>
        <v>3.0764277648494823E-2</v>
      </c>
      <c r="I11" s="1">
        <f t="shared" si="0"/>
        <v>0.43410107501374573</v>
      </c>
    </row>
    <row r="12" spans="1:9" x14ac:dyDescent="0.2">
      <c r="C12" s="1">
        <v>18.941137783623809</v>
      </c>
      <c r="D12" s="7">
        <v>0.53338627423147844</v>
      </c>
      <c r="E12" s="1">
        <v>0.53789768994440545</v>
      </c>
      <c r="F12" s="1">
        <v>0.47837379419735737</v>
      </c>
      <c r="G12" s="1">
        <f t="shared" si="1"/>
        <v>0.51655258612441368</v>
      </c>
      <c r="H12" s="1">
        <f t="shared" si="2"/>
        <v>3.3140659810734163E-2</v>
      </c>
      <c r="I12" s="1">
        <f t="shared" si="0"/>
        <v>0.51782597930474916</v>
      </c>
    </row>
    <row r="13" spans="1:9" x14ac:dyDescent="0.2">
      <c r="C13" s="1">
        <v>27.058768262319727</v>
      </c>
      <c r="D13" s="7">
        <v>0.62841912284397272</v>
      </c>
      <c r="E13" s="1">
        <v>0.6287653703562095</v>
      </c>
      <c r="F13" s="1">
        <v>0.57621737806976892</v>
      </c>
      <c r="G13" s="1">
        <f t="shared" si="1"/>
        <v>0.61113395708998375</v>
      </c>
      <c r="H13" s="1">
        <f t="shared" si="2"/>
        <v>3.0239140028960984E-2</v>
      </c>
      <c r="I13" s="1">
        <f t="shared" si="0"/>
        <v>0.60539815857760915</v>
      </c>
    </row>
    <row r="14" spans="1:9" x14ac:dyDescent="0.2">
      <c r="C14" s="1">
        <v>25.766228885503601</v>
      </c>
      <c r="D14" s="7"/>
      <c r="E14" s="1"/>
      <c r="F14" s="1"/>
      <c r="G14" s="1"/>
      <c r="H14" s="1"/>
      <c r="I14" s="1">
        <f t="shared" si="0"/>
        <v>0.59364701007486376</v>
      </c>
    </row>
    <row r="15" spans="1:9" x14ac:dyDescent="0.2">
      <c r="C15" s="1">
        <v>29.096229086833699</v>
      </c>
      <c r="D15" s="7"/>
      <c r="E15" s="1"/>
      <c r="F15" s="1"/>
      <c r="G15" s="1"/>
      <c r="H15" s="1"/>
      <c r="I15" s="1">
        <f t="shared" si="0"/>
        <v>0.62260186751158442</v>
      </c>
    </row>
    <row r="16" spans="1:9" x14ac:dyDescent="0.2">
      <c r="C16" s="1">
        <v>32.426229288163803</v>
      </c>
      <c r="D16" s="7"/>
      <c r="E16" s="1"/>
      <c r="F16" s="1"/>
      <c r="G16" s="1"/>
      <c r="H16" s="1"/>
      <c r="I16" s="1">
        <f t="shared" si="0"/>
        <v>0.64770481290830051</v>
      </c>
    </row>
    <row r="17" spans="3:4" x14ac:dyDescent="0.2">
      <c r="C17" s="19"/>
      <c r="D17" s="6"/>
    </row>
    <row r="18" spans="3:4" x14ac:dyDescent="0.2">
      <c r="C18" s="19"/>
      <c r="D18" s="6"/>
    </row>
    <row r="19" spans="3:4" x14ac:dyDescent="0.2">
      <c r="C19" s="19"/>
      <c r="D19" s="6"/>
    </row>
    <row r="20" spans="3:4" x14ac:dyDescent="0.2">
      <c r="C20" s="19"/>
      <c r="D20" s="6"/>
    </row>
    <row r="21" spans="3:4" x14ac:dyDescent="0.2">
      <c r="C21" s="19"/>
      <c r="D21" s="6"/>
    </row>
    <row r="22" spans="3:4" x14ac:dyDescent="0.2">
      <c r="C22" s="19"/>
    </row>
    <row r="23" spans="3:4" x14ac:dyDescent="0.2">
      <c r="C23" s="19"/>
    </row>
    <row r="24" spans="3:4" x14ac:dyDescent="0.2">
      <c r="C24" s="19"/>
    </row>
    <row r="25" spans="3:4" x14ac:dyDescent="0.2">
      <c r="C25" s="19"/>
    </row>
    <row r="26" spans="3:4" x14ac:dyDescent="0.2">
      <c r="C26" s="19"/>
    </row>
    <row r="27" spans="3:4" x14ac:dyDescent="0.2">
      <c r="C27" s="19"/>
    </row>
    <row r="28" spans="3:4" x14ac:dyDescent="0.2">
      <c r="C28" s="19"/>
    </row>
    <row r="29" spans="3:4" x14ac:dyDescent="0.2">
      <c r="C29" s="19"/>
    </row>
    <row r="30" spans="3:4" x14ac:dyDescent="0.2">
      <c r="C30" s="19"/>
    </row>
    <row r="31" spans="3:4" x14ac:dyDescent="0.2">
      <c r="C31" s="19"/>
    </row>
    <row r="32" spans="3:4" x14ac:dyDescent="0.2">
      <c r="C32" s="19"/>
    </row>
    <row r="33" spans="3:3" x14ac:dyDescent="0.2">
      <c r="C33" s="19"/>
    </row>
    <row r="34" spans="3:3" x14ac:dyDescent="0.2">
      <c r="C34" s="19"/>
    </row>
    <row r="35" spans="3:3" x14ac:dyDescent="0.2">
      <c r="C35" s="19"/>
    </row>
    <row r="36" spans="3:3" x14ac:dyDescent="0.2">
      <c r="C36" s="19"/>
    </row>
    <row r="37" spans="3:3" x14ac:dyDescent="0.2">
      <c r="C37" s="19"/>
    </row>
    <row r="38" spans="3:3" x14ac:dyDescent="0.2">
      <c r="C38" s="19"/>
    </row>
    <row r="39" spans="3:3" x14ac:dyDescent="0.2">
      <c r="C39" s="19"/>
    </row>
    <row r="40" spans="3:3" x14ac:dyDescent="0.2">
      <c r="C40" s="19"/>
    </row>
    <row r="41" spans="3:3" x14ac:dyDescent="0.2">
      <c r="C41" s="19"/>
    </row>
    <row r="42" spans="3:3" x14ac:dyDescent="0.2">
      <c r="C42" s="19"/>
    </row>
    <row r="43" spans="3:3" x14ac:dyDescent="0.2">
      <c r="C43" s="19"/>
    </row>
    <row r="44" spans="3:3" x14ac:dyDescent="0.2">
      <c r="C44" s="19"/>
    </row>
    <row r="45" spans="3:3" x14ac:dyDescent="0.2">
      <c r="C45" s="19"/>
    </row>
    <row r="46" spans="3:3" x14ac:dyDescent="0.2">
      <c r="C46" s="19"/>
    </row>
    <row r="47" spans="3:3" x14ac:dyDescent="0.2">
      <c r="C47" s="19"/>
    </row>
    <row r="48" spans="3:3" x14ac:dyDescent="0.2">
      <c r="C48" s="19"/>
    </row>
    <row r="49" spans="3:3" x14ac:dyDescent="0.2">
      <c r="C49" s="19"/>
    </row>
    <row r="50" spans="3:3" x14ac:dyDescent="0.2">
      <c r="C50" s="19"/>
    </row>
    <row r="51" spans="3:3" x14ac:dyDescent="0.2">
      <c r="C51" s="19"/>
    </row>
    <row r="52" spans="3:3" x14ac:dyDescent="0.2">
      <c r="C52" s="19"/>
    </row>
    <row r="53" spans="3:3" x14ac:dyDescent="0.2">
      <c r="C53" s="19"/>
    </row>
    <row r="54" spans="3:3" x14ac:dyDescent="0.2">
      <c r="C54" s="19"/>
    </row>
    <row r="55" spans="3:3" x14ac:dyDescent="0.2">
      <c r="C55" s="19"/>
    </row>
    <row r="56" spans="3:3" x14ac:dyDescent="0.2">
      <c r="C56" s="19"/>
    </row>
    <row r="57" spans="3:3" x14ac:dyDescent="0.2">
      <c r="C57" s="19"/>
    </row>
    <row r="58" spans="3:3" x14ac:dyDescent="0.2">
      <c r="C58" s="19"/>
    </row>
    <row r="59" spans="3:3" x14ac:dyDescent="0.2">
      <c r="C59" s="19"/>
    </row>
    <row r="60" spans="3:3" x14ac:dyDescent="0.2">
      <c r="C60" s="19"/>
    </row>
    <row r="61" spans="3:3" x14ac:dyDescent="0.2">
      <c r="C61" s="19"/>
    </row>
    <row r="62" spans="3:3" x14ac:dyDescent="0.2">
      <c r="C62" s="19"/>
    </row>
  </sheetData>
  <mergeCells count="1">
    <mergeCell ref="D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Summary</vt:lpstr>
      <vt:lpstr>WT</vt:lpstr>
      <vt:lpstr>WT(2)</vt:lpstr>
      <vt:lpstr>WT(3)</vt:lpstr>
      <vt:lpstr>WT summ</vt:lpstr>
      <vt:lpstr>DS</vt:lpstr>
      <vt:lpstr>DS(2)</vt:lpstr>
      <vt:lpstr>DS(3)</vt:lpstr>
      <vt:lpstr>DS summ</vt:lpstr>
      <vt:lpstr>S243C</vt:lpstr>
      <vt:lpstr>S243C(2)</vt:lpstr>
      <vt:lpstr>S243C(3)</vt:lpstr>
      <vt:lpstr>S243C summ</vt:lpstr>
      <vt:lpstr>S318C</vt:lpstr>
      <vt:lpstr>S318C(2)</vt:lpstr>
      <vt:lpstr>S318C(3)</vt:lpstr>
      <vt:lpstr>S318C summ</vt:lpstr>
      <vt:lpstr>'DS(2)'!chi_2</vt:lpstr>
      <vt:lpstr>'DS(3)'!chi_2</vt:lpstr>
      <vt:lpstr>'S243C(2)'!chi_2</vt:lpstr>
      <vt:lpstr>'S243C(3)'!chi_2</vt:lpstr>
      <vt:lpstr>'S318C(2)'!chi_2</vt:lpstr>
      <vt:lpstr>'S318C(3)'!chi_2</vt:lpstr>
      <vt:lpstr>'WT(2)'!chi_2</vt:lpstr>
      <vt:lpstr>'WT(3)'!chi_2</vt:lpstr>
      <vt:lpstr>chi_2</vt:lpstr>
      <vt:lpstr>'DS(2)'!KD</vt:lpstr>
      <vt:lpstr>'DS(3)'!KD</vt:lpstr>
      <vt:lpstr>'S243C(2)'!KD</vt:lpstr>
      <vt:lpstr>'S243C(3)'!KD</vt:lpstr>
      <vt:lpstr>'S318C(2)'!KD</vt:lpstr>
      <vt:lpstr>'S318C(3)'!KD</vt:lpstr>
      <vt:lpstr>'WT(2)'!KD</vt:lpstr>
      <vt:lpstr>'WT(3)'!KD</vt:lpstr>
      <vt:lpstr>KD</vt:lpstr>
      <vt:lpstr>'DS(2)'!Rmax</vt:lpstr>
      <vt:lpstr>'DS(3)'!Rmax</vt:lpstr>
      <vt:lpstr>'S243C(2)'!Rmax</vt:lpstr>
      <vt:lpstr>'S243C(3)'!Rmax</vt:lpstr>
      <vt:lpstr>'S318C(2)'!Rmax</vt:lpstr>
      <vt:lpstr>'S318C(3)'!Rmax</vt:lpstr>
      <vt:lpstr>'WT(2)'!Rmax</vt:lpstr>
      <vt:lpstr>'WT(3)'!Rmax</vt:lpstr>
      <vt:lpstr>Rmax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Holland</dc:creator>
  <cp:lastModifiedBy>Microsoft Office User</cp:lastModifiedBy>
  <dcterms:created xsi:type="dcterms:W3CDTF">2018-08-30T11:04:57Z</dcterms:created>
  <dcterms:modified xsi:type="dcterms:W3CDTF">2020-06-14T20:00:57Z</dcterms:modified>
</cp:coreProperties>
</file>