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sprojects\resistance\inst\extdata\"/>
    </mc:Choice>
  </mc:AlternateContent>
  <bookViews>
    <workbookView minimized="1" xWindow="0" yWindow="0" windowWidth="23016" windowHeight="10584"/>
  </bookViews>
  <sheets>
    <sheet name="kolaczinski2000_kdr_surviv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7" i="1"/>
  <c r="R9" i="1"/>
  <c r="R10" i="1"/>
  <c r="R2" i="1"/>
  <c r="N9" i="1" l="1"/>
  <c r="Q9" i="1" s="1"/>
  <c r="M9" i="1"/>
  <c r="P9" i="1" s="1"/>
  <c r="L9" i="1"/>
  <c r="O9" i="1" s="1"/>
  <c r="N7" i="1"/>
  <c r="Q7" i="1" s="1"/>
  <c r="M7" i="1"/>
  <c r="P7" i="1" s="1"/>
  <c r="L7" i="1"/>
  <c r="O7" i="1" s="1"/>
  <c r="N10" i="1"/>
  <c r="Q10" i="1" s="1"/>
  <c r="M10" i="1"/>
  <c r="P10" i="1" s="1"/>
  <c r="L10" i="1"/>
  <c r="O10" i="1" s="1"/>
  <c r="P2" i="1"/>
  <c r="Q2" i="1"/>
  <c r="P3" i="1"/>
  <c r="Q3" i="1"/>
  <c r="P4" i="1"/>
  <c r="Q4" i="1"/>
  <c r="P5" i="1"/>
  <c r="Q5" i="1"/>
  <c r="O3" i="1"/>
  <c r="O4" i="1"/>
  <c r="O5" i="1"/>
  <c r="O2" i="1"/>
  <c r="M2" i="1"/>
  <c r="N2" i="1"/>
  <c r="M3" i="1"/>
  <c r="N3" i="1"/>
  <c r="M4" i="1"/>
  <c r="N4" i="1"/>
  <c r="M5" i="1"/>
  <c r="N5" i="1"/>
  <c r="L3" i="1"/>
  <c r="L4" i="1"/>
  <c r="L5" i="1"/>
  <c r="L2" i="1"/>
</calcChain>
</file>

<file path=xl/sharedStrings.xml><?xml version="1.0" encoding="utf-8"?>
<sst xmlns="http://schemas.openxmlformats.org/spreadsheetml/2006/main" count="61" uniqueCount="41">
  <si>
    <t>Etofenprox</t>
  </si>
  <si>
    <t>Alpha-cypermethrin</t>
  </si>
  <si>
    <t>Carbosulfan</t>
  </si>
  <si>
    <t>Control</t>
  </si>
  <si>
    <t>untreated</t>
  </si>
  <si>
    <t>Kolaczinski2000</t>
  </si>
  <si>
    <t>Treatment</t>
  </si>
  <si>
    <t>Dose</t>
  </si>
  <si>
    <t>liveRR</t>
  </si>
  <si>
    <t>liveRS</t>
  </si>
  <si>
    <t>liveSS</t>
  </si>
  <si>
    <t>deadRR</t>
  </si>
  <si>
    <t>deadRS</t>
  </si>
  <si>
    <t>deadSS</t>
  </si>
  <si>
    <t>survivalRR</t>
  </si>
  <si>
    <t>survivalRS</t>
  </si>
  <si>
    <t>survivalSS</t>
  </si>
  <si>
    <t>totalRR</t>
  </si>
  <si>
    <t>totalRS</t>
  </si>
  <si>
    <t>totalSS</t>
  </si>
  <si>
    <t>Study</t>
  </si>
  <si>
    <t>species</t>
  </si>
  <si>
    <t>An. gambiae</t>
  </si>
  <si>
    <t>bendiocarb</t>
  </si>
  <si>
    <t>ss</t>
  </si>
  <si>
    <t>gs</t>
  </si>
  <si>
    <t>gg</t>
  </si>
  <si>
    <t>Ace1</t>
  </si>
  <si>
    <t>Gene</t>
  </si>
  <si>
    <t>kdr</t>
  </si>
  <si>
    <t>s=resistant, g=wild type</t>
  </si>
  <si>
    <t>fenitrothion</t>
  </si>
  <si>
    <t>An. coluzzii</t>
  </si>
  <si>
    <t>*vlow sample size</t>
  </si>
  <si>
    <t>Essandoh2013 A</t>
  </si>
  <si>
    <t>no live or dead ss</t>
  </si>
  <si>
    <t>freq R</t>
  </si>
  <si>
    <t>seesm not to have control mortality ?</t>
  </si>
  <si>
    <t>Essandoh2013 B</t>
  </si>
  <si>
    <t>Essandoh2013 C</t>
  </si>
  <si>
    <t>Essandoh2013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</si>
</sst>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A14" sqref="A14"/>
    </sheetView>
  </sheetViews>
  <sheetFormatPr defaultRowHeight="14.4" x14ac:dyDescent="0.3"/>
  <cols>
    <col min="1" max="1" width="19.6640625" customWidth="1"/>
    <col min="2" max="2" width="13.21875" customWidth="1"/>
    <col min="3" max="4" width="13.77734375" customWidth="1"/>
    <col min="5" max="5" width="11.44140625" customWidth="1"/>
    <col min="8" max="8" width="12.5546875" customWidth="1"/>
  </cols>
  <sheetData>
    <row r="1" spans="1:19" x14ac:dyDescent="0.3">
      <c r="A1" t="s">
        <v>20</v>
      </c>
      <c r="B1" t="s">
        <v>21</v>
      </c>
      <c r="C1" t="s">
        <v>6</v>
      </c>
      <c r="D1" t="s">
        <v>28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17</v>
      </c>
      <c r="M1" t="s">
        <v>18</v>
      </c>
      <c r="N1" t="s">
        <v>19</v>
      </c>
      <c r="O1" t="s">
        <v>14</v>
      </c>
      <c r="P1" t="s">
        <v>15</v>
      </c>
      <c r="Q1" t="s">
        <v>16</v>
      </c>
      <c r="R1" t="s">
        <v>36</v>
      </c>
    </row>
    <row r="2" spans="1:19" s="9" customFormat="1" x14ac:dyDescent="0.3">
      <c r="A2" s="8" t="s">
        <v>5</v>
      </c>
      <c r="B2" s="9" t="s">
        <v>22</v>
      </c>
      <c r="C2" s="8" t="s">
        <v>0</v>
      </c>
      <c r="D2" s="8" t="s">
        <v>29</v>
      </c>
      <c r="E2" s="9">
        <v>200</v>
      </c>
      <c r="F2" s="9">
        <v>92</v>
      </c>
      <c r="G2" s="9">
        <v>13</v>
      </c>
      <c r="H2" s="9">
        <v>4</v>
      </c>
      <c r="I2" s="9">
        <v>17</v>
      </c>
      <c r="J2" s="9">
        <v>7</v>
      </c>
      <c r="K2" s="9">
        <v>3</v>
      </c>
      <c r="L2" s="9">
        <f>F2+I2</f>
        <v>109</v>
      </c>
      <c r="M2" s="9">
        <f t="shared" ref="M2:N5" si="0">G2+J2</f>
        <v>20</v>
      </c>
      <c r="N2" s="9">
        <f t="shared" si="0"/>
        <v>7</v>
      </c>
      <c r="O2" s="9">
        <f>F2/L2</f>
        <v>0.84403669724770647</v>
      </c>
      <c r="P2" s="9">
        <f t="shared" ref="P2:Q5" si="1">G2/M2</f>
        <v>0.65</v>
      </c>
      <c r="Q2" s="9">
        <f t="shared" si="1"/>
        <v>0.5714285714285714</v>
      </c>
      <c r="R2" s="9">
        <f>(L2*2+M2)/(2*(L2+M2+N2))</f>
        <v>0.875</v>
      </c>
    </row>
    <row r="3" spans="1:19" s="3" customFormat="1" x14ac:dyDescent="0.3">
      <c r="A3" s="2" t="s">
        <v>5</v>
      </c>
      <c r="B3" s="3" t="s">
        <v>22</v>
      </c>
      <c r="C3" s="2" t="s">
        <v>1</v>
      </c>
      <c r="D3" s="2" t="s">
        <v>29</v>
      </c>
      <c r="E3" s="3">
        <v>20</v>
      </c>
      <c r="F3" s="3">
        <v>245</v>
      </c>
      <c r="G3" s="3">
        <v>28</v>
      </c>
      <c r="H3" s="3">
        <v>10</v>
      </c>
      <c r="I3" s="3">
        <v>49</v>
      </c>
      <c r="J3" s="3">
        <v>11</v>
      </c>
      <c r="K3" s="3">
        <v>7</v>
      </c>
      <c r="L3" s="3">
        <f t="shared" ref="L3:L5" si="2">F3+I3</f>
        <v>294</v>
      </c>
      <c r="M3" s="3">
        <f t="shared" si="0"/>
        <v>39</v>
      </c>
      <c r="N3" s="3">
        <f t="shared" si="0"/>
        <v>17</v>
      </c>
      <c r="O3" s="3">
        <f t="shared" ref="O3:O5" si="3">F3/L3</f>
        <v>0.83333333333333337</v>
      </c>
      <c r="P3" s="3">
        <f t="shared" si="1"/>
        <v>0.71794871794871795</v>
      </c>
      <c r="Q3" s="3">
        <f t="shared" si="1"/>
        <v>0.58823529411764708</v>
      </c>
      <c r="R3" s="3">
        <f t="shared" ref="R3:R10" si="4">(L3*2+M3)/(2*(L3+M3+N3))</f>
        <v>0.89571428571428569</v>
      </c>
    </row>
    <row r="4" spans="1:19" x14ac:dyDescent="0.3">
      <c r="A4" s="8" t="s">
        <v>5</v>
      </c>
      <c r="B4" t="s">
        <v>22</v>
      </c>
      <c r="C4" s="1" t="s">
        <v>2</v>
      </c>
      <c r="D4" s="1" t="s">
        <v>29</v>
      </c>
      <c r="E4">
        <v>200</v>
      </c>
      <c r="F4">
        <v>6</v>
      </c>
      <c r="G4">
        <v>0</v>
      </c>
      <c r="H4">
        <v>1</v>
      </c>
      <c r="I4">
        <v>19</v>
      </c>
      <c r="J4">
        <v>4</v>
      </c>
      <c r="K4">
        <v>2</v>
      </c>
      <c r="L4">
        <f t="shared" si="2"/>
        <v>25</v>
      </c>
      <c r="M4">
        <f t="shared" si="0"/>
        <v>4</v>
      </c>
      <c r="N4">
        <f t="shared" si="0"/>
        <v>3</v>
      </c>
      <c r="O4">
        <f t="shared" si="3"/>
        <v>0.24</v>
      </c>
      <c r="P4">
        <f t="shared" si="1"/>
        <v>0</v>
      </c>
      <c r="Q4">
        <f t="shared" si="1"/>
        <v>0.33333333333333331</v>
      </c>
      <c r="R4">
        <f t="shared" si="4"/>
        <v>0.84375</v>
      </c>
    </row>
    <row r="5" spans="1:19" s="7" customFormat="1" x14ac:dyDescent="0.3">
      <c r="A5" s="8" t="s">
        <v>5</v>
      </c>
      <c r="B5" s="7" t="s">
        <v>22</v>
      </c>
      <c r="C5" s="6" t="s">
        <v>3</v>
      </c>
      <c r="D5" s="6" t="s">
        <v>29</v>
      </c>
      <c r="E5" s="6" t="s">
        <v>4</v>
      </c>
      <c r="F5" s="7">
        <v>105</v>
      </c>
      <c r="G5" s="7">
        <v>17</v>
      </c>
      <c r="H5" s="7">
        <v>10</v>
      </c>
      <c r="I5" s="7">
        <v>52</v>
      </c>
      <c r="J5" s="7">
        <v>17</v>
      </c>
      <c r="K5" s="7">
        <v>2</v>
      </c>
      <c r="L5" s="7">
        <f t="shared" si="2"/>
        <v>157</v>
      </c>
      <c r="M5" s="7">
        <f t="shared" si="0"/>
        <v>34</v>
      </c>
      <c r="N5" s="7">
        <f t="shared" si="0"/>
        <v>12</v>
      </c>
      <c r="O5" s="7">
        <f t="shared" si="3"/>
        <v>0.66878980891719741</v>
      </c>
      <c r="P5" s="7">
        <f t="shared" si="1"/>
        <v>0.5</v>
      </c>
      <c r="Q5" s="7">
        <f t="shared" si="1"/>
        <v>0.83333333333333337</v>
      </c>
      <c r="R5" s="7">
        <f t="shared" si="4"/>
        <v>0.8571428571428571</v>
      </c>
    </row>
    <row r="6" spans="1:19" x14ac:dyDescent="0.3">
      <c r="F6" t="s">
        <v>24</v>
      </c>
      <c r="G6" t="s">
        <v>25</v>
      </c>
      <c r="H6" t="s">
        <v>26</v>
      </c>
      <c r="I6" t="s">
        <v>24</v>
      </c>
      <c r="J6" t="s">
        <v>25</v>
      </c>
      <c r="K6" t="s">
        <v>26</v>
      </c>
      <c r="S6" t="s">
        <v>30</v>
      </c>
    </row>
    <row r="7" spans="1:19" s="5" customFormat="1" x14ac:dyDescent="0.3">
      <c r="A7" s="4" t="s">
        <v>34</v>
      </c>
      <c r="B7" s="5" t="s">
        <v>22</v>
      </c>
      <c r="C7" s="4" t="s">
        <v>23</v>
      </c>
      <c r="D7" s="4" t="s">
        <v>27</v>
      </c>
      <c r="F7" s="5">
        <v>16</v>
      </c>
      <c r="G7" s="5">
        <v>46</v>
      </c>
      <c r="H7" s="5">
        <v>3</v>
      </c>
      <c r="I7" s="5">
        <v>3</v>
      </c>
      <c r="J7" s="5">
        <v>36</v>
      </c>
      <c r="K7" s="5">
        <v>166</v>
      </c>
      <c r="L7" s="5">
        <f t="shared" ref="L7:L9" si="5">F7+I7</f>
        <v>19</v>
      </c>
      <c r="M7" s="5">
        <f t="shared" ref="M7:M9" si="6">G7+J7</f>
        <v>82</v>
      </c>
      <c r="N7" s="5">
        <f t="shared" ref="N7:N9" si="7">H7+K7</f>
        <v>169</v>
      </c>
      <c r="O7" s="5">
        <f t="shared" ref="O7:O9" si="8">F7/L7</f>
        <v>0.84210526315789469</v>
      </c>
      <c r="P7" s="5">
        <f t="shared" ref="P7:P9" si="9">G7/M7</f>
        <v>0.56097560975609762</v>
      </c>
      <c r="Q7" s="5">
        <f t="shared" ref="Q7:Q9" si="10">H7/N7</f>
        <v>1.7751479289940829E-2</v>
      </c>
      <c r="R7" s="5">
        <f t="shared" si="4"/>
        <v>0.22222222222222221</v>
      </c>
    </row>
    <row r="8" spans="1:19" s="5" customFormat="1" x14ac:dyDescent="0.3">
      <c r="A8" s="4" t="s">
        <v>37</v>
      </c>
      <c r="C8" s="4"/>
      <c r="D8" s="4"/>
    </row>
    <row r="9" spans="1:19" x14ac:dyDescent="0.3">
      <c r="A9" s="1" t="s">
        <v>38</v>
      </c>
      <c r="B9" t="s">
        <v>32</v>
      </c>
      <c r="C9" s="1" t="s">
        <v>23</v>
      </c>
      <c r="D9" s="1" t="s">
        <v>27</v>
      </c>
      <c r="F9">
        <v>1</v>
      </c>
      <c r="G9">
        <v>8</v>
      </c>
      <c r="H9">
        <v>14</v>
      </c>
      <c r="I9">
        <v>0</v>
      </c>
      <c r="J9">
        <v>12</v>
      </c>
      <c r="K9">
        <v>235</v>
      </c>
      <c r="L9">
        <f t="shared" si="5"/>
        <v>1</v>
      </c>
      <c r="M9">
        <f t="shared" si="6"/>
        <v>20</v>
      </c>
      <c r="N9">
        <f t="shared" si="7"/>
        <v>249</v>
      </c>
      <c r="O9">
        <f t="shared" si="8"/>
        <v>1</v>
      </c>
      <c r="P9">
        <f t="shared" si="9"/>
        <v>0.4</v>
      </c>
      <c r="Q9">
        <f t="shared" si="10"/>
        <v>5.6224899598393573E-2</v>
      </c>
      <c r="R9">
        <f t="shared" si="4"/>
        <v>4.0740740740740744E-2</v>
      </c>
      <c r="S9" t="s">
        <v>33</v>
      </c>
    </row>
    <row r="10" spans="1:19" x14ac:dyDescent="0.3">
      <c r="A10" s="1" t="s">
        <v>39</v>
      </c>
      <c r="B10" t="s">
        <v>22</v>
      </c>
      <c r="C10" s="1" t="s">
        <v>31</v>
      </c>
      <c r="D10" s="1" t="s">
        <v>27</v>
      </c>
      <c r="F10">
        <v>15</v>
      </c>
      <c r="G10">
        <v>16</v>
      </c>
      <c r="H10">
        <v>0</v>
      </c>
      <c r="I10">
        <v>4</v>
      </c>
      <c r="J10">
        <v>20</v>
      </c>
      <c r="K10">
        <v>95</v>
      </c>
      <c r="L10">
        <f t="shared" ref="L10" si="11">F10+I10</f>
        <v>19</v>
      </c>
      <c r="M10">
        <f t="shared" ref="M10" si="12">G10+J10</f>
        <v>36</v>
      </c>
      <c r="N10">
        <f t="shared" ref="N10" si="13">H10+K10</f>
        <v>95</v>
      </c>
      <c r="O10">
        <f t="shared" ref="O10" si="14">F10/L10</f>
        <v>0.78947368421052633</v>
      </c>
      <c r="P10">
        <f t="shared" ref="P10" si="15">G10/M10</f>
        <v>0.44444444444444442</v>
      </c>
      <c r="Q10">
        <f t="shared" ref="Q10" si="16">H10/N10</f>
        <v>0</v>
      </c>
      <c r="R10">
        <f t="shared" si="4"/>
        <v>0.24666666666666667</v>
      </c>
    </row>
    <row r="11" spans="1:19" x14ac:dyDescent="0.3">
      <c r="A11" s="1" t="s">
        <v>40</v>
      </c>
      <c r="B11" t="s">
        <v>32</v>
      </c>
      <c r="C11" s="1" t="s">
        <v>31</v>
      </c>
      <c r="D11" s="1" t="s">
        <v>27</v>
      </c>
      <c r="E11" s="1" t="s">
        <v>35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kolaczinski2000_kdr_survival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2017-12-13T18:02:33Z</dcterms:created>
  <dcterms:modified xsi:type="dcterms:W3CDTF">2017-12-25T14:55:00Z</dcterms:modified>
</cp:coreProperties>
</file>