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aravanan\Projects\QB Project\QuickBooks\QB.WindowApp\"/>
    </mc:Choice>
  </mc:AlternateContent>
  <bookViews>
    <workbookView xWindow="0" yWindow="0" windowWidth="15345" windowHeight="6765"/>
  </bookViews>
  <sheets>
    <sheet name="ProfitandLoss" sheetId="2" r:id="rId1"/>
  </sheets>
  <definedNames>
    <definedName name="_xlnm._FilterDatabase" localSheetId="0" hidden="1">ProfitandLoss!$J$6:$BQ$280</definedName>
  </definedNames>
  <calcPr calcId="162913"/>
</workbook>
</file>

<file path=xl/calcChain.xml><?xml version="1.0" encoding="utf-8"?>
<calcChain xmlns="http://schemas.openxmlformats.org/spreadsheetml/2006/main">
  <c r="BO244" i="2" l="1"/>
  <c r="AQ244" i="2"/>
  <c r="K244" i="2"/>
  <c r="BO243" i="2"/>
  <c r="BG243" i="2"/>
  <c r="BG244" i="2" s="1"/>
  <c r="AY243" i="2"/>
  <c r="AY244" i="2" s="1"/>
  <c r="AQ243" i="2"/>
  <c r="AI243" i="2"/>
  <c r="AI244" i="2" s="1"/>
  <c r="AA243" i="2"/>
  <c r="AA244" i="2" s="1"/>
  <c r="S243" i="2"/>
  <c r="S244" i="2" s="1"/>
  <c r="K243" i="2"/>
  <c r="AX83" i="2"/>
  <c r="AC83" i="2"/>
  <c r="R83" i="2"/>
  <c r="BQ82" i="2"/>
  <c r="BJ82" i="2"/>
  <c r="BF82" i="2"/>
  <c r="BE82" i="2"/>
  <c r="BB82" i="2"/>
  <c r="BA82" i="2"/>
  <c r="AT82" i="2"/>
  <c r="AP82" i="2"/>
  <c r="AO82" i="2"/>
  <c r="AL82" i="2"/>
  <c r="AK82" i="2"/>
  <c r="AD82" i="2"/>
  <c r="Z82" i="2"/>
  <c r="Y82" i="2"/>
  <c r="V82" i="2"/>
  <c r="U82" i="2"/>
  <c r="N82" i="2"/>
  <c r="J82" i="2"/>
  <c r="BQ45" i="2"/>
  <c r="BM45" i="2"/>
  <c r="BF45" i="2"/>
  <c r="BB45" i="2"/>
  <c r="BB83" i="2" s="1"/>
  <c r="BA45" i="2"/>
  <c r="BA83" i="2" s="1"/>
  <c r="AW45" i="2"/>
  <c r="AW83" i="2" s="1"/>
  <c r="AP45" i="2"/>
  <c r="AP83" i="2" s="1"/>
  <c r="AP235" i="2" s="1"/>
  <c r="AP245" i="2" s="1"/>
  <c r="AL45" i="2"/>
  <c r="AK45" i="2"/>
  <c r="AK83" i="2" s="1"/>
  <c r="AG45" i="2"/>
  <c r="AB45" i="2"/>
  <c r="AB83" i="2" s="1"/>
  <c r="Z45" i="2"/>
  <c r="Z83" i="2" s="1"/>
  <c r="V45" i="2"/>
  <c r="V83" i="2" s="1"/>
  <c r="U45" i="2"/>
  <c r="Q45" i="2"/>
  <c r="Q83" i="2" s="1"/>
  <c r="Q235" i="2" s="1"/>
  <c r="Q245" i="2" s="1"/>
  <c r="J45" i="2"/>
  <c r="BQ242" i="2"/>
  <c r="BQ243" i="2" s="1"/>
  <c r="BQ244" i="2" s="1"/>
  <c r="BP242" i="2"/>
  <c r="BP243" i="2" s="1"/>
  <c r="BP244" i="2" s="1"/>
  <c r="BO242" i="2"/>
  <c r="BN242" i="2"/>
  <c r="BN243" i="2" s="1"/>
  <c r="BN244" i="2" s="1"/>
  <c r="BM242" i="2"/>
  <c r="BM243" i="2" s="1"/>
  <c r="BM244" i="2" s="1"/>
  <c r="BL242" i="2"/>
  <c r="BL243" i="2" s="1"/>
  <c r="BL244" i="2" s="1"/>
  <c r="BK242" i="2"/>
  <c r="BK243" i="2" s="1"/>
  <c r="BK244" i="2" s="1"/>
  <c r="BJ242" i="2"/>
  <c r="BJ243" i="2" s="1"/>
  <c r="BJ244" i="2" s="1"/>
  <c r="BI242" i="2"/>
  <c r="BI243" i="2" s="1"/>
  <c r="BI244" i="2" s="1"/>
  <c r="BH242" i="2"/>
  <c r="BH243" i="2" s="1"/>
  <c r="BH244" i="2" s="1"/>
  <c r="BG242" i="2"/>
  <c r="BF242" i="2"/>
  <c r="BF243" i="2" s="1"/>
  <c r="BF244" i="2" s="1"/>
  <c r="BE242" i="2"/>
  <c r="BE243" i="2" s="1"/>
  <c r="BE244" i="2" s="1"/>
  <c r="BD242" i="2"/>
  <c r="BD243" i="2" s="1"/>
  <c r="BD244" i="2" s="1"/>
  <c r="BC242" i="2"/>
  <c r="BC243" i="2" s="1"/>
  <c r="BC244" i="2" s="1"/>
  <c r="BB242" i="2"/>
  <c r="BB243" i="2" s="1"/>
  <c r="BB244" i="2" s="1"/>
  <c r="BA242" i="2"/>
  <c r="BA243" i="2" s="1"/>
  <c r="BA244" i="2" s="1"/>
  <c r="AZ242" i="2"/>
  <c r="AZ243" i="2" s="1"/>
  <c r="AZ244" i="2" s="1"/>
  <c r="AY242" i="2"/>
  <c r="AX242" i="2"/>
  <c r="AX243" i="2" s="1"/>
  <c r="AX244" i="2" s="1"/>
  <c r="AW242" i="2"/>
  <c r="AW243" i="2" s="1"/>
  <c r="AW244" i="2" s="1"/>
  <c r="AV242" i="2"/>
  <c r="AV243" i="2" s="1"/>
  <c r="AV244" i="2" s="1"/>
  <c r="AU242" i="2"/>
  <c r="AU243" i="2" s="1"/>
  <c r="AU244" i="2" s="1"/>
  <c r="AT242" i="2"/>
  <c r="AT243" i="2" s="1"/>
  <c r="AT244" i="2" s="1"/>
  <c r="AS242" i="2"/>
  <c r="AS243" i="2" s="1"/>
  <c r="AS244" i="2" s="1"/>
  <c r="AR242" i="2"/>
  <c r="AR243" i="2" s="1"/>
  <c r="AR244" i="2" s="1"/>
  <c r="AQ242" i="2"/>
  <c r="AP242" i="2"/>
  <c r="AP243" i="2" s="1"/>
  <c r="AP244" i="2" s="1"/>
  <c r="AO242" i="2"/>
  <c r="AO243" i="2" s="1"/>
  <c r="AO244" i="2" s="1"/>
  <c r="AN242" i="2"/>
  <c r="AN243" i="2" s="1"/>
  <c r="AN244" i="2" s="1"/>
  <c r="AM242" i="2"/>
  <c r="AM243" i="2" s="1"/>
  <c r="AM244" i="2" s="1"/>
  <c r="AL242" i="2"/>
  <c r="AL243" i="2" s="1"/>
  <c r="AL244" i="2" s="1"/>
  <c r="AK242" i="2"/>
  <c r="AK243" i="2" s="1"/>
  <c r="AK244" i="2" s="1"/>
  <c r="AJ242" i="2"/>
  <c r="AJ243" i="2" s="1"/>
  <c r="AJ244" i="2" s="1"/>
  <c r="AI242" i="2"/>
  <c r="AH242" i="2"/>
  <c r="AH243" i="2" s="1"/>
  <c r="AH244" i="2" s="1"/>
  <c r="AG242" i="2"/>
  <c r="AG243" i="2" s="1"/>
  <c r="AG244" i="2" s="1"/>
  <c r="AF242" i="2"/>
  <c r="AF243" i="2" s="1"/>
  <c r="AF244" i="2" s="1"/>
  <c r="AE242" i="2"/>
  <c r="AE243" i="2" s="1"/>
  <c r="AE244" i="2" s="1"/>
  <c r="AD242" i="2"/>
  <c r="AD243" i="2" s="1"/>
  <c r="AD244" i="2" s="1"/>
  <c r="AC242" i="2"/>
  <c r="AC243" i="2" s="1"/>
  <c r="AC244" i="2" s="1"/>
  <c r="AB242" i="2"/>
  <c r="AB243" i="2" s="1"/>
  <c r="AB244" i="2" s="1"/>
  <c r="AA242" i="2"/>
  <c r="Z242" i="2"/>
  <c r="Z243" i="2" s="1"/>
  <c r="Z244" i="2" s="1"/>
  <c r="Y242" i="2"/>
  <c r="Y243" i="2" s="1"/>
  <c r="Y244" i="2" s="1"/>
  <c r="X242" i="2"/>
  <c r="X243" i="2" s="1"/>
  <c r="X244" i="2" s="1"/>
  <c r="W242" i="2"/>
  <c r="W243" i="2" s="1"/>
  <c r="W244" i="2" s="1"/>
  <c r="V242" i="2"/>
  <c r="V243" i="2" s="1"/>
  <c r="V244" i="2" s="1"/>
  <c r="U242" i="2"/>
  <c r="U243" i="2" s="1"/>
  <c r="U244" i="2" s="1"/>
  <c r="T242" i="2"/>
  <c r="T243" i="2" s="1"/>
  <c r="T244" i="2" s="1"/>
  <c r="S242" i="2"/>
  <c r="R242" i="2"/>
  <c r="R243" i="2" s="1"/>
  <c r="R244" i="2" s="1"/>
  <c r="Q242" i="2"/>
  <c r="Q243" i="2" s="1"/>
  <c r="Q244" i="2" s="1"/>
  <c r="P242" i="2"/>
  <c r="P243" i="2" s="1"/>
  <c r="P244" i="2" s="1"/>
  <c r="O242" i="2"/>
  <c r="O243" i="2" s="1"/>
  <c r="O244" i="2" s="1"/>
  <c r="N242" i="2"/>
  <c r="N243" i="2" s="1"/>
  <c r="N244" i="2" s="1"/>
  <c r="M242" i="2"/>
  <c r="M243" i="2" s="1"/>
  <c r="M244" i="2" s="1"/>
  <c r="L242" i="2"/>
  <c r="L243" i="2" s="1"/>
  <c r="L244" i="2" s="1"/>
  <c r="K242" i="2"/>
  <c r="J242" i="2"/>
  <c r="J243" i="2" s="1"/>
  <c r="J244" i="2" s="1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BN228" i="2"/>
  <c r="AW228" i="2"/>
  <c r="AS228" i="2"/>
  <c r="BQ113" i="2"/>
  <c r="BP113" i="2"/>
  <c r="BP115" i="2" s="1"/>
  <c r="BO113" i="2"/>
  <c r="BO115" i="2" s="1"/>
  <c r="BN113" i="2"/>
  <c r="BM113" i="2"/>
  <c r="BL113" i="2"/>
  <c r="BL115" i="2" s="1"/>
  <c r="BK113" i="2"/>
  <c r="BK115" i="2" s="1"/>
  <c r="BJ113" i="2"/>
  <c r="BI113" i="2"/>
  <c r="BH113" i="2"/>
  <c r="BH115" i="2" s="1"/>
  <c r="BG113" i="2"/>
  <c r="BF113" i="2"/>
  <c r="BE113" i="2"/>
  <c r="BD113" i="2"/>
  <c r="BD115" i="2" s="1"/>
  <c r="BC113" i="2"/>
  <c r="BB113" i="2"/>
  <c r="BA113" i="2"/>
  <c r="AZ113" i="2"/>
  <c r="AZ115" i="2" s="1"/>
  <c r="AY113" i="2"/>
  <c r="AY115" i="2" s="1"/>
  <c r="AX113" i="2"/>
  <c r="AW113" i="2"/>
  <c r="AV113" i="2"/>
  <c r="AV115" i="2" s="1"/>
  <c r="AU113" i="2"/>
  <c r="AU115" i="2" s="1"/>
  <c r="AT113" i="2"/>
  <c r="AS113" i="2"/>
  <c r="AR113" i="2"/>
  <c r="AR115" i="2" s="1"/>
  <c r="AQ113" i="2"/>
  <c r="AP113" i="2"/>
  <c r="AO113" i="2"/>
  <c r="AN113" i="2"/>
  <c r="AN115" i="2" s="1"/>
  <c r="AM113" i="2"/>
  <c r="AL113" i="2"/>
  <c r="AK113" i="2"/>
  <c r="AJ113" i="2"/>
  <c r="AJ115" i="2" s="1"/>
  <c r="AI113" i="2"/>
  <c r="AI115" i="2" s="1"/>
  <c r="AH113" i="2"/>
  <c r="AG113" i="2"/>
  <c r="AF113" i="2"/>
  <c r="AF115" i="2" s="1"/>
  <c r="AE113" i="2"/>
  <c r="AE115" i="2" s="1"/>
  <c r="AD113" i="2"/>
  <c r="AC113" i="2"/>
  <c r="AB113" i="2"/>
  <c r="AB115" i="2" s="1"/>
  <c r="AA113" i="2"/>
  <c r="Z113" i="2"/>
  <c r="Y113" i="2"/>
  <c r="X113" i="2"/>
  <c r="X115" i="2" s="1"/>
  <c r="W113" i="2"/>
  <c r="V113" i="2"/>
  <c r="U113" i="2"/>
  <c r="T113" i="2"/>
  <c r="T115" i="2" s="1"/>
  <c r="S113" i="2"/>
  <c r="S115" i="2" s="1"/>
  <c r="R113" i="2"/>
  <c r="Q113" i="2"/>
  <c r="P113" i="2"/>
  <c r="P115" i="2" s="1"/>
  <c r="O113" i="2"/>
  <c r="O115" i="2" s="1"/>
  <c r="N113" i="2"/>
  <c r="M113" i="2"/>
  <c r="L113" i="2"/>
  <c r="L115" i="2" s="1"/>
  <c r="K113" i="2"/>
  <c r="K115" i="2" s="1"/>
  <c r="J113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BQ63" i="2"/>
  <c r="BP63" i="2"/>
  <c r="BP82" i="2" s="1"/>
  <c r="BO63" i="2"/>
  <c r="BO82" i="2" s="1"/>
  <c r="BN63" i="2"/>
  <c r="BN82" i="2" s="1"/>
  <c r="BM63" i="2"/>
  <c r="BM82" i="2" s="1"/>
  <c r="BL63" i="2"/>
  <c r="BL82" i="2" s="1"/>
  <c r="BK63" i="2"/>
  <c r="BK82" i="2" s="1"/>
  <c r="BJ63" i="2"/>
  <c r="BI63" i="2"/>
  <c r="BI82" i="2" s="1"/>
  <c r="BH63" i="2"/>
  <c r="BH82" i="2" s="1"/>
  <c r="BG63" i="2"/>
  <c r="BG82" i="2" s="1"/>
  <c r="BF63" i="2"/>
  <c r="BE63" i="2"/>
  <c r="BD63" i="2"/>
  <c r="BD82" i="2" s="1"/>
  <c r="BC63" i="2"/>
  <c r="BC82" i="2" s="1"/>
  <c r="BB63" i="2"/>
  <c r="BA63" i="2"/>
  <c r="AZ63" i="2"/>
  <c r="AZ82" i="2" s="1"/>
  <c r="AZ261" i="2" s="1"/>
  <c r="AY63" i="2"/>
  <c r="AY82" i="2" s="1"/>
  <c r="AX63" i="2"/>
  <c r="AX82" i="2" s="1"/>
  <c r="AW63" i="2"/>
  <c r="AW82" i="2" s="1"/>
  <c r="AV63" i="2"/>
  <c r="AV82" i="2" s="1"/>
  <c r="AU63" i="2"/>
  <c r="AU82" i="2" s="1"/>
  <c r="AT63" i="2"/>
  <c r="AS63" i="2"/>
  <c r="AS82" i="2" s="1"/>
  <c r="AR63" i="2"/>
  <c r="AR82" i="2" s="1"/>
  <c r="AQ63" i="2"/>
  <c r="AQ82" i="2" s="1"/>
  <c r="AP63" i="2"/>
  <c r="AO63" i="2"/>
  <c r="AN63" i="2"/>
  <c r="AN82" i="2" s="1"/>
  <c r="AN272" i="2" s="1"/>
  <c r="AM63" i="2"/>
  <c r="AM82" i="2" s="1"/>
  <c r="AL63" i="2"/>
  <c r="AK63" i="2"/>
  <c r="AJ63" i="2"/>
  <c r="AJ82" i="2" s="1"/>
  <c r="AJ272" i="2" s="1"/>
  <c r="AI63" i="2"/>
  <c r="AI82" i="2" s="1"/>
  <c r="AH63" i="2"/>
  <c r="AH82" i="2" s="1"/>
  <c r="AG63" i="2"/>
  <c r="AG82" i="2" s="1"/>
  <c r="AF63" i="2"/>
  <c r="AF82" i="2" s="1"/>
  <c r="AF272" i="2" s="1"/>
  <c r="AE63" i="2"/>
  <c r="AE82" i="2" s="1"/>
  <c r="AD63" i="2"/>
  <c r="AC63" i="2"/>
  <c r="AC82" i="2" s="1"/>
  <c r="AB63" i="2"/>
  <c r="AB82" i="2" s="1"/>
  <c r="AA63" i="2"/>
  <c r="AA82" i="2" s="1"/>
  <c r="Z63" i="2"/>
  <c r="Y63" i="2"/>
  <c r="X63" i="2"/>
  <c r="X82" i="2" s="1"/>
  <c r="W63" i="2"/>
  <c r="W82" i="2" s="1"/>
  <c r="V63" i="2"/>
  <c r="U63" i="2"/>
  <c r="T63" i="2"/>
  <c r="T82" i="2" s="1"/>
  <c r="S63" i="2"/>
  <c r="S82" i="2" s="1"/>
  <c r="R63" i="2"/>
  <c r="R82" i="2" s="1"/>
  <c r="Q63" i="2"/>
  <c r="Q82" i="2" s="1"/>
  <c r="P63" i="2"/>
  <c r="P82" i="2" s="1"/>
  <c r="O63" i="2"/>
  <c r="O82" i="2" s="1"/>
  <c r="N63" i="2"/>
  <c r="M63" i="2"/>
  <c r="M82" i="2" s="1"/>
  <c r="L63" i="2"/>
  <c r="L82" i="2" s="1"/>
  <c r="K63" i="2"/>
  <c r="K82" i="2" s="1"/>
  <c r="J63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BQ14" i="2"/>
  <c r="BP14" i="2"/>
  <c r="BP45" i="2" s="1"/>
  <c r="BP83" i="2" s="1"/>
  <c r="BO14" i="2"/>
  <c r="BO45" i="2" s="1"/>
  <c r="BO83" i="2" s="1"/>
  <c r="BN14" i="2"/>
  <c r="BN45" i="2" s="1"/>
  <c r="BN83" i="2" s="1"/>
  <c r="BM14" i="2"/>
  <c r="BL14" i="2"/>
  <c r="BL45" i="2" s="1"/>
  <c r="BL83" i="2" s="1"/>
  <c r="BK14" i="2"/>
  <c r="BK45" i="2" s="1"/>
  <c r="BK83" i="2" s="1"/>
  <c r="BJ14" i="2"/>
  <c r="BJ45" i="2" s="1"/>
  <c r="BJ83" i="2" s="1"/>
  <c r="BI14" i="2"/>
  <c r="BI45" i="2" s="1"/>
  <c r="BI83" i="2" s="1"/>
  <c r="BH14" i="2"/>
  <c r="BH45" i="2" s="1"/>
  <c r="BH83" i="2" s="1"/>
  <c r="BG14" i="2"/>
  <c r="BG45" i="2" s="1"/>
  <c r="BG83" i="2" s="1"/>
  <c r="BF14" i="2"/>
  <c r="BE14" i="2"/>
  <c r="BE45" i="2" s="1"/>
  <c r="BD14" i="2"/>
  <c r="BD45" i="2" s="1"/>
  <c r="BD83" i="2" s="1"/>
  <c r="BC14" i="2"/>
  <c r="BC45" i="2" s="1"/>
  <c r="BC83" i="2" s="1"/>
  <c r="BB14" i="2"/>
  <c r="BA14" i="2"/>
  <c r="AZ14" i="2"/>
  <c r="AZ45" i="2" s="1"/>
  <c r="AY14" i="2"/>
  <c r="AY45" i="2" s="1"/>
  <c r="AY83" i="2" s="1"/>
  <c r="AX14" i="2"/>
  <c r="AX45" i="2" s="1"/>
  <c r="AW14" i="2"/>
  <c r="AV14" i="2"/>
  <c r="AV45" i="2" s="1"/>
  <c r="AU14" i="2"/>
  <c r="AU45" i="2" s="1"/>
  <c r="AU83" i="2" s="1"/>
  <c r="AT14" i="2"/>
  <c r="AT45" i="2" s="1"/>
  <c r="AT83" i="2" s="1"/>
  <c r="AS14" i="2"/>
  <c r="AS45" i="2" s="1"/>
  <c r="AS83" i="2" s="1"/>
  <c r="AR14" i="2"/>
  <c r="AR45" i="2" s="1"/>
  <c r="AR83" i="2" s="1"/>
  <c r="AQ14" i="2"/>
  <c r="AQ45" i="2" s="1"/>
  <c r="AQ83" i="2" s="1"/>
  <c r="AP14" i="2"/>
  <c r="AO14" i="2"/>
  <c r="AO45" i="2" s="1"/>
  <c r="AN14" i="2"/>
  <c r="AN45" i="2" s="1"/>
  <c r="AN83" i="2" s="1"/>
  <c r="AM14" i="2"/>
  <c r="AM45" i="2" s="1"/>
  <c r="AM83" i="2" s="1"/>
  <c r="AL14" i="2"/>
  <c r="AK14" i="2"/>
  <c r="AJ14" i="2"/>
  <c r="AJ45" i="2" s="1"/>
  <c r="AJ83" i="2" s="1"/>
  <c r="AI14" i="2"/>
  <c r="AI45" i="2" s="1"/>
  <c r="AI83" i="2" s="1"/>
  <c r="AH14" i="2"/>
  <c r="AH45" i="2" s="1"/>
  <c r="AH83" i="2" s="1"/>
  <c r="AG14" i="2"/>
  <c r="AF14" i="2"/>
  <c r="AF45" i="2" s="1"/>
  <c r="AF83" i="2" s="1"/>
  <c r="AE14" i="2"/>
  <c r="AE45" i="2" s="1"/>
  <c r="AE83" i="2" s="1"/>
  <c r="AD14" i="2"/>
  <c r="AD45" i="2" s="1"/>
  <c r="AC14" i="2"/>
  <c r="AC45" i="2" s="1"/>
  <c r="AB14" i="2"/>
  <c r="AA14" i="2"/>
  <c r="AA45" i="2" s="1"/>
  <c r="AA83" i="2" s="1"/>
  <c r="Z14" i="2"/>
  <c r="Y14" i="2"/>
  <c r="Y45" i="2" s="1"/>
  <c r="Y83" i="2" s="1"/>
  <c r="X14" i="2"/>
  <c r="X45" i="2" s="1"/>
  <c r="X83" i="2" s="1"/>
  <c r="W14" i="2"/>
  <c r="W45" i="2" s="1"/>
  <c r="W83" i="2" s="1"/>
  <c r="V14" i="2"/>
  <c r="U14" i="2"/>
  <c r="T14" i="2"/>
  <c r="T45" i="2" s="1"/>
  <c r="T83" i="2" s="1"/>
  <c r="S14" i="2"/>
  <c r="S45" i="2" s="1"/>
  <c r="S83" i="2" s="1"/>
  <c r="R14" i="2"/>
  <c r="R45" i="2" s="1"/>
  <c r="Q14" i="2"/>
  <c r="P14" i="2"/>
  <c r="P45" i="2" s="1"/>
  <c r="P83" i="2" s="1"/>
  <c r="O14" i="2"/>
  <c r="O45" i="2" s="1"/>
  <c r="O83" i="2" s="1"/>
  <c r="N14" i="2"/>
  <c r="N45" i="2" s="1"/>
  <c r="N83" i="2" s="1"/>
  <c r="M14" i="2"/>
  <c r="M45" i="2" s="1"/>
  <c r="M83" i="2" s="1"/>
  <c r="L14" i="2"/>
  <c r="L45" i="2" s="1"/>
  <c r="K14" i="2"/>
  <c r="K45" i="2" s="1"/>
  <c r="K83" i="2" s="1"/>
  <c r="J14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BL217" i="2"/>
  <c r="BL228" i="2" s="1"/>
  <c r="AF217" i="2"/>
  <c r="AF228" i="2" s="1"/>
  <c r="AF253" i="2" s="1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BH183" i="2"/>
  <c r="AB183" i="2"/>
  <c r="BD172" i="2"/>
  <c r="X172" i="2"/>
  <c r="AZ162" i="2"/>
  <c r="T162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D138" i="2"/>
  <c r="BC138" i="2"/>
  <c r="BB138" i="2"/>
  <c r="BA138" i="2"/>
  <c r="AZ138" i="2"/>
  <c r="AY138" i="2"/>
  <c r="AX138" i="2"/>
  <c r="AW138" i="2"/>
  <c r="AV138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K196" i="2" s="1"/>
  <c r="J94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BQ206" i="2"/>
  <c r="BQ217" i="2" s="1"/>
  <c r="BQ228" i="2" s="1"/>
  <c r="BP206" i="2"/>
  <c r="BP217" i="2" s="1"/>
  <c r="BO206" i="2"/>
  <c r="BO217" i="2" s="1"/>
  <c r="BO228" i="2" s="1"/>
  <c r="BN206" i="2"/>
  <c r="BN217" i="2" s="1"/>
  <c r="BM206" i="2"/>
  <c r="BM217" i="2" s="1"/>
  <c r="BM228" i="2" s="1"/>
  <c r="BL206" i="2"/>
  <c r="BK206" i="2"/>
  <c r="BK217" i="2" s="1"/>
  <c r="BK228" i="2" s="1"/>
  <c r="BJ206" i="2"/>
  <c r="BJ217" i="2" s="1"/>
  <c r="BJ228" i="2" s="1"/>
  <c r="BI206" i="2"/>
  <c r="BI217" i="2" s="1"/>
  <c r="BI228" i="2" s="1"/>
  <c r="BH206" i="2"/>
  <c r="BH217" i="2" s="1"/>
  <c r="BG206" i="2"/>
  <c r="BG217" i="2" s="1"/>
  <c r="BG228" i="2" s="1"/>
  <c r="BF206" i="2"/>
  <c r="BF217" i="2" s="1"/>
  <c r="BF228" i="2" s="1"/>
  <c r="BE206" i="2"/>
  <c r="BE217" i="2" s="1"/>
  <c r="BE228" i="2" s="1"/>
  <c r="BD206" i="2"/>
  <c r="BD217" i="2" s="1"/>
  <c r="BD228" i="2" s="1"/>
  <c r="BC206" i="2"/>
  <c r="BC217" i="2" s="1"/>
  <c r="BC228" i="2" s="1"/>
  <c r="BB206" i="2"/>
  <c r="BB217" i="2" s="1"/>
  <c r="BB228" i="2" s="1"/>
  <c r="BA206" i="2"/>
  <c r="BA217" i="2" s="1"/>
  <c r="BA228" i="2" s="1"/>
  <c r="AZ206" i="2"/>
  <c r="AZ217" i="2" s="1"/>
  <c r="AY206" i="2"/>
  <c r="AY217" i="2" s="1"/>
  <c r="AY228" i="2" s="1"/>
  <c r="AX206" i="2"/>
  <c r="AX217" i="2" s="1"/>
  <c r="AX228" i="2" s="1"/>
  <c r="AW206" i="2"/>
  <c r="AW217" i="2" s="1"/>
  <c r="AV206" i="2"/>
  <c r="AV217" i="2" s="1"/>
  <c r="AV228" i="2" s="1"/>
  <c r="AV253" i="2" s="1"/>
  <c r="AU206" i="2"/>
  <c r="AU217" i="2" s="1"/>
  <c r="AU228" i="2" s="1"/>
  <c r="AT206" i="2"/>
  <c r="AT217" i="2" s="1"/>
  <c r="AT228" i="2" s="1"/>
  <c r="AS206" i="2"/>
  <c r="AS217" i="2" s="1"/>
  <c r="AR206" i="2"/>
  <c r="AR217" i="2" s="1"/>
  <c r="AQ206" i="2"/>
  <c r="AQ217" i="2" s="1"/>
  <c r="AQ228" i="2" s="1"/>
  <c r="AP206" i="2"/>
  <c r="AP217" i="2" s="1"/>
  <c r="AP228" i="2" s="1"/>
  <c r="AO206" i="2"/>
  <c r="AO217" i="2" s="1"/>
  <c r="AO228" i="2" s="1"/>
  <c r="AN206" i="2"/>
  <c r="AN217" i="2" s="1"/>
  <c r="AM206" i="2"/>
  <c r="AM217" i="2" s="1"/>
  <c r="AM228" i="2" s="1"/>
  <c r="AL206" i="2"/>
  <c r="AL217" i="2" s="1"/>
  <c r="AL228" i="2" s="1"/>
  <c r="AK206" i="2"/>
  <c r="AK217" i="2" s="1"/>
  <c r="AK228" i="2" s="1"/>
  <c r="AJ206" i="2"/>
  <c r="AJ217" i="2" s="1"/>
  <c r="AJ228" i="2" s="1"/>
  <c r="AJ253" i="2" s="1"/>
  <c r="AI206" i="2"/>
  <c r="AI217" i="2" s="1"/>
  <c r="AI228" i="2" s="1"/>
  <c r="AH206" i="2"/>
  <c r="AH217" i="2" s="1"/>
  <c r="AH228" i="2" s="1"/>
  <c r="AG206" i="2"/>
  <c r="AG217" i="2" s="1"/>
  <c r="AG228" i="2" s="1"/>
  <c r="AF206" i="2"/>
  <c r="AE206" i="2"/>
  <c r="AE217" i="2" s="1"/>
  <c r="AE228" i="2" s="1"/>
  <c r="AD206" i="2"/>
  <c r="AD217" i="2" s="1"/>
  <c r="AD228" i="2" s="1"/>
  <c r="AC206" i="2"/>
  <c r="AC217" i="2" s="1"/>
  <c r="AC228" i="2" s="1"/>
  <c r="AB206" i="2"/>
  <c r="AB217" i="2" s="1"/>
  <c r="AA206" i="2"/>
  <c r="AA217" i="2" s="1"/>
  <c r="AA228" i="2" s="1"/>
  <c r="Z206" i="2"/>
  <c r="Z217" i="2" s="1"/>
  <c r="Z228" i="2" s="1"/>
  <c r="Y206" i="2"/>
  <c r="Y217" i="2" s="1"/>
  <c r="Y228" i="2" s="1"/>
  <c r="X206" i="2"/>
  <c r="X217" i="2" s="1"/>
  <c r="W206" i="2"/>
  <c r="W217" i="2" s="1"/>
  <c r="W228" i="2" s="1"/>
  <c r="V206" i="2"/>
  <c r="V217" i="2" s="1"/>
  <c r="V228" i="2" s="1"/>
  <c r="U206" i="2"/>
  <c r="U217" i="2" s="1"/>
  <c r="U228" i="2" s="1"/>
  <c r="T206" i="2"/>
  <c r="T217" i="2" s="1"/>
  <c r="T228" i="2" s="1"/>
  <c r="T253" i="2" s="1"/>
  <c r="S206" i="2"/>
  <c r="S217" i="2" s="1"/>
  <c r="S228" i="2" s="1"/>
  <c r="R206" i="2"/>
  <c r="R217" i="2" s="1"/>
  <c r="R228" i="2" s="1"/>
  <c r="Q206" i="2"/>
  <c r="Q217" i="2" s="1"/>
  <c r="Q228" i="2" s="1"/>
  <c r="P206" i="2"/>
  <c r="P217" i="2" s="1"/>
  <c r="P228" i="2" s="1"/>
  <c r="O206" i="2"/>
  <c r="O217" i="2" s="1"/>
  <c r="O228" i="2" s="1"/>
  <c r="N206" i="2"/>
  <c r="N217" i="2" s="1"/>
  <c r="N228" i="2" s="1"/>
  <c r="M206" i="2"/>
  <c r="M217" i="2" s="1"/>
  <c r="M228" i="2" s="1"/>
  <c r="L206" i="2"/>
  <c r="L217" i="2" s="1"/>
  <c r="K206" i="2"/>
  <c r="K217" i="2" s="1"/>
  <c r="K228" i="2" s="1"/>
  <c r="J206" i="2"/>
  <c r="J217" i="2" s="1"/>
  <c r="J228" i="2" s="1"/>
  <c r="BQ178" i="2"/>
  <c r="BQ183" i="2" s="1"/>
  <c r="BP178" i="2"/>
  <c r="BP183" i="2" s="1"/>
  <c r="BO178" i="2"/>
  <c r="BO183" i="2" s="1"/>
  <c r="BN178" i="2"/>
  <c r="BN183" i="2" s="1"/>
  <c r="BM178" i="2"/>
  <c r="BM183" i="2" s="1"/>
  <c r="BL178" i="2"/>
  <c r="BL183" i="2" s="1"/>
  <c r="BK178" i="2"/>
  <c r="BK183" i="2" s="1"/>
  <c r="BJ178" i="2"/>
  <c r="BJ183" i="2" s="1"/>
  <c r="BI178" i="2"/>
  <c r="BI183" i="2" s="1"/>
  <c r="BH178" i="2"/>
  <c r="BG178" i="2"/>
  <c r="BG183" i="2" s="1"/>
  <c r="BF178" i="2"/>
  <c r="BF183" i="2" s="1"/>
  <c r="BE178" i="2"/>
  <c r="BE183" i="2" s="1"/>
  <c r="BD178" i="2"/>
  <c r="BD183" i="2" s="1"/>
  <c r="BC178" i="2"/>
  <c r="BC183" i="2" s="1"/>
  <c r="BB178" i="2"/>
  <c r="BB183" i="2" s="1"/>
  <c r="BA178" i="2"/>
  <c r="BA183" i="2" s="1"/>
  <c r="AZ178" i="2"/>
  <c r="AZ183" i="2" s="1"/>
  <c r="AY178" i="2"/>
  <c r="AY183" i="2" s="1"/>
  <c r="AX178" i="2"/>
  <c r="AX183" i="2" s="1"/>
  <c r="AW178" i="2"/>
  <c r="AW183" i="2" s="1"/>
  <c r="AV178" i="2"/>
  <c r="AV183" i="2" s="1"/>
  <c r="AU178" i="2"/>
  <c r="AU183" i="2" s="1"/>
  <c r="AT178" i="2"/>
  <c r="AT183" i="2" s="1"/>
  <c r="AS178" i="2"/>
  <c r="AS183" i="2" s="1"/>
  <c r="AR178" i="2"/>
  <c r="AR183" i="2" s="1"/>
  <c r="AQ178" i="2"/>
  <c r="AQ183" i="2" s="1"/>
  <c r="AP178" i="2"/>
  <c r="AP183" i="2" s="1"/>
  <c r="AO178" i="2"/>
  <c r="AO183" i="2" s="1"/>
  <c r="AN178" i="2"/>
  <c r="AN183" i="2" s="1"/>
  <c r="AM178" i="2"/>
  <c r="AM183" i="2" s="1"/>
  <c r="AL178" i="2"/>
  <c r="AL183" i="2" s="1"/>
  <c r="AK178" i="2"/>
  <c r="AK183" i="2" s="1"/>
  <c r="AJ178" i="2"/>
  <c r="AJ183" i="2" s="1"/>
  <c r="AI178" i="2"/>
  <c r="AI183" i="2" s="1"/>
  <c r="AH178" i="2"/>
  <c r="AH183" i="2" s="1"/>
  <c r="AG178" i="2"/>
  <c r="AG183" i="2" s="1"/>
  <c r="AF178" i="2"/>
  <c r="AF183" i="2" s="1"/>
  <c r="AE178" i="2"/>
  <c r="AE183" i="2" s="1"/>
  <c r="AD178" i="2"/>
  <c r="AD183" i="2" s="1"/>
  <c r="AC178" i="2"/>
  <c r="AC183" i="2" s="1"/>
  <c r="AB178" i="2"/>
  <c r="AA178" i="2"/>
  <c r="AA183" i="2" s="1"/>
  <c r="Z178" i="2"/>
  <c r="Z183" i="2" s="1"/>
  <c r="Y178" i="2"/>
  <c r="Y183" i="2" s="1"/>
  <c r="X178" i="2"/>
  <c r="X183" i="2" s="1"/>
  <c r="W178" i="2"/>
  <c r="W183" i="2" s="1"/>
  <c r="V178" i="2"/>
  <c r="V183" i="2" s="1"/>
  <c r="U178" i="2"/>
  <c r="U183" i="2" s="1"/>
  <c r="T178" i="2"/>
  <c r="T183" i="2" s="1"/>
  <c r="S178" i="2"/>
  <c r="S183" i="2" s="1"/>
  <c r="R178" i="2"/>
  <c r="R183" i="2" s="1"/>
  <c r="Q178" i="2"/>
  <c r="Q183" i="2" s="1"/>
  <c r="P178" i="2"/>
  <c r="P183" i="2" s="1"/>
  <c r="O178" i="2"/>
  <c r="O183" i="2" s="1"/>
  <c r="N178" i="2"/>
  <c r="N183" i="2" s="1"/>
  <c r="M178" i="2"/>
  <c r="M183" i="2" s="1"/>
  <c r="L178" i="2"/>
  <c r="L183" i="2" s="1"/>
  <c r="K178" i="2"/>
  <c r="K183" i="2" s="1"/>
  <c r="J178" i="2"/>
  <c r="J183" i="2" s="1"/>
  <c r="BQ168" i="2"/>
  <c r="BQ172" i="2" s="1"/>
  <c r="BP168" i="2"/>
  <c r="BP172" i="2" s="1"/>
  <c r="BO168" i="2"/>
  <c r="BO172" i="2" s="1"/>
  <c r="BN168" i="2"/>
  <c r="BN172" i="2" s="1"/>
  <c r="BM168" i="2"/>
  <c r="BM172" i="2" s="1"/>
  <c r="BL168" i="2"/>
  <c r="BL172" i="2" s="1"/>
  <c r="BK168" i="2"/>
  <c r="BK172" i="2" s="1"/>
  <c r="BJ168" i="2"/>
  <c r="BJ172" i="2" s="1"/>
  <c r="BI168" i="2"/>
  <c r="BI172" i="2" s="1"/>
  <c r="BH168" i="2"/>
  <c r="BH172" i="2" s="1"/>
  <c r="BG168" i="2"/>
  <c r="BG172" i="2" s="1"/>
  <c r="BF168" i="2"/>
  <c r="BF172" i="2" s="1"/>
  <c r="BE168" i="2"/>
  <c r="BE172" i="2" s="1"/>
  <c r="BD168" i="2"/>
  <c r="BC168" i="2"/>
  <c r="BC172" i="2" s="1"/>
  <c r="BB168" i="2"/>
  <c r="BB172" i="2" s="1"/>
  <c r="BA168" i="2"/>
  <c r="BA172" i="2" s="1"/>
  <c r="AZ168" i="2"/>
  <c r="AZ172" i="2" s="1"/>
  <c r="AY168" i="2"/>
  <c r="AY172" i="2" s="1"/>
  <c r="AX168" i="2"/>
  <c r="AX172" i="2" s="1"/>
  <c r="AW168" i="2"/>
  <c r="AW172" i="2" s="1"/>
  <c r="AV168" i="2"/>
  <c r="AV172" i="2" s="1"/>
  <c r="AU168" i="2"/>
  <c r="AU172" i="2" s="1"/>
  <c r="AT168" i="2"/>
  <c r="AT172" i="2" s="1"/>
  <c r="AS168" i="2"/>
  <c r="AS172" i="2" s="1"/>
  <c r="AR168" i="2"/>
  <c r="AR172" i="2" s="1"/>
  <c r="AQ168" i="2"/>
  <c r="AQ172" i="2" s="1"/>
  <c r="AP168" i="2"/>
  <c r="AP172" i="2" s="1"/>
  <c r="AO168" i="2"/>
  <c r="AO172" i="2" s="1"/>
  <c r="AN168" i="2"/>
  <c r="AN172" i="2" s="1"/>
  <c r="AM168" i="2"/>
  <c r="AM172" i="2" s="1"/>
  <c r="AL168" i="2"/>
  <c r="AL172" i="2" s="1"/>
  <c r="AK168" i="2"/>
  <c r="AK172" i="2" s="1"/>
  <c r="AJ168" i="2"/>
  <c r="AJ172" i="2" s="1"/>
  <c r="AI168" i="2"/>
  <c r="AI172" i="2" s="1"/>
  <c r="AH168" i="2"/>
  <c r="AH172" i="2" s="1"/>
  <c r="AG168" i="2"/>
  <c r="AG172" i="2" s="1"/>
  <c r="AF168" i="2"/>
  <c r="AF172" i="2" s="1"/>
  <c r="AE168" i="2"/>
  <c r="AE172" i="2" s="1"/>
  <c r="AD168" i="2"/>
  <c r="AD172" i="2" s="1"/>
  <c r="AC168" i="2"/>
  <c r="AC172" i="2" s="1"/>
  <c r="AB168" i="2"/>
  <c r="AB172" i="2" s="1"/>
  <c r="AA168" i="2"/>
  <c r="AA172" i="2" s="1"/>
  <c r="Z168" i="2"/>
  <c r="Z172" i="2" s="1"/>
  <c r="Y168" i="2"/>
  <c r="Y172" i="2" s="1"/>
  <c r="X168" i="2"/>
  <c r="W168" i="2"/>
  <c r="W172" i="2" s="1"/>
  <c r="V168" i="2"/>
  <c r="V172" i="2" s="1"/>
  <c r="U168" i="2"/>
  <c r="U172" i="2" s="1"/>
  <c r="T168" i="2"/>
  <c r="T172" i="2" s="1"/>
  <c r="S168" i="2"/>
  <c r="S172" i="2" s="1"/>
  <c r="R168" i="2"/>
  <c r="R172" i="2" s="1"/>
  <c r="Q168" i="2"/>
  <c r="Q172" i="2" s="1"/>
  <c r="P168" i="2"/>
  <c r="P172" i="2" s="1"/>
  <c r="O168" i="2"/>
  <c r="O172" i="2" s="1"/>
  <c r="N168" i="2"/>
  <c r="N172" i="2" s="1"/>
  <c r="M168" i="2"/>
  <c r="M172" i="2" s="1"/>
  <c r="L168" i="2"/>
  <c r="L172" i="2" s="1"/>
  <c r="K168" i="2"/>
  <c r="K172" i="2" s="1"/>
  <c r="J168" i="2"/>
  <c r="J172" i="2" s="1"/>
  <c r="BQ160" i="2"/>
  <c r="BQ162" i="2" s="1"/>
  <c r="BP160" i="2"/>
  <c r="BP162" i="2" s="1"/>
  <c r="BO160" i="2"/>
  <c r="BO162" i="2" s="1"/>
  <c r="BN160" i="2"/>
  <c r="BN162" i="2" s="1"/>
  <c r="BM160" i="2"/>
  <c r="BM162" i="2" s="1"/>
  <c r="BL160" i="2"/>
  <c r="BL162" i="2" s="1"/>
  <c r="BK160" i="2"/>
  <c r="BK162" i="2" s="1"/>
  <c r="BJ160" i="2"/>
  <c r="BJ162" i="2" s="1"/>
  <c r="BI160" i="2"/>
  <c r="BI162" i="2" s="1"/>
  <c r="BH160" i="2"/>
  <c r="BH162" i="2" s="1"/>
  <c r="BG160" i="2"/>
  <c r="BG162" i="2" s="1"/>
  <c r="BF160" i="2"/>
  <c r="BF162" i="2" s="1"/>
  <c r="BE160" i="2"/>
  <c r="BE162" i="2" s="1"/>
  <c r="BD160" i="2"/>
  <c r="BD162" i="2" s="1"/>
  <c r="BC160" i="2"/>
  <c r="BC162" i="2" s="1"/>
  <c r="BB160" i="2"/>
  <c r="BB162" i="2" s="1"/>
  <c r="BA160" i="2"/>
  <c r="BA162" i="2" s="1"/>
  <c r="AZ160" i="2"/>
  <c r="AY160" i="2"/>
  <c r="AY162" i="2" s="1"/>
  <c r="AX160" i="2"/>
  <c r="AX162" i="2" s="1"/>
  <c r="AW160" i="2"/>
  <c r="AW162" i="2" s="1"/>
  <c r="AV160" i="2"/>
  <c r="AV162" i="2" s="1"/>
  <c r="AU160" i="2"/>
  <c r="AU162" i="2" s="1"/>
  <c r="AT160" i="2"/>
  <c r="AT162" i="2" s="1"/>
  <c r="AS160" i="2"/>
  <c r="AS162" i="2" s="1"/>
  <c r="AR160" i="2"/>
  <c r="AR162" i="2" s="1"/>
  <c r="AQ160" i="2"/>
  <c r="AQ162" i="2" s="1"/>
  <c r="AP160" i="2"/>
  <c r="AP162" i="2" s="1"/>
  <c r="AO160" i="2"/>
  <c r="AO162" i="2" s="1"/>
  <c r="AN160" i="2"/>
  <c r="AN162" i="2" s="1"/>
  <c r="AM160" i="2"/>
  <c r="AM162" i="2" s="1"/>
  <c r="AL160" i="2"/>
  <c r="AL162" i="2" s="1"/>
  <c r="AK160" i="2"/>
  <c r="AK162" i="2" s="1"/>
  <c r="AJ160" i="2"/>
  <c r="AJ162" i="2" s="1"/>
  <c r="AJ196" i="2" s="1"/>
  <c r="AI160" i="2"/>
  <c r="AI162" i="2" s="1"/>
  <c r="AH160" i="2"/>
  <c r="AH162" i="2" s="1"/>
  <c r="AG160" i="2"/>
  <c r="AG162" i="2" s="1"/>
  <c r="AF160" i="2"/>
  <c r="AF162" i="2" s="1"/>
  <c r="AE160" i="2"/>
  <c r="AE162" i="2" s="1"/>
  <c r="AD160" i="2"/>
  <c r="AD162" i="2" s="1"/>
  <c r="AC160" i="2"/>
  <c r="AC162" i="2" s="1"/>
  <c r="AB160" i="2"/>
  <c r="AB162" i="2" s="1"/>
  <c r="AA160" i="2"/>
  <c r="AA162" i="2" s="1"/>
  <c r="Z160" i="2"/>
  <c r="Z162" i="2" s="1"/>
  <c r="Y160" i="2"/>
  <c r="Y162" i="2" s="1"/>
  <c r="X160" i="2"/>
  <c r="X162" i="2" s="1"/>
  <c r="W160" i="2"/>
  <c r="W162" i="2" s="1"/>
  <c r="V160" i="2"/>
  <c r="V162" i="2" s="1"/>
  <c r="U160" i="2"/>
  <c r="U162" i="2" s="1"/>
  <c r="T160" i="2"/>
  <c r="S160" i="2"/>
  <c r="S162" i="2" s="1"/>
  <c r="R160" i="2"/>
  <c r="R162" i="2" s="1"/>
  <c r="Q160" i="2"/>
  <c r="Q162" i="2" s="1"/>
  <c r="P160" i="2"/>
  <c r="P162" i="2" s="1"/>
  <c r="O160" i="2"/>
  <c r="O162" i="2" s="1"/>
  <c r="N160" i="2"/>
  <c r="N162" i="2" s="1"/>
  <c r="M160" i="2"/>
  <c r="M162" i="2" s="1"/>
  <c r="L160" i="2"/>
  <c r="L162" i="2" s="1"/>
  <c r="K160" i="2"/>
  <c r="K162" i="2" s="1"/>
  <c r="J160" i="2"/>
  <c r="J162" i="2" s="1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D128" i="2"/>
  <c r="BC128" i="2"/>
  <c r="BB128" i="2"/>
  <c r="BA128" i="2"/>
  <c r="AZ128" i="2"/>
  <c r="AY128" i="2"/>
  <c r="AX128" i="2"/>
  <c r="AW128" i="2"/>
  <c r="AV128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BQ115" i="2"/>
  <c r="BN115" i="2"/>
  <c r="BM115" i="2"/>
  <c r="BJ115" i="2"/>
  <c r="BI115" i="2"/>
  <c r="BG115" i="2"/>
  <c r="BF115" i="2"/>
  <c r="BE115" i="2"/>
  <c r="BC115" i="2"/>
  <c r="BB115" i="2"/>
  <c r="BB134" i="2"/>
  <c r="BB196" i="2" s="1"/>
  <c r="BB234" i="2" s="1"/>
  <c r="BA115" i="2"/>
  <c r="AX115" i="2"/>
  <c r="AX134" i="2" s="1"/>
  <c r="AX196" i="2" s="1"/>
  <c r="AX234" i="2" s="1"/>
  <c r="AW115" i="2"/>
  <c r="AV134" i="2"/>
  <c r="AT115" i="2"/>
  <c r="AS115" i="2"/>
  <c r="AQ115" i="2"/>
  <c r="AP115" i="2"/>
  <c r="AO115" i="2"/>
  <c r="AM115" i="2"/>
  <c r="AL115" i="2"/>
  <c r="AK115" i="2"/>
  <c r="AJ134" i="2"/>
  <c r="AH115" i="2"/>
  <c r="AG115" i="2"/>
  <c r="AD115" i="2"/>
  <c r="AC115" i="2"/>
  <c r="AA115" i="2"/>
  <c r="Z115" i="2"/>
  <c r="Y115" i="2"/>
  <c r="W115" i="2"/>
  <c r="V115" i="2"/>
  <c r="V134" i="2"/>
  <c r="V196" i="2" s="1"/>
  <c r="U115" i="2"/>
  <c r="R115" i="2"/>
  <c r="R134" i="2" s="1"/>
  <c r="R196" i="2" s="1"/>
  <c r="Q115" i="2"/>
  <c r="P134" i="2"/>
  <c r="O134" i="2"/>
  <c r="N115" i="2"/>
  <c r="N196" i="2"/>
  <c r="N234" i="2" s="1"/>
  <c r="M115" i="2"/>
  <c r="K134" i="2"/>
  <c r="J115" i="2"/>
  <c r="BQ107" i="2"/>
  <c r="BQ134" i="2" s="1"/>
  <c r="BQ196" i="2" s="1"/>
  <c r="BQ234" i="2" s="1"/>
  <c r="BP107" i="2"/>
  <c r="BO107" i="2"/>
  <c r="BN107" i="2"/>
  <c r="BN134" i="2" s="1"/>
  <c r="BN196" i="2" s="1"/>
  <c r="BN234" i="2" s="1"/>
  <c r="BM107" i="2"/>
  <c r="BM134" i="2" s="1"/>
  <c r="BM196" i="2" s="1"/>
  <c r="BM234" i="2" s="1"/>
  <c r="BL107" i="2"/>
  <c r="BK107" i="2"/>
  <c r="BJ107" i="2"/>
  <c r="BI107" i="2"/>
  <c r="BI134" i="2" s="1"/>
  <c r="BI196" i="2" s="1"/>
  <c r="BI234" i="2" s="1"/>
  <c r="BH107" i="2"/>
  <c r="BH134" i="2" s="1"/>
  <c r="BG107" i="2"/>
  <c r="BF107" i="2"/>
  <c r="BF134" i="2" s="1"/>
  <c r="BF196" i="2" s="1"/>
  <c r="BF234" i="2" s="1"/>
  <c r="BE107" i="2"/>
  <c r="BE134" i="2" s="1"/>
  <c r="BE196" i="2" s="1"/>
  <c r="BE234" i="2" s="1"/>
  <c r="BD107" i="2"/>
  <c r="BD134" i="2" s="1"/>
  <c r="BD196" i="2" s="1"/>
  <c r="BD234" i="2" s="1"/>
  <c r="BC107" i="2"/>
  <c r="BB107" i="2"/>
  <c r="BA107" i="2"/>
  <c r="BA134" i="2" s="1"/>
  <c r="BA196" i="2" s="1"/>
  <c r="BA234" i="2" s="1"/>
  <c r="AZ107" i="2"/>
  <c r="AY107" i="2"/>
  <c r="AX107" i="2"/>
  <c r="AW107" i="2"/>
  <c r="AW134" i="2" s="1"/>
  <c r="AW196" i="2" s="1"/>
  <c r="AW234" i="2" s="1"/>
  <c r="AV107" i="2"/>
  <c r="AU107" i="2"/>
  <c r="AT107" i="2"/>
  <c r="AS107" i="2"/>
  <c r="AS134" i="2" s="1"/>
  <c r="AS196" i="2" s="1"/>
  <c r="AS234" i="2" s="1"/>
  <c r="AR107" i="2"/>
  <c r="AR134" i="2" s="1"/>
  <c r="AQ107" i="2"/>
  <c r="AP107" i="2"/>
  <c r="AP134" i="2" s="1"/>
  <c r="AP196" i="2" s="1"/>
  <c r="AP234" i="2" s="1"/>
  <c r="AO107" i="2"/>
  <c r="AO134" i="2" s="1"/>
  <c r="AO196" i="2" s="1"/>
  <c r="AO234" i="2" s="1"/>
  <c r="AN107" i="2"/>
  <c r="AN134" i="2" s="1"/>
  <c r="AM107" i="2"/>
  <c r="AL107" i="2"/>
  <c r="AL134" i="2" s="1"/>
  <c r="AL196" i="2" s="1"/>
  <c r="AL234" i="2" s="1"/>
  <c r="AK107" i="2"/>
  <c r="AK134" i="2" s="1"/>
  <c r="AK196" i="2" s="1"/>
  <c r="AK234" i="2" s="1"/>
  <c r="AJ107" i="2"/>
  <c r="AI107" i="2"/>
  <c r="AH107" i="2"/>
  <c r="AH134" i="2" s="1"/>
  <c r="AH196" i="2" s="1"/>
  <c r="AH234" i="2" s="1"/>
  <c r="AG107" i="2"/>
  <c r="AG134" i="2" s="1"/>
  <c r="AG196" i="2" s="1"/>
  <c r="AG234" i="2" s="1"/>
  <c r="AF107" i="2"/>
  <c r="AE107" i="2"/>
  <c r="AD107" i="2"/>
  <c r="AC107" i="2"/>
  <c r="AC134" i="2" s="1"/>
  <c r="AC196" i="2" s="1"/>
  <c r="AC234" i="2" s="1"/>
  <c r="AB107" i="2"/>
  <c r="AB134" i="2" s="1"/>
  <c r="AA107" i="2"/>
  <c r="Z107" i="2"/>
  <c r="Z134" i="2" s="1"/>
  <c r="Z196" i="2" s="1"/>
  <c r="Y107" i="2"/>
  <c r="Y134" i="2" s="1"/>
  <c r="Y196" i="2" s="1"/>
  <c r="Y234" i="2" s="1"/>
  <c r="X107" i="2"/>
  <c r="X134" i="2" s="1"/>
  <c r="X196" i="2" s="1"/>
  <c r="W107" i="2"/>
  <c r="V107" i="2"/>
  <c r="U107" i="2"/>
  <c r="U134" i="2" s="1"/>
  <c r="U196" i="2" s="1"/>
  <c r="U234" i="2" s="1"/>
  <c r="T107" i="2"/>
  <c r="S107" i="2"/>
  <c r="R107" i="2"/>
  <c r="Q107" i="2"/>
  <c r="Q134" i="2" s="1"/>
  <c r="Q196" i="2" s="1"/>
  <c r="Q234" i="2" s="1"/>
  <c r="P107" i="2"/>
  <c r="O107" i="2"/>
  <c r="N107" i="2"/>
  <c r="N134" i="2" s="1"/>
  <c r="M107" i="2"/>
  <c r="M134" i="2" s="1"/>
  <c r="M196" i="2" s="1"/>
  <c r="M234" i="2" s="1"/>
  <c r="L107" i="2"/>
  <c r="K107" i="2"/>
  <c r="J107" i="2"/>
  <c r="J134" i="2" s="1"/>
  <c r="J196" i="2" s="1"/>
  <c r="J234" i="2" s="1"/>
  <c r="J247" i="2"/>
  <c r="J248" i="2" s="1"/>
  <c r="BP261" i="2"/>
  <c r="BP250" i="2"/>
  <c r="BP247" i="2"/>
  <c r="BP248" i="2" s="1"/>
  <c r="BP252" i="2" s="1"/>
  <c r="BL264" i="2"/>
  <c r="BL256" i="2"/>
  <c r="BL250" i="2"/>
  <c r="BL247" i="2"/>
  <c r="BL248" i="2" s="1"/>
  <c r="BL252" i="2" s="1"/>
  <c r="BJ261" i="2"/>
  <c r="BJ250" i="2"/>
  <c r="BJ248" i="2"/>
  <c r="BJ253" i="2" s="1"/>
  <c r="BJ247" i="2"/>
  <c r="AZ252" i="2"/>
  <c r="AZ250" i="2"/>
  <c r="AZ247" i="2"/>
  <c r="AZ248" i="2" s="1"/>
  <c r="AV250" i="2"/>
  <c r="AV248" i="2"/>
  <c r="AV247" i="2"/>
  <c r="AR250" i="2"/>
  <c r="AR247" i="2"/>
  <c r="AR248" i="2" s="1"/>
  <c r="AR252" i="2" s="1"/>
  <c r="AR264" i="2" s="1"/>
  <c r="AN267" i="2"/>
  <c r="AN261" i="2"/>
  <c r="AN252" i="2"/>
  <c r="AN250" i="2"/>
  <c r="AN247" i="2"/>
  <c r="AN248" i="2" s="1"/>
  <c r="AN266" i="2" s="1"/>
  <c r="AN277" i="2" s="1"/>
  <c r="AL263" i="2"/>
  <c r="AL250" i="2"/>
  <c r="AL247" i="2"/>
  <c r="AL248" i="2" s="1"/>
  <c r="AJ267" i="2"/>
  <c r="AJ261" i="2"/>
  <c r="AJ252" i="2"/>
  <c r="AJ250" i="2"/>
  <c r="AJ247" i="2"/>
  <c r="AJ248" i="2" s="1"/>
  <c r="AJ266" i="2" s="1"/>
  <c r="AJ277" i="2" s="1"/>
  <c r="AH267" i="2"/>
  <c r="AH263" i="2"/>
  <c r="AH261" i="2"/>
  <c r="AH250" i="2"/>
  <c r="AH247" i="2"/>
  <c r="AH248" i="2" s="1"/>
  <c r="AF267" i="2"/>
  <c r="AF261" i="2"/>
  <c r="AF252" i="2"/>
  <c r="AF250" i="2"/>
  <c r="AF247" i="2"/>
  <c r="AF248" i="2" s="1"/>
  <c r="AF266" i="2" s="1"/>
  <c r="AF277" i="2" s="1"/>
  <c r="AD264" i="2"/>
  <c r="AD256" i="2"/>
  <c r="AD250" i="2"/>
  <c r="AD247" i="2"/>
  <c r="AD248" i="2" s="1"/>
  <c r="AD252" i="2" s="1"/>
  <c r="Z267" i="2"/>
  <c r="Z266" i="2"/>
  <c r="Z278" i="2" s="1"/>
  <c r="Z261" i="2"/>
  <c r="Z250" i="2"/>
  <c r="Z247" i="2"/>
  <c r="Z248" i="2" s="1"/>
  <c r="X264" i="2"/>
  <c r="X256" i="2"/>
  <c r="X250" i="2"/>
  <c r="X247" i="2"/>
  <c r="X248" i="2" s="1"/>
  <c r="X252" i="2" s="1"/>
  <c r="V267" i="2"/>
  <c r="V261" i="2"/>
  <c r="V250" i="2"/>
  <c r="V247" i="2"/>
  <c r="V248" i="2" s="1"/>
  <c r="V253" i="2" s="1"/>
  <c r="T250" i="2"/>
  <c r="T248" i="2"/>
  <c r="T252" i="2" s="1"/>
  <c r="T247" i="2"/>
  <c r="R261" i="2"/>
  <c r="R250" i="2"/>
  <c r="R248" i="2"/>
  <c r="R252" i="2" s="1"/>
  <c r="R247" i="2"/>
  <c r="L250" i="2"/>
  <c r="L247" i="2"/>
  <c r="L248" i="2" s="1"/>
  <c r="J267" i="2"/>
  <c r="J263" i="2"/>
  <c r="J261" i="2"/>
  <c r="J250" i="2"/>
  <c r="J266" i="2" l="1"/>
  <c r="J272" i="2"/>
  <c r="J273" i="2" s="1"/>
  <c r="J252" i="2"/>
  <c r="J270" i="2"/>
  <c r="J253" i="2"/>
  <c r="R234" i="2"/>
  <c r="R263" i="2"/>
  <c r="L252" i="2"/>
  <c r="L266" i="2"/>
  <c r="L277" i="2" s="1"/>
  <c r="L272" i="2"/>
  <c r="K234" i="2"/>
  <c r="R235" i="2"/>
  <c r="R245" i="2" s="1"/>
  <c r="R256" i="2"/>
  <c r="R264" i="2"/>
  <c r="T264" i="2"/>
  <c r="T256" i="2"/>
  <c r="X263" i="2"/>
  <c r="AJ234" i="2"/>
  <c r="AJ270" i="2" s="1"/>
  <c r="AJ263" i="2"/>
  <c r="Z277" i="2"/>
  <c r="AJ256" i="2"/>
  <c r="AJ264" i="2"/>
  <c r="AN256" i="2"/>
  <c r="AN264" i="2"/>
  <c r="W196" i="2"/>
  <c r="W234" i="2" s="1"/>
  <c r="W235" i="2" s="1"/>
  <c r="W245" i="2" s="1"/>
  <c r="L228" i="2"/>
  <c r="L253" i="2" s="1"/>
  <c r="X228" i="2"/>
  <c r="X253" i="2" s="1"/>
  <c r="AB228" i="2"/>
  <c r="AN228" i="2"/>
  <c r="AN253" i="2" s="1"/>
  <c r="AR228" i="2"/>
  <c r="AR253" i="2" s="1"/>
  <c r="AZ228" i="2"/>
  <c r="AZ253" i="2" s="1"/>
  <c r="BH228" i="2"/>
  <c r="BP228" i="2"/>
  <c r="BP253" i="2" s="1"/>
  <c r="P196" i="2"/>
  <c r="P234" i="2" s="1"/>
  <c r="AB196" i="2"/>
  <c r="AB234" i="2" s="1"/>
  <c r="AB235" i="2" s="1"/>
  <c r="AB245" i="2" s="1"/>
  <c r="AN196" i="2"/>
  <c r="AR196" i="2"/>
  <c r="AV196" i="2"/>
  <c r="BH196" i="2"/>
  <c r="BH234" i="2" s="1"/>
  <c r="BP196" i="2"/>
  <c r="AD261" i="2"/>
  <c r="AD83" i="2"/>
  <c r="R253" i="2"/>
  <c r="AL272" i="2"/>
  <c r="AL266" i="2"/>
  <c r="AL277" i="2" s="1"/>
  <c r="AL253" i="2"/>
  <c r="AL252" i="2"/>
  <c r="AZ256" i="2"/>
  <c r="AZ264" i="2"/>
  <c r="O196" i="2"/>
  <c r="O234" i="2" s="1"/>
  <c r="O235" i="2" s="1"/>
  <c r="O245" i="2" s="1"/>
  <c r="AQ196" i="2"/>
  <c r="AQ234" i="2" s="1"/>
  <c r="AQ235" i="2" s="1"/>
  <c r="AQ245" i="2" s="1"/>
  <c r="V252" i="2"/>
  <c r="AF278" i="2"/>
  <c r="AF273" i="2"/>
  <c r="AV266" i="2"/>
  <c r="AV277" i="2" s="1"/>
  <c r="AV252" i="2"/>
  <c r="Z253" i="2"/>
  <c r="Z252" i="2"/>
  <c r="AF256" i="2"/>
  <c r="AF264" i="2"/>
  <c r="AH272" i="2"/>
  <c r="AH266" i="2"/>
  <c r="AH277" i="2" s="1"/>
  <c r="AH253" i="2"/>
  <c r="AH252" i="2"/>
  <c r="AH270" i="2"/>
  <c r="AL270" i="2"/>
  <c r="V234" i="2"/>
  <c r="V263" i="2"/>
  <c r="K235" i="2"/>
  <c r="K245" i="2" s="1"/>
  <c r="V266" i="2"/>
  <c r="V272" i="2"/>
  <c r="V273" i="2" s="1"/>
  <c r="AM196" i="2"/>
  <c r="AM234" i="2" s="1"/>
  <c r="AM235" i="2" s="1"/>
  <c r="AM245" i="2" s="1"/>
  <c r="BL253" i="2"/>
  <c r="AX235" i="2"/>
  <c r="AX245" i="2" s="1"/>
  <c r="Z272" i="2"/>
  <c r="AJ278" i="2"/>
  <c r="AJ273" i="2"/>
  <c r="AN278" i="2"/>
  <c r="AN273" i="2"/>
  <c r="AR256" i="2"/>
  <c r="BJ252" i="2"/>
  <c r="L83" i="2"/>
  <c r="L267" i="2"/>
  <c r="P235" i="2"/>
  <c r="P245" i="2" s="1"/>
  <c r="AJ235" i="2"/>
  <c r="AJ245" i="2" s="1"/>
  <c r="AV83" i="2"/>
  <c r="AV267" i="2"/>
  <c r="AZ83" i="2"/>
  <c r="BD235" i="2"/>
  <c r="BD245" i="2" s="1"/>
  <c r="BH235" i="2"/>
  <c r="BH245" i="2" s="1"/>
  <c r="L261" i="2"/>
  <c r="T261" i="2"/>
  <c r="X261" i="2"/>
  <c r="AR261" i="2"/>
  <c r="AV261" i="2"/>
  <c r="BL261" i="2"/>
  <c r="L134" i="2"/>
  <c r="L196" i="2" s="1"/>
  <c r="T134" i="2"/>
  <c r="T196" i="2" s="1"/>
  <c r="AF134" i="2"/>
  <c r="AF196" i="2" s="1"/>
  <c r="AZ134" i="2"/>
  <c r="AZ196" i="2" s="1"/>
  <c r="BL134" i="2"/>
  <c r="BL196" i="2" s="1"/>
  <c r="AL83" i="2"/>
  <c r="AL235" i="2" s="1"/>
  <c r="AL245" i="2" s="1"/>
  <c r="AL267" i="2"/>
  <c r="AL261" i="2"/>
  <c r="BB235" i="2"/>
  <c r="BB245" i="2" s="1"/>
  <c r="BP264" i="2"/>
  <c r="Z234" i="2"/>
  <c r="Z270" i="2" s="1"/>
  <c r="Z263" i="2"/>
  <c r="AD134" i="2"/>
  <c r="AD196" i="2" s="1"/>
  <c r="AT134" i="2"/>
  <c r="AT196" i="2" s="1"/>
  <c r="AT234" i="2" s="1"/>
  <c r="BJ134" i="2"/>
  <c r="BJ196" i="2" s="1"/>
  <c r="M235" i="2"/>
  <c r="M245" i="2" s="1"/>
  <c r="Y235" i="2"/>
  <c r="Y245" i="2" s="1"/>
  <c r="U83" i="2"/>
  <c r="U235" i="2" s="1"/>
  <c r="U245" i="2" s="1"/>
  <c r="Z273" i="2"/>
  <c r="AD253" i="2"/>
  <c r="AH278" i="2"/>
  <c r="AH273" i="2"/>
  <c r="BP256" i="2"/>
  <c r="N235" i="2"/>
  <c r="N245" i="2" s="1"/>
  <c r="AW235" i="2"/>
  <c r="AW245" i="2" s="1"/>
  <c r="AC235" i="2"/>
  <c r="AC245" i="2" s="1"/>
  <c r="J83" i="2"/>
  <c r="J235" i="2" s="1"/>
  <c r="J245" i="2" s="1"/>
  <c r="BA235" i="2"/>
  <c r="BA245" i="2" s="1"/>
  <c r="S134" i="2"/>
  <c r="S196" i="2" s="1"/>
  <c r="S234" i="2" s="1"/>
  <c r="S235" i="2" s="1"/>
  <c r="S245" i="2" s="1"/>
  <c r="W134" i="2"/>
  <c r="AA134" i="2"/>
  <c r="AA196" i="2" s="1"/>
  <c r="AA234" i="2" s="1"/>
  <c r="AA235" i="2" s="1"/>
  <c r="AA245" i="2" s="1"/>
  <c r="AE134" i="2"/>
  <c r="AE196" i="2" s="1"/>
  <c r="AE234" i="2" s="1"/>
  <c r="AE235" i="2" s="1"/>
  <c r="AE245" i="2" s="1"/>
  <c r="AI134" i="2"/>
  <c r="AI196" i="2" s="1"/>
  <c r="AI234" i="2" s="1"/>
  <c r="AI235" i="2" s="1"/>
  <c r="AI245" i="2" s="1"/>
  <c r="AM134" i="2"/>
  <c r="AQ134" i="2"/>
  <c r="AU134" i="2"/>
  <c r="AU196" i="2" s="1"/>
  <c r="AU234" i="2" s="1"/>
  <c r="AU235" i="2" s="1"/>
  <c r="AU245" i="2" s="1"/>
  <c r="AY134" i="2"/>
  <c r="AY196" i="2" s="1"/>
  <c r="AY234" i="2" s="1"/>
  <c r="AY235" i="2" s="1"/>
  <c r="AY245" i="2" s="1"/>
  <c r="BC134" i="2"/>
  <c r="BC196" i="2" s="1"/>
  <c r="BC234" i="2" s="1"/>
  <c r="BC235" i="2" s="1"/>
  <c r="BC245" i="2" s="1"/>
  <c r="BG134" i="2"/>
  <c r="BG196" i="2" s="1"/>
  <c r="BG234" i="2" s="1"/>
  <c r="BG235" i="2" s="1"/>
  <c r="BG245" i="2" s="1"/>
  <c r="BK134" i="2"/>
  <c r="BK196" i="2" s="1"/>
  <c r="BK234" i="2" s="1"/>
  <c r="BK235" i="2" s="1"/>
  <c r="BK245" i="2" s="1"/>
  <c r="BO134" i="2"/>
  <c r="BO196" i="2" s="1"/>
  <c r="BO234" i="2" s="1"/>
  <c r="BO235" i="2" s="1"/>
  <c r="BO245" i="2" s="1"/>
  <c r="AO83" i="2"/>
  <c r="AO235" i="2" s="1"/>
  <c r="AO245" i="2" s="1"/>
  <c r="AS235" i="2"/>
  <c r="AS245" i="2" s="1"/>
  <c r="BE83" i="2"/>
  <c r="BE235" i="2" s="1"/>
  <c r="BE245" i="2" s="1"/>
  <c r="BI235" i="2"/>
  <c r="BI245" i="2" s="1"/>
  <c r="AG83" i="2"/>
  <c r="AG235" i="2" s="1"/>
  <c r="AG245" i="2" s="1"/>
  <c r="BM83" i="2"/>
  <c r="BM235" i="2" s="1"/>
  <c r="BM245" i="2" s="1"/>
  <c r="BP134" i="2"/>
  <c r="AH235" i="2"/>
  <c r="AH245" i="2" s="1"/>
  <c r="AT235" i="2"/>
  <c r="AT245" i="2" s="1"/>
  <c r="BN235" i="2"/>
  <c r="BN245" i="2" s="1"/>
  <c r="AK235" i="2"/>
  <c r="AK245" i="2" s="1"/>
  <c r="BF83" i="2"/>
  <c r="BF235" i="2" s="1"/>
  <c r="BF245" i="2" s="1"/>
  <c r="BQ83" i="2"/>
  <c r="BQ235" i="2" s="1"/>
  <c r="BQ245" i="2" s="1"/>
  <c r="AF234" i="2" l="1"/>
  <c r="AF263" i="2"/>
  <c r="AZ234" i="2"/>
  <c r="AZ263" i="2"/>
  <c r="T234" i="2"/>
  <c r="T235" i="2" s="1"/>
  <c r="T245" i="2" s="1"/>
  <c r="T263" i="2"/>
  <c r="BL234" i="2"/>
  <c r="BL235" i="2" s="1"/>
  <c r="BL245" i="2" s="1"/>
  <c r="BL263" i="2"/>
  <c r="L234" i="2"/>
  <c r="L270" i="2" s="1"/>
  <c r="L263" i="2"/>
  <c r="V270" i="2"/>
  <c r="V235" i="2"/>
  <c r="V245" i="2" s="1"/>
  <c r="AV234" i="2"/>
  <c r="AV270" i="2" s="1"/>
  <c r="AV263" i="2"/>
  <c r="L264" i="2"/>
  <c r="L256" i="2"/>
  <c r="J271" i="2"/>
  <c r="J275" i="2"/>
  <c r="J276" i="2" s="1"/>
  <c r="Z235" i="2"/>
  <c r="Z245" i="2" s="1"/>
  <c r="AV278" i="2"/>
  <c r="AJ249" i="2"/>
  <c r="AJ251" i="2"/>
  <c r="AL275" i="2"/>
  <c r="AL276" i="2" s="1"/>
  <c r="AL271" i="2"/>
  <c r="Z264" i="2"/>
  <c r="Z256" i="2"/>
  <c r="AL256" i="2"/>
  <c r="AL264" i="2"/>
  <c r="AR234" i="2"/>
  <c r="AR235" i="2" s="1"/>
  <c r="AR245" i="2" s="1"/>
  <c r="AR263" i="2"/>
  <c r="X234" i="2"/>
  <c r="X235" i="2" s="1"/>
  <c r="X245" i="2" s="1"/>
  <c r="J264" i="2"/>
  <c r="J256" i="2"/>
  <c r="AD234" i="2"/>
  <c r="AD235" i="2" s="1"/>
  <c r="AD245" i="2" s="1"/>
  <c r="AD263" i="2"/>
  <c r="Z271" i="2"/>
  <c r="Z275" i="2"/>
  <c r="Z276" i="2" s="1"/>
  <c r="AV272" i="2"/>
  <c r="AV273" i="2" s="1"/>
  <c r="AV235" i="2"/>
  <c r="AV245" i="2" s="1"/>
  <c r="L278" i="2"/>
  <c r="L273" i="2"/>
  <c r="AH275" i="2"/>
  <c r="AH276" i="2" s="1"/>
  <c r="AH271" i="2"/>
  <c r="AN234" i="2"/>
  <c r="AN263" i="2"/>
  <c r="R249" i="2"/>
  <c r="R251" i="2"/>
  <c r="AH249" i="2"/>
  <c r="AH251" i="2"/>
  <c r="AZ235" i="2"/>
  <c r="AZ245" i="2" s="1"/>
  <c r="BJ256" i="2"/>
  <c r="BJ264" i="2"/>
  <c r="BP234" i="2"/>
  <c r="BP235" i="2" s="1"/>
  <c r="BP245" i="2" s="1"/>
  <c r="BP263" i="2"/>
  <c r="J249" i="2"/>
  <c r="J251" i="2"/>
  <c r="BJ234" i="2"/>
  <c r="BJ235" i="2" s="1"/>
  <c r="BJ245" i="2" s="1"/>
  <c r="BJ263" i="2"/>
  <c r="AL278" i="2"/>
  <c r="AL273" i="2"/>
  <c r="AL249" i="2"/>
  <c r="AL251" i="2"/>
  <c r="L235" i="2"/>
  <c r="L245" i="2" s="1"/>
  <c r="V278" i="2"/>
  <c r="V277" i="2"/>
  <c r="AH256" i="2"/>
  <c r="AH264" i="2"/>
  <c r="AV256" i="2"/>
  <c r="AV264" i="2"/>
  <c r="V264" i="2"/>
  <c r="V256" i="2"/>
  <c r="AJ271" i="2"/>
  <c r="AJ275" i="2"/>
  <c r="AJ276" i="2" s="1"/>
  <c r="J277" i="2"/>
  <c r="J278" i="2"/>
  <c r="AD251" i="2" l="1"/>
  <c r="AD249" i="2"/>
  <c r="AL279" i="2"/>
  <c r="AL255" i="2"/>
  <c r="AL257" i="2" s="1"/>
  <c r="AL254" i="2"/>
  <c r="AZ249" i="2"/>
  <c r="AZ251" i="2"/>
  <c r="AV251" i="2"/>
  <c r="AV249" i="2"/>
  <c r="V249" i="2"/>
  <c r="V251" i="2"/>
  <c r="BJ251" i="2"/>
  <c r="BJ249" i="2"/>
  <c r="BP249" i="2"/>
  <c r="BP251" i="2"/>
  <c r="AH279" i="2"/>
  <c r="AH255" i="2"/>
  <c r="AH257" i="2" s="1"/>
  <c r="AH254" i="2"/>
  <c r="AJ279" i="2"/>
  <c r="AJ255" i="2"/>
  <c r="AJ257" i="2" s="1"/>
  <c r="AJ254" i="2"/>
  <c r="Z249" i="2"/>
  <c r="Z251" i="2"/>
  <c r="V271" i="2"/>
  <c r="V275" i="2"/>
  <c r="V276" i="2" s="1"/>
  <c r="BL251" i="2"/>
  <c r="BL249" i="2"/>
  <c r="J255" i="2"/>
  <c r="J257" i="2" s="1"/>
  <c r="J254" i="2"/>
  <c r="J279" i="2"/>
  <c r="AN270" i="2"/>
  <c r="AN235" i="2"/>
  <c r="AN245" i="2" s="1"/>
  <c r="AR249" i="2"/>
  <c r="AR251" i="2"/>
  <c r="X251" i="2"/>
  <c r="X249" i="2"/>
  <c r="L251" i="2"/>
  <c r="L249" i="2"/>
  <c r="R255" i="2"/>
  <c r="R257" i="2" s="1"/>
  <c r="R254" i="2"/>
  <c r="R258" i="2" s="1"/>
  <c r="AV275" i="2"/>
  <c r="AV276" i="2" s="1"/>
  <c r="AV271" i="2"/>
  <c r="L275" i="2"/>
  <c r="L276" i="2" s="1"/>
  <c r="L271" i="2"/>
  <c r="T251" i="2"/>
  <c r="T249" i="2"/>
  <c r="AF270" i="2"/>
  <c r="AF235" i="2"/>
  <c r="AF245" i="2" s="1"/>
  <c r="X254" i="2" l="1"/>
  <c r="X258" i="2" s="1"/>
  <c r="X255" i="2"/>
  <c r="X257" i="2" s="1"/>
  <c r="AN271" i="2"/>
  <c r="AN275" i="2"/>
  <c r="AN276" i="2" s="1"/>
  <c r="Z255" i="2"/>
  <c r="Z257" i="2" s="1"/>
  <c r="Z254" i="2"/>
  <c r="Z279" i="2"/>
  <c r="BP254" i="2"/>
  <c r="BP258" i="2" s="1"/>
  <c r="BP255" i="2"/>
  <c r="BP257" i="2" s="1"/>
  <c r="V255" i="2"/>
  <c r="V257" i="2" s="1"/>
  <c r="V279" i="2"/>
  <c r="V254" i="2"/>
  <c r="AZ255" i="2"/>
  <c r="AZ257" i="2" s="1"/>
  <c r="AZ254" i="2"/>
  <c r="AZ258" i="2" s="1"/>
  <c r="AN249" i="2"/>
  <c r="AN251" i="2"/>
  <c r="BJ255" i="2"/>
  <c r="BJ257" i="2" s="1"/>
  <c r="BJ254" i="2"/>
  <c r="BJ258" i="2" s="1"/>
  <c r="AV254" i="2"/>
  <c r="AV279" i="2"/>
  <c r="AV255" i="2"/>
  <c r="AV257" i="2" s="1"/>
  <c r="AF271" i="2"/>
  <c r="AF275" i="2"/>
  <c r="AF276" i="2" s="1"/>
  <c r="AR254" i="2"/>
  <c r="AR258" i="2" s="1"/>
  <c r="AR255" i="2"/>
  <c r="AR257" i="2" s="1"/>
  <c r="BL254" i="2"/>
  <c r="BL258" i="2" s="1"/>
  <c r="BL255" i="2"/>
  <c r="BL257" i="2" s="1"/>
  <c r="AH274" i="2"/>
  <c r="AH280" i="2"/>
  <c r="AH258" i="2"/>
  <c r="AF249" i="2"/>
  <c r="AF251" i="2"/>
  <c r="T255" i="2"/>
  <c r="T257" i="2" s="1"/>
  <c r="T254" i="2"/>
  <c r="T258" i="2" s="1"/>
  <c r="L254" i="2"/>
  <c r="L255" i="2"/>
  <c r="L257" i="2" s="1"/>
  <c r="L279" i="2"/>
  <c r="J258" i="2"/>
  <c r="J274" i="2"/>
  <c r="J280" i="2"/>
  <c r="AJ274" i="2"/>
  <c r="AJ280" i="2"/>
  <c r="AJ258" i="2"/>
  <c r="AL274" i="2"/>
  <c r="AL280" i="2"/>
  <c r="AL258" i="2"/>
  <c r="AD254" i="2"/>
  <c r="AD258" i="2" s="1"/>
  <c r="AD255" i="2"/>
  <c r="AD257" i="2" s="1"/>
  <c r="AF279" i="2" l="1"/>
  <c r="AF255" i="2"/>
  <c r="AF257" i="2" s="1"/>
  <c r="AF254" i="2"/>
  <c r="L274" i="2"/>
  <c r="L280" i="2"/>
  <c r="L258" i="2"/>
  <c r="AV274" i="2"/>
  <c r="AV280" i="2"/>
  <c r="AV258" i="2"/>
  <c r="AN279" i="2"/>
  <c r="AN255" i="2"/>
  <c r="AN257" i="2" s="1"/>
  <c r="AN254" i="2"/>
  <c r="V280" i="2"/>
  <c r="V258" i="2"/>
  <c r="V274" i="2"/>
  <c r="Z280" i="2"/>
  <c r="Z274" i="2"/>
  <c r="Z258" i="2"/>
  <c r="AF274" i="2" l="1"/>
  <c r="AF280" i="2"/>
  <c r="AF258" i="2"/>
  <c r="AN274" i="2"/>
  <c r="AN280" i="2"/>
  <c r="AN258" i="2"/>
</calcChain>
</file>

<file path=xl/sharedStrings.xml><?xml version="1.0" encoding="utf-8"?>
<sst xmlns="http://schemas.openxmlformats.org/spreadsheetml/2006/main" count="432" uniqueCount="329">
  <si>
    <t>EXE Operations LLC</t>
  </si>
  <si>
    <t>02:42:36 PM</t>
  </si>
  <si>
    <t>Profit &amp; Loss</t>
  </si>
  <si>
    <t>Henderson</t>
  </si>
  <si>
    <t>Campbellsville</t>
  </si>
  <si>
    <t>London</t>
  </si>
  <si>
    <t>Corbin</t>
  </si>
  <si>
    <t>Berea</t>
  </si>
  <si>
    <t>Fishers</t>
  </si>
  <si>
    <t>Walton</t>
  </si>
  <si>
    <t>January 1 through July 27, 2016</t>
  </si>
  <si>
    <t>189 Garden Mile Rd</t>
  </si>
  <si>
    <t>1408 N Green St</t>
  </si>
  <si>
    <t/>
  </si>
  <si>
    <t>120 Casey St</t>
  </si>
  <si>
    <t>101 Wendon Way</t>
  </si>
  <si>
    <t>14652 N US Hy 25 E</t>
  </si>
  <si>
    <t>144 Plaza Drive</t>
  </si>
  <si>
    <t>7458 E 116th St</t>
  </si>
  <si>
    <t>13005 Frogtown Connector Rd</t>
  </si>
  <si>
    <t>Accrual Basis</t>
  </si>
  <si>
    <t>0006</t>
  </si>
  <si>
    <t>0012</t>
  </si>
  <si>
    <t>0016</t>
  </si>
  <si>
    <t>0017</t>
  </si>
  <si>
    <t>01 Western Division - Other</t>
  </si>
  <si>
    <t>0015</t>
  </si>
  <si>
    <t>0015 JimEFix</t>
  </si>
  <si>
    <t>0018</t>
  </si>
  <si>
    <t>02 Central Division - Other</t>
  </si>
  <si>
    <t>0009</t>
  </si>
  <si>
    <t>0010</t>
  </si>
  <si>
    <t>0011</t>
  </si>
  <si>
    <t>0013</t>
  </si>
  <si>
    <t>0014</t>
  </si>
  <si>
    <t>03 Eastern Division - Other</t>
  </si>
  <si>
    <t>0019</t>
  </si>
  <si>
    <t>0020</t>
  </si>
  <si>
    <t>04 Ohio-WV - Other</t>
  </si>
  <si>
    <t>90 Operations Management</t>
  </si>
  <si>
    <t>Corporate</t>
  </si>
  <si>
    <t>103 East Main Cross</t>
  </si>
  <si>
    <t>Eastern Division</t>
  </si>
  <si>
    <t>Office - Other</t>
  </si>
  <si>
    <t>Unclassified</t>
  </si>
  <si>
    <t>(01 Western Division)</t>
  </si>
  <si>
    <t>Total 01 Western Division</t>
  </si>
  <si>
    <t>(02 Central Division)</t>
  </si>
  <si>
    <t>Total 02 Central Division</t>
  </si>
  <si>
    <t>(03 Eastern Division)</t>
  </si>
  <si>
    <t>Total 03 Eastern Division</t>
  </si>
  <si>
    <t>(04 Ohio-WV)</t>
  </si>
  <si>
    <t>Total 04 Ohio-WV</t>
  </si>
  <si>
    <t>(Office)</t>
  </si>
  <si>
    <t>Total Office</t>
  </si>
  <si>
    <t>TOTAL</t>
  </si>
  <si>
    <t>Jan 1 - Jul 27, 2016</t>
  </si>
  <si>
    <t>% of Income</t>
  </si>
  <si>
    <t>Ordinary Income/Expense</t>
  </si>
  <si>
    <t>Income</t>
  </si>
  <si>
    <t>4000 · Profit Center A - Lube</t>
  </si>
  <si>
    <t>4003 · Auto Trans Drain Fill</t>
  </si>
  <si>
    <t>4004 · ATF Flush</t>
  </si>
  <si>
    <t>4055 · Misc Sales</t>
  </si>
  <si>
    <t>Total 4000 · Profit Center A - Lube</t>
  </si>
  <si>
    <t>4100 · Profit Center B - Tires</t>
  </si>
  <si>
    <t>4101 · New Tires</t>
  </si>
  <si>
    <t>Total 4100 · Profit Center B - Tires</t>
  </si>
  <si>
    <t>4200 · Profit Center C - Mechanical</t>
  </si>
  <si>
    <t>4057 · Lighting Horns Wipers &amp; Washers</t>
  </si>
  <si>
    <t>4201 · Accessories</t>
  </si>
  <si>
    <t>4202 · Body And Frame</t>
  </si>
  <si>
    <t>4203 · Brakes &amp; Traction</t>
  </si>
  <si>
    <t>4204 · Engine, Cooling &amp; Exhaust</t>
  </si>
  <si>
    <t>4205 · Heating &amp; Air Conditioning</t>
  </si>
  <si>
    <t>4206 · Sensors and Switches</t>
  </si>
  <si>
    <t>4207 · Steering &amp; Suspension</t>
  </si>
  <si>
    <t>4208 · Transmission &amp; Driveline</t>
  </si>
  <si>
    <t>4209 · Starting And Charging</t>
  </si>
  <si>
    <t>4221 · HazMat</t>
  </si>
  <si>
    <t>4222 · Shop Supplies</t>
  </si>
  <si>
    <t>4223 · SubLet</t>
  </si>
  <si>
    <t>4870 · Services Income</t>
  </si>
  <si>
    <t>Total 4200 · Profit Center C - Mechanical</t>
  </si>
  <si>
    <t>4800 · Profit Center Z - Other</t>
  </si>
  <si>
    <t>4059 · Waste Oil Removal</t>
  </si>
  <si>
    <t>4097 · Over/Short</t>
  </si>
  <si>
    <t>4301 · Bad Check Service Fee</t>
  </si>
  <si>
    <t>Total 4800 · Profit Center Z - Other</t>
  </si>
  <si>
    <t>4900 · Discounts</t>
  </si>
  <si>
    <t>4933 · Cash Discounts</t>
  </si>
  <si>
    <t>4934 · Fleet Discounts</t>
  </si>
  <si>
    <t>7041 · Fleet Discounts After POS</t>
  </si>
  <si>
    <t>Total 4900 · Discounts</t>
  </si>
  <si>
    <t>Total Income</t>
  </si>
  <si>
    <t>Cost of Goods Sold</t>
  </si>
  <si>
    <t>5010 · Inventory Purchases</t>
  </si>
  <si>
    <t>5011 · Valvoline</t>
  </si>
  <si>
    <t>5012 · Apollo Oil, LLC</t>
  </si>
  <si>
    <t>5013 · Service Champ</t>
  </si>
  <si>
    <t>5015 · Busler</t>
  </si>
  <si>
    <t>5020 · Wal-Mart</t>
  </si>
  <si>
    <t>5022 · Auto Zone</t>
  </si>
  <si>
    <t>5023 · Advance Auto Parts</t>
  </si>
  <si>
    <t>5026 · Hollingsworth Oil</t>
  </si>
  <si>
    <t>5029 · O'Reilly</t>
  </si>
  <si>
    <t>5032 · KMart</t>
  </si>
  <si>
    <t>5036 · Niteo</t>
  </si>
  <si>
    <t>5088 · Other</t>
  </si>
  <si>
    <t>5099 · less Inventory Changes</t>
  </si>
  <si>
    <t>5400 · Batteries</t>
  </si>
  <si>
    <t>Total 5010 · Inventory Purchases</t>
  </si>
  <si>
    <t>5100 · Tires</t>
  </si>
  <si>
    <t>5127 · American Tire Distributors</t>
  </si>
  <si>
    <t>5128 · MAFTCO</t>
  </si>
  <si>
    <t>5129 · Harry's Tech Supply</t>
  </si>
  <si>
    <t>5188 · Tire Disposal Fee</t>
  </si>
  <si>
    <t>Total 5100 · Tires</t>
  </si>
  <si>
    <t>5200 · Mechanical Parts And Supplies</t>
  </si>
  <si>
    <t>5201 · Accessories</t>
  </si>
  <si>
    <t>5202 · Body And Frame</t>
  </si>
  <si>
    <t>5204 · Engine, Cooling &amp; Exhaust</t>
  </si>
  <si>
    <t>5205 · Heating &amp; Air Conditioning</t>
  </si>
  <si>
    <t>5206 · Sensors and Switches</t>
  </si>
  <si>
    <t>5207 · Steering &amp; Suspension</t>
  </si>
  <si>
    <t>5208 · Transmission &amp; Driveline</t>
  </si>
  <si>
    <t>5280 · Purchases - Parts and Materials</t>
  </si>
  <si>
    <t>6653 · Other Repairs</t>
  </si>
  <si>
    <t>Total 5200 · Mechanical Parts And Supplies</t>
  </si>
  <si>
    <t>5300 · Detail And Car Wash Supplies</t>
  </si>
  <si>
    <t>Total COGS</t>
  </si>
  <si>
    <t>Gross Profit</t>
  </si>
  <si>
    <t>Expense</t>
  </si>
  <si>
    <t>Uncategorized Expense</t>
  </si>
  <si>
    <t>6000 · Operating Expenses</t>
  </si>
  <si>
    <t>6010 · Advertising And Marketing</t>
  </si>
  <si>
    <t>6180 · Insurance</t>
  </si>
  <si>
    <t>6185 · Package</t>
  </si>
  <si>
    <t>6186 · Workers Comp.</t>
  </si>
  <si>
    <t>6187 · Vehicle Insurance</t>
  </si>
  <si>
    <t>6188 · Flood Insurance</t>
  </si>
  <si>
    <t>6180 · Insurance - Other</t>
  </si>
  <si>
    <t xml:space="preserve"> Total 6180 · Insurance</t>
  </si>
  <si>
    <t>6200 · Computer Expense</t>
  </si>
  <si>
    <t>6202 · Equipment</t>
  </si>
  <si>
    <t>6203 · Fax</t>
  </si>
  <si>
    <t>6204 · Internet Connection</t>
  </si>
  <si>
    <t>6206 · Software</t>
  </si>
  <si>
    <t>6207 · Internet</t>
  </si>
  <si>
    <t>6208 · IT System</t>
  </si>
  <si>
    <t xml:space="preserve"> Total 6200 · Computer Expense</t>
  </si>
  <si>
    <t>6251 · Miscellaneous Operating Expense</t>
  </si>
  <si>
    <t>6150 · Bad Debt</t>
  </si>
  <si>
    <t>6151 · Return Check</t>
  </si>
  <si>
    <t>6152 · Charge Backs</t>
  </si>
  <si>
    <t xml:space="preserve"> Total 6150 · Bad Debt</t>
  </si>
  <si>
    <t>6170 · Equipment Rental</t>
  </si>
  <si>
    <t>6253 · Postage and Delivery</t>
  </si>
  <si>
    <t>7120 · Shipping</t>
  </si>
  <si>
    <t>7121 · Freight</t>
  </si>
  <si>
    <t>7120 · Shipping - Other</t>
  </si>
  <si>
    <t xml:space="preserve"> Total 7120 · Shipping</t>
  </si>
  <si>
    <t>6253 · Postage and Delivery - Other</t>
  </si>
  <si>
    <t xml:space="preserve"> Total 6253 · Postage and Delivery</t>
  </si>
  <si>
    <t>6260 · Printing and Reproduction</t>
  </si>
  <si>
    <t>6640 · Misc. Pay Outs</t>
  </si>
  <si>
    <t>6642 · Tools</t>
  </si>
  <si>
    <t>6643 · Shop Expense</t>
  </si>
  <si>
    <t>6644 · Claims</t>
  </si>
  <si>
    <t>6646 · Food</t>
  </si>
  <si>
    <t>6648 · Waste Oil</t>
  </si>
  <si>
    <t>6651 · Office Supplies</t>
  </si>
  <si>
    <t>6652 · Bldg. Maint.</t>
  </si>
  <si>
    <t>6654 · Station Supplies</t>
  </si>
  <si>
    <t>6655 · Vehicle Gas</t>
  </si>
  <si>
    <t>6640 · Misc. Pay Outs - Other</t>
  </si>
  <si>
    <t xml:space="preserve"> Total 6640 · Misc. Pay Outs</t>
  </si>
  <si>
    <t>6690 · Reconciliation Discrepancies</t>
  </si>
  <si>
    <t>7110 · Office Supplies</t>
  </si>
  <si>
    <t>7115 · Shop Supplies</t>
  </si>
  <si>
    <t>7140 · Small Tools</t>
  </si>
  <si>
    <t>6251 · Miscellaneous Operating Expense - Other</t>
  </si>
  <si>
    <t xml:space="preserve"> Total 6251 · Miscellaneous Operating Expense</t>
  </si>
  <si>
    <t>6263 · Customer Care</t>
  </si>
  <si>
    <t>6261 · Customer Reimbursement</t>
  </si>
  <si>
    <t>6262 · Customer Vehicle Repair</t>
  </si>
  <si>
    <t xml:space="preserve"> Total 6263 · Customer Care</t>
  </si>
  <si>
    <t>6270 · Employee Expense</t>
  </si>
  <si>
    <t>6273 · Food</t>
  </si>
  <si>
    <t>6276 · Moving</t>
  </si>
  <si>
    <t>6278 · Uniforms</t>
  </si>
  <si>
    <t xml:space="preserve"> Total 6270 · Employee Expense</t>
  </si>
  <si>
    <t>6300 · Repairs</t>
  </si>
  <si>
    <t>6302 · Maintainence</t>
  </si>
  <si>
    <t>6310 · Building Repairs</t>
  </si>
  <si>
    <t>6330 · Equipment Repairs</t>
  </si>
  <si>
    <t xml:space="preserve"> Total 6300 · Repairs</t>
  </si>
  <si>
    <t>6350 · Fees</t>
  </si>
  <si>
    <t>6120 · Bank Service Charges</t>
  </si>
  <si>
    <t>6160 · Dues and Subscriptions</t>
  </si>
  <si>
    <t>6240 · Credit Card Merchant Fees</t>
  </si>
  <si>
    <t>6351 · Membership</t>
  </si>
  <si>
    <t>6353 · Licenses and Permits</t>
  </si>
  <si>
    <t>6354 · Professional Fees</t>
  </si>
  <si>
    <t>6280 · Legal Fees</t>
  </si>
  <si>
    <t>6281 · 401k</t>
  </si>
  <si>
    <t>6282 · Accounting</t>
  </si>
  <si>
    <t>6354 · Professional Fees - Other</t>
  </si>
  <si>
    <t xml:space="preserve"> Total 6354 · Professional Fees</t>
  </si>
  <si>
    <t>6350 · Fees - Other</t>
  </si>
  <si>
    <t xml:space="preserve"> Total 6350 · Fees</t>
  </si>
  <si>
    <t>6360 · Interest Expense</t>
  </si>
  <si>
    <t>6380 · Travel And Vehicle</t>
  </si>
  <si>
    <t>6110 · Automobile Expense</t>
  </si>
  <si>
    <t>6111 · Energy Xpress Veh. Maint</t>
  </si>
  <si>
    <t>6114 · Vehicle Gas</t>
  </si>
  <si>
    <t xml:space="preserve"> Total 6110 · Automobile Expense</t>
  </si>
  <si>
    <t>6382 · Auto Rental</t>
  </si>
  <si>
    <t>6384 · Lodging</t>
  </si>
  <si>
    <t>6385 · Meals</t>
  </si>
  <si>
    <t xml:space="preserve"> Total 6380 · Travel And Vehicle</t>
  </si>
  <si>
    <t>6400 · Utilities</t>
  </si>
  <si>
    <t>6340 · Telephone</t>
  </si>
  <si>
    <t>6343 · WindStream</t>
  </si>
  <si>
    <t>6344 · AT&amp;T</t>
  </si>
  <si>
    <t>6340 · Telephone - Other</t>
  </si>
  <si>
    <t xml:space="preserve"> Total 6340 · Telephone</t>
  </si>
  <si>
    <t>6401 · Sanitation</t>
  </si>
  <si>
    <t>6402 · Gas and Electric</t>
  </si>
  <si>
    <t>6403 · Water</t>
  </si>
  <si>
    <t>6404 · Surveillance</t>
  </si>
  <si>
    <t xml:space="preserve"> Total 6400 · Utilities</t>
  </si>
  <si>
    <t>6550 · Taxes</t>
  </si>
  <si>
    <t>6552 · Use Tax</t>
  </si>
  <si>
    <t>6553 · Local Net Profits</t>
  </si>
  <si>
    <t>6555 · TANGIBLE</t>
  </si>
  <si>
    <t>6550 · Taxes - Other</t>
  </si>
  <si>
    <t xml:space="preserve"> Total 6550 · Taxes</t>
  </si>
  <si>
    <t>7700 · Valvoline Franchise</t>
  </si>
  <si>
    <t>7701 · Royalties</t>
  </si>
  <si>
    <t>7702 · GSF</t>
  </si>
  <si>
    <t>7703 · Signage</t>
  </si>
  <si>
    <t>7705 · Store License Fee</t>
  </si>
  <si>
    <t xml:space="preserve"> Total 7700 · Valvoline Franchise</t>
  </si>
  <si>
    <t>Total 6000 · Operating Expenses</t>
  </si>
  <si>
    <t>6003 · Partner Draw And Payroll</t>
  </si>
  <si>
    <t>7750 · Payroll Expenses</t>
  </si>
  <si>
    <t>7751 · Payroll Taxes</t>
  </si>
  <si>
    <t>77512 · Federal Unemployment</t>
  </si>
  <si>
    <t>77514 · KY - Unemployment</t>
  </si>
  <si>
    <t>77516 · Medicare Company</t>
  </si>
  <si>
    <t>77517 · Social Security Company</t>
  </si>
  <si>
    <t>77518 · OH Unemployment Tax</t>
  </si>
  <si>
    <t>7751 · Payroll Taxes - Other</t>
  </si>
  <si>
    <t xml:space="preserve"> Total 7751 · Payroll Taxes</t>
  </si>
  <si>
    <t>7752 · Bonus</t>
  </si>
  <si>
    <t>7756 · Hourly Wage</t>
  </si>
  <si>
    <t>7757 · Hourly wage overtime (x1.5)</t>
  </si>
  <si>
    <t>7765 · Vacation</t>
  </si>
  <si>
    <t>7767 · Manager's Salary</t>
  </si>
  <si>
    <t>7769 · Qualified Profit Sharing Plan</t>
  </si>
  <si>
    <t>776901 · Partners</t>
  </si>
  <si>
    <t>776902 · Employees</t>
  </si>
  <si>
    <t xml:space="preserve"> Total 7769 · Qualified Profit Sharing Plan</t>
  </si>
  <si>
    <t>7750 · Payroll Expenses - Other</t>
  </si>
  <si>
    <t xml:space="preserve"> Total 7750 · Payroll Expenses</t>
  </si>
  <si>
    <t>7800 · Partner Draw</t>
  </si>
  <si>
    <t>7801 · Partner Draw Guarenteed</t>
  </si>
  <si>
    <t>7802 · Partner Draw Clearing Account</t>
  </si>
  <si>
    <t>7803 · Health Insurance</t>
  </si>
  <si>
    <t>7804 · Federal Income Tax</t>
  </si>
  <si>
    <t>7805 · State And Local Income Taxes</t>
  </si>
  <si>
    <t>7807 · Child Support</t>
  </si>
  <si>
    <t>7800 · Partner Draw - Other</t>
  </si>
  <si>
    <t xml:space="preserve"> Total 7800 · Partner Draw</t>
  </si>
  <si>
    <t>Total 6003 · Partner Draw And Payroll</t>
  </si>
  <si>
    <t>6290 · Rent</t>
  </si>
  <si>
    <t>8000 · Depreciation And Amortization</t>
  </si>
  <si>
    <t>8020 · Depreciable Items</t>
  </si>
  <si>
    <t>8040 · Section 179</t>
  </si>
  <si>
    <t>Total 8000 · Depreciation And Amortization</t>
  </si>
  <si>
    <t>Total Expense</t>
  </si>
  <si>
    <t>Net Ordinary Income</t>
  </si>
  <si>
    <t>Other Income/Expense</t>
  </si>
  <si>
    <t>Other Income</t>
  </si>
  <si>
    <t>7030 · Other Income</t>
  </si>
  <si>
    <t>7032 · Valvoline IIF Funds</t>
  </si>
  <si>
    <t>7034 · Commission</t>
  </si>
  <si>
    <t>7036 · Wage Garnishment fee</t>
  </si>
  <si>
    <t>Total 7030 · Other Income</t>
  </si>
  <si>
    <t>Total Other Income</t>
  </si>
  <si>
    <t>Net Other Income</t>
  </si>
  <si>
    <t>Net Income</t>
  </si>
  <si>
    <t>Annualized</t>
  </si>
  <si>
    <t>Net Before DM and CEO Draws</t>
  </si>
  <si>
    <t>District Manager (DM) Charge</t>
  </si>
  <si>
    <t>EBITDA</t>
  </si>
  <si>
    <t>Rent</t>
  </si>
  <si>
    <t>Labor + DM</t>
  </si>
  <si>
    <t>EBITDAR</t>
  </si>
  <si>
    <t>5</t>
  </si>
  <si>
    <t>5x EBITDA</t>
  </si>
  <si>
    <t>10</t>
  </si>
  <si>
    <t>10x Rent</t>
  </si>
  <si>
    <t>Total 5x EBITDA + 10x Rent</t>
  </si>
  <si>
    <t>7</t>
  </si>
  <si>
    <t>7x EBITDAR</t>
  </si>
  <si>
    <t>Less Mortgage Debt</t>
  </si>
  <si>
    <t>Net Worth</t>
  </si>
  <si>
    <t>COGS %</t>
  </si>
  <si>
    <t>Labor %</t>
  </si>
  <si>
    <t>Operating Expense %</t>
  </si>
  <si>
    <t>Rent %</t>
  </si>
  <si>
    <t>Count YTD</t>
  </si>
  <si>
    <t>Annuallized Count</t>
  </si>
  <si>
    <t>Ticket</t>
  </si>
  <si>
    <t>Labor % Assumed Variable</t>
  </si>
  <si>
    <t>Labor Assumed Variable</t>
  </si>
  <si>
    <t>Annualized Fixed Cost</t>
  </si>
  <si>
    <t>Fixed Cost Per Car</t>
  </si>
  <si>
    <t xml:space="preserve">Variable Cost Per Car </t>
  </si>
  <si>
    <t>CTFC Per Car</t>
  </si>
  <si>
    <t>EBITDAR Per Car</t>
  </si>
  <si>
    <t>Break Even Count</t>
  </si>
  <si>
    <t>BreakEven CPD</t>
  </si>
  <si>
    <t>YTD CPD</t>
  </si>
  <si>
    <t>Net Revenue</t>
  </si>
  <si>
    <t>EBITDA %</t>
  </si>
  <si>
    <t>EBITDAR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</si>
</sst>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\$#,##0.00;\$\-#,##0.00"/>
    <numFmt numFmtId="165" formatCode="###.##%"/>
    <numFmt numFmtId="166" formatCode="###.#%"/>
    <numFmt numFmtId="167" formatCode="_(&quot;$&quot;* #,##0.00_);_(&quot;$&quot;\ \(#,##0.00\);_(&quot;$&quot;* &quot;-&quot;??_);_(@_)"/>
    <numFmt numFmtId="168" formatCode="#,##0;\-#,##0"/>
    <numFmt numFmtId="169" formatCode="0.0%"/>
    <numFmt numFmtId="170" formatCode="#,##0.0;\-#,##0.0"/>
  </numFmts>
  <fonts count="9" x14ac:knownFonts="1">
    <font>
      <sz val="11"/>
      <name val="Calibri"/>
      <family val="2"/>
      <scheme val="minor"/>
    </font>
    <font>
      <b/>
      <sz val="12"/>
      <color rgb="FF28049F"/>
      <name val="Calibri"/>
      <scheme val="minor"/>
    </font>
    <font>
      <b/>
      <sz val="8"/>
      <color rgb="FF28049F"/>
      <name val="Calibri"/>
      <scheme val="minor"/>
    </font>
    <font>
      <b/>
      <sz val="14"/>
      <color rgb="FF28049F"/>
      <name val="Calibri"/>
      <scheme val="minor"/>
    </font>
    <font>
      <sz val="10"/>
      <name val="Calibri"/>
      <scheme val="minor"/>
    </font>
    <font>
      <b/>
      <sz val="10"/>
      <color rgb="FF28049F"/>
      <name val="Calibri"/>
      <scheme val="minor"/>
    </font>
    <font>
      <b/>
      <sz val="11"/>
      <name val="Calibri"/>
      <scheme val="minor"/>
    </font>
    <font>
      <b/>
      <i/>
      <sz val="10"/>
      <color rgb="FF44546A"/>
      <name val="Calibri"/>
      <scheme val="minor"/>
    </font>
    <font>
      <b/>
      <i/>
      <sz val="9"/>
      <color rgb="FF0061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EBF7"/>
      </patternFill>
    </fill>
    <fill>
      <patternFill patternType="solid">
        <fgColor rgb="FFFFCC99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/>
    <xf numFmtId="14" fontId="2" fillId="0" borderId="0" xfId="0" applyNumberFormat="1" applyFont="1"/>
    <xf numFmtId="49" fontId="6" fillId="0" borderId="0" xfId="0" applyNumberFormat="1" applyFont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/>
    <xf numFmtId="164" fontId="0" fillId="0" borderId="0" xfId="0" applyNumberFormat="1"/>
    <xf numFmtId="165" fontId="0" fillId="0" borderId="0" xfId="0" applyNumberFormat="1"/>
    <xf numFmtId="164" fontId="0" fillId="0" borderId="2" xfId="0" applyNumberFormat="1" applyBorder="1"/>
    <xf numFmtId="165" fontId="0" fillId="0" borderId="2" xfId="0" applyNumberFormat="1" applyBorder="1"/>
    <xf numFmtId="14" fontId="6" fillId="0" borderId="0" xfId="0" applyNumberFormat="1" applyFont="1"/>
    <xf numFmtId="1" fontId="0" fillId="0" borderId="0" xfId="0" applyNumberFormat="1"/>
    <xf numFmtId="0" fontId="7" fillId="0" borderId="0" xfId="0" applyFont="1" applyAlignment="1">
      <alignment horizontal="center"/>
    </xf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4" fillId="2" borderId="0" xfId="0" applyFont="1" applyFill="1"/>
    <xf numFmtId="0" fontId="0" fillId="2" borderId="0" xfId="0" applyFill="1"/>
    <xf numFmtId="168" fontId="0" fillId="2" borderId="0" xfId="0" applyNumberFormat="1" applyFill="1"/>
    <xf numFmtId="169" fontId="0" fillId="0" borderId="0" xfId="0" applyNumberFormat="1"/>
    <xf numFmtId="168" fontId="0" fillId="3" borderId="0" xfId="0" applyNumberFormat="1" applyFill="1"/>
    <xf numFmtId="170" fontId="8" fillId="4" borderId="0" xfId="0" applyNumberFormat="1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280"/>
  <sheetViews>
    <sheetView tabSelected="1" workbookViewId="0">
      <pane xSplit="9" ySplit="6" topLeftCell="J7" activePane="bottomRight" state="frozen"/>
      <selection pane="topRight" activeCell="J1" sqref="J1"/>
      <selection pane="bottomLeft" activeCell="A7" sqref="A7"/>
      <selection pane="bottomRight" activeCell="J7" sqref="J7"/>
    </sheetView>
  </sheetViews>
  <sheetFormatPr defaultRowHeight="15" outlineLevelRow="7" x14ac:dyDescent="0.25"/>
  <cols>
    <col min="1" max="8" width="2.7109375" customWidth="1"/>
    <col min="9" max="9" width="20.7109375" customWidth="1"/>
  </cols>
  <sheetData>
    <row r="1" spans="1:69" ht="15.75" x14ac:dyDescent="0.25">
      <c r="A1" s="25" t="s">
        <v>0</v>
      </c>
      <c r="B1" s="26"/>
      <c r="C1" s="26"/>
      <c r="D1" s="26"/>
      <c r="E1" s="26"/>
      <c r="F1" s="26"/>
      <c r="G1" s="26"/>
      <c r="H1" s="26"/>
      <c r="I1" s="26"/>
      <c r="BQ1" s="2" t="s">
        <v>1</v>
      </c>
    </row>
    <row r="2" spans="1:69" ht="18.75" x14ac:dyDescent="0.3">
      <c r="A2" s="27" t="s">
        <v>2</v>
      </c>
      <c r="B2" s="26"/>
      <c r="C2" s="26"/>
      <c r="D2" s="26"/>
      <c r="E2" s="26"/>
      <c r="F2" s="26"/>
      <c r="G2" s="26"/>
      <c r="H2" s="26"/>
      <c r="I2" s="26"/>
      <c r="J2" s="3" t="s">
        <v>3</v>
      </c>
      <c r="L2" s="3" t="s">
        <v>3</v>
      </c>
      <c r="N2" s="3"/>
      <c r="P2" s="3"/>
      <c r="R2" s="3"/>
      <c r="T2" s="3"/>
      <c r="V2" s="3" t="s">
        <v>4</v>
      </c>
      <c r="X2" s="3"/>
      <c r="Z2" s="3"/>
      <c r="AB2" s="3"/>
      <c r="AD2" s="3"/>
      <c r="AF2" s="3" t="s">
        <v>5</v>
      </c>
      <c r="AH2" s="3" t="s">
        <v>6</v>
      </c>
      <c r="AJ2" s="3" t="s">
        <v>7</v>
      </c>
      <c r="AL2" s="3" t="s">
        <v>8</v>
      </c>
      <c r="AN2" s="3" t="s">
        <v>9</v>
      </c>
      <c r="AP2" s="3"/>
      <c r="AR2" s="3"/>
      <c r="AT2" s="3"/>
      <c r="AV2" s="3"/>
      <c r="AX2" s="3"/>
      <c r="AZ2" s="3"/>
      <c r="BB2" s="3"/>
      <c r="BD2" s="3"/>
      <c r="BF2" s="3"/>
      <c r="BH2" s="3"/>
      <c r="BJ2" s="3"/>
      <c r="BL2" s="3"/>
      <c r="BN2" s="3"/>
      <c r="BP2" s="3"/>
      <c r="BQ2" s="4">
        <v>42578</v>
      </c>
    </row>
    <row r="3" spans="1:69" x14ac:dyDescent="0.25">
      <c r="A3" s="28" t="s">
        <v>10</v>
      </c>
      <c r="B3" s="26"/>
      <c r="C3" s="26"/>
      <c r="D3" s="26"/>
      <c r="E3" s="26"/>
      <c r="F3" s="26"/>
      <c r="G3" s="26"/>
      <c r="H3" s="26"/>
      <c r="I3" s="26"/>
      <c r="J3" s="3" t="s">
        <v>11</v>
      </c>
      <c r="L3" s="3" t="s">
        <v>12</v>
      </c>
      <c r="N3" s="3" t="s">
        <v>13</v>
      </c>
      <c r="P3" s="3" t="s">
        <v>13</v>
      </c>
      <c r="R3" s="3" t="s">
        <v>13</v>
      </c>
      <c r="T3" s="3" t="s">
        <v>13</v>
      </c>
      <c r="V3" s="3" t="s">
        <v>14</v>
      </c>
      <c r="X3" s="3" t="s">
        <v>13</v>
      </c>
      <c r="Z3" s="3" t="s">
        <v>13</v>
      </c>
      <c r="AB3" s="3" t="s">
        <v>13</v>
      </c>
      <c r="AD3" s="3" t="s">
        <v>13</v>
      </c>
      <c r="AF3" s="3" t="s">
        <v>15</v>
      </c>
      <c r="AH3" s="3" t="s">
        <v>16</v>
      </c>
      <c r="AJ3" s="3" t="s">
        <v>17</v>
      </c>
      <c r="AL3" s="3" t="s">
        <v>18</v>
      </c>
      <c r="AN3" s="3" t="s">
        <v>19</v>
      </c>
      <c r="AP3" s="3" t="s">
        <v>13</v>
      </c>
      <c r="AR3" s="3" t="s">
        <v>13</v>
      </c>
      <c r="AT3" s="3" t="s">
        <v>13</v>
      </c>
      <c r="AV3" s="3" t="s">
        <v>13</v>
      </c>
      <c r="AX3" s="3" t="s">
        <v>13</v>
      </c>
      <c r="AZ3" s="3" t="s">
        <v>13</v>
      </c>
      <c r="BB3" s="3" t="s">
        <v>13</v>
      </c>
      <c r="BD3" s="3" t="s">
        <v>13</v>
      </c>
      <c r="BF3" s="3" t="s">
        <v>13</v>
      </c>
      <c r="BH3" s="3" t="s">
        <v>13</v>
      </c>
      <c r="BJ3" s="3" t="s">
        <v>13</v>
      </c>
      <c r="BL3" s="3" t="s">
        <v>13</v>
      </c>
      <c r="BN3" s="3" t="s">
        <v>13</v>
      </c>
      <c r="BP3" s="3" t="s">
        <v>13</v>
      </c>
      <c r="BQ3" s="2" t="s">
        <v>20</v>
      </c>
    </row>
    <row r="4" spans="1:69" x14ac:dyDescent="0.25">
      <c r="A4" s="1"/>
      <c r="B4" s="1"/>
      <c r="C4" s="1"/>
      <c r="D4" s="1"/>
      <c r="E4" s="1"/>
      <c r="F4" s="1"/>
      <c r="G4" s="1"/>
      <c r="H4" s="1"/>
      <c r="I4" s="1"/>
      <c r="J4" s="5" t="s">
        <v>21</v>
      </c>
      <c r="L4" s="5" t="s">
        <v>22</v>
      </c>
      <c r="N4" s="5" t="s">
        <v>23</v>
      </c>
      <c r="P4" s="5" t="s">
        <v>24</v>
      </c>
      <c r="R4" s="5" t="s">
        <v>25</v>
      </c>
      <c r="V4" s="5" t="s">
        <v>26</v>
      </c>
      <c r="X4" s="5" t="s">
        <v>27</v>
      </c>
      <c r="Z4" s="5" t="s">
        <v>28</v>
      </c>
      <c r="AB4" s="5" t="s">
        <v>29</v>
      </c>
      <c r="AF4" s="5" t="s">
        <v>30</v>
      </c>
      <c r="AH4" s="5" t="s">
        <v>31</v>
      </c>
      <c r="AJ4" s="5" t="s">
        <v>32</v>
      </c>
      <c r="AL4" s="5" t="s">
        <v>33</v>
      </c>
      <c r="AN4" s="5" t="s">
        <v>34</v>
      </c>
      <c r="AP4" s="5" t="s">
        <v>35</v>
      </c>
      <c r="AT4" s="5" t="s">
        <v>36</v>
      </c>
      <c r="AV4" s="5" t="s">
        <v>37</v>
      </c>
      <c r="AX4" s="5" t="s">
        <v>38</v>
      </c>
      <c r="BB4" s="5" t="s">
        <v>39</v>
      </c>
      <c r="BD4" s="5" t="s">
        <v>40</v>
      </c>
      <c r="BF4" s="5" t="s">
        <v>41</v>
      </c>
      <c r="BH4" s="5" t="s">
        <v>42</v>
      </c>
      <c r="BJ4" s="5" t="s">
        <v>43</v>
      </c>
      <c r="BN4" s="5" t="s">
        <v>44</v>
      </c>
    </row>
    <row r="5" spans="1:69" x14ac:dyDescent="0.25">
      <c r="A5" s="1"/>
      <c r="B5" s="1"/>
      <c r="C5" s="1"/>
      <c r="D5" s="1"/>
      <c r="E5" s="1"/>
      <c r="F5" s="1"/>
      <c r="G5" s="1"/>
      <c r="H5" s="1"/>
      <c r="I5" s="1"/>
      <c r="J5" s="6" t="s">
        <v>45</v>
      </c>
      <c r="K5" s="1"/>
      <c r="L5" s="6" t="s">
        <v>45</v>
      </c>
      <c r="M5" s="1"/>
      <c r="N5" s="6" t="s">
        <v>45</v>
      </c>
      <c r="O5" s="1"/>
      <c r="P5" s="6" t="s">
        <v>45</v>
      </c>
      <c r="Q5" s="1"/>
      <c r="R5" s="6" t="s">
        <v>45</v>
      </c>
      <c r="S5" s="1"/>
      <c r="T5" s="6" t="s">
        <v>46</v>
      </c>
      <c r="U5" s="1"/>
      <c r="V5" s="6" t="s">
        <v>47</v>
      </c>
      <c r="W5" s="1"/>
      <c r="X5" s="6" t="s">
        <v>47</v>
      </c>
      <c r="Y5" s="1"/>
      <c r="Z5" s="6" t="s">
        <v>47</v>
      </c>
      <c r="AA5" s="1"/>
      <c r="AB5" s="6" t="s">
        <v>47</v>
      </c>
      <c r="AC5" s="1"/>
      <c r="AD5" s="6" t="s">
        <v>48</v>
      </c>
      <c r="AE5" s="1"/>
      <c r="AF5" s="6" t="s">
        <v>49</v>
      </c>
      <c r="AG5" s="1"/>
      <c r="AH5" s="6" t="s">
        <v>49</v>
      </c>
      <c r="AI5" s="1"/>
      <c r="AJ5" s="6" t="s">
        <v>49</v>
      </c>
      <c r="AK5" s="1"/>
      <c r="AL5" s="6" t="s">
        <v>49</v>
      </c>
      <c r="AM5" s="1"/>
      <c r="AN5" s="6" t="s">
        <v>49</v>
      </c>
      <c r="AO5" s="1"/>
      <c r="AP5" s="6" t="s">
        <v>49</v>
      </c>
      <c r="AQ5" s="1"/>
      <c r="AR5" s="6" t="s">
        <v>50</v>
      </c>
      <c r="AS5" s="1"/>
      <c r="AT5" s="6" t="s">
        <v>51</v>
      </c>
      <c r="AU5" s="1"/>
      <c r="AV5" s="6" t="s">
        <v>51</v>
      </c>
      <c r="AW5" s="1"/>
      <c r="AX5" s="6" t="s">
        <v>51</v>
      </c>
      <c r="AY5" s="1"/>
      <c r="AZ5" s="6" t="s">
        <v>52</v>
      </c>
      <c r="BA5" s="1"/>
      <c r="BB5" s="6" t="s">
        <v>39</v>
      </c>
      <c r="BC5" s="1"/>
      <c r="BD5" s="6" t="s">
        <v>40</v>
      </c>
      <c r="BE5" s="1"/>
      <c r="BF5" s="6" t="s">
        <v>53</v>
      </c>
      <c r="BG5" s="1"/>
      <c r="BH5" s="6" t="s">
        <v>53</v>
      </c>
      <c r="BI5" s="1"/>
      <c r="BJ5" s="6" t="s">
        <v>53</v>
      </c>
      <c r="BK5" s="1"/>
      <c r="BL5" s="6" t="s">
        <v>54</v>
      </c>
      <c r="BM5" s="1"/>
      <c r="BN5" s="6" t="s">
        <v>44</v>
      </c>
      <c r="BO5" s="1"/>
      <c r="BP5" s="6" t="s">
        <v>55</v>
      </c>
      <c r="BQ5" s="1"/>
    </row>
    <row r="6" spans="1:69" x14ac:dyDescent="0.25">
      <c r="A6" s="1"/>
      <c r="B6" s="1"/>
      <c r="C6" s="1"/>
      <c r="D6" s="1"/>
      <c r="E6" s="1"/>
      <c r="F6" s="1"/>
      <c r="G6" s="1"/>
      <c r="H6" s="1"/>
      <c r="I6" s="1"/>
      <c r="J6" s="7" t="s">
        <v>56</v>
      </c>
      <c r="K6" s="7" t="s">
        <v>57</v>
      </c>
      <c r="L6" s="7" t="s">
        <v>56</v>
      </c>
      <c r="M6" s="7" t="s">
        <v>57</v>
      </c>
      <c r="N6" s="7" t="s">
        <v>56</v>
      </c>
      <c r="O6" s="7" t="s">
        <v>57</v>
      </c>
      <c r="P6" s="7" t="s">
        <v>56</v>
      </c>
      <c r="Q6" s="7" t="s">
        <v>57</v>
      </c>
      <c r="R6" s="7" t="s">
        <v>56</v>
      </c>
      <c r="S6" s="7" t="s">
        <v>57</v>
      </c>
      <c r="T6" s="7" t="s">
        <v>56</v>
      </c>
      <c r="U6" s="7" t="s">
        <v>57</v>
      </c>
      <c r="V6" s="7" t="s">
        <v>56</v>
      </c>
      <c r="W6" s="7" t="s">
        <v>57</v>
      </c>
      <c r="X6" s="7" t="s">
        <v>56</v>
      </c>
      <c r="Y6" s="7" t="s">
        <v>57</v>
      </c>
      <c r="Z6" s="7" t="s">
        <v>56</v>
      </c>
      <c r="AA6" s="7" t="s">
        <v>57</v>
      </c>
      <c r="AB6" s="7" t="s">
        <v>56</v>
      </c>
      <c r="AC6" s="7" t="s">
        <v>57</v>
      </c>
      <c r="AD6" s="7" t="s">
        <v>56</v>
      </c>
      <c r="AE6" s="7" t="s">
        <v>57</v>
      </c>
      <c r="AF6" s="7" t="s">
        <v>56</v>
      </c>
      <c r="AG6" s="7" t="s">
        <v>57</v>
      </c>
      <c r="AH6" s="7" t="s">
        <v>56</v>
      </c>
      <c r="AI6" s="7" t="s">
        <v>57</v>
      </c>
      <c r="AJ6" s="7" t="s">
        <v>56</v>
      </c>
      <c r="AK6" s="7" t="s">
        <v>57</v>
      </c>
      <c r="AL6" s="7" t="s">
        <v>56</v>
      </c>
      <c r="AM6" s="7" t="s">
        <v>57</v>
      </c>
      <c r="AN6" s="7" t="s">
        <v>56</v>
      </c>
      <c r="AO6" s="7" t="s">
        <v>57</v>
      </c>
      <c r="AP6" s="7" t="s">
        <v>56</v>
      </c>
      <c r="AQ6" s="7" t="s">
        <v>57</v>
      </c>
      <c r="AR6" s="7" t="s">
        <v>56</v>
      </c>
      <c r="AS6" s="7" t="s">
        <v>57</v>
      </c>
      <c r="AT6" s="7" t="s">
        <v>56</v>
      </c>
      <c r="AU6" s="7" t="s">
        <v>57</v>
      </c>
      <c r="AV6" s="7" t="s">
        <v>56</v>
      </c>
      <c r="AW6" s="7" t="s">
        <v>57</v>
      </c>
      <c r="AX6" s="7" t="s">
        <v>56</v>
      </c>
      <c r="AY6" s="7" t="s">
        <v>57</v>
      </c>
      <c r="AZ6" s="7" t="s">
        <v>56</v>
      </c>
      <c r="BA6" s="7" t="s">
        <v>57</v>
      </c>
      <c r="BB6" s="7" t="s">
        <v>56</v>
      </c>
      <c r="BC6" s="7" t="s">
        <v>57</v>
      </c>
      <c r="BD6" s="7" t="s">
        <v>56</v>
      </c>
      <c r="BE6" s="7" t="s">
        <v>57</v>
      </c>
      <c r="BF6" s="7" t="s">
        <v>56</v>
      </c>
      <c r="BG6" s="7" t="s">
        <v>57</v>
      </c>
      <c r="BH6" s="7" t="s">
        <v>56</v>
      </c>
      <c r="BI6" s="7" t="s">
        <v>57</v>
      </c>
      <c r="BJ6" s="7" t="s">
        <v>56</v>
      </c>
      <c r="BK6" s="7" t="s">
        <v>57</v>
      </c>
      <c r="BL6" s="7" t="s">
        <v>56</v>
      </c>
      <c r="BM6" s="7" t="s">
        <v>57</v>
      </c>
      <c r="BN6" s="7" t="s">
        <v>56</v>
      </c>
      <c r="BO6" s="7" t="s">
        <v>57</v>
      </c>
      <c r="BP6" s="7" t="s">
        <v>56</v>
      </c>
      <c r="BQ6" s="7" t="s">
        <v>57</v>
      </c>
    </row>
    <row r="7" spans="1:69" outlineLevel="2" x14ac:dyDescent="0.25">
      <c r="B7" s="8" t="s">
        <v>58</v>
      </c>
    </row>
    <row r="8" spans="1:69" outlineLevel="4" x14ac:dyDescent="0.25">
      <c r="D8" s="8" t="s">
        <v>59</v>
      </c>
    </row>
    <row r="9" spans="1:69" outlineLevel="5" x14ac:dyDescent="0.25">
      <c r="E9" s="8" t="s">
        <v>60</v>
      </c>
    </row>
    <row r="10" spans="1:69" outlineLevel="5" x14ac:dyDescent="0.25">
      <c r="F10" s="8" t="s">
        <v>61</v>
      </c>
      <c r="J10" s="9">
        <v>0</v>
      </c>
      <c r="K10" s="10">
        <v>0</v>
      </c>
      <c r="L10" s="9">
        <v>0</v>
      </c>
      <c r="M10" s="10">
        <v>0</v>
      </c>
      <c r="N10" s="9">
        <v>0</v>
      </c>
      <c r="O10" s="10">
        <v>0</v>
      </c>
      <c r="P10" s="9">
        <v>0</v>
      </c>
      <c r="Q10" s="10">
        <v>0</v>
      </c>
      <c r="R10" s="9">
        <v>0</v>
      </c>
      <c r="S10" s="10">
        <v>0</v>
      </c>
      <c r="T10" s="9">
        <v>0</v>
      </c>
      <c r="U10" s="10">
        <v>0</v>
      </c>
      <c r="V10" s="9">
        <v>0</v>
      </c>
      <c r="W10" s="10">
        <v>0</v>
      </c>
      <c r="X10" s="9">
        <v>0</v>
      </c>
      <c r="Y10" s="10">
        <v>0</v>
      </c>
      <c r="Z10" s="9">
        <v>0</v>
      </c>
      <c r="AA10" s="10">
        <v>0</v>
      </c>
      <c r="AB10" s="9">
        <v>0</v>
      </c>
      <c r="AC10" s="10">
        <v>0</v>
      </c>
      <c r="AD10" s="9">
        <v>0</v>
      </c>
      <c r="AE10" s="10">
        <v>0</v>
      </c>
      <c r="AF10" s="9">
        <v>0</v>
      </c>
      <c r="AG10" s="10">
        <v>0</v>
      </c>
      <c r="AH10" s="9">
        <v>0</v>
      </c>
      <c r="AI10" s="10">
        <v>0</v>
      </c>
      <c r="AJ10" s="9">
        <v>0</v>
      </c>
      <c r="AK10" s="10">
        <v>0</v>
      </c>
      <c r="AL10" s="9">
        <v>0</v>
      </c>
      <c r="AM10" s="10">
        <v>0</v>
      </c>
      <c r="AN10" s="9">
        <v>0</v>
      </c>
      <c r="AO10" s="10">
        <v>0</v>
      </c>
      <c r="AP10" s="9">
        <v>0</v>
      </c>
      <c r="AQ10" s="10">
        <v>0</v>
      </c>
      <c r="AR10" s="9">
        <v>0</v>
      </c>
      <c r="AS10" s="10">
        <v>0</v>
      </c>
      <c r="AT10" s="9">
        <v>0</v>
      </c>
      <c r="AU10" s="10">
        <v>0</v>
      </c>
      <c r="AV10" s="9">
        <v>-715.01</v>
      </c>
      <c r="AW10" s="10">
        <v>-3.6033343731621363E-2</v>
      </c>
      <c r="AX10" s="9">
        <v>0</v>
      </c>
      <c r="AY10" s="10">
        <v>0</v>
      </c>
      <c r="AZ10" s="9">
        <v>-715.01</v>
      </c>
      <c r="BA10" s="10">
        <v>-3.6033343731621363E-2</v>
      </c>
      <c r="BB10" s="9">
        <v>0</v>
      </c>
      <c r="BC10" s="10">
        <v>0</v>
      </c>
      <c r="BD10" s="9">
        <v>0</v>
      </c>
      <c r="BE10" s="10">
        <v>0</v>
      </c>
      <c r="BF10" s="9">
        <v>0</v>
      </c>
      <c r="BG10" s="10">
        <v>0</v>
      </c>
      <c r="BH10" s="9">
        <v>0</v>
      </c>
      <c r="BI10" s="10">
        <v>0</v>
      </c>
      <c r="BJ10" s="9">
        <v>0</v>
      </c>
      <c r="BK10" s="10">
        <v>0</v>
      </c>
      <c r="BL10" s="9">
        <v>0</v>
      </c>
      <c r="BM10" s="10">
        <v>0</v>
      </c>
      <c r="BN10" s="9">
        <v>0</v>
      </c>
      <c r="BO10" s="10">
        <v>0</v>
      </c>
      <c r="BP10" s="9">
        <v>-715.01</v>
      </c>
      <c r="BQ10" s="10">
        <v>-6.2661620902180104E-4</v>
      </c>
    </row>
    <row r="11" spans="1:69" outlineLevel="5" x14ac:dyDescent="0.25">
      <c r="F11" s="8" t="s">
        <v>62</v>
      </c>
      <c r="J11" s="9">
        <v>-188.61</v>
      </c>
      <c r="K11" s="10">
        <v>-1.8567086730473946E-3</v>
      </c>
      <c r="L11" s="9">
        <v>0</v>
      </c>
      <c r="M11" s="10">
        <v>0</v>
      </c>
      <c r="N11" s="9">
        <v>0</v>
      </c>
      <c r="O11" s="10">
        <v>0</v>
      </c>
      <c r="P11" s="9">
        <v>0</v>
      </c>
      <c r="Q11" s="10">
        <v>0</v>
      </c>
      <c r="R11" s="9">
        <v>0</v>
      </c>
      <c r="S11" s="10">
        <v>0</v>
      </c>
      <c r="T11" s="9">
        <v>-188.61</v>
      </c>
      <c r="U11" s="10">
        <v>-9.7907034050167597E-4</v>
      </c>
      <c r="V11" s="9">
        <v>0</v>
      </c>
      <c r="W11" s="10">
        <v>0</v>
      </c>
      <c r="X11" s="9">
        <v>0</v>
      </c>
      <c r="Y11" s="10">
        <v>0</v>
      </c>
      <c r="Z11" s="9">
        <v>0</v>
      </c>
      <c r="AA11" s="10">
        <v>0</v>
      </c>
      <c r="AB11" s="9">
        <v>0</v>
      </c>
      <c r="AC11" s="10">
        <v>0</v>
      </c>
      <c r="AD11" s="9">
        <v>0</v>
      </c>
      <c r="AE11" s="10">
        <v>0</v>
      </c>
      <c r="AF11" s="9">
        <v>-181.37</v>
      </c>
      <c r="AG11" s="10">
        <v>-9.8231055669446257E-4</v>
      </c>
      <c r="AH11" s="9">
        <v>-37.99</v>
      </c>
      <c r="AI11" s="10">
        <v>-2.4938395794857376E-4</v>
      </c>
      <c r="AJ11" s="9">
        <v>-24.55</v>
      </c>
      <c r="AK11" s="10">
        <v>-3.8964561612177387E-4</v>
      </c>
      <c r="AL11" s="9">
        <v>0</v>
      </c>
      <c r="AM11" s="10">
        <v>0</v>
      </c>
      <c r="AN11" s="9">
        <v>0</v>
      </c>
      <c r="AO11" s="10">
        <v>0</v>
      </c>
      <c r="AP11" s="9">
        <v>0</v>
      </c>
      <c r="AQ11" s="10">
        <v>0</v>
      </c>
      <c r="AR11" s="9">
        <v>-243.91</v>
      </c>
      <c r="AS11" s="10">
        <v>-3.634759362791261E-4</v>
      </c>
      <c r="AT11" s="9">
        <v>0</v>
      </c>
      <c r="AU11" s="10">
        <v>0</v>
      </c>
      <c r="AV11" s="9">
        <v>0</v>
      </c>
      <c r="AW11" s="10">
        <v>0</v>
      </c>
      <c r="AX11" s="9">
        <v>0</v>
      </c>
      <c r="AY11" s="10">
        <v>0</v>
      </c>
      <c r="AZ11" s="9">
        <v>0</v>
      </c>
      <c r="BA11" s="10">
        <v>0</v>
      </c>
      <c r="BB11" s="9">
        <v>0</v>
      </c>
      <c r="BC11" s="10">
        <v>0</v>
      </c>
      <c r="BD11" s="9">
        <v>0</v>
      </c>
      <c r="BE11" s="10">
        <v>0</v>
      </c>
      <c r="BF11" s="9">
        <v>0</v>
      </c>
      <c r="BG11" s="10">
        <v>0</v>
      </c>
      <c r="BH11" s="9">
        <v>0</v>
      </c>
      <c r="BI11" s="10">
        <v>0</v>
      </c>
      <c r="BJ11" s="9">
        <v>0</v>
      </c>
      <c r="BK11" s="10">
        <v>0</v>
      </c>
      <c r="BL11" s="9">
        <v>0</v>
      </c>
      <c r="BM11" s="10">
        <v>0</v>
      </c>
      <c r="BN11" s="9">
        <v>0</v>
      </c>
      <c r="BO11" s="10">
        <v>0</v>
      </c>
      <c r="BP11" s="9">
        <v>-432.52</v>
      </c>
      <c r="BQ11" s="10">
        <v>-3.7904930382247717E-4</v>
      </c>
    </row>
    <row r="12" spans="1:69" outlineLevel="5" x14ac:dyDescent="0.25">
      <c r="F12" s="8" t="s">
        <v>63</v>
      </c>
      <c r="J12" s="9">
        <v>20</v>
      </c>
      <c r="K12" s="10">
        <v>1.9688337554184767E-4</v>
      </c>
      <c r="L12" s="9">
        <v>0</v>
      </c>
      <c r="M12" s="10">
        <v>0</v>
      </c>
      <c r="N12" s="9">
        <v>0</v>
      </c>
      <c r="O12" s="10">
        <v>0</v>
      </c>
      <c r="P12" s="9">
        <v>0</v>
      </c>
      <c r="Q12" s="10">
        <v>0</v>
      </c>
      <c r="R12" s="9">
        <v>0</v>
      </c>
      <c r="S12" s="10">
        <v>0</v>
      </c>
      <c r="T12" s="9">
        <v>20</v>
      </c>
      <c r="U12" s="10">
        <v>1.0381955787091627E-4</v>
      </c>
      <c r="V12" s="9">
        <v>0</v>
      </c>
      <c r="W12" s="10">
        <v>0</v>
      </c>
      <c r="X12" s="9">
        <v>0</v>
      </c>
      <c r="Y12" s="10">
        <v>0</v>
      </c>
      <c r="Z12" s="9">
        <v>0</v>
      </c>
      <c r="AA12" s="10">
        <v>0</v>
      </c>
      <c r="AB12" s="9">
        <v>0</v>
      </c>
      <c r="AC12" s="10">
        <v>0</v>
      </c>
      <c r="AD12" s="9">
        <v>0</v>
      </c>
      <c r="AE12" s="10">
        <v>0</v>
      </c>
      <c r="AF12" s="9">
        <v>0</v>
      </c>
      <c r="AG12" s="10">
        <v>0</v>
      </c>
      <c r="AH12" s="9">
        <v>0</v>
      </c>
      <c r="AI12" s="10">
        <v>0</v>
      </c>
      <c r="AJ12" s="9">
        <v>0</v>
      </c>
      <c r="AK12" s="10">
        <v>0</v>
      </c>
      <c r="AL12" s="9">
        <v>0</v>
      </c>
      <c r="AM12" s="10">
        <v>0</v>
      </c>
      <c r="AN12" s="9">
        <v>0</v>
      </c>
      <c r="AO12" s="10">
        <v>0</v>
      </c>
      <c r="AP12" s="9">
        <v>0</v>
      </c>
      <c r="AQ12" s="10">
        <v>0</v>
      </c>
      <c r="AR12" s="9">
        <v>0</v>
      </c>
      <c r="AS12" s="10">
        <v>0</v>
      </c>
      <c r="AT12" s="9">
        <v>0</v>
      </c>
      <c r="AU12" s="10">
        <v>0</v>
      </c>
      <c r="AV12" s="9">
        <v>0</v>
      </c>
      <c r="AW12" s="10">
        <v>0</v>
      </c>
      <c r="AX12" s="9">
        <v>0</v>
      </c>
      <c r="AY12" s="10">
        <v>0</v>
      </c>
      <c r="AZ12" s="9">
        <v>0</v>
      </c>
      <c r="BA12" s="10">
        <v>0</v>
      </c>
      <c r="BB12" s="9">
        <v>0</v>
      </c>
      <c r="BC12" s="10">
        <v>0</v>
      </c>
      <c r="BD12" s="9">
        <v>0</v>
      </c>
      <c r="BE12" s="10">
        <v>0</v>
      </c>
      <c r="BF12" s="9">
        <v>0</v>
      </c>
      <c r="BG12" s="10">
        <v>0</v>
      </c>
      <c r="BH12" s="9">
        <v>0</v>
      </c>
      <c r="BI12" s="10">
        <v>0</v>
      </c>
      <c r="BJ12" s="9">
        <v>0</v>
      </c>
      <c r="BK12" s="10">
        <v>0</v>
      </c>
      <c r="BL12" s="9">
        <v>0</v>
      </c>
      <c r="BM12" s="10">
        <v>0</v>
      </c>
      <c r="BN12" s="9">
        <v>0</v>
      </c>
      <c r="BO12" s="10">
        <v>0</v>
      </c>
      <c r="BP12" s="9">
        <v>20</v>
      </c>
      <c r="BQ12" s="10">
        <v>1.7527480986889725E-5</v>
      </c>
    </row>
    <row r="13" spans="1:69" outlineLevel="5" x14ac:dyDescent="0.25">
      <c r="F13" s="8" t="s">
        <v>60</v>
      </c>
      <c r="J13" s="9">
        <v>111901.53</v>
      </c>
      <c r="K13" s="10">
        <v>1.1015775477348666</v>
      </c>
      <c r="L13" s="9">
        <v>103335.6</v>
      </c>
      <c r="M13" s="10">
        <v>1.1354211659032594</v>
      </c>
      <c r="N13" s="9">
        <v>0</v>
      </c>
      <c r="O13" s="10">
        <v>0</v>
      </c>
      <c r="P13" s="9">
        <v>0</v>
      </c>
      <c r="Q13" s="10">
        <v>0</v>
      </c>
      <c r="R13" s="9">
        <v>0</v>
      </c>
      <c r="S13" s="10">
        <v>0</v>
      </c>
      <c r="T13" s="9">
        <v>215237.13</v>
      </c>
      <c r="U13" s="10">
        <v>1.1172911837002464</v>
      </c>
      <c r="V13" s="9">
        <v>141326.14000000001</v>
      </c>
      <c r="W13" s="10">
        <v>1.0699018612849076</v>
      </c>
      <c r="X13" s="9">
        <v>0</v>
      </c>
      <c r="Y13" s="10">
        <v>0</v>
      </c>
      <c r="Z13" s="9">
        <v>96148.43</v>
      </c>
      <c r="AA13" s="10">
        <v>1.0633373434468705</v>
      </c>
      <c r="AB13" s="9">
        <v>0</v>
      </c>
      <c r="AC13" s="10">
        <v>0</v>
      </c>
      <c r="AD13" s="9">
        <v>237474.57</v>
      </c>
      <c r="AE13" s="10">
        <v>0.92140311469930758</v>
      </c>
      <c r="AF13" s="9">
        <v>202439.03</v>
      </c>
      <c r="AG13" s="10">
        <v>1.0964216587968627</v>
      </c>
      <c r="AH13" s="9">
        <v>140903.67999999999</v>
      </c>
      <c r="AI13" s="10">
        <v>0.92495702574149219</v>
      </c>
      <c r="AJ13" s="9">
        <v>78783.48</v>
      </c>
      <c r="AK13" s="10">
        <v>1.2504129370597739</v>
      </c>
      <c r="AL13" s="9">
        <v>191756.99</v>
      </c>
      <c r="AM13" s="10">
        <v>1.1580284316868752</v>
      </c>
      <c r="AN13" s="9">
        <v>117882.24000000001</v>
      </c>
      <c r="AO13" s="10">
        <v>1.1175589366516911</v>
      </c>
      <c r="AP13" s="9">
        <v>0</v>
      </c>
      <c r="AQ13" s="10">
        <v>0</v>
      </c>
      <c r="AR13" s="9">
        <v>731765.42</v>
      </c>
      <c r="AS13" s="10">
        <v>1.0904805919035216</v>
      </c>
      <c r="AT13" s="9">
        <v>0</v>
      </c>
      <c r="AU13" s="10">
        <v>0</v>
      </c>
      <c r="AV13" s="9">
        <v>21436.14</v>
      </c>
      <c r="AW13" s="10">
        <v>1.0802867105343394</v>
      </c>
      <c r="AX13" s="9">
        <v>0</v>
      </c>
      <c r="AY13" s="10">
        <v>0</v>
      </c>
      <c r="AZ13" s="9">
        <v>21436.14</v>
      </c>
      <c r="BA13" s="10">
        <v>1.0802867105343394</v>
      </c>
      <c r="BB13" s="9">
        <v>0</v>
      </c>
      <c r="BC13" s="10">
        <v>0</v>
      </c>
      <c r="BD13" s="9">
        <v>0</v>
      </c>
      <c r="BE13" s="10">
        <v>0</v>
      </c>
      <c r="BF13" s="9">
        <v>0</v>
      </c>
      <c r="BG13" s="10">
        <v>0</v>
      </c>
      <c r="BH13" s="9">
        <v>0</v>
      </c>
      <c r="BI13" s="10">
        <v>0</v>
      </c>
      <c r="BJ13" s="9">
        <v>0</v>
      </c>
      <c r="BK13" s="10">
        <v>0</v>
      </c>
      <c r="BL13" s="9">
        <v>0</v>
      </c>
      <c r="BM13" s="10">
        <v>0</v>
      </c>
      <c r="BN13" s="9">
        <v>0</v>
      </c>
      <c r="BO13" s="10">
        <v>0</v>
      </c>
      <c r="BP13" s="9">
        <v>1205913.26</v>
      </c>
      <c r="BQ13" s="10">
        <v>1.0568310868244102</v>
      </c>
    </row>
    <row r="14" spans="1:69" outlineLevel="4" x14ac:dyDescent="0.25">
      <c r="E14" s="8" t="s">
        <v>64</v>
      </c>
      <c r="J14" s="11">
        <f t="shared" ref="J14:AO14" si="0">SUM(J9:J13)</f>
        <v>111732.92</v>
      </c>
      <c r="K14" s="12">
        <f t="shared" si="0"/>
        <v>1.0999177224373611</v>
      </c>
      <c r="L14" s="11">
        <f t="shared" si="0"/>
        <v>103335.6</v>
      </c>
      <c r="M14" s="12">
        <f t="shared" si="0"/>
        <v>1.1354211659032594</v>
      </c>
      <c r="N14" s="11">
        <f t="shared" si="0"/>
        <v>0</v>
      </c>
      <c r="O14" s="12">
        <f t="shared" si="0"/>
        <v>0</v>
      </c>
      <c r="P14" s="11">
        <f t="shared" si="0"/>
        <v>0</v>
      </c>
      <c r="Q14" s="12">
        <f t="shared" si="0"/>
        <v>0</v>
      </c>
      <c r="R14" s="11">
        <f t="shared" si="0"/>
        <v>0</v>
      </c>
      <c r="S14" s="12">
        <f t="shared" si="0"/>
        <v>0</v>
      </c>
      <c r="T14" s="11">
        <f t="shared" si="0"/>
        <v>215068.52000000002</v>
      </c>
      <c r="U14" s="12">
        <f t="shared" si="0"/>
        <v>1.1164159329176155</v>
      </c>
      <c r="V14" s="11">
        <f t="shared" si="0"/>
        <v>141326.14000000001</v>
      </c>
      <c r="W14" s="12">
        <f t="shared" si="0"/>
        <v>1.0699018612849076</v>
      </c>
      <c r="X14" s="11">
        <f t="shared" si="0"/>
        <v>0</v>
      </c>
      <c r="Y14" s="12">
        <f t="shared" si="0"/>
        <v>0</v>
      </c>
      <c r="Z14" s="11">
        <f t="shared" si="0"/>
        <v>96148.43</v>
      </c>
      <c r="AA14" s="12">
        <f t="shared" si="0"/>
        <v>1.0633373434468705</v>
      </c>
      <c r="AB14" s="11">
        <f t="shared" si="0"/>
        <v>0</v>
      </c>
      <c r="AC14" s="12">
        <f t="shared" si="0"/>
        <v>0</v>
      </c>
      <c r="AD14" s="11">
        <f t="shared" si="0"/>
        <v>237474.57</v>
      </c>
      <c r="AE14" s="12">
        <f t="shared" si="0"/>
        <v>0.92140311469930758</v>
      </c>
      <c r="AF14" s="11">
        <f t="shared" si="0"/>
        <v>202257.66</v>
      </c>
      <c r="AG14" s="12">
        <f t="shared" si="0"/>
        <v>1.0954393482401683</v>
      </c>
      <c r="AH14" s="11">
        <f t="shared" si="0"/>
        <v>140865.69</v>
      </c>
      <c r="AI14" s="12">
        <f t="shared" si="0"/>
        <v>0.92470764178354359</v>
      </c>
      <c r="AJ14" s="11">
        <f t="shared" si="0"/>
        <v>78758.929999999993</v>
      </c>
      <c r="AK14" s="12">
        <f t="shared" si="0"/>
        <v>1.250023291443652</v>
      </c>
      <c r="AL14" s="11">
        <f t="shared" si="0"/>
        <v>191756.99</v>
      </c>
      <c r="AM14" s="12">
        <f t="shared" si="0"/>
        <v>1.1580284316868752</v>
      </c>
      <c r="AN14" s="11">
        <f t="shared" si="0"/>
        <v>117882.24000000001</v>
      </c>
      <c r="AO14" s="12">
        <f t="shared" si="0"/>
        <v>1.1175589366516911</v>
      </c>
      <c r="AP14" s="11">
        <f t="shared" ref="AP14:BU14" si="1">SUM(AP9:AP13)</f>
        <v>0</v>
      </c>
      <c r="AQ14" s="12">
        <f t="shared" si="1"/>
        <v>0</v>
      </c>
      <c r="AR14" s="11">
        <f t="shared" si="1"/>
        <v>731521.51</v>
      </c>
      <c r="AS14" s="12">
        <f t="shared" si="1"/>
        <v>1.0901171159672425</v>
      </c>
      <c r="AT14" s="11">
        <f t="shared" si="1"/>
        <v>0</v>
      </c>
      <c r="AU14" s="12">
        <f t="shared" si="1"/>
        <v>0</v>
      </c>
      <c r="AV14" s="11">
        <f t="shared" si="1"/>
        <v>20721.13</v>
      </c>
      <c r="AW14" s="12">
        <f t="shared" si="1"/>
        <v>1.0442533668027181</v>
      </c>
      <c r="AX14" s="11">
        <f t="shared" si="1"/>
        <v>0</v>
      </c>
      <c r="AY14" s="12">
        <f t="shared" si="1"/>
        <v>0</v>
      </c>
      <c r="AZ14" s="11">
        <f t="shared" si="1"/>
        <v>20721.13</v>
      </c>
      <c r="BA14" s="12">
        <f t="shared" si="1"/>
        <v>1.0442533668027181</v>
      </c>
      <c r="BB14" s="11">
        <f t="shared" si="1"/>
        <v>0</v>
      </c>
      <c r="BC14" s="12">
        <f t="shared" si="1"/>
        <v>0</v>
      </c>
      <c r="BD14" s="11">
        <f t="shared" si="1"/>
        <v>0</v>
      </c>
      <c r="BE14" s="12">
        <f t="shared" si="1"/>
        <v>0</v>
      </c>
      <c r="BF14" s="11">
        <f t="shared" si="1"/>
        <v>0</v>
      </c>
      <c r="BG14" s="12">
        <f t="shared" si="1"/>
        <v>0</v>
      </c>
      <c r="BH14" s="11">
        <f t="shared" si="1"/>
        <v>0</v>
      </c>
      <c r="BI14" s="12">
        <f t="shared" si="1"/>
        <v>0</v>
      </c>
      <c r="BJ14" s="11">
        <f t="shared" si="1"/>
        <v>0</v>
      </c>
      <c r="BK14" s="12">
        <f t="shared" si="1"/>
        <v>0</v>
      </c>
      <c r="BL14" s="11">
        <f t="shared" si="1"/>
        <v>0</v>
      </c>
      <c r="BM14" s="12">
        <f t="shared" si="1"/>
        <v>0</v>
      </c>
      <c r="BN14" s="11">
        <f t="shared" si="1"/>
        <v>0</v>
      </c>
      <c r="BO14" s="12">
        <f t="shared" si="1"/>
        <v>0</v>
      </c>
      <c r="BP14" s="11">
        <f t="shared" si="1"/>
        <v>1204785.73</v>
      </c>
      <c r="BQ14" s="12">
        <f t="shared" si="1"/>
        <v>1.0558429487925527</v>
      </c>
    </row>
    <row r="15" spans="1:69" outlineLevel="5" x14ac:dyDescent="0.25">
      <c r="E15" s="8" t="s">
        <v>65</v>
      </c>
    </row>
    <row r="16" spans="1:69" outlineLevel="5" x14ac:dyDescent="0.25">
      <c r="F16" s="8" t="s">
        <v>66</v>
      </c>
      <c r="J16" s="9">
        <v>0</v>
      </c>
      <c r="K16" s="10">
        <v>0</v>
      </c>
      <c r="L16" s="9">
        <v>0</v>
      </c>
      <c r="M16" s="10">
        <v>0</v>
      </c>
      <c r="N16" s="9">
        <v>0</v>
      </c>
      <c r="O16" s="10">
        <v>0</v>
      </c>
      <c r="P16" s="9">
        <v>0</v>
      </c>
      <c r="Q16" s="10">
        <v>0</v>
      </c>
      <c r="R16" s="9">
        <v>0</v>
      </c>
      <c r="S16" s="10">
        <v>0</v>
      </c>
      <c r="T16" s="9">
        <v>0</v>
      </c>
      <c r="U16" s="10">
        <v>0</v>
      </c>
      <c r="V16" s="9">
        <v>0</v>
      </c>
      <c r="W16" s="10">
        <v>0</v>
      </c>
      <c r="X16" s="9">
        <v>1920.36</v>
      </c>
      <c r="Y16" s="10">
        <v>5.4528634376244056E-2</v>
      </c>
      <c r="Z16" s="9">
        <v>0</v>
      </c>
      <c r="AA16" s="10">
        <v>0</v>
      </c>
      <c r="AB16" s="9">
        <v>0</v>
      </c>
      <c r="AC16" s="10">
        <v>0</v>
      </c>
      <c r="AD16" s="9">
        <v>1920.36</v>
      </c>
      <c r="AE16" s="10">
        <v>7.4510112191969111E-3</v>
      </c>
      <c r="AF16" s="9">
        <v>0</v>
      </c>
      <c r="AG16" s="10">
        <v>0</v>
      </c>
      <c r="AH16" s="9">
        <v>10941.87</v>
      </c>
      <c r="AI16" s="10">
        <v>7.1827503236608595E-2</v>
      </c>
      <c r="AJ16" s="9">
        <v>0</v>
      </c>
      <c r="AK16" s="10">
        <v>0</v>
      </c>
      <c r="AL16" s="9">
        <v>0</v>
      </c>
      <c r="AM16" s="10">
        <v>0</v>
      </c>
      <c r="AN16" s="9">
        <v>0</v>
      </c>
      <c r="AO16" s="10">
        <v>0</v>
      </c>
      <c r="AP16" s="9">
        <v>0</v>
      </c>
      <c r="AQ16" s="10">
        <v>0</v>
      </c>
      <c r="AR16" s="9">
        <v>10941.87</v>
      </c>
      <c r="AS16" s="10">
        <v>1.6305630941308196E-2</v>
      </c>
      <c r="AT16" s="9">
        <v>0</v>
      </c>
      <c r="AU16" s="10">
        <v>0</v>
      </c>
      <c r="AV16" s="9">
        <v>0</v>
      </c>
      <c r="AW16" s="10">
        <v>0</v>
      </c>
      <c r="AX16" s="9">
        <v>0</v>
      </c>
      <c r="AY16" s="10">
        <v>0</v>
      </c>
      <c r="AZ16" s="9">
        <v>0</v>
      </c>
      <c r="BA16" s="10">
        <v>0</v>
      </c>
      <c r="BB16" s="9">
        <v>0</v>
      </c>
      <c r="BC16" s="10">
        <v>0</v>
      </c>
      <c r="BD16" s="9">
        <v>0</v>
      </c>
      <c r="BE16" s="10">
        <v>0</v>
      </c>
      <c r="BF16" s="9">
        <v>0</v>
      </c>
      <c r="BG16" s="10">
        <v>0</v>
      </c>
      <c r="BH16" s="9">
        <v>0</v>
      </c>
      <c r="BI16" s="10">
        <v>0</v>
      </c>
      <c r="BJ16" s="9">
        <v>0</v>
      </c>
      <c r="BK16" s="10">
        <v>0</v>
      </c>
      <c r="BL16" s="9">
        <v>0</v>
      </c>
      <c r="BM16" s="10">
        <v>0</v>
      </c>
      <c r="BN16" s="9">
        <v>0</v>
      </c>
      <c r="BO16" s="10">
        <v>0</v>
      </c>
      <c r="BP16" s="9">
        <v>12862.23</v>
      </c>
      <c r="BQ16" s="10">
        <v>1.127212458870013E-2</v>
      </c>
    </row>
    <row r="17" spans="5:69" outlineLevel="4" x14ac:dyDescent="0.25">
      <c r="E17" s="8" t="s">
        <v>67</v>
      </c>
      <c r="J17" s="11">
        <f t="shared" ref="J17:AO17" si="2">SUM(J15:J16)</f>
        <v>0</v>
      </c>
      <c r="K17" s="12">
        <f t="shared" si="2"/>
        <v>0</v>
      </c>
      <c r="L17" s="11">
        <f t="shared" si="2"/>
        <v>0</v>
      </c>
      <c r="M17" s="12">
        <f t="shared" si="2"/>
        <v>0</v>
      </c>
      <c r="N17" s="11">
        <f t="shared" si="2"/>
        <v>0</v>
      </c>
      <c r="O17" s="12">
        <f t="shared" si="2"/>
        <v>0</v>
      </c>
      <c r="P17" s="11">
        <f t="shared" si="2"/>
        <v>0</v>
      </c>
      <c r="Q17" s="12">
        <f t="shared" si="2"/>
        <v>0</v>
      </c>
      <c r="R17" s="11">
        <f t="shared" si="2"/>
        <v>0</v>
      </c>
      <c r="S17" s="12">
        <f t="shared" si="2"/>
        <v>0</v>
      </c>
      <c r="T17" s="11">
        <f t="shared" si="2"/>
        <v>0</v>
      </c>
      <c r="U17" s="12">
        <f t="shared" si="2"/>
        <v>0</v>
      </c>
      <c r="V17" s="11">
        <f t="shared" si="2"/>
        <v>0</v>
      </c>
      <c r="W17" s="12">
        <f t="shared" si="2"/>
        <v>0</v>
      </c>
      <c r="X17" s="11">
        <f t="shared" si="2"/>
        <v>1920.36</v>
      </c>
      <c r="Y17" s="12">
        <f t="shared" si="2"/>
        <v>5.4528634376244056E-2</v>
      </c>
      <c r="Z17" s="11">
        <f t="shared" si="2"/>
        <v>0</v>
      </c>
      <c r="AA17" s="12">
        <f t="shared" si="2"/>
        <v>0</v>
      </c>
      <c r="AB17" s="11">
        <f t="shared" si="2"/>
        <v>0</v>
      </c>
      <c r="AC17" s="12">
        <f t="shared" si="2"/>
        <v>0</v>
      </c>
      <c r="AD17" s="11">
        <f t="shared" si="2"/>
        <v>1920.36</v>
      </c>
      <c r="AE17" s="12">
        <f t="shared" si="2"/>
        <v>7.4510112191969111E-3</v>
      </c>
      <c r="AF17" s="11">
        <f t="shared" si="2"/>
        <v>0</v>
      </c>
      <c r="AG17" s="12">
        <f t="shared" si="2"/>
        <v>0</v>
      </c>
      <c r="AH17" s="11">
        <f t="shared" si="2"/>
        <v>10941.87</v>
      </c>
      <c r="AI17" s="12">
        <f t="shared" si="2"/>
        <v>7.1827503236608595E-2</v>
      </c>
      <c r="AJ17" s="11">
        <f t="shared" si="2"/>
        <v>0</v>
      </c>
      <c r="AK17" s="12">
        <f t="shared" si="2"/>
        <v>0</v>
      </c>
      <c r="AL17" s="11">
        <f t="shared" si="2"/>
        <v>0</v>
      </c>
      <c r="AM17" s="12">
        <f t="shared" si="2"/>
        <v>0</v>
      </c>
      <c r="AN17" s="11">
        <f t="shared" si="2"/>
        <v>0</v>
      </c>
      <c r="AO17" s="12">
        <f t="shared" si="2"/>
        <v>0</v>
      </c>
      <c r="AP17" s="11">
        <f t="shared" ref="AP17:BU17" si="3">SUM(AP15:AP16)</f>
        <v>0</v>
      </c>
      <c r="AQ17" s="12">
        <f t="shared" si="3"/>
        <v>0</v>
      </c>
      <c r="AR17" s="11">
        <f t="shared" si="3"/>
        <v>10941.87</v>
      </c>
      <c r="AS17" s="12">
        <f t="shared" si="3"/>
        <v>1.6305630941308196E-2</v>
      </c>
      <c r="AT17" s="11">
        <f t="shared" si="3"/>
        <v>0</v>
      </c>
      <c r="AU17" s="12">
        <f t="shared" si="3"/>
        <v>0</v>
      </c>
      <c r="AV17" s="11">
        <f t="shared" si="3"/>
        <v>0</v>
      </c>
      <c r="AW17" s="12">
        <f t="shared" si="3"/>
        <v>0</v>
      </c>
      <c r="AX17" s="11">
        <f t="shared" si="3"/>
        <v>0</v>
      </c>
      <c r="AY17" s="12">
        <f t="shared" si="3"/>
        <v>0</v>
      </c>
      <c r="AZ17" s="11">
        <f t="shared" si="3"/>
        <v>0</v>
      </c>
      <c r="BA17" s="12">
        <f t="shared" si="3"/>
        <v>0</v>
      </c>
      <c r="BB17" s="11">
        <f t="shared" si="3"/>
        <v>0</v>
      </c>
      <c r="BC17" s="12">
        <f t="shared" si="3"/>
        <v>0</v>
      </c>
      <c r="BD17" s="11">
        <f t="shared" si="3"/>
        <v>0</v>
      </c>
      <c r="BE17" s="12">
        <f t="shared" si="3"/>
        <v>0</v>
      </c>
      <c r="BF17" s="11">
        <f t="shared" si="3"/>
        <v>0</v>
      </c>
      <c r="BG17" s="12">
        <f t="shared" si="3"/>
        <v>0</v>
      </c>
      <c r="BH17" s="11">
        <f t="shared" si="3"/>
        <v>0</v>
      </c>
      <c r="BI17" s="12">
        <f t="shared" si="3"/>
        <v>0</v>
      </c>
      <c r="BJ17" s="11">
        <f t="shared" si="3"/>
        <v>0</v>
      </c>
      <c r="BK17" s="12">
        <f t="shared" si="3"/>
        <v>0</v>
      </c>
      <c r="BL17" s="11">
        <f t="shared" si="3"/>
        <v>0</v>
      </c>
      <c r="BM17" s="12">
        <f t="shared" si="3"/>
        <v>0</v>
      </c>
      <c r="BN17" s="11">
        <f t="shared" si="3"/>
        <v>0</v>
      </c>
      <c r="BO17" s="12">
        <f t="shared" si="3"/>
        <v>0</v>
      </c>
      <c r="BP17" s="11">
        <f t="shared" si="3"/>
        <v>12862.23</v>
      </c>
      <c r="BQ17" s="12">
        <f t="shared" si="3"/>
        <v>1.127212458870013E-2</v>
      </c>
    </row>
    <row r="18" spans="5:69" outlineLevel="5" x14ac:dyDescent="0.25">
      <c r="E18" s="8" t="s">
        <v>68</v>
      </c>
    </row>
    <row r="19" spans="5:69" outlineLevel="5" x14ac:dyDescent="0.25">
      <c r="F19" s="8" t="s">
        <v>69</v>
      </c>
      <c r="J19" s="9">
        <v>0</v>
      </c>
      <c r="K19" s="10">
        <v>0</v>
      </c>
      <c r="L19" s="9">
        <v>0</v>
      </c>
      <c r="M19" s="10">
        <v>0</v>
      </c>
      <c r="N19" s="9">
        <v>0</v>
      </c>
      <c r="O19" s="10">
        <v>0</v>
      </c>
      <c r="P19" s="9">
        <v>0</v>
      </c>
      <c r="Q19" s="10">
        <v>0</v>
      </c>
      <c r="R19" s="9">
        <v>0</v>
      </c>
      <c r="S19" s="10">
        <v>0</v>
      </c>
      <c r="T19" s="9">
        <v>0</v>
      </c>
      <c r="U19" s="10">
        <v>0</v>
      </c>
      <c r="V19" s="9">
        <v>0</v>
      </c>
      <c r="W19" s="10">
        <v>0</v>
      </c>
      <c r="X19" s="9">
        <v>962.05</v>
      </c>
      <c r="Y19" s="10">
        <v>2.731741584997896E-2</v>
      </c>
      <c r="Z19" s="9">
        <v>0</v>
      </c>
      <c r="AA19" s="10">
        <v>0</v>
      </c>
      <c r="AB19" s="9">
        <v>0</v>
      </c>
      <c r="AC19" s="10">
        <v>0</v>
      </c>
      <c r="AD19" s="9">
        <v>962.05</v>
      </c>
      <c r="AE19" s="10">
        <v>3.7327612236395199E-3</v>
      </c>
      <c r="AF19" s="9">
        <v>0</v>
      </c>
      <c r="AG19" s="10">
        <v>0</v>
      </c>
      <c r="AH19" s="9">
        <v>88.7</v>
      </c>
      <c r="AI19" s="10">
        <v>5.82267888129468E-4</v>
      </c>
      <c r="AJ19" s="9">
        <v>0</v>
      </c>
      <c r="AK19" s="10">
        <v>0</v>
      </c>
      <c r="AL19" s="9">
        <v>0</v>
      </c>
      <c r="AM19" s="10">
        <v>0</v>
      </c>
      <c r="AN19" s="9">
        <v>0</v>
      </c>
      <c r="AO19" s="10">
        <v>0</v>
      </c>
      <c r="AP19" s="9">
        <v>0</v>
      </c>
      <c r="AQ19" s="10">
        <v>0</v>
      </c>
      <c r="AR19" s="9">
        <v>88.7</v>
      </c>
      <c r="AS19" s="10">
        <v>1.3218119612954979E-4</v>
      </c>
      <c r="AT19" s="9">
        <v>0</v>
      </c>
      <c r="AU19" s="10">
        <v>0</v>
      </c>
      <c r="AV19" s="9">
        <v>0</v>
      </c>
      <c r="AW19" s="10">
        <v>0</v>
      </c>
      <c r="AX19" s="9">
        <v>0</v>
      </c>
      <c r="AY19" s="10">
        <v>0</v>
      </c>
      <c r="AZ19" s="9">
        <v>0</v>
      </c>
      <c r="BA19" s="10">
        <v>0</v>
      </c>
      <c r="BB19" s="9">
        <v>0</v>
      </c>
      <c r="BC19" s="10">
        <v>0</v>
      </c>
      <c r="BD19" s="9">
        <v>0</v>
      </c>
      <c r="BE19" s="10">
        <v>0</v>
      </c>
      <c r="BF19" s="9">
        <v>0</v>
      </c>
      <c r="BG19" s="10">
        <v>0</v>
      </c>
      <c r="BH19" s="9">
        <v>0</v>
      </c>
      <c r="BI19" s="10">
        <v>0</v>
      </c>
      <c r="BJ19" s="9">
        <v>0</v>
      </c>
      <c r="BK19" s="10">
        <v>0</v>
      </c>
      <c r="BL19" s="9">
        <v>0</v>
      </c>
      <c r="BM19" s="10">
        <v>0</v>
      </c>
      <c r="BN19" s="9">
        <v>0</v>
      </c>
      <c r="BO19" s="10">
        <v>0</v>
      </c>
      <c r="BP19" s="9">
        <v>1050.75</v>
      </c>
      <c r="BQ19" s="10">
        <v>9.2085003234871894E-4</v>
      </c>
    </row>
    <row r="20" spans="5:69" outlineLevel="5" x14ac:dyDescent="0.25">
      <c r="F20" s="8" t="s">
        <v>70</v>
      </c>
      <c r="J20" s="9">
        <v>0</v>
      </c>
      <c r="K20" s="10">
        <v>0</v>
      </c>
      <c r="L20" s="9">
        <v>0</v>
      </c>
      <c r="M20" s="10">
        <v>0</v>
      </c>
      <c r="N20" s="9">
        <v>0</v>
      </c>
      <c r="O20" s="10">
        <v>0</v>
      </c>
      <c r="P20" s="9">
        <v>0</v>
      </c>
      <c r="Q20" s="10">
        <v>0</v>
      </c>
      <c r="R20" s="9">
        <v>0</v>
      </c>
      <c r="S20" s="10">
        <v>0</v>
      </c>
      <c r="T20" s="9">
        <v>0</v>
      </c>
      <c r="U20" s="10">
        <v>0</v>
      </c>
      <c r="V20" s="9">
        <v>0</v>
      </c>
      <c r="W20" s="10">
        <v>0</v>
      </c>
      <c r="X20" s="9">
        <v>333.44</v>
      </c>
      <c r="Y20" s="10">
        <v>9.4680309142113027E-3</v>
      </c>
      <c r="Z20" s="9">
        <v>0</v>
      </c>
      <c r="AA20" s="10">
        <v>0</v>
      </c>
      <c r="AB20" s="9">
        <v>0</v>
      </c>
      <c r="AC20" s="10">
        <v>0</v>
      </c>
      <c r="AD20" s="9">
        <v>333.44</v>
      </c>
      <c r="AE20" s="10">
        <v>1.2937497036644265E-3</v>
      </c>
      <c r="AF20" s="9">
        <v>0</v>
      </c>
      <c r="AG20" s="10">
        <v>0</v>
      </c>
      <c r="AH20" s="9">
        <v>0</v>
      </c>
      <c r="AI20" s="10">
        <v>0</v>
      </c>
      <c r="AJ20" s="9">
        <v>0</v>
      </c>
      <c r="AK20" s="10">
        <v>0</v>
      </c>
      <c r="AL20" s="9">
        <v>0</v>
      </c>
      <c r="AM20" s="10">
        <v>0</v>
      </c>
      <c r="AN20" s="9">
        <v>0</v>
      </c>
      <c r="AO20" s="10">
        <v>0</v>
      </c>
      <c r="AP20" s="9">
        <v>0</v>
      </c>
      <c r="AQ20" s="10">
        <v>0</v>
      </c>
      <c r="AR20" s="9">
        <v>0</v>
      </c>
      <c r="AS20" s="10">
        <v>0</v>
      </c>
      <c r="AT20" s="9">
        <v>0</v>
      </c>
      <c r="AU20" s="10">
        <v>0</v>
      </c>
      <c r="AV20" s="9">
        <v>0</v>
      </c>
      <c r="AW20" s="10">
        <v>0</v>
      </c>
      <c r="AX20" s="9">
        <v>0</v>
      </c>
      <c r="AY20" s="10">
        <v>0</v>
      </c>
      <c r="AZ20" s="9">
        <v>0</v>
      </c>
      <c r="BA20" s="10">
        <v>0</v>
      </c>
      <c r="BB20" s="9">
        <v>0</v>
      </c>
      <c r="BC20" s="10">
        <v>0</v>
      </c>
      <c r="BD20" s="9">
        <v>0</v>
      </c>
      <c r="BE20" s="10">
        <v>0</v>
      </c>
      <c r="BF20" s="9">
        <v>0</v>
      </c>
      <c r="BG20" s="10">
        <v>0</v>
      </c>
      <c r="BH20" s="9">
        <v>0</v>
      </c>
      <c r="BI20" s="10">
        <v>0</v>
      </c>
      <c r="BJ20" s="9">
        <v>0</v>
      </c>
      <c r="BK20" s="10">
        <v>0</v>
      </c>
      <c r="BL20" s="9">
        <v>0</v>
      </c>
      <c r="BM20" s="10">
        <v>0</v>
      </c>
      <c r="BN20" s="9">
        <v>0</v>
      </c>
      <c r="BO20" s="10">
        <v>0</v>
      </c>
      <c r="BP20" s="9">
        <v>333.44</v>
      </c>
      <c r="BQ20" s="10">
        <v>2.9221816301342547E-4</v>
      </c>
    </row>
    <row r="21" spans="5:69" outlineLevel="5" x14ac:dyDescent="0.25">
      <c r="F21" s="8" t="s">
        <v>71</v>
      </c>
      <c r="J21" s="9">
        <v>0</v>
      </c>
      <c r="K21" s="10">
        <v>0</v>
      </c>
      <c r="L21" s="9">
        <v>0</v>
      </c>
      <c r="M21" s="10">
        <v>0</v>
      </c>
      <c r="N21" s="9">
        <v>0</v>
      </c>
      <c r="O21" s="10">
        <v>0</v>
      </c>
      <c r="P21" s="9">
        <v>0</v>
      </c>
      <c r="Q21" s="10">
        <v>0</v>
      </c>
      <c r="R21" s="9">
        <v>0</v>
      </c>
      <c r="S21" s="10">
        <v>0</v>
      </c>
      <c r="T21" s="9">
        <v>0</v>
      </c>
      <c r="U21" s="10">
        <v>0</v>
      </c>
      <c r="V21" s="9">
        <v>0</v>
      </c>
      <c r="W21" s="10">
        <v>0</v>
      </c>
      <c r="X21" s="9">
        <v>451.96</v>
      </c>
      <c r="Y21" s="10">
        <v>1.2833407065699798E-2</v>
      </c>
      <c r="Z21" s="9">
        <v>0</v>
      </c>
      <c r="AA21" s="10">
        <v>0</v>
      </c>
      <c r="AB21" s="9">
        <v>0</v>
      </c>
      <c r="AC21" s="10">
        <v>0</v>
      </c>
      <c r="AD21" s="9">
        <v>451.96</v>
      </c>
      <c r="AE21" s="10">
        <v>1.7536081935825762E-3</v>
      </c>
      <c r="AF21" s="9">
        <v>0</v>
      </c>
      <c r="AG21" s="10">
        <v>0</v>
      </c>
      <c r="AH21" s="9">
        <v>60</v>
      </c>
      <c r="AI21" s="10">
        <v>3.9386779354868185E-4</v>
      </c>
      <c r="AJ21" s="9">
        <v>0</v>
      </c>
      <c r="AK21" s="10">
        <v>0</v>
      </c>
      <c r="AL21" s="9">
        <v>0</v>
      </c>
      <c r="AM21" s="10">
        <v>0</v>
      </c>
      <c r="AN21" s="9">
        <v>0</v>
      </c>
      <c r="AO21" s="10">
        <v>0</v>
      </c>
      <c r="AP21" s="9">
        <v>0</v>
      </c>
      <c r="AQ21" s="10">
        <v>0</v>
      </c>
      <c r="AR21" s="9">
        <v>60</v>
      </c>
      <c r="AS21" s="10">
        <v>8.9412308543100185E-5</v>
      </c>
      <c r="AT21" s="9">
        <v>0</v>
      </c>
      <c r="AU21" s="10">
        <v>0</v>
      </c>
      <c r="AV21" s="9">
        <v>0</v>
      </c>
      <c r="AW21" s="10">
        <v>0</v>
      </c>
      <c r="AX21" s="9">
        <v>0</v>
      </c>
      <c r="AY21" s="10">
        <v>0</v>
      </c>
      <c r="AZ21" s="9">
        <v>0</v>
      </c>
      <c r="BA21" s="10">
        <v>0</v>
      </c>
      <c r="BB21" s="9">
        <v>0</v>
      </c>
      <c r="BC21" s="10">
        <v>0</v>
      </c>
      <c r="BD21" s="9">
        <v>0</v>
      </c>
      <c r="BE21" s="10">
        <v>0</v>
      </c>
      <c r="BF21" s="9">
        <v>0</v>
      </c>
      <c r="BG21" s="10">
        <v>0</v>
      </c>
      <c r="BH21" s="9">
        <v>0</v>
      </c>
      <c r="BI21" s="10">
        <v>0</v>
      </c>
      <c r="BJ21" s="9">
        <v>0</v>
      </c>
      <c r="BK21" s="10">
        <v>0</v>
      </c>
      <c r="BL21" s="9">
        <v>0</v>
      </c>
      <c r="BM21" s="10">
        <v>0</v>
      </c>
      <c r="BN21" s="9">
        <v>0</v>
      </c>
      <c r="BO21" s="10">
        <v>0</v>
      </c>
      <c r="BP21" s="9">
        <v>511.96</v>
      </c>
      <c r="BQ21" s="10">
        <v>4.4866845830240313E-4</v>
      </c>
    </row>
    <row r="22" spans="5:69" outlineLevel="5" x14ac:dyDescent="0.25">
      <c r="F22" s="8" t="s">
        <v>72</v>
      </c>
      <c r="J22" s="9">
        <v>0</v>
      </c>
      <c r="K22" s="10">
        <v>0</v>
      </c>
      <c r="L22" s="9">
        <v>0</v>
      </c>
      <c r="M22" s="10">
        <v>0</v>
      </c>
      <c r="N22" s="9">
        <v>0</v>
      </c>
      <c r="O22" s="10">
        <v>0</v>
      </c>
      <c r="P22" s="9">
        <v>0</v>
      </c>
      <c r="Q22" s="10">
        <v>0</v>
      </c>
      <c r="R22" s="9">
        <v>0</v>
      </c>
      <c r="S22" s="10">
        <v>0</v>
      </c>
      <c r="T22" s="9">
        <v>0</v>
      </c>
      <c r="U22" s="10">
        <v>0</v>
      </c>
      <c r="V22" s="9">
        <v>0</v>
      </c>
      <c r="W22" s="10">
        <v>0</v>
      </c>
      <c r="X22" s="9">
        <v>6893.84</v>
      </c>
      <c r="Y22" s="10">
        <v>0.1957506305111158</v>
      </c>
      <c r="Z22" s="9">
        <v>0</v>
      </c>
      <c r="AA22" s="10">
        <v>0</v>
      </c>
      <c r="AB22" s="9">
        <v>0</v>
      </c>
      <c r="AC22" s="10">
        <v>0</v>
      </c>
      <c r="AD22" s="9">
        <v>6893.84</v>
      </c>
      <c r="AE22" s="10">
        <v>2.6748150963021744E-2</v>
      </c>
      <c r="AF22" s="9">
        <v>0</v>
      </c>
      <c r="AG22" s="10">
        <v>0</v>
      </c>
      <c r="AH22" s="9">
        <v>7691.79</v>
      </c>
      <c r="AI22" s="10">
        <v>5.0492472595663591E-2</v>
      </c>
      <c r="AJ22" s="9">
        <v>0</v>
      </c>
      <c r="AK22" s="10">
        <v>0</v>
      </c>
      <c r="AL22" s="9">
        <v>0</v>
      </c>
      <c r="AM22" s="10">
        <v>0</v>
      </c>
      <c r="AN22" s="9">
        <v>0</v>
      </c>
      <c r="AO22" s="10">
        <v>0</v>
      </c>
      <c r="AP22" s="9">
        <v>0</v>
      </c>
      <c r="AQ22" s="10">
        <v>0</v>
      </c>
      <c r="AR22" s="9">
        <v>7691.79</v>
      </c>
      <c r="AS22" s="10">
        <v>1.1462345012145544E-2</v>
      </c>
      <c r="AT22" s="9">
        <v>0</v>
      </c>
      <c r="AU22" s="10">
        <v>0</v>
      </c>
      <c r="AV22" s="9">
        <v>0</v>
      </c>
      <c r="AW22" s="10">
        <v>0</v>
      </c>
      <c r="AX22" s="9">
        <v>0</v>
      </c>
      <c r="AY22" s="10">
        <v>0</v>
      </c>
      <c r="AZ22" s="9">
        <v>0</v>
      </c>
      <c r="BA22" s="10">
        <v>0</v>
      </c>
      <c r="BB22" s="9">
        <v>0</v>
      </c>
      <c r="BC22" s="10">
        <v>0</v>
      </c>
      <c r="BD22" s="9">
        <v>0</v>
      </c>
      <c r="BE22" s="10">
        <v>0</v>
      </c>
      <c r="BF22" s="9">
        <v>0</v>
      </c>
      <c r="BG22" s="10">
        <v>0</v>
      </c>
      <c r="BH22" s="9">
        <v>0</v>
      </c>
      <c r="BI22" s="10">
        <v>0</v>
      </c>
      <c r="BJ22" s="9">
        <v>0</v>
      </c>
      <c r="BK22" s="10">
        <v>0</v>
      </c>
      <c r="BL22" s="9">
        <v>0</v>
      </c>
      <c r="BM22" s="10">
        <v>0</v>
      </c>
      <c r="BN22" s="9">
        <v>0</v>
      </c>
      <c r="BO22" s="10">
        <v>0</v>
      </c>
      <c r="BP22" s="9">
        <v>14585.63</v>
      </c>
      <c r="BQ22" s="10">
        <v>1.2782467625340417E-2</v>
      </c>
    </row>
    <row r="23" spans="5:69" outlineLevel="5" x14ac:dyDescent="0.25">
      <c r="F23" s="8" t="s">
        <v>73</v>
      </c>
      <c r="J23" s="9">
        <v>0</v>
      </c>
      <c r="K23" s="10">
        <v>0</v>
      </c>
      <c r="L23" s="9">
        <v>0</v>
      </c>
      <c r="M23" s="10">
        <v>0</v>
      </c>
      <c r="N23" s="9">
        <v>0</v>
      </c>
      <c r="O23" s="10">
        <v>0</v>
      </c>
      <c r="P23" s="9">
        <v>0</v>
      </c>
      <c r="Q23" s="10">
        <v>0</v>
      </c>
      <c r="R23" s="9">
        <v>0</v>
      </c>
      <c r="S23" s="10">
        <v>0</v>
      </c>
      <c r="T23" s="9">
        <v>0</v>
      </c>
      <c r="U23" s="10">
        <v>0</v>
      </c>
      <c r="V23" s="9">
        <v>0</v>
      </c>
      <c r="W23" s="10">
        <v>0</v>
      </c>
      <c r="X23" s="9">
        <v>10486.18</v>
      </c>
      <c r="Y23" s="10">
        <v>0.29775514758872446</v>
      </c>
      <c r="Z23" s="9">
        <v>0</v>
      </c>
      <c r="AA23" s="10">
        <v>0</v>
      </c>
      <c r="AB23" s="9">
        <v>0</v>
      </c>
      <c r="AC23" s="10">
        <v>0</v>
      </c>
      <c r="AD23" s="9">
        <v>10486.18</v>
      </c>
      <c r="AE23" s="10">
        <v>4.0686457136431854E-2</v>
      </c>
      <c r="AF23" s="9">
        <v>0</v>
      </c>
      <c r="AG23" s="10">
        <v>0</v>
      </c>
      <c r="AH23" s="9">
        <v>4460.09</v>
      </c>
      <c r="AI23" s="10">
        <v>2.9278096788809008E-2</v>
      </c>
      <c r="AJ23" s="9">
        <v>0</v>
      </c>
      <c r="AK23" s="10">
        <v>0</v>
      </c>
      <c r="AL23" s="9">
        <v>0</v>
      </c>
      <c r="AM23" s="10">
        <v>0</v>
      </c>
      <c r="AN23" s="9">
        <v>0</v>
      </c>
      <c r="AO23" s="10">
        <v>0</v>
      </c>
      <c r="AP23" s="9">
        <v>0</v>
      </c>
      <c r="AQ23" s="10">
        <v>0</v>
      </c>
      <c r="AR23" s="9">
        <v>4460.09</v>
      </c>
      <c r="AS23" s="10">
        <v>6.6464490534999289E-3</v>
      </c>
      <c r="AT23" s="9">
        <v>0</v>
      </c>
      <c r="AU23" s="10">
        <v>0</v>
      </c>
      <c r="AV23" s="9">
        <v>0</v>
      </c>
      <c r="AW23" s="10">
        <v>0</v>
      </c>
      <c r="AX23" s="9">
        <v>0</v>
      </c>
      <c r="AY23" s="10">
        <v>0</v>
      </c>
      <c r="AZ23" s="9">
        <v>0</v>
      </c>
      <c r="BA23" s="10">
        <v>0</v>
      </c>
      <c r="BB23" s="9">
        <v>0</v>
      </c>
      <c r="BC23" s="10">
        <v>0</v>
      </c>
      <c r="BD23" s="9">
        <v>0</v>
      </c>
      <c r="BE23" s="10">
        <v>0</v>
      </c>
      <c r="BF23" s="9">
        <v>0</v>
      </c>
      <c r="BG23" s="10">
        <v>0</v>
      </c>
      <c r="BH23" s="9">
        <v>0</v>
      </c>
      <c r="BI23" s="10">
        <v>0</v>
      </c>
      <c r="BJ23" s="9">
        <v>0</v>
      </c>
      <c r="BK23" s="10">
        <v>0</v>
      </c>
      <c r="BL23" s="9">
        <v>0</v>
      </c>
      <c r="BM23" s="10">
        <v>0</v>
      </c>
      <c r="BN23" s="9">
        <v>0</v>
      </c>
      <c r="BO23" s="10">
        <v>0</v>
      </c>
      <c r="BP23" s="9">
        <v>14946.27</v>
      </c>
      <c r="BQ23" s="10">
        <v>1.3098523162496014E-2</v>
      </c>
    </row>
    <row r="24" spans="5:69" outlineLevel="5" x14ac:dyDescent="0.25">
      <c r="F24" s="8" t="s">
        <v>74</v>
      </c>
      <c r="J24" s="9">
        <v>0</v>
      </c>
      <c r="K24" s="10">
        <v>0</v>
      </c>
      <c r="L24" s="9">
        <v>0</v>
      </c>
      <c r="M24" s="10">
        <v>0</v>
      </c>
      <c r="N24" s="9">
        <v>0</v>
      </c>
      <c r="O24" s="10">
        <v>0</v>
      </c>
      <c r="P24" s="9">
        <v>0</v>
      </c>
      <c r="Q24" s="10">
        <v>0</v>
      </c>
      <c r="R24" s="9">
        <v>0</v>
      </c>
      <c r="S24" s="10">
        <v>0</v>
      </c>
      <c r="T24" s="9">
        <v>0</v>
      </c>
      <c r="U24" s="10">
        <v>0</v>
      </c>
      <c r="V24" s="9">
        <v>0</v>
      </c>
      <c r="W24" s="10">
        <v>0</v>
      </c>
      <c r="X24" s="9">
        <v>1583.74</v>
      </c>
      <c r="Y24" s="10">
        <v>4.4970307341869631E-2</v>
      </c>
      <c r="Z24" s="9">
        <v>0</v>
      </c>
      <c r="AA24" s="10">
        <v>0</v>
      </c>
      <c r="AB24" s="9">
        <v>0</v>
      </c>
      <c r="AC24" s="10">
        <v>0</v>
      </c>
      <c r="AD24" s="9">
        <v>1583.74</v>
      </c>
      <c r="AE24" s="10">
        <v>6.144923091655167E-3</v>
      </c>
      <c r="AF24" s="9">
        <v>0</v>
      </c>
      <c r="AG24" s="10">
        <v>0</v>
      </c>
      <c r="AH24" s="9">
        <v>0</v>
      </c>
      <c r="AI24" s="10">
        <v>0</v>
      </c>
      <c r="AJ24" s="9">
        <v>0</v>
      </c>
      <c r="AK24" s="10">
        <v>0</v>
      </c>
      <c r="AL24" s="9">
        <v>0</v>
      </c>
      <c r="AM24" s="10">
        <v>0</v>
      </c>
      <c r="AN24" s="9">
        <v>0</v>
      </c>
      <c r="AO24" s="10">
        <v>0</v>
      </c>
      <c r="AP24" s="9">
        <v>0</v>
      </c>
      <c r="AQ24" s="10">
        <v>0</v>
      </c>
      <c r="AR24" s="9">
        <v>0</v>
      </c>
      <c r="AS24" s="10">
        <v>0</v>
      </c>
      <c r="AT24" s="9">
        <v>0</v>
      </c>
      <c r="AU24" s="10">
        <v>0</v>
      </c>
      <c r="AV24" s="9">
        <v>0</v>
      </c>
      <c r="AW24" s="10">
        <v>0</v>
      </c>
      <c r="AX24" s="9">
        <v>0</v>
      </c>
      <c r="AY24" s="10">
        <v>0</v>
      </c>
      <c r="AZ24" s="9">
        <v>0</v>
      </c>
      <c r="BA24" s="10">
        <v>0</v>
      </c>
      <c r="BB24" s="9">
        <v>0</v>
      </c>
      <c r="BC24" s="10">
        <v>0</v>
      </c>
      <c r="BD24" s="9">
        <v>0</v>
      </c>
      <c r="BE24" s="10">
        <v>0</v>
      </c>
      <c r="BF24" s="9">
        <v>0</v>
      </c>
      <c r="BG24" s="10">
        <v>0</v>
      </c>
      <c r="BH24" s="9">
        <v>0</v>
      </c>
      <c r="BI24" s="10">
        <v>0</v>
      </c>
      <c r="BJ24" s="9">
        <v>0</v>
      </c>
      <c r="BK24" s="10">
        <v>0</v>
      </c>
      <c r="BL24" s="9">
        <v>0</v>
      </c>
      <c r="BM24" s="10">
        <v>0</v>
      </c>
      <c r="BN24" s="9">
        <v>0</v>
      </c>
      <c r="BO24" s="10">
        <v>0</v>
      </c>
      <c r="BP24" s="9">
        <v>1583.74</v>
      </c>
      <c r="BQ24" s="10">
        <v>1.3879486369088366E-3</v>
      </c>
    </row>
    <row r="25" spans="5:69" outlineLevel="5" x14ac:dyDescent="0.25">
      <c r="F25" s="8" t="s">
        <v>75</v>
      </c>
      <c r="J25" s="9">
        <v>0</v>
      </c>
      <c r="K25" s="10">
        <v>0</v>
      </c>
      <c r="L25" s="9">
        <v>0</v>
      </c>
      <c r="M25" s="10">
        <v>0</v>
      </c>
      <c r="N25" s="9">
        <v>0</v>
      </c>
      <c r="O25" s="10">
        <v>0</v>
      </c>
      <c r="P25" s="9">
        <v>0</v>
      </c>
      <c r="Q25" s="10">
        <v>0</v>
      </c>
      <c r="R25" s="9">
        <v>0</v>
      </c>
      <c r="S25" s="10">
        <v>0</v>
      </c>
      <c r="T25" s="9">
        <v>0</v>
      </c>
      <c r="U25" s="10">
        <v>0</v>
      </c>
      <c r="V25" s="9">
        <v>0</v>
      </c>
      <c r="W25" s="10">
        <v>0</v>
      </c>
      <c r="X25" s="9">
        <v>580.16999999999996</v>
      </c>
      <c r="Y25" s="10">
        <v>1.6473930828628754E-2</v>
      </c>
      <c r="Z25" s="9">
        <v>0</v>
      </c>
      <c r="AA25" s="10">
        <v>0</v>
      </c>
      <c r="AB25" s="9">
        <v>0</v>
      </c>
      <c r="AC25" s="10">
        <v>0</v>
      </c>
      <c r="AD25" s="9">
        <v>580.16999999999996</v>
      </c>
      <c r="AE25" s="10">
        <v>2.251063956258968E-3</v>
      </c>
      <c r="AF25" s="9">
        <v>0</v>
      </c>
      <c r="AG25" s="10">
        <v>0</v>
      </c>
      <c r="AH25" s="9">
        <v>30</v>
      </c>
      <c r="AI25" s="10">
        <v>1.9693389677434092E-4</v>
      </c>
      <c r="AJ25" s="9">
        <v>0</v>
      </c>
      <c r="AK25" s="10">
        <v>0</v>
      </c>
      <c r="AL25" s="9">
        <v>0</v>
      </c>
      <c r="AM25" s="10">
        <v>0</v>
      </c>
      <c r="AN25" s="9">
        <v>0</v>
      </c>
      <c r="AO25" s="10">
        <v>0</v>
      </c>
      <c r="AP25" s="9">
        <v>0</v>
      </c>
      <c r="AQ25" s="10">
        <v>0</v>
      </c>
      <c r="AR25" s="9">
        <v>30</v>
      </c>
      <c r="AS25" s="10">
        <v>4.4706154271550092E-5</v>
      </c>
      <c r="AT25" s="9">
        <v>0</v>
      </c>
      <c r="AU25" s="10">
        <v>0</v>
      </c>
      <c r="AV25" s="9">
        <v>0</v>
      </c>
      <c r="AW25" s="10">
        <v>0</v>
      </c>
      <c r="AX25" s="9">
        <v>0</v>
      </c>
      <c r="AY25" s="10">
        <v>0</v>
      </c>
      <c r="AZ25" s="9">
        <v>0</v>
      </c>
      <c r="BA25" s="10">
        <v>0</v>
      </c>
      <c r="BB25" s="9">
        <v>0</v>
      </c>
      <c r="BC25" s="10">
        <v>0</v>
      </c>
      <c r="BD25" s="9">
        <v>0</v>
      </c>
      <c r="BE25" s="10">
        <v>0</v>
      </c>
      <c r="BF25" s="9">
        <v>0</v>
      </c>
      <c r="BG25" s="10">
        <v>0</v>
      </c>
      <c r="BH25" s="9">
        <v>0</v>
      </c>
      <c r="BI25" s="10">
        <v>0</v>
      </c>
      <c r="BJ25" s="9">
        <v>0</v>
      </c>
      <c r="BK25" s="10">
        <v>0</v>
      </c>
      <c r="BL25" s="9">
        <v>0</v>
      </c>
      <c r="BM25" s="10">
        <v>0</v>
      </c>
      <c r="BN25" s="9">
        <v>0</v>
      </c>
      <c r="BO25" s="10">
        <v>0</v>
      </c>
      <c r="BP25" s="9">
        <v>610.16999999999996</v>
      </c>
      <c r="BQ25" s="10">
        <v>5.347371536885251E-4</v>
      </c>
    </row>
    <row r="26" spans="5:69" outlineLevel="5" x14ac:dyDescent="0.25">
      <c r="F26" s="8" t="s">
        <v>76</v>
      </c>
      <c r="J26" s="9">
        <v>0</v>
      </c>
      <c r="K26" s="10">
        <v>0</v>
      </c>
      <c r="L26" s="9">
        <v>0</v>
      </c>
      <c r="M26" s="10">
        <v>0</v>
      </c>
      <c r="N26" s="9">
        <v>0</v>
      </c>
      <c r="O26" s="10">
        <v>0</v>
      </c>
      <c r="P26" s="9">
        <v>0</v>
      </c>
      <c r="Q26" s="10">
        <v>0</v>
      </c>
      <c r="R26" s="9">
        <v>0</v>
      </c>
      <c r="S26" s="10">
        <v>0</v>
      </c>
      <c r="T26" s="9">
        <v>0</v>
      </c>
      <c r="U26" s="10">
        <v>0</v>
      </c>
      <c r="V26" s="9">
        <v>0</v>
      </c>
      <c r="W26" s="10">
        <v>0</v>
      </c>
      <c r="X26" s="9">
        <v>4700.21</v>
      </c>
      <c r="Y26" s="10">
        <v>0.13346249275217464</v>
      </c>
      <c r="Z26" s="9">
        <v>0</v>
      </c>
      <c r="AA26" s="10">
        <v>0</v>
      </c>
      <c r="AB26" s="9">
        <v>0</v>
      </c>
      <c r="AC26" s="10">
        <v>0</v>
      </c>
      <c r="AD26" s="9">
        <v>4700.21</v>
      </c>
      <c r="AE26" s="10">
        <v>1.8236850091952299E-2</v>
      </c>
      <c r="AF26" s="9">
        <v>0</v>
      </c>
      <c r="AG26" s="10">
        <v>0</v>
      </c>
      <c r="AH26" s="9">
        <v>1477.22</v>
      </c>
      <c r="AI26" s="10">
        <v>9.6971563664330629E-3</v>
      </c>
      <c r="AJ26" s="9">
        <v>0</v>
      </c>
      <c r="AK26" s="10">
        <v>0</v>
      </c>
      <c r="AL26" s="9">
        <v>0</v>
      </c>
      <c r="AM26" s="10">
        <v>0</v>
      </c>
      <c r="AN26" s="9">
        <v>0</v>
      </c>
      <c r="AO26" s="10">
        <v>0</v>
      </c>
      <c r="AP26" s="9">
        <v>0</v>
      </c>
      <c r="AQ26" s="10">
        <v>0</v>
      </c>
      <c r="AR26" s="9">
        <v>1477.22</v>
      </c>
      <c r="AS26" s="10">
        <v>2.2013608404339744E-3</v>
      </c>
      <c r="AT26" s="9">
        <v>0</v>
      </c>
      <c r="AU26" s="10">
        <v>0</v>
      </c>
      <c r="AV26" s="9">
        <v>0</v>
      </c>
      <c r="AW26" s="10">
        <v>0</v>
      </c>
      <c r="AX26" s="9">
        <v>0</v>
      </c>
      <c r="AY26" s="10">
        <v>0</v>
      </c>
      <c r="AZ26" s="9">
        <v>0</v>
      </c>
      <c r="BA26" s="10">
        <v>0</v>
      </c>
      <c r="BB26" s="9">
        <v>0</v>
      </c>
      <c r="BC26" s="10">
        <v>0</v>
      </c>
      <c r="BD26" s="9">
        <v>0</v>
      </c>
      <c r="BE26" s="10">
        <v>0</v>
      </c>
      <c r="BF26" s="9">
        <v>0</v>
      </c>
      <c r="BG26" s="10">
        <v>0</v>
      </c>
      <c r="BH26" s="9">
        <v>0</v>
      </c>
      <c r="BI26" s="10">
        <v>0</v>
      </c>
      <c r="BJ26" s="9">
        <v>0</v>
      </c>
      <c r="BK26" s="10">
        <v>0</v>
      </c>
      <c r="BL26" s="9">
        <v>0</v>
      </c>
      <c r="BM26" s="10">
        <v>0</v>
      </c>
      <c r="BN26" s="9">
        <v>0</v>
      </c>
      <c r="BO26" s="10">
        <v>0</v>
      </c>
      <c r="BP26" s="9">
        <v>6177.43</v>
      </c>
      <c r="BQ26" s="10">
        <v>5.4137393436421094E-3</v>
      </c>
    </row>
    <row r="27" spans="5:69" outlineLevel="5" x14ac:dyDescent="0.25">
      <c r="F27" s="8" t="s">
        <v>77</v>
      </c>
      <c r="J27" s="9">
        <v>0</v>
      </c>
      <c r="K27" s="10">
        <v>0</v>
      </c>
      <c r="L27" s="9">
        <v>0</v>
      </c>
      <c r="M27" s="10">
        <v>0</v>
      </c>
      <c r="N27" s="9">
        <v>0</v>
      </c>
      <c r="O27" s="10">
        <v>0</v>
      </c>
      <c r="P27" s="9">
        <v>0</v>
      </c>
      <c r="Q27" s="10">
        <v>0</v>
      </c>
      <c r="R27" s="9">
        <v>0</v>
      </c>
      <c r="S27" s="10">
        <v>0</v>
      </c>
      <c r="T27" s="9">
        <v>0</v>
      </c>
      <c r="U27" s="10">
        <v>0</v>
      </c>
      <c r="V27" s="9">
        <v>0</v>
      </c>
      <c r="W27" s="10">
        <v>0</v>
      </c>
      <c r="X27" s="9">
        <v>2300.2800000000002</v>
      </c>
      <c r="Y27" s="10">
        <v>6.5316465185166678E-2</v>
      </c>
      <c r="Z27" s="9">
        <v>0</v>
      </c>
      <c r="AA27" s="10">
        <v>0</v>
      </c>
      <c r="AB27" s="9">
        <v>0</v>
      </c>
      <c r="AC27" s="10">
        <v>0</v>
      </c>
      <c r="AD27" s="9">
        <v>2300.2800000000002</v>
      </c>
      <c r="AE27" s="10">
        <v>8.9251036718606264E-3</v>
      </c>
      <c r="AF27" s="9">
        <v>0</v>
      </c>
      <c r="AG27" s="10">
        <v>0</v>
      </c>
      <c r="AH27" s="9">
        <v>639.98</v>
      </c>
      <c r="AI27" s="10">
        <v>4.2011251752547569E-3</v>
      </c>
      <c r="AJ27" s="9">
        <v>0</v>
      </c>
      <c r="AK27" s="10">
        <v>0</v>
      </c>
      <c r="AL27" s="9">
        <v>0</v>
      </c>
      <c r="AM27" s="10">
        <v>0</v>
      </c>
      <c r="AN27" s="9">
        <v>0</v>
      </c>
      <c r="AO27" s="10">
        <v>0</v>
      </c>
      <c r="AP27" s="9">
        <v>0</v>
      </c>
      <c r="AQ27" s="10">
        <v>0</v>
      </c>
      <c r="AR27" s="9">
        <v>639.98</v>
      </c>
      <c r="AS27" s="10">
        <v>9.5370148702355435E-4</v>
      </c>
      <c r="AT27" s="9">
        <v>0</v>
      </c>
      <c r="AU27" s="10">
        <v>0</v>
      </c>
      <c r="AV27" s="9">
        <v>0</v>
      </c>
      <c r="AW27" s="10">
        <v>0</v>
      </c>
      <c r="AX27" s="9">
        <v>0</v>
      </c>
      <c r="AY27" s="10">
        <v>0</v>
      </c>
      <c r="AZ27" s="9">
        <v>0</v>
      </c>
      <c r="BA27" s="10">
        <v>0</v>
      </c>
      <c r="BB27" s="9">
        <v>0</v>
      </c>
      <c r="BC27" s="10">
        <v>0</v>
      </c>
      <c r="BD27" s="9">
        <v>0</v>
      </c>
      <c r="BE27" s="10">
        <v>0</v>
      </c>
      <c r="BF27" s="9">
        <v>0</v>
      </c>
      <c r="BG27" s="10">
        <v>0</v>
      </c>
      <c r="BH27" s="9">
        <v>0</v>
      </c>
      <c r="BI27" s="10">
        <v>0</v>
      </c>
      <c r="BJ27" s="9">
        <v>0</v>
      </c>
      <c r="BK27" s="10">
        <v>0</v>
      </c>
      <c r="BL27" s="9">
        <v>0</v>
      </c>
      <c r="BM27" s="10">
        <v>0</v>
      </c>
      <c r="BN27" s="9">
        <v>0</v>
      </c>
      <c r="BO27" s="10">
        <v>0</v>
      </c>
      <c r="BP27" s="9">
        <v>2940.26</v>
      </c>
      <c r="BQ27" s="10">
        <v>2.5767675623256194E-3</v>
      </c>
    </row>
    <row r="28" spans="5:69" outlineLevel="5" x14ac:dyDescent="0.25">
      <c r="F28" s="8" t="s">
        <v>78</v>
      </c>
      <c r="J28" s="9">
        <v>0</v>
      </c>
      <c r="K28" s="10">
        <v>0</v>
      </c>
      <c r="L28" s="9">
        <v>0</v>
      </c>
      <c r="M28" s="10">
        <v>0</v>
      </c>
      <c r="N28" s="9">
        <v>0</v>
      </c>
      <c r="O28" s="10">
        <v>0</v>
      </c>
      <c r="P28" s="9">
        <v>0</v>
      </c>
      <c r="Q28" s="10">
        <v>0</v>
      </c>
      <c r="R28" s="9">
        <v>0</v>
      </c>
      <c r="S28" s="10">
        <v>0</v>
      </c>
      <c r="T28" s="9">
        <v>0</v>
      </c>
      <c r="U28" s="10">
        <v>0</v>
      </c>
      <c r="V28" s="9">
        <v>0</v>
      </c>
      <c r="W28" s="10">
        <v>0</v>
      </c>
      <c r="X28" s="9">
        <v>3458.45</v>
      </c>
      <c r="Y28" s="10">
        <v>9.8202709678665068E-2</v>
      </c>
      <c r="Z28" s="9">
        <v>0</v>
      </c>
      <c r="AA28" s="10">
        <v>0</v>
      </c>
      <c r="AB28" s="9">
        <v>0</v>
      </c>
      <c r="AC28" s="10">
        <v>0</v>
      </c>
      <c r="AD28" s="9">
        <v>3458.45</v>
      </c>
      <c r="AE28" s="10">
        <v>1.341881196808492E-2</v>
      </c>
      <c r="AF28" s="9">
        <v>0</v>
      </c>
      <c r="AG28" s="10">
        <v>0</v>
      </c>
      <c r="AH28" s="9">
        <v>190</v>
      </c>
      <c r="AI28" s="10">
        <v>1.2472480129041591E-3</v>
      </c>
      <c r="AJ28" s="9">
        <v>0</v>
      </c>
      <c r="AK28" s="10">
        <v>0</v>
      </c>
      <c r="AL28" s="9">
        <v>0</v>
      </c>
      <c r="AM28" s="10">
        <v>0</v>
      </c>
      <c r="AN28" s="9">
        <v>0</v>
      </c>
      <c r="AO28" s="10">
        <v>0</v>
      </c>
      <c r="AP28" s="9">
        <v>0</v>
      </c>
      <c r="AQ28" s="10">
        <v>0</v>
      </c>
      <c r="AR28" s="9">
        <v>190</v>
      </c>
      <c r="AS28" s="10">
        <v>2.8313897705315062E-4</v>
      </c>
      <c r="AT28" s="9">
        <v>0</v>
      </c>
      <c r="AU28" s="10">
        <v>0</v>
      </c>
      <c r="AV28" s="9">
        <v>0</v>
      </c>
      <c r="AW28" s="10">
        <v>0</v>
      </c>
      <c r="AX28" s="9">
        <v>0</v>
      </c>
      <c r="AY28" s="10">
        <v>0</v>
      </c>
      <c r="AZ28" s="9">
        <v>0</v>
      </c>
      <c r="BA28" s="10">
        <v>0</v>
      </c>
      <c r="BB28" s="9">
        <v>0</v>
      </c>
      <c r="BC28" s="10">
        <v>0</v>
      </c>
      <c r="BD28" s="9">
        <v>0</v>
      </c>
      <c r="BE28" s="10">
        <v>0</v>
      </c>
      <c r="BF28" s="9">
        <v>0</v>
      </c>
      <c r="BG28" s="10">
        <v>0</v>
      </c>
      <c r="BH28" s="9">
        <v>0</v>
      </c>
      <c r="BI28" s="10">
        <v>0</v>
      </c>
      <c r="BJ28" s="9">
        <v>0</v>
      </c>
      <c r="BK28" s="10">
        <v>0</v>
      </c>
      <c r="BL28" s="9">
        <v>0</v>
      </c>
      <c r="BM28" s="10">
        <v>0</v>
      </c>
      <c r="BN28" s="9">
        <v>0</v>
      </c>
      <c r="BO28" s="10">
        <v>0</v>
      </c>
      <c r="BP28" s="9">
        <v>3648.45</v>
      </c>
      <c r="BQ28" s="10">
        <v>3.1974069003308904E-3</v>
      </c>
    </row>
    <row r="29" spans="5:69" outlineLevel="5" x14ac:dyDescent="0.25">
      <c r="F29" s="8" t="s">
        <v>79</v>
      </c>
      <c r="J29" s="9">
        <v>0</v>
      </c>
      <c r="K29" s="10">
        <v>0</v>
      </c>
      <c r="L29" s="9">
        <v>0</v>
      </c>
      <c r="M29" s="10">
        <v>0</v>
      </c>
      <c r="N29" s="9">
        <v>0</v>
      </c>
      <c r="O29" s="10">
        <v>0</v>
      </c>
      <c r="P29" s="9">
        <v>0</v>
      </c>
      <c r="Q29" s="10">
        <v>0</v>
      </c>
      <c r="R29" s="9">
        <v>0</v>
      </c>
      <c r="S29" s="10">
        <v>0</v>
      </c>
      <c r="T29" s="9">
        <v>0</v>
      </c>
      <c r="U29" s="10">
        <v>0</v>
      </c>
      <c r="V29" s="9">
        <v>0</v>
      </c>
      <c r="W29" s="10">
        <v>0</v>
      </c>
      <c r="X29" s="9">
        <v>324.58</v>
      </c>
      <c r="Y29" s="10">
        <v>9.2164511580335434E-3</v>
      </c>
      <c r="Z29" s="9">
        <v>0</v>
      </c>
      <c r="AA29" s="10">
        <v>0</v>
      </c>
      <c r="AB29" s="9">
        <v>0</v>
      </c>
      <c r="AC29" s="10">
        <v>0</v>
      </c>
      <c r="AD29" s="9">
        <v>324.58</v>
      </c>
      <c r="AE29" s="10">
        <v>1.2593728371383143E-3</v>
      </c>
      <c r="AF29" s="9">
        <v>0</v>
      </c>
      <c r="AG29" s="10">
        <v>0</v>
      </c>
      <c r="AH29" s="9">
        <v>0</v>
      </c>
      <c r="AI29" s="10">
        <v>0</v>
      </c>
      <c r="AJ29" s="9">
        <v>0</v>
      </c>
      <c r="AK29" s="10">
        <v>0</v>
      </c>
      <c r="AL29" s="9">
        <v>0</v>
      </c>
      <c r="AM29" s="10">
        <v>0</v>
      </c>
      <c r="AN29" s="9">
        <v>0</v>
      </c>
      <c r="AO29" s="10">
        <v>0</v>
      </c>
      <c r="AP29" s="9">
        <v>0</v>
      </c>
      <c r="AQ29" s="10">
        <v>0</v>
      </c>
      <c r="AR29" s="9">
        <v>0</v>
      </c>
      <c r="AS29" s="10">
        <v>0</v>
      </c>
      <c r="AT29" s="9">
        <v>0</v>
      </c>
      <c r="AU29" s="10">
        <v>0</v>
      </c>
      <c r="AV29" s="9">
        <v>0</v>
      </c>
      <c r="AW29" s="10">
        <v>0</v>
      </c>
      <c r="AX29" s="9">
        <v>0</v>
      </c>
      <c r="AY29" s="10">
        <v>0</v>
      </c>
      <c r="AZ29" s="9">
        <v>0</v>
      </c>
      <c r="BA29" s="10">
        <v>0</v>
      </c>
      <c r="BB29" s="9">
        <v>0</v>
      </c>
      <c r="BC29" s="10">
        <v>0</v>
      </c>
      <c r="BD29" s="9">
        <v>0</v>
      </c>
      <c r="BE29" s="10">
        <v>0</v>
      </c>
      <c r="BF29" s="9">
        <v>0</v>
      </c>
      <c r="BG29" s="10">
        <v>0</v>
      </c>
      <c r="BH29" s="9">
        <v>0</v>
      </c>
      <c r="BI29" s="10">
        <v>0</v>
      </c>
      <c r="BJ29" s="9">
        <v>0</v>
      </c>
      <c r="BK29" s="10">
        <v>0</v>
      </c>
      <c r="BL29" s="9">
        <v>0</v>
      </c>
      <c r="BM29" s="10">
        <v>0</v>
      </c>
      <c r="BN29" s="9">
        <v>0</v>
      </c>
      <c r="BO29" s="10">
        <v>0</v>
      </c>
      <c r="BP29" s="9">
        <v>324.58</v>
      </c>
      <c r="BQ29" s="10">
        <v>2.8445348893623335E-4</v>
      </c>
    </row>
    <row r="30" spans="5:69" outlineLevel="5" x14ac:dyDescent="0.25">
      <c r="F30" s="8" t="s">
        <v>80</v>
      </c>
      <c r="J30" s="9">
        <v>-47.7</v>
      </c>
      <c r="K30" s="10">
        <v>-4.6956685066730671E-4</v>
      </c>
      <c r="L30" s="9">
        <v>-13.36</v>
      </c>
      <c r="M30" s="10">
        <v>-1.4679574876874516E-4</v>
      </c>
      <c r="N30" s="9">
        <v>0</v>
      </c>
      <c r="O30" s="10">
        <v>0</v>
      </c>
      <c r="P30" s="9">
        <v>0</v>
      </c>
      <c r="Q30" s="10">
        <v>0</v>
      </c>
      <c r="R30" s="9">
        <v>-1.86</v>
      </c>
      <c r="S30" s="10">
        <v>-3.8637307852098048E-2</v>
      </c>
      <c r="T30" s="9">
        <v>-62.92</v>
      </c>
      <c r="U30" s="10">
        <v>-3.2661632906190257E-4</v>
      </c>
      <c r="V30" s="9">
        <v>0</v>
      </c>
      <c r="W30" s="10">
        <v>0</v>
      </c>
      <c r="X30" s="9">
        <v>665.13</v>
      </c>
      <c r="Y30" s="10">
        <v>1.8886370567326546E-2</v>
      </c>
      <c r="Z30" s="9">
        <v>0</v>
      </c>
      <c r="AA30" s="10">
        <v>0</v>
      </c>
      <c r="AB30" s="9">
        <v>0</v>
      </c>
      <c r="AC30" s="10">
        <v>0</v>
      </c>
      <c r="AD30" s="9">
        <v>665.13</v>
      </c>
      <c r="AE30" s="10">
        <v>2.5807093941888196E-3</v>
      </c>
      <c r="AF30" s="9">
        <v>0</v>
      </c>
      <c r="AG30" s="10">
        <v>0</v>
      </c>
      <c r="AH30" s="9">
        <v>0</v>
      </c>
      <c r="AI30" s="10">
        <v>0</v>
      </c>
      <c r="AJ30" s="9">
        <v>0</v>
      </c>
      <c r="AK30" s="10">
        <v>0</v>
      </c>
      <c r="AL30" s="9">
        <v>-3.16</v>
      </c>
      <c r="AM30" s="10">
        <v>-1.9083371323937269E-5</v>
      </c>
      <c r="AN30" s="9">
        <v>0</v>
      </c>
      <c r="AO30" s="10">
        <v>0</v>
      </c>
      <c r="AP30" s="9">
        <v>0</v>
      </c>
      <c r="AQ30" s="10">
        <v>0</v>
      </c>
      <c r="AR30" s="9">
        <v>-3.16</v>
      </c>
      <c r="AS30" s="10">
        <v>-4.7090482499366102E-6</v>
      </c>
      <c r="AT30" s="9">
        <v>0</v>
      </c>
      <c r="AU30" s="10">
        <v>0</v>
      </c>
      <c r="AV30" s="9">
        <v>0</v>
      </c>
      <c r="AW30" s="10">
        <v>0</v>
      </c>
      <c r="AX30" s="9">
        <v>0</v>
      </c>
      <c r="AY30" s="10">
        <v>0</v>
      </c>
      <c r="AZ30" s="9">
        <v>0</v>
      </c>
      <c r="BA30" s="10">
        <v>0</v>
      </c>
      <c r="BB30" s="9">
        <v>0</v>
      </c>
      <c r="BC30" s="10">
        <v>0</v>
      </c>
      <c r="BD30" s="9">
        <v>0</v>
      </c>
      <c r="BE30" s="10">
        <v>0</v>
      </c>
      <c r="BF30" s="9">
        <v>0</v>
      </c>
      <c r="BG30" s="10">
        <v>0</v>
      </c>
      <c r="BH30" s="9">
        <v>0</v>
      </c>
      <c r="BI30" s="10">
        <v>0</v>
      </c>
      <c r="BJ30" s="9">
        <v>0</v>
      </c>
      <c r="BK30" s="10">
        <v>0</v>
      </c>
      <c r="BL30" s="9">
        <v>0</v>
      </c>
      <c r="BM30" s="10">
        <v>0</v>
      </c>
      <c r="BN30" s="9">
        <v>0</v>
      </c>
      <c r="BO30" s="10">
        <v>0</v>
      </c>
      <c r="BP30" s="9">
        <v>599.04999999999995</v>
      </c>
      <c r="BQ30" s="10">
        <v>5.2499187425981443E-4</v>
      </c>
    </row>
    <row r="31" spans="5:69" outlineLevel="5" x14ac:dyDescent="0.25">
      <c r="F31" s="8" t="s">
        <v>81</v>
      </c>
      <c r="J31" s="9">
        <v>0</v>
      </c>
      <c r="K31" s="10">
        <v>0</v>
      </c>
      <c r="L31" s="9">
        <v>0</v>
      </c>
      <c r="M31" s="10">
        <v>0</v>
      </c>
      <c r="N31" s="9">
        <v>0</v>
      </c>
      <c r="O31" s="10">
        <v>0</v>
      </c>
      <c r="P31" s="9">
        <v>0</v>
      </c>
      <c r="Q31" s="10">
        <v>0</v>
      </c>
      <c r="R31" s="9">
        <v>0</v>
      </c>
      <c r="S31" s="10">
        <v>0</v>
      </c>
      <c r="T31" s="9">
        <v>0</v>
      </c>
      <c r="U31" s="10">
        <v>0</v>
      </c>
      <c r="V31" s="9">
        <v>0</v>
      </c>
      <c r="W31" s="10">
        <v>0</v>
      </c>
      <c r="X31" s="9">
        <v>9.67</v>
      </c>
      <c r="Y31" s="10">
        <v>2.7457971131364953E-4</v>
      </c>
      <c r="Z31" s="9">
        <v>0</v>
      </c>
      <c r="AA31" s="10">
        <v>0</v>
      </c>
      <c r="AB31" s="9">
        <v>0</v>
      </c>
      <c r="AC31" s="10">
        <v>0</v>
      </c>
      <c r="AD31" s="9">
        <v>9.67</v>
      </c>
      <c r="AE31" s="10">
        <v>3.7519672608070434E-5</v>
      </c>
      <c r="AF31" s="9">
        <v>0</v>
      </c>
      <c r="AG31" s="10">
        <v>0</v>
      </c>
      <c r="AH31" s="9">
        <v>0</v>
      </c>
      <c r="AI31" s="10">
        <v>0</v>
      </c>
      <c r="AJ31" s="9">
        <v>0</v>
      </c>
      <c r="AK31" s="10">
        <v>0</v>
      </c>
      <c r="AL31" s="9">
        <v>0</v>
      </c>
      <c r="AM31" s="10">
        <v>0</v>
      </c>
      <c r="AN31" s="9">
        <v>0</v>
      </c>
      <c r="AO31" s="10">
        <v>0</v>
      </c>
      <c r="AP31" s="9">
        <v>0</v>
      </c>
      <c r="AQ31" s="10">
        <v>0</v>
      </c>
      <c r="AR31" s="9">
        <v>0</v>
      </c>
      <c r="AS31" s="10">
        <v>0</v>
      </c>
      <c r="AT31" s="9">
        <v>0</v>
      </c>
      <c r="AU31" s="10">
        <v>0</v>
      </c>
      <c r="AV31" s="9">
        <v>0</v>
      </c>
      <c r="AW31" s="10">
        <v>0</v>
      </c>
      <c r="AX31" s="9">
        <v>0</v>
      </c>
      <c r="AY31" s="10">
        <v>0</v>
      </c>
      <c r="AZ31" s="9">
        <v>0</v>
      </c>
      <c r="BA31" s="10">
        <v>0</v>
      </c>
      <c r="BB31" s="9">
        <v>0</v>
      </c>
      <c r="BC31" s="10">
        <v>0</v>
      </c>
      <c r="BD31" s="9">
        <v>0</v>
      </c>
      <c r="BE31" s="10">
        <v>0</v>
      </c>
      <c r="BF31" s="9">
        <v>0</v>
      </c>
      <c r="BG31" s="10">
        <v>0</v>
      </c>
      <c r="BH31" s="9">
        <v>0</v>
      </c>
      <c r="BI31" s="10">
        <v>0</v>
      </c>
      <c r="BJ31" s="9">
        <v>0</v>
      </c>
      <c r="BK31" s="10">
        <v>0</v>
      </c>
      <c r="BL31" s="9">
        <v>0</v>
      </c>
      <c r="BM31" s="10">
        <v>0</v>
      </c>
      <c r="BN31" s="9">
        <v>0</v>
      </c>
      <c r="BO31" s="10">
        <v>0</v>
      </c>
      <c r="BP31" s="9">
        <v>9.67</v>
      </c>
      <c r="BQ31" s="10">
        <v>8.474537057161181E-6</v>
      </c>
    </row>
    <row r="32" spans="5:69" outlineLevel="5" x14ac:dyDescent="0.25">
      <c r="F32" s="8" t="s">
        <v>82</v>
      </c>
      <c r="J32" s="9">
        <v>0</v>
      </c>
      <c r="K32" s="10">
        <v>0</v>
      </c>
      <c r="L32" s="9">
        <v>0</v>
      </c>
      <c r="M32" s="10">
        <v>0</v>
      </c>
      <c r="N32" s="9">
        <v>0</v>
      </c>
      <c r="O32" s="10">
        <v>0</v>
      </c>
      <c r="P32" s="9">
        <v>0</v>
      </c>
      <c r="Q32" s="10">
        <v>0</v>
      </c>
      <c r="R32" s="9">
        <v>0</v>
      </c>
      <c r="S32" s="10">
        <v>0</v>
      </c>
      <c r="T32" s="9">
        <v>0</v>
      </c>
      <c r="U32" s="10">
        <v>0</v>
      </c>
      <c r="V32" s="9">
        <v>0</v>
      </c>
      <c r="W32" s="10">
        <v>0</v>
      </c>
      <c r="X32" s="9">
        <v>1355.51</v>
      </c>
      <c r="Y32" s="10">
        <v>3.8489715044753368E-2</v>
      </c>
      <c r="Z32" s="9">
        <v>0</v>
      </c>
      <c r="AA32" s="10">
        <v>0</v>
      </c>
      <c r="AB32" s="9">
        <v>0</v>
      </c>
      <c r="AC32" s="10">
        <v>0</v>
      </c>
      <c r="AD32" s="9">
        <v>1355.51</v>
      </c>
      <c r="AE32" s="10">
        <v>5.2593889779695502E-3</v>
      </c>
      <c r="AF32" s="9">
        <v>0</v>
      </c>
      <c r="AG32" s="10">
        <v>0</v>
      </c>
      <c r="AH32" s="9">
        <v>79.989999999999995</v>
      </c>
      <c r="AI32" s="10">
        <v>5.2509141343265095E-4</v>
      </c>
      <c r="AJ32" s="9">
        <v>0</v>
      </c>
      <c r="AK32" s="10">
        <v>0</v>
      </c>
      <c r="AL32" s="9">
        <v>0</v>
      </c>
      <c r="AM32" s="10">
        <v>0</v>
      </c>
      <c r="AN32" s="9">
        <v>0</v>
      </c>
      <c r="AO32" s="10">
        <v>0</v>
      </c>
      <c r="AP32" s="9">
        <v>0</v>
      </c>
      <c r="AQ32" s="10">
        <v>0</v>
      </c>
      <c r="AR32" s="9">
        <v>79.989999999999995</v>
      </c>
      <c r="AS32" s="10">
        <v>1.1920150933937639E-4</v>
      </c>
      <c r="AT32" s="9">
        <v>0</v>
      </c>
      <c r="AU32" s="10">
        <v>0</v>
      </c>
      <c r="AV32" s="9">
        <v>0</v>
      </c>
      <c r="AW32" s="10">
        <v>0</v>
      </c>
      <c r="AX32" s="9">
        <v>0</v>
      </c>
      <c r="AY32" s="10">
        <v>0</v>
      </c>
      <c r="AZ32" s="9">
        <v>0</v>
      </c>
      <c r="BA32" s="10">
        <v>0</v>
      </c>
      <c r="BB32" s="9">
        <v>0</v>
      </c>
      <c r="BC32" s="10">
        <v>0</v>
      </c>
      <c r="BD32" s="9">
        <v>0</v>
      </c>
      <c r="BE32" s="10">
        <v>0</v>
      </c>
      <c r="BF32" s="9">
        <v>0</v>
      </c>
      <c r="BG32" s="10">
        <v>0</v>
      </c>
      <c r="BH32" s="9">
        <v>0</v>
      </c>
      <c r="BI32" s="10">
        <v>0</v>
      </c>
      <c r="BJ32" s="9">
        <v>0</v>
      </c>
      <c r="BK32" s="10">
        <v>0</v>
      </c>
      <c r="BL32" s="9">
        <v>0</v>
      </c>
      <c r="BM32" s="10">
        <v>0</v>
      </c>
      <c r="BN32" s="9">
        <v>0</v>
      </c>
      <c r="BO32" s="10">
        <v>0</v>
      </c>
      <c r="BP32" s="9">
        <v>1435.5</v>
      </c>
      <c r="BQ32" s="10">
        <v>1.25803494783401E-3</v>
      </c>
    </row>
    <row r="33" spans="5:69" outlineLevel="4" x14ac:dyDescent="0.25">
      <c r="E33" s="8" t="s">
        <v>83</v>
      </c>
      <c r="J33" s="11">
        <f t="shared" ref="J33:AO33" si="4">SUM(J18:J32)</f>
        <v>-47.7</v>
      </c>
      <c r="K33" s="12">
        <f t="shared" si="4"/>
        <v>-4.6956685066730671E-4</v>
      </c>
      <c r="L33" s="11">
        <f t="shared" si="4"/>
        <v>-13.36</v>
      </c>
      <c r="M33" s="12">
        <f t="shared" si="4"/>
        <v>-1.4679574876874516E-4</v>
      </c>
      <c r="N33" s="11">
        <f t="shared" si="4"/>
        <v>0</v>
      </c>
      <c r="O33" s="12">
        <f t="shared" si="4"/>
        <v>0</v>
      </c>
      <c r="P33" s="11">
        <f t="shared" si="4"/>
        <v>0</v>
      </c>
      <c r="Q33" s="12">
        <f t="shared" si="4"/>
        <v>0</v>
      </c>
      <c r="R33" s="11">
        <f t="shared" si="4"/>
        <v>-1.86</v>
      </c>
      <c r="S33" s="12">
        <f t="shared" si="4"/>
        <v>-3.8637307852098048E-2</v>
      </c>
      <c r="T33" s="11">
        <f t="shared" si="4"/>
        <v>-62.92</v>
      </c>
      <c r="U33" s="12">
        <f t="shared" si="4"/>
        <v>-3.2661632906190257E-4</v>
      </c>
      <c r="V33" s="11">
        <f t="shared" si="4"/>
        <v>0</v>
      </c>
      <c r="W33" s="12">
        <f t="shared" si="4"/>
        <v>0</v>
      </c>
      <c r="X33" s="11">
        <f t="shared" si="4"/>
        <v>34105.21</v>
      </c>
      <c r="Y33" s="12">
        <f t="shared" si="4"/>
        <v>0.96841765419766213</v>
      </c>
      <c r="Z33" s="11">
        <f t="shared" si="4"/>
        <v>0</v>
      </c>
      <c r="AA33" s="12">
        <f t="shared" si="4"/>
        <v>0</v>
      </c>
      <c r="AB33" s="11">
        <f t="shared" si="4"/>
        <v>0</v>
      </c>
      <c r="AC33" s="12">
        <f t="shared" si="4"/>
        <v>0</v>
      </c>
      <c r="AD33" s="11">
        <f t="shared" si="4"/>
        <v>34105.21</v>
      </c>
      <c r="AE33" s="12">
        <f t="shared" si="4"/>
        <v>0.13232847088205685</v>
      </c>
      <c r="AF33" s="11">
        <f t="shared" si="4"/>
        <v>0</v>
      </c>
      <c r="AG33" s="12">
        <f t="shared" si="4"/>
        <v>0</v>
      </c>
      <c r="AH33" s="11">
        <f t="shared" si="4"/>
        <v>14717.769999999999</v>
      </c>
      <c r="AI33" s="12">
        <f t="shared" si="4"/>
        <v>9.6614259930949728E-2</v>
      </c>
      <c r="AJ33" s="11">
        <f t="shared" si="4"/>
        <v>0</v>
      </c>
      <c r="AK33" s="12">
        <f t="shared" si="4"/>
        <v>0</v>
      </c>
      <c r="AL33" s="11">
        <f t="shared" si="4"/>
        <v>-3.16</v>
      </c>
      <c r="AM33" s="12">
        <f t="shared" si="4"/>
        <v>-1.9083371323937269E-5</v>
      </c>
      <c r="AN33" s="11">
        <f t="shared" si="4"/>
        <v>0</v>
      </c>
      <c r="AO33" s="12">
        <f t="shared" si="4"/>
        <v>0</v>
      </c>
      <c r="AP33" s="11">
        <f t="shared" ref="AP33:BU33" si="5">SUM(AP18:AP32)</f>
        <v>0</v>
      </c>
      <c r="AQ33" s="12">
        <f t="shared" si="5"/>
        <v>0</v>
      </c>
      <c r="AR33" s="11">
        <f t="shared" si="5"/>
        <v>14714.609999999999</v>
      </c>
      <c r="AS33" s="12">
        <f t="shared" si="5"/>
        <v>2.1927787490189789E-2</v>
      </c>
      <c r="AT33" s="11">
        <f t="shared" si="5"/>
        <v>0</v>
      </c>
      <c r="AU33" s="12">
        <f t="shared" si="5"/>
        <v>0</v>
      </c>
      <c r="AV33" s="11">
        <f t="shared" si="5"/>
        <v>0</v>
      </c>
      <c r="AW33" s="12">
        <f t="shared" si="5"/>
        <v>0</v>
      </c>
      <c r="AX33" s="11">
        <f t="shared" si="5"/>
        <v>0</v>
      </c>
      <c r="AY33" s="12">
        <f t="shared" si="5"/>
        <v>0</v>
      </c>
      <c r="AZ33" s="11">
        <f t="shared" si="5"/>
        <v>0</v>
      </c>
      <c r="BA33" s="12">
        <f t="shared" si="5"/>
        <v>0</v>
      </c>
      <c r="BB33" s="11">
        <f t="shared" si="5"/>
        <v>0</v>
      </c>
      <c r="BC33" s="12">
        <f t="shared" si="5"/>
        <v>0</v>
      </c>
      <c r="BD33" s="11">
        <f t="shared" si="5"/>
        <v>0</v>
      </c>
      <c r="BE33" s="12">
        <f t="shared" si="5"/>
        <v>0</v>
      </c>
      <c r="BF33" s="11">
        <f t="shared" si="5"/>
        <v>0</v>
      </c>
      <c r="BG33" s="12">
        <f t="shared" si="5"/>
        <v>0</v>
      </c>
      <c r="BH33" s="11">
        <f t="shared" si="5"/>
        <v>0</v>
      </c>
      <c r="BI33" s="12">
        <f t="shared" si="5"/>
        <v>0</v>
      </c>
      <c r="BJ33" s="11">
        <f t="shared" si="5"/>
        <v>0</v>
      </c>
      <c r="BK33" s="12">
        <f t="shared" si="5"/>
        <v>0</v>
      </c>
      <c r="BL33" s="11">
        <f t="shared" si="5"/>
        <v>0</v>
      </c>
      <c r="BM33" s="12">
        <f t="shared" si="5"/>
        <v>0</v>
      </c>
      <c r="BN33" s="11">
        <f t="shared" si="5"/>
        <v>0</v>
      </c>
      <c r="BO33" s="12">
        <f t="shared" si="5"/>
        <v>0</v>
      </c>
      <c r="BP33" s="11">
        <f t="shared" si="5"/>
        <v>48756.9</v>
      </c>
      <c r="BQ33" s="12">
        <f t="shared" si="5"/>
        <v>4.2729281886484186E-2</v>
      </c>
    </row>
    <row r="34" spans="5:69" outlineLevel="5" x14ac:dyDescent="0.25">
      <c r="E34" s="8" t="s">
        <v>84</v>
      </c>
    </row>
    <row r="35" spans="5:69" outlineLevel="5" x14ac:dyDescent="0.25">
      <c r="F35" s="8" t="s">
        <v>85</v>
      </c>
      <c r="J35" s="9">
        <v>0</v>
      </c>
      <c r="K35" s="10">
        <v>0</v>
      </c>
      <c r="L35" s="9">
        <v>0</v>
      </c>
      <c r="M35" s="10">
        <v>0</v>
      </c>
      <c r="N35" s="9">
        <v>0</v>
      </c>
      <c r="O35" s="10">
        <v>0</v>
      </c>
      <c r="P35" s="9">
        <v>0</v>
      </c>
      <c r="Q35" s="10">
        <v>0</v>
      </c>
      <c r="R35" s="9">
        <v>0</v>
      </c>
      <c r="S35" s="10">
        <v>0</v>
      </c>
      <c r="T35" s="9">
        <v>0</v>
      </c>
      <c r="U35" s="10">
        <v>0</v>
      </c>
      <c r="V35" s="9">
        <v>0</v>
      </c>
      <c r="W35" s="10">
        <v>0</v>
      </c>
      <c r="X35" s="9">
        <v>0</v>
      </c>
      <c r="Y35" s="10">
        <v>0</v>
      </c>
      <c r="Z35" s="9">
        <v>0</v>
      </c>
      <c r="AA35" s="10">
        <v>0</v>
      </c>
      <c r="AB35" s="9">
        <v>0</v>
      </c>
      <c r="AC35" s="10">
        <v>0</v>
      </c>
      <c r="AD35" s="9">
        <v>0</v>
      </c>
      <c r="AE35" s="10">
        <v>0</v>
      </c>
      <c r="AF35" s="9">
        <v>0</v>
      </c>
      <c r="AG35" s="10">
        <v>0</v>
      </c>
      <c r="AH35" s="9">
        <v>0</v>
      </c>
      <c r="AI35" s="10">
        <v>0</v>
      </c>
      <c r="AJ35" s="9">
        <v>0</v>
      </c>
      <c r="AK35" s="10">
        <v>0</v>
      </c>
      <c r="AL35" s="9">
        <v>-425</v>
      </c>
      <c r="AM35" s="10">
        <v>-2.5665926622383986E-3</v>
      </c>
      <c r="AN35" s="9">
        <v>0</v>
      </c>
      <c r="AO35" s="10">
        <v>0</v>
      </c>
      <c r="AP35" s="9">
        <v>0</v>
      </c>
      <c r="AQ35" s="10">
        <v>0</v>
      </c>
      <c r="AR35" s="9">
        <v>-425</v>
      </c>
      <c r="AS35" s="10">
        <v>-6.3333718551362636E-4</v>
      </c>
      <c r="AT35" s="9">
        <v>0</v>
      </c>
      <c r="AU35" s="10">
        <v>0</v>
      </c>
      <c r="AV35" s="9">
        <v>0</v>
      </c>
      <c r="AW35" s="10">
        <v>0</v>
      </c>
      <c r="AX35" s="9">
        <v>0</v>
      </c>
      <c r="AY35" s="10">
        <v>0</v>
      </c>
      <c r="AZ35" s="9">
        <v>0</v>
      </c>
      <c r="BA35" s="10">
        <v>0</v>
      </c>
      <c r="BB35" s="9">
        <v>0</v>
      </c>
      <c r="BC35" s="10">
        <v>0</v>
      </c>
      <c r="BD35" s="9">
        <v>0</v>
      </c>
      <c r="BE35" s="10">
        <v>0</v>
      </c>
      <c r="BF35" s="9">
        <v>0</v>
      </c>
      <c r="BG35" s="10">
        <v>0</v>
      </c>
      <c r="BH35" s="9">
        <v>0</v>
      </c>
      <c r="BI35" s="10">
        <v>0</v>
      </c>
      <c r="BJ35" s="9">
        <v>0</v>
      </c>
      <c r="BK35" s="10">
        <v>0</v>
      </c>
      <c r="BL35" s="9">
        <v>0</v>
      </c>
      <c r="BM35" s="10">
        <v>0</v>
      </c>
      <c r="BN35" s="9">
        <v>0</v>
      </c>
      <c r="BO35" s="10">
        <v>0</v>
      </c>
      <c r="BP35" s="9">
        <v>-425</v>
      </c>
      <c r="BQ35" s="10">
        <v>-3.7245897097140662E-4</v>
      </c>
    </row>
    <row r="36" spans="5:69" outlineLevel="5" x14ac:dyDescent="0.25">
      <c r="F36" s="8" t="s">
        <v>86</v>
      </c>
      <c r="J36" s="9">
        <v>87.74</v>
      </c>
      <c r="K36" s="10">
        <v>8.6372736850208562E-4</v>
      </c>
      <c r="L36" s="9">
        <v>39.89</v>
      </c>
      <c r="M36" s="10">
        <v>4.3829958221446442E-4</v>
      </c>
      <c r="N36" s="9">
        <v>0</v>
      </c>
      <c r="O36" s="10">
        <v>0</v>
      </c>
      <c r="P36" s="9">
        <v>0</v>
      </c>
      <c r="Q36" s="10">
        <v>0</v>
      </c>
      <c r="R36" s="9">
        <v>0</v>
      </c>
      <c r="S36" s="10">
        <v>0</v>
      </c>
      <c r="T36" s="9">
        <v>127.63</v>
      </c>
      <c r="U36" s="10">
        <v>6.6252450855325219E-4</v>
      </c>
      <c r="V36" s="9">
        <v>10.02</v>
      </c>
      <c r="W36" s="10">
        <v>7.58558653768848E-5</v>
      </c>
      <c r="X36" s="9">
        <v>-808.11</v>
      </c>
      <c r="Y36" s="10">
        <v>-2.2946288573906241E-2</v>
      </c>
      <c r="Z36" s="9">
        <v>0.17</v>
      </c>
      <c r="AA36" s="10">
        <v>1.8800863247165659E-6</v>
      </c>
      <c r="AB36" s="9">
        <v>0</v>
      </c>
      <c r="AC36" s="10">
        <v>0</v>
      </c>
      <c r="AD36" s="9">
        <v>-797.92</v>
      </c>
      <c r="AE36" s="10">
        <v>-3.0959355912545563E-3</v>
      </c>
      <c r="AF36" s="9">
        <v>-178.72</v>
      </c>
      <c r="AG36" s="10">
        <v>-9.6795800128154788E-4</v>
      </c>
      <c r="AH36" s="9">
        <v>-17.23</v>
      </c>
      <c r="AI36" s="10">
        <v>-1.131057013807298E-4</v>
      </c>
      <c r="AJ36" s="9">
        <v>21.68</v>
      </c>
      <c r="AK36" s="10">
        <v>3.4409437708839336E-4</v>
      </c>
      <c r="AL36" s="9">
        <v>278.10000000000002</v>
      </c>
      <c r="AM36" s="10">
        <v>1.679457457337644E-3</v>
      </c>
      <c r="AN36" s="9">
        <v>14.63</v>
      </c>
      <c r="AO36" s="10">
        <v>1.386967811539231E-4</v>
      </c>
      <c r="AP36" s="9">
        <v>0</v>
      </c>
      <c r="AQ36" s="10">
        <v>0</v>
      </c>
      <c r="AR36" s="9">
        <v>118.46</v>
      </c>
      <c r="AS36" s="10">
        <v>1.7652970116692747E-4</v>
      </c>
      <c r="AT36" s="9">
        <v>0</v>
      </c>
      <c r="AU36" s="10">
        <v>0</v>
      </c>
      <c r="AV36" s="9">
        <v>0</v>
      </c>
      <c r="AW36" s="10">
        <v>0</v>
      </c>
      <c r="AX36" s="9">
        <v>0</v>
      </c>
      <c r="AY36" s="10">
        <v>0</v>
      </c>
      <c r="AZ36" s="9">
        <v>0</v>
      </c>
      <c r="BA36" s="10">
        <v>0</v>
      </c>
      <c r="BB36" s="9">
        <v>0</v>
      </c>
      <c r="BC36" s="10">
        <v>0</v>
      </c>
      <c r="BD36" s="9">
        <v>0</v>
      </c>
      <c r="BE36" s="10">
        <v>0</v>
      </c>
      <c r="BF36" s="9">
        <v>0</v>
      </c>
      <c r="BG36" s="10">
        <v>0</v>
      </c>
      <c r="BH36" s="9">
        <v>0</v>
      </c>
      <c r="BI36" s="10">
        <v>0</v>
      </c>
      <c r="BJ36" s="9">
        <v>-199.67</v>
      </c>
      <c r="BK36" s="10">
        <v>1</v>
      </c>
      <c r="BL36" s="9">
        <v>-199.67</v>
      </c>
      <c r="BM36" s="10">
        <v>1</v>
      </c>
      <c r="BN36" s="9">
        <v>0</v>
      </c>
      <c r="BO36" s="10">
        <v>0</v>
      </c>
      <c r="BP36" s="9">
        <v>-751.5</v>
      </c>
      <c r="BQ36" s="10">
        <v>-6.585950980823814E-4</v>
      </c>
    </row>
    <row r="37" spans="5:69" outlineLevel="5" x14ac:dyDescent="0.25">
      <c r="F37" s="8" t="s">
        <v>87</v>
      </c>
      <c r="J37" s="9">
        <v>0</v>
      </c>
      <c r="K37" s="10">
        <v>0</v>
      </c>
      <c r="L37" s="9">
        <v>11</v>
      </c>
      <c r="M37" s="10">
        <v>1.2086476320779916E-4</v>
      </c>
      <c r="N37" s="9">
        <v>0</v>
      </c>
      <c r="O37" s="10">
        <v>0</v>
      </c>
      <c r="P37" s="9">
        <v>0</v>
      </c>
      <c r="Q37" s="10">
        <v>0</v>
      </c>
      <c r="R37" s="9">
        <v>50</v>
      </c>
      <c r="S37" s="10">
        <v>1.0386373078520981</v>
      </c>
      <c r="T37" s="9">
        <v>61</v>
      </c>
      <c r="U37" s="10">
        <v>3.1664965150629462E-4</v>
      </c>
      <c r="V37" s="9">
        <v>0</v>
      </c>
      <c r="W37" s="10">
        <v>0</v>
      </c>
      <c r="X37" s="9">
        <v>0</v>
      </c>
      <c r="Y37" s="10">
        <v>0</v>
      </c>
      <c r="Z37" s="9">
        <v>0</v>
      </c>
      <c r="AA37" s="10">
        <v>0</v>
      </c>
      <c r="AB37" s="9">
        <v>0</v>
      </c>
      <c r="AC37" s="10">
        <v>0</v>
      </c>
      <c r="AD37" s="9">
        <v>0</v>
      </c>
      <c r="AE37" s="10">
        <v>0</v>
      </c>
      <c r="AF37" s="9">
        <v>0</v>
      </c>
      <c r="AG37" s="10">
        <v>0</v>
      </c>
      <c r="AH37" s="9">
        <v>0</v>
      </c>
      <c r="AI37" s="10">
        <v>0</v>
      </c>
      <c r="AJ37" s="9">
        <v>0</v>
      </c>
      <c r="AK37" s="10">
        <v>0</v>
      </c>
      <c r="AL37" s="9">
        <v>0</v>
      </c>
      <c r="AM37" s="10">
        <v>0</v>
      </c>
      <c r="AN37" s="9">
        <v>0</v>
      </c>
      <c r="AO37" s="10">
        <v>0</v>
      </c>
      <c r="AP37" s="9">
        <v>0</v>
      </c>
      <c r="AQ37" s="10">
        <v>0</v>
      </c>
      <c r="AR37" s="9">
        <v>0</v>
      </c>
      <c r="AS37" s="10">
        <v>0</v>
      </c>
      <c r="AT37" s="9">
        <v>0</v>
      </c>
      <c r="AU37" s="10">
        <v>0</v>
      </c>
      <c r="AV37" s="9">
        <v>0</v>
      </c>
      <c r="AW37" s="10">
        <v>0</v>
      </c>
      <c r="AX37" s="9">
        <v>0</v>
      </c>
      <c r="AY37" s="10">
        <v>0</v>
      </c>
      <c r="AZ37" s="9">
        <v>0</v>
      </c>
      <c r="BA37" s="10">
        <v>0</v>
      </c>
      <c r="BB37" s="9">
        <v>0</v>
      </c>
      <c r="BC37" s="10">
        <v>0</v>
      </c>
      <c r="BD37" s="9">
        <v>0</v>
      </c>
      <c r="BE37" s="10">
        <v>0</v>
      </c>
      <c r="BF37" s="9">
        <v>0</v>
      </c>
      <c r="BG37" s="10">
        <v>0</v>
      </c>
      <c r="BH37" s="9">
        <v>0</v>
      </c>
      <c r="BI37" s="10">
        <v>0</v>
      </c>
      <c r="BJ37" s="9">
        <v>0</v>
      </c>
      <c r="BK37" s="10">
        <v>0</v>
      </c>
      <c r="BL37" s="9">
        <v>0</v>
      </c>
      <c r="BM37" s="10">
        <v>0</v>
      </c>
      <c r="BN37" s="9">
        <v>0</v>
      </c>
      <c r="BO37" s="10">
        <v>0</v>
      </c>
      <c r="BP37" s="9">
        <v>61</v>
      </c>
      <c r="BQ37" s="10">
        <v>5.3458817010013661E-5</v>
      </c>
    </row>
    <row r="38" spans="5:69" outlineLevel="4" x14ac:dyDescent="0.25">
      <c r="E38" s="8" t="s">
        <v>88</v>
      </c>
      <c r="J38" s="11">
        <f t="shared" ref="J38:AO38" si="6">SUM(J34:J37)</f>
        <v>87.74</v>
      </c>
      <c r="K38" s="12">
        <f t="shared" si="6"/>
        <v>8.6372736850208562E-4</v>
      </c>
      <c r="L38" s="11">
        <f t="shared" si="6"/>
        <v>50.89</v>
      </c>
      <c r="M38" s="12">
        <f t="shared" si="6"/>
        <v>5.5916434542226362E-4</v>
      </c>
      <c r="N38" s="11">
        <f t="shared" si="6"/>
        <v>0</v>
      </c>
      <c r="O38" s="12">
        <f t="shared" si="6"/>
        <v>0</v>
      </c>
      <c r="P38" s="11">
        <f t="shared" si="6"/>
        <v>0</v>
      </c>
      <c r="Q38" s="12">
        <f t="shared" si="6"/>
        <v>0</v>
      </c>
      <c r="R38" s="11">
        <f t="shared" si="6"/>
        <v>50</v>
      </c>
      <c r="S38" s="12">
        <f t="shared" si="6"/>
        <v>1.0386373078520981</v>
      </c>
      <c r="T38" s="11">
        <f t="shared" si="6"/>
        <v>188.63</v>
      </c>
      <c r="U38" s="12">
        <f t="shared" si="6"/>
        <v>9.7917416005954675E-4</v>
      </c>
      <c r="V38" s="11">
        <f t="shared" si="6"/>
        <v>10.02</v>
      </c>
      <c r="W38" s="12">
        <f t="shared" si="6"/>
        <v>7.58558653768848E-5</v>
      </c>
      <c r="X38" s="11">
        <f t="shared" si="6"/>
        <v>-808.11</v>
      </c>
      <c r="Y38" s="12">
        <f t="shared" si="6"/>
        <v>-2.2946288573906241E-2</v>
      </c>
      <c r="Z38" s="11">
        <f t="shared" si="6"/>
        <v>0.17</v>
      </c>
      <c r="AA38" s="12">
        <f t="shared" si="6"/>
        <v>1.8800863247165659E-6</v>
      </c>
      <c r="AB38" s="11">
        <f t="shared" si="6"/>
        <v>0</v>
      </c>
      <c r="AC38" s="12">
        <f t="shared" si="6"/>
        <v>0</v>
      </c>
      <c r="AD38" s="11">
        <f t="shared" si="6"/>
        <v>-797.92</v>
      </c>
      <c r="AE38" s="12">
        <f t="shared" si="6"/>
        <v>-3.0959355912545563E-3</v>
      </c>
      <c r="AF38" s="11">
        <f t="shared" si="6"/>
        <v>-178.72</v>
      </c>
      <c r="AG38" s="12">
        <f t="shared" si="6"/>
        <v>-9.6795800128154788E-4</v>
      </c>
      <c r="AH38" s="11">
        <f t="shared" si="6"/>
        <v>-17.23</v>
      </c>
      <c r="AI38" s="12">
        <f t="shared" si="6"/>
        <v>-1.131057013807298E-4</v>
      </c>
      <c r="AJ38" s="11">
        <f t="shared" si="6"/>
        <v>21.68</v>
      </c>
      <c r="AK38" s="12">
        <f t="shared" si="6"/>
        <v>3.4409437708839336E-4</v>
      </c>
      <c r="AL38" s="11">
        <f t="shared" si="6"/>
        <v>-146.89999999999998</v>
      </c>
      <c r="AM38" s="12">
        <f t="shared" si="6"/>
        <v>-8.8713520490075462E-4</v>
      </c>
      <c r="AN38" s="11">
        <f t="shared" si="6"/>
        <v>14.63</v>
      </c>
      <c r="AO38" s="12">
        <f t="shared" si="6"/>
        <v>1.386967811539231E-4</v>
      </c>
      <c r="AP38" s="11">
        <f t="shared" ref="AP38:BU38" si="7">SUM(AP34:AP37)</f>
        <v>0</v>
      </c>
      <c r="AQ38" s="12">
        <f t="shared" si="7"/>
        <v>0</v>
      </c>
      <c r="AR38" s="11">
        <f t="shared" si="7"/>
        <v>-306.54000000000002</v>
      </c>
      <c r="AS38" s="12">
        <f t="shared" si="7"/>
        <v>-4.5680748434669886E-4</v>
      </c>
      <c r="AT38" s="11">
        <f t="shared" si="7"/>
        <v>0</v>
      </c>
      <c r="AU38" s="12">
        <f t="shared" si="7"/>
        <v>0</v>
      </c>
      <c r="AV38" s="11">
        <f t="shared" si="7"/>
        <v>0</v>
      </c>
      <c r="AW38" s="12">
        <f t="shared" si="7"/>
        <v>0</v>
      </c>
      <c r="AX38" s="11">
        <f t="shared" si="7"/>
        <v>0</v>
      </c>
      <c r="AY38" s="12">
        <f t="shared" si="7"/>
        <v>0</v>
      </c>
      <c r="AZ38" s="11">
        <f t="shared" si="7"/>
        <v>0</v>
      </c>
      <c r="BA38" s="12">
        <f t="shared" si="7"/>
        <v>0</v>
      </c>
      <c r="BB38" s="11">
        <f t="shared" si="7"/>
        <v>0</v>
      </c>
      <c r="BC38" s="12">
        <f t="shared" si="7"/>
        <v>0</v>
      </c>
      <c r="BD38" s="11">
        <f t="shared" si="7"/>
        <v>0</v>
      </c>
      <c r="BE38" s="12">
        <f t="shared" si="7"/>
        <v>0</v>
      </c>
      <c r="BF38" s="11">
        <f t="shared" si="7"/>
        <v>0</v>
      </c>
      <c r="BG38" s="12">
        <f t="shared" si="7"/>
        <v>0</v>
      </c>
      <c r="BH38" s="11">
        <f t="shared" si="7"/>
        <v>0</v>
      </c>
      <c r="BI38" s="12">
        <f t="shared" si="7"/>
        <v>0</v>
      </c>
      <c r="BJ38" s="11">
        <f t="shared" si="7"/>
        <v>-199.67</v>
      </c>
      <c r="BK38" s="12">
        <f t="shared" si="7"/>
        <v>1</v>
      </c>
      <c r="BL38" s="11">
        <f t="shared" si="7"/>
        <v>-199.67</v>
      </c>
      <c r="BM38" s="12">
        <f t="shared" si="7"/>
        <v>1</v>
      </c>
      <c r="BN38" s="11">
        <f t="shared" si="7"/>
        <v>0</v>
      </c>
      <c r="BO38" s="12">
        <f t="shared" si="7"/>
        <v>0</v>
      </c>
      <c r="BP38" s="11">
        <f t="shared" si="7"/>
        <v>-1115.5</v>
      </c>
      <c r="BQ38" s="12">
        <f t="shared" si="7"/>
        <v>-9.7759525204377446E-4</v>
      </c>
    </row>
    <row r="39" spans="5:69" outlineLevel="5" x14ac:dyDescent="0.25">
      <c r="E39" s="8" t="s">
        <v>89</v>
      </c>
    </row>
    <row r="40" spans="5:69" outlineLevel="5" x14ac:dyDescent="0.25">
      <c r="F40" s="8" t="s">
        <v>90</v>
      </c>
      <c r="J40" s="9">
        <v>-7589.76</v>
      </c>
      <c r="K40" s="10">
        <v>-7.4714878417624683E-2</v>
      </c>
      <c r="L40" s="9">
        <v>-9189.56</v>
      </c>
      <c r="M40" s="10">
        <v>-0.10097218121671481</v>
      </c>
      <c r="N40" s="9">
        <v>0</v>
      </c>
      <c r="O40" s="10">
        <v>0</v>
      </c>
      <c r="P40" s="9">
        <v>0</v>
      </c>
      <c r="Q40" s="10">
        <v>0</v>
      </c>
      <c r="R40" s="9">
        <v>0</v>
      </c>
      <c r="S40" s="10">
        <v>0</v>
      </c>
      <c r="T40" s="9">
        <v>-16779.32</v>
      </c>
      <c r="U40" s="10">
        <v>-8.710107918873114E-2</v>
      </c>
      <c r="V40" s="9">
        <v>-7136.1</v>
      </c>
      <c r="W40" s="10">
        <v>-5.4023457177244272E-2</v>
      </c>
      <c r="X40" s="9">
        <v>0</v>
      </c>
      <c r="Y40" s="10">
        <v>0</v>
      </c>
      <c r="Z40" s="9">
        <v>-5606.03</v>
      </c>
      <c r="AA40" s="10">
        <v>-6.199894317029888E-2</v>
      </c>
      <c r="AB40" s="9">
        <v>0</v>
      </c>
      <c r="AC40" s="10">
        <v>0</v>
      </c>
      <c r="AD40" s="9">
        <v>-12742.13</v>
      </c>
      <c r="AE40" s="10">
        <v>-4.9439560075436657E-2</v>
      </c>
      <c r="AF40" s="9">
        <v>-11164.58</v>
      </c>
      <c r="AG40" s="10">
        <v>-6.0468020042233346E-2</v>
      </c>
      <c r="AH40" s="9">
        <v>-10606.01</v>
      </c>
      <c r="AI40" s="10">
        <v>-6.9622762617587583E-2</v>
      </c>
      <c r="AJ40" s="9">
        <v>-12451.94</v>
      </c>
      <c r="AK40" s="10">
        <v>-0.19763111336909819</v>
      </c>
      <c r="AL40" s="9">
        <v>-16638.45</v>
      </c>
      <c r="AM40" s="10">
        <v>-0.10048029101416585</v>
      </c>
      <c r="AN40" s="9">
        <v>-7595.28</v>
      </c>
      <c r="AO40" s="10">
        <v>-7.2005528910647237E-2</v>
      </c>
      <c r="AP40" s="9">
        <v>0</v>
      </c>
      <c r="AQ40" s="10">
        <v>0</v>
      </c>
      <c r="AR40" s="9">
        <v>-58456.26</v>
      </c>
      <c r="AS40" s="10">
        <v>-8.7111819256594766E-2</v>
      </c>
      <c r="AT40" s="9">
        <v>0</v>
      </c>
      <c r="AU40" s="10">
        <v>0</v>
      </c>
      <c r="AV40" s="9">
        <v>-878.12</v>
      </c>
      <c r="AW40" s="10">
        <v>-4.4253366802717936E-2</v>
      </c>
      <c r="AX40" s="9">
        <v>0</v>
      </c>
      <c r="AY40" s="10">
        <v>0</v>
      </c>
      <c r="AZ40" s="9">
        <v>-878.12</v>
      </c>
      <c r="BA40" s="10">
        <v>-4.4253366802717936E-2</v>
      </c>
      <c r="BB40" s="9">
        <v>0</v>
      </c>
      <c r="BC40" s="10">
        <v>0</v>
      </c>
      <c r="BD40" s="9">
        <v>0</v>
      </c>
      <c r="BE40" s="10">
        <v>0</v>
      </c>
      <c r="BF40" s="9">
        <v>0</v>
      </c>
      <c r="BG40" s="10">
        <v>0</v>
      </c>
      <c r="BH40" s="9">
        <v>0</v>
      </c>
      <c r="BI40" s="10">
        <v>0</v>
      </c>
      <c r="BJ40" s="9">
        <v>0</v>
      </c>
      <c r="BK40" s="10">
        <v>0</v>
      </c>
      <c r="BL40" s="9">
        <v>0</v>
      </c>
      <c r="BM40" s="10">
        <v>0</v>
      </c>
      <c r="BN40" s="9">
        <v>0</v>
      </c>
      <c r="BO40" s="10">
        <v>0</v>
      </c>
      <c r="BP40" s="9">
        <v>-88855.83</v>
      </c>
      <c r="BQ40" s="10">
        <v>-7.7870943544965279E-2</v>
      </c>
    </row>
    <row r="41" spans="5:69" outlineLevel="5" x14ac:dyDescent="0.25">
      <c r="F41" s="8" t="s">
        <v>91</v>
      </c>
      <c r="J41" s="9">
        <v>0</v>
      </c>
      <c r="K41" s="10">
        <v>0</v>
      </c>
      <c r="L41" s="9">
        <v>-9.98</v>
      </c>
      <c r="M41" s="10">
        <v>-1.0965730334671234E-4</v>
      </c>
      <c r="N41" s="9">
        <v>0</v>
      </c>
      <c r="O41" s="10">
        <v>0</v>
      </c>
      <c r="P41" s="9">
        <v>0</v>
      </c>
      <c r="Q41" s="10">
        <v>0</v>
      </c>
      <c r="R41" s="9">
        <v>0</v>
      </c>
      <c r="S41" s="10">
        <v>0</v>
      </c>
      <c r="T41" s="9">
        <v>-9.98</v>
      </c>
      <c r="U41" s="10">
        <v>-5.1805959377587223E-5</v>
      </c>
      <c r="V41" s="9">
        <v>-3.15</v>
      </c>
      <c r="W41" s="10">
        <v>-2.3846903786146418E-5</v>
      </c>
      <c r="X41" s="9">
        <v>0</v>
      </c>
      <c r="Y41" s="10">
        <v>0</v>
      </c>
      <c r="Z41" s="9">
        <v>-5.43</v>
      </c>
      <c r="AA41" s="10">
        <v>-6.0052169077711481E-5</v>
      </c>
      <c r="AB41" s="9">
        <v>0</v>
      </c>
      <c r="AC41" s="10">
        <v>0</v>
      </c>
      <c r="AD41" s="9">
        <v>-8.58</v>
      </c>
      <c r="AE41" s="10">
        <v>-3.3290464423706755E-5</v>
      </c>
      <c r="AF41" s="9">
        <v>0</v>
      </c>
      <c r="AG41" s="10">
        <v>0</v>
      </c>
      <c r="AH41" s="9">
        <v>-0.99</v>
      </c>
      <c r="AI41" s="10">
        <v>-6.4988185935532501E-6</v>
      </c>
      <c r="AJ41" s="9">
        <v>0</v>
      </c>
      <c r="AK41" s="10">
        <v>0</v>
      </c>
      <c r="AL41" s="9">
        <v>0</v>
      </c>
      <c r="AM41" s="10">
        <v>0</v>
      </c>
      <c r="AN41" s="9">
        <v>0</v>
      </c>
      <c r="AO41" s="10">
        <v>0</v>
      </c>
      <c r="AP41" s="9">
        <v>0</v>
      </c>
      <c r="AQ41" s="10">
        <v>0</v>
      </c>
      <c r="AR41" s="9">
        <v>-0.99</v>
      </c>
      <c r="AS41" s="10">
        <v>-1.4753030909611531E-6</v>
      </c>
      <c r="AT41" s="9">
        <v>0</v>
      </c>
      <c r="AU41" s="10">
        <v>0</v>
      </c>
      <c r="AV41" s="9">
        <v>0</v>
      </c>
      <c r="AW41" s="10">
        <v>0</v>
      </c>
      <c r="AX41" s="9">
        <v>0</v>
      </c>
      <c r="AY41" s="10">
        <v>0</v>
      </c>
      <c r="AZ41" s="9">
        <v>0</v>
      </c>
      <c r="BA41" s="10">
        <v>0</v>
      </c>
      <c r="BB41" s="9">
        <v>0</v>
      </c>
      <c r="BC41" s="10">
        <v>0</v>
      </c>
      <c r="BD41" s="9">
        <v>0</v>
      </c>
      <c r="BE41" s="10">
        <v>0</v>
      </c>
      <c r="BF41" s="9">
        <v>0</v>
      </c>
      <c r="BG41" s="10">
        <v>0</v>
      </c>
      <c r="BH41" s="9">
        <v>0</v>
      </c>
      <c r="BI41" s="10">
        <v>0</v>
      </c>
      <c r="BJ41" s="9">
        <v>0</v>
      </c>
      <c r="BK41" s="10">
        <v>0</v>
      </c>
      <c r="BL41" s="9">
        <v>0</v>
      </c>
      <c r="BM41" s="10">
        <v>0</v>
      </c>
      <c r="BN41" s="9">
        <v>0</v>
      </c>
      <c r="BO41" s="10">
        <v>0</v>
      </c>
      <c r="BP41" s="9">
        <v>-19.55</v>
      </c>
      <c r="BQ41" s="10">
        <v>-1.7133112664684707E-5</v>
      </c>
    </row>
    <row r="42" spans="5:69" outlineLevel="5" x14ac:dyDescent="0.25">
      <c r="F42" s="8" t="s">
        <v>92</v>
      </c>
      <c r="J42" s="9">
        <v>-1338.39</v>
      </c>
      <c r="K42" s="10">
        <v>-1.3175337049572676E-2</v>
      </c>
      <c r="L42" s="9">
        <v>-1453.27</v>
      </c>
      <c r="M42" s="10">
        <v>-1.5968103129727119E-2</v>
      </c>
      <c r="N42" s="9">
        <v>0</v>
      </c>
      <c r="O42" s="10">
        <v>0</v>
      </c>
      <c r="P42" s="9">
        <v>0</v>
      </c>
      <c r="Q42" s="10">
        <v>0</v>
      </c>
      <c r="R42" s="9">
        <v>0</v>
      </c>
      <c r="S42" s="10">
        <v>0</v>
      </c>
      <c r="T42" s="9">
        <v>-2791.66</v>
      </c>
      <c r="U42" s="10">
        <v>-1.4491445346296105E-2</v>
      </c>
      <c r="V42" s="9">
        <v>-495.34</v>
      </c>
      <c r="W42" s="10">
        <v>-3.74994454648564E-3</v>
      </c>
      <c r="X42" s="9">
        <v>0</v>
      </c>
      <c r="Y42" s="10">
        <v>0</v>
      </c>
      <c r="Z42" s="9">
        <v>-115.76</v>
      </c>
      <c r="AA42" s="10">
        <v>-1.2802281938187627E-3</v>
      </c>
      <c r="AB42" s="9">
        <v>0</v>
      </c>
      <c r="AC42" s="10">
        <v>0</v>
      </c>
      <c r="AD42" s="9">
        <v>-611.1</v>
      </c>
      <c r="AE42" s="10">
        <v>-2.3710725884996736E-3</v>
      </c>
      <c r="AF42" s="9">
        <v>-2794.37</v>
      </c>
      <c r="AG42" s="10">
        <v>-1.5134471799692921E-2</v>
      </c>
      <c r="AH42" s="9">
        <v>-1515.31</v>
      </c>
      <c r="AI42" s="10">
        <v>-9.9471967707042176E-3</v>
      </c>
      <c r="AJ42" s="9">
        <v>-708.77</v>
      </c>
      <c r="AK42" s="10">
        <v>-1.1249251459821981E-2</v>
      </c>
      <c r="AL42" s="9">
        <v>-3901.76</v>
      </c>
      <c r="AM42" s="10">
        <v>-2.3562890790153633E-2</v>
      </c>
      <c r="AN42" s="9">
        <v>-2410.67</v>
      </c>
      <c r="AO42" s="10">
        <v>-2.2853873508156378E-2</v>
      </c>
      <c r="AP42" s="9">
        <v>0</v>
      </c>
      <c r="AQ42" s="10">
        <v>0</v>
      </c>
      <c r="AR42" s="9">
        <v>-11330.88</v>
      </c>
      <c r="AS42" s="10">
        <v>-1.6885335643747383E-2</v>
      </c>
      <c r="AT42" s="9">
        <v>0</v>
      </c>
      <c r="AU42" s="10">
        <v>0</v>
      </c>
      <c r="AV42" s="9">
        <v>0</v>
      </c>
      <c r="AW42" s="10">
        <v>0</v>
      </c>
      <c r="AX42" s="9">
        <v>0</v>
      </c>
      <c r="AY42" s="10">
        <v>0</v>
      </c>
      <c r="AZ42" s="9">
        <v>0</v>
      </c>
      <c r="BA42" s="10">
        <v>0</v>
      </c>
      <c r="BB42" s="9">
        <v>0</v>
      </c>
      <c r="BC42" s="10">
        <v>0</v>
      </c>
      <c r="BD42" s="9">
        <v>0</v>
      </c>
      <c r="BE42" s="10">
        <v>0</v>
      </c>
      <c r="BF42" s="9">
        <v>0</v>
      </c>
      <c r="BG42" s="10">
        <v>0</v>
      </c>
      <c r="BH42" s="9">
        <v>0</v>
      </c>
      <c r="BI42" s="10">
        <v>0</v>
      </c>
      <c r="BJ42" s="9">
        <v>0</v>
      </c>
      <c r="BK42" s="10">
        <v>0</v>
      </c>
      <c r="BL42" s="9">
        <v>0</v>
      </c>
      <c r="BM42" s="10">
        <v>0</v>
      </c>
      <c r="BN42" s="9">
        <v>0</v>
      </c>
      <c r="BO42" s="10">
        <v>0</v>
      </c>
      <c r="BP42" s="9">
        <v>-14733.64</v>
      </c>
      <c r="BQ42" s="10">
        <v>-1.2912179748383896E-2</v>
      </c>
    </row>
    <row r="43" spans="5:69" outlineLevel="5" x14ac:dyDescent="0.25">
      <c r="F43" s="8" t="s">
        <v>89</v>
      </c>
      <c r="J43" s="9">
        <v>-1261.83</v>
      </c>
      <c r="K43" s="10">
        <v>-1.2421667487998481E-2</v>
      </c>
      <c r="L43" s="9">
        <v>-1709.51</v>
      </c>
      <c r="M43" s="10">
        <v>-1.8783592850124067E-2</v>
      </c>
      <c r="N43" s="9">
        <v>0</v>
      </c>
      <c r="O43" s="10">
        <v>0</v>
      </c>
      <c r="P43" s="9">
        <v>0</v>
      </c>
      <c r="Q43" s="10">
        <v>0</v>
      </c>
      <c r="R43" s="9">
        <v>0</v>
      </c>
      <c r="S43" s="10">
        <v>0</v>
      </c>
      <c r="T43" s="9">
        <v>-2971.34</v>
      </c>
      <c r="U43" s="10">
        <v>-1.5424160254208417E-2</v>
      </c>
      <c r="V43" s="9">
        <v>-1608.95</v>
      </c>
      <c r="W43" s="10">
        <v>-1.2180468522768342E-2</v>
      </c>
      <c r="X43" s="9">
        <v>0</v>
      </c>
      <c r="Y43" s="10">
        <v>0</v>
      </c>
      <c r="Z43" s="9">
        <v>0</v>
      </c>
      <c r="AA43" s="10">
        <v>0</v>
      </c>
      <c r="AB43" s="9">
        <v>0</v>
      </c>
      <c r="AC43" s="10">
        <v>0</v>
      </c>
      <c r="AD43" s="9">
        <v>-1608.95</v>
      </c>
      <c r="AE43" s="10">
        <v>-6.2427380809467348E-3</v>
      </c>
      <c r="AF43" s="9">
        <v>-3483.88</v>
      </c>
      <c r="AG43" s="10">
        <v>-1.886889839696038E-2</v>
      </c>
      <c r="AH43" s="9">
        <v>-2050.41</v>
      </c>
      <c r="AI43" s="10">
        <v>-1.3459841042835879E-2</v>
      </c>
      <c r="AJ43" s="9">
        <v>-2613.9299999999998</v>
      </c>
      <c r="AK43" s="10">
        <v>-4.1487020991820299E-2</v>
      </c>
      <c r="AL43" s="9">
        <v>-5477.53</v>
      </c>
      <c r="AM43" s="10">
        <v>-3.3079031306331046E-2</v>
      </c>
      <c r="AN43" s="9">
        <v>-2409.02</v>
      </c>
      <c r="AO43" s="10">
        <v>-2.2838231014041272E-2</v>
      </c>
      <c r="AP43" s="9">
        <v>0</v>
      </c>
      <c r="AQ43" s="10">
        <v>0</v>
      </c>
      <c r="AR43" s="9">
        <v>-16034.77</v>
      </c>
      <c r="AS43" s="10">
        <v>-2.3895096710960777E-2</v>
      </c>
      <c r="AT43" s="9">
        <v>0</v>
      </c>
      <c r="AU43" s="10">
        <v>0</v>
      </c>
      <c r="AV43" s="9">
        <v>0</v>
      </c>
      <c r="AW43" s="10">
        <v>0</v>
      </c>
      <c r="AX43" s="9">
        <v>0</v>
      </c>
      <c r="AY43" s="10">
        <v>0</v>
      </c>
      <c r="AZ43" s="9">
        <v>0</v>
      </c>
      <c r="BA43" s="10">
        <v>0</v>
      </c>
      <c r="BB43" s="9">
        <v>0</v>
      </c>
      <c r="BC43" s="10">
        <v>0</v>
      </c>
      <c r="BD43" s="9">
        <v>0</v>
      </c>
      <c r="BE43" s="10">
        <v>0</v>
      </c>
      <c r="BF43" s="9">
        <v>0</v>
      </c>
      <c r="BG43" s="10">
        <v>0</v>
      </c>
      <c r="BH43" s="9">
        <v>0</v>
      </c>
      <c r="BI43" s="10">
        <v>0</v>
      </c>
      <c r="BJ43" s="9">
        <v>0</v>
      </c>
      <c r="BK43" s="10">
        <v>0</v>
      </c>
      <c r="BL43" s="9">
        <v>0</v>
      </c>
      <c r="BM43" s="10">
        <v>0</v>
      </c>
      <c r="BN43" s="9">
        <v>0</v>
      </c>
      <c r="BO43" s="10">
        <v>0</v>
      </c>
      <c r="BP43" s="9">
        <v>-20615.060000000001</v>
      </c>
      <c r="BQ43" s="10">
        <v>-1.8066503609679544E-2</v>
      </c>
    </row>
    <row r="44" spans="5:69" outlineLevel="4" x14ac:dyDescent="0.25">
      <c r="E44" s="8" t="s">
        <v>93</v>
      </c>
      <c r="J44" s="11">
        <f t="shared" ref="J44:AO44" si="8">SUM(J39:J43)</f>
        <v>-10189.98</v>
      </c>
      <c r="K44" s="12">
        <f t="shared" si="8"/>
        <v>-0.10031188295519584</v>
      </c>
      <c r="L44" s="11">
        <f t="shared" si="8"/>
        <v>-12362.32</v>
      </c>
      <c r="M44" s="12">
        <f t="shared" si="8"/>
        <v>-0.1358335344999127</v>
      </c>
      <c r="N44" s="11">
        <f t="shared" si="8"/>
        <v>0</v>
      </c>
      <c r="O44" s="12">
        <f t="shared" si="8"/>
        <v>0</v>
      </c>
      <c r="P44" s="11">
        <f t="shared" si="8"/>
        <v>0</v>
      </c>
      <c r="Q44" s="12">
        <f t="shared" si="8"/>
        <v>0</v>
      </c>
      <c r="R44" s="11">
        <f t="shared" si="8"/>
        <v>0</v>
      </c>
      <c r="S44" s="12">
        <f t="shared" si="8"/>
        <v>0</v>
      </c>
      <c r="T44" s="11">
        <f t="shared" si="8"/>
        <v>-22552.3</v>
      </c>
      <c r="U44" s="12">
        <f t="shared" si="8"/>
        <v>-0.11706849074861325</v>
      </c>
      <c r="V44" s="11">
        <f t="shared" si="8"/>
        <v>-9243.5400000000009</v>
      </c>
      <c r="W44" s="12">
        <f t="shared" si="8"/>
        <v>-6.9977717150284391E-2</v>
      </c>
      <c r="X44" s="11">
        <f t="shared" si="8"/>
        <v>0</v>
      </c>
      <c r="Y44" s="12">
        <f t="shared" si="8"/>
        <v>0</v>
      </c>
      <c r="Z44" s="11">
        <f t="shared" si="8"/>
        <v>-5727.22</v>
      </c>
      <c r="AA44" s="12">
        <f t="shared" si="8"/>
        <v>-6.3339223533195349E-2</v>
      </c>
      <c r="AB44" s="11">
        <f t="shared" si="8"/>
        <v>0</v>
      </c>
      <c r="AC44" s="12">
        <f t="shared" si="8"/>
        <v>0</v>
      </c>
      <c r="AD44" s="11">
        <f t="shared" si="8"/>
        <v>-14970.76</v>
      </c>
      <c r="AE44" s="12">
        <f t="shared" si="8"/>
        <v>-5.8086661209306771E-2</v>
      </c>
      <c r="AF44" s="11">
        <f t="shared" si="8"/>
        <v>-17442.830000000002</v>
      </c>
      <c r="AG44" s="12">
        <f t="shared" si="8"/>
        <v>-9.4471390238886649E-2</v>
      </c>
      <c r="AH44" s="11">
        <f t="shared" si="8"/>
        <v>-14172.72</v>
      </c>
      <c r="AI44" s="12">
        <f t="shared" si="8"/>
        <v>-9.3036299249721219E-2</v>
      </c>
      <c r="AJ44" s="11">
        <f t="shared" si="8"/>
        <v>-15774.640000000001</v>
      </c>
      <c r="AK44" s="12">
        <f t="shared" si="8"/>
        <v>-0.25036738582074047</v>
      </c>
      <c r="AL44" s="11">
        <f t="shared" si="8"/>
        <v>-26017.739999999998</v>
      </c>
      <c r="AM44" s="12">
        <f t="shared" si="8"/>
        <v>-0.15712221311065053</v>
      </c>
      <c r="AN44" s="11">
        <f t="shared" si="8"/>
        <v>-12414.970000000001</v>
      </c>
      <c r="AO44" s="12">
        <f t="shared" si="8"/>
        <v>-0.11769763343284488</v>
      </c>
      <c r="AP44" s="11">
        <f t="shared" ref="AP44:BU44" si="9">SUM(AP39:AP43)</f>
        <v>0</v>
      </c>
      <c r="AQ44" s="12">
        <f t="shared" si="9"/>
        <v>0</v>
      </c>
      <c r="AR44" s="11">
        <f t="shared" si="9"/>
        <v>-85822.900000000009</v>
      </c>
      <c r="AS44" s="12">
        <f t="shared" si="9"/>
        <v>-0.12789372691439388</v>
      </c>
      <c r="AT44" s="11">
        <f t="shared" si="9"/>
        <v>0</v>
      </c>
      <c r="AU44" s="12">
        <f t="shared" si="9"/>
        <v>0</v>
      </c>
      <c r="AV44" s="11">
        <f t="shared" si="9"/>
        <v>-878.12</v>
      </c>
      <c r="AW44" s="12">
        <f t="shared" si="9"/>
        <v>-4.4253366802717936E-2</v>
      </c>
      <c r="AX44" s="11">
        <f t="shared" si="9"/>
        <v>0</v>
      </c>
      <c r="AY44" s="12">
        <f t="shared" si="9"/>
        <v>0</v>
      </c>
      <c r="AZ44" s="11">
        <f t="shared" si="9"/>
        <v>-878.12</v>
      </c>
      <c r="BA44" s="12">
        <f t="shared" si="9"/>
        <v>-4.4253366802717936E-2</v>
      </c>
      <c r="BB44" s="11">
        <f t="shared" si="9"/>
        <v>0</v>
      </c>
      <c r="BC44" s="12">
        <f t="shared" si="9"/>
        <v>0</v>
      </c>
      <c r="BD44" s="11">
        <f t="shared" si="9"/>
        <v>0</v>
      </c>
      <c r="BE44" s="12">
        <f t="shared" si="9"/>
        <v>0</v>
      </c>
      <c r="BF44" s="11">
        <f t="shared" si="9"/>
        <v>0</v>
      </c>
      <c r="BG44" s="12">
        <f t="shared" si="9"/>
        <v>0</v>
      </c>
      <c r="BH44" s="11">
        <f t="shared" si="9"/>
        <v>0</v>
      </c>
      <c r="BI44" s="12">
        <f t="shared" si="9"/>
        <v>0</v>
      </c>
      <c r="BJ44" s="11">
        <f t="shared" si="9"/>
        <v>0</v>
      </c>
      <c r="BK44" s="12">
        <f t="shared" si="9"/>
        <v>0</v>
      </c>
      <c r="BL44" s="11">
        <f t="shared" si="9"/>
        <v>0</v>
      </c>
      <c r="BM44" s="12">
        <f t="shared" si="9"/>
        <v>0</v>
      </c>
      <c r="BN44" s="11">
        <f t="shared" si="9"/>
        <v>0</v>
      </c>
      <c r="BO44" s="12">
        <f t="shared" si="9"/>
        <v>0</v>
      </c>
      <c r="BP44" s="11">
        <f t="shared" si="9"/>
        <v>-124224.08</v>
      </c>
      <c r="BQ44" s="12">
        <f t="shared" si="9"/>
        <v>-0.1088667600156934</v>
      </c>
    </row>
    <row r="45" spans="5:69" outlineLevel="3" x14ac:dyDescent="0.25">
      <c r="E45" s="8" t="s">
        <v>94</v>
      </c>
      <c r="J45" s="11">
        <f t="shared" ref="J45:AO45" si="10">J14+J17+J33+J38+J44</f>
        <v>101582.98000000001</v>
      </c>
      <c r="K45" s="12">
        <f t="shared" si="10"/>
        <v>1</v>
      </c>
      <c r="L45" s="11">
        <f t="shared" si="10"/>
        <v>91010.81</v>
      </c>
      <c r="M45" s="12">
        <f t="shared" si="10"/>
        <v>1.0000000000000004</v>
      </c>
      <c r="N45" s="11">
        <f t="shared" si="10"/>
        <v>0</v>
      </c>
      <c r="O45" s="12">
        <f t="shared" si="10"/>
        <v>0</v>
      </c>
      <c r="P45" s="11">
        <f t="shared" si="10"/>
        <v>0</v>
      </c>
      <c r="Q45" s="12">
        <f t="shared" si="10"/>
        <v>0</v>
      </c>
      <c r="R45" s="11">
        <f t="shared" si="10"/>
        <v>48.14</v>
      </c>
      <c r="S45" s="12">
        <f t="shared" si="10"/>
        <v>1</v>
      </c>
      <c r="T45" s="11">
        <f t="shared" si="10"/>
        <v>192641.93000000002</v>
      </c>
      <c r="U45" s="12">
        <f t="shared" si="10"/>
        <v>1</v>
      </c>
      <c r="V45" s="11">
        <f t="shared" si="10"/>
        <v>132092.62</v>
      </c>
      <c r="W45" s="12">
        <f t="shared" si="10"/>
        <v>1</v>
      </c>
      <c r="X45" s="11">
        <f t="shared" si="10"/>
        <v>35217.46</v>
      </c>
      <c r="Y45" s="12">
        <f t="shared" si="10"/>
        <v>1</v>
      </c>
      <c r="Z45" s="11">
        <f t="shared" si="10"/>
        <v>90421.37999999999</v>
      </c>
      <c r="AA45" s="12">
        <f t="shared" si="10"/>
        <v>0.99999999999999978</v>
      </c>
      <c r="AB45" s="11">
        <f t="shared" si="10"/>
        <v>0</v>
      </c>
      <c r="AC45" s="12">
        <f t="shared" si="10"/>
        <v>0</v>
      </c>
      <c r="AD45" s="11">
        <f t="shared" si="10"/>
        <v>257731.46000000002</v>
      </c>
      <c r="AE45" s="12">
        <f t="shared" si="10"/>
        <v>1</v>
      </c>
      <c r="AF45" s="11">
        <f t="shared" si="10"/>
        <v>184636.11</v>
      </c>
      <c r="AG45" s="12">
        <f t="shared" si="10"/>
        <v>1</v>
      </c>
      <c r="AH45" s="11">
        <f t="shared" si="10"/>
        <v>152335.37999999998</v>
      </c>
      <c r="AI45" s="12">
        <f t="shared" si="10"/>
        <v>0.99999999999999989</v>
      </c>
      <c r="AJ45" s="11">
        <f t="shared" si="10"/>
        <v>63005.969999999987</v>
      </c>
      <c r="AK45" s="12">
        <f t="shared" si="10"/>
        <v>1</v>
      </c>
      <c r="AL45" s="11">
        <f t="shared" si="10"/>
        <v>165589.19</v>
      </c>
      <c r="AM45" s="12">
        <f t="shared" si="10"/>
        <v>1.0000000000000002</v>
      </c>
      <c r="AN45" s="11">
        <f t="shared" si="10"/>
        <v>105481.90000000001</v>
      </c>
      <c r="AO45" s="12">
        <f t="shared" si="10"/>
        <v>1.0000000000000002</v>
      </c>
      <c r="AP45" s="11">
        <f t="shared" ref="AP45:BU45" si="11">AP14+AP17+AP33+AP38+AP44</f>
        <v>0</v>
      </c>
      <c r="AQ45" s="12">
        <f t="shared" si="11"/>
        <v>0</v>
      </c>
      <c r="AR45" s="11">
        <f t="shared" si="11"/>
        <v>671048.54999999993</v>
      </c>
      <c r="AS45" s="12">
        <f t="shared" si="11"/>
        <v>0.99999999999999978</v>
      </c>
      <c r="AT45" s="11">
        <f t="shared" si="11"/>
        <v>0</v>
      </c>
      <c r="AU45" s="12">
        <f t="shared" si="11"/>
        <v>0</v>
      </c>
      <c r="AV45" s="11">
        <f t="shared" si="11"/>
        <v>19843.010000000002</v>
      </c>
      <c r="AW45" s="12">
        <f t="shared" si="11"/>
        <v>1.0000000000000002</v>
      </c>
      <c r="AX45" s="11">
        <f t="shared" si="11"/>
        <v>0</v>
      </c>
      <c r="AY45" s="12">
        <f t="shared" si="11"/>
        <v>0</v>
      </c>
      <c r="AZ45" s="11">
        <f t="shared" si="11"/>
        <v>19843.010000000002</v>
      </c>
      <c r="BA45" s="12">
        <f t="shared" si="11"/>
        <v>1.0000000000000002</v>
      </c>
      <c r="BB45" s="11">
        <f t="shared" si="11"/>
        <v>0</v>
      </c>
      <c r="BC45" s="12">
        <f t="shared" si="11"/>
        <v>0</v>
      </c>
      <c r="BD45" s="11">
        <f t="shared" si="11"/>
        <v>0</v>
      </c>
      <c r="BE45" s="12">
        <f t="shared" si="11"/>
        <v>0</v>
      </c>
      <c r="BF45" s="11">
        <f t="shared" si="11"/>
        <v>0</v>
      </c>
      <c r="BG45" s="12">
        <f t="shared" si="11"/>
        <v>0</v>
      </c>
      <c r="BH45" s="11">
        <f t="shared" si="11"/>
        <v>0</v>
      </c>
      <c r="BI45" s="12">
        <f t="shared" si="11"/>
        <v>0</v>
      </c>
      <c r="BJ45" s="11">
        <f t="shared" si="11"/>
        <v>-199.67</v>
      </c>
      <c r="BK45" s="12">
        <f t="shared" si="11"/>
        <v>1</v>
      </c>
      <c r="BL45" s="11">
        <f t="shared" si="11"/>
        <v>-199.67</v>
      </c>
      <c r="BM45" s="12">
        <f t="shared" si="11"/>
        <v>1</v>
      </c>
      <c r="BN45" s="11">
        <f t="shared" si="11"/>
        <v>0</v>
      </c>
      <c r="BO45" s="12">
        <f t="shared" si="11"/>
        <v>0</v>
      </c>
      <c r="BP45" s="11">
        <f t="shared" si="11"/>
        <v>1141065.2799999998</v>
      </c>
      <c r="BQ45" s="12">
        <f t="shared" si="11"/>
        <v>0.99999999999999978</v>
      </c>
    </row>
    <row r="46" spans="5:69" outlineLevel="4" x14ac:dyDescent="0.25">
      <c r="E46" s="8" t="s">
        <v>95</v>
      </c>
    </row>
    <row r="47" spans="5:69" outlineLevel="5" x14ac:dyDescent="0.25">
      <c r="E47" s="8" t="s">
        <v>96</v>
      </c>
    </row>
    <row r="48" spans="5:69" outlineLevel="5" x14ac:dyDescent="0.25">
      <c r="F48" s="8" t="s">
        <v>97</v>
      </c>
      <c r="J48" s="9">
        <v>57410.9</v>
      </c>
      <c r="K48" s="10">
        <v>0.56516258924477314</v>
      </c>
      <c r="L48" s="9">
        <v>55730.68</v>
      </c>
      <c r="M48" s="10">
        <v>0.61235231287360259</v>
      </c>
      <c r="N48" s="9">
        <v>0</v>
      </c>
      <c r="O48" s="10">
        <v>0</v>
      </c>
      <c r="P48" s="9">
        <v>0</v>
      </c>
      <c r="Q48" s="10">
        <v>0</v>
      </c>
      <c r="R48" s="9">
        <v>0</v>
      </c>
      <c r="S48" s="10">
        <v>0</v>
      </c>
      <c r="T48" s="9">
        <v>113141.58</v>
      </c>
      <c r="U48" s="10">
        <v>0.58731544062084517</v>
      </c>
      <c r="V48" s="9">
        <v>73697.429999999993</v>
      </c>
      <c r="W48" s="10">
        <v>0.55792238809405093</v>
      </c>
      <c r="X48" s="9">
        <v>0</v>
      </c>
      <c r="Y48" s="10">
        <v>0</v>
      </c>
      <c r="Z48" s="9">
        <v>58484.13</v>
      </c>
      <c r="AA48" s="10">
        <v>0.64679537074085791</v>
      </c>
      <c r="AB48" s="9">
        <v>0</v>
      </c>
      <c r="AC48" s="10">
        <v>0</v>
      </c>
      <c r="AD48" s="9">
        <v>132181.56</v>
      </c>
      <c r="AE48" s="10">
        <v>0.51286544529720979</v>
      </c>
      <c r="AF48" s="9">
        <v>113003.29</v>
      </c>
      <c r="AG48" s="10">
        <v>0.61203244587421168</v>
      </c>
      <c r="AH48" s="9">
        <v>84948.76</v>
      </c>
      <c r="AI48" s="10">
        <v>0.5576430110982753</v>
      </c>
      <c r="AJ48" s="9">
        <v>37862.71</v>
      </c>
      <c r="AK48" s="10">
        <v>0.60093845075315877</v>
      </c>
      <c r="AL48" s="9">
        <v>50721.52</v>
      </c>
      <c r="AM48" s="10">
        <v>0.30630936717547802</v>
      </c>
      <c r="AN48" s="9">
        <v>63204.77</v>
      </c>
      <c r="AO48" s="10">
        <v>0.59920014713424763</v>
      </c>
      <c r="AP48" s="9">
        <v>0</v>
      </c>
      <c r="AQ48" s="10">
        <v>0</v>
      </c>
      <c r="AR48" s="9">
        <v>349741.05</v>
      </c>
      <c r="AS48" s="10">
        <v>0.52118591121313051</v>
      </c>
      <c r="AT48" s="9">
        <v>0</v>
      </c>
      <c r="AU48" s="10">
        <v>0</v>
      </c>
      <c r="AV48" s="9">
        <v>0</v>
      </c>
      <c r="AW48" s="10">
        <v>0</v>
      </c>
      <c r="AX48" s="9">
        <v>0</v>
      </c>
      <c r="AY48" s="10">
        <v>0</v>
      </c>
      <c r="AZ48" s="9">
        <v>0</v>
      </c>
      <c r="BA48" s="10">
        <v>0</v>
      </c>
      <c r="BB48" s="9">
        <v>0</v>
      </c>
      <c r="BC48" s="10">
        <v>0</v>
      </c>
      <c r="BD48" s="9">
        <v>-4855.49</v>
      </c>
      <c r="BE48" s="10">
        <v>0</v>
      </c>
      <c r="BF48" s="9">
        <v>0</v>
      </c>
      <c r="BG48" s="10">
        <v>0</v>
      </c>
      <c r="BH48" s="9">
        <v>0</v>
      </c>
      <c r="BI48" s="10">
        <v>0</v>
      </c>
      <c r="BJ48" s="9">
        <v>0</v>
      </c>
      <c r="BK48" s="10">
        <v>0</v>
      </c>
      <c r="BL48" s="9">
        <v>0</v>
      </c>
      <c r="BM48" s="10">
        <v>0</v>
      </c>
      <c r="BN48" s="9">
        <v>0</v>
      </c>
      <c r="BO48" s="10">
        <v>0</v>
      </c>
      <c r="BP48" s="9">
        <v>590208.69999999995</v>
      </c>
      <c r="BQ48" s="10">
        <v>0.51724358837734496</v>
      </c>
    </row>
    <row r="49" spans="5:69" outlineLevel="5" x14ac:dyDescent="0.25">
      <c r="F49" s="8" t="s">
        <v>98</v>
      </c>
      <c r="J49" s="9">
        <v>14807.31</v>
      </c>
      <c r="K49" s="10">
        <v>0.1457656587747278</v>
      </c>
      <c r="L49" s="9">
        <v>15462.03</v>
      </c>
      <c r="M49" s="10">
        <v>0.16989223587835336</v>
      </c>
      <c r="N49" s="9">
        <v>0</v>
      </c>
      <c r="O49" s="10">
        <v>0</v>
      </c>
      <c r="P49" s="9">
        <v>0</v>
      </c>
      <c r="Q49" s="10">
        <v>0</v>
      </c>
      <c r="R49" s="9">
        <v>0</v>
      </c>
      <c r="S49" s="10">
        <v>0</v>
      </c>
      <c r="T49" s="9">
        <v>30269.34</v>
      </c>
      <c r="U49" s="10">
        <v>0.15712747479222203</v>
      </c>
      <c r="V49" s="9">
        <v>12378.43</v>
      </c>
      <c r="W49" s="10">
        <v>9.3710231502713778E-2</v>
      </c>
      <c r="X49" s="9">
        <v>0</v>
      </c>
      <c r="Y49" s="10">
        <v>0</v>
      </c>
      <c r="Z49" s="9">
        <v>9899.85</v>
      </c>
      <c r="AA49" s="10">
        <v>0.10948572118673702</v>
      </c>
      <c r="AB49" s="9">
        <v>0</v>
      </c>
      <c r="AC49" s="10">
        <v>0</v>
      </c>
      <c r="AD49" s="9">
        <v>22278.28</v>
      </c>
      <c r="AE49" s="10">
        <v>8.6439893678482246E-2</v>
      </c>
      <c r="AF49" s="9">
        <v>28709.43</v>
      </c>
      <c r="AG49" s="10">
        <v>0.15549195658422399</v>
      </c>
      <c r="AH49" s="9">
        <v>22990.92</v>
      </c>
      <c r="AI49" s="10">
        <v>0.15092304886757099</v>
      </c>
      <c r="AJ49" s="9">
        <v>16847.52</v>
      </c>
      <c r="AK49" s="10">
        <v>0.2673956134632956</v>
      </c>
      <c r="AL49" s="9">
        <v>2470.38</v>
      </c>
      <c r="AM49" s="10">
        <v>1.4918727484565871E-2</v>
      </c>
      <c r="AN49" s="9">
        <v>14195.36</v>
      </c>
      <c r="AO49" s="10">
        <v>0.13457626379502077</v>
      </c>
      <c r="AP49" s="9">
        <v>0</v>
      </c>
      <c r="AQ49" s="10">
        <v>0</v>
      </c>
      <c r="AR49" s="9">
        <v>85213.61</v>
      </c>
      <c r="AS49" s="10">
        <v>0.12698575982319013</v>
      </c>
      <c r="AT49" s="9">
        <v>0</v>
      </c>
      <c r="AU49" s="10">
        <v>0</v>
      </c>
      <c r="AV49" s="9">
        <v>0</v>
      </c>
      <c r="AW49" s="10">
        <v>0</v>
      </c>
      <c r="AX49" s="9">
        <v>0</v>
      </c>
      <c r="AY49" s="10">
        <v>0</v>
      </c>
      <c r="AZ49" s="9">
        <v>0</v>
      </c>
      <c r="BA49" s="10">
        <v>0</v>
      </c>
      <c r="BB49" s="9">
        <v>0</v>
      </c>
      <c r="BC49" s="10">
        <v>0</v>
      </c>
      <c r="BD49" s="9">
        <v>0</v>
      </c>
      <c r="BE49" s="10">
        <v>0</v>
      </c>
      <c r="BF49" s="9">
        <v>0</v>
      </c>
      <c r="BG49" s="10">
        <v>0</v>
      </c>
      <c r="BH49" s="9">
        <v>0</v>
      </c>
      <c r="BI49" s="10">
        <v>0</v>
      </c>
      <c r="BJ49" s="9">
        <v>0</v>
      </c>
      <c r="BK49" s="10">
        <v>0</v>
      </c>
      <c r="BL49" s="9">
        <v>0</v>
      </c>
      <c r="BM49" s="10">
        <v>0</v>
      </c>
      <c r="BN49" s="9">
        <v>0</v>
      </c>
      <c r="BO49" s="10">
        <v>0</v>
      </c>
      <c r="BP49" s="9">
        <v>137761.23000000001</v>
      </c>
      <c r="BQ49" s="10">
        <v>0.12073036697777713</v>
      </c>
    </row>
    <row r="50" spans="5:69" outlineLevel="5" x14ac:dyDescent="0.25">
      <c r="F50" s="8" t="s">
        <v>99</v>
      </c>
      <c r="J50" s="9">
        <v>1125.3800000000001</v>
      </c>
      <c r="K50" s="10">
        <v>1.1078430658364228E-2</v>
      </c>
      <c r="L50" s="9">
        <v>2405.1</v>
      </c>
      <c r="M50" s="10">
        <v>2.6426531090097977E-2</v>
      </c>
      <c r="N50" s="9">
        <v>0</v>
      </c>
      <c r="O50" s="10">
        <v>0</v>
      </c>
      <c r="P50" s="9">
        <v>0</v>
      </c>
      <c r="Q50" s="10">
        <v>0</v>
      </c>
      <c r="R50" s="9">
        <v>0</v>
      </c>
      <c r="S50" s="10">
        <v>0</v>
      </c>
      <c r="T50" s="9">
        <v>3530.48</v>
      </c>
      <c r="U50" s="10">
        <v>1.8326643633605623E-2</v>
      </c>
      <c r="V50" s="9">
        <v>766.78</v>
      </c>
      <c r="W50" s="10">
        <v>5.8048663127432858E-3</v>
      </c>
      <c r="X50" s="9">
        <v>0</v>
      </c>
      <c r="Y50" s="10">
        <v>0</v>
      </c>
      <c r="Z50" s="9">
        <v>1415.42</v>
      </c>
      <c r="AA50" s="10">
        <v>1.5653598739590126E-2</v>
      </c>
      <c r="AB50" s="9">
        <v>0</v>
      </c>
      <c r="AC50" s="10">
        <v>0</v>
      </c>
      <c r="AD50" s="9">
        <v>2182.1999999999998</v>
      </c>
      <c r="AE50" s="10">
        <v>8.4669523852462548E-3</v>
      </c>
      <c r="AF50" s="9">
        <v>965.46</v>
      </c>
      <c r="AG50" s="10">
        <v>5.228987980736813E-3</v>
      </c>
      <c r="AH50" s="9">
        <v>1494.09</v>
      </c>
      <c r="AI50" s="10">
        <v>9.8078988610525008E-3</v>
      </c>
      <c r="AJ50" s="9">
        <v>708.49</v>
      </c>
      <c r="AK50" s="10">
        <v>1.1244807436501652E-2</v>
      </c>
      <c r="AL50" s="9">
        <v>1105.27</v>
      </c>
      <c r="AM50" s="10">
        <v>6.6747714630405524E-3</v>
      </c>
      <c r="AN50" s="9">
        <v>1086.76</v>
      </c>
      <c r="AO50" s="10">
        <v>1.0302810245170026E-2</v>
      </c>
      <c r="AP50" s="9">
        <v>0</v>
      </c>
      <c r="AQ50" s="10">
        <v>0</v>
      </c>
      <c r="AR50" s="9">
        <v>5360.07</v>
      </c>
      <c r="AS50" s="10">
        <v>7.987603877543584E-3</v>
      </c>
      <c r="AT50" s="9">
        <v>0</v>
      </c>
      <c r="AU50" s="10">
        <v>0</v>
      </c>
      <c r="AV50" s="9">
        <v>0</v>
      </c>
      <c r="AW50" s="10">
        <v>0</v>
      </c>
      <c r="AX50" s="9">
        <v>0</v>
      </c>
      <c r="AY50" s="10">
        <v>0</v>
      </c>
      <c r="AZ50" s="9">
        <v>0</v>
      </c>
      <c r="BA50" s="10">
        <v>0</v>
      </c>
      <c r="BB50" s="9">
        <v>0</v>
      </c>
      <c r="BC50" s="10">
        <v>0</v>
      </c>
      <c r="BD50" s="9">
        <v>0</v>
      </c>
      <c r="BE50" s="10">
        <v>0</v>
      </c>
      <c r="BF50" s="9">
        <v>0</v>
      </c>
      <c r="BG50" s="10">
        <v>0</v>
      </c>
      <c r="BH50" s="9">
        <v>0</v>
      </c>
      <c r="BI50" s="10">
        <v>0</v>
      </c>
      <c r="BJ50" s="9">
        <v>0</v>
      </c>
      <c r="BK50" s="10">
        <v>0</v>
      </c>
      <c r="BL50" s="9">
        <v>0</v>
      </c>
      <c r="BM50" s="10">
        <v>0</v>
      </c>
      <c r="BN50" s="9">
        <v>0</v>
      </c>
      <c r="BO50" s="10">
        <v>0</v>
      </c>
      <c r="BP50" s="9">
        <v>11072.75</v>
      </c>
      <c r="BQ50" s="10">
        <v>9.703870754879159E-3</v>
      </c>
    </row>
    <row r="51" spans="5:69" outlineLevel="5" x14ac:dyDescent="0.25">
      <c r="F51" s="8" t="s">
        <v>100</v>
      </c>
      <c r="J51" s="9">
        <v>1063.03</v>
      </c>
      <c r="K51" s="10">
        <v>1.0464646735112515E-2</v>
      </c>
      <c r="L51" s="9">
        <v>1014</v>
      </c>
      <c r="M51" s="10">
        <v>1.1141533626609849E-2</v>
      </c>
      <c r="N51" s="9">
        <v>0</v>
      </c>
      <c r="O51" s="10">
        <v>0</v>
      </c>
      <c r="P51" s="9">
        <v>0</v>
      </c>
      <c r="Q51" s="10">
        <v>0</v>
      </c>
      <c r="R51" s="9">
        <v>0</v>
      </c>
      <c r="S51" s="10">
        <v>0</v>
      </c>
      <c r="T51" s="9">
        <v>2077.0300000000002</v>
      </c>
      <c r="U51" s="10">
        <v>1.0781816814231461E-2</v>
      </c>
      <c r="V51" s="9">
        <v>0</v>
      </c>
      <c r="W51" s="10">
        <v>0</v>
      </c>
      <c r="X51" s="9">
        <v>0</v>
      </c>
      <c r="Y51" s="10">
        <v>0</v>
      </c>
      <c r="Z51" s="9">
        <v>0</v>
      </c>
      <c r="AA51" s="10">
        <v>0</v>
      </c>
      <c r="AB51" s="9">
        <v>0</v>
      </c>
      <c r="AC51" s="10">
        <v>0</v>
      </c>
      <c r="AD51" s="9">
        <v>0</v>
      </c>
      <c r="AE51" s="10">
        <v>0</v>
      </c>
      <c r="AF51" s="9">
        <v>0</v>
      </c>
      <c r="AG51" s="10">
        <v>0</v>
      </c>
      <c r="AH51" s="9">
        <v>0</v>
      </c>
      <c r="AI51" s="10">
        <v>0</v>
      </c>
      <c r="AJ51" s="9">
        <v>0</v>
      </c>
      <c r="AK51" s="10">
        <v>0</v>
      </c>
      <c r="AL51" s="9">
        <v>0</v>
      </c>
      <c r="AM51" s="10">
        <v>0</v>
      </c>
      <c r="AN51" s="9">
        <v>0</v>
      </c>
      <c r="AO51" s="10">
        <v>0</v>
      </c>
      <c r="AP51" s="9">
        <v>0</v>
      </c>
      <c r="AQ51" s="10">
        <v>0</v>
      </c>
      <c r="AR51" s="9">
        <v>0</v>
      </c>
      <c r="AS51" s="10">
        <v>0</v>
      </c>
      <c r="AT51" s="9">
        <v>0</v>
      </c>
      <c r="AU51" s="10">
        <v>0</v>
      </c>
      <c r="AV51" s="9">
        <v>0</v>
      </c>
      <c r="AW51" s="10">
        <v>0</v>
      </c>
      <c r="AX51" s="9">
        <v>0</v>
      </c>
      <c r="AY51" s="10">
        <v>0</v>
      </c>
      <c r="AZ51" s="9">
        <v>0</v>
      </c>
      <c r="BA51" s="10">
        <v>0</v>
      </c>
      <c r="BB51" s="9">
        <v>0</v>
      </c>
      <c r="BC51" s="10">
        <v>0</v>
      </c>
      <c r="BD51" s="9">
        <v>0</v>
      </c>
      <c r="BE51" s="10">
        <v>0</v>
      </c>
      <c r="BF51" s="9">
        <v>0</v>
      </c>
      <c r="BG51" s="10">
        <v>0</v>
      </c>
      <c r="BH51" s="9">
        <v>0</v>
      </c>
      <c r="BI51" s="10">
        <v>0</v>
      </c>
      <c r="BJ51" s="9">
        <v>0</v>
      </c>
      <c r="BK51" s="10">
        <v>0</v>
      </c>
      <c r="BL51" s="9">
        <v>0</v>
      </c>
      <c r="BM51" s="10">
        <v>0</v>
      </c>
      <c r="BN51" s="9">
        <v>0</v>
      </c>
      <c r="BO51" s="10">
        <v>0</v>
      </c>
      <c r="BP51" s="9">
        <v>2077.0300000000002</v>
      </c>
      <c r="BQ51" s="10">
        <v>1.8202551917099784E-3</v>
      </c>
    </row>
    <row r="52" spans="5:69" outlineLevel="5" x14ac:dyDescent="0.25">
      <c r="F52" s="8" t="s">
        <v>101</v>
      </c>
      <c r="J52" s="9">
        <v>129.49</v>
      </c>
      <c r="K52" s="10">
        <v>1.2747214149456928E-3</v>
      </c>
      <c r="L52" s="9">
        <v>646.5</v>
      </c>
      <c r="M52" s="10">
        <v>7.1035517648947418E-3</v>
      </c>
      <c r="N52" s="9">
        <v>0</v>
      </c>
      <c r="O52" s="10">
        <v>0</v>
      </c>
      <c r="P52" s="9">
        <v>0</v>
      </c>
      <c r="Q52" s="10">
        <v>0</v>
      </c>
      <c r="R52" s="9">
        <v>0</v>
      </c>
      <c r="S52" s="10">
        <v>0</v>
      </c>
      <c r="T52" s="9">
        <v>775.99</v>
      </c>
      <c r="U52" s="10">
        <v>4.0281469356126158E-3</v>
      </c>
      <c r="V52" s="9">
        <v>70.33</v>
      </c>
      <c r="W52" s="10">
        <v>5.3242944231100874E-4</v>
      </c>
      <c r="X52" s="9">
        <v>0</v>
      </c>
      <c r="Y52" s="10">
        <v>0</v>
      </c>
      <c r="Z52" s="9">
        <v>13.81</v>
      </c>
      <c r="AA52" s="10">
        <v>1.5272936555491633E-4</v>
      </c>
      <c r="AB52" s="9">
        <v>0</v>
      </c>
      <c r="AC52" s="10">
        <v>0</v>
      </c>
      <c r="AD52" s="9">
        <v>84.14</v>
      </c>
      <c r="AE52" s="10">
        <v>3.2646383177280724E-4</v>
      </c>
      <c r="AF52" s="9">
        <v>10.68</v>
      </c>
      <c r="AG52" s="10">
        <v>5.7843506343369131E-5</v>
      </c>
      <c r="AH52" s="9">
        <v>0</v>
      </c>
      <c r="AI52" s="10">
        <v>0</v>
      </c>
      <c r="AJ52" s="9">
        <v>151.49</v>
      </c>
      <c r="AK52" s="10">
        <v>2.4043753314170069E-3</v>
      </c>
      <c r="AL52" s="9">
        <v>0</v>
      </c>
      <c r="AM52" s="10">
        <v>0</v>
      </c>
      <c r="AN52" s="9">
        <v>0</v>
      </c>
      <c r="AO52" s="10">
        <v>0</v>
      </c>
      <c r="AP52" s="9">
        <v>0</v>
      </c>
      <c r="AQ52" s="10">
        <v>0</v>
      </c>
      <c r="AR52" s="9">
        <v>162.16999999999999</v>
      </c>
      <c r="AS52" s="10">
        <v>2.4166656794057594E-4</v>
      </c>
      <c r="AT52" s="9">
        <v>0</v>
      </c>
      <c r="AU52" s="10">
        <v>0</v>
      </c>
      <c r="AV52" s="9">
        <v>0</v>
      </c>
      <c r="AW52" s="10">
        <v>0</v>
      </c>
      <c r="AX52" s="9">
        <v>0</v>
      </c>
      <c r="AY52" s="10">
        <v>0</v>
      </c>
      <c r="AZ52" s="9">
        <v>0</v>
      </c>
      <c r="BA52" s="10">
        <v>0</v>
      </c>
      <c r="BB52" s="9">
        <v>0</v>
      </c>
      <c r="BC52" s="10">
        <v>0</v>
      </c>
      <c r="BD52" s="9">
        <v>0</v>
      </c>
      <c r="BE52" s="10">
        <v>0</v>
      </c>
      <c r="BF52" s="9">
        <v>0</v>
      </c>
      <c r="BG52" s="10">
        <v>0</v>
      </c>
      <c r="BH52" s="9">
        <v>0</v>
      </c>
      <c r="BI52" s="10">
        <v>0</v>
      </c>
      <c r="BJ52" s="9">
        <v>0</v>
      </c>
      <c r="BK52" s="10">
        <v>0</v>
      </c>
      <c r="BL52" s="9">
        <v>0</v>
      </c>
      <c r="BM52" s="10">
        <v>0</v>
      </c>
      <c r="BN52" s="9">
        <v>0</v>
      </c>
      <c r="BO52" s="10">
        <v>0</v>
      </c>
      <c r="BP52" s="9">
        <v>1022.3</v>
      </c>
      <c r="BQ52" s="10">
        <v>8.9591719064486825E-4</v>
      </c>
    </row>
    <row r="53" spans="5:69" outlineLevel="5" x14ac:dyDescent="0.25">
      <c r="F53" s="8" t="s">
        <v>102</v>
      </c>
      <c r="J53" s="9">
        <v>68.010000000000005</v>
      </c>
      <c r="K53" s="10">
        <v>6.695019185300531E-4</v>
      </c>
      <c r="L53" s="9">
        <v>30.19</v>
      </c>
      <c r="M53" s="10">
        <v>3.3171883647667791E-4</v>
      </c>
      <c r="N53" s="9">
        <v>0</v>
      </c>
      <c r="O53" s="10">
        <v>0</v>
      </c>
      <c r="P53" s="9">
        <v>0</v>
      </c>
      <c r="Q53" s="10">
        <v>0</v>
      </c>
      <c r="R53" s="9">
        <v>0</v>
      </c>
      <c r="S53" s="10">
        <v>0</v>
      </c>
      <c r="T53" s="9">
        <v>98.2</v>
      </c>
      <c r="U53" s="10">
        <v>5.0975402914619887E-4</v>
      </c>
      <c r="V53" s="9">
        <v>15.89</v>
      </c>
      <c r="W53" s="10">
        <v>1.2029438132122749E-4</v>
      </c>
      <c r="X53" s="9">
        <v>0</v>
      </c>
      <c r="Y53" s="10">
        <v>0</v>
      </c>
      <c r="Z53" s="9">
        <v>0</v>
      </c>
      <c r="AA53" s="10">
        <v>0</v>
      </c>
      <c r="AB53" s="9">
        <v>0</v>
      </c>
      <c r="AC53" s="10">
        <v>0</v>
      </c>
      <c r="AD53" s="9">
        <v>15.89</v>
      </c>
      <c r="AE53" s="10">
        <v>6.1653319311503536E-5</v>
      </c>
      <c r="AF53" s="9">
        <v>306.12</v>
      </c>
      <c r="AG53" s="10">
        <v>1.6579638728307265E-3</v>
      </c>
      <c r="AH53" s="9">
        <v>1560.58</v>
      </c>
      <c r="AI53" s="10">
        <v>1.0244370020936698E-2</v>
      </c>
      <c r="AJ53" s="9">
        <v>0</v>
      </c>
      <c r="AK53" s="10">
        <v>0</v>
      </c>
      <c r="AL53" s="9">
        <v>8691.17</v>
      </c>
      <c r="AM53" s="10">
        <v>5.2486336819450592E-2</v>
      </c>
      <c r="AN53" s="9">
        <v>0</v>
      </c>
      <c r="AO53" s="10">
        <v>0</v>
      </c>
      <c r="AP53" s="9">
        <v>0</v>
      </c>
      <c r="AQ53" s="10">
        <v>0</v>
      </c>
      <c r="AR53" s="9">
        <v>10557.87</v>
      </c>
      <c r="AS53" s="10">
        <v>1.5733392166632356E-2</v>
      </c>
      <c r="AT53" s="9">
        <v>0</v>
      </c>
      <c r="AU53" s="10">
        <v>0</v>
      </c>
      <c r="AV53" s="9">
        <v>0</v>
      </c>
      <c r="AW53" s="10">
        <v>0</v>
      </c>
      <c r="AX53" s="9">
        <v>0</v>
      </c>
      <c r="AY53" s="10">
        <v>0</v>
      </c>
      <c r="AZ53" s="9">
        <v>0</v>
      </c>
      <c r="BA53" s="10">
        <v>0</v>
      </c>
      <c r="BB53" s="9">
        <v>0</v>
      </c>
      <c r="BC53" s="10">
        <v>0</v>
      </c>
      <c r="BD53" s="9">
        <v>0</v>
      </c>
      <c r="BE53" s="10">
        <v>0</v>
      </c>
      <c r="BF53" s="9">
        <v>0</v>
      </c>
      <c r="BG53" s="10">
        <v>0</v>
      </c>
      <c r="BH53" s="9">
        <v>0</v>
      </c>
      <c r="BI53" s="10">
        <v>0</v>
      </c>
      <c r="BJ53" s="9">
        <v>18.7</v>
      </c>
      <c r="BK53" s="10">
        <v>-9.3654529974457862E-2</v>
      </c>
      <c r="BL53" s="9">
        <v>18.7</v>
      </c>
      <c r="BM53" s="10">
        <v>-9.3654529974457862E-2</v>
      </c>
      <c r="BN53" s="9">
        <v>0</v>
      </c>
      <c r="BO53" s="10">
        <v>0</v>
      </c>
      <c r="BP53" s="9">
        <v>10690.66</v>
      </c>
      <c r="BQ53" s="10">
        <v>9.3690169943651241E-3</v>
      </c>
    </row>
    <row r="54" spans="5:69" outlineLevel="5" x14ac:dyDescent="0.25">
      <c r="F54" s="8" t="s">
        <v>103</v>
      </c>
      <c r="J54" s="9">
        <v>11.64</v>
      </c>
      <c r="K54" s="10">
        <v>1.1458612456535535E-4</v>
      </c>
      <c r="L54" s="9">
        <v>0</v>
      </c>
      <c r="M54" s="10">
        <v>0</v>
      </c>
      <c r="N54" s="9">
        <v>0</v>
      </c>
      <c r="O54" s="10">
        <v>0</v>
      </c>
      <c r="P54" s="9">
        <v>0</v>
      </c>
      <c r="Q54" s="10">
        <v>0</v>
      </c>
      <c r="R54" s="9">
        <v>0</v>
      </c>
      <c r="S54" s="10">
        <v>0</v>
      </c>
      <c r="T54" s="9">
        <v>11.64</v>
      </c>
      <c r="U54" s="10">
        <v>6.042298268087327E-5</v>
      </c>
      <c r="V54" s="9">
        <v>4620.17</v>
      </c>
      <c r="W54" s="10">
        <v>3.4976745862107965E-2</v>
      </c>
      <c r="X54" s="9">
        <v>16359.53</v>
      </c>
      <c r="Y54" s="10">
        <v>0.46452895807931638</v>
      </c>
      <c r="Z54" s="9">
        <v>0</v>
      </c>
      <c r="AA54" s="10">
        <v>0</v>
      </c>
      <c r="AB54" s="9">
        <v>0</v>
      </c>
      <c r="AC54" s="10">
        <v>0</v>
      </c>
      <c r="AD54" s="9">
        <v>20979.7</v>
      </c>
      <c r="AE54" s="10">
        <v>8.1401393527976762E-2</v>
      </c>
      <c r="AF54" s="9">
        <v>0</v>
      </c>
      <c r="AG54" s="10">
        <v>0</v>
      </c>
      <c r="AH54" s="9">
        <v>13036.34</v>
      </c>
      <c r="AI54" s="10">
        <v>8.5576574529173721E-2</v>
      </c>
      <c r="AJ54" s="9">
        <v>2800.81</v>
      </c>
      <c r="AK54" s="10">
        <v>4.4453089127903272E-2</v>
      </c>
      <c r="AL54" s="9">
        <v>693.37</v>
      </c>
      <c r="AM54" s="10">
        <v>4.1872902452146782E-3</v>
      </c>
      <c r="AN54" s="9">
        <v>1453.4</v>
      </c>
      <c r="AO54" s="10">
        <v>1.3778667240540795E-2</v>
      </c>
      <c r="AP54" s="9">
        <v>0</v>
      </c>
      <c r="AQ54" s="10">
        <v>0</v>
      </c>
      <c r="AR54" s="9">
        <v>17983.919999999998</v>
      </c>
      <c r="AS54" s="10">
        <v>2.6799730064240503E-2</v>
      </c>
      <c r="AT54" s="9">
        <v>0</v>
      </c>
      <c r="AU54" s="10">
        <v>0</v>
      </c>
      <c r="AV54" s="9">
        <v>0</v>
      </c>
      <c r="AW54" s="10">
        <v>0</v>
      </c>
      <c r="AX54" s="9">
        <v>0</v>
      </c>
      <c r="AY54" s="10">
        <v>0</v>
      </c>
      <c r="AZ54" s="9">
        <v>0</v>
      </c>
      <c r="BA54" s="10">
        <v>0</v>
      </c>
      <c r="BB54" s="9">
        <v>0</v>
      </c>
      <c r="BC54" s="10">
        <v>0</v>
      </c>
      <c r="BD54" s="9">
        <v>0</v>
      </c>
      <c r="BE54" s="10">
        <v>0</v>
      </c>
      <c r="BF54" s="9">
        <v>0</v>
      </c>
      <c r="BG54" s="10">
        <v>0</v>
      </c>
      <c r="BH54" s="9">
        <v>0</v>
      </c>
      <c r="BI54" s="10">
        <v>0</v>
      </c>
      <c r="BJ54" s="9">
        <v>0</v>
      </c>
      <c r="BK54" s="10">
        <v>0</v>
      </c>
      <c r="BL54" s="9">
        <v>0</v>
      </c>
      <c r="BM54" s="10">
        <v>0</v>
      </c>
      <c r="BN54" s="9">
        <v>0</v>
      </c>
      <c r="BO54" s="10">
        <v>0</v>
      </c>
      <c r="BP54" s="9">
        <v>38975.26</v>
      </c>
      <c r="BQ54" s="10">
        <v>3.415690643045418E-2</v>
      </c>
    </row>
    <row r="55" spans="5:69" outlineLevel="5" x14ac:dyDescent="0.25">
      <c r="F55" s="8" t="s">
        <v>104</v>
      </c>
      <c r="J55" s="9">
        <v>869.36</v>
      </c>
      <c r="K55" s="10">
        <v>8.5581265680530344E-3</v>
      </c>
      <c r="L55" s="9">
        <v>0</v>
      </c>
      <c r="M55" s="10">
        <v>0</v>
      </c>
      <c r="N55" s="9">
        <v>0</v>
      </c>
      <c r="O55" s="10">
        <v>0</v>
      </c>
      <c r="P55" s="9">
        <v>0</v>
      </c>
      <c r="Q55" s="10">
        <v>0</v>
      </c>
      <c r="R55" s="9">
        <v>0</v>
      </c>
      <c r="S55" s="10">
        <v>0</v>
      </c>
      <c r="T55" s="9">
        <v>869.36</v>
      </c>
      <c r="U55" s="10">
        <v>4.5128285415329886E-3</v>
      </c>
      <c r="V55" s="9">
        <v>0</v>
      </c>
      <c r="W55" s="10">
        <v>0</v>
      </c>
      <c r="X55" s="9">
        <v>0</v>
      </c>
      <c r="Y55" s="10">
        <v>0</v>
      </c>
      <c r="Z55" s="9">
        <v>0</v>
      </c>
      <c r="AA55" s="10">
        <v>0</v>
      </c>
      <c r="AB55" s="9">
        <v>0</v>
      </c>
      <c r="AC55" s="10">
        <v>0</v>
      </c>
      <c r="AD55" s="9">
        <v>0</v>
      </c>
      <c r="AE55" s="10">
        <v>0</v>
      </c>
      <c r="AF55" s="9">
        <v>0</v>
      </c>
      <c r="AG55" s="10">
        <v>0</v>
      </c>
      <c r="AH55" s="9">
        <v>0</v>
      </c>
      <c r="AI55" s="10">
        <v>0</v>
      </c>
      <c r="AJ55" s="9">
        <v>0</v>
      </c>
      <c r="AK55" s="10">
        <v>0</v>
      </c>
      <c r="AL55" s="9">
        <v>0</v>
      </c>
      <c r="AM55" s="10">
        <v>0</v>
      </c>
      <c r="AN55" s="9">
        <v>0</v>
      </c>
      <c r="AO55" s="10">
        <v>0</v>
      </c>
      <c r="AP55" s="9">
        <v>0</v>
      </c>
      <c r="AQ55" s="10">
        <v>0</v>
      </c>
      <c r="AR55" s="9">
        <v>0</v>
      </c>
      <c r="AS55" s="10">
        <v>0</v>
      </c>
      <c r="AT55" s="9">
        <v>0</v>
      </c>
      <c r="AU55" s="10">
        <v>0</v>
      </c>
      <c r="AV55" s="9">
        <v>0</v>
      </c>
      <c r="AW55" s="10">
        <v>0</v>
      </c>
      <c r="AX55" s="9">
        <v>0</v>
      </c>
      <c r="AY55" s="10">
        <v>0</v>
      </c>
      <c r="AZ55" s="9">
        <v>0</v>
      </c>
      <c r="BA55" s="10">
        <v>0</v>
      </c>
      <c r="BB55" s="9">
        <v>0</v>
      </c>
      <c r="BC55" s="10">
        <v>0</v>
      </c>
      <c r="BD55" s="9">
        <v>0</v>
      </c>
      <c r="BE55" s="10">
        <v>0</v>
      </c>
      <c r="BF55" s="9">
        <v>0</v>
      </c>
      <c r="BG55" s="10">
        <v>0</v>
      </c>
      <c r="BH55" s="9">
        <v>0</v>
      </c>
      <c r="BI55" s="10">
        <v>0</v>
      </c>
      <c r="BJ55" s="9">
        <v>0</v>
      </c>
      <c r="BK55" s="10">
        <v>0</v>
      </c>
      <c r="BL55" s="9">
        <v>0</v>
      </c>
      <c r="BM55" s="10">
        <v>0</v>
      </c>
      <c r="BN55" s="9">
        <v>0</v>
      </c>
      <c r="BO55" s="10">
        <v>0</v>
      </c>
      <c r="BP55" s="9">
        <v>869.36</v>
      </c>
      <c r="BQ55" s="10">
        <v>7.618845435381225E-4</v>
      </c>
    </row>
    <row r="56" spans="5:69" outlineLevel="5" x14ac:dyDescent="0.25">
      <c r="F56" s="8" t="s">
        <v>105</v>
      </c>
      <c r="J56" s="9">
        <v>1366.39</v>
      </c>
      <c r="K56" s="10">
        <v>1.3450973775331262E-2</v>
      </c>
      <c r="L56" s="9">
        <v>1290.3399999999999</v>
      </c>
      <c r="M56" s="10">
        <v>1.4177876232504688E-2</v>
      </c>
      <c r="N56" s="9">
        <v>0</v>
      </c>
      <c r="O56" s="10">
        <v>0</v>
      </c>
      <c r="P56" s="9">
        <v>0</v>
      </c>
      <c r="Q56" s="10">
        <v>0</v>
      </c>
      <c r="R56" s="9">
        <v>0</v>
      </c>
      <c r="S56" s="10">
        <v>0</v>
      </c>
      <c r="T56" s="9">
        <v>2656.73</v>
      </c>
      <c r="U56" s="10">
        <v>1.3791026699119968E-2</v>
      </c>
      <c r="V56" s="9">
        <v>0</v>
      </c>
      <c r="W56" s="10">
        <v>0</v>
      </c>
      <c r="X56" s="9">
        <v>0</v>
      </c>
      <c r="Y56" s="10">
        <v>0</v>
      </c>
      <c r="Z56" s="9">
        <v>0</v>
      </c>
      <c r="AA56" s="10">
        <v>0</v>
      </c>
      <c r="AB56" s="9">
        <v>0</v>
      </c>
      <c r="AC56" s="10">
        <v>0</v>
      </c>
      <c r="AD56" s="9">
        <v>0</v>
      </c>
      <c r="AE56" s="10">
        <v>0</v>
      </c>
      <c r="AF56" s="9">
        <v>0</v>
      </c>
      <c r="AG56" s="10">
        <v>0</v>
      </c>
      <c r="AH56" s="9">
        <v>0</v>
      </c>
      <c r="AI56" s="10">
        <v>0</v>
      </c>
      <c r="AJ56" s="9">
        <v>1071.52</v>
      </c>
      <c r="AK56" s="10">
        <v>1.7006642386427826E-2</v>
      </c>
      <c r="AL56" s="9">
        <v>0</v>
      </c>
      <c r="AM56" s="10">
        <v>0</v>
      </c>
      <c r="AN56" s="9">
        <v>4164.87</v>
      </c>
      <c r="AO56" s="10">
        <v>3.9484214827377968E-2</v>
      </c>
      <c r="AP56" s="9">
        <v>0</v>
      </c>
      <c r="AQ56" s="10">
        <v>0</v>
      </c>
      <c r="AR56" s="9">
        <v>5236.3900000000003</v>
      </c>
      <c r="AS56" s="10">
        <v>7.8032953055334076E-3</v>
      </c>
      <c r="AT56" s="9">
        <v>0</v>
      </c>
      <c r="AU56" s="10">
        <v>0</v>
      </c>
      <c r="AV56" s="9">
        <v>0</v>
      </c>
      <c r="AW56" s="10">
        <v>0</v>
      </c>
      <c r="AX56" s="9">
        <v>0</v>
      </c>
      <c r="AY56" s="10">
        <v>0</v>
      </c>
      <c r="AZ56" s="9">
        <v>0</v>
      </c>
      <c r="BA56" s="10">
        <v>0</v>
      </c>
      <c r="BB56" s="9">
        <v>0</v>
      </c>
      <c r="BC56" s="10">
        <v>0</v>
      </c>
      <c r="BD56" s="9">
        <v>0</v>
      </c>
      <c r="BE56" s="10">
        <v>0</v>
      </c>
      <c r="BF56" s="9">
        <v>0</v>
      </c>
      <c r="BG56" s="10">
        <v>0</v>
      </c>
      <c r="BH56" s="9">
        <v>0</v>
      </c>
      <c r="BI56" s="10">
        <v>0</v>
      </c>
      <c r="BJ56" s="9">
        <v>0</v>
      </c>
      <c r="BK56" s="10">
        <v>0</v>
      </c>
      <c r="BL56" s="9">
        <v>0</v>
      </c>
      <c r="BM56" s="10">
        <v>0</v>
      </c>
      <c r="BN56" s="9">
        <v>0</v>
      </c>
      <c r="BO56" s="10">
        <v>0</v>
      </c>
      <c r="BP56" s="9">
        <v>7893.12</v>
      </c>
      <c r="BQ56" s="10">
        <v>6.9173255363619507E-3</v>
      </c>
    </row>
    <row r="57" spans="5:69" outlineLevel="5" x14ac:dyDescent="0.25">
      <c r="F57" s="8" t="s">
        <v>106</v>
      </c>
      <c r="J57" s="9">
        <v>0</v>
      </c>
      <c r="K57" s="10">
        <v>0</v>
      </c>
      <c r="L57" s="9">
        <v>0</v>
      </c>
      <c r="M57" s="10">
        <v>0</v>
      </c>
      <c r="N57" s="9">
        <v>0</v>
      </c>
      <c r="O57" s="10">
        <v>0</v>
      </c>
      <c r="P57" s="9">
        <v>0</v>
      </c>
      <c r="Q57" s="10">
        <v>0</v>
      </c>
      <c r="R57" s="9">
        <v>8.26</v>
      </c>
      <c r="S57" s="10">
        <v>0.17158288325716659</v>
      </c>
      <c r="T57" s="9">
        <v>8.26</v>
      </c>
      <c r="U57" s="10">
        <v>4.2877477400688415E-5</v>
      </c>
      <c r="V57" s="9">
        <v>0</v>
      </c>
      <c r="W57" s="10">
        <v>0</v>
      </c>
      <c r="X57" s="9">
        <v>0</v>
      </c>
      <c r="Y57" s="10">
        <v>0</v>
      </c>
      <c r="Z57" s="9">
        <v>0</v>
      </c>
      <c r="AA57" s="10">
        <v>0</v>
      </c>
      <c r="AB57" s="9">
        <v>0</v>
      </c>
      <c r="AC57" s="10">
        <v>0</v>
      </c>
      <c r="AD57" s="9">
        <v>0</v>
      </c>
      <c r="AE57" s="10">
        <v>0</v>
      </c>
      <c r="AF57" s="9">
        <v>11.35</v>
      </c>
      <c r="AG57" s="10">
        <v>6.1472265636445657E-5</v>
      </c>
      <c r="AH57" s="9">
        <v>0</v>
      </c>
      <c r="AI57" s="10">
        <v>0</v>
      </c>
      <c r="AJ57" s="9">
        <v>0</v>
      </c>
      <c r="AK57" s="10">
        <v>0</v>
      </c>
      <c r="AL57" s="9">
        <v>0</v>
      </c>
      <c r="AM57" s="10">
        <v>0</v>
      </c>
      <c r="AN57" s="9">
        <v>0</v>
      </c>
      <c r="AO57" s="10">
        <v>0</v>
      </c>
      <c r="AP57" s="9">
        <v>0</v>
      </c>
      <c r="AQ57" s="10">
        <v>0</v>
      </c>
      <c r="AR57" s="9">
        <v>11.35</v>
      </c>
      <c r="AS57" s="10">
        <v>1.6913828366069785E-5</v>
      </c>
      <c r="AT57" s="9">
        <v>0</v>
      </c>
      <c r="AU57" s="10">
        <v>0</v>
      </c>
      <c r="AV57" s="9">
        <v>0</v>
      </c>
      <c r="AW57" s="10">
        <v>0</v>
      </c>
      <c r="AX57" s="9">
        <v>0</v>
      </c>
      <c r="AY57" s="10">
        <v>0</v>
      </c>
      <c r="AZ57" s="9">
        <v>0</v>
      </c>
      <c r="BA57" s="10">
        <v>0</v>
      </c>
      <c r="BB57" s="9">
        <v>0</v>
      </c>
      <c r="BC57" s="10">
        <v>0</v>
      </c>
      <c r="BD57" s="9">
        <v>0</v>
      </c>
      <c r="BE57" s="10">
        <v>0</v>
      </c>
      <c r="BF57" s="9">
        <v>0</v>
      </c>
      <c r="BG57" s="10">
        <v>0</v>
      </c>
      <c r="BH57" s="9">
        <v>0</v>
      </c>
      <c r="BI57" s="10">
        <v>0</v>
      </c>
      <c r="BJ57" s="9">
        <v>0</v>
      </c>
      <c r="BK57" s="10">
        <v>0</v>
      </c>
      <c r="BL57" s="9">
        <v>0</v>
      </c>
      <c r="BM57" s="10">
        <v>0</v>
      </c>
      <c r="BN57" s="9">
        <v>0</v>
      </c>
      <c r="BO57" s="10">
        <v>0</v>
      </c>
      <c r="BP57" s="9">
        <v>19.61</v>
      </c>
      <c r="BQ57" s="10">
        <v>1.7185695107645375E-5</v>
      </c>
    </row>
    <row r="58" spans="5:69" outlineLevel="5" x14ac:dyDescent="0.25">
      <c r="F58" s="8" t="s">
        <v>107</v>
      </c>
      <c r="J58" s="9">
        <v>149.28</v>
      </c>
      <c r="K58" s="10">
        <v>1.4695375150443511E-3</v>
      </c>
      <c r="L58" s="9">
        <v>151.19999999999999</v>
      </c>
      <c r="M58" s="10">
        <v>1.6613411088199303E-3</v>
      </c>
      <c r="N58" s="9">
        <v>0</v>
      </c>
      <c r="O58" s="10">
        <v>0</v>
      </c>
      <c r="P58" s="9">
        <v>0</v>
      </c>
      <c r="Q58" s="10">
        <v>0</v>
      </c>
      <c r="R58" s="9">
        <v>0</v>
      </c>
      <c r="S58" s="10">
        <v>0</v>
      </c>
      <c r="T58" s="9">
        <v>300.48</v>
      </c>
      <c r="U58" s="10">
        <v>1.5597850374526462E-3</v>
      </c>
      <c r="V58" s="9">
        <v>647.4</v>
      </c>
      <c r="W58" s="10">
        <v>4.9011065114765683E-3</v>
      </c>
      <c r="X58" s="9">
        <v>0</v>
      </c>
      <c r="Y58" s="10">
        <v>0</v>
      </c>
      <c r="Z58" s="9">
        <v>403.97</v>
      </c>
      <c r="AA58" s="10">
        <v>4.4676380740926542E-3</v>
      </c>
      <c r="AB58" s="9">
        <v>0</v>
      </c>
      <c r="AC58" s="10">
        <v>0</v>
      </c>
      <c r="AD58" s="9">
        <v>1051.3699999999999</v>
      </c>
      <c r="AE58" s="10">
        <v>4.0793234943068257E-3</v>
      </c>
      <c r="AF58" s="9">
        <v>525.6</v>
      </c>
      <c r="AG58" s="10">
        <v>2.8466804245388406E-3</v>
      </c>
      <c r="AH58" s="9">
        <v>611.04</v>
      </c>
      <c r="AI58" s="10">
        <v>4.0111496094997756E-3</v>
      </c>
      <c r="AJ58" s="9">
        <v>563.4</v>
      </c>
      <c r="AK58" s="10">
        <v>8.9420097809778977E-3</v>
      </c>
      <c r="AL58" s="9">
        <v>140.16</v>
      </c>
      <c r="AM58" s="10">
        <v>8.4643206479843272E-4</v>
      </c>
      <c r="AN58" s="9">
        <v>0</v>
      </c>
      <c r="AO58" s="10">
        <v>0</v>
      </c>
      <c r="AP58" s="9">
        <v>0</v>
      </c>
      <c r="AQ58" s="10">
        <v>0</v>
      </c>
      <c r="AR58" s="9">
        <v>1840.2</v>
      </c>
      <c r="AS58" s="10">
        <v>2.7422755030168831E-3</v>
      </c>
      <c r="AT58" s="9">
        <v>0</v>
      </c>
      <c r="AU58" s="10">
        <v>0</v>
      </c>
      <c r="AV58" s="9">
        <v>0</v>
      </c>
      <c r="AW58" s="10">
        <v>0</v>
      </c>
      <c r="AX58" s="9">
        <v>0</v>
      </c>
      <c r="AY58" s="10">
        <v>0</v>
      </c>
      <c r="AZ58" s="9">
        <v>0</v>
      </c>
      <c r="BA58" s="10">
        <v>0</v>
      </c>
      <c r="BB58" s="9">
        <v>0</v>
      </c>
      <c r="BC58" s="10">
        <v>0</v>
      </c>
      <c r="BD58" s="9">
        <v>-643.04999999999995</v>
      </c>
      <c r="BE58" s="10">
        <v>0</v>
      </c>
      <c r="BF58" s="9">
        <v>0</v>
      </c>
      <c r="BG58" s="10">
        <v>0</v>
      </c>
      <c r="BH58" s="9">
        <v>0</v>
      </c>
      <c r="BI58" s="10">
        <v>0</v>
      </c>
      <c r="BJ58" s="9">
        <v>0</v>
      </c>
      <c r="BK58" s="10">
        <v>0</v>
      </c>
      <c r="BL58" s="9">
        <v>0</v>
      </c>
      <c r="BM58" s="10">
        <v>0</v>
      </c>
      <c r="BN58" s="9">
        <v>0</v>
      </c>
      <c r="BO58" s="10">
        <v>0</v>
      </c>
      <c r="BP58" s="9">
        <v>2549</v>
      </c>
      <c r="BQ58" s="10">
        <v>2.2338774517790955E-3</v>
      </c>
    </row>
    <row r="59" spans="5:69" outlineLevel="5" x14ac:dyDescent="0.25">
      <c r="F59" s="8" t="s">
        <v>108</v>
      </c>
      <c r="J59" s="9">
        <v>216.9</v>
      </c>
      <c r="K59" s="10">
        <v>2.1352002077513381E-3</v>
      </c>
      <c r="L59" s="9">
        <v>10.26</v>
      </c>
      <c r="M59" s="10">
        <v>1.1273386095563813E-4</v>
      </c>
      <c r="N59" s="9">
        <v>0</v>
      </c>
      <c r="O59" s="10">
        <v>0</v>
      </c>
      <c r="P59" s="9">
        <v>0</v>
      </c>
      <c r="Q59" s="10">
        <v>0</v>
      </c>
      <c r="R59" s="9">
        <v>0</v>
      </c>
      <c r="S59" s="10">
        <v>0</v>
      </c>
      <c r="T59" s="9">
        <v>227.16</v>
      </c>
      <c r="U59" s="10">
        <v>1.179182538297867E-3</v>
      </c>
      <c r="V59" s="9">
        <v>1300.46</v>
      </c>
      <c r="W59" s="10">
        <v>9.8450617453117364E-3</v>
      </c>
      <c r="X59" s="9">
        <v>0</v>
      </c>
      <c r="Y59" s="10">
        <v>0</v>
      </c>
      <c r="Z59" s="9">
        <v>0</v>
      </c>
      <c r="AA59" s="10">
        <v>0</v>
      </c>
      <c r="AB59" s="9">
        <v>0</v>
      </c>
      <c r="AC59" s="10">
        <v>0</v>
      </c>
      <c r="AD59" s="9">
        <v>1300.46</v>
      </c>
      <c r="AE59" s="10">
        <v>5.0457945646216421E-3</v>
      </c>
      <c r="AF59" s="9">
        <v>22.31</v>
      </c>
      <c r="AG59" s="10">
        <v>1.2083226840080199E-4</v>
      </c>
      <c r="AH59" s="9">
        <v>1433.53</v>
      </c>
      <c r="AI59" s="10">
        <v>9.4103549680973654E-3</v>
      </c>
      <c r="AJ59" s="9">
        <v>3040.4</v>
      </c>
      <c r="AK59" s="10">
        <v>4.8255744654038341E-2</v>
      </c>
      <c r="AL59" s="9">
        <v>1117.68</v>
      </c>
      <c r="AM59" s="10">
        <v>6.7497159687779137E-3</v>
      </c>
      <c r="AN59" s="9">
        <v>1487.44</v>
      </c>
      <c r="AO59" s="10">
        <v>1.4101376634285125E-2</v>
      </c>
      <c r="AP59" s="9">
        <v>0</v>
      </c>
      <c r="AQ59" s="10">
        <v>0</v>
      </c>
      <c r="AR59" s="9">
        <v>7101.36</v>
      </c>
      <c r="AS59" s="10">
        <v>1.0582483189927166E-2</v>
      </c>
      <c r="AT59" s="9">
        <v>0</v>
      </c>
      <c r="AU59" s="10">
        <v>0</v>
      </c>
      <c r="AV59" s="9">
        <v>0</v>
      </c>
      <c r="AW59" s="10">
        <v>0</v>
      </c>
      <c r="AX59" s="9">
        <v>0</v>
      </c>
      <c r="AY59" s="10">
        <v>0</v>
      </c>
      <c r="AZ59" s="9">
        <v>0</v>
      </c>
      <c r="BA59" s="10">
        <v>0</v>
      </c>
      <c r="BB59" s="9">
        <v>0</v>
      </c>
      <c r="BC59" s="10">
        <v>0</v>
      </c>
      <c r="BD59" s="9">
        <v>0</v>
      </c>
      <c r="BE59" s="10">
        <v>0</v>
      </c>
      <c r="BF59" s="9">
        <v>0</v>
      </c>
      <c r="BG59" s="10">
        <v>0</v>
      </c>
      <c r="BH59" s="9">
        <v>930.7</v>
      </c>
      <c r="BI59" s="10">
        <v>0</v>
      </c>
      <c r="BJ59" s="9">
        <v>0</v>
      </c>
      <c r="BK59" s="10">
        <v>0</v>
      </c>
      <c r="BL59" s="9">
        <v>930.7</v>
      </c>
      <c r="BM59" s="10">
        <v>-4.6611909650924028</v>
      </c>
      <c r="BN59" s="9">
        <v>0</v>
      </c>
      <c r="BO59" s="10">
        <v>0</v>
      </c>
      <c r="BP59" s="9">
        <v>9559.68</v>
      </c>
      <c r="BQ59" s="10">
        <v>8.3778554720374977E-3</v>
      </c>
    </row>
    <row r="60" spans="5:69" outlineLevel="5" x14ac:dyDescent="0.25">
      <c r="F60" s="8" t="s">
        <v>109</v>
      </c>
      <c r="J60" s="9">
        <v>0</v>
      </c>
      <c r="K60" s="10">
        <v>0</v>
      </c>
      <c r="L60" s="9">
        <v>0</v>
      </c>
      <c r="M60" s="10">
        <v>0</v>
      </c>
      <c r="N60" s="9">
        <v>0</v>
      </c>
      <c r="O60" s="10">
        <v>0</v>
      </c>
      <c r="P60" s="9">
        <v>0</v>
      </c>
      <c r="Q60" s="10">
        <v>0</v>
      </c>
      <c r="R60" s="9">
        <v>0</v>
      </c>
      <c r="S60" s="10">
        <v>0</v>
      </c>
      <c r="T60" s="9">
        <v>0</v>
      </c>
      <c r="U60" s="10">
        <v>0</v>
      </c>
      <c r="V60" s="9">
        <v>0</v>
      </c>
      <c r="W60" s="10">
        <v>0</v>
      </c>
      <c r="X60" s="9">
        <v>0</v>
      </c>
      <c r="Y60" s="10">
        <v>0</v>
      </c>
      <c r="Z60" s="9">
        <v>0</v>
      </c>
      <c r="AA60" s="10">
        <v>0</v>
      </c>
      <c r="AB60" s="9">
        <v>0</v>
      </c>
      <c r="AC60" s="10">
        <v>0</v>
      </c>
      <c r="AD60" s="9">
        <v>0</v>
      </c>
      <c r="AE60" s="10">
        <v>0</v>
      </c>
      <c r="AF60" s="9">
        <v>0</v>
      </c>
      <c r="AG60" s="10">
        <v>0</v>
      </c>
      <c r="AH60" s="9">
        <v>0</v>
      </c>
      <c r="AI60" s="10">
        <v>0</v>
      </c>
      <c r="AJ60" s="9">
        <v>0</v>
      </c>
      <c r="AK60" s="10">
        <v>0</v>
      </c>
      <c r="AL60" s="9">
        <v>1879.27</v>
      </c>
      <c r="AM60" s="10">
        <v>1.1348989629093541E-2</v>
      </c>
      <c r="AN60" s="9">
        <v>0</v>
      </c>
      <c r="AO60" s="10">
        <v>0</v>
      </c>
      <c r="AP60" s="9">
        <v>0</v>
      </c>
      <c r="AQ60" s="10">
        <v>0</v>
      </c>
      <c r="AR60" s="9">
        <v>1879.27</v>
      </c>
      <c r="AS60" s="10">
        <v>2.8004978179298648E-3</v>
      </c>
      <c r="AT60" s="9">
        <v>0</v>
      </c>
      <c r="AU60" s="10">
        <v>0</v>
      </c>
      <c r="AV60" s="9">
        <v>0</v>
      </c>
      <c r="AW60" s="10">
        <v>0</v>
      </c>
      <c r="AX60" s="9">
        <v>0</v>
      </c>
      <c r="AY60" s="10">
        <v>0</v>
      </c>
      <c r="AZ60" s="9">
        <v>0</v>
      </c>
      <c r="BA60" s="10">
        <v>0</v>
      </c>
      <c r="BB60" s="9">
        <v>0</v>
      </c>
      <c r="BC60" s="10">
        <v>0</v>
      </c>
      <c r="BD60" s="9">
        <v>0</v>
      </c>
      <c r="BE60" s="10">
        <v>0</v>
      </c>
      <c r="BF60" s="9">
        <v>0</v>
      </c>
      <c r="BG60" s="10">
        <v>0</v>
      </c>
      <c r="BH60" s="9">
        <v>0</v>
      </c>
      <c r="BI60" s="10">
        <v>0</v>
      </c>
      <c r="BJ60" s="9">
        <v>0</v>
      </c>
      <c r="BK60" s="10">
        <v>0</v>
      </c>
      <c r="BL60" s="9">
        <v>0</v>
      </c>
      <c r="BM60" s="10">
        <v>0</v>
      </c>
      <c r="BN60" s="9">
        <v>0</v>
      </c>
      <c r="BO60" s="10">
        <v>0</v>
      </c>
      <c r="BP60" s="9">
        <v>1879.27</v>
      </c>
      <c r="BQ60" s="10">
        <v>1.6469434597116126E-3</v>
      </c>
    </row>
    <row r="61" spans="5:69" outlineLevel="5" x14ac:dyDescent="0.25">
      <c r="F61" s="8" t="s">
        <v>110</v>
      </c>
      <c r="J61" s="9">
        <v>1308.1300000000001</v>
      </c>
      <c r="K61" s="10">
        <v>1.2877452502377861E-2</v>
      </c>
      <c r="L61" s="9">
        <v>1814.84</v>
      </c>
      <c r="M61" s="10">
        <v>1.9940927896367474E-2</v>
      </c>
      <c r="N61" s="9">
        <v>0</v>
      </c>
      <c r="O61" s="10">
        <v>0</v>
      </c>
      <c r="P61" s="9">
        <v>0</v>
      </c>
      <c r="Q61" s="10">
        <v>0</v>
      </c>
      <c r="R61" s="9">
        <v>0</v>
      </c>
      <c r="S61" s="10">
        <v>0</v>
      </c>
      <c r="T61" s="9">
        <v>3122.97</v>
      </c>
      <c r="U61" s="10">
        <v>1.6211268232206769E-2</v>
      </c>
      <c r="V61" s="9">
        <v>3361.66</v>
      </c>
      <c r="W61" s="10">
        <v>2.5449264311662528E-2</v>
      </c>
      <c r="X61" s="9">
        <v>0</v>
      </c>
      <c r="Y61" s="10">
        <v>0</v>
      </c>
      <c r="Z61" s="9">
        <v>1193.6099999999999</v>
      </c>
      <c r="AA61" s="10">
        <v>1.3200528459087882E-2</v>
      </c>
      <c r="AB61" s="9">
        <v>0</v>
      </c>
      <c r="AC61" s="10">
        <v>0</v>
      </c>
      <c r="AD61" s="9">
        <v>4555.2700000000004</v>
      </c>
      <c r="AE61" s="10">
        <v>1.7674481803657188E-2</v>
      </c>
      <c r="AF61" s="9">
        <v>4280.97</v>
      </c>
      <c r="AG61" s="10">
        <v>2.3185984583405709E-2</v>
      </c>
      <c r="AH61" s="9">
        <v>1016.78</v>
      </c>
      <c r="AI61" s="10">
        <v>6.6746149187404784E-3</v>
      </c>
      <c r="AJ61" s="9">
        <v>1660.47</v>
      </c>
      <c r="AK61" s="10">
        <v>2.6354169295385817E-2</v>
      </c>
      <c r="AL61" s="9">
        <v>3949.31</v>
      </c>
      <c r="AM61" s="10">
        <v>2.3850047216246423E-2</v>
      </c>
      <c r="AN61" s="9">
        <v>1347.75</v>
      </c>
      <c r="AO61" s="10">
        <v>1.2777073602200947E-2</v>
      </c>
      <c r="AP61" s="9">
        <v>0</v>
      </c>
      <c r="AQ61" s="10">
        <v>0</v>
      </c>
      <c r="AR61" s="9">
        <v>12255.28</v>
      </c>
      <c r="AS61" s="10">
        <v>1.8262881277368082E-2</v>
      </c>
      <c r="AT61" s="9">
        <v>0</v>
      </c>
      <c r="AU61" s="10">
        <v>0</v>
      </c>
      <c r="AV61" s="9">
        <v>0</v>
      </c>
      <c r="AW61" s="10">
        <v>0</v>
      </c>
      <c r="AX61" s="9">
        <v>0</v>
      </c>
      <c r="AY61" s="10">
        <v>0</v>
      </c>
      <c r="AZ61" s="9">
        <v>0</v>
      </c>
      <c r="BA61" s="10">
        <v>0</v>
      </c>
      <c r="BB61" s="9">
        <v>0</v>
      </c>
      <c r="BC61" s="10">
        <v>0</v>
      </c>
      <c r="BD61" s="9">
        <v>0</v>
      </c>
      <c r="BE61" s="10">
        <v>0</v>
      </c>
      <c r="BF61" s="9">
        <v>0</v>
      </c>
      <c r="BG61" s="10">
        <v>0</v>
      </c>
      <c r="BH61" s="9">
        <v>0</v>
      </c>
      <c r="BI61" s="10">
        <v>0</v>
      </c>
      <c r="BJ61" s="9">
        <v>0</v>
      </c>
      <c r="BK61" s="10">
        <v>0</v>
      </c>
      <c r="BL61" s="9">
        <v>0</v>
      </c>
      <c r="BM61" s="10">
        <v>0</v>
      </c>
      <c r="BN61" s="9">
        <v>0</v>
      </c>
      <c r="BO61" s="10">
        <v>0</v>
      </c>
      <c r="BP61" s="9">
        <v>19933.52</v>
      </c>
      <c r="BQ61" s="10">
        <v>1.7469219640089302E-2</v>
      </c>
    </row>
    <row r="62" spans="5:69" outlineLevel="5" x14ac:dyDescent="0.25">
      <c r="F62" s="8" t="s">
        <v>96</v>
      </c>
      <c r="J62" s="9">
        <v>0</v>
      </c>
      <c r="K62" s="10">
        <v>0</v>
      </c>
      <c r="L62" s="9">
        <v>0</v>
      </c>
      <c r="M62" s="10">
        <v>0</v>
      </c>
      <c r="N62" s="9">
        <v>0</v>
      </c>
      <c r="O62" s="10">
        <v>0</v>
      </c>
      <c r="P62" s="9">
        <v>0</v>
      </c>
      <c r="Q62" s="10">
        <v>0</v>
      </c>
      <c r="R62" s="9">
        <v>0</v>
      </c>
      <c r="S62" s="10">
        <v>0</v>
      </c>
      <c r="T62" s="9">
        <v>0</v>
      </c>
      <c r="U62" s="10">
        <v>0</v>
      </c>
      <c r="V62" s="9">
        <v>53.49</v>
      </c>
      <c r="W62" s="10">
        <v>4.0494313762570538E-4</v>
      </c>
      <c r="X62" s="9">
        <v>-14218.19</v>
      </c>
      <c r="Y62" s="10">
        <v>-0.40372559520192541</v>
      </c>
      <c r="Z62" s="9">
        <v>0</v>
      </c>
      <c r="AA62" s="10">
        <v>0</v>
      </c>
      <c r="AB62" s="9">
        <v>0</v>
      </c>
      <c r="AC62" s="10">
        <v>0</v>
      </c>
      <c r="AD62" s="9">
        <v>-14164.7</v>
      </c>
      <c r="AE62" s="10">
        <v>-5.4959142356932292E-2</v>
      </c>
      <c r="AF62" s="9">
        <v>0</v>
      </c>
      <c r="AG62" s="10">
        <v>0</v>
      </c>
      <c r="AH62" s="9">
        <v>-7422.37</v>
      </c>
      <c r="AI62" s="10">
        <v>-4.8723874913365495E-2</v>
      </c>
      <c r="AJ62" s="9">
        <v>40.700000000000003</v>
      </c>
      <c r="AK62" s="10">
        <v>6.459705326336536E-4</v>
      </c>
      <c r="AL62" s="9">
        <v>314.64</v>
      </c>
      <c r="AM62" s="10">
        <v>1.900124035874564E-3</v>
      </c>
      <c r="AN62" s="9">
        <v>1723.95</v>
      </c>
      <c r="AO62" s="10">
        <v>1.6343562260444686E-2</v>
      </c>
      <c r="AP62" s="9">
        <v>0</v>
      </c>
      <c r="AQ62" s="10">
        <v>0</v>
      </c>
      <c r="AR62" s="9">
        <v>-5343.08</v>
      </c>
      <c r="AS62" s="10">
        <v>-7.9622852921744629E-3</v>
      </c>
      <c r="AT62" s="9">
        <v>0</v>
      </c>
      <c r="AU62" s="10">
        <v>0</v>
      </c>
      <c r="AV62" s="9">
        <v>0</v>
      </c>
      <c r="AW62" s="10">
        <v>0</v>
      </c>
      <c r="AX62" s="9">
        <v>0</v>
      </c>
      <c r="AY62" s="10">
        <v>0</v>
      </c>
      <c r="AZ62" s="9">
        <v>0</v>
      </c>
      <c r="BA62" s="10">
        <v>0</v>
      </c>
      <c r="BB62" s="9">
        <v>0</v>
      </c>
      <c r="BC62" s="10">
        <v>0</v>
      </c>
      <c r="BD62" s="9">
        <v>-18.88</v>
      </c>
      <c r="BE62" s="10">
        <v>0</v>
      </c>
      <c r="BF62" s="9">
        <v>0</v>
      </c>
      <c r="BG62" s="10">
        <v>0</v>
      </c>
      <c r="BH62" s="9">
        <v>0</v>
      </c>
      <c r="BI62" s="10">
        <v>0</v>
      </c>
      <c r="BJ62" s="9">
        <v>0</v>
      </c>
      <c r="BK62" s="10">
        <v>0</v>
      </c>
      <c r="BL62" s="9">
        <v>0</v>
      </c>
      <c r="BM62" s="10">
        <v>0</v>
      </c>
      <c r="BN62" s="9">
        <v>0</v>
      </c>
      <c r="BO62" s="10">
        <v>0</v>
      </c>
      <c r="BP62" s="9">
        <v>-19526.66</v>
      </c>
      <c r="BQ62" s="10">
        <v>-1.7112658094373005E-2</v>
      </c>
    </row>
    <row r="63" spans="5:69" outlineLevel="4" x14ac:dyDescent="0.25">
      <c r="E63" s="8" t="s">
        <v>111</v>
      </c>
      <c r="J63" s="11">
        <f t="shared" ref="J63:AO63" si="12">SUM(J47:J62)</f>
        <v>78525.820000000007</v>
      </c>
      <c r="K63" s="12">
        <f t="shared" si="12"/>
        <v>0.77302142543957653</v>
      </c>
      <c r="L63" s="11">
        <f t="shared" si="12"/>
        <v>78555.14</v>
      </c>
      <c r="M63" s="12">
        <f t="shared" si="12"/>
        <v>0.86314076316868282</v>
      </c>
      <c r="N63" s="11">
        <f t="shared" si="12"/>
        <v>0</v>
      </c>
      <c r="O63" s="12">
        <f t="shared" si="12"/>
        <v>0</v>
      </c>
      <c r="P63" s="11">
        <f t="shared" si="12"/>
        <v>0</v>
      </c>
      <c r="Q63" s="12">
        <f t="shared" si="12"/>
        <v>0</v>
      </c>
      <c r="R63" s="11">
        <f t="shared" si="12"/>
        <v>8.26</v>
      </c>
      <c r="S63" s="12">
        <f t="shared" si="12"/>
        <v>0.17158288325716659</v>
      </c>
      <c r="T63" s="11">
        <f t="shared" si="12"/>
        <v>157089.22000000006</v>
      </c>
      <c r="U63" s="12">
        <f t="shared" si="12"/>
        <v>0.81544666833435486</v>
      </c>
      <c r="V63" s="11">
        <f t="shared" si="12"/>
        <v>96912.04</v>
      </c>
      <c r="W63" s="12">
        <f t="shared" si="12"/>
        <v>0.73366733130132467</v>
      </c>
      <c r="X63" s="11">
        <f t="shared" si="12"/>
        <v>2141.34</v>
      </c>
      <c r="Y63" s="12">
        <f t="shared" si="12"/>
        <v>6.0803362877390965E-2</v>
      </c>
      <c r="Z63" s="11">
        <f t="shared" si="12"/>
        <v>71410.789999999994</v>
      </c>
      <c r="AA63" s="12">
        <f t="shared" si="12"/>
        <v>0.7897555865659206</v>
      </c>
      <c r="AB63" s="11">
        <f t="shared" si="12"/>
        <v>0</v>
      </c>
      <c r="AC63" s="12">
        <f t="shared" si="12"/>
        <v>0</v>
      </c>
      <c r="AD63" s="11">
        <f t="shared" si="12"/>
        <v>170464.17</v>
      </c>
      <c r="AE63" s="12">
        <f t="shared" si="12"/>
        <v>0.66140225954565268</v>
      </c>
      <c r="AF63" s="11">
        <f t="shared" si="12"/>
        <v>147835.21</v>
      </c>
      <c r="AG63" s="12">
        <f t="shared" si="12"/>
        <v>0.80068416736032832</v>
      </c>
      <c r="AH63" s="11">
        <f t="shared" si="12"/>
        <v>119669.66999999998</v>
      </c>
      <c r="AI63" s="12">
        <f t="shared" si="12"/>
        <v>0.78556714795998139</v>
      </c>
      <c r="AJ63" s="11">
        <f t="shared" si="12"/>
        <v>64747.509999999987</v>
      </c>
      <c r="AK63" s="12">
        <f t="shared" si="12"/>
        <v>1.0276408727617399</v>
      </c>
      <c r="AL63" s="11">
        <f t="shared" si="12"/>
        <v>71082.76999999999</v>
      </c>
      <c r="AM63" s="12">
        <f t="shared" si="12"/>
        <v>0.42927180210254068</v>
      </c>
      <c r="AN63" s="11">
        <f t="shared" si="12"/>
        <v>88664.299999999988</v>
      </c>
      <c r="AO63" s="12">
        <f t="shared" si="12"/>
        <v>0.8405641157392878</v>
      </c>
      <c r="AP63" s="11">
        <f t="shared" ref="AP63:BU63" si="13">SUM(AP47:AP62)</f>
        <v>0</v>
      </c>
      <c r="AQ63" s="12">
        <f t="shared" si="13"/>
        <v>0</v>
      </c>
      <c r="AR63" s="11">
        <f t="shared" si="13"/>
        <v>491999.45999999996</v>
      </c>
      <c r="AS63" s="12">
        <f t="shared" si="13"/>
        <v>0.73318012534264476</v>
      </c>
      <c r="AT63" s="11">
        <f t="shared" si="13"/>
        <v>0</v>
      </c>
      <c r="AU63" s="12">
        <f t="shared" si="13"/>
        <v>0</v>
      </c>
      <c r="AV63" s="11">
        <f t="shared" si="13"/>
        <v>0</v>
      </c>
      <c r="AW63" s="12">
        <f t="shared" si="13"/>
        <v>0</v>
      </c>
      <c r="AX63" s="11">
        <f t="shared" si="13"/>
        <v>0</v>
      </c>
      <c r="AY63" s="12">
        <f t="shared" si="13"/>
        <v>0</v>
      </c>
      <c r="AZ63" s="11">
        <f t="shared" si="13"/>
        <v>0</v>
      </c>
      <c r="BA63" s="12">
        <f t="shared" si="13"/>
        <v>0</v>
      </c>
      <c r="BB63" s="11">
        <f t="shared" si="13"/>
        <v>0</v>
      </c>
      <c r="BC63" s="12">
        <f t="shared" si="13"/>
        <v>0</v>
      </c>
      <c r="BD63" s="11">
        <f t="shared" si="13"/>
        <v>-5517.42</v>
      </c>
      <c r="BE63" s="12">
        <f t="shared" si="13"/>
        <v>0</v>
      </c>
      <c r="BF63" s="11">
        <f t="shared" si="13"/>
        <v>0</v>
      </c>
      <c r="BG63" s="12">
        <f t="shared" si="13"/>
        <v>0</v>
      </c>
      <c r="BH63" s="11">
        <f t="shared" si="13"/>
        <v>930.7</v>
      </c>
      <c r="BI63" s="12">
        <f t="shared" si="13"/>
        <v>0</v>
      </c>
      <c r="BJ63" s="11">
        <f t="shared" si="13"/>
        <v>18.7</v>
      </c>
      <c r="BK63" s="12">
        <f t="shared" si="13"/>
        <v>-9.3654529974457862E-2</v>
      </c>
      <c r="BL63" s="11">
        <f t="shared" si="13"/>
        <v>949.40000000000009</v>
      </c>
      <c r="BM63" s="12">
        <f t="shared" si="13"/>
        <v>-4.7548454950668608</v>
      </c>
      <c r="BN63" s="11">
        <f t="shared" si="13"/>
        <v>0</v>
      </c>
      <c r="BO63" s="12">
        <f t="shared" si="13"/>
        <v>0</v>
      </c>
      <c r="BP63" s="11">
        <f t="shared" si="13"/>
        <v>814984.83000000007</v>
      </c>
      <c r="BQ63" s="12">
        <f t="shared" si="13"/>
        <v>0.71423155562142759</v>
      </c>
    </row>
    <row r="64" spans="5:69" outlineLevel="5" x14ac:dyDescent="0.25">
      <c r="E64" s="8" t="s">
        <v>112</v>
      </c>
    </row>
    <row r="65" spans="5:69" outlineLevel="5" x14ac:dyDescent="0.25">
      <c r="F65" s="8" t="s">
        <v>113</v>
      </c>
      <c r="J65" s="9">
        <v>2184.19</v>
      </c>
      <c r="K65" s="10">
        <v>2.1501535001237415E-2</v>
      </c>
      <c r="L65" s="9">
        <v>0</v>
      </c>
      <c r="M65" s="10">
        <v>0</v>
      </c>
      <c r="N65" s="9">
        <v>0</v>
      </c>
      <c r="O65" s="10">
        <v>0</v>
      </c>
      <c r="P65" s="9">
        <v>0</v>
      </c>
      <c r="Q65" s="10">
        <v>0</v>
      </c>
      <c r="R65" s="9">
        <v>0</v>
      </c>
      <c r="S65" s="10">
        <v>0</v>
      </c>
      <c r="T65" s="9">
        <v>2184.19</v>
      </c>
      <c r="U65" s="10">
        <v>1.133808200530383E-2</v>
      </c>
      <c r="V65" s="9">
        <v>0</v>
      </c>
      <c r="W65" s="10">
        <v>0</v>
      </c>
      <c r="X65" s="9">
        <v>1966.95</v>
      </c>
      <c r="Y65" s="10">
        <v>5.5851557721652845E-2</v>
      </c>
      <c r="Z65" s="9">
        <v>0</v>
      </c>
      <c r="AA65" s="10">
        <v>0</v>
      </c>
      <c r="AB65" s="9">
        <v>0</v>
      </c>
      <c r="AC65" s="10">
        <v>0</v>
      </c>
      <c r="AD65" s="9">
        <v>1966.95</v>
      </c>
      <c r="AE65" s="10">
        <v>7.6317807690221449E-3</v>
      </c>
      <c r="AF65" s="9">
        <v>5832.12</v>
      </c>
      <c r="AG65" s="10">
        <v>3.1587103952742508E-2</v>
      </c>
      <c r="AH65" s="9">
        <v>10194.69</v>
      </c>
      <c r="AI65" s="10">
        <v>6.6922667603546857E-2</v>
      </c>
      <c r="AJ65" s="9">
        <v>0</v>
      </c>
      <c r="AK65" s="10">
        <v>0</v>
      </c>
      <c r="AL65" s="9">
        <v>0</v>
      </c>
      <c r="AM65" s="10">
        <v>0</v>
      </c>
      <c r="AN65" s="9">
        <v>0</v>
      </c>
      <c r="AO65" s="10">
        <v>0</v>
      </c>
      <c r="AP65" s="9">
        <v>0</v>
      </c>
      <c r="AQ65" s="10">
        <v>0</v>
      </c>
      <c r="AR65" s="9">
        <v>16026.81</v>
      </c>
      <c r="AS65" s="10">
        <v>2.3883234678027391E-2</v>
      </c>
      <c r="AT65" s="9">
        <v>0</v>
      </c>
      <c r="AU65" s="10">
        <v>0</v>
      </c>
      <c r="AV65" s="9">
        <v>0</v>
      </c>
      <c r="AW65" s="10">
        <v>0</v>
      </c>
      <c r="AX65" s="9">
        <v>0</v>
      </c>
      <c r="AY65" s="10">
        <v>0</v>
      </c>
      <c r="AZ65" s="9">
        <v>0</v>
      </c>
      <c r="BA65" s="10">
        <v>0</v>
      </c>
      <c r="BB65" s="9">
        <v>0</v>
      </c>
      <c r="BC65" s="10">
        <v>0</v>
      </c>
      <c r="BD65" s="9">
        <v>0</v>
      </c>
      <c r="BE65" s="10">
        <v>0</v>
      </c>
      <c r="BF65" s="9">
        <v>0</v>
      </c>
      <c r="BG65" s="10">
        <v>0</v>
      </c>
      <c r="BH65" s="9">
        <v>0</v>
      </c>
      <c r="BI65" s="10">
        <v>0</v>
      </c>
      <c r="BJ65" s="9">
        <v>0</v>
      </c>
      <c r="BK65" s="10">
        <v>0</v>
      </c>
      <c r="BL65" s="9">
        <v>0</v>
      </c>
      <c r="BM65" s="10">
        <v>0</v>
      </c>
      <c r="BN65" s="9">
        <v>0</v>
      </c>
      <c r="BO65" s="10">
        <v>0</v>
      </c>
      <c r="BP65" s="9">
        <v>20177.95</v>
      </c>
      <c r="BQ65" s="10">
        <v>1.7683431748970576E-2</v>
      </c>
    </row>
    <row r="66" spans="5:69" outlineLevel="5" x14ac:dyDescent="0.25">
      <c r="F66" s="8" t="s">
        <v>114</v>
      </c>
      <c r="J66" s="9">
        <v>0</v>
      </c>
      <c r="K66" s="10">
        <v>0</v>
      </c>
      <c r="L66" s="9">
        <v>0</v>
      </c>
      <c r="M66" s="10">
        <v>0</v>
      </c>
      <c r="N66" s="9">
        <v>0</v>
      </c>
      <c r="O66" s="10">
        <v>0</v>
      </c>
      <c r="P66" s="9">
        <v>0</v>
      </c>
      <c r="Q66" s="10">
        <v>0</v>
      </c>
      <c r="R66" s="9">
        <v>0</v>
      </c>
      <c r="S66" s="10">
        <v>0</v>
      </c>
      <c r="T66" s="9">
        <v>0</v>
      </c>
      <c r="U66" s="10">
        <v>0</v>
      </c>
      <c r="V66" s="9">
        <v>0</v>
      </c>
      <c r="W66" s="10">
        <v>0</v>
      </c>
      <c r="X66" s="9">
        <v>0</v>
      </c>
      <c r="Y66" s="10">
        <v>0</v>
      </c>
      <c r="Z66" s="9">
        <v>0</v>
      </c>
      <c r="AA66" s="10">
        <v>0</v>
      </c>
      <c r="AB66" s="9">
        <v>0</v>
      </c>
      <c r="AC66" s="10">
        <v>0</v>
      </c>
      <c r="AD66" s="9">
        <v>0</v>
      </c>
      <c r="AE66" s="10">
        <v>0</v>
      </c>
      <c r="AF66" s="9">
        <v>0</v>
      </c>
      <c r="AG66" s="10">
        <v>0</v>
      </c>
      <c r="AH66" s="9">
        <v>0</v>
      </c>
      <c r="AI66" s="10">
        <v>0</v>
      </c>
      <c r="AJ66" s="9">
        <v>1224.8</v>
      </c>
      <c r="AK66" s="10">
        <v>1.9439427724071225E-2</v>
      </c>
      <c r="AL66" s="9">
        <v>0</v>
      </c>
      <c r="AM66" s="10">
        <v>0</v>
      </c>
      <c r="AN66" s="9">
        <v>0</v>
      </c>
      <c r="AO66" s="10">
        <v>0</v>
      </c>
      <c r="AP66" s="9">
        <v>0</v>
      </c>
      <c r="AQ66" s="10">
        <v>0</v>
      </c>
      <c r="AR66" s="9">
        <v>1224.8</v>
      </c>
      <c r="AS66" s="10">
        <v>1.8252032583931518E-3</v>
      </c>
      <c r="AT66" s="9">
        <v>0</v>
      </c>
      <c r="AU66" s="10">
        <v>0</v>
      </c>
      <c r="AV66" s="9">
        <v>0</v>
      </c>
      <c r="AW66" s="10">
        <v>0</v>
      </c>
      <c r="AX66" s="9">
        <v>0</v>
      </c>
      <c r="AY66" s="10">
        <v>0</v>
      </c>
      <c r="AZ66" s="9">
        <v>0</v>
      </c>
      <c r="BA66" s="10">
        <v>0</v>
      </c>
      <c r="BB66" s="9">
        <v>0</v>
      </c>
      <c r="BC66" s="10">
        <v>0</v>
      </c>
      <c r="BD66" s="9">
        <v>0</v>
      </c>
      <c r="BE66" s="10">
        <v>0</v>
      </c>
      <c r="BF66" s="9">
        <v>0</v>
      </c>
      <c r="BG66" s="10">
        <v>0</v>
      </c>
      <c r="BH66" s="9">
        <v>0</v>
      </c>
      <c r="BI66" s="10">
        <v>0</v>
      </c>
      <c r="BJ66" s="9">
        <v>0</v>
      </c>
      <c r="BK66" s="10">
        <v>0</v>
      </c>
      <c r="BL66" s="9">
        <v>0</v>
      </c>
      <c r="BM66" s="10">
        <v>0</v>
      </c>
      <c r="BN66" s="9">
        <v>0</v>
      </c>
      <c r="BO66" s="10">
        <v>0</v>
      </c>
      <c r="BP66" s="9">
        <v>1224.8</v>
      </c>
      <c r="BQ66" s="10">
        <v>1.0733829356371267E-3</v>
      </c>
    </row>
    <row r="67" spans="5:69" outlineLevel="5" x14ac:dyDescent="0.25">
      <c r="F67" s="8" t="s">
        <v>115</v>
      </c>
      <c r="J67" s="9">
        <v>0</v>
      </c>
      <c r="K67" s="10">
        <v>0</v>
      </c>
      <c r="L67" s="9">
        <v>0</v>
      </c>
      <c r="M67" s="10">
        <v>0</v>
      </c>
      <c r="N67" s="9">
        <v>0</v>
      </c>
      <c r="O67" s="10">
        <v>0</v>
      </c>
      <c r="P67" s="9">
        <v>0</v>
      </c>
      <c r="Q67" s="10">
        <v>0</v>
      </c>
      <c r="R67" s="9">
        <v>0</v>
      </c>
      <c r="S67" s="10">
        <v>0</v>
      </c>
      <c r="T67" s="9">
        <v>0</v>
      </c>
      <c r="U67" s="10">
        <v>0</v>
      </c>
      <c r="V67" s="9">
        <v>0</v>
      </c>
      <c r="W67" s="10">
        <v>0</v>
      </c>
      <c r="X67" s="9">
        <v>0</v>
      </c>
      <c r="Y67" s="10">
        <v>0</v>
      </c>
      <c r="Z67" s="9">
        <v>0</v>
      </c>
      <c r="AA67" s="10">
        <v>0</v>
      </c>
      <c r="AB67" s="9">
        <v>0</v>
      </c>
      <c r="AC67" s="10">
        <v>0</v>
      </c>
      <c r="AD67" s="9">
        <v>0</v>
      </c>
      <c r="AE67" s="10">
        <v>0</v>
      </c>
      <c r="AF67" s="9">
        <v>254.19</v>
      </c>
      <c r="AG67" s="10">
        <v>1.3767079473240636E-3</v>
      </c>
      <c r="AH67" s="9">
        <v>434.19</v>
      </c>
      <c r="AI67" s="10">
        <v>2.850224288015036E-3</v>
      </c>
      <c r="AJ67" s="9">
        <v>0</v>
      </c>
      <c r="AK67" s="10">
        <v>0</v>
      </c>
      <c r="AL67" s="9">
        <v>0</v>
      </c>
      <c r="AM67" s="10">
        <v>0</v>
      </c>
      <c r="AN67" s="9">
        <v>0</v>
      </c>
      <c r="AO67" s="10">
        <v>0</v>
      </c>
      <c r="AP67" s="9">
        <v>0</v>
      </c>
      <c r="AQ67" s="10">
        <v>0</v>
      </c>
      <c r="AR67" s="9">
        <v>688.38</v>
      </c>
      <c r="AS67" s="10">
        <v>1.0258274159149884E-3</v>
      </c>
      <c r="AT67" s="9">
        <v>0</v>
      </c>
      <c r="AU67" s="10">
        <v>0</v>
      </c>
      <c r="AV67" s="9">
        <v>0</v>
      </c>
      <c r="AW67" s="10">
        <v>0</v>
      </c>
      <c r="AX67" s="9">
        <v>0</v>
      </c>
      <c r="AY67" s="10">
        <v>0</v>
      </c>
      <c r="AZ67" s="9">
        <v>0</v>
      </c>
      <c r="BA67" s="10">
        <v>0</v>
      </c>
      <c r="BB67" s="9">
        <v>0</v>
      </c>
      <c r="BC67" s="10">
        <v>0</v>
      </c>
      <c r="BD67" s="9">
        <v>0</v>
      </c>
      <c r="BE67" s="10">
        <v>0</v>
      </c>
      <c r="BF67" s="9">
        <v>0</v>
      </c>
      <c r="BG67" s="10">
        <v>0</v>
      </c>
      <c r="BH67" s="9">
        <v>0</v>
      </c>
      <c r="BI67" s="10">
        <v>0</v>
      </c>
      <c r="BJ67" s="9">
        <v>0</v>
      </c>
      <c r="BK67" s="10">
        <v>0</v>
      </c>
      <c r="BL67" s="9">
        <v>0</v>
      </c>
      <c r="BM67" s="10">
        <v>0</v>
      </c>
      <c r="BN67" s="9">
        <v>0</v>
      </c>
      <c r="BO67" s="10">
        <v>0</v>
      </c>
      <c r="BP67" s="9">
        <v>688.38</v>
      </c>
      <c r="BQ67" s="10">
        <v>6.0327836808775738E-4</v>
      </c>
    </row>
    <row r="68" spans="5:69" outlineLevel="5" x14ac:dyDescent="0.25">
      <c r="F68" s="8" t="s">
        <v>116</v>
      </c>
      <c r="J68" s="9">
        <v>0</v>
      </c>
      <c r="K68" s="10">
        <v>0</v>
      </c>
      <c r="L68" s="9">
        <v>0</v>
      </c>
      <c r="M68" s="10">
        <v>0</v>
      </c>
      <c r="N68" s="9">
        <v>0</v>
      </c>
      <c r="O68" s="10">
        <v>0</v>
      </c>
      <c r="P68" s="9">
        <v>0</v>
      </c>
      <c r="Q68" s="10">
        <v>0</v>
      </c>
      <c r="R68" s="9">
        <v>0</v>
      </c>
      <c r="S68" s="10">
        <v>0</v>
      </c>
      <c r="T68" s="9">
        <v>0</v>
      </c>
      <c r="U68" s="10">
        <v>0</v>
      </c>
      <c r="V68" s="9">
        <v>0</v>
      </c>
      <c r="W68" s="10">
        <v>0</v>
      </c>
      <c r="X68" s="9">
        <v>0</v>
      </c>
      <c r="Y68" s="10">
        <v>0</v>
      </c>
      <c r="Z68" s="9">
        <v>0</v>
      </c>
      <c r="AA68" s="10">
        <v>0</v>
      </c>
      <c r="AB68" s="9">
        <v>0</v>
      </c>
      <c r="AC68" s="10">
        <v>0</v>
      </c>
      <c r="AD68" s="9">
        <v>0</v>
      </c>
      <c r="AE68" s="10">
        <v>0</v>
      </c>
      <c r="AF68" s="9">
        <v>75.900000000000006</v>
      </c>
      <c r="AG68" s="10">
        <v>4.1107885126046045E-4</v>
      </c>
      <c r="AH68" s="9">
        <v>183.9</v>
      </c>
      <c r="AI68" s="10">
        <v>1.20720478722671E-3</v>
      </c>
      <c r="AJ68" s="9">
        <v>0</v>
      </c>
      <c r="AK68" s="10">
        <v>0</v>
      </c>
      <c r="AL68" s="9">
        <v>0</v>
      </c>
      <c r="AM68" s="10">
        <v>0</v>
      </c>
      <c r="AN68" s="9">
        <v>0</v>
      </c>
      <c r="AO68" s="10">
        <v>0</v>
      </c>
      <c r="AP68" s="9">
        <v>0</v>
      </c>
      <c r="AQ68" s="10">
        <v>0</v>
      </c>
      <c r="AR68" s="9">
        <v>259.8</v>
      </c>
      <c r="AS68" s="10">
        <v>3.8715529599162382E-4</v>
      </c>
      <c r="AT68" s="9">
        <v>0</v>
      </c>
      <c r="AU68" s="10">
        <v>0</v>
      </c>
      <c r="AV68" s="9">
        <v>0</v>
      </c>
      <c r="AW68" s="10">
        <v>0</v>
      </c>
      <c r="AX68" s="9">
        <v>0</v>
      </c>
      <c r="AY68" s="10">
        <v>0</v>
      </c>
      <c r="AZ68" s="9">
        <v>0</v>
      </c>
      <c r="BA68" s="10">
        <v>0</v>
      </c>
      <c r="BB68" s="9">
        <v>0</v>
      </c>
      <c r="BC68" s="10">
        <v>0</v>
      </c>
      <c r="BD68" s="9">
        <v>0</v>
      </c>
      <c r="BE68" s="10">
        <v>0</v>
      </c>
      <c r="BF68" s="9">
        <v>0</v>
      </c>
      <c r="BG68" s="10">
        <v>0</v>
      </c>
      <c r="BH68" s="9">
        <v>0</v>
      </c>
      <c r="BI68" s="10">
        <v>0</v>
      </c>
      <c r="BJ68" s="9">
        <v>0</v>
      </c>
      <c r="BK68" s="10">
        <v>0</v>
      </c>
      <c r="BL68" s="9">
        <v>0</v>
      </c>
      <c r="BM68" s="10">
        <v>0</v>
      </c>
      <c r="BN68" s="9">
        <v>0</v>
      </c>
      <c r="BO68" s="10">
        <v>0</v>
      </c>
      <c r="BP68" s="9">
        <v>259.8</v>
      </c>
      <c r="BQ68" s="10">
        <v>2.2768197801969754E-4</v>
      </c>
    </row>
    <row r="69" spans="5:69" outlineLevel="4" x14ac:dyDescent="0.25">
      <c r="E69" s="8" t="s">
        <v>117</v>
      </c>
      <c r="J69" s="11">
        <f t="shared" ref="J69:AO69" si="14">SUM(J64:J68)</f>
        <v>2184.19</v>
      </c>
      <c r="K69" s="12">
        <f t="shared" si="14"/>
        <v>2.1501535001237415E-2</v>
      </c>
      <c r="L69" s="11">
        <f t="shared" si="14"/>
        <v>0</v>
      </c>
      <c r="M69" s="12">
        <f t="shared" si="14"/>
        <v>0</v>
      </c>
      <c r="N69" s="11">
        <f t="shared" si="14"/>
        <v>0</v>
      </c>
      <c r="O69" s="12">
        <f t="shared" si="14"/>
        <v>0</v>
      </c>
      <c r="P69" s="11">
        <f t="shared" si="14"/>
        <v>0</v>
      </c>
      <c r="Q69" s="12">
        <f t="shared" si="14"/>
        <v>0</v>
      </c>
      <c r="R69" s="11">
        <f t="shared" si="14"/>
        <v>0</v>
      </c>
      <c r="S69" s="12">
        <f t="shared" si="14"/>
        <v>0</v>
      </c>
      <c r="T69" s="11">
        <f t="shared" si="14"/>
        <v>2184.19</v>
      </c>
      <c r="U69" s="12">
        <f t="shared" si="14"/>
        <v>1.133808200530383E-2</v>
      </c>
      <c r="V69" s="11">
        <f t="shared" si="14"/>
        <v>0</v>
      </c>
      <c r="W69" s="12">
        <f t="shared" si="14"/>
        <v>0</v>
      </c>
      <c r="X69" s="11">
        <f t="shared" si="14"/>
        <v>1966.95</v>
      </c>
      <c r="Y69" s="12">
        <f t="shared" si="14"/>
        <v>5.5851557721652845E-2</v>
      </c>
      <c r="Z69" s="11">
        <f t="shared" si="14"/>
        <v>0</v>
      </c>
      <c r="AA69" s="12">
        <f t="shared" si="14"/>
        <v>0</v>
      </c>
      <c r="AB69" s="11">
        <f t="shared" si="14"/>
        <v>0</v>
      </c>
      <c r="AC69" s="12">
        <f t="shared" si="14"/>
        <v>0</v>
      </c>
      <c r="AD69" s="11">
        <f t="shared" si="14"/>
        <v>1966.95</v>
      </c>
      <c r="AE69" s="12">
        <f t="shared" si="14"/>
        <v>7.6317807690221449E-3</v>
      </c>
      <c r="AF69" s="11">
        <f t="shared" si="14"/>
        <v>6162.2099999999991</v>
      </c>
      <c r="AG69" s="12">
        <f t="shared" si="14"/>
        <v>3.3374890751327033E-2</v>
      </c>
      <c r="AH69" s="11">
        <f t="shared" si="14"/>
        <v>10812.78</v>
      </c>
      <c r="AI69" s="12">
        <f t="shared" si="14"/>
        <v>7.0980096678788601E-2</v>
      </c>
      <c r="AJ69" s="11">
        <f t="shared" si="14"/>
        <v>1224.8</v>
      </c>
      <c r="AK69" s="12">
        <f t="shared" si="14"/>
        <v>1.9439427724071225E-2</v>
      </c>
      <c r="AL69" s="11">
        <f t="shared" si="14"/>
        <v>0</v>
      </c>
      <c r="AM69" s="12">
        <f t="shared" si="14"/>
        <v>0</v>
      </c>
      <c r="AN69" s="11">
        <f t="shared" si="14"/>
        <v>0</v>
      </c>
      <c r="AO69" s="12">
        <f t="shared" si="14"/>
        <v>0</v>
      </c>
      <c r="AP69" s="11">
        <f t="shared" ref="AP69:BU69" si="15">SUM(AP64:AP68)</f>
        <v>0</v>
      </c>
      <c r="AQ69" s="12">
        <f t="shared" si="15"/>
        <v>0</v>
      </c>
      <c r="AR69" s="11">
        <f t="shared" si="15"/>
        <v>18199.79</v>
      </c>
      <c r="AS69" s="12">
        <f t="shared" si="15"/>
        <v>2.7121420648327156E-2</v>
      </c>
      <c r="AT69" s="11">
        <f t="shared" si="15"/>
        <v>0</v>
      </c>
      <c r="AU69" s="12">
        <f t="shared" si="15"/>
        <v>0</v>
      </c>
      <c r="AV69" s="11">
        <f t="shared" si="15"/>
        <v>0</v>
      </c>
      <c r="AW69" s="12">
        <f t="shared" si="15"/>
        <v>0</v>
      </c>
      <c r="AX69" s="11">
        <f t="shared" si="15"/>
        <v>0</v>
      </c>
      <c r="AY69" s="12">
        <f t="shared" si="15"/>
        <v>0</v>
      </c>
      <c r="AZ69" s="11">
        <f t="shared" si="15"/>
        <v>0</v>
      </c>
      <c r="BA69" s="12">
        <f t="shared" si="15"/>
        <v>0</v>
      </c>
      <c r="BB69" s="11">
        <f t="shared" si="15"/>
        <v>0</v>
      </c>
      <c r="BC69" s="12">
        <f t="shared" si="15"/>
        <v>0</v>
      </c>
      <c r="BD69" s="11">
        <f t="shared" si="15"/>
        <v>0</v>
      </c>
      <c r="BE69" s="12">
        <f t="shared" si="15"/>
        <v>0</v>
      </c>
      <c r="BF69" s="11">
        <f t="shared" si="15"/>
        <v>0</v>
      </c>
      <c r="BG69" s="12">
        <f t="shared" si="15"/>
        <v>0</v>
      </c>
      <c r="BH69" s="11">
        <f t="shared" si="15"/>
        <v>0</v>
      </c>
      <c r="BI69" s="12">
        <f t="shared" si="15"/>
        <v>0</v>
      </c>
      <c r="BJ69" s="11">
        <f t="shared" si="15"/>
        <v>0</v>
      </c>
      <c r="BK69" s="12">
        <f t="shared" si="15"/>
        <v>0</v>
      </c>
      <c r="BL69" s="11">
        <f t="shared" si="15"/>
        <v>0</v>
      </c>
      <c r="BM69" s="12">
        <f t="shared" si="15"/>
        <v>0</v>
      </c>
      <c r="BN69" s="11">
        <f t="shared" si="15"/>
        <v>0</v>
      </c>
      <c r="BO69" s="12">
        <f t="shared" si="15"/>
        <v>0</v>
      </c>
      <c r="BP69" s="11">
        <f t="shared" si="15"/>
        <v>22350.93</v>
      </c>
      <c r="BQ69" s="12">
        <f t="shared" si="15"/>
        <v>1.9587775030715158E-2</v>
      </c>
    </row>
    <row r="70" spans="5:69" outlineLevel="5" x14ac:dyDescent="0.25">
      <c r="E70" s="8" t="s">
        <v>118</v>
      </c>
    </row>
    <row r="71" spans="5:69" outlineLevel="5" x14ac:dyDescent="0.25">
      <c r="F71" s="8" t="s">
        <v>119</v>
      </c>
      <c r="J71" s="9">
        <v>0</v>
      </c>
      <c r="K71" s="10">
        <v>0</v>
      </c>
      <c r="L71" s="9">
        <v>0</v>
      </c>
      <c r="M71" s="10">
        <v>0</v>
      </c>
      <c r="N71" s="9">
        <v>0</v>
      </c>
      <c r="O71" s="10">
        <v>0</v>
      </c>
      <c r="P71" s="9">
        <v>0</v>
      </c>
      <c r="Q71" s="10">
        <v>0</v>
      </c>
      <c r="R71" s="9">
        <v>0</v>
      </c>
      <c r="S71" s="10">
        <v>0</v>
      </c>
      <c r="T71" s="9">
        <v>0</v>
      </c>
      <c r="U71" s="10">
        <v>0</v>
      </c>
      <c r="V71" s="9">
        <v>0</v>
      </c>
      <c r="W71" s="10">
        <v>0</v>
      </c>
      <c r="X71" s="9">
        <v>3033.5</v>
      </c>
      <c r="Y71" s="10">
        <v>8.6136251734225011E-2</v>
      </c>
      <c r="Z71" s="9">
        <v>0</v>
      </c>
      <c r="AA71" s="10">
        <v>0</v>
      </c>
      <c r="AB71" s="9">
        <v>0</v>
      </c>
      <c r="AC71" s="10">
        <v>0</v>
      </c>
      <c r="AD71" s="9">
        <v>3033.5</v>
      </c>
      <c r="AE71" s="10">
        <v>1.1770002777309375E-2</v>
      </c>
      <c r="AF71" s="9">
        <v>0</v>
      </c>
      <c r="AG71" s="10">
        <v>0</v>
      </c>
      <c r="AH71" s="9">
        <v>3995.27</v>
      </c>
      <c r="AI71" s="10">
        <v>2.6226802992187367E-2</v>
      </c>
      <c r="AJ71" s="9">
        <v>0</v>
      </c>
      <c r="AK71" s="10">
        <v>0</v>
      </c>
      <c r="AL71" s="9">
        <v>0</v>
      </c>
      <c r="AM71" s="10">
        <v>0</v>
      </c>
      <c r="AN71" s="9">
        <v>0</v>
      </c>
      <c r="AO71" s="10">
        <v>0</v>
      </c>
      <c r="AP71" s="9">
        <v>0</v>
      </c>
      <c r="AQ71" s="10">
        <v>0</v>
      </c>
      <c r="AR71" s="9">
        <v>3995.27</v>
      </c>
      <c r="AS71" s="10">
        <v>5.953771899216532E-3</v>
      </c>
      <c r="AT71" s="9">
        <v>0</v>
      </c>
      <c r="AU71" s="10">
        <v>0</v>
      </c>
      <c r="AV71" s="9">
        <v>0</v>
      </c>
      <c r="AW71" s="10">
        <v>0</v>
      </c>
      <c r="AX71" s="9">
        <v>0</v>
      </c>
      <c r="AY71" s="10">
        <v>0</v>
      </c>
      <c r="AZ71" s="9">
        <v>0</v>
      </c>
      <c r="BA71" s="10">
        <v>0</v>
      </c>
      <c r="BB71" s="9">
        <v>0</v>
      </c>
      <c r="BC71" s="10">
        <v>0</v>
      </c>
      <c r="BD71" s="9">
        <v>0</v>
      </c>
      <c r="BE71" s="10">
        <v>0</v>
      </c>
      <c r="BF71" s="9">
        <v>0</v>
      </c>
      <c r="BG71" s="10">
        <v>0</v>
      </c>
      <c r="BH71" s="9">
        <v>0</v>
      </c>
      <c r="BI71" s="10">
        <v>0</v>
      </c>
      <c r="BJ71" s="9">
        <v>0</v>
      </c>
      <c r="BK71" s="10">
        <v>0</v>
      </c>
      <c r="BL71" s="9">
        <v>0</v>
      </c>
      <c r="BM71" s="10">
        <v>0</v>
      </c>
      <c r="BN71" s="9">
        <v>0</v>
      </c>
      <c r="BO71" s="10">
        <v>0</v>
      </c>
      <c r="BP71" s="9">
        <v>7028.77</v>
      </c>
      <c r="BQ71" s="10">
        <v>6.1598316268110451E-3</v>
      </c>
    </row>
    <row r="72" spans="5:69" outlineLevel="5" x14ac:dyDescent="0.25">
      <c r="F72" s="8" t="s">
        <v>120</v>
      </c>
      <c r="J72" s="9">
        <v>0</v>
      </c>
      <c r="K72" s="10">
        <v>0</v>
      </c>
      <c r="L72" s="9">
        <v>0</v>
      </c>
      <c r="M72" s="10">
        <v>0</v>
      </c>
      <c r="N72" s="9">
        <v>0</v>
      </c>
      <c r="O72" s="10">
        <v>0</v>
      </c>
      <c r="P72" s="9">
        <v>0</v>
      </c>
      <c r="Q72" s="10">
        <v>0</v>
      </c>
      <c r="R72" s="9">
        <v>0</v>
      </c>
      <c r="S72" s="10">
        <v>0</v>
      </c>
      <c r="T72" s="9">
        <v>0</v>
      </c>
      <c r="U72" s="10">
        <v>0</v>
      </c>
      <c r="V72" s="9">
        <v>0</v>
      </c>
      <c r="W72" s="10">
        <v>0</v>
      </c>
      <c r="X72" s="9">
        <v>179.25</v>
      </c>
      <c r="Y72" s="10">
        <v>5.0898048865534312E-3</v>
      </c>
      <c r="Z72" s="9">
        <v>0</v>
      </c>
      <c r="AA72" s="10">
        <v>0</v>
      </c>
      <c r="AB72" s="9">
        <v>0</v>
      </c>
      <c r="AC72" s="10">
        <v>0</v>
      </c>
      <c r="AD72" s="9">
        <v>179.25</v>
      </c>
      <c r="AE72" s="10">
        <v>6.9549134591485266E-4</v>
      </c>
      <c r="AF72" s="9">
        <v>0</v>
      </c>
      <c r="AG72" s="10">
        <v>0</v>
      </c>
      <c r="AH72" s="9">
        <v>0</v>
      </c>
      <c r="AI72" s="10">
        <v>0</v>
      </c>
      <c r="AJ72" s="9">
        <v>0</v>
      </c>
      <c r="AK72" s="10">
        <v>0</v>
      </c>
      <c r="AL72" s="9">
        <v>0</v>
      </c>
      <c r="AM72" s="10">
        <v>0</v>
      </c>
      <c r="AN72" s="9">
        <v>0</v>
      </c>
      <c r="AO72" s="10">
        <v>0</v>
      </c>
      <c r="AP72" s="9">
        <v>0</v>
      </c>
      <c r="AQ72" s="10">
        <v>0</v>
      </c>
      <c r="AR72" s="9">
        <v>0</v>
      </c>
      <c r="AS72" s="10">
        <v>0</v>
      </c>
      <c r="AT72" s="9">
        <v>0</v>
      </c>
      <c r="AU72" s="10">
        <v>0</v>
      </c>
      <c r="AV72" s="9">
        <v>0</v>
      </c>
      <c r="AW72" s="10">
        <v>0</v>
      </c>
      <c r="AX72" s="9">
        <v>0</v>
      </c>
      <c r="AY72" s="10">
        <v>0</v>
      </c>
      <c r="AZ72" s="9">
        <v>0</v>
      </c>
      <c r="BA72" s="10">
        <v>0</v>
      </c>
      <c r="BB72" s="9">
        <v>0</v>
      </c>
      <c r="BC72" s="10">
        <v>0</v>
      </c>
      <c r="BD72" s="9">
        <v>0</v>
      </c>
      <c r="BE72" s="10">
        <v>0</v>
      </c>
      <c r="BF72" s="9">
        <v>0</v>
      </c>
      <c r="BG72" s="10">
        <v>0</v>
      </c>
      <c r="BH72" s="9">
        <v>0</v>
      </c>
      <c r="BI72" s="10">
        <v>0</v>
      </c>
      <c r="BJ72" s="9">
        <v>0</v>
      </c>
      <c r="BK72" s="10">
        <v>0</v>
      </c>
      <c r="BL72" s="9">
        <v>0</v>
      </c>
      <c r="BM72" s="10">
        <v>0</v>
      </c>
      <c r="BN72" s="9">
        <v>0</v>
      </c>
      <c r="BO72" s="10">
        <v>0</v>
      </c>
      <c r="BP72" s="9">
        <v>179.25</v>
      </c>
      <c r="BQ72" s="10">
        <v>1.5709004834499915E-4</v>
      </c>
    </row>
    <row r="73" spans="5:69" outlineLevel="5" x14ac:dyDescent="0.25">
      <c r="F73" s="8" t="s">
        <v>121</v>
      </c>
      <c r="J73" s="9">
        <v>0</v>
      </c>
      <c r="K73" s="10">
        <v>0</v>
      </c>
      <c r="L73" s="9">
        <v>0</v>
      </c>
      <c r="M73" s="10">
        <v>0</v>
      </c>
      <c r="N73" s="9">
        <v>0</v>
      </c>
      <c r="O73" s="10">
        <v>0</v>
      </c>
      <c r="P73" s="9">
        <v>0</v>
      </c>
      <c r="Q73" s="10">
        <v>0</v>
      </c>
      <c r="R73" s="9">
        <v>0</v>
      </c>
      <c r="S73" s="10">
        <v>0</v>
      </c>
      <c r="T73" s="9">
        <v>0</v>
      </c>
      <c r="U73" s="10">
        <v>0</v>
      </c>
      <c r="V73" s="9">
        <v>0</v>
      </c>
      <c r="W73" s="10">
        <v>0</v>
      </c>
      <c r="X73" s="9">
        <v>3188</v>
      </c>
      <c r="Y73" s="10">
        <v>9.0523280213848478E-2</v>
      </c>
      <c r="Z73" s="9">
        <v>0</v>
      </c>
      <c r="AA73" s="10">
        <v>0</v>
      </c>
      <c r="AB73" s="9">
        <v>0</v>
      </c>
      <c r="AC73" s="10">
        <v>0</v>
      </c>
      <c r="AD73" s="9">
        <v>3188</v>
      </c>
      <c r="AE73" s="10">
        <v>1.2369463937386612E-2</v>
      </c>
      <c r="AF73" s="9">
        <v>0</v>
      </c>
      <c r="AG73" s="10">
        <v>0</v>
      </c>
      <c r="AH73" s="9">
        <v>2149.88</v>
      </c>
      <c r="AI73" s="10">
        <v>1.4112808199907336E-2</v>
      </c>
      <c r="AJ73" s="9">
        <v>0</v>
      </c>
      <c r="AK73" s="10">
        <v>0</v>
      </c>
      <c r="AL73" s="9">
        <v>0</v>
      </c>
      <c r="AM73" s="10">
        <v>0</v>
      </c>
      <c r="AN73" s="9">
        <v>0</v>
      </c>
      <c r="AO73" s="10">
        <v>0</v>
      </c>
      <c r="AP73" s="9">
        <v>0</v>
      </c>
      <c r="AQ73" s="10">
        <v>0</v>
      </c>
      <c r="AR73" s="9">
        <v>2149.88</v>
      </c>
      <c r="AS73" s="10">
        <v>3.2037622315106706E-3</v>
      </c>
      <c r="AT73" s="9">
        <v>0</v>
      </c>
      <c r="AU73" s="10">
        <v>0</v>
      </c>
      <c r="AV73" s="9">
        <v>0</v>
      </c>
      <c r="AW73" s="10">
        <v>0</v>
      </c>
      <c r="AX73" s="9">
        <v>0</v>
      </c>
      <c r="AY73" s="10">
        <v>0</v>
      </c>
      <c r="AZ73" s="9">
        <v>0</v>
      </c>
      <c r="BA73" s="10">
        <v>0</v>
      </c>
      <c r="BB73" s="9">
        <v>0</v>
      </c>
      <c r="BC73" s="10">
        <v>0</v>
      </c>
      <c r="BD73" s="9">
        <v>0</v>
      </c>
      <c r="BE73" s="10">
        <v>0</v>
      </c>
      <c r="BF73" s="9">
        <v>0</v>
      </c>
      <c r="BG73" s="10">
        <v>0</v>
      </c>
      <c r="BH73" s="9">
        <v>0</v>
      </c>
      <c r="BI73" s="10">
        <v>0</v>
      </c>
      <c r="BJ73" s="9">
        <v>0</v>
      </c>
      <c r="BK73" s="10">
        <v>0</v>
      </c>
      <c r="BL73" s="9">
        <v>0</v>
      </c>
      <c r="BM73" s="10">
        <v>0</v>
      </c>
      <c r="BN73" s="9">
        <v>0</v>
      </c>
      <c r="BO73" s="10">
        <v>0</v>
      </c>
      <c r="BP73" s="9">
        <v>5337.88</v>
      </c>
      <c r="BQ73" s="10">
        <v>4.6779795105149459E-3</v>
      </c>
    </row>
    <row r="74" spans="5:69" outlineLevel="5" x14ac:dyDescent="0.25">
      <c r="F74" s="8" t="s">
        <v>122</v>
      </c>
      <c r="J74" s="9">
        <v>0</v>
      </c>
      <c r="K74" s="10">
        <v>0</v>
      </c>
      <c r="L74" s="9">
        <v>0</v>
      </c>
      <c r="M74" s="10">
        <v>0</v>
      </c>
      <c r="N74" s="9">
        <v>0</v>
      </c>
      <c r="O74" s="10">
        <v>0</v>
      </c>
      <c r="P74" s="9">
        <v>0</v>
      </c>
      <c r="Q74" s="10">
        <v>0</v>
      </c>
      <c r="R74" s="9">
        <v>0</v>
      </c>
      <c r="S74" s="10">
        <v>0</v>
      </c>
      <c r="T74" s="9">
        <v>0</v>
      </c>
      <c r="U74" s="10">
        <v>0</v>
      </c>
      <c r="V74" s="9">
        <v>0</v>
      </c>
      <c r="W74" s="10">
        <v>0</v>
      </c>
      <c r="X74" s="9">
        <v>726.35</v>
      </c>
      <c r="Y74" s="10">
        <v>2.062471285549838E-2</v>
      </c>
      <c r="Z74" s="9">
        <v>0</v>
      </c>
      <c r="AA74" s="10">
        <v>0</v>
      </c>
      <c r="AB74" s="9">
        <v>0</v>
      </c>
      <c r="AC74" s="10">
        <v>0</v>
      </c>
      <c r="AD74" s="9">
        <v>726.35</v>
      </c>
      <c r="AE74" s="10">
        <v>2.818243453864732E-3</v>
      </c>
      <c r="AF74" s="9">
        <v>0</v>
      </c>
      <c r="AG74" s="10">
        <v>0</v>
      </c>
      <c r="AH74" s="9">
        <v>0</v>
      </c>
      <c r="AI74" s="10">
        <v>0</v>
      </c>
      <c r="AJ74" s="9">
        <v>0</v>
      </c>
      <c r="AK74" s="10">
        <v>0</v>
      </c>
      <c r="AL74" s="9">
        <v>0</v>
      </c>
      <c r="AM74" s="10">
        <v>0</v>
      </c>
      <c r="AN74" s="9">
        <v>0</v>
      </c>
      <c r="AO74" s="10">
        <v>0</v>
      </c>
      <c r="AP74" s="9">
        <v>0</v>
      </c>
      <c r="AQ74" s="10">
        <v>0</v>
      </c>
      <c r="AR74" s="9">
        <v>0</v>
      </c>
      <c r="AS74" s="10">
        <v>0</v>
      </c>
      <c r="AT74" s="9">
        <v>0</v>
      </c>
      <c r="AU74" s="10">
        <v>0</v>
      </c>
      <c r="AV74" s="9">
        <v>0</v>
      </c>
      <c r="AW74" s="10">
        <v>0</v>
      </c>
      <c r="AX74" s="9">
        <v>0</v>
      </c>
      <c r="AY74" s="10">
        <v>0</v>
      </c>
      <c r="AZ74" s="9">
        <v>0</v>
      </c>
      <c r="BA74" s="10">
        <v>0</v>
      </c>
      <c r="BB74" s="9">
        <v>0</v>
      </c>
      <c r="BC74" s="10">
        <v>0</v>
      </c>
      <c r="BD74" s="9">
        <v>0</v>
      </c>
      <c r="BE74" s="10">
        <v>0</v>
      </c>
      <c r="BF74" s="9">
        <v>0</v>
      </c>
      <c r="BG74" s="10">
        <v>0</v>
      </c>
      <c r="BH74" s="9">
        <v>0</v>
      </c>
      <c r="BI74" s="10">
        <v>0</v>
      </c>
      <c r="BJ74" s="9">
        <v>0</v>
      </c>
      <c r="BK74" s="10">
        <v>0</v>
      </c>
      <c r="BL74" s="9">
        <v>0</v>
      </c>
      <c r="BM74" s="10">
        <v>0</v>
      </c>
      <c r="BN74" s="9">
        <v>0</v>
      </c>
      <c r="BO74" s="10">
        <v>0</v>
      </c>
      <c r="BP74" s="9">
        <v>726.35</v>
      </c>
      <c r="BQ74" s="10">
        <v>6.3655429074136762E-4</v>
      </c>
    </row>
    <row r="75" spans="5:69" outlineLevel="5" x14ac:dyDescent="0.25">
      <c r="F75" s="8" t="s">
        <v>123</v>
      </c>
      <c r="J75" s="9">
        <v>0</v>
      </c>
      <c r="K75" s="10">
        <v>0</v>
      </c>
      <c r="L75" s="9">
        <v>0</v>
      </c>
      <c r="M75" s="10">
        <v>0</v>
      </c>
      <c r="N75" s="9">
        <v>0</v>
      </c>
      <c r="O75" s="10">
        <v>0</v>
      </c>
      <c r="P75" s="9">
        <v>0</v>
      </c>
      <c r="Q75" s="10">
        <v>0</v>
      </c>
      <c r="R75" s="9">
        <v>0</v>
      </c>
      <c r="S75" s="10">
        <v>0</v>
      </c>
      <c r="T75" s="9">
        <v>0</v>
      </c>
      <c r="U75" s="10">
        <v>0</v>
      </c>
      <c r="V75" s="9">
        <v>0</v>
      </c>
      <c r="W75" s="10">
        <v>0</v>
      </c>
      <c r="X75" s="9">
        <v>298.67</v>
      </c>
      <c r="Y75" s="10">
        <v>8.4807365437484707E-3</v>
      </c>
      <c r="Z75" s="9">
        <v>0</v>
      </c>
      <c r="AA75" s="10">
        <v>0</v>
      </c>
      <c r="AB75" s="9">
        <v>0</v>
      </c>
      <c r="AC75" s="10">
        <v>0</v>
      </c>
      <c r="AD75" s="9">
        <v>298.67</v>
      </c>
      <c r="AE75" s="10">
        <v>1.1588418425907338E-3</v>
      </c>
      <c r="AF75" s="9">
        <v>0</v>
      </c>
      <c r="AG75" s="10">
        <v>0</v>
      </c>
      <c r="AH75" s="9">
        <v>0</v>
      </c>
      <c r="AI75" s="10">
        <v>0</v>
      </c>
      <c r="AJ75" s="9">
        <v>0</v>
      </c>
      <c r="AK75" s="10">
        <v>0</v>
      </c>
      <c r="AL75" s="9">
        <v>0</v>
      </c>
      <c r="AM75" s="10">
        <v>0</v>
      </c>
      <c r="AN75" s="9">
        <v>0</v>
      </c>
      <c r="AO75" s="10">
        <v>0</v>
      </c>
      <c r="AP75" s="9">
        <v>0</v>
      </c>
      <c r="AQ75" s="10">
        <v>0</v>
      </c>
      <c r="AR75" s="9">
        <v>0</v>
      </c>
      <c r="AS75" s="10">
        <v>0</v>
      </c>
      <c r="AT75" s="9">
        <v>0</v>
      </c>
      <c r="AU75" s="10">
        <v>0</v>
      </c>
      <c r="AV75" s="9">
        <v>0</v>
      </c>
      <c r="AW75" s="10">
        <v>0</v>
      </c>
      <c r="AX75" s="9">
        <v>0</v>
      </c>
      <c r="AY75" s="10">
        <v>0</v>
      </c>
      <c r="AZ75" s="9">
        <v>0</v>
      </c>
      <c r="BA75" s="10">
        <v>0</v>
      </c>
      <c r="BB75" s="9">
        <v>0</v>
      </c>
      <c r="BC75" s="10">
        <v>0</v>
      </c>
      <c r="BD75" s="9">
        <v>0</v>
      </c>
      <c r="BE75" s="10">
        <v>0</v>
      </c>
      <c r="BF75" s="9">
        <v>0</v>
      </c>
      <c r="BG75" s="10">
        <v>0</v>
      </c>
      <c r="BH75" s="9">
        <v>0</v>
      </c>
      <c r="BI75" s="10">
        <v>0</v>
      </c>
      <c r="BJ75" s="9">
        <v>0</v>
      </c>
      <c r="BK75" s="10">
        <v>0</v>
      </c>
      <c r="BL75" s="9">
        <v>0</v>
      </c>
      <c r="BM75" s="10">
        <v>0</v>
      </c>
      <c r="BN75" s="9">
        <v>0</v>
      </c>
      <c r="BO75" s="10">
        <v>0</v>
      </c>
      <c r="BP75" s="9">
        <v>298.67</v>
      </c>
      <c r="BQ75" s="10">
        <v>2.6174663731771774E-4</v>
      </c>
    </row>
    <row r="76" spans="5:69" outlineLevel="5" x14ac:dyDescent="0.25">
      <c r="F76" s="8" t="s">
        <v>124</v>
      </c>
      <c r="J76" s="9">
        <v>0</v>
      </c>
      <c r="K76" s="10">
        <v>0</v>
      </c>
      <c r="L76" s="9">
        <v>0</v>
      </c>
      <c r="M76" s="10">
        <v>0</v>
      </c>
      <c r="N76" s="9">
        <v>0</v>
      </c>
      <c r="O76" s="10">
        <v>0</v>
      </c>
      <c r="P76" s="9">
        <v>0</v>
      </c>
      <c r="Q76" s="10">
        <v>0</v>
      </c>
      <c r="R76" s="9">
        <v>0</v>
      </c>
      <c r="S76" s="10">
        <v>0</v>
      </c>
      <c r="T76" s="9">
        <v>0</v>
      </c>
      <c r="U76" s="10">
        <v>0</v>
      </c>
      <c r="V76" s="9">
        <v>0</v>
      </c>
      <c r="W76" s="10">
        <v>0</v>
      </c>
      <c r="X76" s="9">
        <v>2224.9</v>
      </c>
      <c r="Y76" s="10">
        <v>6.3176049607211876E-2</v>
      </c>
      <c r="Z76" s="9">
        <v>0</v>
      </c>
      <c r="AA76" s="10">
        <v>0</v>
      </c>
      <c r="AB76" s="9">
        <v>0</v>
      </c>
      <c r="AC76" s="10">
        <v>0</v>
      </c>
      <c r="AD76" s="9">
        <v>2224.9</v>
      </c>
      <c r="AE76" s="10">
        <v>8.6326287058630727E-3</v>
      </c>
      <c r="AF76" s="9">
        <v>0</v>
      </c>
      <c r="AG76" s="10">
        <v>0</v>
      </c>
      <c r="AH76" s="9">
        <v>1138.42</v>
      </c>
      <c r="AI76" s="10">
        <v>7.4731162255281735E-3</v>
      </c>
      <c r="AJ76" s="9">
        <v>0</v>
      </c>
      <c r="AK76" s="10">
        <v>0</v>
      </c>
      <c r="AL76" s="9">
        <v>0</v>
      </c>
      <c r="AM76" s="10">
        <v>0</v>
      </c>
      <c r="AN76" s="9">
        <v>0</v>
      </c>
      <c r="AO76" s="10">
        <v>0</v>
      </c>
      <c r="AP76" s="9">
        <v>0</v>
      </c>
      <c r="AQ76" s="10">
        <v>0</v>
      </c>
      <c r="AR76" s="9">
        <v>1138.42</v>
      </c>
      <c r="AS76" s="10">
        <v>1.6964793381939354E-3</v>
      </c>
      <c r="AT76" s="9">
        <v>0</v>
      </c>
      <c r="AU76" s="10">
        <v>0</v>
      </c>
      <c r="AV76" s="9">
        <v>0</v>
      </c>
      <c r="AW76" s="10">
        <v>0</v>
      </c>
      <c r="AX76" s="9">
        <v>0</v>
      </c>
      <c r="AY76" s="10">
        <v>0</v>
      </c>
      <c r="AZ76" s="9">
        <v>0</v>
      </c>
      <c r="BA76" s="10">
        <v>0</v>
      </c>
      <c r="BB76" s="9">
        <v>0</v>
      </c>
      <c r="BC76" s="10">
        <v>0</v>
      </c>
      <c r="BD76" s="9">
        <v>0</v>
      </c>
      <c r="BE76" s="10">
        <v>0</v>
      </c>
      <c r="BF76" s="9">
        <v>0</v>
      </c>
      <c r="BG76" s="10">
        <v>0</v>
      </c>
      <c r="BH76" s="9">
        <v>0</v>
      </c>
      <c r="BI76" s="10">
        <v>0</v>
      </c>
      <c r="BJ76" s="9">
        <v>0</v>
      </c>
      <c r="BK76" s="10">
        <v>0</v>
      </c>
      <c r="BL76" s="9">
        <v>0</v>
      </c>
      <c r="BM76" s="10">
        <v>0</v>
      </c>
      <c r="BN76" s="9">
        <v>0</v>
      </c>
      <c r="BO76" s="10">
        <v>0</v>
      </c>
      <c r="BP76" s="9">
        <v>3363.32</v>
      </c>
      <c r="BQ76" s="10">
        <v>2.9475263676412974E-3</v>
      </c>
    </row>
    <row r="77" spans="5:69" outlineLevel="5" x14ac:dyDescent="0.25">
      <c r="F77" s="8" t="s">
        <v>125</v>
      </c>
      <c r="J77" s="9">
        <v>0</v>
      </c>
      <c r="K77" s="10">
        <v>0</v>
      </c>
      <c r="L77" s="9">
        <v>0</v>
      </c>
      <c r="M77" s="10">
        <v>0</v>
      </c>
      <c r="N77" s="9">
        <v>0</v>
      </c>
      <c r="O77" s="10">
        <v>0</v>
      </c>
      <c r="P77" s="9">
        <v>0</v>
      </c>
      <c r="Q77" s="10">
        <v>0</v>
      </c>
      <c r="R77" s="9">
        <v>0</v>
      </c>
      <c r="S77" s="10">
        <v>0</v>
      </c>
      <c r="T77" s="9">
        <v>0</v>
      </c>
      <c r="U77" s="10">
        <v>0</v>
      </c>
      <c r="V77" s="9">
        <v>0</v>
      </c>
      <c r="W77" s="10">
        <v>0</v>
      </c>
      <c r="X77" s="9">
        <v>1248.82</v>
      </c>
      <c r="Y77" s="10">
        <v>3.5460251818274231E-2</v>
      </c>
      <c r="Z77" s="9">
        <v>0</v>
      </c>
      <c r="AA77" s="10">
        <v>0</v>
      </c>
      <c r="AB77" s="9">
        <v>0</v>
      </c>
      <c r="AC77" s="10">
        <v>0</v>
      </c>
      <c r="AD77" s="9">
        <v>1248.82</v>
      </c>
      <c r="AE77" s="10">
        <v>4.8454309768780268E-3</v>
      </c>
      <c r="AF77" s="9">
        <v>0</v>
      </c>
      <c r="AG77" s="10">
        <v>0</v>
      </c>
      <c r="AH77" s="9">
        <v>25.9</v>
      </c>
      <c r="AI77" s="10">
        <v>1.7001959754851432E-4</v>
      </c>
      <c r="AJ77" s="9">
        <v>0</v>
      </c>
      <c r="AK77" s="10">
        <v>0</v>
      </c>
      <c r="AL77" s="9">
        <v>0</v>
      </c>
      <c r="AM77" s="10">
        <v>0</v>
      </c>
      <c r="AN77" s="9">
        <v>0</v>
      </c>
      <c r="AO77" s="10">
        <v>0</v>
      </c>
      <c r="AP77" s="9">
        <v>0</v>
      </c>
      <c r="AQ77" s="10">
        <v>0</v>
      </c>
      <c r="AR77" s="9">
        <v>25.9</v>
      </c>
      <c r="AS77" s="10">
        <v>3.8596313187771582E-5</v>
      </c>
      <c r="AT77" s="9">
        <v>0</v>
      </c>
      <c r="AU77" s="10">
        <v>0</v>
      </c>
      <c r="AV77" s="9">
        <v>0</v>
      </c>
      <c r="AW77" s="10">
        <v>0</v>
      </c>
      <c r="AX77" s="9">
        <v>0</v>
      </c>
      <c r="AY77" s="10">
        <v>0</v>
      </c>
      <c r="AZ77" s="9">
        <v>0</v>
      </c>
      <c r="BA77" s="10">
        <v>0</v>
      </c>
      <c r="BB77" s="9">
        <v>0</v>
      </c>
      <c r="BC77" s="10">
        <v>0</v>
      </c>
      <c r="BD77" s="9">
        <v>0</v>
      </c>
      <c r="BE77" s="10">
        <v>0</v>
      </c>
      <c r="BF77" s="9">
        <v>0</v>
      </c>
      <c r="BG77" s="10">
        <v>0</v>
      </c>
      <c r="BH77" s="9">
        <v>0</v>
      </c>
      <c r="BI77" s="10">
        <v>0</v>
      </c>
      <c r="BJ77" s="9">
        <v>0</v>
      </c>
      <c r="BK77" s="10">
        <v>0</v>
      </c>
      <c r="BL77" s="9">
        <v>0</v>
      </c>
      <c r="BM77" s="10">
        <v>0</v>
      </c>
      <c r="BN77" s="9">
        <v>0</v>
      </c>
      <c r="BO77" s="10">
        <v>0</v>
      </c>
      <c r="BP77" s="9">
        <v>1274.72</v>
      </c>
      <c r="BQ77" s="10">
        <v>1.1171315281804034E-3</v>
      </c>
    </row>
    <row r="78" spans="5:69" outlineLevel="5" x14ac:dyDescent="0.25">
      <c r="F78" s="8" t="s">
        <v>126</v>
      </c>
      <c r="J78" s="9">
        <v>0</v>
      </c>
      <c r="K78" s="10">
        <v>0</v>
      </c>
      <c r="L78" s="9">
        <v>0</v>
      </c>
      <c r="M78" s="10">
        <v>0</v>
      </c>
      <c r="N78" s="9">
        <v>0</v>
      </c>
      <c r="O78" s="10">
        <v>0</v>
      </c>
      <c r="P78" s="9">
        <v>0</v>
      </c>
      <c r="Q78" s="10">
        <v>0</v>
      </c>
      <c r="R78" s="9">
        <v>0</v>
      </c>
      <c r="S78" s="10">
        <v>0</v>
      </c>
      <c r="T78" s="9">
        <v>0</v>
      </c>
      <c r="U78" s="10">
        <v>0</v>
      </c>
      <c r="V78" s="9">
        <v>0</v>
      </c>
      <c r="W78" s="10">
        <v>0</v>
      </c>
      <c r="X78" s="9">
        <v>3298.01</v>
      </c>
      <c r="Y78" s="10">
        <v>9.3647014861378428E-2</v>
      </c>
      <c r="Z78" s="9">
        <v>20.69</v>
      </c>
      <c r="AA78" s="10">
        <v>2.2881756504932794E-4</v>
      </c>
      <c r="AB78" s="9">
        <v>0</v>
      </c>
      <c r="AC78" s="10">
        <v>0</v>
      </c>
      <c r="AD78" s="9">
        <v>3318.7</v>
      </c>
      <c r="AE78" s="10">
        <v>1.2876580918759394E-2</v>
      </c>
      <c r="AF78" s="9">
        <v>0</v>
      </c>
      <c r="AG78" s="10">
        <v>0</v>
      </c>
      <c r="AH78" s="9">
        <v>178.7</v>
      </c>
      <c r="AI78" s="10">
        <v>1.1730695784524907E-3</v>
      </c>
      <c r="AJ78" s="9">
        <v>0</v>
      </c>
      <c r="AK78" s="10">
        <v>0</v>
      </c>
      <c r="AL78" s="9">
        <v>0</v>
      </c>
      <c r="AM78" s="10">
        <v>0</v>
      </c>
      <c r="AN78" s="9">
        <v>0</v>
      </c>
      <c r="AO78" s="10">
        <v>0</v>
      </c>
      <c r="AP78" s="9">
        <v>0</v>
      </c>
      <c r="AQ78" s="10">
        <v>0</v>
      </c>
      <c r="AR78" s="9">
        <v>178.7</v>
      </c>
      <c r="AS78" s="10">
        <v>2.6629965894420005E-4</v>
      </c>
      <c r="AT78" s="9">
        <v>0</v>
      </c>
      <c r="AU78" s="10">
        <v>0</v>
      </c>
      <c r="AV78" s="9">
        <v>0</v>
      </c>
      <c r="AW78" s="10">
        <v>0</v>
      </c>
      <c r="AX78" s="9">
        <v>0</v>
      </c>
      <c r="AY78" s="10">
        <v>0</v>
      </c>
      <c r="AZ78" s="9">
        <v>0</v>
      </c>
      <c r="BA78" s="10">
        <v>0</v>
      </c>
      <c r="BB78" s="9">
        <v>0</v>
      </c>
      <c r="BC78" s="10">
        <v>0</v>
      </c>
      <c r="BD78" s="9">
        <v>0</v>
      </c>
      <c r="BE78" s="10">
        <v>0</v>
      </c>
      <c r="BF78" s="9">
        <v>0</v>
      </c>
      <c r="BG78" s="10">
        <v>0</v>
      </c>
      <c r="BH78" s="9">
        <v>0</v>
      </c>
      <c r="BI78" s="10">
        <v>0</v>
      </c>
      <c r="BJ78" s="9">
        <v>0</v>
      </c>
      <c r="BK78" s="10">
        <v>0</v>
      </c>
      <c r="BL78" s="9">
        <v>0</v>
      </c>
      <c r="BM78" s="10">
        <v>0</v>
      </c>
      <c r="BN78" s="9">
        <v>0</v>
      </c>
      <c r="BO78" s="10">
        <v>0</v>
      </c>
      <c r="BP78" s="9">
        <v>3497.4</v>
      </c>
      <c r="BQ78" s="10">
        <v>3.0650306001774063E-3</v>
      </c>
    </row>
    <row r="79" spans="5:69" outlineLevel="5" x14ac:dyDescent="0.25">
      <c r="F79" s="8" t="s">
        <v>127</v>
      </c>
      <c r="J79" s="9">
        <v>506.96</v>
      </c>
      <c r="K79" s="10">
        <v>4.9905998032347548E-3</v>
      </c>
      <c r="L79" s="9">
        <v>325.58999999999997</v>
      </c>
      <c r="M79" s="10">
        <v>3.5774871138933933E-3</v>
      </c>
      <c r="N79" s="9">
        <v>0</v>
      </c>
      <c r="O79" s="10">
        <v>0</v>
      </c>
      <c r="P79" s="9">
        <v>0</v>
      </c>
      <c r="Q79" s="10">
        <v>0</v>
      </c>
      <c r="R79" s="9">
        <v>0</v>
      </c>
      <c r="S79" s="10">
        <v>0</v>
      </c>
      <c r="T79" s="9">
        <v>832.55</v>
      </c>
      <c r="U79" s="10">
        <v>4.3217486452715665E-3</v>
      </c>
      <c r="V79" s="9">
        <v>276.92</v>
      </c>
      <c r="W79" s="10">
        <v>2.0964078083998941E-3</v>
      </c>
      <c r="X79" s="9">
        <v>0</v>
      </c>
      <c r="Y79" s="10">
        <v>0</v>
      </c>
      <c r="Z79" s="9">
        <v>0</v>
      </c>
      <c r="AA79" s="10">
        <v>0</v>
      </c>
      <c r="AB79" s="9">
        <v>0</v>
      </c>
      <c r="AC79" s="10">
        <v>0</v>
      </c>
      <c r="AD79" s="9">
        <v>276.92</v>
      </c>
      <c r="AE79" s="10">
        <v>1.0744516792788898E-3</v>
      </c>
      <c r="AF79" s="9">
        <v>0</v>
      </c>
      <c r="AG79" s="10">
        <v>0</v>
      </c>
      <c r="AH79" s="9">
        <v>165.28</v>
      </c>
      <c r="AI79" s="10">
        <v>1.0849744819621022E-3</v>
      </c>
      <c r="AJ79" s="9">
        <v>803.39</v>
      </c>
      <c r="AK79" s="10">
        <v>1.2751013911856289E-2</v>
      </c>
      <c r="AL79" s="9">
        <v>0</v>
      </c>
      <c r="AM79" s="10">
        <v>0</v>
      </c>
      <c r="AN79" s="9">
        <v>0</v>
      </c>
      <c r="AO79" s="10">
        <v>0</v>
      </c>
      <c r="AP79" s="9">
        <v>0</v>
      </c>
      <c r="AQ79" s="10">
        <v>0</v>
      </c>
      <c r="AR79" s="9">
        <v>968.67</v>
      </c>
      <c r="AS79" s="10">
        <v>1.4435170152740809E-3</v>
      </c>
      <c r="AT79" s="9">
        <v>0</v>
      </c>
      <c r="AU79" s="10">
        <v>0</v>
      </c>
      <c r="AV79" s="9">
        <v>0</v>
      </c>
      <c r="AW79" s="10">
        <v>0</v>
      </c>
      <c r="AX79" s="9">
        <v>0</v>
      </c>
      <c r="AY79" s="10">
        <v>0</v>
      </c>
      <c r="AZ79" s="9">
        <v>0</v>
      </c>
      <c r="BA79" s="10">
        <v>0</v>
      </c>
      <c r="BB79" s="9">
        <v>0</v>
      </c>
      <c r="BC79" s="10">
        <v>0</v>
      </c>
      <c r="BD79" s="9">
        <v>0</v>
      </c>
      <c r="BE79" s="10">
        <v>0</v>
      </c>
      <c r="BF79" s="9">
        <v>0</v>
      </c>
      <c r="BG79" s="10">
        <v>0</v>
      </c>
      <c r="BH79" s="9">
        <v>0</v>
      </c>
      <c r="BI79" s="10">
        <v>0</v>
      </c>
      <c r="BJ79" s="9">
        <v>0</v>
      </c>
      <c r="BK79" s="10">
        <v>0</v>
      </c>
      <c r="BL79" s="9">
        <v>0</v>
      </c>
      <c r="BM79" s="10">
        <v>0</v>
      </c>
      <c r="BN79" s="9">
        <v>0</v>
      </c>
      <c r="BO79" s="10">
        <v>0</v>
      </c>
      <c r="BP79" s="9">
        <v>2078.14</v>
      </c>
      <c r="BQ79" s="10">
        <v>1.8212279669047504E-3</v>
      </c>
    </row>
    <row r="80" spans="5:69" outlineLevel="4" x14ac:dyDescent="0.25">
      <c r="E80" s="8" t="s">
        <v>128</v>
      </c>
      <c r="J80" s="11">
        <f t="shared" ref="J80:AO80" si="16">SUM(J70:J79)</f>
        <v>506.96</v>
      </c>
      <c r="K80" s="12">
        <f t="shared" si="16"/>
        <v>4.9905998032347548E-3</v>
      </c>
      <c r="L80" s="11">
        <f t="shared" si="16"/>
        <v>325.58999999999997</v>
      </c>
      <c r="M80" s="12">
        <f t="shared" si="16"/>
        <v>3.5774871138933933E-3</v>
      </c>
      <c r="N80" s="11">
        <f t="shared" si="16"/>
        <v>0</v>
      </c>
      <c r="O80" s="12">
        <f t="shared" si="16"/>
        <v>0</v>
      </c>
      <c r="P80" s="11">
        <f t="shared" si="16"/>
        <v>0</v>
      </c>
      <c r="Q80" s="12">
        <f t="shared" si="16"/>
        <v>0</v>
      </c>
      <c r="R80" s="11">
        <f t="shared" si="16"/>
        <v>0</v>
      </c>
      <c r="S80" s="12">
        <f t="shared" si="16"/>
        <v>0</v>
      </c>
      <c r="T80" s="11">
        <f t="shared" si="16"/>
        <v>832.55</v>
      </c>
      <c r="U80" s="12">
        <f t="shared" si="16"/>
        <v>4.3217486452715665E-3</v>
      </c>
      <c r="V80" s="11">
        <f t="shared" si="16"/>
        <v>276.92</v>
      </c>
      <c r="W80" s="12">
        <f t="shared" si="16"/>
        <v>2.0964078083998941E-3</v>
      </c>
      <c r="X80" s="11">
        <f t="shared" si="16"/>
        <v>14197.5</v>
      </c>
      <c r="Y80" s="12">
        <f t="shared" si="16"/>
        <v>0.40313810252073834</v>
      </c>
      <c r="Z80" s="11">
        <f t="shared" si="16"/>
        <v>20.69</v>
      </c>
      <c r="AA80" s="12">
        <f t="shared" si="16"/>
        <v>2.2881756504932794E-4</v>
      </c>
      <c r="AB80" s="11">
        <f t="shared" si="16"/>
        <v>0</v>
      </c>
      <c r="AC80" s="12">
        <f t="shared" si="16"/>
        <v>0</v>
      </c>
      <c r="AD80" s="11">
        <f t="shared" si="16"/>
        <v>14495.109999999999</v>
      </c>
      <c r="AE80" s="12">
        <f t="shared" si="16"/>
        <v>5.6241135637845691E-2</v>
      </c>
      <c r="AF80" s="11">
        <f t="shared" si="16"/>
        <v>0</v>
      </c>
      <c r="AG80" s="12">
        <f t="shared" si="16"/>
        <v>0</v>
      </c>
      <c r="AH80" s="11">
        <f t="shared" si="16"/>
        <v>7653.4499999999989</v>
      </c>
      <c r="AI80" s="12">
        <f t="shared" si="16"/>
        <v>5.0240791075585989E-2</v>
      </c>
      <c r="AJ80" s="11">
        <f t="shared" si="16"/>
        <v>803.39</v>
      </c>
      <c r="AK80" s="12">
        <f t="shared" si="16"/>
        <v>1.2751013911856289E-2</v>
      </c>
      <c r="AL80" s="11">
        <f t="shared" si="16"/>
        <v>0</v>
      </c>
      <c r="AM80" s="12">
        <f t="shared" si="16"/>
        <v>0</v>
      </c>
      <c r="AN80" s="11">
        <f t="shared" si="16"/>
        <v>0</v>
      </c>
      <c r="AO80" s="12">
        <f t="shared" si="16"/>
        <v>0</v>
      </c>
      <c r="AP80" s="11">
        <f t="shared" ref="AP80:BU80" si="17">SUM(AP70:AP79)</f>
        <v>0</v>
      </c>
      <c r="AQ80" s="12">
        <f t="shared" si="17"/>
        <v>0</v>
      </c>
      <c r="AR80" s="11">
        <f t="shared" si="17"/>
        <v>8456.8399999999983</v>
      </c>
      <c r="AS80" s="12">
        <f t="shared" si="17"/>
        <v>1.2602426456327189E-2</v>
      </c>
      <c r="AT80" s="11">
        <f t="shared" si="17"/>
        <v>0</v>
      </c>
      <c r="AU80" s="12">
        <f t="shared" si="17"/>
        <v>0</v>
      </c>
      <c r="AV80" s="11">
        <f t="shared" si="17"/>
        <v>0</v>
      </c>
      <c r="AW80" s="12">
        <f t="shared" si="17"/>
        <v>0</v>
      </c>
      <c r="AX80" s="11">
        <f t="shared" si="17"/>
        <v>0</v>
      </c>
      <c r="AY80" s="12">
        <f t="shared" si="17"/>
        <v>0</v>
      </c>
      <c r="AZ80" s="11">
        <f t="shared" si="17"/>
        <v>0</v>
      </c>
      <c r="BA80" s="12">
        <f t="shared" si="17"/>
        <v>0</v>
      </c>
      <c r="BB80" s="11">
        <f t="shared" si="17"/>
        <v>0</v>
      </c>
      <c r="BC80" s="12">
        <f t="shared" si="17"/>
        <v>0</v>
      </c>
      <c r="BD80" s="11">
        <f t="shared" si="17"/>
        <v>0</v>
      </c>
      <c r="BE80" s="12">
        <f t="shared" si="17"/>
        <v>0</v>
      </c>
      <c r="BF80" s="11">
        <f t="shared" si="17"/>
        <v>0</v>
      </c>
      <c r="BG80" s="12">
        <f t="shared" si="17"/>
        <v>0</v>
      </c>
      <c r="BH80" s="11">
        <f t="shared" si="17"/>
        <v>0</v>
      </c>
      <c r="BI80" s="12">
        <f t="shared" si="17"/>
        <v>0</v>
      </c>
      <c r="BJ80" s="11">
        <f t="shared" si="17"/>
        <v>0</v>
      </c>
      <c r="BK80" s="12">
        <f t="shared" si="17"/>
        <v>0</v>
      </c>
      <c r="BL80" s="11">
        <f t="shared" si="17"/>
        <v>0</v>
      </c>
      <c r="BM80" s="12">
        <f t="shared" si="17"/>
        <v>0</v>
      </c>
      <c r="BN80" s="11">
        <f t="shared" si="17"/>
        <v>0</v>
      </c>
      <c r="BO80" s="12">
        <f t="shared" si="17"/>
        <v>0</v>
      </c>
      <c r="BP80" s="11">
        <f t="shared" si="17"/>
        <v>23784.500000000004</v>
      </c>
      <c r="BQ80" s="12">
        <f t="shared" si="17"/>
        <v>2.0844118576633933E-2</v>
      </c>
    </row>
    <row r="81" spans="5:69" outlineLevel="4" x14ac:dyDescent="0.25">
      <c r="F81" s="8" t="s">
        <v>129</v>
      </c>
      <c r="J81" s="9">
        <v>0</v>
      </c>
      <c r="K81" s="10">
        <v>0</v>
      </c>
      <c r="L81" s="9">
        <v>0</v>
      </c>
      <c r="M81" s="10">
        <v>0</v>
      </c>
      <c r="N81" s="9">
        <v>0</v>
      </c>
      <c r="O81" s="10">
        <v>0</v>
      </c>
      <c r="P81" s="9">
        <v>0</v>
      </c>
      <c r="Q81" s="10">
        <v>0</v>
      </c>
      <c r="R81" s="9">
        <v>0</v>
      </c>
      <c r="S81" s="10">
        <v>0</v>
      </c>
      <c r="T81" s="9">
        <v>0</v>
      </c>
      <c r="U81" s="10">
        <v>0</v>
      </c>
      <c r="V81" s="9">
        <v>0</v>
      </c>
      <c r="W81" s="10">
        <v>0</v>
      </c>
      <c r="X81" s="9">
        <v>0</v>
      </c>
      <c r="Y81" s="10">
        <v>0</v>
      </c>
      <c r="Z81" s="9">
        <v>0</v>
      </c>
      <c r="AA81" s="10">
        <v>0</v>
      </c>
      <c r="AB81" s="9">
        <v>0</v>
      </c>
      <c r="AC81" s="10">
        <v>0</v>
      </c>
      <c r="AD81" s="9">
        <v>0</v>
      </c>
      <c r="AE81" s="10">
        <v>0</v>
      </c>
      <c r="AF81" s="9">
        <v>0</v>
      </c>
      <c r="AG81" s="10">
        <v>0</v>
      </c>
      <c r="AH81" s="9">
        <v>0</v>
      </c>
      <c r="AI81" s="10">
        <v>0</v>
      </c>
      <c r="AJ81" s="9">
        <v>120.84</v>
      </c>
      <c r="AK81" s="10">
        <v>1.9179134929594767E-3</v>
      </c>
      <c r="AL81" s="9">
        <v>0</v>
      </c>
      <c r="AM81" s="10">
        <v>0</v>
      </c>
      <c r="AN81" s="9">
        <v>0</v>
      </c>
      <c r="AO81" s="10">
        <v>0</v>
      </c>
      <c r="AP81" s="9">
        <v>0</v>
      </c>
      <c r="AQ81" s="10">
        <v>0</v>
      </c>
      <c r="AR81" s="9">
        <v>120.84</v>
      </c>
      <c r="AS81" s="10">
        <v>1.8007638940580379E-4</v>
      </c>
      <c r="AT81" s="9">
        <v>0</v>
      </c>
      <c r="AU81" s="10">
        <v>0</v>
      </c>
      <c r="AV81" s="9">
        <v>0</v>
      </c>
      <c r="AW81" s="10">
        <v>0</v>
      </c>
      <c r="AX81" s="9">
        <v>0</v>
      </c>
      <c r="AY81" s="10">
        <v>0</v>
      </c>
      <c r="AZ81" s="9">
        <v>0</v>
      </c>
      <c r="BA81" s="10">
        <v>0</v>
      </c>
      <c r="BB81" s="9">
        <v>0</v>
      </c>
      <c r="BC81" s="10">
        <v>0</v>
      </c>
      <c r="BD81" s="9">
        <v>0</v>
      </c>
      <c r="BE81" s="10">
        <v>0</v>
      </c>
      <c r="BF81" s="9">
        <v>0</v>
      </c>
      <c r="BG81" s="10">
        <v>0</v>
      </c>
      <c r="BH81" s="9">
        <v>0</v>
      </c>
      <c r="BI81" s="10">
        <v>0</v>
      </c>
      <c r="BJ81" s="9">
        <v>-1000</v>
      </c>
      <c r="BK81" s="10">
        <v>5.0082636349977463</v>
      </c>
      <c r="BL81" s="9">
        <v>-1000</v>
      </c>
      <c r="BM81" s="10">
        <v>5.0082636349977463</v>
      </c>
      <c r="BN81" s="9">
        <v>0</v>
      </c>
      <c r="BO81" s="10">
        <v>0</v>
      </c>
      <c r="BP81" s="9">
        <v>-879.16</v>
      </c>
      <c r="BQ81" s="10">
        <v>-7.7047300922169842E-4</v>
      </c>
    </row>
    <row r="82" spans="5:69" outlineLevel="3" x14ac:dyDescent="0.25">
      <c r="E82" s="8" t="s">
        <v>130</v>
      </c>
      <c r="J82" s="11">
        <f t="shared" ref="J82:AO82" si="18">J63+J69+J80+J81</f>
        <v>81216.970000000016</v>
      </c>
      <c r="K82" s="12">
        <f t="shared" si="18"/>
        <v>0.79951356024404874</v>
      </c>
      <c r="L82" s="11">
        <f t="shared" si="18"/>
        <v>78880.73</v>
      </c>
      <c r="M82" s="12">
        <f t="shared" si="18"/>
        <v>0.86671825028257621</v>
      </c>
      <c r="N82" s="11">
        <f t="shared" si="18"/>
        <v>0</v>
      </c>
      <c r="O82" s="12">
        <f t="shared" si="18"/>
        <v>0</v>
      </c>
      <c r="P82" s="11">
        <f t="shared" si="18"/>
        <v>0</v>
      </c>
      <c r="Q82" s="12">
        <f t="shared" si="18"/>
        <v>0</v>
      </c>
      <c r="R82" s="11">
        <f t="shared" si="18"/>
        <v>8.26</v>
      </c>
      <c r="S82" s="12">
        <f t="shared" si="18"/>
        <v>0.17158288325716659</v>
      </c>
      <c r="T82" s="11">
        <f t="shared" si="18"/>
        <v>160105.96000000005</v>
      </c>
      <c r="U82" s="12">
        <f t="shared" si="18"/>
        <v>0.83110649898493028</v>
      </c>
      <c r="V82" s="11">
        <f t="shared" si="18"/>
        <v>97188.959999999992</v>
      </c>
      <c r="W82" s="12">
        <f t="shared" si="18"/>
        <v>0.73576373910972459</v>
      </c>
      <c r="X82" s="11">
        <f t="shared" si="18"/>
        <v>18305.79</v>
      </c>
      <c r="Y82" s="12">
        <f t="shared" si="18"/>
        <v>0.51979302311978215</v>
      </c>
      <c r="Z82" s="11">
        <f t="shared" si="18"/>
        <v>71431.48</v>
      </c>
      <c r="AA82" s="12">
        <f t="shared" si="18"/>
        <v>0.78998440413096993</v>
      </c>
      <c r="AB82" s="11">
        <f t="shared" si="18"/>
        <v>0</v>
      </c>
      <c r="AC82" s="12">
        <f t="shared" si="18"/>
        <v>0</v>
      </c>
      <c r="AD82" s="11">
        <f t="shared" si="18"/>
        <v>186926.23</v>
      </c>
      <c r="AE82" s="12">
        <f t="shared" si="18"/>
        <v>0.72527517595252056</v>
      </c>
      <c r="AF82" s="11">
        <f t="shared" si="18"/>
        <v>153997.41999999998</v>
      </c>
      <c r="AG82" s="12">
        <f t="shared" si="18"/>
        <v>0.83405905811165537</v>
      </c>
      <c r="AH82" s="11">
        <f t="shared" si="18"/>
        <v>138135.9</v>
      </c>
      <c r="AI82" s="12">
        <f t="shared" si="18"/>
        <v>0.90678803571435596</v>
      </c>
      <c r="AJ82" s="11">
        <f t="shared" si="18"/>
        <v>66896.539999999979</v>
      </c>
      <c r="AK82" s="12">
        <f t="shared" si="18"/>
        <v>1.0617492278906269</v>
      </c>
      <c r="AL82" s="11">
        <f t="shared" si="18"/>
        <v>71082.76999999999</v>
      </c>
      <c r="AM82" s="12">
        <f t="shared" si="18"/>
        <v>0.42927180210254068</v>
      </c>
      <c r="AN82" s="11">
        <f t="shared" si="18"/>
        <v>88664.299999999988</v>
      </c>
      <c r="AO82" s="12">
        <f t="shared" si="18"/>
        <v>0.8405641157392878</v>
      </c>
      <c r="AP82" s="11">
        <f t="shared" ref="AP82:BU82" si="19">AP63+AP69+AP80+AP81</f>
        <v>0</v>
      </c>
      <c r="AQ82" s="12">
        <f t="shared" si="19"/>
        <v>0</v>
      </c>
      <c r="AR82" s="11">
        <f t="shared" si="19"/>
        <v>518776.93</v>
      </c>
      <c r="AS82" s="12">
        <f t="shared" si="19"/>
        <v>0.77308404883670478</v>
      </c>
      <c r="AT82" s="11">
        <f t="shared" si="19"/>
        <v>0</v>
      </c>
      <c r="AU82" s="12">
        <f t="shared" si="19"/>
        <v>0</v>
      </c>
      <c r="AV82" s="11">
        <f t="shared" si="19"/>
        <v>0</v>
      </c>
      <c r="AW82" s="12">
        <f t="shared" si="19"/>
        <v>0</v>
      </c>
      <c r="AX82" s="11">
        <f t="shared" si="19"/>
        <v>0</v>
      </c>
      <c r="AY82" s="12">
        <f t="shared" si="19"/>
        <v>0</v>
      </c>
      <c r="AZ82" s="11">
        <f t="shared" si="19"/>
        <v>0</v>
      </c>
      <c r="BA82" s="12">
        <f t="shared" si="19"/>
        <v>0</v>
      </c>
      <c r="BB82" s="11">
        <f t="shared" si="19"/>
        <v>0</v>
      </c>
      <c r="BC82" s="12">
        <f t="shared" si="19"/>
        <v>0</v>
      </c>
      <c r="BD82" s="11">
        <f t="shared" si="19"/>
        <v>-5517.42</v>
      </c>
      <c r="BE82" s="12">
        <f t="shared" si="19"/>
        <v>0</v>
      </c>
      <c r="BF82" s="11">
        <f t="shared" si="19"/>
        <v>0</v>
      </c>
      <c r="BG82" s="12">
        <f t="shared" si="19"/>
        <v>0</v>
      </c>
      <c r="BH82" s="11">
        <f t="shared" si="19"/>
        <v>930.7</v>
      </c>
      <c r="BI82" s="12">
        <f t="shared" si="19"/>
        <v>0</v>
      </c>
      <c r="BJ82" s="11">
        <f t="shared" si="19"/>
        <v>-981.3</v>
      </c>
      <c r="BK82" s="12">
        <f t="shared" si="19"/>
        <v>4.9146091050232883</v>
      </c>
      <c r="BL82" s="11">
        <f t="shared" si="19"/>
        <v>-50.599999999999909</v>
      </c>
      <c r="BM82" s="12">
        <f t="shared" si="19"/>
        <v>0.25341813993088547</v>
      </c>
      <c r="BN82" s="11">
        <f t="shared" si="19"/>
        <v>0</v>
      </c>
      <c r="BO82" s="12">
        <f t="shared" si="19"/>
        <v>0</v>
      </c>
      <c r="BP82" s="11">
        <f t="shared" si="19"/>
        <v>860241.10000000009</v>
      </c>
      <c r="BQ82" s="12">
        <f t="shared" si="19"/>
        <v>0.75389297621955498</v>
      </c>
    </row>
    <row r="83" spans="5:69" outlineLevel="2" x14ac:dyDescent="0.25">
      <c r="E83" s="8" t="s">
        <v>131</v>
      </c>
      <c r="J83" s="9">
        <f t="shared" ref="J83:AO83" si="20">J45-J82</f>
        <v>20366.009999999995</v>
      </c>
      <c r="K83" s="10">
        <f t="shared" si="20"/>
        <v>0.20048643975595126</v>
      </c>
      <c r="L83" s="9">
        <f t="shared" si="20"/>
        <v>12130.080000000002</v>
      </c>
      <c r="M83" s="10">
        <f t="shared" si="20"/>
        <v>0.13328174971742424</v>
      </c>
      <c r="N83" s="9">
        <f t="shared" si="20"/>
        <v>0</v>
      </c>
      <c r="O83" s="10">
        <f t="shared" si="20"/>
        <v>0</v>
      </c>
      <c r="P83" s="9">
        <f t="shared" si="20"/>
        <v>0</v>
      </c>
      <c r="Q83" s="10">
        <f t="shared" si="20"/>
        <v>0</v>
      </c>
      <c r="R83" s="9">
        <f t="shared" si="20"/>
        <v>39.880000000000003</v>
      </c>
      <c r="S83" s="10">
        <f t="shared" si="20"/>
        <v>0.82841711674283336</v>
      </c>
      <c r="T83" s="9">
        <f t="shared" si="20"/>
        <v>32535.969999999972</v>
      </c>
      <c r="U83" s="10">
        <f t="shared" si="20"/>
        <v>0.16889350101506972</v>
      </c>
      <c r="V83" s="9">
        <f t="shared" si="20"/>
        <v>34903.660000000003</v>
      </c>
      <c r="W83" s="10">
        <f t="shared" si="20"/>
        <v>0.26423626089027541</v>
      </c>
      <c r="X83" s="9">
        <f t="shared" si="20"/>
        <v>16911.669999999998</v>
      </c>
      <c r="Y83" s="10">
        <f t="shared" si="20"/>
        <v>0.48020697688021785</v>
      </c>
      <c r="Z83" s="9">
        <f t="shared" si="20"/>
        <v>18989.899999999994</v>
      </c>
      <c r="AA83" s="10">
        <f t="shared" si="20"/>
        <v>0.21001559586902985</v>
      </c>
      <c r="AB83" s="9">
        <f t="shared" si="20"/>
        <v>0</v>
      </c>
      <c r="AC83" s="10">
        <f t="shared" si="20"/>
        <v>0</v>
      </c>
      <c r="AD83" s="9">
        <f t="shared" si="20"/>
        <v>70805.23000000001</v>
      </c>
      <c r="AE83" s="10">
        <f t="shared" si="20"/>
        <v>0.27472482404747944</v>
      </c>
      <c r="AF83" s="9">
        <f t="shared" si="20"/>
        <v>30638.690000000002</v>
      </c>
      <c r="AG83" s="10">
        <f t="shared" si="20"/>
        <v>0.16594094188834463</v>
      </c>
      <c r="AH83" s="9">
        <f t="shared" si="20"/>
        <v>14199.479999999981</v>
      </c>
      <c r="AI83" s="10">
        <f t="shared" si="20"/>
        <v>9.3211964285643933E-2</v>
      </c>
      <c r="AJ83" s="9">
        <f t="shared" si="20"/>
        <v>-3890.5699999999924</v>
      </c>
      <c r="AK83" s="10">
        <f t="shared" si="20"/>
        <v>-6.1749227890626868E-2</v>
      </c>
      <c r="AL83" s="9">
        <f t="shared" si="20"/>
        <v>94506.420000000013</v>
      </c>
      <c r="AM83" s="10">
        <f t="shared" si="20"/>
        <v>0.57072819789745954</v>
      </c>
      <c r="AN83" s="9">
        <f t="shared" si="20"/>
        <v>16817.60000000002</v>
      </c>
      <c r="AO83" s="10">
        <f t="shared" si="20"/>
        <v>0.15943588426071242</v>
      </c>
      <c r="AP83" s="9">
        <f t="shared" ref="AP83:BU83" si="21">AP45-AP82</f>
        <v>0</v>
      </c>
      <c r="AQ83" s="10">
        <f t="shared" si="21"/>
        <v>0</v>
      </c>
      <c r="AR83" s="9">
        <f t="shared" si="21"/>
        <v>152271.61999999994</v>
      </c>
      <c r="AS83" s="10">
        <f t="shared" si="21"/>
        <v>0.22691595116329499</v>
      </c>
      <c r="AT83" s="9">
        <f t="shared" si="21"/>
        <v>0</v>
      </c>
      <c r="AU83" s="10">
        <f t="shared" si="21"/>
        <v>0</v>
      </c>
      <c r="AV83" s="9">
        <f t="shared" si="21"/>
        <v>19843.010000000002</v>
      </c>
      <c r="AW83" s="10">
        <f t="shared" si="21"/>
        <v>1.0000000000000002</v>
      </c>
      <c r="AX83" s="9">
        <f t="shared" si="21"/>
        <v>0</v>
      </c>
      <c r="AY83" s="10">
        <f t="shared" si="21"/>
        <v>0</v>
      </c>
      <c r="AZ83" s="9">
        <f t="shared" si="21"/>
        <v>19843.010000000002</v>
      </c>
      <c r="BA83" s="10">
        <f t="shared" si="21"/>
        <v>1.0000000000000002</v>
      </c>
      <c r="BB83" s="9">
        <f t="shared" si="21"/>
        <v>0</v>
      </c>
      <c r="BC83" s="10">
        <f t="shared" si="21"/>
        <v>0</v>
      </c>
      <c r="BD83" s="9">
        <f t="shared" si="21"/>
        <v>5517.42</v>
      </c>
      <c r="BE83" s="10">
        <f t="shared" si="21"/>
        <v>0</v>
      </c>
      <c r="BF83" s="9">
        <f t="shared" si="21"/>
        <v>0</v>
      </c>
      <c r="BG83" s="10">
        <f t="shared" si="21"/>
        <v>0</v>
      </c>
      <c r="BH83" s="9">
        <f t="shared" si="21"/>
        <v>-930.7</v>
      </c>
      <c r="BI83" s="10">
        <f t="shared" si="21"/>
        <v>0</v>
      </c>
      <c r="BJ83" s="9">
        <f t="shared" si="21"/>
        <v>781.63</v>
      </c>
      <c r="BK83" s="10">
        <f t="shared" si="21"/>
        <v>-3.9146091050232883</v>
      </c>
      <c r="BL83" s="9">
        <f t="shared" si="21"/>
        <v>-149.07000000000008</v>
      </c>
      <c r="BM83" s="10">
        <f t="shared" si="21"/>
        <v>0.74658186006911453</v>
      </c>
      <c r="BN83" s="9">
        <f t="shared" si="21"/>
        <v>0</v>
      </c>
      <c r="BO83" s="10">
        <f t="shared" si="21"/>
        <v>0</v>
      </c>
      <c r="BP83" s="9">
        <f t="shared" si="21"/>
        <v>280824.1799999997</v>
      </c>
      <c r="BQ83" s="10">
        <f t="shared" si="21"/>
        <v>0.2461070237804448</v>
      </c>
    </row>
    <row r="84" spans="5:69" outlineLevel="3" x14ac:dyDescent="0.25">
      <c r="E84" s="8" t="s">
        <v>132</v>
      </c>
    </row>
    <row r="85" spans="5:69" outlineLevel="3" x14ac:dyDescent="0.25">
      <c r="F85" s="8" t="s">
        <v>133</v>
      </c>
      <c r="J85" s="9">
        <v>0</v>
      </c>
      <c r="K85" s="10">
        <v>0</v>
      </c>
      <c r="L85" s="9">
        <v>0</v>
      </c>
      <c r="M85" s="10">
        <v>0</v>
      </c>
      <c r="N85" s="9">
        <v>0</v>
      </c>
      <c r="O85" s="10">
        <v>0</v>
      </c>
      <c r="P85" s="9">
        <v>0</v>
      </c>
      <c r="Q85" s="10">
        <v>0</v>
      </c>
      <c r="R85" s="9">
        <v>0</v>
      </c>
      <c r="S85" s="10">
        <v>0</v>
      </c>
      <c r="T85" s="9">
        <v>0</v>
      </c>
      <c r="U85" s="10">
        <v>0</v>
      </c>
      <c r="V85" s="9">
        <v>0</v>
      </c>
      <c r="W85" s="10">
        <v>0</v>
      </c>
      <c r="X85" s="9">
        <v>0</v>
      </c>
      <c r="Y85" s="10">
        <v>0</v>
      </c>
      <c r="Z85" s="9">
        <v>153.65</v>
      </c>
      <c r="AA85" s="10">
        <v>1.6992662576041197E-3</v>
      </c>
      <c r="AB85" s="9">
        <v>0</v>
      </c>
      <c r="AC85" s="10">
        <v>0</v>
      </c>
      <c r="AD85" s="9">
        <v>153.65</v>
      </c>
      <c r="AE85" s="10">
        <v>5.9616315369493507E-4</v>
      </c>
      <c r="AF85" s="9">
        <v>0</v>
      </c>
      <c r="AG85" s="10">
        <v>0</v>
      </c>
      <c r="AH85" s="9">
        <v>0</v>
      </c>
      <c r="AI85" s="10">
        <v>0</v>
      </c>
      <c r="AJ85" s="9">
        <v>0</v>
      </c>
      <c r="AK85" s="10">
        <v>0</v>
      </c>
      <c r="AL85" s="9">
        <v>80</v>
      </c>
      <c r="AM85" s="10">
        <v>4.831233246566397E-4</v>
      </c>
      <c r="AN85" s="9">
        <v>0</v>
      </c>
      <c r="AO85" s="10">
        <v>0</v>
      </c>
      <c r="AP85" s="9">
        <v>0</v>
      </c>
      <c r="AQ85" s="10">
        <v>0</v>
      </c>
      <c r="AR85" s="9">
        <v>80</v>
      </c>
      <c r="AS85" s="10">
        <v>1.1921641139080026E-4</v>
      </c>
      <c r="AT85" s="9">
        <v>0</v>
      </c>
      <c r="AU85" s="10">
        <v>0</v>
      </c>
      <c r="AV85" s="9">
        <v>0</v>
      </c>
      <c r="AW85" s="10">
        <v>0</v>
      </c>
      <c r="AX85" s="9">
        <v>0</v>
      </c>
      <c r="AY85" s="10">
        <v>0</v>
      </c>
      <c r="AZ85" s="9">
        <v>0</v>
      </c>
      <c r="BA85" s="10">
        <v>0</v>
      </c>
      <c r="BB85" s="9">
        <v>0</v>
      </c>
      <c r="BC85" s="10">
        <v>0</v>
      </c>
      <c r="BD85" s="9">
        <v>0</v>
      </c>
      <c r="BE85" s="10">
        <v>0</v>
      </c>
      <c r="BF85" s="9">
        <v>0</v>
      </c>
      <c r="BG85" s="10">
        <v>0</v>
      </c>
      <c r="BH85" s="9">
        <v>0</v>
      </c>
      <c r="BI85" s="10">
        <v>0</v>
      </c>
      <c r="BJ85" s="9">
        <v>0</v>
      </c>
      <c r="BK85" s="10">
        <v>0</v>
      </c>
      <c r="BL85" s="9">
        <v>0</v>
      </c>
      <c r="BM85" s="10">
        <v>0</v>
      </c>
      <c r="BN85" s="9">
        <v>0</v>
      </c>
      <c r="BO85" s="10">
        <v>0</v>
      </c>
      <c r="BP85" s="9">
        <v>233.65</v>
      </c>
      <c r="BQ85" s="10">
        <v>2.047647966293392E-4</v>
      </c>
    </row>
    <row r="86" spans="5:69" outlineLevel="4" x14ac:dyDescent="0.25">
      <c r="E86" s="8" t="s">
        <v>134</v>
      </c>
    </row>
    <row r="87" spans="5:69" outlineLevel="4" x14ac:dyDescent="0.25">
      <c r="F87" s="8" t="s">
        <v>135</v>
      </c>
      <c r="J87" s="9">
        <v>0</v>
      </c>
      <c r="K87" s="10">
        <v>0</v>
      </c>
      <c r="L87" s="9">
        <v>45.06</v>
      </c>
      <c r="M87" s="10">
        <v>4.9510602092213006E-4</v>
      </c>
      <c r="N87" s="9">
        <v>0</v>
      </c>
      <c r="O87" s="10">
        <v>0</v>
      </c>
      <c r="P87" s="9">
        <v>0</v>
      </c>
      <c r="Q87" s="10">
        <v>0</v>
      </c>
      <c r="R87" s="9">
        <v>10567.78</v>
      </c>
      <c r="S87" s="10">
        <v>219.52181138346489</v>
      </c>
      <c r="T87" s="9">
        <v>10612.84</v>
      </c>
      <c r="U87" s="10">
        <v>5.5091017827738752E-2</v>
      </c>
      <c r="V87" s="9">
        <v>4470.8900000000003</v>
      </c>
      <c r="W87" s="10">
        <v>3.3846629736014024E-2</v>
      </c>
      <c r="X87" s="9">
        <v>0</v>
      </c>
      <c r="Y87" s="10">
        <v>0</v>
      </c>
      <c r="Z87" s="9">
        <v>4416.21</v>
      </c>
      <c r="AA87" s="10">
        <v>4.8840329576920853E-2</v>
      </c>
      <c r="AB87" s="9">
        <v>8373.98</v>
      </c>
      <c r="AC87" s="10">
        <v>0</v>
      </c>
      <c r="AD87" s="9">
        <v>17261.080000000002</v>
      </c>
      <c r="AE87" s="10">
        <v>6.697312000638185E-2</v>
      </c>
      <c r="AF87" s="9">
        <v>0</v>
      </c>
      <c r="AG87" s="10">
        <v>0</v>
      </c>
      <c r="AH87" s="9">
        <v>28.63</v>
      </c>
      <c r="AI87" s="10">
        <v>1.8794058215497935E-4</v>
      </c>
      <c r="AJ87" s="9">
        <v>167.68</v>
      </c>
      <c r="AK87" s="10">
        <v>2.6613351084032195E-3</v>
      </c>
      <c r="AL87" s="9">
        <v>110.53</v>
      </c>
      <c r="AM87" s="10">
        <v>6.6749526342872983E-4</v>
      </c>
      <c r="AN87" s="9">
        <v>45.06</v>
      </c>
      <c r="AO87" s="10">
        <v>4.2718229383429768E-4</v>
      </c>
      <c r="AP87" s="9">
        <v>0</v>
      </c>
      <c r="AQ87" s="10">
        <v>0</v>
      </c>
      <c r="AR87" s="9">
        <v>351.9</v>
      </c>
      <c r="AS87" s="10">
        <v>5.2440318960528254E-4</v>
      </c>
      <c r="AT87" s="9">
        <v>0</v>
      </c>
      <c r="AU87" s="10">
        <v>0</v>
      </c>
      <c r="AV87" s="9">
        <v>0</v>
      </c>
      <c r="AW87" s="10">
        <v>0</v>
      </c>
      <c r="AX87" s="9">
        <v>0</v>
      </c>
      <c r="AY87" s="10">
        <v>0</v>
      </c>
      <c r="AZ87" s="9">
        <v>0</v>
      </c>
      <c r="BA87" s="10">
        <v>0</v>
      </c>
      <c r="BB87" s="9">
        <v>0</v>
      </c>
      <c r="BC87" s="10">
        <v>0</v>
      </c>
      <c r="BD87" s="9">
        <v>0</v>
      </c>
      <c r="BE87" s="10">
        <v>0</v>
      </c>
      <c r="BF87" s="9">
        <v>0</v>
      </c>
      <c r="BG87" s="10">
        <v>0</v>
      </c>
      <c r="BH87" s="9">
        <v>242.4</v>
      </c>
      <c r="BI87" s="10">
        <v>0</v>
      </c>
      <c r="BJ87" s="9">
        <v>48099.64</v>
      </c>
      <c r="BK87" s="10">
        <v>-240.89567786848301</v>
      </c>
      <c r="BL87" s="9">
        <v>48342.04</v>
      </c>
      <c r="BM87" s="10">
        <v>-242.10968097360646</v>
      </c>
      <c r="BN87" s="9">
        <v>0</v>
      </c>
      <c r="BO87" s="10">
        <v>0</v>
      </c>
      <c r="BP87" s="9">
        <v>76567.86</v>
      </c>
      <c r="BQ87" s="10">
        <v>6.7102085517841706E-2</v>
      </c>
    </row>
    <row r="88" spans="5:69" outlineLevel="5" x14ac:dyDescent="0.25">
      <c r="E88" s="8" t="s">
        <v>136</v>
      </c>
    </row>
    <row r="89" spans="5:69" outlineLevel="5" x14ac:dyDescent="0.25">
      <c r="F89" s="8" t="s">
        <v>137</v>
      </c>
      <c r="J89" s="9">
        <v>1363.55</v>
      </c>
      <c r="K89" s="10">
        <v>1.3423016336004319E-2</v>
      </c>
      <c r="L89" s="9">
        <v>1080.97</v>
      </c>
      <c r="M89" s="10">
        <v>1.1877380280430424E-2</v>
      </c>
      <c r="N89" s="9">
        <v>0</v>
      </c>
      <c r="O89" s="10">
        <v>0</v>
      </c>
      <c r="P89" s="9">
        <v>0</v>
      </c>
      <c r="Q89" s="10">
        <v>0</v>
      </c>
      <c r="R89" s="9">
        <v>0</v>
      </c>
      <c r="S89" s="10">
        <v>0</v>
      </c>
      <c r="T89" s="9">
        <v>2444.52</v>
      </c>
      <c r="U89" s="10">
        <v>1.2689449280330611E-2</v>
      </c>
      <c r="V89" s="9">
        <v>1080.97</v>
      </c>
      <c r="W89" s="10">
        <v>8.1834246303843471E-3</v>
      </c>
      <c r="X89" s="9">
        <v>1080.97</v>
      </c>
      <c r="Y89" s="10">
        <v>3.0694150004003697E-2</v>
      </c>
      <c r="Z89" s="9">
        <v>1864.72</v>
      </c>
      <c r="AA89" s="10">
        <v>2.0622556302502794E-2</v>
      </c>
      <c r="AB89" s="9">
        <v>0</v>
      </c>
      <c r="AC89" s="10">
        <v>0</v>
      </c>
      <c r="AD89" s="9">
        <v>4026.66</v>
      </c>
      <c r="AE89" s="10">
        <v>1.5623471034541146E-2</v>
      </c>
      <c r="AF89" s="9">
        <v>1080.97</v>
      </c>
      <c r="AG89" s="10">
        <v>5.8545969149804995E-3</v>
      </c>
      <c r="AH89" s="9">
        <v>1080.97</v>
      </c>
      <c r="AI89" s="10">
        <v>7.0959878132053102E-3</v>
      </c>
      <c r="AJ89" s="9">
        <v>1080.97</v>
      </c>
      <c r="AK89" s="10">
        <v>1.7156628173488956E-2</v>
      </c>
      <c r="AL89" s="9">
        <v>-1426.6</v>
      </c>
      <c r="AM89" s="10">
        <v>-8.6152966869395275E-3</v>
      </c>
      <c r="AN89" s="9">
        <v>1080.97</v>
      </c>
      <c r="AO89" s="10">
        <v>1.0247919311275205E-2</v>
      </c>
      <c r="AP89" s="9">
        <v>0</v>
      </c>
      <c r="AQ89" s="10">
        <v>0</v>
      </c>
      <c r="AR89" s="9">
        <v>2897.28</v>
      </c>
      <c r="AS89" s="10">
        <v>4.3175415549292226E-3</v>
      </c>
      <c r="AT89" s="9">
        <v>0</v>
      </c>
      <c r="AU89" s="10">
        <v>0</v>
      </c>
      <c r="AV89" s="9">
        <v>0</v>
      </c>
      <c r="AW89" s="10">
        <v>0</v>
      </c>
      <c r="AX89" s="9">
        <v>0</v>
      </c>
      <c r="AY89" s="10">
        <v>0</v>
      </c>
      <c r="AZ89" s="9">
        <v>0</v>
      </c>
      <c r="BA89" s="10">
        <v>0</v>
      </c>
      <c r="BB89" s="9">
        <v>0</v>
      </c>
      <c r="BC89" s="10">
        <v>0</v>
      </c>
      <c r="BD89" s="9">
        <v>0</v>
      </c>
      <c r="BE89" s="10">
        <v>0</v>
      </c>
      <c r="BF89" s="9">
        <v>41.61</v>
      </c>
      <c r="BG89" s="10">
        <v>0</v>
      </c>
      <c r="BH89" s="9">
        <v>0</v>
      </c>
      <c r="BI89" s="10">
        <v>0</v>
      </c>
      <c r="BJ89" s="9">
        <v>-1635.39</v>
      </c>
      <c r="BK89" s="10">
        <v>8.1904642660389655</v>
      </c>
      <c r="BL89" s="9">
        <v>-1593.78</v>
      </c>
      <c r="BM89" s="10">
        <v>7.9820704161867084</v>
      </c>
      <c r="BN89" s="9">
        <v>0</v>
      </c>
      <c r="BO89" s="10">
        <v>0</v>
      </c>
      <c r="BP89" s="9">
        <v>7774.68</v>
      </c>
      <c r="BQ89" s="10">
        <v>6.8135277939575904E-3</v>
      </c>
    </row>
    <row r="90" spans="5:69" outlineLevel="5" x14ac:dyDescent="0.25">
      <c r="F90" s="8" t="s">
        <v>138</v>
      </c>
      <c r="J90" s="9">
        <v>1569.07</v>
      </c>
      <c r="K90" s="10">
        <v>1.5446189903072345E-2</v>
      </c>
      <c r="L90" s="9">
        <v>1326.11</v>
      </c>
      <c r="M90" s="10">
        <v>1.4570906467044958E-2</v>
      </c>
      <c r="N90" s="9">
        <v>0</v>
      </c>
      <c r="O90" s="10">
        <v>0</v>
      </c>
      <c r="P90" s="9">
        <v>0</v>
      </c>
      <c r="Q90" s="10">
        <v>0</v>
      </c>
      <c r="R90" s="9">
        <v>0</v>
      </c>
      <c r="S90" s="10">
        <v>0</v>
      </c>
      <c r="T90" s="9">
        <v>2895.18</v>
      </c>
      <c r="U90" s="10">
        <v>1.5028815377835967E-2</v>
      </c>
      <c r="V90" s="9">
        <v>3141.85</v>
      </c>
      <c r="W90" s="10">
        <v>2.3785204654128294E-2</v>
      </c>
      <c r="X90" s="9">
        <v>897.7</v>
      </c>
      <c r="Y90" s="10">
        <v>2.5490197191961037E-2</v>
      </c>
      <c r="Z90" s="9">
        <v>3555.14</v>
      </c>
      <c r="AA90" s="10">
        <v>3.9317471155605008E-2</v>
      </c>
      <c r="AB90" s="9">
        <v>0</v>
      </c>
      <c r="AC90" s="10">
        <v>0</v>
      </c>
      <c r="AD90" s="9">
        <v>7594.69</v>
      </c>
      <c r="AE90" s="10">
        <v>2.9467454225417418E-2</v>
      </c>
      <c r="AF90" s="9">
        <v>2743.03</v>
      </c>
      <c r="AG90" s="10">
        <v>1.4856411348787625E-2</v>
      </c>
      <c r="AH90" s="9">
        <v>3233.76</v>
      </c>
      <c r="AI90" s="10">
        <v>2.1227898601099759E-2</v>
      </c>
      <c r="AJ90" s="9">
        <v>1909.01</v>
      </c>
      <c r="AK90" s="10">
        <v>3.0298874852652851E-2</v>
      </c>
      <c r="AL90" s="9">
        <v>782.83</v>
      </c>
      <c r="AM90" s="10">
        <v>4.7275429030119659E-3</v>
      </c>
      <c r="AN90" s="9">
        <v>2770.92</v>
      </c>
      <c r="AO90" s="10">
        <v>2.6269151389954108E-2</v>
      </c>
      <c r="AP90" s="9">
        <v>0</v>
      </c>
      <c r="AQ90" s="10">
        <v>0</v>
      </c>
      <c r="AR90" s="9">
        <v>11439.55</v>
      </c>
      <c r="AS90" s="10">
        <v>1.7047276236570361E-2</v>
      </c>
      <c r="AT90" s="9">
        <v>0</v>
      </c>
      <c r="AU90" s="10">
        <v>0</v>
      </c>
      <c r="AV90" s="9">
        <v>0</v>
      </c>
      <c r="AW90" s="10">
        <v>0</v>
      </c>
      <c r="AX90" s="9">
        <v>0</v>
      </c>
      <c r="AY90" s="10">
        <v>0</v>
      </c>
      <c r="AZ90" s="9">
        <v>0</v>
      </c>
      <c r="BA90" s="10">
        <v>0</v>
      </c>
      <c r="BB90" s="9">
        <v>0</v>
      </c>
      <c r="BC90" s="10">
        <v>0</v>
      </c>
      <c r="BD90" s="9">
        <v>0</v>
      </c>
      <c r="BE90" s="10">
        <v>0</v>
      </c>
      <c r="BF90" s="9">
        <v>0</v>
      </c>
      <c r="BG90" s="10">
        <v>0</v>
      </c>
      <c r="BH90" s="9">
        <v>0</v>
      </c>
      <c r="BI90" s="10">
        <v>0</v>
      </c>
      <c r="BJ90" s="9">
        <v>-225</v>
      </c>
      <c r="BK90" s="10">
        <v>1.126859317874493</v>
      </c>
      <c r="BL90" s="9">
        <v>-225</v>
      </c>
      <c r="BM90" s="10">
        <v>1.126859317874493</v>
      </c>
      <c r="BN90" s="9">
        <v>0</v>
      </c>
      <c r="BO90" s="10">
        <v>0</v>
      </c>
      <c r="BP90" s="9">
        <v>21704.42</v>
      </c>
      <c r="BQ90" s="10">
        <v>1.9021190444073452E-2</v>
      </c>
    </row>
    <row r="91" spans="5:69" outlineLevel="5" x14ac:dyDescent="0.25">
      <c r="F91" s="8" t="s">
        <v>139</v>
      </c>
      <c r="J91" s="9">
        <v>0</v>
      </c>
      <c r="K91" s="10">
        <v>0</v>
      </c>
      <c r="L91" s="9">
        <v>0</v>
      </c>
      <c r="M91" s="10">
        <v>0</v>
      </c>
      <c r="N91" s="9">
        <v>0</v>
      </c>
      <c r="O91" s="10">
        <v>0</v>
      </c>
      <c r="P91" s="9">
        <v>0</v>
      </c>
      <c r="Q91" s="10">
        <v>0</v>
      </c>
      <c r="R91" s="9">
        <v>0</v>
      </c>
      <c r="S91" s="10">
        <v>0</v>
      </c>
      <c r="T91" s="9">
        <v>0</v>
      </c>
      <c r="U91" s="10">
        <v>0</v>
      </c>
      <c r="V91" s="9">
        <v>0</v>
      </c>
      <c r="W91" s="10">
        <v>0</v>
      </c>
      <c r="X91" s="9">
        <v>0</v>
      </c>
      <c r="Y91" s="10">
        <v>0</v>
      </c>
      <c r="Z91" s="9">
        <v>0</v>
      </c>
      <c r="AA91" s="10">
        <v>0</v>
      </c>
      <c r="AB91" s="9">
        <v>0</v>
      </c>
      <c r="AC91" s="10">
        <v>0</v>
      </c>
      <c r="AD91" s="9">
        <v>0</v>
      </c>
      <c r="AE91" s="10">
        <v>0</v>
      </c>
      <c r="AF91" s="9">
        <v>0</v>
      </c>
      <c r="AG91" s="10">
        <v>0</v>
      </c>
      <c r="AH91" s="9">
        <v>0</v>
      </c>
      <c r="AI91" s="10">
        <v>0</v>
      </c>
      <c r="AJ91" s="9">
        <v>0</v>
      </c>
      <c r="AK91" s="10">
        <v>0</v>
      </c>
      <c r="AL91" s="9">
        <v>0</v>
      </c>
      <c r="AM91" s="10">
        <v>0</v>
      </c>
      <c r="AN91" s="9">
        <v>0</v>
      </c>
      <c r="AO91" s="10">
        <v>0</v>
      </c>
      <c r="AP91" s="9">
        <v>1098.1199999999999</v>
      </c>
      <c r="AQ91" s="10">
        <v>0</v>
      </c>
      <c r="AR91" s="9">
        <v>1098.1199999999999</v>
      </c>
      <c r="AS91" s="10">
        <v>1.6364240709558196E-3</v>
      </c>
      <c r="AT91" s="9">
        <v>0</v>
      </c>
      <c r="AU91" s="10">
        <v>0</v>
      </c>
      <c r="AV91" s="9">
        <v>0</v>
      </c>
      <c r="AW91" s="10">
        <v>0</v>
      </c>
      <c r="AX91" s="9">
        <v>0</v>
      </c>
      <c r="AY91" s="10">
        <v>0</v>
      </c>
      <c r="AZ91" s="9">
        <v>0</v>
      </c>
      <c r="BA91" s="10">
        <v>0</v>
      </c>
      <c r="BB91" s="9">
        <v>0</v>
      </c>
      <c r="BC91" s="10">
        <v>0</v>
      </c>
      <c r="BD91" s="9">
        <v>0</v>
      </c>
      <c r="BE91" s="10">
        <v>0</v>
      </c>
      <c r="BF91" s="9">
        <v>0</v>
      </c>
      <c r="BG91" s="10">
        <v>0</v>
      </c>
      <c r="BH91" s="9">
        <v>0</v>
      </c>
      <c r="BI91" s="10">
        <v>0</v>
      </c>
      <c r="BJ91" s="9">
        <v>2934.66</v>
      </c>
      <c r="BK91" s="10">
        <v>-14.697550959082486</v>
      </c>
      <c r="BL91" s="9">
        <v>2934.66</v>
      </c>
      <c r="BM91" s="10">
        <v>-14.697550959082486</v>
      </c>
      <c r="BN91" s="9">
        <v>0</v>
      </c>
      <c r="BO91" s="10">
        <v>0</v>
      </c>
      <c r="BP91" s="9">
        <v>4032.78</v>
      </c>
      <c r="BQ91" s="10">
        <v>3.5342237387154573E-3</v>
      </c>
    </row>
    <row r="92" spans="5:69" outlineLevel="5" x14ac:dyDescent="0.25">
      <c r="F92" s="8" t="s">
        <v>140</v>
      </c>
      <c r="J92" s="9">
        <v>0</v>
      </c>
      <c r="K92" s="10">
        <v>0</v>
      </c>
      <c r="L92" s="9">
        <v>0</v>
      </c>
      <c r="M92" s="10">
        <v>0</v>
      </c>
      <c r="N92" s="9">
        <v>0</v>
      </c>
      <c r="O92" s="10">
        <v>0</v>
      </c>
      <c r="P92" s="9">
        <v>0</v>
      </c>
      <c r="Q92" s="10">
        <v>0</v>
      </c>
      <c r="R92" s="9">
        <v>0</v>
      </c>
      <c r="S92" s="10">
        <v>0</v>
      </c>
      <c r="T92" s="9">
        <v>0</v>
      </c>
      <c r="U92" s="10">
        <v>0</v>
      </c>
      <c r="V92" s="9">
        <v>0</v>
      </c>
      <c r="W92" s="10">
        <v>0</v>
      </c>
      <c r="X92" s="9">
        <v>0</v>
      </c>
      <c r="Y92" s="10">
        <v>0</v>
      </c>
      <c r="Z92" s="9">
        <v>0</v>
      </c>
      <c r="AA92" s="10">
        <v>0</v>
      </c>
      <c r="AB92" s="9">
        <v>0</v>
      </c>
      <c r="AC92" s="10">
        <v>0</v>
      </c>
      <c r="AD92" s="9">
        <v>0</v>
      </c>
      <c r="AE92" s="10">
        <v>0</v>
      </c>
      <c r="AF92" s="9">
        <v>0</v>
      </c>
      <c r="AG92" s="10">
        <v>0</v>
      </c>
      <c r="AH92" s="9">
        <v>0</v>
      </c>
      <c r="AI92" s="10">
        <v>0</v>
      </c>
      <c r="AJ92" s="9">
        <v>0</v>
      </c>
      <c r="AK92" s="10">
        <v>0</v>
      </c>
      <c r="AL92" s="9">
        <v>0</v>
      </c>
      <c r="AM92" s="10">
        <v>0</v>
      </c>
      <c r="AN92" s="9">
        <v>0</v>
      </c>
      <c r="AO92" s="10">
        <v>0</v>
      </c>
      <c r="AP92" s="9">
        <v>0</v>
      </c>
      <c r="AQ92" s="10">
        <v>0</v>
      </c>
      <c r="AR92" s="9">
        <v>0</v>
      </c>
      <c r="AS92" s="10">
        <v>0</v>
      </c>
      <c r="AT92" s="9">
        <v>0</v>
      </c>
      <c r="AU92" s="10">
        <v>0</v>
      </c>
      <c r="AV92" s="9">
        <v>5006</v>
      </c>
      <c r="AW92" s="10">
        <v>0.25228027401084818</v>
      </c>
      <c r="AX92" s="9">
        <v>0</v>
      </c>
      <c r="AY92" s="10">
        <v>0</v>
      </c>
      <c r="AZ92" s="9">
        <v>5006</v>
      </c>
      <c r="BA92" s="10">
        <v>0.25228027401084818</v>
      </c>
      <c r="BB92" s="9">
        <v>0</v>
      </c>
      <c r="BC92" s="10">
        <v>0</v>
      </c>
      <c r="BD92" s="9">
        <v>0</v>
      </c>
      <c r="BE92" s="10">
        <v>0</v>
      </c>
      <c r="BF92" s="9">
        <v>0</v>
      </c>
      <c r="BG92" s="10">
        <v>0</v>
      </c>
      <c r="BH92" s="9">
        <v>0</v>
      </c>
      <c r="BI92" s="10">
        <v>0</v>
      </c>
      <c r="BJ92" s="9">
        <v>0</v>
      </c>
      <c r="BK92" s="10">
        <v>0</v>
      </c>
      <c r="BL92" s="9">
        <v>0</v>
      </c>
      <c r="BM92" s="10">
        <v>0</v>
      </c>
      <c r="BN92" s="9">
        <v>0</v>
      </c>
      <c r="BO92" s="10">
        <v>0</v>
      </c>
      <c r="BP92" s="9">
        <v>5006</v>
      </c>
      <c r="BQ92" s="10">
        <v>4.3871284910184981E-3</v>
      </c>
    </row>
    <row r="93" spans="5:69" outlineLevel="5" x14ac:dyDescent="0.25">
      <c r="F93" s="8" t="s">
        <v>141</v>
      </c>
      <c r="J93" s="9">
        <v>0</v>
      </c>
      <c r="K93" s="10">
        <v>0</v>
      </c>
      <c r="L93" s="9">
        <v>0</v>
      </c>
      <c r="M93" s="10">
        <v>0</v>
      </c>
      <c r="N93" s="9">
        <v>0</v>
      </c>
      <c r="O93" s="10">
        <v>0</v>
      </c>
      <c r="P93" s="9">
        <v>0</v>
      </c>
      <c r="Q93" s="10">
        <v>0</v>
      </c>
      <c r="R93" s="9">
        <v>0</v>
      </c>
      <c r="S93" s="10">
        <v>0</v>
      </c>
      <c r="T93" s="9">
        <v>0</v>
      </c>
      <c r="U93" s="10">
        <v>0</v>
      </c>
      <c r="V93" s="9">
        <v>0</v>
      </c>
      <c r="W93" s="10">
        <v>0</v>
      </c>
      <c r="X93" s="9">
        <v>0</v>
      </c>
      <c r="Y93" s="10">
        <v>0</v>
      </c>
      <c r="Z93" s="9">
        <v>0</v>
      </c>
      <c r="AA93" s="10">
        <v>0</v>
      </c>
      <c r="AB93" s="9">
        <v>0</v>
      </c>
      <c r="AC93" s="10">
        <v>0</v>
      </c>
      <c r="AD93" s="9">
        <v>0</v>
      </c>
      <c r="AE93" s="10">
        <v>0</v>
      </c>
      <c r="AF93" s="9">
        <v>0</v>
      </c>
      <c r="AG93" s="10">
        <v>0</v>
      </c>
      <c r="AH93" s="9">
        <v>0</v>
      </c>
      <c r="AI93" s="10">
        <v>0</v>
      </c>
      <c r="AJ93" s="9">
        <v>0</v>
      </c>
      <c r="AK93" s="10">
        <v>0</v>
      </c>
      <c r="AL93" s="9">
        <v>0</v>
      </c>
      <c r="AM93" s="10">
        <v>0</v>
      </c>
      <c r="AN93" s="9">
        <v>0</v>
      </c>
      <c r="AO93" s="10">
        <v>0</v>
      </c>
      <c r="AP93" s="9">
        <v>0</v>
      </c>
      <c r="AQ93" s="10">
        <v>0</v>
      </c>
      <c r="AR93" s="9">
        <v>0</v>
      </c>
      <c r="AS93" s="10">
        <v>0</v>
      </c>
      <c r="AT93" s="9">
        <v>0</v>
      </c>
      <c r="AU93" s="10">
        <v>0</v>
      </c>
      <c r="AV93" s="9">
        <v>0</v>
      </c>
      <c r="AW93" s="10">
        <v>0</v>
      </c>
      <c r="AX93" s="9">
        <v>0</v>
      </c>
      <c r="AY93" s="10">
        <v>0</v>
      </c>
      <c r="AZ93" s="9">
        <v>0</v>
      </c>
      <c r="BA93" s="10">
        <v>0</v>
      </c>
      <c r="BB93" s="9">
        <v>0</v>
      </c>
      <c r="BC93" s="10">
        <v>0</v>
      </c>
      <c r="BD93" s="9">
        <v>0</v>
      </c>
      <c r="BE93" s="10">
        <v>0</v>
      </c>
      <c r="BF93" s="9">
        <v>0</v>
      </c>
      <c r="BG93" s="10">
        <v>0</v>
      </c>
      <c r="BH93" s="9">
        <v>0</v>
      </c>
      <c r="BI93" s="10">
        <v>0</v>
      </c>
      <c r="BJ93" s="9">
        <v>45.8</v>
      </c>
      <c r="BK93" s="10">
        <v>-0.22937847448289678</v>
      </c>
      <c r="BL93" s="9">
        <v>45.8</v>
      </c>
      <c r="BM93" s="10">
        <v>-0.22937847448289678</v>
      </c>
      <c r="BN93" s="9">
        <v>0</v>
      </c>
      <c r="BO93" s="10">
        <v>0</v>
      </c>
      <c r="BP93" s="9">
        <v>45.8</v>
      </c>
      <c r="BQ93" s="10">
        <v>4.0137931459977466E-5</v>
      </c>
    </row>
    <row r="94" spans="5:69" outlineLevel="4" x14ac:dyDescent="0.25">
      <c r="F94" s="8" t="s">
        <v>142</v>
      </c>
      <c r="J94" s="11">
        <f t="shared" ref="J94:AO94" si="22">SUM(J88:J93)</f>
        <v>2932.62</v>
      </c>
      <c r="K94" s="12">
        <f t="shared" si="22"/>
        <v>2.8869206239076663E-2</v>
      </c>
      <c r="L94" s="11">
        <f t="shared" si="22"/>
        <v>2407.08</v>
      </c>
      <c r="M94" s="12">
        <f t="shared" si="22"/>
        <v>2.6448286747475382E-2</v>
      </c>
      <c r="N94" s="11">
        <f t="shared" si="22"/>
        <v>0</v>
      </c>
      <c r="O94" s="12">
        <f t="shared" si="22"/>
        <v>0</v>
      </c>
      <c r="P94" s="11">
        <f t="shared" si="22"/>
        <v>0</v>
      </c>
      <c r="Q94" s="12">
        <f t="shared" si="22"/>
        <v>0</v>
      </c>
      <c r="R94" s="11">
        <f t="shared" si="22"/>
        <v>0</v>
      </c>
      <c r="S94" s="12">
        <f t="shared" si="22"/>
        <v>0</v>
      </c>
      <c r="T94" s="11">
        <f t="shared" si="22"/>
        <v>5339.7</v>
      </c>
      <c r="U94" s="12">
        <f t="shared" si="22"/>
        <v>2.7718264658166576E-2</v>
      </c>
      <c r="V94" s="11">
        <f t="shared" si="22"/>
        <v>4222.82</v>
      </c>
      <c r="W94" s="12">
        <f t="shared" si="22"/>
        <v>3.1968629284512641E-2</v>
      </c>
      <c r="X94" s="11">
        <f t="shared" si="22"/>
        <v>1978.67</v>
      </c>
      <c r="Y94" s="12">
        <f t="shared" si="22"/>
        <v>5.6184347195964733E-2</v>
      </c>
      <c r="Z94" s="11">
        <f t="shared" si="22"/>
        <v>5419.86</v>
      </c>
      <c r="AA94" s="12">
        <f t="shared" si="22"/>
        <v>5.9940027458107802E-2</v>
      </c>
      <c r="AB94" s="11">
        <f t="shared" si="22"/>
        <v>0</v>
      </c>
      <c r="AC94" s="12">
        <f t="shared" si="22"/>
        <v>0</v>
      </c>
      <c r="AD94" s="11">
        <f t="shared" si="22"/>
        <v>11621.349999999999</v>
      </c>
      <c r="AE94" s="12">
        <f t="shared" si="22"/>
        <v>4.5090925259958566E-2</v>
      </c>
      <c r="AF94" s="11">
        <f t="shared" si="22"/>
        <v>3824</v>
      </c>
      <c r="AG94" s="12">
        <f t="shared" si="22"/>
        <v>2.0711008263768125E-2</v>
      </c>
      <c r="AH94" s="11">
        <f t="shared" si="22"/>
        <v>4314.7300000000005</v>
      </c>
      <c r="AI94" s="12">
        <f t="shared" si="22"/>
        <v>2.8323886414305069E-2</v>
      </c>
      <c r="AJ94" s="11">
        <f t="shared" si="22"/>
        <v>2989.98</v>
      </c>
      <c r="AK94" s="12">
        <f t="shared" si="22"/>
        <v>4.7455503026141807E-2</v>
      </c>
      <c r="AL94" s="11">
        <f t="shared" si="22"/>
        <v>-643.76999999999987</v>
      </c>
      <c r="AM94" s="12">
        <f t="shared" si="22"/>
        <v>-3.8877537839275616E-3</v>
      </c>
      <c r="AN94" s="11">
        <f t="shared" si="22"/>
        <v>3851.8900000000003</v>
      </c>
      <c r="AO94" s="12">
        <f t="shared" si="22"/>
        <v>3.6517070701229309E-2</v>
      </c>
      <c r="AP94" s="11">
        <f t="shared" ref="AP94:BU94" si="23">SUM(AP88:AP93)</f>
        <v>1098.1199999999999</v>
      </c>
      <c r="AQ94" s="12">
        <f t="shared" si="23"/>
        <v>0</v>
      </c>
      <c r="AR94" s="11">
        <f t="shared" si="23"/>
        <v>15434.95</v>
      </c>
      <c r="AS94" s="12">
        <f t="shared" si="23"/>
        <v>2.3001241862455401E-2</v>
      </c>
      <c r="AT94" s="11">
        <f t="shared" si="23"/>
        <v>0</v>
      </c>
      <c r="AU94" s="12">
        <f t="shared" si="23"/>
        <v>0</v>
      </c>
      <c r="AV94" s="11">
        <f t="shared" si="23"/>
        <v>5006</v>
      </c>
      <c r="AW94" s="12">
        <f t="shared" si="23"/>
        <v>0.25228027401084818</v>
      </c>
      <c r="AX94" s="11">
        <f t="shared" si="23"/>
        <v>0</v>
      </c>
      <c r="AY94" s="12">
        <f t="shared" si="23"/>
        <v>0</v>
      </c>
      <c r="AZ94" s="11">
        <f t="shared" si="23"/>
        <v>5006</v>
      </c>
      <c r="BA94" s="12">
        <f t="shared" si="23"/>
        <v>0.25228027401084818</v>
      </c>
      <c r="BB94" s="11">
        <f t="shared" si="23"/>
        <v>0</v>
      </c>
      <c r="BC94" s="12">
        <f t="shared" si="23"/>
        <v>0</v>
      </c>
      <c r="BD94" s="11">
        <f t="shared" si="23"/>
        <v>0</v>
      </c>
      <c r="BE94" s="12">
        <f t="shared" si="23"/>
        <v>0</v>
      </c>
      <c r="BF94" s="11">
        <f t="shared" si="23"/>
        <v>41.61</v>
      </c>
      <c r="BG94" s="12">
        <f t="shared" si="23"/>
        <v>0</v>
      </c>
      <c r="BH94" s="11">
        <f t="shared" si="23"/>
        <v>0</v>
      </c>
      <c r="BI94" s="12">
        <f t="shared" si="23"/>
        <v>0</v>
      </c>
      <c r="BJ94" s="11">
        <f t="shared" si="23"/>
        <v>1120.0699999999997</v>
      </c>
      <c r="BK94" s="12">
        <f t="shared" si="23"/>
        <v>-5.609605849651925</v>
      </c>
      <c r="BL94" s="11">
        <f t="shared" si="23"/>
        <v>1161.6799999999998</v>
      </c>
      <c r="BM94" s="12">
        <f t="shared" si="23"/>
        <v>-5.8179996995041821</v>
      </c>
      <c r="BN94" s="11">
        <f t="shared" si="23"/>
        <v>0</v>
      </c>
      <c r="BO94" s="12">
        <f t="shared" si="23"/>
        <v>0</v>
      </c>
      <c r="BP94" s="11">
        <f t="shared" si="23"/>
        <v>38563.68</v>
      </c>
      <c r="BQ94" s="12">
        <f t="shared" si="23"/>
        <v>3.3796208399224974E-2</v>
      </c>
    </row>
    <row r="95" spans="5:69" outlineLevel="5" x14ac:dyDescent="0.25">
      <c r="E95" s="8" t="s">
        <v>143</v>
      </c>
    </row>
    <row r="96" spans="5:69" outlineLevel="5" x14ac:dyDescent="0.25">
      <c r="F96" s="8" t="s">
        <v>144</v>
      </c>
      <c r="J96" s="9">
        <v>0</v>
      </c>
      <c r="K96" s="10">
        <v>0</v>
      </c>
      <c r="L96" s="9">
        <v>0</v>
      </c>
      <c r="M96" s="10">
        <v>0</v>
      </c>
      <c r="N96" s="9">
        <v>0</v>
      </c>
      <c r="O96" s="10">
        <v>0</v>
      </c>
      <c r="P96" s="9">
        <v>0</v>
      </c>
      <c r="Q96" s="10">
        <v>0</v>
      </c>
      <c r="R96" s="9">
        <v>0</v>
      </c>
      <c r="S96" s="10">
        <v>0</v>
      </c>
      <c r="T96" s="9">
        <v>0</v>
      </c>
      <c r="U96" s="10">
        <v>0</v>
      </c>
      <c r="V96" s="9">
        <v>0</v>
      </c>
      <c r="W96" s="10">
        <v>0</v>
      </c>
      <c r="X96" s="9">
        <v>0</v>
      </c>
      <c r="Y96" s="10">
        <v>0</v>
      </c>
      <c r="Z96" s="9">
        <v>0</v>
      </c>
      <c r="AA96" s="10">
        <v>0</v>
      </c>
      <c r="AB96" s="9">
        <v>0</v>
      </c>
      <c r="AC96" s="10">
        <v>0</v>
      </c>
      <c r="AD96" s="9">
        <v>0</v>
      </c>
      <c r="AE96" s="10">
        <v>0</v>
      </c>
      <c r="AF96" s="9">
        <v>0</v>
      </c>
      <c r="AG96" s="10">
        <v>0</v>
      </c>
      <c r="AH96" s="9">
        <v>0</v>
      </c>
      <c r="AI96" s="10">
        <v>0</v>
      </c>
      <c r="AJ96" s="9">
        <v>0</v>
      </c>
      <c r="AK96" s="10">
        <v>0</v>
      </c>
      <c r="AL96" s="9">
        <v>0</v>
      </c>
      <c r="AM96" s="10">
        <v>0</v>
      </c>
      <c r="AN96" s="9">
        <v>0</v>
      </c>
      <c r="AO96" s="10">
        <v>0</v>
      </c>
      <c r="AP96" s="9">
        <v>0</v>
      </c>
      <c r="AQ96" s="10">
        <v>0</v>
      </c>
      <c r="AR96" s="9">
        <v>0</v>
      </c>
      <c r="AS96" s="10">
        <v>0</v>
      </c>
      <c r="AT96" s="9">
        <v>0</v>
      </c>
      <c r="AU96" s="10">
        <v>0</v>
      </c>
      <c r="AV96" s="9">
        <v>0</v>
      </c>
      <c r="AW96" s="10">
        <v>0</v>
      </c>
      <c r="AX96" s="9">
        <v>0</v>
      </c>
      <c r="AY96" s="10">
        <v>0</v>
      </c>
      <c r="AZ96" s="9">
        <v>0</v>
      </c>
      <c r="BA96" s="10">
        <v>0</v>
      </c>
      <c r="BB96" s="9">
        <v>0</v>
      </c>
      <c r="BC96" s="10">
        <v>0</v>
      </c>
      <c r="BD96" s="9">
        <v>0</v>
      </c>
      <c r="BE96" s="10">
        <v>0</v>
      </c>
      <c r="BF96" s="9">
        <v>0</v>
      </c>
      <c r="BG96" s="10">
        <v>0</v>
      </c>
      <c r="BH96" s="9">
        <v>0</v>
      </c>
      <c r="BI96" s="10">
        <v>0</v>
      </c>
      <c r="BJ96" s="9">
        <v>3752.51</v>
      </c>
      <c r="BK96" s="10">
        <v>-18.793559372965394</v>
      </c>
      <c r="BL96" s="9">
        <v>3752.51</v>
      </c>
      <c r="BM96" s="10">
        <v>-18.793559372965394</v>
      </c>
      <c r="BN96" s="9">
        <v>0</v>
      </c>
      <c r="BO96" s="10">
        <v>0</v>
      </c>
      <c r="BP96" s="9">
        <v>3752.51</v>
      </c>
      <c r="BQ96" s="10">
        <v>3.2886023839056784E-3</v>
      </c>
    </row>
    <row r="97" spans="5:69" outlineLevel="5" x14ac:dyDescent="0.25">
      <c r="F97" s="8" t="s">
        <v>145</v>
      </c>
      <c r="J97" s="9">
        <v>0</v>
      </c>
      <c r="K97" s="10">
        <v>0</v>
      </c>
      <c r="L97" s="9">
        <v>0</v>
      </c>
      <c r="M97" s="10">
        <v>0</v>
      </c>
      <c r="N97" s="9">
        <v>0</v>
      </c>
      <c r="O97" s="10">
        <v>0</v>
      </c>
      <c r="P97" s="9">
        <v>0</v>
      </c>
      <c r="Q97" s="10">
        <v>0</v>
      </c>
      <c r="R97" s="9">
        <v>0</v>
      </c>
      <c r="S97" s="10">
        <v>0</v>
      </c>
      <c r="T97" s="9">
        <v>0</v>
      </c>
      <c r="U97" s="10">
        <v>0</v>
      </c>
      <c r="V97" s="9">
        <v>0</v>
      </c>
      <c r="W97" s="10">
        <v>0</v>
      </c>
      <c r="X97" s="9">
        <v>0</v>
      </c>
      <c r="Y97" s="10">
        <v>0</v>
      </c>
      <c r="Z97" s="9">
        <v>0</v>
      </c>
      <c r="AA97" s="10">
        <v>0</v>
      </c>
      <c r="AB97" s="9">
        <v>0</v>
      </c>
      <c r="AC97" s="10">
        <v>0</v>
      </c>
      <c r="AD97" s="9">
        <v>0</v>
      </c>
      <c r="AE97" s="10">
        <v>0</v>
      </c>
      <c r="AF97" s="9">
        <v>0</v>
      </c>
      <c r="AG97" s="10">
        <v>0</v>
      </c>
      <c r="AH97" s="9">
        <v>0</v>
      </c>
      <c r="AI97" s="10">
        <v>0</v>
      </c>
      <c r="AJ97" s="9">
        <v>0</v>
      </c>
      <c r="AK97" s="10">
        <v>0</v>
      </c>
      <c r="AL97" s="9">
        <v>0</v>
      </c>
      <c r="AM97" s="10">
        <v>0</v>
      </c>
      <c r="AN97" s="9">
        <v>0</v>
      </c>
      <c r="AO97" s="10">
        <v>0</v>
      </c>
      <c r="AP97" s="9">
        <v>0</v>
      </c>
      <c r="AQ97" s="10">
        <v>0</v>
      </c>
      <c r="AR97" s="9">
        <v>0</v>
      </c>
      <c r="AS97" s="10">
        <v>0</v>
      </c>
      <c r="AT97" s="9">
        <v>0</v>
      </c>
      <c r="AU97" s="10">
        <v>0</v>
      </c>
      <c r="AV97" s="9">
        <v>0</v>
      </c>
      <c r="AW97" s="10">
        <v>0</v>
      </c>
      <c r="AX97" s="9">
        <v>0</v>
      </c>
      <c r="AY97" s="10">
        <v>0</v>
      </c>
      <c r="AZ97" s="9">
        <v>0</v>
      </c>
      <c r="BA97" s="10">
        <v>0</v>
      </c>
      <c r="BB97" s="9">
        <v>0</v>
      </c>
      <c r="BC97" s="10">
        <v>0</v>
      </c>
      <c r="BD97" s="9">
        <v>0</v>
      </c>
      <c r="BE97" s="10">
        <v>0</v>
      </c>
      <c r="BF97" s="9">
        <v>0</v>
      </c>
      <c r="BG97" s="10">
        <v>0</v>
      </c>
      <c r="BH97" s="9">
        <v>0</v>
      </c>
      <c r="BI97" s="10">
        <v>0</v>
      </c>
      <c r="BJ97" s="9">
        <v>169.5</v>
      </c>
      <c r="BK97" s="10">
        <v>-0.848900686132118</v>
      </c>
      <c r="BL97" s="9">
        <v>169.5</v>
      </c>
      <c r="BM97" s="10">
        <v>-0.848900686132118</v>
      </c>
      <c r="BN97" s="9">
        <v>0</v>
      </c>
      <c r="BO97" s="10">
        <v>0</v>
      </c>
      <c r="BP97" s="9">
        <v>169.5</v>
      </c>
      <c r="BQ97" s="10">
        <v>1.485454013638904E-4</v>
      </c>
    </row>
    <row r="98" spans="5:69" outlineLevel="5" x14ac:dyDescent="0.25">
      <c r="F98" s="8" t="s">
        <v>146</v>
      </c>
      <c r="J98" s="9">
        <v>0</v>
      </c>
      <c r="K98" s="10">
        <v>0</v>
      </c>
      <c r="L98" s="9">
        <v>0</v>
      </c>
      <c r="M98" s="10">
        <v>0</v>
      </c>
      <c r="N98" s="9">
        <v>0</v>
      </c>
      <c r="O98" s="10">
        <v>0</v>
      </c>
      <c r="P98" s="9">
        <v>0</v>
      </c>
      <c r="Q98" s="10">
        <v>0</v>
      </c>
      <c r="R98" s="9">
        <v>0</v>
      </c>
      <c r="S98" s="10">
        <v>0</v>
      </c>
      <c r="T98" s="9">
        <v>0</v>
      </c>
      <c r="U98" s="10">
        <v>0</v>
      </c>
      <c r="V98" s="9">
        <v>0</v>
      </c>
      <c r="W98" s="10">
        <v>0</v>
      </c>
      <c r="X98" s="9">
        <v>0</v>
      </c>
      <c r="Y98" s="10">
        <v>0</v>
      </c>
      <c r="Z98" s="9">
        <v>0</v>
      </c>
      <c r="AA98" s="10">
        <v>0</v>
      </c>
      <c r="AB98" s="9">
        <v>0</v>
      </c>
      <c r="AC98" s="10">
        <v>0</v>
      </c>
      <c r="AD98" s="9">
        <v>0</v>
      </c>
      <c r="AE98" s="10">
        <v>0</v>
      </c>
      <c r="AF98" s="9">
        <v>0</v>
      </c>
      <c r="AG98" s="10">
        <v>0</v>
      </c>
      <c r="AH98" s="9">
        <v>0</v>
      </c>
      <c r="AI98" s="10">
        <v>0</v>
      </c>
      <c r="AJ98" s="9">
        <v>0</v>
      </c>
      <c r="AK98" s="10">
        <v>0</v>
      </c>
      <c r="AL98" s="9">
        <v>0</v>
      </c>
      <c r="AM98" s="10">
        <v>0</v>
      </c>
      <c r="AN98" s="9">
        <v>0</v>
      </c>
      <c r="AO98" s="10">
        <v>0</v>
      </c>
      <c r="AP98" s="9">
        <v>0</v>
      </c>
      <c r="AQ98" s="10">
        <v>0</v>
      </c>
      <c r="AR98" s="9">
        <v>0</v>
      </c>
      <c r="AS98" s="10">
        <v>0</v>
      </c>
      <c r="AT98" s="9">
        <v>0</v>
      </c>
      <c r="AU98" s="10">
        <v>0</v>
      </c>
      <c r="AV98" s="9">
        <v>0</v>
      </c>
      <c r="AW98" s="10">
        <v>0</v>
      </c>
      <c r="AX98" s="9">
        <v>0</v>
      </c>
      <c r="AY98" s="10">
        <v>0</v>
      </c>
      <c r="AZ98" s="9">
        <v>0</v>
      </c>
      <c r="BA98" s="10">
        <v>0</v>
      </c>
      <c r="BB98" s="9">
        <v>0</v>
      </c>
      <c r="BC98" s="10">
        <v>0</v>
      </c>
      <c r="BD98" s="9">
        <v>0</v>
      </c>
      <c r="BE98" s="10">
        <v>0</v>
      </c>
      <c r="BF98" s="9">
        <v>0</v>
      </c>
      <c r="BG98" s="10">
        <v>0</v>
      </c>
      <c r="BH98" s="9">
        <v>0</v>
      </c>
      <c r="BI98" s="10">
        <v>0</v>
      </c>
      <c r="BJ98" s="9">
        <v>359.85</v>
      </c>
      <c r="BK98" s="10">
        <v>-1.8022236690539393</v>
      </c>
      <c r="BL98" s="9">
        <v>359.85</v>
      </c>
      <c r="BM98" s="10">
        <v>-1.8022236690539393</v>
      </c>
      <c r="BN98" s="9">
        <v>0</v>
      </c>
      <c r="BO98" s="10">
        <v>0</v>
      </c>
      <c r="BP98" s="9">
        <v>359.85</v>
      </c>
      <c r="BQ98" s="10">
        <v>3.1536320165661337E-4</v>
      </c>
    </row>
    <row r="99" spans="5:69" outlineLevel="5" x14ac:dyDescent="0.25">
      <c r="F99" s="8" t="s">
        <v>147</v>
      </c>
      <c r="J99" s="9">
        <v>0</v>
      </c>
      <c r="K99" s="10">
        <v>0</v>
      </c>
      <c r="L99" s="9">
        <v>0</v>
      </c>
      <c r="M99" s="10">
        <v>0</v>
      </c>
      <c r="N99" s="9">
        <v>0</v>
      </c>
      <c r="O99" s="10">
        <v>0</v>
      </c>
      <c r="P99" s="9">
        <v>0</v>
      </c>
      <c r="Q99" s="10">
        <v>0</v>
      </c>
      <c r="R99" s="9">
        <v>0</v>
      </c>
      <c r="S99" s="10">
        <v>0</v>
      </c>
      <c r="T99" s="9">
        <v>0</v>
      </c>
      <c r="U99" s="10">
        <v>0</v>
      </c>
      <c r="V99" s="9">
        <v>235.48</v>
      </c>
      <c r="W99" s="10">
        <v>1.7826885408132565E-3</v>
      </c>
      <c r="X99" s="9">
        <v>941.92</v>
      </c>
      <c r="Y99" s="10">
        <v>2.6745824372342582E-2</v>
      </c>
      <c r="Z99" s="9">
        <v>0</v>
      </c>
      <c r="AA99" s="10">
        <v>0</v>
      </c>
      <c r="AB99" s="9">
        <v>0</v>
      </c>
      <c r="AC99" s="10">
        <v>0</v>
      </c>
      <c r="AD99" s="9">
        <v>1177.4000000000001</v>
      </c>
      <c r="AE99" s="10">
        <v>4.5683208406144911E-3</v>
      </c>
      <c r="AF99" s="9">
        <v>0</v>
      </c>
      <c r="AG99" s="10">
        <v>0</v>
      </c>
      <c r="AH99" s="9">
        <v>1125.5999999999999</v>
      </c>
      <c r="AI99" s="10">
        <v>7.3889598069732708E-3</v>
      </c>
      <c r="AJ99" s="9">
        <v>0</v>
      </c>
      <c r="AK99" s="10">
        <v>0</v>
      </c>
      <c r="AL99" s="9">
        <v>0</v>
      </c>
      <c r="AM99" s="10">
        <v>0</v>
      </c>
      <c r="AN99" s="9">
        <v>0</v>
      </c>
      <c r="AO99" s="10">
        <v>0</v>
      </c>
      <c r="AP99" s="9">
        <v>0</v>
      </c>
      <c r="AQ99" s="10">
        <v>0</v>
      </c>
      <c r="AR99" s="9">
        <v>1125.5999999999999</v>
      </c>
      <c r="AS99" s="10">
        <v>1.6773749082685595E-3</v>
      </c>
      <c r="AT99" s="9">
        <v>0</v>
      </c>
      <c r="AU99" s="10">
        <v>0</v>
      </c>
      <c r="AV99" s="9">
        <v>0</v>
      </c>
      <c r="AW99" s="10">
        <v>0</v>
      </c>
      <c r="AX99" s="9">
        <v>0</v>
      </c>
      <c r="AY99" s="10">
        <v>0</v>
      </c>
      <c r="AZ99" s="9">
        <v>0</v>
      </c>
      <c r="BA99" s="10">
        <v>0</v>
      </c>
      <c r="BB99" s="9">
        <v>0</v>
      </c>
      <c r="BC99" s="10">
        <v>0</v>
      </c>
      <c r="BD99" s="9">
        <v>0</v>
      </c>
      <c r="BE99" s="10">
        <v>0</v>
      </c>
      <c r="BF99" s="9">
        <v>0</v>
      </c>
      <c r="BG99" s="10">
        <v>0</v>
      </c>
      <c r="BH99" s="9">
        <v>0</v>
      </c>
      <c r="BI99" s="10">
        <v>0</v>
      </c>
      <c r="BJ99" s="9">
        <v>130.55000000000001</v>
      </c>
      <c r="BK99" s="10">
        <v>-0.65382881754895583</v>
      </c>
      <c r="BL99" s="9">
        <v>130.55000000000001</v>
      </c>
      <c r="BM99" s="10">
        <v>-0.65382881754895583</v>
      </c>
      <c r="BN99" s="9">
        <v>0</v>
      </c>
      <c r="BO99" s="10">
        <v>0</v>
      </c>
      <c r="BP99" s="9">
        <v>2433.5500000000002</v>
      </c>
      <c r="BQ99" s="10">
        <v>2.1327000677822745E-3</v>
      </c>
    </row>
    <row r="100" spans="5:69" outlineLevel="5" x14ac:dyDescent="0.25">
      <c r="F100" s="8" t="s">
        <v>148</v>
      </c>
      <c r="J100" s="9">
        <v>0</v>
      </c>
      <c r="K100" s="10">
        <v>0</v>
      </c>
      <c r="L100" s="9">
        <v>0</v>
      </c>
      <c r="M100" s="10">
        <v>0</v>
      </c>
      <c r="N100" s="9">
        <v>0</v>
      </c>
      <c r="O100" s="10">
        <v>0</v>
      </c>
      <c r="P100" s="9">
        <v>0</v>
      </c>
      <c r="Q100" s="10">
        <v>0</v>
      </c>
      <c r="R100" s="9">
        <v>0</v>
      </c>
      <c r="S100" s="10">
        <v>0</v>
      </c>
      <c r="T100" s="9">
        <v>0</v>
      </c>
      <c r="U100" s="10">
        <v>0</v>
      </c>
      <c r="V100" s="9">
        <v>0</v>
      </c>
      <c r="W100" s="10">
        <v>0</v>
      </c>
      <c r="X100" s="9">
        <v>0</v>
      </c>
      <c r="Y100" s="10">
        <v>0</v>
      </c>
      <c r="Z100" s="9">
        <v>0</v>
      </c>
      <c r="AA100" s="10">
        <v>0</v>
      </c>
      <c r="AB100" s="9">
        <v>0</v>
      </c>
      <c r="AC100" s="10">
        <v>0</v>
      </c>
      <c r="AD100" s="9">
        <v>0</v>
      </c>
      <c r="AE100" s="10">
        <v>0</v>
      </c>
      <c r="AF100" s="9">
        <v>0</v>
      </c>
      <c r="AG100" s="10">
        <v>0</v>
      </c>
      <c r="AH100" s="9">
        <v>0</v>
      </c>
      <c r="AI100" s="10">
        <v>0</v>
      </c>
      <c r="AJ100" s="9">
        <v>0</v>
      </c>
      <c r="AK100" s="10">
        <v>0</v>
      </c>
      <c r="AL100" s="9">
        <v>0</v>
      </c>
      <c r="AM100" s="10">
        <v>0</v>
      </c>
      <c r="AN100" s="9">
        <v>0</v>
      </c>
      <c r="AO100" s="10">
        <v>0</v>
      </c>
      <c r="AP100" s="9">
        <v>0</v>
      </c>
      <c r="AQ100" s="10">
        <v>0</v>
      </c>
      <c r="AR100" s="9">
        <v>0</v>
      </c>
      <c r="AS100" s="10">
        <v>0</v>
      </c>
      <c r="AT100" s="9">
        <v>0</v>
      </c>
      <c r="AU100" s="10">
        <v>0</v>
      </c>
      <c r="AV100" s="9">
        <v>0</v>
      </c>
      <c r="AW100" s="10">
        <v>0</v>
      </c>
      <c r="AX100" s="9">
        <v>0</v>
      </c>
      <c r="AY100" s="10">
        <v>0</v>
      </c>
      <c r="AZ100" s="9">
        <v>0</v>
      </c>
      <c r="BA100" s="10">
        <v>0</v>
      </c>
      <c r="BB100" s="9">
        <v>0</v>
      </c>
      <c r="BC100" s="10">
        <v>0</v>
      </c>
      <c r="BD100" s="9">
        <v>0</v>
      </c>
      <c r="BE100" s="10">
        <v>0</v>
      </c>
      <c r="BF100" s="9">
        <v>0</v>
      </c>
      <c r="BG100" s="10">
        <v>0</v>
      </c>
      <c r="BH100" s="9">
        <v>0</v>
      </c>
      <c r="BI100" s="10">
        <v>0</v>
      </c>
      <c r="BJ100" s="9">
        <v>789.04</v>
      </c>
      <c r="BK100" s="10">
        <v>-3.9517203385586219</v>
      </c>
      <c r="BL100" s="9">
        <v>789.04</v>
      </c>
      <c r="BM100" s="10">
        <v>-3.9517203385586219</v>
      </c>
      <c r="BN100" s="9">
        <v>0</v>
      </c>
      <c r="BO100" s="10">
        <v>0</v>
      </c>
      <c r="BP100" s="9">
        <v>789.04</v>
      </c>
      <c r="BQ100" s="10">
        <v>6.9149417989477341E-4</v>
      </c>
    </row>
    <row r="101" spans="5:69" outlineLevel="5" x14ac:dyDescent="0.25">
      <c r="F101" s="8" t="s">
        <v>149</v>
      </c>
      <c r="J101" s="9">
        <v>0</v>
      </c>
      <c r="K101" s="10">
        <v>0</v>
      </c>
      <c r="L101" s="9">
        <v>0</v>
      </c>
      <c r="M101" s="10">
        <v>0</v>
      </c>
      <c r="N101" s="9">
        <v>0</v>
      </c>
      <c r="O101" s="10">
        <v>0</v>
      </c>
      <c r="P101" s="9">
        <v>0</v>
      </c>
      <c r="Q101" s="10">
        <v>0</v>
      </c>
      <c r="R101" s="9">
        <v>0</v>
      </c>
      <c r="S101" s="10">
        <v>0</v>
      </c>
      <c r="T101" s="9">
        <v>0</v>
      </c>
      <c r="U101" s="10">
        <v>0</v>
      </c>
      <c r="V101" s="9">
        <v>0</v>
      </c>
      <c r="W101" s="10">
        <v>0</v>
      </c>
      <c r="X101" s="9">
        <v>0</v>
      </c>
      <c r="Y101" s="10">
        <v>0</v>
      </c>
      <c r="Z101" s="9">
        <v>0</v>
      </c>
      <c r="AA101" s="10">
        <v>0</v>
      </c>
      <c r="AB101" s="9">
        <v>0</v>
      </c>
      <c r="AC101" s="10">
        <v>0</v>
      </c>
      <c r="AD101" s="9">
        <v>0</v>
      </c>
      <c r="AE101" s="10">
        <v>0</v>
      </c>
      <c r="AF101" s="9">
        <v>0</v>
      </c>
      <c r="AG101" s="10">
        <v>0</v>
      </c>
      <c r="AH101" s="9">
        <v>0</v>
      </c>
      <c r="AI101" s="10">
        <v>0</v>
      </c>
      <c r="AJ101" s="9">
        <v>0</v>
      </c>
      <c r="AK101" s="10">
        <v>0</v>
      </c>
      <c r="AL101" s="9">
        <v>0</v>
      </c>
      <c r="AM101" s="10">
        <v>0</v>
      </c>
      <c r="AN101" s="9">
        <v>0</v>
      </c>
      <c r="AO101" s="10">
        <v>0</v>
      </c>
      <c r="AP101" s="9">
        <v>0</v>
      </c>
      <c r="AQ101" s="10">
        <v>0</v>
      </c>
      <c r="AR101" s="9">
        <v>0</v>
      </c>
      <c r="AS101" s="10">
        <v>0</v>
      </c>
      <c r="AT101" s="9">
        <v>0</v>
      </c>
      <c r="AU101" s="10">
        <v>0</v>
      </c>
      <c r="AV101" s="9">
        <v>0</v>
      </c>
      <c r="AW101" s="10">
        <v>0</v>
      </c>
      <c r="AX101" s="9">
        <v>0</v>
      </c>
      <c r="AY101" s="10">
        <v>0</v>
      </c>
      <c r="AZ101" s="9">
        <v>0</v>
      </c>
      <c r="BA101" s="10">
        <v>0</v>
      </c>
      <c r="BB101" s="9">
        <v>0</v>
      </c>
      <c r="BC101" s="10">
        <v>0</v>
      </c>
      <c r="BD101" s="9">
        <v>0</v>
      </c>
      <c r="BE101" s="10">
        <v>0</v>
      </c>
      <c r="BF101" s="9">
        <v>2498.42</v>
      </c>
      <c r="BG101" s="10">
        <v>0</v>
      </c>
      <c r="BH101" s="9">
        <v>0</v>
      </c>
      <c r="BI101" s="10">
        <v>0</v>
      </c>
      <c r="BJ101" s="9">
        <v>0</v>
      </c>
      <c r="BK101" s="10">
        <v>0</v>
      </c>
      <c r="BL101" s="9">
        <v>2498.42</v>
      </c>
      <c r="BM101" s="10">
        <v>-12.512746030951071</v>
      </c>
      <c r="BN101" s="9">
        <v>0</v>
      </c>
      <c r="BO101" s="10">
        <v>0</v>
      </c>
      <c r="BP101" s="9">
        <v>2498.42</v>
      </c>
      <c r="BQ101" s="10">
        <v>2.1895504523632512E-3</v>
      </c>
    </row>
    <row r="102" spans="5:69" outlineLevel="4" x14ac:dyDescent="0.25">
      <c r="F102" s="8" t="s">
        <v>150</v>
      </c>
      <c r="J102" s="11">
        <f t="shared" ref="J102:AO102" si="24">SUM(J95:J101)</f>
        <v>0</v>
      </c>
      <c r="K102" s="12">
        <f t="shared" si="24"/>
        <v>0</v>
      </c>
      <c r="L102" s="11">
        <f t="shared" si="24"/>
        <v>0</v>
      </c>
      <c r="M102" s="12">
        <f t="shared" si="24"/>
        <v>0</v>
      </c>
      <c r="N102" s="11">
        <f t="shared" si="24"/>
        <v>0</v>
      </c>
      <c r="O102" s="12">
        <f t="shared" si="24"/>
        <v>0</v>
      </c>
      <c r="P102" s="11">
        <f t="shared" si="24"/>
        <v>0</v>
      </c>
      <c r="Q102" s="12">
        <f t="shared" si="24"/>
        <v>0</v>
      </c>
      <c r="R102" s="11">
        <f t="shared" si="24"/>
        <v>0</v>
      </c>
      <c r="S102" s="12">
        <f t="shared" si="24"/>
        <v>0</v>
      </c>
      <c r="T102" s="11">
        <f t="shared" si="24"/>
        <v>0</v>
      </c>
      <c r="U102" s="12">
        <f t="shared" si="24"/>
        <v>0</v>
      </c>
      <c r="V102" s="11">
        <f t="shared" si="24"/>
        <v>235.48</v>
      </c>
      <c r="W102" s="12">
        <f t="shared" si="24"/>
        <v>1.7826885408132565E-3</v>
      </c>
      <c r="X102" s="11">
        <f t="shared" si="24"/>
        <v>941.92</v>
      </c>
      <c r="Y102" s="12">
        <f t="shared" si="24"/>
        <v>2.6745824372342582E-2</v>
      </c>
      <c r="Z102" s="11">
        <f t="shared" si="24"/>
        <v>0</v>
      </c>
      <c r="AA102" s="12">
        <f t="shared" si="24"/>
        <v>0</v>
      </c>
      <c r="AB102" s="11">
        <f t="shared" si="24"/>
        <v>0</v>
      </c>
      <c r="AC102" s="12">
        <f t="shared" si="24"/>
        <v>0</v>
      </c>
      <c r="AD102" s="11">
        <f t="shared" si="24"/>
        <v>1177.4000000000001</v>
      </c>
      <c r="AE102" s="12">
        <f t="shared" si="24"/>
        <v>4.5683208406144911E-3</v>
      </c>
      <c r="AF102" s="11">
        <f t="shared" si="24"/>
        <v>0</v>
      </c>
      <c r="AG102" s="12">
        <f t="shared" si="24"/>
        <v>0</v>
      </c>
      <c r="AH102" s="11">
        <f t="shared" si="24"/>
        <v>1125.5999999999999</v>
      </c>
      <c r="AI102" s="12">
        <f t="shared" si="24"/>
        <v>7.3889598069732708E-3</v>
      </c>
      <c r="AJ102" s="11">
        <f t="shared" si="24"/>
        <v>0</v>
      </c>
      <c r="AK102" s="12">
        <f t="shared" si="24"/>
        <v>0</v>
      </c>
      <c r="AL102" s="11">
        <f t="shared" si="24"/>
        <v>0</v>
      </c>
      <c r="AM102" s="12">
        <f t="shared" si="24"/>
        <v>0</v>
      </c>
      <c r="AN102" s="11">
        <f t="shared" si="24"/>
        <v>0</v>
      </c>
      <c r="AO102" s="12">
        <f t="shared" si="24"/>
        <v>0</v>
      </c>
      <c r="AP102" s="11">
        <f t="shared" ref="AP102:BU102" si="25">SUM(AP95:AP101)</f>
        <v>0</v>
      </c>
      <c r="AQ102" s="12">
        <f t="shared" si="25"/>
        <v>0</v>
      </c>
      <c r="AR102" s="11">
        <f t="shared" si="25"/>
        <v>1125.5999999999999</v>
      </c>
      <c r="AS102" s="12">
        <f t="shared" si="25"/>
        <v>1.6773749082685595E-3</v>
      </c>
      <c r="AT102" s="11">
        <f t="shared" si="25"/>
        <v>0</v>
      </c>
      <c r="AU102" s="12">
        <f t="shared" si="25"/>
        <v>0</v>
      </c>
      <c r="AV102" s="11">
        <f t="shared" si="25"/>
        <v>0</v>
      </c>
      <c r="AW102" s="12">
        <f t="shared" si="25"/>
        <v>0</v>
      </c>
      <c r="AX102" s="11">
        <f t="shared" si="25"/>
        <v>0</v>
      </c>
      <c r="AY102" s="12">
        <f t="shared" si="25"/>
        <v>0</v>
      </c>
      <c r="AZ102" s="11">
        <f t="shared" si="25"/>
        <v>0</v>
      </c>
      <c r="BA102" s="12">
        <f t="shared" si="25"/>
        <v>0</v>
      </c>
      <c r="BB102" s="11">
        <f t="shared" si="25"/>
        <v>0</v>
      </c>
      <c r="BC102" s="12">
        <f t="shared" si="25"/>
        <v>0</v>
      </c>
      <c r="BD102" s="11">
        <f t="shared" si="25"/>
        <v>0</v>
      </c>
      <c r="BE102" s="12">
        <f t="shared" si="25"/>
        <v>0</v>
      </c>
      <c r="BF102" s="11">
        <f t="shared" si="25"/>
        <v>2498.42</v>
      </c>
      <c r="BG102" s="12">
        <f t="shared" si="25"/>
        <v>0</v>
      </c>
      <c r="BH102" s="11">
        <f t="shared" si="25"/>
        <v>0</v>
      </c>
      <c r="BI102" s="12">
        <f t="shared" si="25"/>
        <v>0</v>
      </c>
      <c r="BJ102" s="11">
        <f t="shared" si="25"/>
        <v>5201.4500000000007</v>
      </c>
      <c r="BK102" s="12">
        <f t="shared" si="25"/>
        <v>-26.050232884259032</v>
      </c>
      <c r="BL102" s="11">
        <f t="shared" si="25"/>
        <v>7699.8700000000008</v>
      </c>
      <c r="BM102" s="12">
        <f t="shared" si="25"/>
        <v>-38.562978915210103</v>
      </c>
      <c r="BN102" s="11">
        <f t="shared" si="25"/>
        <v>0</v>
      </c>
      <c r="BO102" s="12">
        <f t="shared" si="25"/>
        <v>0</v>
      </c>
      <c r="BP102" s="11">
        <f t="shared" si="25"/>
        <v>10002.870000000001</v>
      </c>
      <c r="BQ102" s="12">
        <f t="shared" si="25"/>
        <v>8.7662556869664808E-3</v>
      </c>
    </row>
    <row r="103" spans="5:69" outlineLevel="5" x14ac:dyDescent="0.25">
      <c r="E103" s="8" t="s">
        <v>151</v>
      </c>
    </row>
    <row r="104" spans="5:69" outlineLevel="6" x14ac:dyDescent="0.25">
      <c r="E104" s="8" t="s">
        <v>152</v>
      </c>
    </row>
    <row r="105" spans="5:69" outlineLevel="6" x14ac:dyDescent="0.25">
      <c r="F105" s="8" t="s">
        <v>153</v>
      </c>
      <c r="J105" s="9">
        <v>0</v>
      </c>
      <c r="K105" s="10">
        <v>0</v>
      </c>
      <c r="L105" s="9">
        <v>-20.97</v>
      </c>
      <c r="M105" s="10">
        <v>-2.3041218949704985E-4</v>
      </c>
      <c r="N105" s="9">
        <v>0</v>
      </c>
      <c r="O105" s="10">
        <v>0</v>
      </c>
      <c r="P105" s="9">
        <v>0</v>
      </c>
      <c r="Q105" s="10">
        <v>0</v>
      </c>
      <c r="R105" s="9">
        <v>0</v>
      </c>
      <c r="S105" s="10">
        <v>0</v>
      </c>
      <c r="T105" s="9">
        <v>-20.97</v>
      </c>
      <c r="U105" s="10">
        <v>-1.088548064276557E-4</v>
      </c>
      <c r="V105" s="9">
        <v>0</v>
      </c>
      <c r="W105" s="10">
        <v>0</v>
      </c>
      <c r="X105" s="9">
        <v>0</v>
      </c>
      <c r="Y105" s="10">
        <v>0</v>
      </c>
      <c r="Z105" s="9">
        <v>92.45</v>
      </c>
      <c r="AA105" s="10">
        <v>1.0224351807061559E-3</v>
      </c>
      <c r="AB105" s="9">
        <v>0</v>
      </c>
      <c r="AC105" s="10">
        <v>0</v>
      </c>
      <c r="AD105" s="9">
        <v>92.45</v>
      </c>
      <c r="AE105" s="10">
        <v>3.587066941691946E-4</v>
      </c>
      <c r="AF105" s="9">
        <v>0</v>
      </c>
      <c r="AG105" s="10">
        <v>0</v>
      </c>
      <c r="AH105" s="9">
        <v>0</v>
      </c>
      <c r="AI105" s="10">
        <v>0</v>
      </c>
      <c r="AJ105" s="9">
        <v>0</v>
      </c>
      <c r="AK105" s="10">
        <v>0</v>
      </c>
      <c r="AL105" s="9">
        <v>122.97</v>
      </c>
      <c r="AM105" s="10">
        <v>7.4262094041283727E-4</v>
      </c>
      <c r="AN105" s="9">
        <v>0</v>
      </c>
      <c r="AO105" s="10">
        <v>0</v>
      </c>
      <c r="AP105" s="9">
        <v>0</v>
      </c>
      <c r="AQ105" s="10">
        <v>0</v>
      </c>
      <c r="AR105" s="9">
        <v>122.97</v>
      </c>
      <c r="AS105" s="10">
        <v>1.8325052635908385E-4</v>
      </c>
      <c r="AT105" s="9">
        <v>0</v>
      </c>
      <c r="AU105" s="10">
        <v>0</v>
      </c>
      <c r="AV105" s="9">
        <v>0</v>
      </c>
      <c r="AW105" s="10">
        <v>0</v>
      </c>
      <c r="AX105" s="9">
        <v>0</v>
      </c>
      <c r="AY105" s="10">
        <v>0</v>
      </c>
      <c r="AZ105" s="9">
        <v>0</v>
      </c>
      <c r="BA105" s="10">
        <v>0</v>
      </c>
      <c r="BB105" s="9">
        <v>0</v>
      </c>
      <c r="BC105" s="10">
        <v>0</v>
      </c>
      <c r="BD105" s="9">
        <v>0</v>
      </c>
      <c r="BE105" s="10">
        <v>0</v>
      </c>
      <c r="BF105" s="9">
        <v>0</v>
      </c>
      <c r="BG105" s="10">
        <v>0</v>
      </c>
      <c r="BH105" s="9">
        <v>0</v>
      </c>
      <c r="BI105" s="10">
        <v>0</v>
      </c>
      <c r="BJ105" s="9">
        <v>219</v>
      </c>
      <c r="BK105" s="10">
        <v>-1.0968097360645066</v>
      </c>
      <c r="BL105" s="9">
        <v>219</v>
      </c>
      <c r="BM105" s="10">
        <v>-1.0968097360645066</v>
      </c>
      <c r="BN105" s="9">
        <v>0</v>
      </c>
      <c r="BO105" s="10">
        <v>0</v>
      </c>
      <c r="BP105" s="9">
        <v>413.45</v>
      </c>
      <c r="BQ105" s="10">
        <v>3.6233685070147779E-4</v>
      </c>
    </row>
    <row r="106" spans="5:69" outlineLevel="6" x14ac:dyDescent="0.25">
      <c r="F106" s="8" t="s">
        <v>154</v>
      </c>
      <c r="J106" s="9">
        <v>0</v>
      </c>
      <c r="K106" s="10">
        <v>0</v>
      </c>
      <c r="L106" s="9">
        <v>75.98</v>
      </c>
      <c r="M106" s="10">
        <v>8.3484588259350736E-4</v>
      </c>
      <c r="N106" s="9">
        <v>0</v>
      </c>
      <c r="O106" s="10">
        <v>0</v>
      </c>
      <c r="P106" s="9">
        <v>0</v>
      </c>
      <c r="Q106" s="10">
        <v>0</v>
      </c>
      <c r="R106" s="9">
        <v>0</v>
      </c>
      <c r="S106" s="10">
        <v>0</v>
      </c>
      <c r="T106" s="9">
        <v>75.98</v>
      </c>
      <c r="U106" s="10">
        <v>3.9441050035161093E-4</v>
      </c>
      <c r="V106" s="9">
        <v>186.53</v>
      </c>
      <c r="W106" s="10">
        <v>1.4121152264221877E-3</v>
      </c>
      <c r="X106" s="9">
        <v>0</v>
      </c>
      <c r="Y106" s="10">
        <v>0</v>
      </c>
      <c r="Z106" s="9">
        <v>68.98</v>
      </c>
      <c r="AA106" s="10">
        <v>7.6287267458205129E-4</v>
      </c>
      <c r="AB106" s="9">
        <v>0</v>
      </c>
      <c r="AC106" s="10">
        <v>0</v>
      </c>
      <c r="AD106" s="9">
        <v>255.51</v>
      </c>
      <c r="AE106" s="10">
        <v>9.9138071851996644E-4</v>
      </c>
      <c r="AF106" s="9">
        <v>96.92</v>
      </c>
      <c r="AG106" s="10">
        <v>5.249244040074285E-4</v>
      </c>
      <c r="AH106" s="9">
        <v>143.91999999999999</v>
      </c>
      <c r="AI106" s="10">
        <v>9.4475754745877141E-4</v>
      </c>
      <c r="AJ106" s="9">
        <v>0</v>
      </c>
      <c r="AK106" s="10">
        <v>0</v>
      </c>
      <c r="AL106" s="9">
        <v>255.51</v>
      </c>
      <c r="AM106" s="10">
        <v>1.5430355085377251E-3</v>
      </c>
      <c r="AN106" s="9">
        <v>53.46</v>
      </c>
      <c r="AO106" s="10">
        <v>5.0681680932937315E-4</v>
      </c>
      <c r="AP106" s="9">
        <v>0</v>
      </c>
      <c r="AQ106" s="10">
        <v>0</v>
      </c>
      <c r="AR106" s="9">
        <v>549.80999999999995</v>
      </c>
      <c r="AS106" s="10">
        <v>8.1932968933469852E-4</v>
      </c>
      <c r="AT106" s="9">
        <v>0</v>
      </c>
      <c r="AU106" s="10">
        <v>0</v>
      </c>
      <c r="AV106" s="9">
        <v>0</v>
      </c>
      <c r="AW106" s="10">
        <v>0</v>
      </c>
      <c r="AX106" s="9">
        <v>0</v>
      </c>
      <c r="AY106" s="10">
        <v>0</v>
      </c>
      <c r="AZ106" s="9">
        <v>0</v>
      </c>
      <c r="BA106" s="10">
        <v>0</v>
      </c>
      <c r="BB106" s="9">
        <v>0</v>
      </c>
      <c r="BC106" s="10">
        <v>0</v>
      </c>
      <c r="BD106" s="9">
        <v>0</v>
      </c>
      <c r="BE106" s="10">
        <v>0</v>
      </c>
      <c r="BF106" s="9">
        <v>0</v>
      </c>
      <c r="BG106" s="10">
        <v>0</v>
      </c>
      <c r="BH106" s="9">
        <v>0</v>
      </c>
      <c r="BI106" s="10">
        <v>0</v>
      </c>
      <c r="BJ106" s="9">
        <v>0</v>
      </c>
      <c r="BK106" s="10">
        <v>0</v>
      </c>
      <c r="BL106" s="9">
        <v>0</v>
      </c>
      <c r="BM106" s="10">
        <v>0</v>
      </c>
      <c r="BN106" s="9">
        <v>0</v>
      </c>
      <c r="BO106" s="10">
        <v>0</v>
      </c>
      <c r="BP106" s="9">
        <v>881.3</v>
      </c>
      <c r="BQ106" s="10">
        <v>7.7234844968729561E-4</v>
      </c>
    </row>
    <row r="107" spans="5:69" outlineLevel="5" x14ac:dyDescent="0.25">
      <c r="F107" s="8" t="s">
        <v>155</v>
      </c>
      <c r="J107" s="11">
        <f t="shared" ref="J107:AO107" si="26">SUM(J104:J106)</f>
        <v>0</v>
      </c>
      <c r="K107" s="12">
        <f t="shared" si="26"/>
        <v>0</v>
      </c>
      <c r="L107" s="11">
        <f t="shared" si="26"/>
        <v>55.010000000000005</v>
      </c>
      <c r="M107" s="12">
        <f t="shared" si="26"/>
        <v>6.0443369309645754E-4</v>
      </c>
      <c r="N107" s="11">
        <f t="shared" si="26"/>
        <v>0</v>
      </c>
      <c r="O107" s="12">
        <f t="shared" si="26"/>
        <v>0</v>
      </c>
      <c r="P107" s="11">
        <f t="shared" si="26"/>
        <v>0</v>
      </c>
      <c r="Q107" s="12">
        <f t="shared" si="26"/>
        <v>0</v>
      </c>
      <c r="R107" s="11">
        <f t="shared" si="26"/>
        <v>0</v>
      </c>
      <c r="S107" s="12">
        <f t="shared" si="26"/>
        <v>0</v>
      </c>
      <c r="T107" s="11">
        <f t="shared" si="26"/>
        <v>55.010000000000005</v>
      </c>
      <c r="U107" s="12">
        <f t="shared" si="26"/>
        <v>2.8555569392395524E-4</v>
      </c>
      <c r="V107" s="11">
        <f t="shared" si="26"/>
        <v>186.53</v>
      </c>
      <c r="W107" s="12">
        <f t="shared" si="26"/>
        <v>1.4121152264221877E-3</v>
      </c>
      <c r="X107" s="11">
        <f t="shared" si="26"/>
        <v>0</v>
      </c>
      <c r="Y107" s="12">
        <f t="shared" si="26"/>
        <v>0</v>
      </c>
      <c r="Z107" s="11">
        <f t="shared" si="26"/>
        <v>161.43</v>
      </c>
      <c r="AA107" s="12">
        <f t="shared" si="26"/>
        <v>1.7853078552882073E-3</v>
      </c>
      <c r="AB107" s="11">
        <f t="shared" si="26"/>
        <v>0</v>
      </c>
      <c r="AC107" s="12">
        <f t="shared" si="26"/>
        <v>0</v>
      </c>
      <c r="AD107" s="11">
        <f t="shared" si="26"/>
        <v>347.96</v>
      </c>
      <c r="AE107" s="12">
        <f t="shared" si="26"/>
        <v>1.3500874126891611E-3</v>
      </c>
      <c r="AF107" s="11">
        <f t="shared" si="26"/>
        <v>96.92</v>
      </c>
      <c r="AG107" s="12">
        <f t="shared" si="26"/>
        <v>5.249244040074285E-4</v>
      </c>
      <c r="AH107" s="11">
        <f t="shared" si="26"/>
        <v>143.91999999999999</v>
      </c>
      <c r="AI107" s="12">
        <f t="shared" si="26"/>
        <v>9.4475754745877141E-4</v>
      </c>
      <c r="AJ107" s="11">
        <f t="shared" si="26"/>
        <v>0</v>
      </c>
      <c r="AK107" s="12">
        <f t="shared" si="26"/>
        <v>0</v>
      </c>
      <c r="AL107" s="11">
        <f t="shared" si="26"/>
        <v>378.48</v>
      </c>
      <c r="AM107" s="12">
        <f t="shared" si="26"/>
        <v>2.2856564489505621E-3</v>
      </c>
      <c r="AN107" s="11">
        <f t="shared" si="26"/>
        <v>53.46</v>
      </c>
      <c r="AO107" s="12">
        <f t="shared" si="26"/>
        <v>5.0681680932937315E-4</v>
      </c>
      <c r="AP107" s="11">
        <f t="shared" ref="AP107:BU107" si="27">SUM(AP104:AP106)</f>
        <v>0</v>
      </c>
      <c r="AQ107" s="12">
        <f t="shared" si="27"/>
        <v>0</v>
      </c>
      <c r="AR107" s="11">
        <f t="shared" si="27"/>
        <v>672.78</v>
      </c>
      <c r="AS107" s="12">
        <f t="shared" si="27"/>
        <v>1.0025802156937824E-3</v>
      </c>
      <c r="AT107" s="11">
        <f t="shared" si="27"/>
        <v>0</v>
      </c>
      <c r="AU107" s="12">
        <f t="shared" si="27"/>
        <v>0</v>
      </c>
      <c r="AV107" s="11">
        <f t="shared" si="27"/>
        <v>0</v>
      </c>
      <c r="AW107" s="12">
        <f t="shared" si="27"/>
        <v>0</v>
      </c>
      <c r="AX107" s="11">
        <f t="shared" si="27"/>
        <v>0</v>
      </c>
      <c r="AY107" s="12">
        <f t="shared" si="27"/>
        <v>0</v>
      </c>
      <c r="AZ107" s="11">
        <f t="shared" si="27"/>
        <v>0</v>
      </c>
      <c r="BA107" s="12">
        <f t="shared" si="27"/>
        <v>0</v>
      </c>
      <c r="BB107" s="11">
        <f t="shared" si="27"/>
        <v>0</v>
      </c>
      <c r="BC107" s="12">
        <f t="shared" si="27"/>
        <v>0</v>
      </c>
      <c r="BD107" s="11">
        <f t="shared" si="27"/>
        <v>0</v>
      </c>
      <c r="BE107" s="12">
        <f t="shared" si="27"/>
        <v>0</v>
      </c>
      <c r="BF107" s="11">
        <f t="shared" si="27"/>
        <v>0</v>
      </c>
      <c r="BG107" s="12">
        <f t="shared" si="27"/>
        <v>0</v>
      </c>
      <c r="BH107" s="11">
        <f t="shared" si="27"/>
        <v>0</v>
      </c>
      <c r="BI107" s="12">
        <f t="shared" si="27"/>
        <v>0</v>
      </c>
      <c r="BJ107" s="11">
        <f t="shared" si="27"/>
        <v>219</v>
      </c>
      <c r="BK107" s="12">
        <f t="shared" si="27"/>
        <v>-1.0968097360645066</v>
      </c>
      <c r="BL107" s="11">
        <f t="shared" si="27"/>
        <v>219</v>
      </c>
      <c r="BM107" s="12">
        <f t="shared" si="27"/>
        <v>-1.0968097360645066</v>
      </c>
      <c r="BN107" s="11">
        <f t="shared" si="27"/>
        <v>0</v>
      </c>
      <c r="BO107" s="12">
        <f t="shared" si="27"/>
        <v>0</v>
      </c>
      <c r="BP107" s="11">
        <f t="shared" si="27"/>
        <v>1294.75</v>
      </c>
      <c r="BQ107" s="12">
        <f t="shared" si="27"/>
        <v>1.1346853003887734E-3</v>
      </c>
    </row>
    <row r="108" spans="5:69" outlineLevel="5" x14ac:dyDescent="0.25">
      <c r="F108" s="8" t="s">
        <v>156</v>
      </c>
      <c r="J108" s="9">
        <v>0</v>
      </c>
      <c r="K108" s="10">
        <v>0</v>
      </c>
      <c r="L108" s="9">
        <v>0</v>
      </c>
      <c r="M108" s="10">
        <v>0</v>
      </c>
      <c r="N108" s="9">
        <v>0</v>
      </c>
      <c r="O108" s="10">
        <v>0</v>
      </c>
      <c r="P108" s="9">
        <v>0</v>
      </c>
      <c r="Q108" s="10">
        <v>0</v>
      </c>
      <c r="R108" s="9">
        <v>0</v>
      </c>
      <c r="S108" s="10">
        <v>0</v>
      </c>
      <c r="T108" s="9">
        <v>0</v>
      </c>
      <c r="U108" s="10">
        <v>0</v>
      </c>
      <c r="V108" s="9">
        <v>30</v>
      </c>
      <c r="W108" s="10">
        <v>2.2711336939187064E-4</v>
      </c>
      <c r="X108" s="9">
        <v>0</v>
      </c>
      <c r="Y108" s="10">
        <v>0</v>
      </c>
      <c r="Z108" s="9">
        <v>30</v>
      </c>
      <c r="AA108" s="10">
        <v>3.3177993965586455E-4</v>
      </c>
      <c r="AB108" s="9">
        <v>0</v>
      </c>
      <c r="AC108" s="10">
        <v>0</v>
      </c>
      <c r="AD108" s="9">
        <v>60</v>
      </c>
      <c r="AE108" s="10">
        <v>2.3280045051543184E-4</v>
      </c>
      <c r="AF108" s="9">
        <v>0</v>
      </c>
      <c r="AG108" s="10">
        <v>0</v>
      </c>
      <c r="AH108" s="9">
        <v>241.15</v>
      </c>
      <c r="AI108" s="10">
        <v>1.5830203069044106E-3</v>
      </c>
      <c r="AJ108" s="9">
        <v>30</v>
      </c>
      <c r="AK108" s="10">
        <v>4.7614535574962179E-4</v>
      </c>
      <c r="AL108" s="9">
        <v>0</v>
      </c>
      <c r="AM108" s="10">
        <v>0</v>
      </c>
      <c r="AN108" s="9">
        <v>60</v>
      </c>
      <c r="AO108" s="10">
        <v>5.6881796782196764E-4</v>
      </c>
      <c r="AP108" s="9">
        <v>0</v>
      </c>
      <c r="AQ108" s="10">
        <v>0</v>
      </c>
      <c r="AR108" s="9">
        <v>331.15</v>
      </c>
      <c r="AS108" s="10">
        <v>4.9348143290079381E-4</v>
      </c>
      <c r="AT108" s="9">
        <v>0</v>
      </c>
      <c r="AU108" s="10">
        <v>0</v>
      </c>
      <c r="AV108" s="9">
        <v>0</v>
      </c>
      <c r="AW108" s="10">
        <v>0</v>
      </c>
      <c r="AX108" s="9">
        <v>0</v>
      </c>
      <c r="AY108" s="10">
        <v>0</v>
      </c>
      <c r="AZ108" s="9">
        <v>0</v>
      </c>
      <c r="BA108" s="10">
        <v>0</v>
      </c>
      <c r="BB108" s="9">
        <v>0</v>
      </c>
      <c r="BC108" s="10">
        <v>0</v>
      </c>
      <c r="BD108" s="9">
        <v>0</v>
      </c>
      <c r="BE108" s="10">
        <v>0</v>
      </c>
      <c r="BF108" s="9">
        <v>0</v>
      </c>
      <c r="BG108" s="10">
        <v>0</v>
      </c>
      <c r="BH108" s="9">
        <v>0</v>
      </c>
      <c r="BI108" s="10">
        <v>0</v>
      </c>
      <c r="BJ108" s="9">
        <v>0</v>
      </c>
      <c r="BK108" s="10">
        <v>0</v>
      </c>
      <c r="BL108" s="9">
        <v>0</v>
      </c>
      <c r="BM108" s="10">
        <v>0</v>
      </c>
      <c r="BN108" s="9">
        <v>0</v>
      </c>
      <c r="BO108" s="10">
        <v>0</v>
      </c>
      <c r="BP108" s="9">
        <v>391.15</v>
      </c>
      <c r="BQ108" s="10">
        <v>3.4279370940109574E-4</v>
      </c>
    </row>
    <row r="109" spans="5:69" outlineLevel="6" x14ac:dyDescent="0.25">
      <c r="E109" s="8" t="s">
        <v>157</v>
      </c>
    </row>
    <row r="110" spans="5:69" outlineLevel="7" x14ac:dyDescent="0.25">
      <c r="E110" s="8" t="s">
        <v>158</v>
      </c>
    </row>
    <row r="111" spans="5:69" outlineLevel="7" x14ac:dyDescent="0.25">
      <c r="F111" s="8" t="s">
        <v>159</v>
      </c>
      <c r="J111" s="9">
        <v>10.1</v>
      </c>
      <c r="K111" s="10">
        <v>9.9426104648633068E-5</v>
      </c>
      <c r="L111" s="9">
        <v>0</v>
      </c>
      <c r="M111" s="10">
        <v>0</v>
      </c>
      <c r="N111" s="9">
        <v>0</v>
      </c>
      <c r="O111" s="10">
        <v>0</v>
      </c>
      <c r="P111" s="9">
        <v>0</v>
      </c>
      <c r="Q111" s="10">
        <v>0</v>
      </c>
      <c r="R111" s="9">
        <v>0</v>
      </c>
      <c r="S111" s="10">
        <v>0</v>
      </c>
      <c r="T111" s="9">
        <v>10.1</v>
      </c>
      <c r="U111" s="10">
        <v>5.2428876724812717E-5</v>
      </c>
      <c r="V111" s="9">
        <v>0</v>
      </c>
      <c r="W111" s="10">
        <v>0</v>
      </c>
      <c r="X111" s="9">
        <v>0</v>
      </c>
      <c r="Y111" s="10">
        <v>0</v>
      </c>
      <c r="Z111" s="9">
        <v>0</v>
      </c>
      <c r="AA111" s="10">
        <v>0</v>
      </c>
      <c r="AB111" s="9">
        <v>0</v>
      </c>
      <c r="AC111" s="10">
        <v>0</v>
      </c>
      <c r="AD111" s="9">
        <v>0</v>
      </c>
      <c r="AE111" s="10">
        <v>0</v>
      </c>
      <c r="AF111" s="9">
        <v>0</v>
      </c>
      <c r="AG111" s="10">
        <v>0</v>
      </c>
      <c r="AH111" s="9">
        <v>0</v>
      </c>
      <c r="AI111" s="10">
        <v>0</v>
      </c>
      <c r="AJ111" s="9">
        <v>0</v>
      </c>
      <c r="AK111" s="10">
        <v>0</v>
      </c>
      <c r="AL111" s="9">
        <v>0</v>
      </c>
      <c r="AM111" s="10">
        <v>0</v>
      </c>
      <c r="AN111" s="9">
        <v>0</v>
      </c>
      <c r="AO111" s="10">
        <v>0</v>
      </c>
      <c r="AP111" s="9">
        <v>0</v>
      </c>
      <c r="AQ111" s="10">
        <v>0</v>
      </c>
      <c r="AR111" s="9">
        <v>0</v>
      </c>
      <c r="AS111" s="10">
        <v>0</v>
      </c>
      <c r="AT111" s="9">
        <v>0</v>
      </c>
      <c r="AU111" s="10">
        <v>0</v>
      </c>
      <c r="AV111" s="9">
        <v>0</v>
      </c>
      <c r="AW111" s="10">
        <v>0</v>
      </c>
      <c r="AX111" s="9">
        <v>0</v>
      </c>
      <c r="AY111" s="10">
        <v>0</v>
      </c>
      <c r="AZ111" s="9">
        <v>0</v>
      </c>
      <c r="BA111" s="10">
        <v>0</v>
      </c>
      <c r="BB111" s="9">
        <v>0</v>
      </c>
      <c r="BC111" s="10">
        <v>0</v>
      </c>
      <c r="BD111" s="9">
        <v>0</v>
      </c>
      <c r="BE111" s="10">
        <v>0</v>
      </c>
      <c r="BF111" s="9">
        <v>0</v>
      </c>
      <c r="BG111" s="10">
        <v>0</v>
      </c>
      <c r="BH111" s="9">
        <v>0</v>
      </c>
      <c r="BI111" s="10">
        <v>0</v>
      </c>
      <c r="BJ111" s="9">
        <v>0</v>
      </c>
      <c r="BK111" s="10">
        <v>0</v>
      </c>
      <c r="BL111" s="9">
        <v>0</v>
      </c>
      <c r="BM111" s="10">
        <v>0</v>
      </c>
      <c r="BN111" s="9">
        <v>0</v>
      </c>
      <c r="BO111" s="10">
        <v>0</v>
      </c>
      <c r="BP111" s="9">
        <v>10.1</v>
      </c>
      <c r="BQ111" s="10">
        <v>8.8513778983793104E-6</v>
      </c>
    </row>
    <row r="112" spans="5:69" outlineLevel="7" x14ac:dyDescent="0.25">
      <c r="F112" s="8" t="s">
        <v>160</v>
      </c>
      <c r="J112" s="9">
        <v>0</v>
      </c>
      <c r="K112" s="10">
        <v>0</v>
      </c>
      <c r="L112" s="9">
        <v>0</v>
      </c>
      <c r="M112" s="10">
        <v>0</v>
      </c>
      <c r="N112" s="9">
        <v>0</v>
      </c>
      <c r="O112" s="10">
        <v>0</v>
      </c>
      <c r="P112" s="9">
        <v>0</v>
      </c>
      <c r="Q112" s="10">
        <v>0</v>
      </c>
      <c r="R112" s="9">
        <v>0</v>
      </c>
      <c r="S112" s="10">
        <v>0</v>
      </c>
      <c r="T112" s="9">
        <v>0</v>
      </c>
      <c r="U112" s="10">
        <v>0</v>
      </c>
      <c r="V112" s="9">
        <v>0</v>
      </c>
      <c r="W112" s="10">
        <v>0</v>
      </c>
      <c r="X112" s="9">
        <v>0</v>
      </c>
      <c r="Y112" s="10">
        <v>0</v>
      </c>
      <c r="Z112" s="9">
        <v>0</v>
      </c>
      <c r="AA112" s="10">
        <v>0</v>
      </c>
      <c r="AB112" s="9">
        <v>0</v>
      </c>
      <c r="AC112" s="10">
        <v>0</v>
      </c>
      <c r="AD112" s="9">
        <v>0</v>
      </c>
      <c r="AE112" s="10">
        <v>0</v>
      </c>
      <c r="AF112" s="9">
        <v>0</v>
      </c>
      <c r="AG112" s="10">
        <v>0</v>
      </c>
      <c r="AH112" s="9">
        <v>0</v>
      </c>
      <c r="AI112" s="10">
        <v>0</v>
      </c>
      <c r="AJ112" s="9">
        <v>0</v>
      </c>
      <c r="AK112" s="10">
        <v>0</v>
      </c>
      <c r="AL112" s="9">
        <v>0</v>
      </c>
      <c r="AM112" s="10">
        <v>0</v>
      </c>
      <c r="AN112" s="9">
        <v>0</v>
      </c>
      <c r="AO112" s="10">
        <v>0</v>
      </c>
      <c r="AP112" s="9">
        <v>0</v>
      </c>
      <c r="AQ112" s="10">
        <v>0</v>
      </c>
      <c r="AR112" s="9">
        <v>0</v>
      </c>
      <c r="AS112" s="10">
        <v>0</v>
      </c>
      <c r="AT112" s="9">
        <v>0</v>
      </c>
      <c r="AU112" s="10">
        <v>0</v>
      </c>
      <c r="AV112" s="9">
        <v>0</v>
      </c>
      <c r="AW112" s="10">
        <v>0</v>
      </c>
      <c r="AX112" s="9">
        <v>0</v>
      </c>
      <c r="AY112" s="10">
        <v>0</v>
      </c>
      <c r="AZ112" s="9">
        <v>0</v>
      </c>
      <c r="BA112" s="10">
        <v>0</v>
      </c>
      <c r="BB112" s="9">
        <v>0</v>
      </c>
      <c r="BC112" s="10">
        <v>0</v>
      </c>
      <c r="BD112" s="9">
        <v>0</v>
      </c>
      <c r="BE112" s="10">
        <v>0</v>
      </c>
      <c r="BF112" s="9">
        <v>0</v>
      </c>
      <c r="BG112" s="10">
        <v>0</v>
      </c>
      <c r="BH112" s="9">
        <v>7.5</v>
      </c>
      <c r="BI112" s="10">
        <v>0</v>
      </c>
      <c r="BJ112" s="9">
        <v>148.44</v>
      </c>
      <c r="BK112" s="10">
        <v>-0.74342665397906549</v>
      </c>
      <c r="BL112" s="9">
        <v>155.94</v>
      </c>
      <c r="BM112" s="10">
        <v>-0.7809886312415486</v>
      </c>
      <c r="BN112" s="9">
        <v>0</v>
      </c>
      <c r="BO112" s="10">
        <v>0</v>
      </c>
      <c r="BP112" s="9">
        <v>155.94</v>
      </c>
      <c r="BQ112" s="10">
        <v>1.3666176925477918E-4</v>
      </c>
    </row>
    <row r="113" spans="5:69" outlineLevel="6" x14ac:dyDescent="0.25">
      <c r="F113" s="8" t="s">
        <v>161</v>
      </c>
      <c r="J113" s="11">
        <f t="shared" ref="J113:AO113" si="28">SUM(J110:J112)</f>
        <v>10.1</v>
      </c>
      <c r="K113" s="12">
        <f t="shared" si="28"/>
        <v>9.9426104648633068E-5</v>
      </c>
      <c r="L113" s="11">
        <f t="shared" si="28"/>
        <v>0</v>
      </c>
      <c r="M113" s="12">
        <f t="shared" si="28"/>
        <v>0</v>
      </c>
      <c r="N113" s="11">
        <f t="shared" si="28"/>
        <v>0</v>
      </c>
      <c r="O113" s="12">
        <f t="shared" si="28"/>
        <v>0</v>
      </c>
      <c r="P113" s="11">
        <f t="shared" si="28"/>
        <v>0</v>
      </c>
      <c r="Q113" s="12">
        <f t="shared" si="28"/>
        <v>0</v>
      </c>
      <c r="R113" s="11">
        <f t="shared" si="28"/>
        <v>0</v>
      </c>
      <c r="S113" s="12">
        <f t="shared" si="28"/>
        <v>0</v>
      </c>
      <c r="T113" s="11">
        <f t="shared" si="28"/>
        <v>10.1</v>
      </c>
      <c r="U113" s="12">
        <f t="shared" si="28"/>
        <v>5.2428876724812717E-5</v>
      </c>
      <c r="V113" s="11">
        <f t="shared" si="28"/>
        <v>0</v>
      </c>
      <c r="W113" s="12">
        <f t="shared" si="28"/>
        <v>0</v>
      </c>
      <c r="X113" s="11">
        <f t="shared" si="28"/>
        <v>0</v>
      </c>
      <c r="Y113" s="12">
        <f t="shared" si="28"/>
        <v>0</v>
      </c>
      <c r="Z113" s="11">
        <f t="shared" si="28"/>
        <v>0</v>
      </c>
      <c r="AA113" s="12">
        <f t="shared" si="28"/>
        <v>0</v>
      </c>
      <c r="AB113" s="11">
        <f t="shared" si="28"/>
        <v>0</v>
      </c>
      <c r="AC113" s="12">
        <f t="shared" si="28"/>
        <v>0</v>
      </c>
      <c r="AD113" s="11">
        <f t="shared" si="28"/>
        <v>0</v>
      </c>
      <c r="AE113" s="12">
        <f t="shared" si="28"/>
        <v>0</v>
      </c>
      <c r="AF113" s="11">
        <f t="shared" si="28"/>
        <v>0</v>
      </c>
      <c r="AG113" s="12">
        <f t="shared" si="28"/>
        <v>0</v>
      </c>
      <c r="AH113" s="11">
        <f t="shared" si="28"/>
        <v>0</v>
      </c>
      <c r="AI113" s="12">
        <f t="shared" si="28"/>
        <v>0</v>
      </c>
      <c r="AJ113" s="11">
        <f t="shared" si="28"/>
        <v>0</v>
      </c>
      <c r="AK113" s="12">
        <f t="shared" si="28"/>
        <v>0</v>
      </c>
      <c r="AL113" s="11">
        <f t="shared" si="28"/>
        <v>0</v>
      </c>
      <c r="AM113" s="12">
        <f t="shared" si="28"/>
        <v>0</v>
      </c>
      <c r="AN113" s="11">
        <f t="shared" si="28"/>
        <v>0</v>
      </c>
      <c r="AO113" s="12">
        <f t="shared" si="28"/>
        <v>0</v>
      </c>
      <c r="AP113" s="11">
        <f t="shared" ref="AP113:BU113" si="29">SUM(AP110:AP112)</f>
        <v>0</v>
      </c>
      <c r="AQ113" s="12">
        <f t="shared" si="29"/>
        <v>0</v>
      </c>
      <c r="AR113" s="11">
        <f t="shared" si="29"/>
        <v>0</v>
      </c>
      <c r="AS113" s="12">
        <f t="shared" si="29"/>
        <v>0</v>
      </c>
      <c r="AT113" s="11">
        <f t="shared" si="29"/>
        <v>0</v>
      </c>
      <c r="AU113" s="12">
        <f t="shared" si="29"/>
        <v>0</v>
      </c>
      <c r="AV113" s="11">
        <f t="shared" si="29"/>
        <v>0</v>
      </c>
      <c r="AW113" s="12">
        <f t="shared" si="29"/>
        <v>0</v>
      </c>
      <c r="AX113" s="11">
        <f t="shared" si="29"/>
        <v>0</v>
      </c>
      <c r="AY113" s="12">
        <f t="shared" si="29"/>
        <v>0</v>
      </c>
      <c r="AZ113" s="11">
        <f t="shared" si="29"/>
        <v>0</v>
      </c>
      <c r="BA113" s="12">
        <f t="shared" si="29"/>
        <v>0</v>
      </c>
      <c r="BB113" s="11">
        <f t="shared" si="29"/>
        <v>0</v>
      </c>
      <c r="BC113" s="12">
        <f t="shared" si="29"/>
        <v>0</v>
      </c>
      <c r="BD113" s="11">
        <f t="shared" si="29"/>
        <v>0</v>
      </c>
      <c r="BE113" s="12">
        <f t="shared" si="29"/>
        <v>0</v>
      </c>
      <c r="BF113" s="11">
        <f t="shared" si="29"/>
        <v>0</v>
      </c>
      <c r="BG113" s="12">
        <f t="shared" si="29"/>
        <v>0</v>
      </c>
      <c r="BH113" s="11">
        <f t="shared" si="29"/>
        <v>7.5</v>
      </c>
      <c r="BI113" s="12">
        <f t="shared" si="29"/>
        <v>0</v>
      </c>
      <c r="BJ113" s="11">
        <f t="shared" si="29"/>
        <v>148.44</v>
      </c>
      <c r="BK113" s="12">
        <f t="shared" si="29"/>
        <v>-0.74342665397906549</v>
      </c>
      <c r="BL113" s="11">
        <f t="shared" si="29"/>
        <v>155.94</v>
      </c>
      <c r="BM113" s="12">
        <f t="shared" si="29"/>
        <v>-0.7809886312415486</v>
      </c>
      <c r="BN113" s="11">
        <f t="shared" si="29"/>
        <v>0</v>
      </c>
      <c r="BO113" s="12">
        <f t="shared" si="29"/>
        <v>0</v>
      </c>
      <c r="BP113" s="11">
        <f t="shared" si="29"/>
        <v>166.04</v>
      </c>
      <c r="BQ113" s="12">
        <f t="shared" si="29"/>
        <v>1.4551314715315847E-4</v>
      </c>
    </row>
    <row r="114" spans="5:69" outlineLevel="6" x14ac:dyDescent="0.25">
      <c r="F114" s="8" t="s">
        <v>162</v>
      </c>
      <c r="J114" s="9">
        <v>0</v>
      </c>
      <c r="K114" s="10">
        <v>0</v>
      </c>
      <c r="L114" s="9">
        <v>41.91</v>
      </c>
      <c r="M114" s="10">
        <v>4.604947478217148E-4</v>
      </c>
      <c r="N114" s="9">
        <v>0</v>
      </c>
      <c r="O114" s="10">
        <v>0</v>
      </c>
      <c r="P114" s="9">
        <v>0</v>
      </c>
      <c r="Q114" s="10">
        <v>0</v>
      </c>
      <c r="R114" s="9">
        <v>0</v>
      </c>
      <c r="S114" s="10">
        <v>0</v>
      </c>
      <c r="T114" s="9">
        <v>41.91</v>
      </c>
      <c r="U114" s="10">
        <v>2.1755388351850502E-4</v>
      </c>
      <c r="V114" s="9">
        <v>19.600000000000001</v>
      </c>
      <c r="W114" s="10">
        <v>1.483807346693555E-4</v>
      </c>
      <c r="X114" s="9">
        <v>0</v>
      </c>
      <c r="Y114" s="10">
        <v>0</v>
      </c>
      <c r="Z114" s="9">
        <v>0</v>
      </c>
      <c r="AA114" s="10">
        <v>0</v>
      </c>
      <c r="AB114" s="9">
        <v>0</v>
      </c>
      <c r="AC114" s="10">
        <v>0</v>
      </c>
      <c r="AD114" s="9">
        <v>19.600000000000001</v>
      </c>
      <c r="AE114" s="10">
        <v>7.6048147168374412E-5</v>
      </c>
      <c r="AF114" s="9">
        <v>0</v>
      </c>
      <c r="AG114" s="10">
        <v>0</v>
      </c>
      <c r="AH114" s="9">
        <v>0</v>
      </c>
      <c r="AI114" s="10">
        <v>0</v>
      </c>
      <c r="AJ114" s="9">
        <v>0</v>
      </c>
      <c r="AK114" s="10">
        <v>0</v>
      </c>
      <c r="AL114" s="9">
        <v>0</v>
      </c>
      <c r="AM114" s="10">
        <v>0</v>
      </c>
      <c r="AN114" s="9">
        <v>0</v>
      </c>
      <c r="AO114" s="10">
        <v>0</v>
      </c>
      <c r="AP114" s="9">
        <v>0</v>
      </c>
      <c r="AQ114" s="10">
        <v>0</v>
      </c>
      <c r="AR114" s="9">
        <v>0</v>
      </c>
      <c r="AS114" s="10">
        <v>0</v>
      </c>
      <c r="AT114" s="9">
        <v>0</v>
      </c>
      <c r="AU114" s="10">
        <v>0</v>
      </c>
      <c r="AV114" s="9">
        <v>0</v>
      </c>
      <c r="AW114" s="10">
        <v>0</v>
      </c>
      <c r="AX114" s="9">
        <v>0</v>
      </c>
      <c r="AY114" s="10">
        <v>0</v>
      </c>
      <c r="AZ114" s="9">
        <v>0</v>
      </c>
      <c r="BA114" s="10">
        <v>0</v>
      </c>
      <c r="BB114" s="9">
        <v>0</v>
      </c>
      <c r="BC114" s="10">
        <v>0</v>
      </c>
      <c r="BD114" s="9">
        <v>0</v>
      </c>
      <c r="BE114" s="10">
        <v>0</v>
      </c>
      <c r="BF114" s="9">
        <v>0</v>
      </c>
      <c r="BG114" s="10">
        <v>0</v>
      </c>
      <c r="BH114" s="9">
        <v>43.75</v>
      </c>
      <c r="BI114" s="10">
        <v>0</v>
      </c>
      <c r="BJ114" s="9">
        <v>321.37</v>
      </c>
      <c r="BK114" s="10">
        <v>-1.6095056843792259</v>
      </c>
      <c r="BL114" s="9">
        <v>365.12</v>
      </c>
      <c r="BM114" s="10">
        <v>-1.8286172184103773</v>
      </c>
      <c r="BN114" s="9">
        <v>0</v>
      </c>
      <c r="BO114" s="10">
        <v>0</v>
      </c>
      <c r="BP114" s="9">
        <v>426.63</v>
      </c>
      <c r="BQ114" s="10">
        <v>3.7388746067183813E-4</v>
      </c>
    </row>
    <row r="115" spans="5:69" outlineLevel="5" x14ac:dyDescent="0.25">
      <c r="F115" s="8" t="s">
        <v>163</v>
      </c>
      <c r="J115" s="11">
        <f t="shared" ref="J115:AO115" si="30">J113+J114</f>
        <v>10.1</v>
      </c>
      <c r="K115" s="12">
        <f t="shared" si="30"/>
        <v>9.9426104648633068E-5</v>
      </c>
      <c r="L115" s="11">
        <f t="shared" si="30"/>
        <v>41.91</v>
      </c>
      <c r="M115" s="12">
        <f t="shared" si="30"/>
        <v>4.604947478217148E-4</v>
      </c>
      <c r="N115" s="11">
        <f t="shared" si="30"/>
        <v>0</v>
      </c>
      <c r="O115" s="12">
        <f t="shared" si="30"/>
        <v>0</v>
      </c>
      <c r="P115" s="11">
        <f t="shared" si="30"/>
        <v>0</v>
      </c>
      <c r="Q115" s="12">
        <f t="shared" si="30"/>
        <v>0</v>
      </c>
      <c r="R115" s="11">
        <f t="shared" si="30"/>
        <v>0</v>
      </c>
      <c r="S115" s="12">
        <f t="shared" si="30"/>
        <v>0</v>
      </c>
      <c r="T115" s="11">
        <f t="shared" si="30"/>
        <v>52.01</v>
      </c>
      <c r="U115" s="12">
        <f t="shared" si="30"/>
        <v>2.6998276024331773E-4</v>
      </c>
      <c r="V115" s="11">
        <f t="shared" si="30"/>
        <v>19.600000000000001</v>
      </c>
      <c r="W115" s="12">
        <f t="shared" si="30"/>
        <v>1.483807346693555E-4</v>
      </c>
      <c r="X115" s="11">
        <f t="shared" si="30"/>
        <v>0</v>
      </c>
      <c r="Y115" s="12">
        <f t="shared" si="30"/>
        <v>0</v>
      </c>
      <c r="Z115" s="11">
        <f t="shared" si="30"/>
        <v>0</v>
      </c>
      <c r="AA115" s="12">
        <f t="shared" si="30"/>
        <v>0</v>
      </c>
      <c r="AB115" s="11">
        <f t="shared" si="30"/>
        <v>0</v>
      </c>
      <c r="AC115" s="12">
        <f t="shared" si="30"/>
        <v>0</v>
      </c>
      <c r="AD115" s="11">
        <f t="shared" si="30"/>
        <v>19.600000000000001</v>
      </c>
      <c r="AE115" s="12">
        <f t="shared" si="30"/>
        <v>7.6048147168374412E-5</v>
      </c>
      <c r="AF115" s="11">
        <f t="shared" si="30"/>
        <v>0</v>
      </c>
      <c r="AG115" s="12">
        <f t="shared" si="30"/>
        <v>0</v>
      </c>
      <c r="AH115" s="11">
        <f t="shared" si="30"/>
        <v>0</v>
      </c>
      <c r="AI115" s="12">
        <f t="shared" si="30"/>
        <v>0</v>
      </c>
      <c r="AJ115" s="11">
        <f t="shared" si="30"/>
        <v>0</v>
      </c>
      <c r="AK115" s="12">
        <f t="shared" si="30"/>
        <v>0</v>
      </c>
      <c r="AL115" s="11">
        <f t="shared" si="30"/>
        <v>0</v>
      </c>
      <c r="AM115" s="12">
        <f t="shared" si="30"/>
        <v>0</v>
      </c>
      <c r="AN115" s="11">
        <f t="shared" si="30"/>
        <v>0</v>
      </c>
      <c r="AO115" s="12">
        <f t="shared" si="30"/>
        <v>0</v>
      </c>
      <c r="AP115" s="11">
        <f t="shared" ref="AP115:BU115" si="31">AP113+AP114</f>
        <v>0</v>
      </c>
      <c r="AQ115" s="12">
        <f t="shared" si="31"/>
        <v>0</v>
      </c>
      <c r="AR115" s="11">
        <f t="shared" si="31"/>
        <v>0</v>
      </c>
      <c r="AS115" s="12">
        <f t="shared" si="31"/>
        <v>0</v>
      </c>
      <c r="AT115" s="11">
        <f t="shared" si="31"/>
        <v>0</v>
      </c>
      <c r="AU115" s="12">
        <f t="shared" si="31"/>
        <v>0</v>
      </c>
      <c r="AV115" s="11">
        <f t="shared" si="31"/>
        <v>0</v>
      </c>
      <c r="AW115" s="12">
        <f t="shared" si="31"/>
        <v>0</v>
      </c>
      <c r="AX115" s="11">
        <f t="shared" si="31"/>
        <v>0</v>
      </c>
      <c r="AY115" s="12">
        <f t="shared" si="31"/>
        <v>0</v>
      </c>
      <c r="AZ115" s="11">
        <f t="shared" si="31"/>
        <v>0</v>
      </c>
      <c r="BA115" s="12">
        <f t="shared" si="31"/>
        <v>0</v>
      </c>
      <c r="BB115" s="11">
        <f t="shared" si="31"/>
        <v>0</v>
      </c>
      <c r="BC115" s="12">
        <f t="shared" si="31"/>
        <v>0</v>
      </c>
      <c r="BD115" s="11">
        <f t="shared" si="31"/>
        <v>0</v>
      </c>
      <c r="BE115" s="12">
        <f t="shared" si="31"/>
        <v>0</v>
      </c>
      <c r="BF115" s="11">
        <f t="shared" si="31"/>
        <v>0</v>
      </c>
      <c r="BG115" s="12">
        <f t="shared" si="31"/>
        <v>0</v>
      </c>
      <c r="BH115" s="11">
        <f t="shared" si="31"/>
        <v>51.25</v>
      </c>
      <c r="BI115" s="12">
        <f t="shared" si="31"/>
        <v>0</v>
      </c>
      <c r="BJ115" s="11">
        <f t="shared" si="31"/>
        <v>469.81</v>
      </c>
      <c r="BK115" s="12">
        <f t="shared" si="31"/>
        <v>-2.3529323383582916</v>
      </c>
      <c r="BL115" s="11">
        <f t="shared" si="31"/>
        <v>521.05999999999995</v>
      </c>
      <c r="BM115" s="12">
        <f t="shared" si="31"/>
        <v>-2.6096058496519259</v>
      </c>
      <c r="BN115" s="11">
        <f t="shared" si="31"/>
        <v>0</v>
      </c>
      <c r="BO115" s="12">
        <f t="shared" si="31"/>
        <v>0</v>
      </c>
      <c r="BP115" s="11">
        <f t="shared" si="31"/>
        <v>592.66999999999996</v>
      </c>
      <c r="BQ115" s="12">
        <f t="shared" si="31"/>
        <v>5.1940060782499665E-4</v>
      </c>
    </row>
    <row r="116" spans="5:69" outlineLevel="5" x14ac:dyDescent="0.25">
      <c r="F116" s="8" t="s">
        <v>164</v>
      </c>
      <c r="J116" s="9">
        <v>117.06</v>
      </c>
      <c r="K116" s="10">
        <v>1.1523583970464344E-3</v>
      </c>
      <c r="L116" s="9">
        <v>142.04</v>
      </c>
      <c r="M116" s="10">
        <v>1.5606937241850721E-3</v>
      </c>
      <c r="N116" s="9">
        <v>0</v>
      </c>
      <c r="O116" s="10">
        <v>0</v>
      </c>
      <c r="P116" s="9">
        <v>0</v>
      </c>
      <c r="Q116" s="10">
        <v>0</v>
      </c>
      <c r="R116" s="9">
        <v>117.06</v>
      </c>
      <c r="S116" s="10">
        <v>2.4316576651433319</v>
      </c>
      <c r="T116" s="9">
        <v>376.16</v>
      </c>
      <c r="U116" s="10">
        <v>1.9526382444361933E-3</v>
      </c>
      <c r="V116" s="9">
        <v>234.12</v>
      </c>
      <c r="W116" s="10">
        <v>1.7723927347341585E-3</v>
      </c>
      <c r="X116" s="9">
        <v>0</v>
      </c>
      <c r="Y116" s="10">
        <v>0</v>
      </c>
      <c r="Z116" s="9">
        <v>117.06</v>
      </c>
      <c r="AA116" s="10">
        <v>1.2946053245371835E-3</v>
      </c>
      <c r="AB116" s="9">
        <v>0</v>
      </c>
      <c r="AC116" s="10">
        <v>0</v>
      </c>
      <c r="AD116" s="9">
        <v>351.18</v>
      </c>
      <c r="AE116" s="10">
        <v>1.3625810368668226E-3</v>
      </c>
      <c r="AF116" s="9">
        <v>0</v>
      </c>
      <c r="AG116" s="10">
        <v>0</v>
      </c>
      <c r="AH116" s="9">
        <v>117.06</v>
      </c>
      <c r="AI116" s="10">
        <v>7.6843606521347833E-4</v>
      </c>
      <c r="AJ116" s="9">
        <v>188.08</v>
      </c>
      <c r="AK116" s="10">
        <v>2.9851139503129626E-3</v>
      </c>
      <c r="AL116" s="9">
        <v>352.28</v>
      </c>
      <c r="AM116" s="10">
        <v>2.127433560125513E-3</v>
      </c>
      <c r="AN116" s="9">
        <v>117.06</v>
      </c>
      <c r="AO116" s="10">
        <v>1.1097638552206588E-3</v>
      </c>
      <c r="AP116" s="9">
        <v>0</v>
      </c>
      <c r="AQ116" s="10">
        <v>0</v>
      </c>
      <c r="AR116" s="9">
        <v>774.48</v>
      </c>
      <c r="AS116" s="10">
        <v>1.1541340786743372E-3</v>
      </c>
      <c r="AT116" s="9">
        <v>0</v>
      </c>
      <c r="AU116" s="10">
        <v>0</v>
      </c>
      <c r="AV116" s="9">
        <v>0</v>
      </c>
      <c r="AW116" s="10">
        <v>0</v>
      </c>
      <c r="AX116" s="9">
        <v>0</v>
      </c>
      <c r="AY116" s="10">
        <v>0</v>
      </c>
      <c r="AZ116" s="9">
        <v>0</v>
      </c>
      <c r="BA116" s="10">
        <v>0</v>
      </c>
      <c r="BB116" s="9">
        <v>0</v>
      </c>
      <c r="BC116" s="10">
        <v>0</v>
      </c>
      <c r="BD116" s="9">
        <v>0</v>
      </c>
      <c r="BE116" s="10">
        <v>0</v>
      </c>
      <c r="BF116" s="9">
        <v>0</v>
      </c>
      <c r="BG116" s="10">
        <v>0</v>
      </c>
      <c r="BH116" s="9">
        <v>703.46</v>
      </c>
      <c r="BI116" s="10">
        <v>0</v>
      </c>
      <c r="BJ116" s="9">
        <v>0</v>
      </c>
      <c r="BK116" s="10">
        <v>0</v>
      </c>
      <c r="BL116" s="9">
        <v>703.46</v>
      </c>
      <c r="BM116" s="10">
        <v>-3.5231131366755148</v>
      </c>
      <c r="BN116" s="9">
        <v>0</v>
      </c>
      <c r="BO116" s="10">
        <v>0</v>
      </c>
      <c r="BP116" s="9">
        <v>2205.2800000000002</v>
      </c>
      <c r="BQ116" s="10">
        <v>1.9326501635384087E-3</v>
      </c>
    </row>
    <row r="117" spans="5:69" outlineLevel="6" x14ac:dyDescent="0.25">
      <c r="E117" s="8" t="s">
        <v>165</v>
      </c>
    </row>
    <row r="118" spans="5:69" outlineLevel="6" x14ac:dyDescent="0.25">
      <c r="F118" s="8" t="s">
        <v>166</v>
      </c>
      <c r="J118" s="9">
        <v>0</v>
      </c>
      <c r="K118" s="10">
        <v>0</v>
      </c>
      <c r="L118" s="9">
        <v>0</v>
      </c>
      <c r="M118" s="10">
        <v>0</v>
      </c>
      <c r="N118" s="9">
        <v>0</v>
      </c>
      <c r="O118" s="10">
        <v>0</v>
      </c>
      <c r="P118" s="9">
        <v>0</v>
      </c>
      <c r="Q118" s="10">
        <v>0</v>
      </c>
      <c r="R118" s="9">
        <v>0</v>
      </c>
      <c r="S118" s="10">
        <v>0</v>
      </c>
      <c r="T118" s="9">
        <v>0</v>
      </c>
      <c r="U118" s="10">
        <v>0</v>
      </c>
      <c r="V118" s="9">
        <v>0</v>
      </c>
      <c r="W118" s="10">
        <v>0</v>
      </c>
      <c r="X118" s="9">
        <v>0</v>
      </c>
      <c r="Y118" s="10">
        <v>0</v>
      </c>
      <c r="Z118" s="9">
        <v>9.89</v>
      </c>
      <c r="AA118" s="10">
        <v>1.0937678677321669E-4</v>
      </c>
      <c r="AB118" s="9">
        <v>0</v>
      </c>
      <c r="AC118" s="10">
        <v>0</v>
      </c>
      <c r="AD118" s="9">
        <v>9.89</v>
      </c>
      <c r="AE118" s="10">
        <v>3.837327425996035E-5</v>
      </c>
      <c r="AF118" s="9">
        <v>16.95</v>
      </c>
      <c r="AG118" s="10">
        <v>9.1802194056189764E-5</v>
      </c>
      <c r="AH118" s="9">
        <v>75.22</v>
      </c>
      <c r="AI118" s="10">
        <v>4.9377892384553084E-4</v>
      </c>
      <c r="AJ118" s="9">
        <v>0</v>
      </c>
      <c r="AK118" s="10">
        <v>0</v>
      </c>
      <c r="AL118" s="9">
        <v>0</v>
      </c>
      <c r="AM118" s="10">
        <v>0</v>
      </c>
      <c r="AN118" s="9">
        <v>0</v>
      </c>
      <c r="AO118" s="10">
        <v>0</v>
      </c>
      <c r="AP118" s="9">
        <v>0</v>
      </c>
      <c r="AQ118" s="10">
        <v>0</v>
      </c>
      <c r="AR118" s="9">
        <v>92.17</v>
      </c>
      <c r="AS118" s="10">
        <v>1.3735220797362574E-4</v>
      </c>
      <c r="AT118" s="9">
        <v>0</v>
      </c>
      <c r="AU118" s="10">
        <v>0</v>
      </c>
      <c r="AV118" s="9">
        <v>0</v>
      </c>
      <c r="AW118" s="10">
        <v>0</v>
      </c>
      <c r="AX118" s="9">
        <v>0</v>
      </c>
      <c r="AY118" s="10">
        <v>0</v>
      </c>
      <c r="AZ118" s="9">
        <v>0</v>
      </c>
      <c r="BA118" s="10">
        <v>0</v>
      </c>
      <c r="BB118" s="9">
        <v>0</v>
      </c>
      <c r="BC118" s="10">
        <v>0</v>
      </c>
      <c r="BD118" s="9">
        <v>0</v>
      </c>
      <c r="BE118" s="10">
        <v>0</v>
      </c>
      <c r="BF118" s="9">
        <v>0</v>
      </c>
      <c r="BG118" s="10">
        <v>0</v>
      </c>
      <c r="BH118" s="9">
        <v>0</v>
      </c>
      <c r="BI118" s="10">
        <v>0</v>
      </c>
      <c r="BJ118" s="9">
        <v>0</v>
      </c>
      <c r="BK118" s="10">
        <v>0</v>
      </c>
      <c r="BL118" s="9">
        <v>0</v>
      </c>
      <c r="BM118" s="10">
        <v>0</v>
      </c>
      <c r="BN118" s="9">
        <v>0</v>
      </c>
      <c r="BO118" s="10">
        <v>0</v>
      </c>
      <c r="BP118" s="9">
        <v>102.06</v>
      </c>
      <c r="BQ118" s="10">
        <v>8.9442735476098266E-5</v>
      </c>
    </row>
    <row r="119" spans="5:69" outlineLevel="6" x14ac:dyDescent="0.25">
      <c r="F119" s="8" t="s">
        <v>167</v>
      </c>
      <c r="J119" s="9">
        <v>0</v>
      </c>
      <c r="K119" s="10">
        <v>0</v>
      </c>
      <c r="L119" s="9">
        <v>0</v>
      </c>
      <c r="M119" s="10">
        <v>0</v>
      </c>
      <c r="N119" s="9">
        <v>0</v>
      </c>
      <c r="O119" s="10">
        <v>0</v>
      </c>
      <c r="P119" s="9">
        <v>0</v>
      </c>
      <c r="Q119" s="10">
        <v>0</v>
      </c>
      <c r="R119" s="9">
        <v>0</v>
      </c>
      <c r="S119" s="10">
        <v>0</v>
      </c>
      <c r="T119" s="9">
        <v>0</v>
      </c>
      <c r="U119" s="10">
        <v>0</v>
      </c>
      <c r="V119" s="9">
        <v>0</v>
      </c>
      <c r="W119" s="10">
        <v>0</v>
      </c>
      <c r="X119" s="9">
        <v>0</v>
      </c>
      <c r="Y119" s="10">
        <v>0</v>
      </c>
      <c r="Z119" s="9">
        <v>0</v>
      </c>
      <c r="AA119" s="10">
        <v>0</v>
      </c>
      <c r="AB119" s="9">
        <v>0</v>
      </c>
      <c r="AC119" s="10">
        <v>0</v>
      </c>
      <c r="AD119" s="9">
        <v>0</v>
      </c>
      <c r="AE119" s="10">
        <v>0</v>
      </c>
      <c r="AF119" s="9">
        <v>77.55</v>
      </c>
      <c r="AG119" s="10">
        <v>4.2001534802699214E-4</v>
      </c>
      <c r="AH119" s="9">
        <v>69.5</v>
      </c>
      <c r="AI119" s="10">
        <v>4.5623019419388982E-4</v>
      </c>
      <c r="AJ119" s="9">
        <v>0</v>
      </c>
      <c r="AK119" s="10">
        <v>0</v>
      </c>
      <c r="AL119" s="9">
        <v>0</v>
      </c>
      <c r="AM119" s="10">
        <v>0</v>
      </c>
      <c r="AN119" s="9">
        <v>0</v>
      </c>
      <c r="AO119" s="10">
        <v>0</v>
      </c>
      <c r="AP119" s="9">
        <v>0</v>
      </c>
      <c r="AQ119" s="10">
        <v>0</v>
      </c>
      <c r="AR119" s="9">
        <v>147.05000000000001</v>
      </c>
      <c r="AS119" s="10">
        <v>2.1913466618771473E-4</v>
      </c>
      <c r="AT119" s="9">
        <v>0</v>
      </c>
      <c r="AU119" s="10">
        <v>0</v>
      </c>
      <c r="AV119" s="9">
        <v>0</v>
      </c>
      <c r="AW119" s="10">
        <v>0</v>
      </c>
      <c r="AX119" s="9">
        <v>0</v>
      </c>
      <c r="AY119" s="10">
        <v>0</v>
      </c>
      <c r="AZ119" s="9">
        <v>0</v>
      </c>
      <c r="BA119" s="10">
        <v>0</v>
      </c>
      <c r="BB119" s="9">
        <v>0</v>
      </c>
      <c r="BC119" s="10">
        <v>0</v>
      </c>
      <c r="BD119" s="9">
        <v>0</v>
      </c>
      <c r="BE119" s="10">
        <v>0</v>
      </c>
      <c r="BF119" s="9">
        <v>0</v>
      </c>
      <c r="BG119" s="10">
        <v>0</v>
      </c>
      <c r="BH119" s="9">
        <v>0</v>
      </c>
      <c r="BI119" s="10">
        <v>0</v>
      </c>
      <c r="BJ119" s="9">
        <v>0</v>
      </c>
      <c r="BK119" s="10">
        <v>0</v>
      </c>
      <c r="BL119" s="9">
        <v>0</v>
      </c>
      <c r="BM119" s="10">
        <v>0</v>
      </c>
      <c r="BN119" s="9">
        <v>0</v>
      </c>
      <c r="BO119" s="10">
        <v>0</v>
      </c>
      <c r="BP119" s="9">
        <v>147.05000000000001</v>
      </c>
      <c r="BQ119" s="10">
        <v>1.2887080395610672E-4</v>
      </c>
    </row>
    <row r="120" spans="5:69" outlineLevel="6" x14ac:dyDescent="0.25">
      <c r="F120" s="8" t="s">
        <v>168</v>
      </c>
      <c r="J120" s="9">
        <v>0</v>
      </c>
      <c r="K120" s="10">
        <v>0</v>
      </c>
      <c r="L120" s="9">
        <v>0</v>
      </c>
      <c r="M120" s="10">
        <v>0</v>
      </c>
      <c r="N120" s="9">
        <v>0</v>
      </c>
      <c r="O120" s="10">
        <v>0</v>
      </c>
      <c r="P120" s="9">
        <v>0</v>
      </c>
      <c r="Q120" s="10">
        <v>0</v>
      </c>
      <c r="R120" s="9">
        <v>0</v>
      </c>
      <c r="S120" s="10">
        <v>0</v>
      </c>
      <c r="T120" s="9">
        <v>0</v>
      </c>
      <c r="U120" s="10">
        <v>0</v>
      </c>
      <c r="V120" s="9">
        <v>210.78</v>
      </c>
      <c r="W120" s="10">
        <v>1.5956985333472832E-3</v>
      </c>
      <c r="X120" s="9">
        <v>0</v>
      </c>
      <c r="Y120" s="10">
        <v>0</v>
      </c>
      <c r="Z120" s="9">
        <v>106.45</v>
      </c>
      <c r="AA120" s="10">
        <v>1.1772658192122261E-3</v>
      </c>
      <c r="AB120" s="9">
        <v>0</v>
      </c>
      <c r="AC120" s="10">
        <v>0</v>
      </c>
      <c r="AD120" s="9">
        <v>317.23</v>
      </c>
      <c r="AE120" s="10">
        <v>1.2308547819501741E-3</v>
      </c>
      <c r="AF120" s="9">
        <v>244.99</v>
      </c>
      <c r="AG120" s="10">
        <v>1.3268802077773412E-3</v>
      </c>
      <c r="AH120" s="9">
        <v>254.3</v>
      </c>
      <c r="AI120" s="10">
        <v>1.6693429983238299E-3</v>
      </c>
      <c r="AJ120" s="9">
        <v>162.61000000000001</v>
      </c>
      <c r="AK120" s="10">
        <v>2.5808665432815337E-3</v>
      </c>
      <c r="AL120" s="9">
        <v>209.49</v>
      </c>
      <c r="AM120" s="10">
        <v>1.2651188160289933E-3</v>
      </c>
      <c r="AN120" s="9">
        <v>27.62</v>
      </c>
      <c r="AO120" s="10">
        <v>2.618458711873791E-4</v>
      </c>
      <c r="AP120" s="9">
        <v>0</v>
      </c>
      <c r="AQ120" s="10">
        <v>0</v>
      </c>
      <c r="AR120" s="9">
        <v>899.01</v>
      </c>
      <c r="AS120" s="10">
        <v>1.3397093250555416E-3</v>
      </c>
      <c r="AT120" s="9">
        <v>0</v>
      </c>
      <c r="AU120" s="10">
        <v>0</v>
      </c>
      <c r="AV120" s="9">
        <v>0</v>
      </c>
      <c r="AW120" s="10">
        <v>0</v>
      </c>
      <c r="AX120" s="9">
        <v>0</v>
      </c>
      <c r="AY120" s="10">
        <v>0</v>
      </c>
      <c r="AZ120" s="9">
        <v>0</v>
      </c>
      <c r="BA120" s="10">
        <v>0</v>
      </c>
      <c r="BB120" s="9">
        <v>0</v>
      </c>
      <c r="BC120" s="10">
        <v>0</v>
      </c>
      <c r="BD120" s="9">
        <v>0</v>
      </c>
      <c r="BE120" s="10">
        <v>0</v>
      </c>
      <c r="BF120" s="9">
        <v>0</v>
      </c>
      <c r="BG120" s="10">
        <v>0</v>
      </c>
      <c r="BH120" s="9">
        <v>0</v>
      </c>
      <c r="BI120" s="10">
        <v>0</v>
      </c>
      <c r="BJ120" s="9">
        <v>0</v>
      </c>
      <c r="BK120" s="10">
        <v>0</v>
      </c>
      <c r="BL120" s="9">
        <v>0</v>
      </c>
      <c r="BM120" s="10">
        <v>0</v>
      </c>
      <c r="BN120" s="9">
        <v>0</v>
      </c>
      <c r="BO120" s="10">
        <v>0</v>
      </c>
      <c r="BP120" s="9">
        <v>1216.24</v>
      </c>
      <c r="BQ120" s="10">
        <v>1.0658811737747379E-3</v>
      </c>
    </row>
    <row r="121" spans="5:69" outlineLevel="6" x14ac:dyDescent="0.25">
      <c r="F121" s="8" t="s">
        <v>169</v>
      </c>
      <c r="J121" s="9">
        <v>8</v>
      </c>
      <c r="K121" s="10">
        <v>7.8753350216739069E-5</v>
      </c>
      <c r="L121" s="9">
        <v>0</v>
      </c>
      <c r="M121" s="10">
        <v>0</v>
      </c>
      <c r="N121" s="9">
        <v>0</v>
      </c>
      <c r="O121" s="10">
        <v>0</v>
      </c>
      <c r="P121" s="9">
        <v>0</v>
      </c>
      <c r="Q121" s="10">
        <v>0</v>
      </c>
      <c r="R121" s="9">
        <v>0</v>
      </c>
      <c r="S121" s="10">
        <v>0</v>
      </c>
      <c r="T121" s="9">
        <v>8</v>
      </c>
      <c r="U121" s="10">
        <v>4.152782314836651E-5</v>
      </c>
      <c r="V121" s="9">
        <v>0</v>
      </c>
      <c r="W121" s="10">
        <v>0</v>
      </c>
      <c r="X121" s="9">
        <v>0</v>
      </c>
      <c r="Y121" s="10">
        <v>0</v>
      </c>
      <c r="Z121" s="9">
        <v>58</v>
      </c>
      <c r="AA121" s="10">
        <v>6.414412166680048E-4</v>
      </c>
      <c r="AB121" s="9">
        <v>0</v>
      </c>
      <c r="AC121" s="10">
        <v>0</v>
      </c>
      <c r="AD121" s="9">
        <v>58</v>
      </c>
      <c r="AE121" s="10">
        <v>2.2504043549825077E-4</v>
      </c>
      <c r="AF121" s="9">
        <v>0</v>
      </c>
      <c r="AG121" s="10">
        <v>0</v>
      </c>
      <c r="AH121" s="9">
        <v>0</v>
      </c>
      <c r="AI121" s="10">
        <v>0</v>
      </c>
      <c r="AJ121" s="9">
        <v>0</v>
      </c>
      <c r="AK121" s="10">
        <v>0</v>
      </c>
      <c r="AL121" s="9">
        <v>0</v>
      </c>
      <c r="AM121" s="10">
        <v>0</v>
      </c>
      <c r="AN121" s="9">
        <v>0</v>
      </c>
      <c r="AO121" s="10">
        <v>0</v>
      </c>
      <c r="AP121" s="9">
        <v>0</v>
      </c>
      <c r="AQ121" s="10">
        <v>0</v>
      </c>
      <c r="AR121" s="9">
        <v>0</v>
      </c>
      <c r="AS121" s="10">
        <v>0</v>
      </c>
      <c r="AT121" s="9">
        <v>0</v>
      </c>
      <c r="AU121" s="10">
        <v>0</v>
      </c>
      <c r="AV121" s="9">
        <v>0</v>
      </c>
      <c r="AW121" s="10">
        <v>0</v>
      </c>
      <c r="AX121" s="9">
        <v>0</v>
      </c>
      <c r="AY121" s="10">
        <v>0</v>
      </c>
      <c r="AZ121" s="9">
        <v>0</v>
      </c>
      <c r="BA121" s="10">
        <v>0</v>
      </c>
      <c r="BB121" s="9">
        <v>0</v>
      </c>
      <c r="BC121" s="10">
        <v>0</v>
      </c>
      <c r="BD121" s="9">
        <v>0</v>
      </c>
      <c r="BE121" s="10">
        <v>0</v>
      </c>
      <c r="BF121" s="9">
        <v>0</v>
      </c>
      <c r="BG121" s="10">
        <v>0</v>
      </c>
      <c r="BH121" s="9">
        <v>0</v>
      </c>
      <c r="BI121" s="10">
        <v>0</v>
      </c>
      <c r="BJ121" s="9">
        <v>0</v>
      </c>
      <c r="BK121" s="10">
        <v>0</v>
      </c>
      <c r="BL121" s="9">
        <v>0</v>
      </c>
      <c r="BM121" s="10">
        <v>0</v>
      </c>
      <c r="BN121" s="9">
        <v>0</v>
      </c>
      <c r="BO121" s="10">
        <v>0</v>
      </c>
      <c r="BP121" s="9">
        <v>66</v>
      </c>
      <c r="BQ121" s="10">
        <v>5.7840687256736087E-5</v>
      </c>
    </row>
    <row r="122" spans="5:69" outlineLevel="6" x14ac:dyDescent="0.25">
      <c r="F122" s="8" t="s">
        <v>170</v>
      </c>
      <c r="J122" s="9">
        <v>335</v>
      </c>
      <c r="K122" s="10">
        <v>3.2977965403259485E-3</v>
      </c>
      <c r="L122" s="9">
        <v>280</v>
      </c>
      <c r="M122" s="10">
        <v>3.0765576089257971E-3</v>
      </c>
      <c r="N122" s="9">
        <v>0</v>
      </c>
      <c r="O122" s="10">
        <v>0</v>
      </c>
      <c r="P122" s="9">
        <v>0</v>
      </c>
      <c r="Q122" s="10">
        <v>0</v>
      </c>
      <c r="R122" s="9">
        <v>0</v>
      </c>
      <c r="S122" s="10">
        <v>0</v>
      </c>
      <c r="T122" s="9">
        <v>615</v>
      </c>
      <c r="U122" s="10">
        <v>3.1924514045306752E-3</v>
      </c>
      <c r="V122" s="9">
        <v>465</v>
      </c>
      <c r="W122" s="10">
        <v>3.520257225573995E-3</v>
      </c>
      <c r="X122" s="9">
        <v>0</v>
      </c>
      <c r="Y122" s="10">
        <v>0</v>
      </c>
      <c r="Z122" s="9">
        <v>550</v>
      </c>
      <c r="AA122" s="10">
        <v>6.0826322270241834E-3</v>
      </c>
      <c r="AB122" s="9">
        <v>0</v>
      </c>
      <c r="AC122" s="10">
        <v>0</v>
      </c>
      <c r="AD122" s="9">
        <v>1015</v>
      </c>
      <c r="AE122" s="10">
        <v>3.9382076212193884E-3</v>
      </c>
      <c r="AF122" s="9">
        <v>755</v>
      </c>
      <c r="AG122" s="10">
        <v>4.0891242780190726E-3</v>
      </c>
      <c r="AH122" s="9">
        <v>755</v>
      </c>
      <c r="AI122" s="10">
        <v>4.9561697354875795E-3</v>
      </c>
      <c r="AJ122" s="9">
        <v>335</v>
      </c>
      <c r="AK122" s="10">
        <v>5.3169564725374435E-3</v>
      </c>
      <c r="AL122" s="9">
        <v>0</v>
      </c>
      <c r="AM122" s="10">
        <v>0</v>
      </c>
      <c r="AN122" s="9">
        <v>755</v>
      </c>
      <c r="AO122" s="10">
        <v>7.1576260950930925E-3</v>
      </c>
      <c r="AP122" s="9">
        <v>0</v>
      </c>
      <c r="AQ122" s="10">
        <v>0</v>
      </c>
      <c r="AR122" s="9">
        <v>2600</v>
      </c>
      <c r="AS122" s="10">
        <v>3.8745333702010082E-3</v>
      </c>
      <c r="AT122" s="9">
        <v>0</v>
      </c>
      <c r="AU122" s="10">
        <v>0</v>
      </c>
      <c r="AV122" s="9">
        <v>0</v>
      </c>
      <c r="AW122" s="10">
        <v>0</v>
      </c>
      <c r="AX122" s="9">
        <v>0</v>
      </c>
      <c r="AY122" s="10">
        <v>0</v>
      </c>
      <c r="AZ122" s="9">
        <v>0</v>
      </c>
      <c r="BA122" s="10">
        <v>0</v>
      </c>
      <c r="BB122" s="9">
        <v>0</v>
      </c>
      <c r="BC122" s="10">
        <v>0</v>
      </c>
      <c r="BD122" s="9">
        <v>0</v>
      </c>
      <c r="BE122" s="10">
        <v>0</v>
      </c>
      <c r="BF122" s="9">
        <v>0</v>
      </c>
      <c r="BG122" s="10">
        <v>0</v>
      </c>
      <c r="BH122" s="9">
        <v>0</v>
      </c>
      <c r="BI122" s="10">
        <v>0</v>
      </c>
      <c r="BJ122" s="9">
        <v>0</v>
      </c>
      <c r="BK122" s="10">
        <v>0</v>
      </c>
      <c r="BL122" s="9">
        <v>0</v>
      </c>
      <c r="BM122" s="10">
        <v>0</v>
      </c>
      <c r="BN122" s="9">
        <v>0</v>
      </c>
      <c r="BO122" s="10">
        <v>0</v>
      </c>
      <c r="BP122" s="9">
        <v>4230</v>
      </c>
      <c r="BQ122" s="10">
        <v>3.7070622287271766E-3</v>
      </c>
    </row>
    <row r="123" spans="5:69" outlineLevel="6" x14ac:dyDescent="0.25">
      <c r="F123" s="8" t="s">
        <v>171</v>
      </c>
      <c r="J123" s="9">
        <v>0</v>
      </c>
      <c r="K123" s="10">
        <v>0</v>
      </c>
      <c r="L123" s="9">
        <v>0</v>
      </c>
      <c r="M123" s="10">
        <v>0</v>
      </c>
      <c r="N123" s="9">
        <v>0</v>
      </c>
      <c r="O123" s="10">
        <v>0</v>
      </c>
      <c r="P123" s="9">
        <v>0</v>
      </c>
      <c r="Q123" s="10">
        <v>0</v>
      </c>
      <c r="R123" s="9">
        <v>0</v>
      </c>
      <c r="S123" s="10">
        <v>0</v>
      </c>
      <c r="T123" s="9">
        <v>0</v>
      </c>
      <c r="U123" s="10">
        <v>0</v>
      </c>
      <c r="V123" s="9">
        <v>191.82</v>
      </c>
      <c r="W123" s="10">
        <v>1.4521628838916208E-3</v>
      </c>
      <c r="X123" s="9">
        <v>0</v>
      </c>
      <c r="Y123" s="10">
        <v>0</v>
      </c>
      <c r="Z123" s="9">
        <v>113.28</v>
      </c>
      <c r="AA123" s="10">
        <v>1.2528010521405445E-3</v>
      </c>
      <c r="AB123" s="9">
        <v>0</v>
      </c>
      <c r="AC123" s="10">
        <v>0</v>
      </c>
      <c r="AD123" s="9">
        <v>305.10000000000002</v>
      </c>
      <c r="AE123" s="10">
        <v>1.1837902908709711E-3</v>
      </c>
      <c r="AF123" s="9">
        <v>126.92</v>
      </c>
      <c r="AG123" s="10">
        <v>6.8740616339891484E-4</v>
      </c>
      <c r="AH123" s="9">
        <v>224.71</v>
      </c>
      <c r="AI123" s="10">
        <v>1.4751005314720717E-3</v>
      </c>
      <c r="AJ123" s="9">
        <v>0</v>
      </c>
      <c r="AK123" s="10">
        <v>0</v>
      </c>
      <c r="AL123" s="9">
        <v>148.02000000000001</v>
      </c>
      <c r="AM123" s="10">
        <v>8.9389893144594767E-4</v>
      </c>
      <c r="AN123" s="9">
        <v>64.7</v>
      </c>
      <c r="AO123" s="10">
        <v>6.1337537530135509E-4</v>
      </c>
      <c r="AP123" s="9">
        <v>0</v>
      </c>
      <c r="AQ123" s="10">
        <v>0</v>
      </c>
      <c r="AR123" s="9">
        <v>564.35</v>
      </c>
      <c r="AS123" s="10">
        <v>8.4099727210497658E-4</v>
      </c>
      <c r="AT123" s="9">
        <v>0</v>
      </c>
      <c r="AU123" s="10">
        <v>0</v>
      </c>
      <c r="AV123" s="9">
        <v>0</v>
      </c>
      <c r="AW123" s="10">
        <v>0</v>
      </c>
      <c r="AX123" s="9">
        <v>0</v>
      </c>
      <c r="AY123" s="10">
        <v>0</v>
      </c>
      <c r="AZ123" s="9">
        <v>0</v>
      </c>
      <c r="BA123" s="10">
        <v>0</v>
      </c>
      <c r="BB123" s="9">
        <v>0</v>
      </c>
      <c r="BC123" s="10">
        <v>0</v>
      </c>
      <c r="BD123" s="9">
        <v>0</v>
      </c>
      <c r="BE123" s="10">
        <v>0</v>
      </c>
      <c r="BF123" s="9">
        <v>0</v>
      </c>
      <c r="BG123" s="10">
        <v>0</v>
      </c>
      <c r="BH123" s="9">
        <v>0</v>
      </c>
      <c r="BI123" s="10">
        <v>0</v>
      </c>
      <c r="BJ123" s="9">
        <v>148.26</v>
      </c>
      <c r="BK123" s="10">
        <v>-0.74252516652476586</v>
      </c>
      <c r="BL123" s="9">
        <v>148.26</v>
      </c>
      <c r="BM123" s="10">
        <v>-0.74252516652476586</v>
      </c>
      <c r="BN123" s="9">
        <v>0</v>
      </c>
      <c r="BO123" s="10">
        <v>0</v>
      </c>
      <c r="BP123" s="9">
        <v>1017.71</v>
      </c>
      <c r="BQ123" s="10">
        <v>8.9189463375837711E-4</v>
      </c>
    </row>
    <row r="124" spans="5:69" outlineLevel="6" x14ac:dyDescent="0.25">
      <c r="F124" s="8" t="s">
        <v>172</v>
      </c>
      <c r="J124" s="9">
        <v>0</v>
      </c>
      <c r="K124" s="10">
        <v>0</v>
      </c>
      <c r="L124" s="9">
        <v>0</v>
      </c>
      <c r="M124" s="10">
        <v>0</v>
      </c>
      <c r="N124" s="9">
        <v>0</v>
      </c>
      <c r="O124" s="10">
        <v>0</v>
      </c>
      <c r="P124" s="9">
        <v>0</v>
      </c>
      <c r="Q124" s="10">
        <v>0</v>
      </c>
      <c r="R124" s="9">
        <v>0</v>
      </c>
      <c r="S124" s="10">
        <v>0</v>
      </c>
      <c r="T124" s="9">
        <v>0</v>
      </c>
      <c r="U124" s="10">
        <v>0</v>
      </c>
      <c r="V124" s="9">
        <v>48.1</v>
      </c>
      <c r="W124" s="10">
        <v>3.641384355916326E-4</v>
      </c>
      <c r="X124" s="9">
        <v>0</v>
      </c>
      <c r="Y124" s="10">
        <v>0</v>
      </c>
      <c r="Z124" s="9">
        <v>333.11</v>
      </c>
      <c r="AA124" s="10">
        <v>3.6839738566255015E-3</v>
      </c>
      <c r="AB124" s="9">
        <v>0</v>
      </c>
      <c r="AC124" s="10">
        <v>0</v>
      </c>
      <c r="AD124" s="9">
        <v>381.21</v>
      </c>
      <c r="AE124" s="10">
        <v>1.4790976623497961E-3</v>
      </c>
      <c r="AF124" s="9">
        <v>738.59</v>
      </c>
      <c r="AG124" s="10">
        <v>4.0002467556319293E-3</v>
      </c>
      <c r="AH124" s="9">
        <v>239.82</v>
      </c>
      <c r="AI124" s="10">
        <v>1.5742895708140813E-3</v>
      </c>
      <c r="AJ124" s="9">
        <v>682.4</v>
      </c>
      <c r="AK124" s="10">
        <v>1.0830719692118063E-2</v>
      </c>
      <c r="AL124" s="9">
        <v>34.15</v>
      </c>
      <c r="AM124" s="10">
        <v>2.0623326921280307E-4</v>
      </c>
      <c r="AN124" s="9">
        <v>207.71</v>
      </c>
      <c r="AO124" s="10">
        <v>1.9691530016050147E-3</v>
      </c>
      <c r="AP124" s="9">
        <v>0</v>
      </c>
      <c r="AQ124" s="10">
        <v>0</v>
      </c>
      <c r="AR124" s="9">
        <v>1902.67</v>
      </c>
      <c r="AS124" s="10">
        <v>2.8353686182616741E-3</v>
      </c>
      <c r="AT124" s="9">
        <v>0</v>
      </c>
      <c r="AU124" s="10">
        <v>0</v>
      </c>
      <c r="AV124" s="9">
        <v>0</v>
      </c>
      <c r="AW124" s="10">
        <v>0</v>
      </c>
      <c r="AX124" s="9">
        <v>0</v>
      </c>
      <c r="AY124" s="10">
        <v>0</v>
      </c>
      <c r="AZ124" s="9">
        <v>0</v>
      </c>
      <c r="BA124" s="10">
        <v>0</v>
      </c>
      <c r="BB124" s="9">
        <v>0</v>
      </c>
      <c r="BC124" s="10">
        <v>0</v>
      </c>
      <c r="BD124" s="9">
        <v>0</v>
      </c>
      <c r="BE124" s="10">
        <v>0</v>
      </c>
      <c r="BF124" s="9">
        <v>0</v>
      </c>
      <c r="BG124" s="10">
        <v>0</v>
      </c>
      <c r="BH124" s="9">
        <v>0</v>
      </c>
      <c r="BI124" s="10">
        <v>0</v>
      </c>
      <c r="BJ124" s="9">
        <v>0</v>
      </c>
      <c r="BK124" s="10">
        <v>0</v>
      </c>
      <c r="BL124" s="9">
        <v>0</v>
      </c>
      <c r="BM124" s="10">
        <v>0</v>
      </c>
      <c r="BN124" s="9">
        <v>0</v>
      </c>
      <c r="BO124" s="10">
        <v>0</v>
      </c>
      <c r="BP124" s="9">
        <v>2283.88</v>
      </c>
      <c r="BQ124" s="10">
        <v>2.0015331638168852E-3</v>
      </c>
    </row>
    <row r="125" spans="5:69" outlineLevel="6" x14ac:dyDescent="0.25">
      <c r="F125" s="8" t="s">
        <v>173</v>
      </c>
      <c r="J125" s="9">
        <v>0</v>
      </c>
      <c r="K125" s="10">
        <v>0</v>
      </c>
      <c r="L125" s="9">
        <v>0</v>
      </c>
      <c r="M125" s="10">
        <v>0</v>
      </c>
      <c r="N125" s="9">
        <v>0</v>
      </c>
      <c r="O125" s="10">
        <v>0</v>
      </c>
      <c r="P125" s="9">
        <v>0</v>
      </c>
      <c r="Q125" s="10">
        <v>0</v>
      </c>
      <c r="R125" s="9">
        <v>0</v>
      </c>
      <c r="S125" s="10">
        <v>0</v>
      </c>
      <c r="T125" s="9">
        <v>0</v>
      </c>
      <c r="U125" s="10">
        <v>0</v>
      </c>
      <c r="V125" s="9">
        <v>0</v>
      </c>
      <c r="W125" s="10">
        <v>0</v>
      </c>
      <c r="X125" s="9">
        <v>0</v>
      </c>
      <c r="Y125" s="10">
        <v>0</v>
      </c>
      <c r="Z125" s="9">
        <v>0</v>
      </c>
      <c r="AA125" s="10">
        <v>0</v>
      </c>
      <c r="AB125" s="9">
        <v>0</v>
      </c>
      <c r="AC125" s="10">
        <v>0</v>
      </c>
      <c r="AD125" s="9">
        <v>0</v>
      </c>
      <c r="AE125" s="10">
        <v>0</v>
      </c>
      <c r="AF125" s="9">
        <v>0</v>
      </c>
      <c r="AG125" s="10">
        <v>0</v>
      </c>
      <c r="AH125" s="9">
        <v>0</v>
      </c>
      <c r="AI125" s="10">
        <v>0</v>
      </c>
      <c r="AJ125" s="9">
        <v>0</v>
      </c>
      <c r="AK125" s="10">
        <v>0</v>
      </c>
      <c r="AL125" s="9">
        <v>2.1800000000000002</v>
      </c>
      <c r="AM125" s="10">
        <v>1.3165110596893433E-5</v>
      </c>
      <c r="AN125" s="9">
        <v>56.2</v>
      </c>
      <c r="AO125" s="10">
        <v>5.3279282985990966E-4</v>
      </c>
      <c r="AP125" s="9">
        <v>0</v>
      </c>
      <c r="AQ125" s="10">
        <v>0</v>
      </c>
      <c r="AR125" s="9">
        <v>58.38</v>
      </c>
      <c r="AS125" s="10">
        <v>8.6998176212436484E-5</v>
      </c>
      <c r="AT125" s="9">
        <v>0</v>
      </c>
      <c r="AU125" s="10">
        <v>0</v>
      </c>
      <c r="AV125" s="9">
        <v>0</v>
      </c>
      <c r="AW125" s="10">
        <v>0</v>
      </c>
      <c r="AX125" s="9">
        <v>0</v>
      </c>
      <c r="AY125" s="10">
        <v>0</v>
      </c>
      <c r="AZ125" s="9">
        <v>0</v>
      </c>
      <c r="BA125" s="10">
        <v>0</v>
      </c>
      <c r="BB125" s="9">
        <v>0</v>
      </c>
      <c r="BC125" s="10">
        <v>0</v>
      </c>
      <c r="BD125" s="9">
        <v>0</v>
      </c>
      <c r="BE125" s="10">
        <v>0</v>
      </c>
      <c r="BF125" s="9">
        <v>0</v>
      </c>
      <c r="BG125" s="10">
        <v>0</v>
      </c>
      <c r="BH125" s="9">
        <v>0</v>
      </c>
      <c r="BI125" s="10">
        <v>0</v>
      </c>
      <c r="BJ125" s="9">
        <v>0</v>
      </c>
      <c r="BK125" s="10">
        <v>0</v>
      </c>
      <c r="BL125" s="9">
        <v>0</v>
      </c>
      <c r="BM125" s="10">
        <v>0</v>
      </c>
      <c r="BN125" s="9">
        <v>0</v>
      </c>
      <c r="BO125" s="10">
        <v>0</v>
      </c>
      <c r="BP125" s="9">
        <v>58.38</v>
      </c>
      <c r="BQ125" s="10">
        <v>5.1162717000731108E-5</v>
      </c>
    </row>
    <row r="126" spans="5:69" outlineLevel="6" x14ac:dyDescent="0.25">
      <c r="F126" s="8" t="s">
        <v>174</v>
      </c>
      <c r="J126" s="9">
        <v>0</v>
      </c>
      <c r="K126" s="10">
        <v>0</v>
      </c>
      <c r="L126" s="9">
        <v>0</v>
      </c>
      <c r="M126" s="10">
        <v>0</v>
      </c>
      <c r="N126" s="9">
        <v>0</v>
      </c>
      <c r="O126" s="10">
        <v>0</v>
      </c>
      <c r="P126" s="9">
        <v>0</v>
      </c>
      <c r="Q126" s="10">
        <v>0</v>
      </c>
      <c r="R126" s="9">
        <v>0</v>
      </c>
      <c r="S126" s="10">
        <v>0</v>
      </c>
      <c r="T126" s="9">
        <v>0</v>
      </c>
      <c r="U126" s="10">
        <v>0</v>
      </c>
      <c r="V126" s="9">
        <v>215.05</v>
      </c>
      <c r="W126" s="10">
        <v>1.6280243362573929E-3</v>
      </c>
      <c r="X126" s="9">
        <v>0</v>
      </c>
      <c r="Y126" s="10">
        <v>0</v>
      </c>
      <c r="Z126" s="9">
        <v>357.89</v>
      </c>
      <c r="AA126" s="10">
        <v>3.9580240867812455E-3</v>
      </c>
      <c r="AB126" s="9">
        <v>0</v>
      </c>
      <c r="AC126" s="10">
        <v>0</v>
      </c>
      <c r="AD126" s="9">
        <v>572.94000000000005</v>
      </c>
      <c r="AE126" s="10">
        <v>2.223011501971859E-3</v>
      </c>
      <c r="AF126" s="9">
        <v>127.94</v>
      </c>
      <c r="AG126" s="10">
        <v>6.9293054321822531E-4</v>
      </c>
      <c r="AH126" s="9">
        <v>163</v>
      </c>
      <c r="AI126" s="10">
        <v>1.0700075058072524E-3</v>
      </c>
      <c r="AJ126" s="9">
        <v>78</v>
      </c>
      <c r="AK126" s="10">
        <v>1.2379779249490168E-3</v>
      </c>
      <c r="AL126" s="9">
        <v>0</v>
      </c>
      <c r="AM126" s="10">
        <v>0</v>
      </c>
      <c r="AN126" s="9">
        <v>25</v>
      </c>
      <c r="AO126" s="10">
        <v>2.3700748659248651E-4</v>
      </c>
      <c r="AP126" s="9">
        <v>0</v>
      </c>
      <c r="AQ126" s="10">
        <v>0</v>
      </c>
      <c r="AR126" s="9">
        <v>393.94</v>
      </c>
      <c r="AS126" s="10">
        <v>5.8705141379114816E-4</v>
      </c>
      <c r="AT126" s="9">
        <v>0</v>
      </c>
      <c r="AU126" s="10">
        <v>0</v>
      </c>
      <c r="AV126" s="9">
        <v>0</v>
      </c>
      <c r="AW126" s="10">
        <v>0</v>
      </c>
      <c r="AX126" s="9">
        <v>0</v>
      </c>
      <c r="AY126" s="10">
        <v>0</v>
      </c>
      <c r="AZ126" s="9">
        <v>0</v>
      </c>
      <c r="BA126" s="10">
        <v>0</v>
      </c>
      <c r="BB126" s="9">
        <v>0</v>
      </c>
      <c r="BC126" s="10">
        <v>0</v>
      </c>
      <c r="BD126" s="9">
        <v>0</v>
      </c>
      <c r="BE126" s="10">
        <v>0</v>
      </c>
      <c r="BF126" s="9">
        <v>0</v>
      </c>
      <c r="BG126" s="10">
        <v>0</v>
      </c>
      <c r="BH126" s="9">
        <v>0</v>
      </c>
      <c r="BI126" s="10">
        <v>0</v>
      </c>
      <c r="BJ126" s="9">
        <v>41.5</v>
      </c>
      <c r="BK126" s="10">
        <v>-0.20784294085240648</v>
      </c>
      <c r="BL126" s="9">
        <v>41.5</v>
      </c>
      <c r="BM126" s="10">
        <v>-0.20784294085240648</v>
      </c>
      <c r="BN126" s="9">
        <v>0</v>
      </c>
      <c r="BO126" s="10">
        <v>0</v>
      </c>
      <c r="BP126" s="9">
        <v>1008.38</v>
      </c>
      <c r="BQ126" s="10">
        <v>8.8371806387799298E-4</v>
      </c>
    </row>
    <row r="127" spans="5:69" outlineLevel="6" x14ac:dyDescent="0.25">
      <c r="F127" s="8" t="s">
        <v>175</v>
      </c>
      <c r="J127" s="9">
        <v>0</v>
      </c>
      <c r="K127" s="10">
        <v>0</v>
      </c>
      <c r="L127" s="9">
        <v>0</v>
      </c>
      <c r="M127" s="10">
        <v>0</v>
      </c>
      <c r="N127" s="9">
        <v>0</v>
      </c>
      <c r="O127" s="10">
        <v>0</v>
      </c>
      <c r="P127" s="9">
        <v>0</v>
      </c>
      <c r="Q127" s="10">
        <v>0</v>
      </c>
      <c r="R127" s="9">
        <v>0</v>
      </c>
      <c r="S127" s="10">
        <v>0</v>
      </c>
      <c r="T127" s="9">
        <v>0</v>
      </c>
      <c r="U127" s="10">
        <v>0</v>
      </c>
      <c r="V127" s="9">
        <v>0</v>
      </c>
      <c r="W127" s="10">
        <v>0</v>
      </c>
      <c r="X127" s="9">
        <v>0</v>
      </c>
      <c r="Y127" s="10">
        <v>0</v>
      </c>
      <c r="Z127" s="9">
        <v>0</v>
      </c>
      <c r="AA127" s="10">
        <v>0</v>
      </c>
      <c r="AB127" s="9">
        <v>0</v>
      </c>
      <c r="AC127" s="10">
        <v>0</v>
      </c>
      <c r="AD127" s="9">
        <v>0</v>
      </c>
      <c r="AE127" s="10">
        <v>0</v>
      </c>
      <c r="AF127" s="9">
        <v>0</v>
      </c>
      <c r="AG127" s="10">
        <v>0</v>
      </c>
      <c r="AH127" s="9">
        <v>12.72</v>
      </c>
      <c r="AI127" s="10">
        <v>8.3499972232320551E-5</v>
      </c>
      <c r="AJ127" s="9">
        <v>0</v>
      </c>
      <c r="AK127" s="10">
        <v>0</v>
      </c>
      <c r="AL127" s="9">
        <v>0</v>
      </c>
      <c r="AM127" s="10">
        <v>0</v>
      </c>
      <c r="AN127" s="9">
        <v>7</v>
      </c>
      <c r="AO127" s="10">
        <v>6.6362096245896221E-5</v>
      </c>
      <c r="AP127" s="9">
        <v>0</v>
      </c>
      <c r="AQ127" s="10">
        <v>0</v>
      </c>
      <c r="AR127" s="9">
        <v>19.72</v>
      </c>
      <c r="AS127" s="10">
        <v>2.938684540783226E-5</v>
      </c>
      <c r="AT127" s="9">
        <v>0</v>
      </c>
      <c r="AU127" s="10">
        <v>0</v>
      </c>
      <c r="AV127" s="9">
        <v>7.51</v>
      </c>
      <c r="AW127" s="10">
        <v>3.7847080659637828E-4</v>
      </c>
      <c r="AX127" s="9">
        <v>0</v>
      </c>
      <c r="AY127" s="10">
        <v>0</v>
      </c>
      <c r="AZ127" s="9">
        <v>7.51</v>
      </c>
      <c r="BA127" s="10">
        <v>3.7847080659637828E-4</v>
      </c>
      <c r="BB127" s="9">
        <v>0</v>
      </c>
      <c r="BC127" s="10">
        <v>0</v>
      </c>
      <c r="BD127" s="9">
        <v>0</v>
      </c>
      <c r="BE127" s="10">
        <v>0</v>
      </c>
      <c r="BF127" s="9">
        <v>0</v>
      </c>
      <c r="BG127" s="10">
        <v>0</v>
      </c>
      <c r="BH127" s="9">
        <v>0</v>
      </c>
      <c r="BI127" s="10">
        <v>0</v>
      </c>
      <c r="BJ127" s="9">
        <v>0</v>
      </c>
      <c r="BK127" s="10">
        <v>0</v>
      </c>
      <c r="BL127" s="9">
        <v>0</v>
      </c>
      <c r="BM127" s="10">
        <v>0</v>
      </c>
      <c r="BN127" s="9">
        <v>0</v>
      </c>
      <c r="BO127" s="10">
        <v>0</v>
      </c>
      <c r="BP127" s="9">
        <v>27.23</v>
      </c>
      <c r="BQ127" s="10">
        <v>2.3863665363650361E-5</v>
      </c>
    </row>
    <row r="128" spans="5:69" outlineLevel="5" x14ac:dyDescent="0.25">
      <c r="F128" s="8" t="s">
        <v>176</v>
      </c>
      <c r="J128" s="11">
        <f t="shared" ref="J128:AO128" si="32">SUM(J117:J127)</f>
        <v>343</v>
      </c>
      <c r="K128" s="12">
        <f t="shared" si="32"/>
        <v>3.3765498905426877E-3</v>
      </c>
      <c r="L128" s="11">
        <f t="shared" si="32"/>
        <v>280</v>
      </c>
      <c r="M128" s="12">
        <f t="shared" si="32"/>
        <v>3.0765576089257971E-3</v>
      </c>
      <c r="N128" s="11">
        <f t="shared" si="32"/>
        <v>0</v>
      </c>
      <c r="O128" s="12">
        <f t="shared" si="32"/>
        <v>0</v>
      </c>
      <c r="P128" s="11">
        <f t="shared" si="32"/>
        <v>0</v>
      </c>
      <c r="Q128" s="12">
        <f t="shared" si="32"/>
        <v>0</v>
      </c>
      <c r="R128" s="11">
        <f t="shared" si="32"/>
        <v>0</v>
      </c>
      <c r="S128" s="12">
        <f t="shared" si="32"/>
        <v>0</v>
      </c>
      <c r="T128" s="11">
        <f t="shared" si="32"/>
        <v>623</v>
      </c>
      <c r="U128" s="12">
        <f t="shared" si="32"/>
        <v>3.233979227679042E-3</v>
      </c>
      <c r="V128" s="11">
        <f t="shared" si="32"/>
        <v>1130.75</v>
      </c>
      <c r="W128" s="12">
        <f t="shared" si="32"/>
        <v>8.560281414661924E-3</v>
      </c>
      <c r="X128" s="11">
        <f t="shared" si="32"/>
        <v>0</v>
      </c>
      <c r="Y128" s="12">
        <f t="shared" si="32"/>
        <v>0</v>
      </c>
      <c r="Z128" s="11">
        <f t="shared" si="32"/>
        <v>1528.62</v>
      </c>
      <c r="AA128" s="12">
        <f t="shared" si="32"/>
        <v>1.6905515045224924E-2</v>
      </c>
      <c r="AB128" s="11">
        <f t="shared" si="32"/>
        <v>0</v>
      </c>
      <c r="AC128" s="12">
        <f t="shared" si="32"/>
        <v>0</v>
      </c>
      <c r="AD128" s="11">
        <f t="shared" si="32"/>
        <v>2659.37</v>
      </c>
      <c r="AE128" s="12">
        <f t="shared" si="32"/>
        <v>1.0318375568120399E-2</v>
      </c>
      <c r="AF128" s="11">
        <f t="shared" si="32"/>
        <v>2087.94</v>
      </c>
      <c r="AG128" s="12">
        <f t="shared" si="32"/>
        <v>1.1308405490128664E-2</v>
      </c>
      <c r="AH128" s="11">
        <f t="shared" si="32"/>
        <v>1794.27</v>
      </c>
      <c r="AI128" s="12">
        <f t="shared" si="32"/>
        <v>1.1778419432176557E-2</v>
      </c>
      <c r="AJ128" s="11">
        <f t="shared" si="32"/>
        <v>1258.01</v>
      </c>
      <c r="AK128" s="12">
        <f t="shared" si="32"/>
        <v>1.9966520632886058E-2</v>
      </c>
      <c r="AL128" s="11">
        <f t="shared" si="32"/>
        <v>393.84</v>
      </c>
      <c r="AM128" s="12">
        <f t="shared" si="32"/>
        <v>2.3784161272846376E-3</v>
      </c>
      <c r="AN128" s="11">
        <f t="shared" si="32"/>
        <v>1143.23</v>
      </c>
      <c r="AO128" s="12">
        <f t="shared" si="32"/>
        <v>1.0838162755885132E-2</v>
      </c>
      <c r="AP128" s="11">
        <f t="shared" ref="AP128:BU128" si="33">SUM(AP117:AP127)</f>
        <v>0</v>
      </c>
      <c r="AQ128" s="12">
        <f t="shared" si="33"/>
        <v>0</v>
      </c>
      <c r="AR128" s="11">
        <f t="shared" si="33"/>
        <v>6677.29</v>
      </c>
      <c r="AS128" s="12">
        <f t="shared" si="33"/>
        <v>9.9505318951959576E-3</v>
      </c>
      <c r="AT128" s="11">
        <f t="shared" si="33"/>
        <v>0</v>
      </c>
      <c r="AU128" s="12">
        <f t="shared" si="33"/>
        <v>0</v>
      </c>
      <c r="AV128" s="11">
        <f t="shared" si="33"/>
        <v>7.51</v>
      </c>
      <c r="AW128" s="12">
        <f t="shared" si="33"/>
        <v>3.7847080659637828E-4</v>
      </c>
      <c r="AX128" s="11">
        <f t="shared" si="33"/>
        <v>0</v>
      </c>
      <c r="AY128" s="12">
        <f t="shared" si="33"/>
        <v>0</v>
      </c>
      <c r="AZ128" s="11">
        <f t="shared" si="33"/>
        <v>7.51</v>
      </c>
      <c r="BA128" s="12">
        <f t="shared" si="33"/>
        <v>3.7847080659637828E-4</v>
      </c>
      <c r="BB128" s="11">
        <f t="shared" si="33"/>
        <v>0</v>
      </c>
      <c r="BC128" s="12">
        <f t="shared" si="33"/>
        <v>0</v>
      </c>
      <c r="BD128" s="11">
        <f t="shared" si="33"/>
        <v>0</v>
      </c>
      <c r="BE128" s="12">
        <f t="shared" si="33"/>
        <v>0</v>
      </c>
      <c r="BF128" s="11">
        <f t="shared" si="33"/>
        <v>0</v>
      </c>
      <c r="BG128" s="12">
        <f t="shared" si="33"/>
        <v>0</v>
      </c>
      <c r="BH128" s="11">
        <f t="shared" si="33"/>
        <v>0</v>
      </c>
      <c r="BI128" s="12">
        <f t="shared" si="33"/>
        <v>0</v>
      </c>
      <c r="BJ128" s="11">
        <f t="shared" si="33"/>
        <v>189.76</v>
      </c>
      <c r="BK128" s="12">
        <f t="shared" si="33"/>
        <v>-0.95036810737717237</v>
      </c>
      <c r="BL128" s="11">
        <f t="shared" si="33"/>
        <v>189.76</v>
      </c>
      <c r="BM128" s="12">
        <f t="shared" si="33"/>
        <v>-0.95036810737717237</v>
      </c>
      <c r="BN128" s="11">
        <f t="shared" si="33"/>
        <v>0</v>
      </c>
      <c r="BO128" s="12">
        <f t="shared" si="33"/>
        <v>0</v>
      </c>
      <c r="BP128" s="11">
        <f t="shared" si="33"/>
        <v>10156.929999999998</v>
      </c>
      <c r="BQ128" s="12">
        <f t="shared" si="33"/>
        <v>8.9012698730084935E-3</v>
      </c>
    </row>
    <row r="129" spans="5:69" outlineLevel="5" x14ac:dyDescent="0.25">
      <c r="F129" s="8" t="s">
        <v>177</v>
      </c>
      <c r="J129" s="9">
        <v>0</v>
      </c>
      <c r="K129" s="10">
        <v>0</v>
      </c>
      <c r="L129" s="9">
        <v>0</v>
      </c>
      <c r="M129" s="10">
        <v>0</v>
      </c>
      <c r="N129" s="9">
        <v>0</v>
      </c>
      <c r="O129" s="10">
        <v>0</v>
      </c>
      <c r="P129" s="9">
        <v>0</v>
      </c>
      <c r="Q129" s="10">
        <v>0</v>
      </c>
      <c r="R129" s="9">
        <v>0</v>
      </c>
      <c r="S129" s="10">
        <v>0</v>
      </c>
      <c r="T129" s="9">
        <v>0</v>
      </c>
      <c r="U129" s="10">
        <v>0</v>
      </c>
      <c r="V129" s="9">
        <v>0</v>
      </c>
      <c r="W129" s="10">
        <v>0</v>
      </c>
      <c r="X129" s="9">
        <v>0</v>
      </c>
      <c r="Y129" s="10">
        <v>0</v>
      </c>
      <c r="Z129" s="9">
        <v>0</v>
      </c>
      <c r="AA129" s="10">
        <v>0</v>
      </c>
      <c r="AB129" s="9">
        <v>0</v>
      </c>
      <c r="AC129" s="10">
        <v>0</v>
      </c>
      <c r="AD129" s="9">
        <v>0</v>
      </c>
      <c r="AE129" s="10">
        <v>0</v>
      </c>
      <c r="AF129" s="9">
        <v>0</v>
      </c>
      <c r="AG129" s="10">
        <v>0</v>
      </c>
      <c r="AH129" s="9">
        <v>0</v>
      </c>
      <c r="AI129" s="10">
        <v>0</v>
      </c>
      <c r="AJ129" s="9">
        <v>0</v>
      </c>
      <c r="AK129" s="10">
        <v>0</v>
      </c>
      <c r="AL129" s="9">
        <v>0</v>
      </c>
      <c r="AM129" s="10">
        <v>0</v>
      </c>
      <c r="AN129" s="9">
        <v>0</v>
      </c>
      <c r="AO129" s="10">
        <v>0</v>
      </c>
      <c r="AP129" s="9">
        <v>0</v>
      </c>
      <c r="AQ129" s="10">
        <v>0</v>
      </c>
      <c r="AR129" s="9">
        <v>0</v>
      </c>
      <c r="AS129" s="10">
        <v>0</v>
      </c>
      <c r="AT129" s="9">
        <v>0</v>
      </c>
      <c r="AU129" s="10">
        <v>0</v>
      </c>
      <c r="AV129" s="9">
        <v>0</v>
      </c>
      <c r="AW129" s="10">
        <v>0</v>
      </c>
      <c r="AX129" s="9">
        <v>0</v>
      </c>
      <c r="AY129" s="10">
        <v>0</v>
      </c>
      <c r="AZ129" s="9">
        <v>0</v>
      </c>
      <c r="BA129" s="10">
        <v>0</v>
      </c>
      <c r="BB129" s="9">
        <v>0</v>
      </c>
      <c r="BC129" s="10">
        <v>0</v>
      </c>
      <c r="BD129" s="9">
        <v>0</v>
      </c>
      <c r="BE129" s="10">
        <v>0</v>
      </c>
      <c r="BF129" s="9">
        <v>0</v>
      </c>
      <c r="BG129" s="10">
        <v>0</v>
      </c>
      <c r="BH129" s="9">
        <v>0</v>
      </c>
      <c r="BI129" s="10">
        <v>0</v>
      </c>
      <c r="BJ129" s="9">
        <v>70.77</v>
      </c>
      <c r="BK129" s="10">
        <v>-0.35443481744879052</v>
      </c>
      <c r="BL129" s="9">
        <v>70.77</v>
      </c>
      <c r="BM129" s="10">
        <v>-0.35443481744879052</v>
      </c>
      <c r="BN129" s="9">
        <v>0</v>
      </c>
      <c r="BO129" s="10">
        <v>0</v>
      </c>
      <c r="BP129" s="9">
        <v>70.77</v>
      </c>
      <c r="BQ129" s="10">
        <v>6.202099147210928E-5</v>
      </c>
    </row>
    <row r="130" spans="5:69" outlineLevel="5" x14ac:dyDescent="0.25">
      <c r="F130" s="8" t="s">
        <v>178</v>
      </c>
      <c r="J130" s="9">
        <v>211.92</v>
      </c>
      <c r="K130" s="10">
        <v>2.0861762472414178E-3</v>
      </c>
      <c r="L130" s="9">
        <v>0</v>
      </c>
      <c r="M130" s="10">
        <v>0</v>
      </c>
      <c r="N130" s="9">
        <v>0</v>
      </c>
      <c r="O130" s="10">
        <v>0</v>
      </c>
      <c r="P130" s="9">
        <v>0</v>
      </c>
      <c r="Q130" s="10">
        <v>0</v>
      </c>
      <c r="R130" s="9">
        <v>0</v>
      </c>
      <c r="S130" s="10">
        <v>0</v>
      </c>
      <c r="T130" s="9">
        <v>211.92</v>
      </c>
      <c r="U130" s="10">
        <v>1.1000720352002287E-3</v>
      </c>
      <c r="V130" s="9">
        <v>0</v>
      </c>
      <c r="W130" s="10">
        <v>0</v>
      </c>
      <c r="X130" s="9">
        <v>0</v>
      </c>
      <c r="Y130" s="10">
        <v>0</v>
      </c>
      <c r="Z130" s="9">
        <v>29.66</v>
      </c>
      <c r="AA130" s="10">
        <v>3.2801976700643144E-4</v>
      </c>
      <c r="AB130" s="9">
        <v>0</v>
      </c>
      <c r="AC130" s="10">
        <v>0</v>
      </c>
      <c r="AD130" s="9">
        <v>29.66</v>
      </c>
      <c r="AE130" s="10">
        <v>1.1508102270479515E-4</v>
      </c>
      <c r="AF130" s="9">
        <v>211.98</v>
      </c>
      <c r="AG130" s="10">
        <v>1.1480961118602423E-3</v>
      </c>
      <c r="AH130" s="9">
        <v>1072.25</v>
      </c>
      <c r="AI130" s="10">
        <v>7.038745693876235E-3</v>
      </c>
      <c r="AJ130" s="9">
        <v>29.65</v>
      </c>
      <c r="AK130" s="10">
        <v>4.7059032659920954E-4</v>
      </c>
      <c r="AL130" s="9">
        <v>0</v>
      </c>
      <c r="AM130" s="10">
        <v>0</v>
      </c>
      <c r="AN130" s="9">
        <v>0</v>
      </c>
      <c r="AO130" s="10">
        <v>0</v>
      </c>
      <c r="AP130" s="9">
        <v>0</v>
      </c>
      <c r="AQ130" s="10">
        <v>0</v>
      </c>
      <c r="AR130" s="9">
        <v>1313.88</v>
      </c>
      <c r="AS130" s="10">
        <v>1.9579507324768083E-3</v>
      </c>
      <c r="AT130" s="9">
        <v>105.43</v>
      </c>
      <c r="AU130" s="10">
        <v>0</v>
      </c>
      <c r="AV130" s="9">
        <v>0</v>
      </c>
      <c r="AW130" s="10">
        <v>0</v>
      </c>
      <c r="AX130" s="9">
        <v>0</v>
      </c>
      <c r="AY130" s="10">
        <v>0</v>
      </c>
      <c r="AZ130" s="9">
        <v>105.43</v>
      </c>
      <c r="BA130" s="10">
        <v>5.313206010580049E-3</v>
      </c>
      <c r="BB130" s="9">
        <v>0</v>
      </c>
      <c r="BC130" s="10">
        <v>0</v>
      </c>
      <c r="BD130" s="9">
        <v>0</v>
      </c>
      <c r="BE130" s="10">
        <v>0</v>
      </c>
      <c r="BF130" s="9">
        <v>0</v>
      </c>
      <c r="BG130" s="10">
        <v>0</v>
      </c>
      <c r="BH130" s="9">
        <v>57.78</v>
      </c>
      <c r="BI130" s="10">
        <v>0</v>
      </c>
      <c r="BJ130" s="9">
        <v>992.9</v>
      </c>
      <c r="BK130" s="10">
        <v>-4.9727049631892628</v>
      </c>
      <c r="BL130" s="9">
        <v>1050.68</v>
      </c>
      <c r="BM130" s="10">
        <v>-5.2620824360194325</v>
      </c>
      <c r="BN130" s="9">
        <v>0</v>
      </c>
      <c r="BO130" s="10">
        <v>0</v>
      </c>
      <c r="BP130" s="9">
        <v>2711.57</v>
      </c>
      <c r="BQ130" s="10">
        <v>2.3763495809810287E-3</v>
      </c>
    </row>
    <row r="131" spans="5:69" outlineLevel="5" x14ac:dyDescent="0.25">
      <c r="F131" s="8" t="s">
        <v>179</v>
      </c>
      <c r="J131" s="9">
        <v>2871.06</v>
      </c>
      <c r="K131" s="10">
        <v>2.8263199209158856E-2</v>
      </c>
      <c r="L131" s="9">
        <v>1816.4</v>
      </c>
      <c r="M131" s="10">
        <v>1.9958068717331492E-2</v>
      </c>
      <c r="N131" s="9">
        <v>0</v>
      </c>
      <c r="O131" s="10">
        <v>0</v>
      </c>
      <c r="P131" s="9">
        <v>0</v>
      </c>
      <c r="Q131" s="10">
        <v>0</v>
      </c>
      <c r="R131" s="9">
        <v>30.17</v>
      </c>
      <c r="S131" s="10">
        <v>0.62671375155795594</v>
      </c>
      <c r="T131" s="9">
        <v>4717.63</v>
      </c>
      <c r="U131" s="10">
        <v>2.4489113039928536E-2</v>
      </c>
      <c r="V131" s="9">
        <v>917.3</v>
      </c>
      <c r="W131" s="10">
        <v>6.9443697914387649E-3</v>
      </c>
      <c r="X131" s="9">
        <v>0</v>
      </c>
      <c r="Y131" s="10">
        <v>0</v>
      </c>
      <c r="Z131" s="9">
        <v>1039.8900000000001</v>
      </c>
      <c r="AA131" s="10">
        <v>1.1500488048291234E-2</v>
      </c>
      <c r="AB131" s="9">
        <v>0</v>
      </c>
      <c r="AC131" s="10">
        <v>0</v>
      </c>
      <c r="AD131" s="9">
        <v>1957.19</v>
      </c>
      <c r="AE131" s="10">
        <v>7.5939118957383013E-3</v>
      </c>
      <c r="AF131" s="9">
        <v>841.13</v>
      </c>
      <c r="AG131" s="10">
        <v>4.5556094092320297E-3</v>
      </c>
      <c r="AH131" s="9">
        <v>1767.73</v>
      </c>
      <c r="AI131" s="10">
        <v>1.1604198578163524E-2</v>
      </c>
      <c r="AJ131" s="9">
        <v>1145.99</v>
      </c>
      <c r="AK131" s="10">
        <v>1.8188593874516969E-2</v>
      </c>
      <c r="AL131" s="9">
        <v>1672.43</v>
      </c>
      <c r="AM131" s="10">
        <v>1.0099874273193799E-2</v>
      </c>
      <c r="AN131" s="9">
        <v>520.20000000000005</v>
      </c>
      <c r="AO131" s="10">
        <v>4.9316517810164594E-3</v>
      </c>
      <c r="AP131" s="9">
        <v>0</v>
      </c>
      <c r="AQ131" s="10">
        <v>0</v>
      </c>
      <c r="AR131" s="9">
        <v>5947.48</v>
      </c>
      <c r="AS131" s="10">
        <v>8.8629652802319579E-3</v>
      </c>
      <c r="AT131" s="9">
        <v>0</v>
      </c>
      <c r="AU131" s="10">
        <v>0</v>
      </c>
      <c r="AV131" s="9">
        <v>0</v>
      </c>
      <c r="AW131" s="10">
        <v>0</v>
      </c>
      <c r="AX131" s="9">
        <v>0</v>
      </c>
      <c r="AY131" s="10">
        <v>0</v>
      </c>
      <c r="AZ131" s="9">
        <v>0</v>
      </c>
      <c r="BA131" s="10">
        <v>0</v>
      </c>
      <c r="BB131" s="9">
        <v>0</v>
      </c>
      <c r="BC131" s="10">
        <v>0</v>
      </c>
      <c r="BD131" s="9">
        <v>0</v>
      </c>
      <c r="BE131" s="10">
        <v>0</v>
      </c>
      <c r="BF131" s="9">
        <v>0</v>
      </c>
      <c r="BG131" s="10">
        <v>0</v>
      </c>
      <c r="BH131" s="9">
        <v>0</v>
      </c>
      <c r="BI131" s="10">
        <v>0</v>
      </c>
      <c r="BJ131" s="9">
        <v>8.9700000000000006</v>
      </c>
      <c r="BK131" s="10">
        <v>-4.4924124805929791E-2</v>
      </c>
      <c r="BL131" s="9">
        <v>8.9700000000000006</v>
      </c>
      <c r="BM131" s="10">
        <v>-4.4924124805929791E-2</v>
      </c>
      <c r="BN131" s="9">
        <v>0</v>
      </c>
      <c r="BO131" s="10">
        <v>0</v>
      </c>
      <c r="BP131" s="9">
        <v>12631.27</v>
      </c>
      <c r="BQ131" s="10">
        <v>1.1069717238263528E-2</v>
      </c>
    </row>
    <row r="132" spans="5:69" outlineLevel="5" x14ac:dyDescent="0.25">
      <c r="F132" s="8" t="s">
        <v>180</v>
      </c>
      <c r="J132" s="9">
        <v>0</v>
      </c>
      <c r="K132" s="10">
        <v>0</v>
      </c>
      <c r="L132" s="9">
        <v>0</v>
      </c>
      <c r="M132" s="10">
        <v>0</v>
      </c>
      <c r="N132" s="9">
        <v>0</v>
      </c>
      <c r="O132" s="10">
        <v>0</v>
      </c>
      <c r="P132" s="9">
        <v>0</v>
      </c>
      <c r="Q132" s="10">
        <v>0</v>
      </c>
      <c r="R132" s="9">
        <v>0</v>
      </c>
      <c r="S132" s="10">
        <v>0</v>
      </c>
      <c r="T132" s="9">
        <v>0</v>
      </c>
      <c r="U132" s="10">
        <v>0</v>
      </c>
      <c r="V132" s="9">
        <v>22.28</v>
      </c>
      <c r="W132" s="10">
        <v>1.6866952900169594E-4</v>
      </c>
      <c r="X132" s="9">
        <v>0</v>
      </c>
      <c r="Y132" s="10">
        <v>0</v>
      </c>
      <c r="Z132" s="9">
        <v>0</v>
      </c>
      <c r="AA132" s="10">
        <v>0</v>
      </c>
      <c r="AB132" s="9">
        <v>0</v>
      </c>
      <c r="AC132" s="10">
        <v>0</v>
      </c>
      <c r="AD132" s="9">
        <v>22.28</v>
      </c>
      <c r="AE132" s="10">
        <v>8.6446567291397023E-5</v>
      </c>
      <c r="AF132" s="9">
        <v>0</v>
      </c>
      <c r="AG132" s="10">
        <v>0</v>
      </c>
      <c r="AH132" s="9">
        <v>0</v>
      </c>
      <c r="AI132" s="10">
        <v>0</v>
      </c>
      <c r="AJ132" s="9">
        <v>0</v>
      </c>
      <c r="AK132" s="10">
        <v>0</v>
      </c>
      <c r="AL132" s="9">
        <v>84.71</v>
      </c>
      <c r="AM132" s="10">
        <v>5.115672103957993E-4</v>
      </c>
      <c r="AN132" s="9">
        <v>0</v>
      </c>
      <c r="AO132" s="10">
        <v>0</v>
      </c>
      <c r="AP132" s="9">
        <v>0</v>
      </c>
      <c r="AQ132" s="10">
        <v>0</v>
      </c>
      <c r="AR132" s="9">
        <v>84.71</v>
      </c>
      <c r="AS132" s="10">
        <v>1.2623527761143361E-4</v>
      </c>
      <c r="AT132" s="9">
        <v>0</v>
      </c>
      <c r="AU132" s="10">
        <v>0</v>
      </c>
      <c r="AV132" s="9">
        <v>0</v>
      </c>
      <c r="AW132" s="10">
        <v>0</v>
      </c>
      <c r="AX132" s="9">
        <v>0</v>
      </c>
      <c r="AY132" s="10">
        <v>0</v>
      </c>
      <c r="AZ132" s="9">
        <v>0</v>
      </c>
      <c r="BA132" s="10">
        <v>0</v>
      </c>
      <c r="BB132" s="9">
        <v>0</v>
      </c>
      <c r="BC132" s="10">
        <v>0</v>
      </c>
      <c r="BD132" s="9">
        <v>0</v>
      </c>
      <c r="BE132" s="10">
        <v>0</v>
      </c>
      <c r="BF132" s="9">
        <v>0</v>
      </c>
      <c r="BG132" s="10">
        <v>0</v>
      </c>
      <c r="BH132" s="9">
        <v>0</v>
      </c>
      <c r="BI132" s="10">
        <v>0</v>
      </c>
      <c r="BJ132" s="9">
        <v>0</v>
      </c>
      <c r="BK132" s="10">
        <v>0</v>
      </c>
      <c r="BL132" s="9">
        <v>0</v>
      </c>
      <c r="BM132" s="10">
        <v>0</v>
      </c>
      <c r="BN132" s="9">
        <v>0</v>
      </c>
      <c r="BO132" s="10">
        <v>0</v>
      </c>
      <c r="BP132" s="9">
        <v>106.99</v>
      </c>
      <c r="BQ132" s="10">
        <v>9.3763259539366578E-5</v>
      </c>
    </row>
    <row r="133" spans="5:69" outlineLevel="5" x14ac:dyDescent="0.25">
      <c r="F133" s="8" t="s">
        <v>181</v>
      </c>
      <c r="J133" s="9">
        <v>0</v>
      </c>
      <c r="K133" s="10">
        <v>0</v>
      </c>
      <c r="L133" s="9">
        <v>41.98</v>
      </c>
      <c r="M133" s="10">
        <v>4.6126388722394623E-4</v>
      </c>
      <c r="N133" s="9">
        <v>0</v>
      </c>
      <c r="O133" s="10">
        <v>0</v>
      </c>
      <c r="P133" s="9">
        <v>0</v>
      </c>
      <c r="Q133" s="10">
        <v>0</v>
      </c>
      <c r="R133" s="9">
        <v>0</v>
      </c>
      <c r="S133" s="10">
        <v>0</v>
      </c>
      <c r="T133" s="9">
        <v>41.98</v>
      </c>
      <c r="U133" s="10">
        <v>2.1791725197105324E-4</v>
      </c>
      <c r="V133" s="9">
        <v>0</v>
      </c>
      <c r="W133" s="10">
        <v>0</v>
      </c>
      <c r="X133" s="9">
        <v>0</v>
      </c>
      <c r="Y133" s="10">
        <v>0</v>
      </c>
      <c r="Z133" s="9">
        <v>0</v>
      </c>
      <c r="AA133" s="10">
        <v>0</v>
      </c>
      <c r="AB133" s="9">
        <v>0</v>
      </c>
      <c r="AC133" s="10">
        <v>0</v>
      </c>
      <c r="AD133" s="9">
        <v>0</v>
      </c>
      <c r="AE133" s="10">
        <v>0</v>
      </c>
      <c r="AF133" s="9">
        <v>0</v>
      </c>
      <c r="AG133" s="10">
        <v>0</v>
      </c>
      <c r="AH133" s="9">
        <v>0</v>
      </c>
      <c r="AI133" s="10">
        <v>0</v>
      </c>
      <c r="AJ133" s="9">
        <v>0</v>
      </c>
      <c r="AK133" s="10">
        <v>0</v>
      </c>
      <c r="AL133" s="9">
        <v>0</v>
      </c>
      <c r="AM133" s="10">
        <v>0</v>
      </c>
      <c r="AN133" s="9">
        <v>0</v>
      </c>
      <c r="AO133" s="10">
        <v>0</v>
      </c>
      <c r="AP133" s="9">
        <v>0</v>
      </c>
      <c r="AQ133" s="10">
        <v>0</v>
      </c>
      <c r="AR133" s="9">
        <v>0</v>
      </c>
      <c r="AS133" s="10">
        <v>0</v>
      </c>
      <c r="AT133" s="9">
        <v>0</v>
      </c>
      <c r="AU133" s="10">
        <v>0</v>
      </c>
      <c r="AV133" s="9">
        <v>0</v>
      </c>
      <c r="AW133" s="10">
        <v>0</v>
      </c>
      <c r="AX133" s="9">
        <v>0</v>
      </c>
      <c r="AY133" s="10">
        <v>0</v>
      </c>
      <c r="AZ133" s="9">
        <v>0</v>
      </c>
      <c r="BA133" s="10">
        <v>0</v>
      </c>
      <c r="BB133" s="9">
        <v>0</v>
      </c>
      <c r="BC133" s="10">
        <v>0</v>
      </c>
      <c r="BD133" s="9">
        <v>0</v>
      </c>
      <c r="BE133" s="10">
        <v>0</v>
      </c>
      <c r="BF133" s="9">
        <v>0</v>
      </c>
      <c r="BG133" s="10">
        <v>0</v>
      </c>
      <c r="BH133" s="9">
        <v>0</v>
      </c>
      <c r="BI133" s="10">
        <v>0</v>
      </c>
      <c r="BJ133" s="9">
        <v>0</v>
      </c>
      <c r="BK133" s="10">
        <v>0</v>
      </c>
      <c r="BL133" s="9">
        <v>0</v>
      </c>
      <c r="BM133" s="10">
        <v>0</v>
      </c>
      <c r="BN133" s="9">
        <v>0</v>
      </c>
      <c r="BO133" s="10">
        <v>0</v>
      </c>
      <c r="BP133" s="9">
        <v>41.98</v>
      </c>
      <c r="BQ133" s="10">
        <v>3.6790182591481531E-5</v>
      </c>
    </row>
    <row r="134" spans="5:69" outlineLevel="4" x14ac:dyDescent="0.25">
      <c r="F134" s="8" t="s">
        <v>182</v>
      </c>
      <c r="J134" s="11">
        <f t="shared" ref="J134:AO134" si="34">J107+J115+J128+J108+J116+J129+J130+J131+J132+J133</f>
        <v>3553.14</v>
      </c>
      <c r="K134" s="12">
        <f t="shared" si="34"/>
        <v>3.4977709848638031E-2</v>
      </c>
      <c r="L134" s="11">
        <f t="shared" si="34"/>
        <v>2377.34</v>
      </c>
      <c r="M134" s="12">
        <f t="shared" si="34"/>
        <v>2.6121512378584479E-2</v>
      </c>
      <c r="N134" s="11">
        <f t="shared" si="34"/>
        <v>0</v>
      </c>
      <c r="O134" s="12">
        <f t="shared" si="34"/>
        <v>0</v>
      </c>
      <c r="P134" s="11">
        <f t="shared" si="34"/>
        <v>0</v>
      </c>
      <c r="Q134" s="12">
        <f t="shared" si="34"/>
        <v>0</v>
      </c>
      <c r="R134" s="11">
        <f t="shared" si="34"/>
        <v>147.23000000000002</v>
      </c>
      <c r="S134" s="12">
        <f t="shared" si="34"/>
        <v>3.0583714167012879</v>
      </c>
      <c r="T134" s="11">
        <f t="shared" si="34"/>
        <v>6077.71</v>
      </c>
      <c r="U134" s="12">
        <f t="shared" si="34"/>
        <v>3.1549258253382326E-2</v>
      </c>
      <c r="V134" s="11">
        <f t="shared" si="34"/>
        <v>2540.5800000000004</v>
      </c>
      <c r="W134" s="12">
        <f t="shared" si="34"/>
        <v>1.9233322800319957E-2</v>
      </c>
      <c r="X134" s="11">
        <f t="shared" si="34"/>
        <v>0</v>
      </c>
      <c r="Y134" s="12">
        <f t="shared" si="34"/>
        <v>0</v>
      </c>
      <c r="Z134" s="11">
        <f t="shared" si="34"/>
        <v>2906.66</v>
      </c>
      <c r="AA134" s="12">
        <f t="shared" si="34"/>
        <v>3.2145715980003847E-2</v>
      </c>
      <c r="AB134" s="11">
        <f t="shared" si="34"/>
        <v>0</v>
      </c>
      <c r="AC134" s="12">
        <f t="shared" si="34"/>
        <v>0</v>
      </c>
      <c r="AD134" s="11">
        <f t="shared" si="34"/>
        <v>5447.2399999999989</v>
      </c>
      <c r="AE134" s="12">
        <f t="shared" si="34"/>
        <v>2.1135332101094684E-2</v>
      </c>
      <c r="AF134" s="11">
        <f t="shared" si="34"/>
        <v>3237.9700000000003</v>
      </c>
      <c r="AG134" s="12">
        <f t="shared" si="34"/>
        <v>1.7537035415228365E-2</v>
      </c>
      <c r="AH134" s="11">
        <f t="shared" si="34"/>
        <v>5136.38</v>
      </c>
      <c r="AI134" s="12">
        <f t="shared" si="34"/>
        <v>3.3717577623792974E-2</v>
      </c>
      <c r="AJ134" s="11">
        <f t="shared" si="34"/>
        <v>2651.73</v>
      </c>
      <c r="AK134" s="12">
        <f t="shared" si="34"/>
        <v>4.2086964140064818E-2</v>
      </c>
      <c r="AL134" s="11">
        <f t="shared" si="34"/>
        <v>2881.74</v>
      </c>
      <c r="AM134" s="12">
        <f t="shared" si="34"/>
        <v>1.7402947619950312E-2</v>
      </c>
      <c r="AN134" s="11">
        <f t="shared" si="34"/>
        <v>1893.95</v>
      </c>
      <c r="AO134" s="12">
        <f t="shared" si="34"/>
        <v>1.7955213169273589E-2</v>
      </c>
      <c r="AP134" s="11">
        <f t="shared" ref="AP134:BU134" si="35">AP107+AP115+AP128+AP108+AP116+AP129+AP130+AP131+AP132+AP133</f>
        <v>0</v>
      </c>
      <c r="AQ134" s="12">
        <f t="shared" si="35"/>
        <v>0</v>
      </c>
      <c r="AR134" s="11">
        <f t="shared" si="35"/>
        <v>15801.769999999997</v>
      </c>
      <c r="AS134" s="12">
        <f t="shared" si="35"/>
        <v>2.3547878912785068E-2</v>
      </c>
      <c r="AT134" s="11">
        <f t="shared" si="35"/>
        <v>105.43</v>
      </c>
      <c r="AU134" s="12">
        <f t="shared" si="35"/>
        <v>0</v>
      </c>
      <c r="AV134" s="11">
        <f t="shared" si="35"/>
        <v>7.51</v>
      </c>
      <c r="AW134" s="12">
        <f t="shared" si="35"/>
        <v>3.7847080659637828E-4</v>
      </c>
      <c r="AX134" s="11">
        <f t="shared" si="35"/>
        <v>0</v>
      </c>
      <c r="AY134" s="12">
        <f t="shared" si="35"/>
        <v>0</v>
      </c>
      <c r="AZ134" s="11">
        <f t="shared" si="35"/>
        <v>112.94000000000001</v>
      </c>
      <c r="BA134" s="12">
        <f t="shared" si="35"/>
        <v>5.6916768171764269E-3</v>
      </c>
      <c r="BB134" s="11">
        <f t="shared" si="35"/>
        <v>0</v>
      </c>
      <c r="BC134" s="12">
        <f t="shared" si="35"/>
        <v>0</v>
      </c>
      <c r="BD134" s="11">
        <f t="shared" si="35"/>
        <v>0</v>
      </c>
      <c r="BE134" s="12">
        <f t="shared" si="35"/>
        <v>0</v>
      </c>
      <c r="BF134" s="11">
        <f t="shared" si="35"/>
        <v>0</v>
      </c>
      <c r="BG134" s="12">
        <f t="shared" si="35"/>
        <v>0</v>
      </c>
      <c r="BH134" s="11">
        <f t="shared" si="35"/>
        <v>812.49</v>
      </c>
      <c r="BI134" s="12">
        <f t="shared" si="35"/>
        <v>0</v>
      </c>
      <c r="BJ134" s="11">
        <f t="shared" si="35"/>
        <v>1951.2099999999998</v>
      </c>
      <c r="BK134" s="12">
        <f t="shared" si="35"/>
        <v>-9.7721740872439522</v>
      </c>
      <c r="BL134" s="11">
        <f t="shared" si="35"/>
        <v>2763.7</v>
      </c>
      <c r="BM134" s="12">
        <f t="shared" si="35"/>
        <v>-13.841338208043274</v>
      </c>
      <c r="BN134" s="11">
        <f t="shared" si="35"/>
        <v>0</v>
      </c>
      <c r="BO134" s="12">
        <f t="shared" si="35"/>
        <v>0</v>
      </c>
      <c r="BP134" s="11">
        <f t="shared" si="35"/>
        <v>30203.360000000001</v>
      </c>
      <c r="BQ134" s="12">
        <f t="shared" si="35"/>
        <v>2.6469440907009281E-2</v>
      </c>
    </row>
    <row r="135" spans="5:69" outlineLevel="5" x14ac:dyDescent="0.25">
      <c r="E135" s="8" t="s">
        <v>183</v>
      </c>
    </row>
    <row r="136" spans="5:69" outlineLevel="5" x14ac:dyDescent="0.25">
      <c r="F136" s="8" t="s">
        <v>184</v>
      </c>
      <c r="J136" s="9">
        <v>10.76</v>
      </c>
      <c r="K136" s="10">
        <v>1.0592325604151405E-4</v>
      </c>
      <c r="L136" s="9">
        <v>9.98</v>
      </c>
      <c r="M136" s="10">
        <v>1.0965730334671234E-4</v>
      </c>
      <c r="N136" s="9">
        <v>0</v>
      </c>
      <c r="O136" s="10">
        <v>0</v>
      </c>
      <c r="P136" s="9">
        <v>0</v>
      </c>
      <c r="Q136" s="10">
        <v>0</v>
      </c>
      <c r="R136" s="9">
        <v>0</v>
      </c>
      <c r="S136" s="10">
        <v>0</v>
      </c>
      <c r="T136" s="9">
        <v>20.74</v>
      </c>
      <c r="U136" s="10">
        <v>1.0766088151214016E-4</v>
      </c>
      <c r="V136" s="9">
        <v>0</v>
      </c>
      <c r="W136" s="10">
        <v>0</v>
      </c>
      <c r="X136" s="9">
        <v>0</v>
      </c>
      <c r="Y136" s="10">
        <v>0</v>
      </c>
      <c r="Z136" s="9">
        <v>0</v>
      </c>
      <c r="AA136" s="10">
        <v>0</v>
      </c>
      <c r="AB136" s="9">
        <v>0</v>
      </c>
      <c r="AC136" s="10">
        <v>0</v>
      </c>
      <c r="AD136" s="9">
        <v>0</v>
      </c>
      <c r="AE136" s="10">
        <v>0</v>
      </c>
      <c r="AF136" s="9">
        <v>22.47</v>
      </c>
      <c r="AG136" s="10">
        <v>1.2169883778422325E-4</v>
      </c>
      <c r="AH136" s="9">
        <v>0</v>
      </c>
      <c r="AI136" s="10">
        <v>0</v>
      </c>
      <c r="AJ136" s="9">
        <v>60</v>
      </c>
      <c r="AK136" s="10">
        <v>9.5229071149924359E-4</v>
      </c>
      <c r="AL136" s="9">
        <v>221.01</v>
      </c>
      <c r="AM136" s="10">
        <v>1.3346885747795492E-3</v>
      </c>
      <c r="AN136" s="9">
        <v>147.12</v>
      </c>
      <c r="AO136" s="10">
        <v>1.3947416570994646E-3</v>
      </c>
      <c r="AP136" s="9">
        <v>0</v>
      </c>
      <c r="AQ136" s="10">
        <v>0</v>
      </c>
      <c r="AR136" s="9">
        <v>450.6</v>
      </c>
      <c r="AS136" s="10">
        <v>6.7148643715868252E-4</v>
      </c>
      <c r="AT136" s="9">
        <v>0</v>
      </c>
      <c r="AU136" s="10">
        <v>0</v>
      </c>
      <c r="AV136" s="9">
        <v>0</v>
      </c>
      <c r="AW136" s="10">
        <v>0</v>
      </c>
      <c r="AX136" s="9">
        <v>0</v>
      </c>
      <c r="AY136" s="10">
        <v>0</v>
      </c>
      <c r="AZ136" s="9">
        <v>0</v>
      </c>
      <c r="BA136" s="10">
        <v>0</v>
      </c>
      <c r="BB136" s="9">
        <v>0</v>
      </c>
      <c r="BC136" s="10">
        <v>0</v>
      </c>
      <c r="BD136" s="9">
        <v>0</v>
      </c>
      <c r="BE136" s="10">
        <v>0</v>
      </c>
      <c r="BF136" s="9">
        <v>0</v>
      </c>
      <c r="BG136" s="10">
        <v>0</v>
      </c>
      <c r="BH136" s="9">
        <v>0</v>
      </c>
      <c r="BI136" s="10">
        <v>0</v>
      </c>
      <c r="BJ136" s="9">
        <v>202.73</v>
      </c>
      <c r="BK136" s="10">
        <v>-1.0153252867230931</v>
      </c>
      <c r="BL136" s="9">
        <v>202.73</v>
      </c>
      <c r="BM136" s="10">
        <v>-1.0153252867230931</v>
      </c>
      <c r="BN136" s="9">
        <v>0</v>
      </c>
      <c r="BO136" s="10">
        <v>0</v>
      </c>
      <c r="BP136" s="9">
        <v>674.07</v>
      </c>
      <c r="BQ136" s="10">
        <v>5.9073745544163789E-4</v>
      </c>
    </row>
    <row r="137" spans="5:69" outlineLevel="5" x14ac:dyDescent="0.25">
      <c r="F137" s="8" t="s">
        <v>185</v>
      </c>
      <c r="J137" s="9">
        <v>170</v>
      </c>
      <c r="K137" s="10">
        <v>1.6735086921057052E-3</v>
      </c>
      <c r="L137" s="9">
        <v>1154.49</v>
      </c>
      <c r="M137" s="10">
        <v>1.2685196406888369E-2</v>
      </c>
      <c r="N137" s="9">
        <v>0</v>
      </c>
      <c r="O137" s="10">
        <v>0</v>
      </c>
      <c r="P137" s="9">
        <v>0</v>
      </c>
      <c r="Q137" s="10">
        <v>0</v>
      </c>
      <c r="R137" s="9">
        <v>0</v>
      </c>
      <c r="S137" s="10">
        <v>0</v>
      </c>
      <c r="T137" s="9">
        <v>1324.49</v>
      </c>
      <c r="U137" s="10">
        <v>6.8753983102224948E-3</v>
      </c>
      <c r="V137" s="9">
        <v>0</v>
      </c>
      <c r="W137" s="10">
        <v>0</v>
      </c>
      <c r="X137" s="9">
        <v>0</v>
      </c>
      <c r="Y137" s="10">
        <v>0</v>
      </c>
      <c r="Z137" s="9">
        <v>0</v>
      </c>
      <c r="AA137" s="10">
        <v>0</v>
      </c>
      <c r="AB137" s="9">
        <v>0</v>
      </c>
      <c r="AC137" s="10">
        <v>0</v>
      </c>
      <c r="AD137" s="9">
        <v>0</v>
      </c>
      <c r="AE137" s="10">
        <v>0</v>
      </c>
      <c r="AF137" s="9">
        <v>0</v>
      </c>
      <c r="AG137" s="10">
        <v>0</v>
      </c>
      <c r="AH137" s="9">
        <v>395.9</v>
      </c>
      <c r="AI137" s="10">
        <v>2.5988709910987188E-3</v>
      </c>
      <c r="AJ137" s="9">
        <v>0</v>
      </c>
      <c r="AK137" s="10">
        <v>0</v>
      </c>
      <c r="AL137" s="9">
        <v>0</v>
      </c>
      <c r="AM137" s="10">
        <v>0</v>
      </c>
      <c r="AN137" s="9">
        <v>434.94</v>
      </c>
      <c r="AO137" s="10">
        <v>4.1233614487414432E-3</v>
      </c>
      <c r="AP137" s="9">
        <v>0</v>
      </c>
      <c r="AQ137" s="10">
        <v>0</v>
      </c>
      <c r="AR137" s="9">
        <v>830.84</v>
      </c>
      <c r="AS137" s="10">
        <v>1.238122040499156E-3</v>
      </c>
      <c r="AT137" s="9">
        <v>0</v>
      </c>
      <c r="AU137" s="10">
        <v>0</v>
      </c>
      <c r="AV137" s="9">
        <v>0</v>
      </c>
      <c r="AW137" s="10">
        <v>0</v>
      </c>
      <c r="AX137" s="9">
        <v>0</v>
      </c>
      <c r="AY137" s="10">
        <v>0</v>
      </c>
      <c r="AZ137" s="9">
        <v>0</v>
      </c>
      <c r="BA137" s="10">
        <v>0</v>
      </c>
      <c r="BB137" s="9">
        <v>0</v>
      </c>
      <c r="BC137" s="10">
        <v>0</v>
      </c>
      <c r="BD137" s="9">
        <v>0</v>
      </c>
      <c r="BE137" s="10">
        <v>0</v>
      </c>
      <c r="BF137" s="9">
        <v>0</v>
      </c>
      <c r="BG137" s="10">
        <v>0</v>
      </c>
      <c r="BH137" s="9">
        <v>0</v>
      </c>
      <c r="BI137" s="10">
        <v>0</v>
      </c>
      <c r="BJ137" s="9">
        <v>0</v>
      </c>
      <c r="BK137" s="10">
        <v>0</v>
      </c>
      <c r="BL137" s="9">
        <v>0</v>
      </c>
      <c r="BM137" s="10">
        <v>0</v>
      </c>
      <c r="BN137" s="9">
        <v>0</v>
      </c>
      <c r="BO137" s="10">
        <v>0</v>
      </c>
      <c r="BP137" s="9">
        <v>2155.33</v>
      </c>
      <c r="BQ137" s="10">
        <v>1.8888752797736514E-3</v>
      </c>
    </row>
    <row r="138" spans="5:69" outlineLevel="4" x14ac:dyDescent="0.25">
      <c r="F138" s="8" t="s">
        <v>186</v>
      </c>
      <c r="J138" s="11">
        <f t="shared" ref="J138:AO138" si="36">SUM(J135:J137)</f>
        <v>180.76</v>
      </c>
      <c r="K138" s="12">
        <f t="shared" si="36"/>
        <v>1.7794319481472193E-3</v>
      </c>
      <c r="L138" s="11">
        <f t="shared" si="36"/>
        <v>1164.47</v>
      </c>
      <c r="M138" s="12">
        <f t="shared" si="36"/>
        <v>1.2794853710235083E-2</v>
      </c>
      <c r="N138" s="11">
        <f t="shared" si="36"/>
        <v>0</v>
      </c>
      <c r="O138" s="12">
        <f t="shared" si="36"/>
        <v>0</v>
      </c>
      <c r="P138" s="11">
        <f t="shared" si="36"/>
        <v>0</v>
      </c>
      <c r="Q138" s="12">
        <f t="shared" si="36"/>
        <v>0</v>
      </c>
      <c r="R138" s="11">
        <f t="shared" si="36"/>
        <v>0</v>
      </c>
      <c r="S138" s="12">
        <f t="shared" si="36"/>
        <v>0</v>
      </c>
      <c r="T138" s="11">
        <f t="shared" si="36"/>
        <v>1345.23</v>
      </c>
      <c r="U138" s="12">
        <f t="shared" si="36"/>
        <v>6.9830591917346349E-3</v>
      </c>
      <c r="V138" s="11">
        <f t="shared" si="36"/>
        <v>0</v>
      </c>
      <c r="W138" s="12">
        <f t="shared" si="36"/>
        <v>0</v>
      </c>
      <c r="X138" s="11">
        <f t="shared" si="36"/>
        <v>0</v>
      </c>
      <c r="Y138" s="12">
        <f t="shared" si="36"/>
        <v>0</v>
      </c>
      <c r="Z138" s="11">
        <f t="shared" si="36"/>
        <v>0</v>
      </c>
      <c r="AA138" s="12">
        <f t="shared" si="36"/>
        <v>0</v>
      </c>
      <c r="AB138" s="11">
        <f t="shared" si="36"/>
        <v>0</v>
      </c>
      <c r="AC138" s="12">
        <f t="shared" si="36"/>
        <v>0</v>
      </c>
      <c r="AD138" s="11">
        <f t="shared" si="36"/>
        <v>0</v>
      </c>
      <c r="AE138" s="12">
        <f t="shared" si="36"/>
        <v>0</v>
      </c>
      <c r="AF138" s="11">
        <f t="shared" si="36"/>
        <v>22.47</v>
      </c>
      <c r="AG138" s="12">
        <f t="shared" si="36"/>
        <v>1.2169883778422325E-4</v>
      </c>
      <c r="AH138" s="11">
        <f t="shared" si="36"/>
        <v>395.9</v>
      </c>
      <c r="AI138" s="12">
        <f t="shared" si="36"/>
        <v>2.5988709910987188E-3</v>
      </c>
      <c r="AJ138" s="11">
        <f t="shared" si="36"/>
        <v>60</v>
      </c>
      <c r="AK138" s="12">
        <f t="shared" si="36"/>
        <v>9.5229071149924359E-4</v>
      </c>
      <c r="AL138" s="11">
        <f t="shared" si="36"/>
        <v>221.01</v>
      </c>
      <c r="AM138" s="12">
        <f t="shared" si="36"/>
        <v>1.3346885747795492E-3</v>
      </c>
      <c r="AN138" s="11">
        <f t="shared" si="36"/>
        <v>582.05999999999995</v>
      </c>
      <c r="AO138" s="12">
        <f t="shared" si="36"/>
        <v>5.518103105840908E-3</v>
      </c>
      <c r="AP138" s="11">
        <f t="shared" ref="AP138:BU138" si="37">SUM(AP135:AP137)</f>
        <v>0</v>
      </c>
      <c r="AQ138" s="12">
        <f t="shared" si="37"/>
        <v>0</v>
      </c>
      <c r="AR138" s="11">
        <f t="shared" si="37"/>
        <v>1281.44</v>
      </c>
      <c r="AS138" s="12">
        <f t="shared" si="37"/>
        <v>1.9096084776578386E-3</v>
      </c>
      <c r="AT138" s="11">
        <f t="shared" si="37"/>
        <v>0</v>
      </c>
      <c r="AU138" s="12">
        <f t="shared" si="37"/>
        <v>0</v>
      </c>
      <c r="AV138" s="11">
        <f t="shared" si="37"/>
        <v>0</v>
      </c>
      <c r="AW138" s="12">
        <f t="shared" si="37"/>
        <v>0</v>
      </c>
      <c r="AX138" s="11">
        <f t="shared" si="37"/>
        <v>0</v>
      </c>
      <c r="AY138" s="12">
        <f t="shared" si="37"/>
        <v>0</v>
      </c>
      <c r="AZ138" s="11">
        <f t="shared" si="37"/>
        <v>0</v>
      </c>
      <c r="BA138" s="12">
        <f t="shared" si="37"/>
        <v>0</v>
      </c>
      <c r="BB138" s="11">
        <f t="shared" si="37"/>
        <v>0</v>
      </c>
      <c r="BC138" s="12">
        <f t="shared" si="37"/>
        <v>0</v>
      </c>
      <c r="BD138" s="11">
        <f t="shared" si="37"/>
        <v>0</v>
      </c>
      <c r="BE138" s="12">
        <f t="shared" si="37"/>
        <v>0</v>
      </c>
      <c r="BF138" s="11">
        <f t="shared" si="37"/>
        <v>0</v>
      </c>
      <c r="BG138" s="12">
        <f t="shared" si="37"/>
        <v>0</v>
      </c>
      <c r="BH138" s="11">
        <f t="shared" si="37"/>
        <v>0</v>
      </c>
      <c r="BI138" s="12">
        <f t="shared" si="37"/>
        <v>0</v>
      </c>
      <c r="BJ138" s="11">
        <f t="shared" si="37"/>
        <v>202.73</v>
      </c>
      <c r="BK138" s="12">
        <f t="shared" si="37"/>
        <v>-1.0153252867230931</v>
      </c>
      <c r="BL138" s="11">
        <f t="shared" si="37"/>
        <v>202.73</v>
      </c>
      <c r="BM138" s="12">
        <f t="shared" si="37"/>
        <v>-1.0153252867230931</v>
      </c>
      <c r="BN138" s="11">
        <f t="shared" si="37"/>
        <v>0</v>
      </c>
      <c r="BO138" s="12">
        <f t="shared" si="37"/>
        <v>0</v>
      </c>
      <c r="BP138" s="11">
        <f t="shared" si="37"/>
        <v>2829.4</v>
      </c>
      <c r="BQ138" s="12">
        <f t="shared" si="37"/>
        <v>2.4796127352152892E-3</v>
      </c>
    </row>
    <row r="139" spans="5:69" outlineLevel="5" x14ac:dyDescent="0.25">
      <c r="E139" s="8" t="s">
        <v>187</v>
      </c>
    </row>
    <row r="140" spans="5:69" outlineLevel="5" x14ac:dyDescent="0.25">
      <c r="F140" s="8" t="s">
        <v>188</v>
      </c>
      <c r="J140" s="9">
        <v>0</v>
      </c>
      <c r="K140" s="10">
        <v>0</v>
      </c>
      <c r="L140" s="9">
        <v>0</v>
      </c>
      <c r="M140" s="10">
        <v>0</v>
      </c>
      <c r="N140" s="9">
        <v>0</v>
      </c>
      <c r="O140" s="10">
        <v>0</v>
      </c>
      <c r="P140" s="9">
        <v>0</v>
      </c>
      <c r="Q140" s="10">
        <v>0</v>
      </c>
      <c r="R140" s="9">
        <v>0</v>
      </c>
      <c r="S140" s="10">
        <v>0</v>
      </c>
      <c r="T140" s="9">
        <v>0</v>
      </c>
      <c r="U140" s="10">
        <v>0</v>
      </c>
      <c r="V140" s="9">
        <v>0</v>
      </c>
      <c r="W140" s="10">
        <v>0</v>
      </c>
      <c r="X140" s="9">
        <v>0</v>
      </c>
      <c r="Y140" s="10">
        <v>0</v>
      </c>
      <c r="Z140" s="9">
        <v>0</v>
      </c>
      <c r="AA140" s="10">
        <v>0</v>
      </c>
      <c r="AB140" s="9">
        <v>0</v>
      </c>
      <c r="AC140" s="10">
        <v>0</v>
      </c>
      <c r="AD140" s="9">
        <v>0</v>
      </c>
      <c r="AE140" s="10">
        <v>0</v>
      </c>
      <c r="AF140" s="9">
        <v>0</v>
      </c>
      <c r="AG140" s="10">
        <v>0</v>
      </c>
      <c r="AH140" s="9">
        <v>212.49</v>
      </c>
      <c r="AI140" s="10">
        <v>1.3948827908526569E-3</v>
      </c>
      <c r="AJ140" s="9">
        <v>0</v>
      </c>
      <c r="AK140" s="10">
        <v>0</v>
      </c>
      <c r="AL140" s="9">
        <v>0</v>
      </c>
      <c r="AM140" s="10">
        <v>0</v>
      </c>
      <c r="AN140" s="9">
        <v>0</v>
      </c>
      <c r="AO140" s="10">
        <v>0</v>
      </c>
      <c r="AP140" s="9">
        <v>0</v>
      </c>
      <c r="AQ140" s="10">
        <v>0</v>
      </c>
      <c r="AR140" s="9">
        <v>212.49</v>
      </c>
      <c r="AS140" s="10">
        <v>3.1665369070538933E-4</v>
      </c>
      <c r="AT140" s="9">
        <v>0</v>
      </c>
      <c r="AU140" s="10">
        <v>0</v>
      </c>
      <c r="AV140" s="9">
        <v>0</v>
      </c>
      <c r="AW140" s="10">
        <v>0</v>
      </c>
      <c r="AX140" s="9">
        <v>0</v>
      </c>
      <c r="AY140" s="10">
        <v>0</v>
      </c>
      <c r="AZ140" s="9">
        <v>0</v>
      </c>
      <c r="BA140" s="10">
        <v>0</v>
      </c>
      <c r="BB140" s="9">
        <v>0</v>
      </c>
      <c r="BC140" s="10">
        <v>0</v>
      </c>
      <c r="BD140" s="9">
        <v>0</v>
      </c>
      <c r="BE140" s="10">
        <v>0</v>
      </c>
      <c r="BF140" s="9">
        <v>0</v>
      </c>
      <c r="BG140" s="10">
        <v>0</v>
      </c>
      <c r="BH140" s="9">
        <v>0</v>
      </c>
      <c r="BI140" s="10">
        <v>0</v>
      </c>
      <c r="BJ140" s="9">
        <v>0</v>
      </c>
      <c r="BK140" s="10">
        <v>0</v>
      </c>
      <c r="BL140" s="9">
        <v>0</v>
      </c>
      <c r="BM140" s="10">
        <v>0</v>
      </c>
      <c r="BN140" s="9">
        <v>0</v>
      </c>
      <c r="BO140" s="10">
        <v>0</v>
      </c>
      <c r="BP140" s="9">
        <v>212.49</v>
      </c>
      <c r="BQ140" s="10">
        <v>1.8622072174520989E-4</v>
      </c>
    </row>
    <row r="141" spans="5:69" outlineLevel="5" x14ac:dyDescent="0.25">
      <c r="F141" s="8" t="s">
        <v>189</v>
      </c>
      <c r="J141" s="9">
        <v>0</v>
      </c>
      <c r="K141" s="10">
        <v>0</v>
      </c>
      <c r="L141" s="9">
        <v>0</v>
      </c>
      <c r="M141" s="10">
        <v>0</v>
      </c>
      <c r="N141" s="9">
        <v>0</v>
      </c>
      <c r="O141" s="10">
        <v>0</v>
      </c>
      <c r="P141" s="9">
        <v>0</v>
      </c>
      <c r="Q141" s="10">
        <v>0</v>
      </c>
      <c r="R141" s="9">
        <v>764</v>
      </c>
      <c r="S141" s="10">
        <v>15.870378063980057</v>
      </c>
      <c r="T141" s="9">
        <v>764</v>
      </c>
      <c r="U141" s="10">
        <v>3.9659071106690012E-3</v>
      </c>
      <c r="V141" s="9">
        <v>722.14</v>
      </c>
      <c r="W141" s="10">
        <v>5.4669216190881822E-3</v>
      </c>
      <c r="X141" s="9">
        <v>500</v>
      </c>
      <c r="Y141" s="10">
        <v>1.4197503170302458E-2</v>
      </c>
      <c r="Z141" s="9">
        <v>0</v>
      </c>
      <c r="AA141" s="10">
        <v>0</v>
      </c>
      <c r="AB141" s="9">
        <v>0</v>
      </c>
      <c r="AC141" s="10">
        <v>0</v>
      </c>
      <c r="AD141" s="9">
        <v>1222.1400000000001</v>
      </c>
      <c r="AE141" s="10">
        <v>4.7419123765488312E-3</v>
      </c>
      <c r="AF141" s="9">
        <v>0</v>
      </c>
      <c r="AG141" s="10">
        <v>0</v>
      </c>
      <c r="AH141" s="9">
        <v>0</v>
      </c>
      <c r="AI141" s="10">
        <v>0</v>
      </c>
      <c r="AJ141" s="9">
        <v>0</v>
      </c>
      <c r="AK141" s="10">
        <v>0</v>
      </c>
      <c r="AL141" s="9">
        <v>737.85</v>
      </c>
      <c r="AM141" s="10">
        <v>4.4559068137237706E-3</v>
      </c>
      <c r="AN141" s="9">
        <v>0</v>
      </c>
      <c r="AO141" s="10">
        <v>0</v>
      </c>
      <c r="AP141" s="9">
        <v>0</v>
      </c>
      <c r="AQ141" s="10">
        <v>0</v>
      </c>
      <c r="AR141" s="9">
        <v>737.85</v>
      </c>
      <c r="AS141" s="10">
        <v>1.0995478643087747E-3</v>
      </c>
      <c r="AT141" s="9">
        <v>0</v>
      </c>
      <c r="AU141" s="10">
        <v>0</v>
      </c>
      <c r="AV141" s="9">
        <v>0</v>
      </c>
      <c r="AW141" s="10">
        <v>0</v>
      </c>
      <c r="AX141" s="9">
        <v>1266</v>
      </c>
      <c r="AY141" s="10">
        <v>0</v>
      </c>
      <c r="AZ141" s="9">
        <v>1266</v>
      </c>
      <c r="BA141" s="10">
        <v>6.3800804414249651E-2</v>
      </c>
      <c r="BB141" s="9">
        <v>0</v>
      </c>
      <c r="BC141" s="10">
        <v>0</v>
      </c>
      <c r="BD141" s="9">
        <v>0</v>
      </c>
      <c r="BE141" s="10">
        <v>0</v>
      </c>
      <c r="BF141" s="9">
        <v>0</v>
      </c>
      <c r="BG141" s="10">
        <v>0</v>
      </c>
      <c r="BH141" s="9">
        <v>0</v>
      </c>
      <c r="BI141" s="10">
        <v>0</v>
      </c>
      <c r="BJ141" s="9">
        <v>0</v>
      </c>
      <c r="BK141" s="10">
        <v>0</v>
      </c>
      <c r="BL141" s="9">
        <v>0</v>
      </c>
      <c r="BM141" s="10">
        <v>0</v>
      </c>
      <c r="BN141" s="9">
        <v>0</v>
      </c>
      <c r="BO141" s="10">
        <v>0</v>
      </c>
      <c r="BP141" s="9">
        <v>3989.99</v>
      </c>
      <c r="BQ141" s="10">
        <v>3.4967236931440064E-3</v>
      </c>
    </row>
    <row r="142" spans="5:69" outlineLevel="5" x14ac:dyDescent="0.25">
      <c r="F142" s="8" t="s">
        <v>190</v>
      </c>
      <c r="J142" s="9">
        <v>1404.76</v>
      </c>
      <c r="K142" s="10">
        <v>1.3828694531308297E-2</v>
      </c>
      <c r="L142" s="9">
        <v>1004.45</v>
      </c>
      <c r="M142" s="10">
        <v>1.1036601036733989E-2</v>
      </c>
      <c r="N142" s="9">
        <v>0</v>
      </c>
      <c r="O142" s="10">
        <v>0</v>
      </c>
      <c r="P142" s="9">
        <v>0</v>
      </c>
      <c r="Q142" s="10">
        <v>0</v>
      </c>
      <c r="R142" s="9">
        <v>0</v>
      </c>
      <c r="S142" s="10">
        <v>0</v>
      </c>
      <c r="T142" s="9">
        <v>2409.21</v>
      </c>
      <c r="U142" s="10">
        <v>1.2506155850909509E-2</v>
      </c>
      <c r="V142" s="9">
        <v>3318.45</v>
      </c>
      <c r="W142" s="10">
        <v>2.5122145355281771E-2</v>
      </c>
      <c r="X142" s="9">
        <v>1121.79</v>
      </c>
      <c r="Y142" s="10">
        <v>3.185323416282719E-2</v>
      </c>
      <c r="Z142" s="9">
        <v>1697.5</v>
      </c>
      <c r="AA142" s="10">
        <v>1.8773214918861005E-2</v>
      </c>
      <c r="AB142" s="9">
        <v>0</v>
      </c>
      <c r="AC142" s="10">
        <v>0</v>
      </c>
      <c r="AD142" s="9">
        <v>6137.74</v>
      </c>
      <c r="AE142" s="10">
        <v>2.3814477285776445E-2</v>
      </c>
      <c r="AF142" s="9">
        <v>0</v>
      </c>
      <c r="AG142" s="10">
        <v>0</v>
      </c>
      <c r="AH142" s="9">
        <v>5210.8999999999996</v>
      </c>
      <c r="AI142" s="10">
        <v>3.4206761423380437E-2</v>
      </c>
      <c r="AJ142" s="9">
        <v>2229.46</v>
      </c>
      <c r="AK142" s="10">
        <v>3.5384900827651729E-2</v>
      </c>
      <c r="AL142" s="9">
        <v>4929.29</v>
      </c>
      <c r="AM142" s="10">
        <v>2.9768187162459096E-2</v>
      </c>
      <c r="AN142" s="9">
        <v>1497.17</v>
      </c>
      <c r="AO142" s="10">
        <v>1.4193619948066921E-2</v>
      </c>
      <c r="AP142" s="9">
        <v>0</v>
      </c>
      <c r="AQ142" s="10">
        <v>0</v>
      </c>
      <c r="AR142" s="9">
        <v>13866.82</v>
      </c>
      <c r="AS142" s="10">
        <v>2.0664406472527208E-2</v>
      </c>
      <c r="AT142" s="9">
        <v>0</v>
      </c>
      <c r="AU142" s="10">
        <v>0</v>
      </c>
      <c r="AV142" s="9">
        <v>0</v>
      </c>
      <c r="AW142" s="10">
        <v>0</v>
      </c>
      <c r="AX142" s="9">
        <v>0</v>
      </c>
      <c r="AY142" s="10">
        <v>0</v>
      </c>
      <c r="AZ142" s="9">
        <v>0</v>
      </c>
      <c r="BA142" s="10">
        <v>0</v>
      </c>
      <c r="BB142" s="9">
        <v>0</v>
      </c>
      <c r="BC142" s="10">
        <v>0</v>
      </c>
      <c r="BD142" s="9">
        <v>-39.24</v>
      </c>
      <c r="BE142" s="10">
        <v>0</v>
      </c>
      <c r="BF142" s="9">
        <v>0</v>
      </c>
      <c r="BG142" s="10">
        <v>0</v>
      </c>
      <c r="BH142" s="9">
        <v>91</v>
      </c>
      <c r="BI142" s="10">
        <v>0</v>
      </c>
      <c r="BJ142" s="9">
        <v>0</v>
      </c>
      <c r="BK142" s="10">
        <v>0</v>
      </c>
      <c r="BL142" s="9">
        <v>91</v>
      </c>
      <c r="BM142" s="10">
        <v>-0.45575199078479495</v>
      </c>
      <c r="BN142" s="9">
        <v>0</v>
      </c>
      <c r="BO142" s="10">
        <v>0</v>
      </c>
      <c r="BP142" s="9">
        <v>22465.53</v>
      </c>
      <c r="BQ142" s="10">
        <v>1.9688207496770034E-2</v>
      </c>
    </row>
    <row r="143" spans="5:69" outlineLevel="4" x14ac:dyDescent="0.25">
      <c r="F143" s="8" t="s">
        <v>191</v>
      </c>
      <c r="J143" s="11">
        <f t="shared" ref="J143:AO143" si="38">SUM(J139:J142)</f>
        <v>1404.76</v>
      </c>
      <c r="K143" s="12">
        <f t="shared" si="38"/>
        <v>1.3828694531308297E-2</v>
      </c>
      <c r="L143" s="11">
        <f t="shared" si="38"/>
        <v>1004.45</v>
      </c>
      <c r="M143" s="12">
        <f t="shared" si="38"/>
        <v>1.1036601036733989E-2</v>
      </c>
      <c r="N143" s="11">
        <f t="shared" si="38"/>
        <v>0</v>
      </c>
      <c r="O143" s="12">
        <f t="shared" si="38"/>
        <v>0</v>
      </c>
      <c r="P143" s="11">
        <f t="shared" si="38"/>
        <v>0</v>
      </c>
      <c r="Q143" s="12">
        <f t="shared" si="38"/>
        <v>0</v>
      </c>
      <c r="R143" s="11">
        <f t="shared" si="38"/>
        <v>764</v>
      </c>
      <c r="S143" s="12">
        <f t="shared" si="38"/>
        <v>15.870378063980057</v>
      </c>
      <c r="T143" s="11">
        <f t="shared" si="38"/>
        <v>3173.21</v>
      </c>
      <c r="U143" s="12">
        <f t="shared" si="38"/>
        <v>1.647206296157851E-2</v>
      </c>
      <c r="V143" s="11">
        <f t="shared" si="38"/>
        <v>4040.5899999999997</v>
      </c>
      <c r="W143" s="12">
        <f t="shared" si="38"/>
        <v>3.0589066974369954E-2</v>
      </c>
      <c r="X143" s="11">
        <f t="shared" si="38"/>
        <v>1621.79</v>
      </c>
      <c r="Y143" s="12">
        <f t="shared" si="38"/>
        <v>4.605073733312965E-2</v>
      </c>
      <c r="Z143" s="11">
        <f t="shared" si="38"/>
        <v>1697.5</v>
      </c>
      <c r="AA143" s="12">
        <f t="shared" si="38"/>
        <v>1.8773214918861005E-2</v>
      </c>
      <c r="AB143" s="11">
        <f t="shared" si="38"/>
        <v>0</v>
      </c>
      <c r="AC143" s="12">
        <f t="shared" si="38"/>
        <v>0</v>
      </c>
      <c r="AD143" s="11">
        <f t="shared" si="38"/>
        <v>7359.88</v>
      </c>
      <c r="AE143" s="12">
        <f t="shared" si="38"/>
        <v>2.8556389662325276E-2</v>
      </c>
      <c r="AF143" s="11">
        <f t="shared" si="38"/>
        <v>0</v>
      </c>
      <c r="AG143" s="12">
        <f t="shared" si="38"/>
        <v>0</v>
      </c>
      <c r="AH143" s="11">
        <f t="shared" si="38"/>
        <v>5423.3899999999994</v>
      </c>
      <c r="AI143" s="12">
        <f t="shared" si="38"/>
        <v>3.5601644214233091E-2</v>
      </c>
      <c r="AJ143" s="11">
        <f t="shared" si="38"/>
        <v>2229.46</v>
      </c>
      <c r="AK143" s="12">
        <f t="shared" si="38"/>
        <v>3.5384900827651729E-2</v>
      </c>
      <c r="AL143" s="11">
        <f t="shared" si="38"/>
        <v>5667.14</v>
      </c>
      <c r="AM143" s="12">
        <f t="shared" si="38"/>
        <v>3.4224093976182868E-2</v>
      </c>
      <c r="AN143" s="11">
        <f t="shared" si="38"/>
        <v>1497.17</v>
      </c>
      <c r="AO143" s="12">
        <f t="shared" si="38"/>
        <v>1.4193619948066921E-2</v>
      </c>
      <c r="AP143" s="11">
        <f t="shared" ref="AP143:BU143" si="39">SUM(AP139:AP142)</f>
        <v>0</v>
      </c>
      <c r="AQ143" s="12">
        <f t="shared" si="39"/>
        <v>0</v>
      </c>
      <c r="AR143" s="11">
        <f t="shared" si="39"/>
        <v>14817.16</v>
      </c>
      <c r="AS143" s="12">
        <f t="shared" si="39"/>
        <v>2.2080608027541374E-2</v>
      </c>
      <c r="AT143" s="11">
        <f t="shared" si="39"/>
        <v>0</v>
      </c>
      <c r="AU143" s="12">
        <f t="shared" si="39"/>
        <v>0</v>
      </c>
      <c r="AV143" s="11">
        <f t="shared" si="39"/>
        <v>0</v>
      </c>
      <c r="AW143" s="12">
        <f t="shared" si="39"/>
        <v>0</v>
      </c>
      <c r="AX143" s="11">
        <f t="shared" si="39"/>
        <v>1266</v>
      </c>
      <c r="AY143" s="12">
        <f t="shared" si="39"/>
        <v>0</v>
      </c>
      <c r="AZ143" s="11">
        <f t="shared" si="39"/>
        <v>1266</v>
      </c>
      <c r="BA143" s="12">
        <f t="shared" si="39"/>
        <v>6.3800804414249651E-2</v>
      </c>
      <c r="BB143" s="11">
        <f t="shared" si="39"/>
        <v>0</v>
      </c>
      <c r="BC143" s="12">
        <f t="shared" si="39"/>
        <v>0</v>
      </c>
      <c r="BD143" s="11">
        <f t="shared" si="39"/>
        <v>-39.24</v>
      </c>
      <c r="BE143" s="12">
        <f t="shared" si="39"/>
        <v>0</v>
      </c>
      <c r="BF143" s="11">
        <f t="shared" si="39"/>
        <v>0</v>
      </c>
      <c r="BG143" s="12">
        <f t="shared" si="39"/>
        <v>0</v>
      </c>
      <c r="BH143" s="11">
        <f t="shared" si="39"/>
        <v>91</v>
      </c>
      <c r="BI143" s="12">
        <f t="shared" si="39"/>
        <v>0</v>
      </c>
      <c r="BJ143" s="11">
        <f t="shared" si="39"/>
        <v>0</v>
      </c>
      <c r="BK143" s="12">
        <f t="shared" si="39"/>
        <v>0</v>
      </c>
      <c r="BL143" s="11">
        <f t="shared" si="39"/>
        <v>91</v>
      </c>
      <c r="BM143" s="12">
        <f t="shared" si="39"/>
        <v>-0.45575199078479495</v>
      </c>
      <c r="BN143" s="11">
        <f t="shared" si="39"/>
        <v>0</v>
      </c>
      <c r="BO143" s="12">
        <f t="shared" si="39"/>
        <v>0</v>
      </c>
      <c r="BP143" s="11">
        <f t="shared" si="39"/>
        <v>26668.01</v>
      </c>
      <c r="BQ143" s="12">
        <f t="shared" si="39"/>
        <v>2.3371151911659251E-2</v>
      </c>
    </row>
    <row r="144" spans="5:69" outlineLevel="5" x14ac:dyDescent="0.25">
      <c r="E144" s="8" t="s">
        <v>192</v>
      </c>
    </row>
    <row r="145" spans="5:69" outlineLevel="5" x14ac:dyDescent="0.25">
      <c r="F145" s="8" t="s">
        <v>193</v>
      </c>
      <c r="J145" s="9">
        <v>199.64</v>
      </c>
      <c r="K145" s="10">
        <v>1.9652898546587234E-3</v>
      </c>
      <c r="L145" s="9">
        <v>266.61</v>
      </c>
      <c r="M145" s="10">
        <v>2.9294322289846672E-3</v>
      </c>
      <c r="N145" s="9">
        <v>0</v>
      </c>
      <c r="O145" s="10">
        <v>0</v>
      </c>
      <c r="P145" s="9">
        <v>0</v>
      </c>
      <c r="Q145" s="10">
        <v>0</v>
      </c>
      <c r="R145" s="9">
        <v>0</v>
      </c>
      <c r="S145" s="10">
        <v>0</v>
      </c>
      <c r="T145" s="9">
        <v>466.25</v>
      </c>
      <c r="U145" s="10">
        <v>2.4202934428657354E-3</v>
      </c>
      <c r="V145" s="9">
        <v>168</v>
      </c>
      <c r="W145" s="10">
        <v>1.2718348685944755E-3</v>
      </c>
      <c r="X145" s="9">
        <v>0</v>
      </c>
      <c r="Y145" s="10">
        <v>0</v>
      </c>
      <c r="Z145" s="9">
        <v>0</v>
      </c>
      <c r="AA145" s="10">
        <v>0</v>
      </c>
      <c r="AB145" s="9">
        <v>0</v>
      </c>
      <c r="AC145" s="10">
        <v>0</v>
      </c>
      <c r="AD145" s="9">
        <v>168</v>
      </c>
      <c r="AE145" s="10">
        <v>6.5184126144320921E-4</v>
      </c>
      <c r="AF145" s="9">
        <v>567.92999999999995</v>
      </c>
      <c r="AG145" s="10">
        <v>3.0759421870402274E-3</v>
      </c>
      <c r="AH145" s="9">
        <v>1188.4100000000001</v>
      </c>
      <c r="AI145" s="10">
        <v>7.8012737421864842E-3</v>
      </c>
      <c r="AJ145" s="9">
        <v>65</v>
      </c>
      <c r="AK145" s="10">
        <v>1.0316482707908472E-3</v>
      </c>
      <c r="AL145" s="9">
        <v>1145.1600000000001</v>
      </c>
      <c r="AM145" s="10">
        <v>6.9156688307974697E-3</v>
      </c>
      <c r="AN145" s="9">
        <v>0</v>
      </c>
      <c r="AO145" s="10">
        <v>0</v>
      </c>
      <c r="AP145" s="9">
        <v>0</v>
      </c>
      <c r="AQ145" s="10">
        <v>0</v>
      </c>
      <c r="AR145" s="9">
        <v>2966.5</v>
      </c>
      <c r="AS145" s="10">
        <v>4.4206935548851117E-3</v>
      </c>
      <c r="AT145" s="9">
        <v>0</v>
      </c>
      <c r="AU145" s="10">
        <v>0</v>
      </c>
      <c r="AV145" s="9">
        <v>0</v>
      </c>
      <c r="AW145" s="10">
        <v>0</v>
      </c>
      <c r="AX145" s="9">
        <v>0</v>
      </c>
      <c r="AY145" s="10">
        <v>0</v>
      </c>
      <c r="AZ145" s="9">
        <v>0</v>
      </c>
      <c r="BA145" s="10">
        <v>0</v>
      </c>
      <c r="BB145" s="9">
        <v>0</v>
      </c>
      <c r="BC145" s="10">
        <v>0</v>
      </c>
      <c r="BD145" s="9">
        <v>0</v>
      </c>
      <c r="BE145" s="10">
        <v>0</v>
      </c>
      <c r="BF145" s="9">
        <v>0</v>
      </c>
      <c r="BG145" s="10">
        <v>0</v>
      </c>
      <c r="BH145" s="9">
        <v>0</v>
      </c>
      <c r="BI145" s="10">
        <v>0</v>
      </c>
      <c r="BJ145" s="9">
        <v>300</v>
      </c>
      <c r="BK145" s="10">
        <v>-1.5024790904993239</v>
      </c>
      <c r="BL145" s="9">
        <v>300</v>
      </c>
      <c r="BM145" s="10">
        <v>-1.5024790904993239</v>
      </c>
      <c r="BN145" s="9">
        <v>0</v>
      </c>
      <c r="BO145" s="10">
        <v>0</v>
      </c>
      <c r="BP145" s="9">
        <v>3900.75</v>
      </c>
      <c r="BQ145" s="10">
        <v>3.4185160729805048E-3</v>
      </c>
    </row>
    <row r="146" spans="5:69" outlineLevel="5" x14ac:dyDescent="0.25">
      <c r="F146" s="8" t="s">
        <v>194</v>
      </c>
      <c r="J146" s="9">
        <v>2021.42</v>
      </c>
      <c r="K146" s="10">
        <v>1.9899199649390086E-2</v>
      </c>
      <c r="L146" s="9">
        <v>2146.4499999999998</v>
      </c>
      <c r="M146" s="10">
        <v>2.3584560998852772E-2</v>
      </c>
      <c r="N146" s="9">
        <v>0</v>
      </c>
      <c r="O146" s="10">
        <v>0</v>
      </c>
      <c r="P146" s="9">
        <v>0</v>
      </c>
      <c r="Q146" s="10">
        <v>0</v>
      </c>
      <c r="R146" s="9">
        <v>187.64</v>
      </c>
      <c r="S146" s="10">
        <v>3.8977980889073534</v>
      </c>
      <c r="T146" s="9">
        <v>4355.51</v>
      </c>
      <c r="U146" s="10">
        <v>2.2609356125117726E-2</v>
      </c>
      <c r="V146" s="9">
        <v>462.45</v>
      </c>
      <c r="W146" s="10">
        <v>3.500952589175686E-3</v>
      </c>
      <c r="X146" s="9">
        <v>0</v>
      </c>
      <c r="Y146" s="10">
        <v>0</v>
      </c>
      <c r="Z146" s="9">
        <v>344.26</v>
      </c>
      <c r="AA146" s="10">
        <v>3.8072854008642642E-3</v>
      </c>
      <c r="AB146" s="9">
        <v>0</v>
      </c>
      <c r="AC146" s="10">
        <v>0</v>
      </c>
      <c r="AD146" s="9">
        <v>806.71</v>
      </c>
      <c r="AE146" s="10">
        <v>3.130040857255067E-3</v>
      </c>
      <c r="AF146" s="9">
        <v>612.63</v>
      </c>
      <c r="AG146" s="10">
        <v>3.3180400085335423E-3</v>
      </c>
      <c r="AH146" s="9">
        <v>52.32</v>
      </c>
      <c r="AI146" s="10">
        <v>3.4345271597445058E-4</v>
      </c>
      <c r="AJ146" s="9">
        <v>1618.33</v>
      </c>
      <c r="AK146" s="10">
        <v>2.568534378567618E-2</v>
      </c>
      <c r="AL146" s="9">
        <v>850.92</v>
      </c>
      <c r="AM146" s="10">
        <v>5.138741242710348E-3</v>
      </c>
      <c r="AN146" s="9">
        <v>675</v>
      </c>
      <c r="AO146" s="10">
        <v>6.3992021379971351E-3</v>
      </c>
      <c r="AP146" s="9">
        <v>0</v>
      </c>
      <c r="AQ146" s="10">
        <v>0</v>
      </c>
      <c r="AR146" s="9">
        <v>3809.2</v>
      </c>
      <c r="AS146" s="10">
        <v>5.6764894283729541E-3</v>
      </c>
      <c r="AT146" s="9">
        <v>0</v>
      </c>
      <c r="AU146" s="10">
        <v>0</v>
      </c>
      <c r="AV146" s="9">
        <v>0</v>
      </c>
      <c r="AW146" s="10">
        <v>0</v>
      </c>
      <c r="AX146" s="9">
        <v>0</v>
      </c>
      <c r="AY146" s="10">
        <v>0</v>
      </c>
      <c r="AZ146" s="9">
        <v>0</v>
      </c>
      <c r="BA146" s="10">
        <v>0</v>
      </c>
      <c r="BB146" s="9">
        <v>0</v>
      </c>
      <c r="BC146" s="10">
        <v>0</v>
      </c>
      <c r="BD146" s="9">
        <v>0</v>
      </c>
      <c r="BE146" s="10">
        <v>0</v>
      </c>
      <c r="BF146" s="9">
        <v>0</v>
      </c>
      <c r="BG146" s="10">
        <v>0</v>
      </c>
      <c r="BH146" s="9">
        <v>0</v>
      </c>
      <c r="BI146" s="10">
        <v>0</v>
      </c>
      <c r="BJ146" s="9">
        <v>0</v>
      </c>
      <c r="BK146" s="10">
        <v>0</v>
      </c>
      <c r="BL146" s="9">
        <v>0</v>
      </c>
      <c r="BM146" s="10">
        <v>0</v>
      </c>
      <c r="BN146" s="9">
        <v>0</v>
      </c>
      <c r="BO146" s="10">
        <v>0</v>
      </c>
      <c r="BP146" s="9">
        <v>8971.42</v>
      </c>
      <c r="BQ146" s="10">
        <v>7.8623196737701104E-3</v>
      </c>
    </row>
    <row r="147" spans="5:69" outlineLevel="5" x14ac:dyDescent="0.25">
      <c r="F147" s="8" t="s">
        <v>195</v>
      </c>
      <c r="J147" s="9">
        <v>284.22000000000003</v>
      </c>
      <c r="K147" s="10">
        <v>2.7979096498251975E-3</v>
      </c>
      <c r="L147" s="9">
        <v>15.89</v>
      </c>
      <c r="M147" s="10">
        <v>1.7459464430653898E-4</v>
      </c>
      <c r="N147" s="9">
        <v>0</v>
      </c>
      <c r="O147" s="10">
        <v>0</v>
      </c>
      <c r="P147" s="9">
        <v>0</v>
      </c>
      <c r="Q147" s="10">
        <v>0</v>
      </c>
      <c r="R147" s="9">
        <v>0</v>
      </c>
      <c r="S147" s="10">
        <v>0</v>
      </c>
      <c r="T147" s="9">
        <v>300.11</v>
      </c>
      <c r="U147" s="10">
        <v>1.5578643756320341E-3</v>
      </c>
      <c r="V147" s="9">
        <v>0</v>
      </c>
      <c r="W147" s="10">
        <v>0</v>
      </c>
      <c r="X147" s="9">
        <v>0</v>
      </c>
      <c r="Y147" s="10">
        <v>0</v>
      </c>
      <c r="Z147" s="9">
        <v>90.86</v>
      </c>
      <c r="AA147" s="10">
        <v>1.0048508439043952E-3</v>
      </c>
      <c r="AB147" s="9">
        <v>0</v>
      </c>
      <c r="AC147" s="10">
        <v>0</v>
      </c>
      <c r="AD147" s="9">
        <v>90.86</v>
      </c>
      <c r="AE147" s="10">
        <v>3.525374822305356E-4</v>
      </c>
      <c r="AF147" s="9">
        <v>0</v>
      </c>
      <c r="AG147" s="10">
        <v>0</v>
      </c>
      <c r="AH147" s="9">
        <v>79.8</v>
      </c>
      <c r="AI147" s="10">
        <v>5.2384416541974689E-4</v>
      </c>
      <c r="AJ147" s="9">
        <v>0</v>
      </c>
      <c r="AK147" s="10">
        <v>0</v>
      </c>
      <c r="AL147" s="9">
        <v>750.7</v>
      </c>
      <c r="AM147" s="10">
        <v>4.5335084977467435E-3</v>
      </c>
      <c r="AN147" s="9">
        <v>0</v>
      </c>
      <c r="AO147" s="10">
        <v>0</v>
      </c>
      <c r="AP147" s="9">
        <v>0</v>
      </c>
      <c r="AQ147" s="10">
        <v>0</v>
      </c>
      <c r="AR147" s="9">
        <v>830.5</v>
      </c>
      <c r="AS147" s="10">
        <v>1.2376153707507451E-3</v>
      </c>
      <c r="AT147" s="9">
        <v>0</v>
      </c>
      <c r="AU147" s="10">
        <v>0</v>
      </c>
      <c r="AV147" s="9">
        <v>0</v>
      </c>
      <c r="AW147" s="10">
        <v>0</v>
      </c>
      <c r="AX147" s="9">
        <v>0</v>
      </c>
      <c r="AY147" s="10">
        <v>0</v>
      </c>
      <c r="AZ147" s="9">
        <v>0</v>
      </c>
      <c r="BA147" s="10">
        <v>0</v>
      </c>
      <c r="BB147" s="9">
        <v>0</v>
      </c>
      <c r="BC147" s="10">
        <v>0</v>
      </c>
      <c r="BD147" s="9">
        <v>0</v>
      </c>
      <c r="BE147" s="10">
        <v>0</v>
      </c>
      <c r="BF147" s="9">
        <v>0</v>
      </c>
      <c r="BG147" s="10">
        <v>0</v>
      </c>
      <c r="BH147" s="9">
        <v>0</v>
      </c>
      <c r="BI147" s="10">
        <v>0</v>
      </c>
      <c r="BJ147" s="9">
        <v>193.33</v>
      </c>
      <c r="BK147" s="10">
        <v>-0.9682476085541144</v>
      </c>
      <c r="BL147" s="9">
        <v>193.33</v>
      </c>
      <c r="BM147" s="10">
        <v>-0.9682476085541144</v>
      </c>
      <c r="BN147" s="9">
        <v>0</v>
      </c>
      <c r="BO147" s="10">
        <v>0</v>
      </c>
      <c r="BP147" s="9">
        <v>1414.8</v>
      </c>
      <c r="BQ147" s="10">
        <v>1.239894005012579E-3</v>
      </c>
    </row>
    <row r="148" spans="5:69" outlineLevel="4" x14ac:dyDescent="0.25">
      <c r="F148" s="8" t="s">
        <v>196</v>
      </c>
      <c r="J148" s="11">
        <f t="shared" ref="J148:AO148" si="40">SUM(J144:J147)</f>
        <v>2505.2799999999997</v>
      </c>
      <c r="K148" s="12">
        <f t="shared" si="40"/>
        <v>2.4662399153874009E-2</v>
      </c>
      <c r="L148" s="11">
        <f t="shared" si="40"/>
        <v>2428.9499999999998</v>
      </c>
      <c r="M148" s="12">
        <f t="shared" si="40"/>
        <v>2.6688587872143978E-2</v>
      </c>
      <c r="N148" s="11">
        <f t="shared" si="40"/>
        <v>0</v>
      </c>
      <c r="O148" s="12">
        <f t="shared" si="40"/>
        <v>0</v>
      </c>
      <c r="P148" s="11">
        <f t="shared" si="40"/>
        <v>0</v>
      </c>
      <c r="Q148" s="12">
        <f t="shared" si="40"/>
        <v>0</v>
      </c>
      <c r="R148" s="11">
        <f t="shared" si="40"/>
        <v>187.64</v>
      </c>
      <c r="S148" s="12">
        <f t="shared" si="40"/>
        <v>3.8977980889073534</v>
      </c>
      <c r="T148" s="11">
        <f t="shared" si="40"/>
        <v>5121.87</v>
      </c>
      <c r="U148" s="12">
        <f t="shared" si="40"/>
        <v>2.6587513943615495E-2</v>
      </c>
      <c r="V148" s="11">
        <f t="shared" si="40"/>
        <v>630.45000000000005</v>
      </c>
      <c r="W148" s="12">
        <f t="shared" si="40"/>
        <v>4.7727874577701617E-3</v>
      </c>
      <c r="X148" s="11">
        <f t="shared" si="40"/>
        <v>0</v>
      </c>
      <c r="Y148" s="12">
        <f t="shared" si="40"/>
        <v>0</v>
      </c>
      <c r="Z148" s="11">
        <f t="shared" si="40"/>
        <v>435.12</v>
      </c>
      <c r="AA148" s="12">
        <f t="shared" si="40"/>
        <v>4.8121362447686592E-3</v>
      </c>
      <c r="AB148" s="11">
        <f t="shared" si="40"/>
        <v>0</v>
      </c>
      <c r="AC148" s="12">
        <f t="shared" si="40"/>
        <v>0</v>
      </c>
      <c r="AD148" s="11">
        <f t="shared" si="40"/>
        <v>1065.57</v>
      </c>
      <c r="AE148" s="12">
        <f t="shared" si="40"/>
        <v>4.1344196009288122E-3</v>
      </c>
      <c r="AF148" s="11">
        <f t="shared" si="40"/>
        <v>1180.56</v>
      </c>
      <c r="AG148" s="12">
        <f t="shared" si="40"/>
        <v>6.3939821955737702E-3</v>
      </c>
      <c r="AH148" s="11">
        <f t="shared" si="40"/>
        <v>1320.53</v>
      </c>
      <c r="AI148" s="12">
        <f t="shared" si="40"/>
        <v>8.6685706235806806E-3</v>
      </c>
      <c r="AJ148" s="11">
        <f t="shared" si="40"/>
        <v>1683.33</v>
      </c>
      <c r="AK148" s="12">
        <f t="shared" si="40"/>
        <v>2.6716992056467027E-2</v>
      </c>
      <c r="AL148" s="11">
        <f t="shared" si="40"/>
        <v>2746.7799999999997</v>
      </c>
      <c r="AM148" s="12">
        <f t="shared" si="40"/>
        <v>1.6587918571254561E-2</v>
      </c>
      <c r="AN148" s="11">
        <f t="shared" si="40"/>
        <v>675</v>
      </c>
      <c r="AO148" s="12">
        <f t="shared" si="40"/>
        <v>6.3992021379971351E-3</v>
      </c>
      <c r="AP148" s="11">
        <f t="shared" ref="AP148:BU148" si="41">SUM(AP144:AP147)</f>
        <v>0</v>
      </c>
      <c r="AQ148" s="12">
        <f t="shared" si="41"/>
        <v>0</v>
      </c>
      <c r="AR148" s="11">
        <f t="shared" si="41"/>
        <v>7606.2</v>
      </c>
      <c r="AS148" s="12">
        <f t="shared" si="41"/>
        <v>1.133479835400881E-2</v>
      </c>
      <c r="AT148" s="11">
        <f t="shared" si="41"/>
        <v>0</v>
      </c>
      <c r="AU148" s="12">
        <f t="shared" si="41"/>
        <v>0</v>
      </c>
      <c r="AV148" s="11">
        <f t="shared" si="41"/>
        <v>0</v>
      </c>
      <c r="AW148" s="12">
        <f t="shared" si="41"/>
        <v>0</v>
      </c>
      <c r="AX148" s="11">
        <f t="shared" si="41"/>
        <v>0</v>
      </c>
      <c r="AY148" s="12">
        <f t="shared" si="41"/>
        <v>0</v>
      </c>
      <c r="AZ148" s="11">
        <f t="shared" si="41"/>
        <v>0</v>
      </c>
      <c r="BA148" s="12">
        <f t="shared" si="41"/>
        <v>0</v>
      </c>
      <c r="BB148" s="11">
        <f t="shared" si="41"/>
        <v>0</v>
      </c>
      <c r="BC148" s="12">
        <f t="shared" si="41"/>
        <v>0</v>
      </c>
      <c r="BD148" s="11">
        <f t="shared" si="41"/>
        <v>0</v>
      </c>
      <c r="BE148" s="12">
        <f t="shared" si="41"/>
        <v>0</v>
      </c>
      <c r="BF148" s="11">
        <f t="shared" si="41"/>
        <v>0</v>
      </c>
      <c r="BG148" s="12">
        <f t="shared" si="41"/>
        <v>0</v>
      </c>
      <c r="BH148" s="11">
        <f t="shared" si="41"/>
        <v>0</v>
      </c>
      <c r="BI148" s="12">
        <f t="shared" si="41"/>
        <v>0</v>
      </c>
      <c r="BJ148" s="11">
        <f t="shared" si="41"/>
        <v>493.33000000000004</v>
      </c>
      <c r="BK148" s="12">
        <f t="shared" si="41"/>
        <v>-2.4707266990534382</v>
      </c>
      <c r="BL148" s="11">
        <f t="shared" si="41"/>
        <v>493.33000000000004</v>
      </c>
      <c r="BM148" s="12">
        <f t="shared" si="41"/>
        <v>-2.4707266990534382</v>
      </c>
      <c r="BN148" s="11">
        <f t="shared" si="41"/>
        <v>0</v>
      </c>
      <c r="BO148" s="12">
        <f t="shared" si="41"/>
        <v>0</v>
      </c>
      <c r="BP148" s="11">
        <f t="shared" si="41"/>
        <v>14286.97</v>
      </c>
      <c r="BQ148" s="12">
        <f t="shared" si="41"/>
        <v>1.2520729751763195E-2</v>
      </c>
    </row>
    <row r="149" spans="5:69" outlineLevel="5" x14ac:dyDescent="0.25">
      <c r="E149" s="8" t="s">
        <v>197</v>
      </c>
    </row>
    <row r="150" spans="5:69" outlineLevel="5" x14ac:dyDescent="0.25">
      <c r="F150" s="8" t="s">
        <v>198</v>
      </c>
      <c r="J150" s="9">
        <v>0</v>
      </c>
      <c r="K150" s="10">
        <v>0</v>
      </c>
      <c r="L150" s="9">
        <v>0</v>
      </c>
      <c r="M150" s="10">
        <v>0</v>
      </c>
      <c r="N150" s="9">
        <v>0</v>
      </c>
      <c r="O150" s="10">
        <v>0</v>
      </c>
      <c r="P150" s="9">
        <v>0</v>
      </c>
      <c r="Q150" s="10">
        <v>0</v>
      </c>
      <c r="R150" s="9">
        <v>0</v>
      </c>
      <c r="S150" s="10">
        <v>0</v>
      </c>
      <c r="T150" s="9">
        <v>0</v>
      </c>
      <c r="U150" s="10">
        <v>0</v>
      </c>
      <c r="V150" s="9">
        <v>0</v>
      </c>
      <c r="W150" s="10">
        <v>0</v>
      </c>
      <c r="X150" s="9">
        <v>0</v>
      </c>
      <c r="Y150" s="10">
        <v>0</v>
      </c>
      <c r="Z150" s="9">
        <v>50.98</v>
      </c>
      <c r="AA150" s="10">
        <v>5.6380471078853252E-4</v>
      </c>
      <c r="AB150" s="9">
        <v>0</v>
      </c>
      <c r="AC150" s="10">
        <v>0</v>
      </c>
      <c r="AD150" s="9">
        <v>50.98</v>
      </c>
      <c r="AE150" s="10">
        <v>1.9780278278794524E-4</v>
      </c>
      <c r="AF150" s="9">
        <v>0</v>
      </c>
      <c r="AG150" s="10">
        <v>0</v>
      </c>
      <c r="AH150" s="9">
        <v>0</v>
      </c>
      <c r="AI150" s="10">
        <v>0</v>
      </c>
      <c r="AJ150" s="9">
        <v>30</v>
      </c>
      <c r="AK150" s="10">
        <v>4.7614535574962179E-4</v>
      </c>
      <c r="AL150" s="9">
        <v>65</v>
      </c>
      <c r="AM150" s="10">
        <v>3.9253770128351979E-4</v>
      </c>
      <c r="AN150" s="9">
        <v>120.1</v>
      </c>
      <c r="AO150" s="10">
        <v>1.1385839655903051E-3</v>
      </c>
      <c r="AP150" s="9">
        <v>0</v>
      </c>
      <c r="AQ150" s="10">
        <v>0</v>
      </c>
      <c r="AR150" s="9">
        <v>215.1</v>
      </c>
      <c r="AS150" s="10">
        <v>3.2054312612701417E-4</v>
      </c>
      <c r="AT150" s="9">
        <v>0</v>
      </c>
      <c r="AU150" s="10">
        <v>0</v>
      </c>
      <c r="AV150" s="9">
        <v>0</v>
      </c>
      <c r="AW150" s="10">
        <v>0</v>
      </c>
      <c r="AX150" s="9">
        <v>0</v>
      </c>
      <c r="AY150" s="10">
        <v>0</v>
      </c>
      <c r="AZ150" s="9">
        <v>0</v>
      </c>
      <c r="BA150" s="10">
        <v>0</v>
      </c>
      <c r="BB150" s="9">
        <v>0</v>
      </c>
      <c r="BC150" s="10">
        <v>0</v>
      </c>
      <c r="BD150" s="9">
        <v>25</v>
      </c>
      <c r="BE150" s="10">
        <v>0</v>
      </c>
      <c r="BF150" s="9">
        <v>0</v>
      </c>
      <c r="BG150" s="10">
        <v>0</v>
      </c>
      <c r="BH150" s="9">
        <v>0</v>
      </c>
      <c r="BI150" s="10">
        <v>0</v>
      </c>
      <c r="BJ150" s="9">
        <v>1246.98</v>
      </c>
      <c r="BK150" s="10">
        <v>-6.2452045875694902</v>
      </c>
      <c r="BL150" s="9">
        <v>1246.98</v>
      </c>
      <c r="BM150" s="10">
        <v>-6.2452045875694902</v>
      </c>
      <c r="BN150" s="9">
        <v>0</v>
      </c>
      <c r="BO150" s="10">
        <v>0</v>
      </c>
      <c r="BP150" s="9">
        <v>1538.06</v>
      </c>
      <c r="BQ150" s="10">
        <v>1.3479158703347805E-3</v>
      </c>
    </row>
    <row r="151" spans="5:69" outlineLevel="5" x14ac:dyDescent="0.25">
      <c r="F151" s="8" t="s">
        <v>199</v>
      </c>
      <c r="J151" s="9">
        <v>0</v>
      </c>
      <c r="K151" s="10">
        <v>0</v>
      </c>
      <c r="L151" s="9">
        <v>0</v>
      </c>
      <c r="M151" s="10">
        <v>0</v>
      </c>
      <c r="N151" s="9">
        <v>0</v>
      </c>
      <c r="O151" s="10">
        <v>0</v>
      </c>
      <c r="P151" s="9">
        <v>0</v>
      </c>
      <c r="Q151" s="10">
        <v>0</v>
      </c>
      <c r="R151" s="9">
        <v>0</v>
      </c>
      <c r="S151" s="10">
        <v>0</v>
      </c>
      <c r="T151" s="9">
        <v>0</v>
      </c>
      <c r="U151" s="10">
        <v>0</v>
      </c>
      <c r="V151" s="9">
        <v>0</v>
      </c>
      <c r="W151" s="10">
        <v>0</v>
      </c>
      <c r="X151" s="9">
        <v>0</v>
      </c>
      <c r="Y151" s="10">
        <v>0</v>
      </c>
      <c r="Z151" s="9">
        <v>0</v>
      </c>
      <c r="AA151" s="10">
        <v>0</v>
      </c>
      <c r="AB151" s="9">
        <v>0</v>
      </c>
      <c r="AC151" s="10">
        <v>0</v>
      </c>
      <c r="AD151" s="9">
        <v>0</v>
      </c>
      <c r="AE151" s="10">
        <v>0</v>
      </c>
      <c r="AF151" s="9">
        <v>0</v>
      </c>
      <c r="AG151" s="10">
        <v>0</v>
      </c>
      <c r="AH151" s="9">
        <v>0</v>
      </c>
      <c r="AI151" s="10">
        <v>0</v>
      </c>
      <c r="AJ151" s="9">
        <v>0</v>
      </c>
      <c r="AK151" s="10">
        <v>0</v>
      </c>
      <c r="AL151" s="9">
        <v>0</v>
      </c>
      <c r="AM151" s="10">
        <v>0</v>
      </c>
      <c r="AN151" s="9">
        <v>0</v>
      </c>
      <c r="AO151" s="10">
        <v>0</v>
      </c>
      <c r="AP151" s="9">
        <v>0</v>
      </c>
      <c r="AQ151" s="10">
        <v>0</v>
      </c>
      <c r="AR151" s="9">
        <v>0</v>
      </c>
      <c r="AS151" s="10">
        <v>0</v>
      </c>
      <c r="AT151" s="9">
        <v>0</v>
      </c>
      <c r="AU151" s="10">
        <v>0</v>
      </c>
      <c r="AV151" s="9">
        <v>0</v>
      </c>
      <c r="AW151" s="10">
        <v>0</v>
      </c>
      <c r="AX151" s="9">
        <v>0</v>
      </c>
      <c r="AY151" s="10">
        <v>0</v>
      </c>
      <c r="AZ151" s="9">
        <v>0</v>
      </c>
      <c r="BA151" s="10">
        <v>0</v>
      </c>
      <c r="BB151" s="9">
        <v>0</v>
      </c>
      <c r="BC151" s="10">
        <v>0</v>
      </c>
      <c r="BD151" s="9">
        <v>0</v>
      </c>
      <c r="BE151" s="10">
        <v>0</v>
      </c>
      <c r="BF151" s="9">
        <v>0</v>
      </c>
      <c r="BG151" s="10">
        <v>0</v>
      </c>
      <c r="BH151" s="9">
        <v>0</v>
      </c>
      <c r="BI151" s="10">
        <v>0</v>
      </c>
      <c r="BJ151" s="9">
        <v>800</v>
      </c>
      <c r="BK151" s="10">
        <v>-4.0066109079981969</v>
      </c>
      <c r="BL151" s="9">
        <v>800</v>
      </c>
      <c r="BM151" s="10">
        <v>-4.0066109079981969</v>
      </c>
      <c r="BN151" s="9">
        <v>0</v>
      </c>
      <c r="BO151" s="10">
        <v>0</v>
      </c>
      <c r="BP151" s="9">
        <v>800</v>
      </c>
      <c r="BQ151" s="10">
        <v>7.0109923947558894E-4</v>
      </c>
    </row>
    <row r="152" spans="5:69" outlineLevel="5" x14ac:dyDescent="0.25">
      <c r="F152" s="8" t="s">
        <v>200</v>
      </c>
      <c r="J152" s="9">
        <v>1165.46</v>
      </c>
      <c r="K152" s="10">
        <v>1.147298494295009E-2</v>
      </c>
      <c r="L152" s="9">
        <v>1177.82</v>
      </c>
      <c r="M152" s="10">
        <v>1.2941539581946365E-2</v>
      </c>
      <c r="N152" s="9">
        <v>0</v>
      </c>
      <c r="O152" s="10">
        <v>0</v>
      </c>
      <c r="P152" s="9">
        <v>0</v>
      </c>
      <c r="Q152" s="10">
        <v>0</v>
      </c>
      <c r="R152" s="9">
        <v>8.48</v>
      </c>
      <c r="S152" s="10">
        <v>0.17615288741171584</v>
      </c>
      <c r="T152" s="9">
        <v>2351.7600000000002</v>
      </c>
      <c r="U152" s="10">
        <v>1.2207934170925304E-2</v>
      </c>
      <c r="V152" s="9">
        <v>4827.08</v>
      </c>
      <c r="W152" s="10">
        <v>3.6543146770803697E-2</v>
      </c>
      <c r="X152" s="9">
        <v>791.47</v>
      </c>
      <c r="Y152" s="10">
        <v>2.2473795668398574E-2</v>
      </c>
      <c r="Z152" s="9">
        <v>2508.6799999999998</v>
      </c>
      <c r="AA152" s="10">
        <v>2.7744323300529141E-2</v>
      </c>
      <c r="AB152" s="9">
        <v>0</v>
      </c>
      <c r="AC152" s="10">
        <v>0</v>
      </c>
      <c r="AD152" s="9">
        <v>8127.23</v>
      </c>
      <c r="AE152" s="10">
        <v>3.1533713424042216E-2</v>
      </c>
      <c r="AF152" s="9">
        <v>3924.51</v>
      </c>
      <c r="AG152" s="10">
        <v>2.1255376318316067E-2</v>
      </c>
      <c r="AH152" s="9">
        <v>2544.17</v>
      </c>
      <c r="AI152" s="10">
        <v>1.6701110405212497E-2</v>
      </c>
      <c r="AJ152" s="9">
        <v>1308.77</v>
      </c>
      <c r="AK152" s="10">
        <v>2.0772158574814417E-2</v>
      </c>
      <c r="AL152" s="9">
        <v>2456.09</v>
      </c>
      <c r="AM152" s="10">
        <v>1.4832429580699079E-2</v>
      </c>
      <c r="AN152" s="9">
        <v>2244.0500000000002</v>
      </c>
      <c r="AO152" s="10">
        <v>2.1274266011514775E-2</v>
      </c>
      <c r="AP152" s="9">
        <v>0</v>
      </c>
      <c r="AQ152" s="10">
        <v>0</v>
      </c>
      <c r="AR152" s="9">
        <v>12477.59</v>
      </c>
      <c r="AS152" s="10">
        <v>1.8594168782571693E-2</v>
      </c>
      <c r="AT152" s="9">
        <v>0</v>
      </c>
      <c r="AU152" s="10">
        <v>0</v>
      </c>
      <c r="AV152" s="9">
        <v>0</v>
      </c>
      <c r="AW152" s="10">
        <v>0</v>
      </c>
      <c r="AX152" s="9">
        <v>0</v>
      </c>
      <c r="AY152" s="10">
        <v>0</v>
      </c>
      <c r="AZ152" s="9">
        <v>0</v>
      </c>
      <c r="BA152" s="10">
        <v>0</v>
      </c>
      <c r="BB152" s="9">
        <v>0</v>
      </c>
      <c r="BC152" s="10">
        <v>0</v>
      </c>
      <c r="BD152" s="9">
        <v>0</v>
      </c>
      <c r="BE152" s="10">
        <v>0</v>
      </c>
      <c r="BF152" s="9">
        <v>0</v>
      </c>
      <c r="BG152" s="10">
        <v>0</v>
      </c>
      <c r="BH152" s="9">
        <v>0</v>
      </c>
      <c r="BI152" s="10">
        <v>0</v>
      </c>
      <c r="BJ152" s="9">
        <v>357.54</v>
      </c>
      <c r="BK152" s="10">
        <v>-1.7906545800570943</v>
      </c>
      <c r="BL152" s="9">
        <v>357.54</v>
      </c>
      <c r="BM152" s="10">
        <v>-1.7906545800570943</v>
      </c>
      <c r="BN152" s="9">
        <v>0</v>
      </c>
      <c r="BO152" s="10">
        <v>0</v>
      </c>
      <c r="BP152" s="9">
        <v>23314.12</v>
      </c>
      <c r="BQ152" s="10">
        <v>2.0431889751303271E-2</v>
      </c>
    </row>
    <row r="153" spans="5:69" outlineLevel="5" x14ac:dyDescent="0.25">
      <c r="F153" s="8" t="s">
        <v>201</v>
      </c>
      <c r="J153" s="9">
        <v>0</v>
      </c>
      <c r="K153" s="10">
        <v>0</v>
      </c>
      <c r="L153" s="9">
        <v>0</v>
      </c>
      <c r="M153" s="10">
        <v>0</v>
      </c>
      <c r="N153" s="9">
        <v>0</v>
      </c>
      <c r="O153" s="10">
        <v>0</v>
      </c>
      <c r="P153" s="9">
        <v>0</v>
      </c>
      <c r="Q153" s="10">
        <v>0</v>
      </c>
      <c r="R153" s="9">
        <v>0</v>
      </c>
      <c r="S153" s="10">
        <v>0</v>
      </c>
      <c r="T153" s="9">
        <v>0</v>
      </c>
      <c r="U153" s="10">
        <v>0</v>
      </c>
      <c r="V153" s="9">
        <v>0</v>
      </c>
      <c r="W153" s="10">
        <v>0</v>
      </c>
      <c r="X153" s="9">
        <v>0</v>
      </c>
      <c r="Y153" s="10">
        <v>0</v>
      </c>
      <c r="Z153" s="9">
        <v>12.77</v>
      </c>
      <c r="AA153" s="10">
        <v>1.4122766098017967E-4</v>
      </c>
      <c r="AB153" s="9">
        <v>0</v>
      </c>
      <c r="AC153" s="10">
        <v>0</v>
      </c>
      <c r="AD153" s="9">
        <v>12.77</v>
      </c>
      <c r="AE153" s="10">
        <v>4.9547695884701078E-5</v>
      </c>
      <c r="AF153" s="9">
        <v>0</v>
      </c>
      <c r="AG153" s="10">
        <v>0</v>
      </c>
      <c r="AH153" s="9">
        <v>0</v>
      </c>
      <c r="AI153" s="10">
        <v>0</v>
      </c>
      <c r="AJ153" s="9">
        <v>0</v>
      </c>
      <c r="AK153" s="10">
        <v>0</v>
      </c>
      <c r="AL153" s="9">
        <v>0</v>
      </c>
      <c r="AM153" s="10">
        <v>0</v>
      </c>
      <c r="AN153" s="9">
        <v>0</v>
      </c>
      <c r="AO153" s="10">
        <v>0</v>
      </c>
      <c r="AP153" s="9">
        <v>0</v>
      </c>
      <c r="AQ153" s="10">
        <v>0</v>
      </c>
      <c r="AR153" s="9">
        <v>0</v>
      </c>
      <c r="AS153" s="10">
        <v>0</v>
      </c>
      <c r="AT153" s="9">
        <v>0</v>
      </c>
      <c r="AU153" s="10">
        <v>0</v>
      </c>
      <c r="AV153" s="9">
        <v>0</v>
      </c>
      <c r="AW153" s="10">
        <v>0</v>
      </c>
      <c r="AX153" s="9">
        <v>0</v>
      </c>
      <c r="AY153" s="10">
        <v>0</v>
      </c>
      <c r="AZ153" s="9">
        <v>0</v>
      </c>
      <c r="BA153" s="10">
        <v>0</v>
      </c>
      <c r="BB153" s="9">
        <v>0</v>
      </c>
      <c r="BC153" s="10">
        <v>0</v>
      </c>
      <c r="BD153" s="9">
        <v>0</v>
      </c>
      <c r="BE153" s="10">
        <v>0</v>
      </c>
      <c r="BF153" s="9">
        <v>0</v>
      </c>
      <c r="BG153" s="10">
        <v>0</v>
      </c>
      <c r="BH153" s="9">
        <v>0</v>
      </c>
      <c r="BI153" s="10">
        <v>0</v>
      </c>
      <c r="BJ153" s="9">
        <v>0</v>
      </c>
      <c r="BK153" s="10">
        <v>0</v>
      </c>
      <c r="BL153" s="9">
        <v>0</v>
      </c>
      <c r="BM153" s="10">
        <v>0</v>
      </c>
      <c r="BN153" s="9">
        <v>0</v>
      </c>
      <c r="BO153" s="10">
        <v>0</v>
      </c>
      <c r="BP153" s="9">
        <v>12.77</v>
      </c>
      <c r="BQ153" s="10">
        <v>1.1191296610129089E-5</v>
      </c>
    </row>
    <row r="154" spans="5:69" outlineLevel="5" x14ac:dyDescent="0.25">
      <c r="F154" s="8" t="s">
        <v>202</v>
      </c>
      <c r="J154" s="9">
        <v>0</v>
      </c>
      <c r="K154" s="10">
        <v>0</v>
      </c>
      <c r="L154" s="9">
        <v>0</v>
      </c>
      <c r="M154" s="10">
        <v>0</v>
      </c>
      <c r="N154" s="9">
        <v>0</v>
      </c>
      <c r="O154" s="10">
        <v>0</v>
      </c>
      <c r="P154" s="9">
        <v>0</v>
      </c>
      <c r="Q154" s="10">
        <v>0</v>
      </c>
      <c r="R154" s="9">
        <v>0</v>
      </c>
      <c r="S154" s="10">
        <v>0</v>
      </c>
      <c r="T154" s="9">
        <v>0</v>
      </c>
      <c r="U154" s="10">
        <v>0</v>
      </c>
      <c r="V154" s="9">
        <v>0</v>
      </c>
      <c r="W154" s="10">
        <v>0</v>
      </c>
      <c r="X154" s="9">
        <v>0</v>
      </c>
      <c r="Y154" s="10">
        <v>0</v>
      </c>
      <c r="Z154" s="9">
        <v>25</v>
      </c>
      <c r="AA154" s="10">
        <v>2.7648328304655381E-4</v>
      </c>
      <c r="AB154" s="9">
        <v>0</v>
      </c>
      <c r="AC154" s="10">
        <v>0</v>
      </c>
      <c r="AD154" s="9">
        <v>25</v>
      </c>
      <c r="AE154" s="10">
        <v>9.7000187714763275E-5</v>
      </c>
      <c r="AF154" s="9">
        <v>0</v>
      </c>
      <c r="AG154" s="10">
        <v>0</v>
      </c>
      <c r="AH154" s="9">
        <v>0</v>
      </c>
      <c r="AI154" s="10">
        <v>0</v>
      </c>
      <c r="AJ154" s="9">
        <v>0</v>
      </c>
      <c r="AK154" s="10">
        <v>0</v>
      </c>
      <c r="AL154" s="9">
        <v>0</v>
      </c>
      <c r="AM154" s="10">
        <v>0</v>
      </c>
      <c r="AN154" s="9">
        <v>25</v>
      </c>
      <c r="AO154" s="10">
        <v>2.3700748659248651E-4</v>
      </c>
      <c r="AP154" s="9">
        <v>0</v>
      </c>
      <c r="AQ154" s="10">
        <v>0</v>
      </c>
      <c r="AR154" s="9">
        <v>25</v>
      </c>
      <c r="AS154" s="10">
        <v>3.7255128559625078E-5</v>
      </c>
      <c r="AT154" s="9">
        <v>0</v>
      </c>
      <c r="AU154" s="10">
        <v>0</v>
      </c>
      <c r="AV154" s="9">
        <v>25</v>
      </c>
      <c r="AW154" s="10">
        <v>1.2598895026510596E-3</v>
      </c>
      <c r="AX154" s="9">
        <v>0</v>
      </c>
      <c r="AY154" s="10">
        <v>0</v>
      </c>
      <c r="AZ154" s="9">
        <v>25</v>
      </c>
      <c r="BA154" s="10">
        <v>1.2598895026510596E-3</v>
      </c>
      <c r="BB154" s="9">
        <v>0</v>
      </c>
      <c r="BC154" s="10">
        <v>0</v>
      </c>
      <c r="BD154" s="9">
        <v>0</v>
      </c>
      <c r="BE154" s="10">
        <v>0</v>
      </c>
      <c r="BF154" s="9">
        <v>0</v>
      </c>
      <c r="BG154" s="10">
        <v>0</v>
      </c>
      <c r="BH154" s="9">
        <v>0</v>
      </c>
      <c r="BI154" s="10">
        <v>0</v>
      </c>
      <c r="BJ154" s="9">
        <v>531</v>
      </c>
      <c r="BK154" s="10">
        <v>-2.6593879901838036</v>
      </c>
      <c r="BL154" s="9">
        <v>531</v>
      </c>
      <c r="BM154" s="10">
        <v>-2.6593879901838036</v>
      </c>
      <c r="BN154" s="9">
        <v>0</v>
      </c>
      <c r="BO154" s="10">
        <v>0</v>
      </c>
      <c r="BP154" s="9">
        <v>606</v>
      </c>
      <c r="BQ154" s="10">
        <v>5.3108267390275868E-4</v>
      </c>
    </row>
    <row r="155" spans="5:69" outlineLevel="6" x14ac:dyDescent="0.25">
      <c r="E155" s="8" t="s">
        <v>203</v>
      </c>
    </row>
    <row r="156" spans="5:69" outlineLevel="6" x14ac:dyDescent="0.25">
      <c r="F156" s="8" t="s">
        <v>204</v>
      </c>
      <c r="J156" s="9">
        <v>0</v>
      </c>
      <c r="K156" s="10">
        <v>0</v>
      </c>
      <c r="L156" s="9">
        <v>0</v>
      </c>
      <c r="M156" s="10">
        <v>0</v>
      </c>
      <c r="N156" s="9">
        <v>0</v>
      </c>
      <c r="O156" s="10">
        <v>0</v>
      </c>
      <c r="P156" s="9">
        <v>0</v>
      </c>
      <c r="Q156" s="10">
        <v>0</v>
      </c>
      <c r="R156" s="9">
        <v>0</v>
      </c>
      <c r="S156" s="10">
        <v>0</v>
      </c>
      <c r="T156" s="9">
        <v>0</v>
      </c>
      <c r="U156" s="10">
        <v>0</v>
      </c>
      <c r="V156" s="9">
        <v>0</v>
      </c>
      <c r="W156" s="10">
        <v>0</v>
      </c>
      <c r="X156" s="9">
        <v>0</v>
      </c>
      <c r="Y156" s="10">
        <v>0</v>
      </c>
      <c r="Z156" s="9">
        <v>0</v>
      </c>
      <c r="AA156" s="10">
        <v>0</v>
      </c>
      <c r="AB156" s="9">
        <v>0</v>
      </c>
      <c r="AC156" s="10">
        <v>0</v>
      </c>
      <c r="AD156" s="9">
        <v>0</v>
      </c>
      <c r="AE156" s="10">
        <v>0</v>
      </c>
      <c r="AF156" s="9">
        <v>0</v>
      </c>
      <c r="AG156" s="10">
        <v>0</v>
      </c>
      <c r="AH156" s="9">
        <v>375</v>
      </c>
      <c r="AI156" s="10">
        <v>2.4616737096792617E-3</v>
      </c>
      <c r="AJ156" s="9">
        <v>0</v>
      </c>
      <c r="AK156" s="10">
        <v>0</v>
      </c>
      <c r="AL156" s="9">
        <v>0</v>
      </c>
      <c r="AM156" s="10">
        <v>0</v>
      </c>
      <c r="AN156" s="9">
        <v>3203.94</v>
      </c>
      <c r="AO156" s="10">
        <v>3.0374310663725246E-2</v>
      </c>
      <c r="AP156" s="9">
        <v>0</v>
      </c>
      <c r="AQ156" s="10">
        <v>0</v>
      </c>
      <c r="AR156" s="9">
        <v>3578.94</v>
      </c>
      <c r="AS156" s="10">
        <v>5.3333547922873835E-3</v>
      </c>
      <c r="AT156" s="9">
        <v>0</v>
      </c>
      <c r="AU156" s="10">
        <v>0</v>
      </c>
      <c r="AV156" s="9">
        <v>0</v>
      </c>
      <c r="AW156" s="10">
        <v>0</v>
      </c>
      <c r="AX156" s="9">
        <v>0</v>
      </c>
      <c r="AY156" s="10">
        <v>0</v>
      </c>
      <c r="AZ156" s="9">
        <v>0</v>
      </c>
      <c r="BA156" s="10">
        <v>0</v>
      </c>
      <c r="BB156" s="9">
        <v>0</v>
      </c>
      <c r="BC156" s="10">
        <v>0</v>
      </c>
      <c r="BD156" s="9">
        <v>0</v>
      </c>
      <c r="BE156" s="10">
        <v>0</v>
      </c>
      <c r="BF156" s="9">
        <v>0</v>
      </c>
      <c r="BG156" s="10">
        <v>0</v>
      </c>
      <c r="BH156" s="9">
        <v>0</v>
      </c>
      <c r="BI156" s="10">
        <v>0</v>
      </c>
      <c r="BJ156" s="9">
        <v>1800</v>
      </c>
      <c r="BK156" s="10">
        <v>-9.014874542995944</v>
      </c>
      <c r="BL156" s="9">
        <v>1800</v>
      </c>
      <c r="BM156" s="10">
        <v>-9.014874542995944</v>
      </c>
      <c r="BN156" s="9">
        <v>0</v>
      </c>
      <c r="BO156" s="10">
        <v>0</v>
      </c>
      <c r="BP156" s="9">
        <v>5378.94</v>
      </c>
      <c r="BQ156" s="10">
        <v>4.7139634289810302E-3</v>
      </c>
    </row>
    <row r="157" spans="5:69" outlineLevel="6" x14ac:dyDescent="0.25">
      <c r="F157" s="8" t="s">
        <v>205</v>
      </c>
      <c r="J157" s="9">
        <v>0</v>
      </c>
      <c r="K157" s="10">
        <v>0</v>
      </c>
      <c r="L157" s="9">
        <v>0</v>
      </c>
      <c r="M157" s="10">
        <v>0</v>
      </c>
      <c r="N157" s="9">
        <v>0</v>
      </c>
      <c r="O157" s="10">
        <v>0</v>
      </c>
      <c r="P157" s="9">
        <v>0</v>
      </c>
      <c r="Q157" s="10">
        <v>0</v>
      </c>
      <c r="R157" s="9">
        <v>0</v>
      </c>
      <c r="S157" s="10">
        <v>0</v>
      </c>
      <c r="T157" s="9">
        <v>0</v>
      </c>
      <c r="U157" s="10">
        <v>0</v>
      </c>
      <c r="V157" s="9">
        <v>0</v>
      </c>
      <c r="W157" s="10">
        <v>0</v>
      </c>
      <c r="X157" s="9">
        <v>0</v>
      </c>
      <c r="Y157" s="10">
        <v>0</v>
      </c>
      <c r="Z157" s="9">
        <v>0</v>
      </c>
      <c r="AA157" s="10">
        <v>0</v>
      </c>
      <c r="AB157" s="9">
        <v>0</v>
      </c>
      <c r="AC157" s="10">
        <v>0</v>
      </c>
      <c r="AD157" s="9">
        <v>0</v>
      </c>
      <c r="AE157" s="10">
        <v>0</v>
      </c>
      <c r="AF157" s="9">
        <v>0</v>
      </c>
      <c r="AG157" s="10">
        <v>0</v>
      </c>
      <c r="AH157" s="9">
        <v>0</v>
      </c>
      <c r="AI157" s="10">
        <v>0</v>
      </c>
      <c r="AJ157" s="9">
        <v>0</v>
      </c>
      <c r="AK157" s="10">
        <v>0</v>
      </c>
      <c r="AL157" s="9">
        <v>0</v>
      </c>
      <c r="AM157" s="10">
        <v>0</v>
      </c>
      <c r="AN157" s="9">
        <v>0</v>
      </c>
      <c r="AO157" s="10">
        <v>0</v>
      </c>
      <c r="AP157" s="9">
        <v>0</v>
      </c>
      <c r="AQ157" s="10">
        <v>0</v>
      </c>
      <c r="AR157" s="9">
        <v>0</v>
      </c>
      <c r="AS157" s="10">
        <v>0</v>
      </c>
      <c r="AT157" s="9">
        <v>0</v>
      </c>
      <c r="AU157" s="10">
        <v>0</v>
      </c>
      <c r="AV157" s="9">
        <v>0</v>
      </c>
      <c r="AW157" s="10">
        <v>0</v>
      </c>
      <c r="AX157" s="9">
        <v>0</v>
      </c>
      <c r="AY157" s="10">
        <v>0</v>
      </c>
      <c r="AZ157" s="9">
        <v>0</v>
      </c>
      <c r="BA157" s="10">
        <v>0</v>
      </c>
      <c r="BB157" s="9">
        <v>0</v>
      </c>
      <c r="BC157" s="10">
        <v>0</v>
      </c>
      <c r="BD157" s="9">
        <v>0</v>
      </c>
      <c r="BE157" s="10">
        <v>0</v>
      </c>
      <c r="BF157" s="9">
        <v>0</v>
      </c>
      <c r="BG157" s="10">
        <v>0</v>
      </c>
      <c r="BH157" s="9">
        <v>0</v>
      </c>
      <c r="BI157" s="10">
        <v>0</v>
      </c>
      <c r="BJ157" s="9">
        <v>1955</v>
      </c>
      <c r="BK157" s="10">
        <v>-9.7911554064205948</v>
      </c>
      <c r="BL157" s="9">
        <v>1955</v>
      </c>
      <c r="BM157" s="10">
        <v>-9.7911554064205948</v>
      </c>
      <c r="BN157" s="9">
        <v>0</v>
      </c>
      <c r="BO157" s="10">
        <v>0</v>
      </c>
      <c r="BP157" s="9">
        <v>1955</v>
      </c>
      <c r="BQ157" s="10">
        <v>1.7133112664684705E-3</v>
      </c>
    </row>
    <row r="158" spans="5:69" outlineLevel="6" x14ac:dyDescent="0.25">
      <c r="F158" s="8" t="s">
        <v>206</v>
      </c>
      <c r="J158" s="9">
        <v>0</v>
      </c>
      <c r="K158" s="10">
        <v>0</v>
      </c>
      <c r="L158" s="9">
        <v>0</v>
      </c>
      <c r="M158" s="10">
        <v>0</v>
      </c>
      <c r="N158" s="9">
        <v>0</v>
      </c>
      <c r="O158" s="10">
        <v>0</v>
      </c>
      <c r="P158" s="9">
        <v>0</v>
      </c>
      <c r="Q158" s="10">
        <v>0</v>
      </c>
      <c r="R158" s="9">
        <v>0</v>
      </c>
      <c r="S158" s="10">
        <v>0</v>
      </c>
      <c r="T158" s="9">
        <v>0</v>
      </c>
      <c r="U158" s="10">
        <v>0</v>
      </c>
      <c r="V158" s="9">
        <v>0</v>
      </c>
      <c r="W158" s="10">
        <v>0</v>
      </c>
      <c r="X158" s="9">
        <v>0</v>
      </c>
      <c r="Y158" s="10">
        <v>0</v>
      </c>
      <c r="Z158" s="9">
        <v>0</v>
      </c>
      <c r="AA158" s="10">
        <v>0</v>
      </c>
      <c r="AB158" s="9">
        <v>0</v>
      </c>
      <c r="AC158" s="10">
        <v>0</v>
      </c>
      <c r="AD158" s="9">
        <v>0</v>
      </c>
      <c r="AE158" s="10">
        <v>0</v>
      </c>
      <c r="AF158" s="9">
        <v>0</v>
      </c>
      <c r="AG158" s="10">
        <v>0</v>
      </c>
      <c r="AH158" s="9">
        <v>0</v>
      </c>
      <c r="AI158" s="10">
        <v>0</v>
      </c>
      <c r="AJ158" s="9">
        <v>0</v>
      </c>
      <c r="AK158" s="10">
        <v>0</v>
      </c>
      <c r="AL158" s="9">
        <v>0</v>
      </c>
      <c r="AM158" s="10">
        <v>0</v>
      </c>
      <c r="AN158" s="9">
        <v>0</v>
      </c>
      <c r="AO158" s="10">
        <v>0</v>
      </c>
      <c r="AP158" s="9">
        <v>0</v>
      </c>
      <c r="AQ158" s="10">
        <v>0</v>
      </c>
      <c r="AR158" s="9">
        <v>0</v>
      </c>
      <c r="AS158" s="10">
        <v>0</v>
      </c>
      <c r="AT158" s="9">
        <v>0</v>
      </c>
      <c r="AU158" s="10">
        <v>0</v>
      </c>
      <c r="AV158" s="9">
        <v>0</v>
      </c>
      <c r="AW158" s="10">
        <v>0</v>
      </c>
      <c r="AX158" s="9">
        <v>0</v>
      </c>
      <c r="AY158" s="10">
        <v>0</v>
      </c>
      <c r="AZ158" s="9">
        <v>0</v>
      </c>
      <c r="BA158" s="10">
        <v>0</v>
      </c>
      <c r="BB158" s="9">
        <v>0</v>
      </c>
      <c r="BC158" s="10">
        <v>0</v>
      </c>
      <c r="BD158" s="9">
        <v>300</v>
      </c>
      <c r="BE158" s="10">
        <v>0</v>
      </c>
      <c r="BF158" s="9">
        <v>0</v>
      </c>
      <c r="BG158" s="10">
        <v>0</v>
      </c>
      <c r="BH158" s="9">
        <v>0</v>
      </c>
      <c r="BI158" s="10">
        <v>0</v>
      </c>
      <c r="BJ158" s="9">
        <v>7990</v>
      </c>
      <c r="BK158" s="10">
        <v>-40.016026443631993</v>
      </c>
      <c r="BL158" s="9">
        <v>7990</v>
      </c>
      <c r="BM158" s="10">
        <v>-40.016026443631993</v>
      </c>
      <c r="BN158" s="9">
        <v>0</v>
      </c>
      <c r="BO158" s="10">
        <v>0</v>
      </c>
      <c r="BP158" s="9">
        <v>8290</v>
      </c>
      <c r="BQ158" s="10">
        <v>7.2651408690657905E-3</v>
      </c>
    </row>
    <row r="159" spans="5:69" outlineLevel="6" x14ac:dyDescent="0.25">
      <c r="F159" s="8" t="s">
        <v>207</v>
      </c>
      <c r="J159" s="9">
        <v>0</v>
      </c>
      <c r="K159" s="10">
        <v>0</v>
      </c>
      <c r="L159" s="9">
        <v>0</v>
      </c>
      <c r="M159" s="10">
        <v>0</v>
      </c>
      <c r="N159" s="9">
        <v>0</v>
      </c>
      <c r="O159" s="10">
        <v>0</v>
      </c>
      <c r="P159" s="9">
        <v>0</v>
      </c>
      <c r="Q159" s="10">
        <v>0</v>
      </c>
      <c r="R159" s="9">
        <v>0</v>
      </c>
      <c r="S159" s="10">
        <v>0</v>
      </c>
      <c r="T159" s="9">
        <v>0</v>
      </c>
      <c r="U159" s="10">
        <v>0</v>
      </c>
      <c r="V159" s="9">
        <v>0</v>
      </c>
      <c r="W159" s="10">
        <v>0</v>
      </c>
      <c r="X159" s="9">
        <v>0</v>
      </c>
      <c r="Y159" s="10">
        <v>0</v>
      </c>
      <c r="Z159" s="9">
        <v>0</v>
      </c>
      <c r="AA159" s="10">
        <v>0</v>
      </c>
      <c r="AB159" s="9">
        <v>0</v>
      </c>
      <c r="AC159" s="10">
        <v>0</v>
      </c>
      <c r="AD159" s="9">
        <v>0</v>
      </c>
      <c r="AE159" s="10">
        <v>0</v>
      </c>
      <c r="AF159" s="9">
        <v>0</v>
      </c>
      <c r="AG159" s="10">
        <v>0</v>
      </c>
      <c r="AH159" s="9">
        <v>0</v>
      </c>
      <c r="AI159" s="10">
        <v>0</v>
      </c>
      <c r="AJ159" s="9">
        <v>0</v>
      </c>
      <c r="AK159" s="10">
        <v>0</v>
      </c>
      <c r="AL159" s="9">
        <v>0</v>
      </c>
      <c r="AM159" s="10">
        <v>0</v>
      </c>
      <c r="AN159" s="9">
        <v>0</v>
      </c>
      <c r="AO159" s="10">
        <v>0</v>
      </c>
      <c r="AP159" s="9">
        <v>0</v>
      </c>
      <c r="AQ159" s="10">
        <v>0</v>
      </c>
      <c r="AR159" s="9">
        <v>0</v>
      </c>
      <c r="AS159" s="10">
        <v>0</v>
      </c>
      <c r="AT159" s="9">
        <v>0</v>
      </c>
      <c r="AU159" s="10">
        <v>0</v>
      </c>
      <c r="AV159" s="9">
        <v>0</v>
      </c>
      <c r="AW159" s="10">
        <v>0</v>
      </c>
      <c r="AX159" s="9">
        <v>0</v>
      </c>
      <c r="AY159" s="10">
        <v>0</v>
      </c>
      <c r="AZ159" s="9">
        <v>0</v>
      </c>
      <c r="BA159" s="10">
        <v>0</v>
      </c>
      <c r="BB159" s="9">
        <v>0</v>
      </c>
      <c r="BC159" s="10">
        <v>0</v>
      </c>
      <c r="BD159" s="9">
        <v>0</v>
      </c>
      <c r="BE159" s="10">
        <v>0</v>
      </c>
      <c r="BF159" s="9">
        <v>0</v>
      </c>
      <c r="BG159" s="10">
        <v>0</v>
      </c>
      <c r="BH159" s="9">
        <v>39.99</v>
      </c>
      <c r="BI159" s="10">
        <v>0</v>
      </c>
      <c r="BJ159" s="9">
        <v>4250</v>
      </c>
      <c r="BK159" s="10">
        <v>-21.285120448740422</v>
      </c>
      <c r="BL159" s="9">
        <v>4289.99</v>
      </c>
      <c r="BM159" s="10">
        <v>-21.48540091150398</v>
      </c>
      <c r="BN159" s="9">
        <v>0</v>
      </c>
      <c r="BO159" s="10">
        <v>0</v>
      </c>
      <c r="BP159" s="9">
        <v>4289.99</v>
      </c>
      <c r="BQ159" s="10">
        <v>3.7596359079473522E-3</v>
      </c>
    </row>
    <row r="160" spans="5:69" outlineLevel="5" x14ac:dyDescent="0.25">
      <c r="F160" s="8" t="s">
        <v>208</v>
      </c>
      <c r="J160" s="11">
        <f t="shared" ref="J160:AO160" si="42">SUM(J155:J159)</f>
        <v>0</v>
      </c>
      <c r="K160" s="12">
        <f t="shared" si="42"/>
        <v>0</v>
      </c>
      <c r="L160" s="11">
        <f t="shared" si="42"/>
        <v>0</v>
      </c>
      <c r="M160" s="12">
        <f t="shared" si="42"/>
        <v>0</v>
      </c>
      <c r="N160" s="11">
        <f t="shared" si="42"/>
        <v>0</v>
      </c>
      <c r="O160" s="12">
        <f t="shared" si="42"/>
        <v>0</v>
      </c>
      <c r="P160" s="11">
        <f t="shared" si="42"/>
        <v>0</v>
      </c>
      <c r="Q160" s="12">
        <f t="shared" si="42"/>
        <v>0</v>
      </c>
      <c r="R160" s="11">
        <f t="shared" si="42"/>
        <v>0</v>
      </c>
      <c r="S160" s="12">
        <f t="shared" si="42"/>
        <v>0</v>
      </c>
      <c r="T160" s="11">
        <f t="shared" si="42"/>
        <v>0</v>
      </c>
      <c r="U160" s="12">
        <f t="shared" si="42"/>
        <v>0</v>
      </c>
      <c r="V160" s="11">
        <f t="shared" si="42"/>
        <v>0</v>
      </c>
      <c r="W160" s="12">
        <f t="shared" si="42"/>
        <v>0</v>
      </c>
      <c r="X160" s="11">
        <f t="shared" si="42"/>
        <v>0</v>
      </c>
      <c r="Y160" s="12">
        <f t="shared" si="42"/>
        <v>0</v>
      </c>
      <c r="Z160" s="11">
        <f t="shared" si="42"/>
        <v>0</v>
      </c>
      <c r="AA160" s="12">
        <f t="shared" si="42"/>
        <v>0</v>
      </c>
      <c r="AB160" s="11">
        <f t="shared" si="42"/>
        <v>0</v>
      </c>
      <c r="AC160" s="12">
        <f t="shared" si="42"/>
        <v>0</v>
      </c>
      <c r="AD160" s="11">
        <f t="shared" si="42"/>
        <v>0</v>
      </c>
      <c r="AE160" s="12">
        <f t="shared" si="42"/>
        <v>0</v>
      </c>
      <c r="AF160" s="11">
        <f t="shared" si="42"/>
        <v>0</v>
      </c>
      <c r="AG160" s="12">
        <f t="shared" si="42"/>
        <v>0</v>
      </c>
      <c r="AH160" s="11">
        <f t="shared" si="42"/>
        <v>375</v>
      </c>
      <c r="AI160" s="12">
        <f t="shared" si="42"/>
        <v>2.4616737096792617E-3</v>
      </c>
      <c r="AJ160" s="11">
        <f t="shared" si="42"/>
        <v>0</v>
      </c>
      <c r="AK160" s="12">
        <f t="shared" si="42"/>
        <v>0</v>
      </c>
      <c r="AL160" s="11">
        <f t="shared" si="42"/>
        <v>0</v>
      </c>
      <c r="AM160" s="12">
        <f t="shared" si="42"/>
        <v>0</v>
      </c>
      <c r="AN160" s="11">
        <f t="shared" si="42"/>
        <v>3203.94</v>
      </c>
      <c r="AO160" s="12">
        <f t="shared" si="42"/>
        <v>3.0374310663725246E-2</v>
      </c>
      <c r="AP160" s="11">
        <f t="shared" ref="AP160:BU160" si="43">SUM(AP155:AP159)</f>
        <v>0</v>
      </c>
      <c r="AQ160" s="12">
        <f t="shared" si="43"/>
        <v>0</v>
      </c>
      <c r="AR160" s="11">
        <f t="shared" si="43"/>
        <v>3578.94</v>
      </c>
      <c r="AS160" s="12">
        <f t="shared" si="43"/>
        <v>5.3333547922873835E-3</v>
      </c>
      <c r="AT160" s="11">
        <f t="shared" si="43"/>
        <v>0</v>
      </c>
      <c r="AU160" s="12">
        <f t="shared" si="43"/>
        <v>0</v>
      </c>
      <c r="AV160" s="11">
        <f t="shared" si="43"/>
        <v>0</v>
      </c>
      <c r="AW160" s="12">
        <f t="shared" si="43"/>
        <v>0</v>
      </c>
      <c r="AX160" s="11">
        <f t="shared" si="43"/>
        <v>0</v>
      </c>
      <c r="AY160" s="12">
        <f t="shared" si="43"/>
        <v>0</v>
      </c>
      <c r="AZ160" s="11">
        <f t="shared" si="43"/>
        <v>0</v>
      </c>
      <c r="BA160" s="12">
        <f t="shared" si="43"/>
        <v>0</v>
      </c>
      <c r="BB160" s="11">
        <f t="shared" si="43"/>
        <v>0</v>
      </c>
      <c r="BC160" s="12">
        <f t="shared" si="43"/>
        <v>0</v>
      </c>
      <c r="BD160" s="11">
        <f t="shared" si="43"/>
        <v>300</v>
      </c>
      <c r="BE160" s="12">
        <f t="shared" si="43"/>
        <v>0</v>
      </c>
      <c r="BF160" s="11">
        <f t="shared" si="43"/>
        <v>0</v>
      </c>
      <c r="BG160" s="12">
        <f t="shared" si="43"/>
        <v>0</v>
      </c>
      <c r="BH160" s="11">
        <f t="shared" si="43"/>
        <v>39.99</v>
      </c>
      <c r="BI160" s="12">
        <f t="shared" si="43"/>
        <v>0</v>
      </c>
      <c r="BJ160" s="11">
        <f t="shared" si="43"/>
        <v>15995</v>
      </c>
      <c r="BK160" s="12">
        <f t="shared" si="43"/>
        <v>-80.107176841788956</v>
      </c>
      <c r="BL160" s="11">
        <f t="shared" si="43"/>
        <v>16034.99</v>
      </c>
      <c r="BM160" s="12">
        <f t="shared" si="43"/>
        <v>-80.307457304552514</v>
      </c>
      <c r="BN160" s="11">
        <f t="shared" si="43"/>
        <v>0</v>
      </c>
      <c r="BO160" s="12">
        <f t="shared" si="43"/>
        <v>0</v>
      </c>
      <c r="BP160" s="11">
        <f t="shared" si="43"/>
        <v>19913.93</v>
      </c>
      <c r="BQ160" s="12">
        <f t="shared" si="43"/>
        <v>1.7452051472462645E-2</v>
      </c>
    </row>
    <row r="161" spans="5:69" outlineLevel="5" x14ac:dyDescent="0.25">
      <c r="F161" s="8" t="s">
        <v>209</v>
      </c>
      <c r="J161" s="9">
        <v>0</v>
      </c>
      <c r="K161" s="10">
        <v>0</v>
      </c>
      <c r="L161" s="9">
        <v>0</v>
      </c>
      <c r="M161" s="10">
        <v>0</v>
      </c>
      <c r="N161" s="9">
        <v>0</v>
      </c>
      <c r="O161" s="10">
        <v>0</v>
      </c>
      <c r="P161" s="9">
        <v>0</v>
      </c>
      <c r="Q161" s="10">
        <v>0</v>
      </c>
      <c r="R161" s="9">
        <v>0</v>
      </c>
      <c r="S161" s="10">
        <v>0</v>
      </c>
      <c r="T161" s="9">
        <v>0</v>
      </c>
      <c r="U161" s="10">
        <v>0</v>
      </c>
      <c r="V161" s="9">
        <v>0</v>
      </c>
      <c r="W161" s="10">
        <v>0</v>
      </c>
      <c r="X161" s="9">
        <v>0</v>
      </c>
      <c r="Y161" s="10">
        <v>0</v>
      </c>
      <c r="Z161" s="9">
        <v>0</v>
      </c>
      <c r="AA161" s="10">
        <v>0</v>
      </c>
      <c r="AB161" s="9">
        <v>0</v>
      </c>
      <c r="AC161" s="10">
        <v>0</v>
      </c>
      <c r="AD161" s="9">
        <v>0</v>
      </c>
      <c r="AE161" s="10">
        <v>0</v>
      </c>
      <c r="AF161" s="9">
        <v>0</v>
      </c>
      <c r="AG161" s="10">
        <v>0</v>
      </c>
      <c r="AH161" s="9">
        <v>0</v>
      </c>
      <c r="AI161" s="10">
        <v>0</v>
      </c>
      <c r="AJ161" s="9">
        <v>0</v>
      </c>
      <c r="AK161" s="10">
        <v>0</v>
      </c>
      <c r="AL161" s="9">
        <v>0</v>
      </c>
      <c r="AM161" s="10">
        <v>0</v>
      </c>
      <c r="AN161" s="9">
        <v>0</v>
      </c>
      <c r="AO161" s="10">
        <v>0</v>
      </c>
      <c r="AP161" s="9">
        <v>0</v>
      </c>
      <c r="AQ161" s="10">
        <v>0</v>
      </c>
      <c r="AR161" s="9">
        <v>0</v>
      </c>
      <c r="AS161" s="10">
        <v>0</v>
      </c>
      <c r="AT161" s="9">
        <v>5</v>
      </c>
      <c r="AU161" s="10">
        <v>0</v>
      </c>
      <c r="AV161" s="9">
        <v>0</v>
      </c>
      <c r="AW161" s="10">
        <v>0</v>
      </c>
      <c r="AX161" s="9">
        <v>2500</v>
      </c>
      <c r="AY161" s="10">
        <v>0</v>
      </c>
      <c r="AZ161" s="9">
        <v>2505</v>
      </c>
      <c r="BA161" s="10">
        <v>0.12624092816563617</v>
      </c>
      <c r="BB161" s="9">
        <v>0</v>
      </c>
      <c r="BC161" s="10">
        <v>0</v>
      </c>
      <c r="BD161" s="9">
        <v>0</v>
      </c>
      <c r="BE161" s="10">
        <v>0</v>
      </c>
      <c r="BF161" s="9">
        <v>0</v>
      </c>
      <c r="BG161" s="10">
        <v>0</v>
      </c>
      <c r="BH161" s="9">
        <v>0</v>
      </c>
      <c r="BI161" s="10">
        <v>0</v>
      </c>
      <c r="BJ161" s="9">
        <v>109</v>
      </c>
      <c r="BK161" s="10">
        <v>-0.54590073621475443</v>
      </c>
      <c r="BL161" s="9">
        <v>109</v>
      </c>
      <c r="BM161" s="10">
        <v>-0.54590073621475443</v>
      </c>
      <c r="BN161" s="9">
        <v>0</v>
      </c>
      <c r="BO161" s="10">
        <v>0</v>
      </c>
      <c r="BP161" s="9">
        <v>2614</v>
      </c>
      <c r="BQ161" s="10">
        <v>2.290841764986487E-3</v>
      </c>
    </row>
    <row r="162" spans="5:69" outlineLevel="4" x14ac:dyDescent="0.25">
      <c r="F162" s="8" t="s">
        <v>210</v>
      </c>
      <c r="J162" s="11">
        <f t="shared" ref="J162:AO162" si="44">J160+J149+J150+J151+J152+J153+J154+J161</f>
        <v>1165.46</v>
      </c>
      <c r="K162" s="12">
        <f t="shared" si="44"/>
        <v>1.147298494295009E-2</v>
      </c>
      <c r="L162" s="11">
        <f t="shared" si="44"/>
        <v>1177.82</v>
      </c>
      <c r="M162" s="12">
        <f t="shared" si="44"/>
        <v>1.2941539581946365E-2</v>
      </c>
      <c r="N162" s="11">
        <f t="shared" si="44"/>
        <v>0</v>
      </c>
      <c r="O162" s="12">
        <f t="shared" si="44"/>
        <v>0</v>
      </c>
      <c r="P162" s="11">
        <f t="shared" si="44"/>
        <v>0</v>
      </c>
      <c r="Q162" s="12">
        <f t="shared" si="44"/>
        <v>0</v>
      </c>
      <c r="R162" s="11">
        <f t="shared" si="44"/>
        <v>8.48</v>
      </c>
      <c r="S162" s="12">
        <f t="shared" si="44"/>
        <v>0.17615288741171584</v>
      </c>
      <c r="T162" s="11">
        <f t="shared" si="44"/>
        <v>2351.7600000000002</v>
      </c>
      <c r="U162" s="12">
        <f t="shared" si="44"/>
        <v>1.2207934170925304E-2</v>
      </c>
      <c r="V162" s="11">
        <f t="shared" si="44"/>
        <v>4827.08</v>
      </c>
      <c r="W162" s="12">
        <f t="shared" si="44"/>
        <v>3.6543146770803697E-2</v>
      </c>
      <c r="X162" s="11">
        <f t="shared" si="44"/>
        <v>791.47</v>
      </c>
      <c r="Y162" s="12">
        <f t="shared" si="44"/>
        <v>2.2473795668398574E-2</v>
      </c>
      <c r="Z162" s="11">
        <f t="shared" si="44"/>
        <v>2597.4299999999998</v>
      </c>
      <c r="AA162" s="12">
        <f t="shared" si="44"/>
        <v>2.8725838955344408E-2</v>
      </c>
      <c r="AB162" s="11">
        <f t="shared" si="44"/>
        <v>0</v>
      </c>
      <c r="AC162" s="12">
        <f t="shared" si="44"/>
        <v>0</v>
      </c>
      <c r="AD162" s="11">
        <f t="shared" si="44"/>
        <v>8215.98</v>
      </c>
      <c r="AE162" s="12">
        <f t="shared" si="44"/>
        <v>3.187806409042962E-2</v>
      </c>
      <c r="AF162" s="11">
        <f t="shared" si="44"/>
        <v>3924.51</v>
      </c>
      <c r="AG162" s="12">
        <f t="shared" si="44"/>
        <v>2.1255376318316067E-2</v>
      </c>
      <c r="AH162" s="11">
        <f t="shared" si="44"/>
        <v>2919.17</v>
      </c>
      <c r="AI162" s="12">
        <f t="shared" si="44"/>
        <v>1.9162784114891758E-2</v>
      </c>
      <c r="AJ162" s="11">
        <f t="shared" si="44"/>
        <v>1338.77</v>
      </c>
      <c r="AK162" s="12">
        <f t="shared" si="44"/>
        <v>2.1248303930564039E-2</v>
      </c>
      <c r="AL162" s="11">
        <f t="shared" si="44"/>
        <v>2521.09</v>
      </c>
      <c r="AM162" s="12">
        <f t="shared" si="44"/>
        <v>1.5224967281982598E-2</v>
      </c>
      <c r="AN162" s="11">
        <f t="shared" si="44"/>
        <v>5593.09</v>
      </c>
      <c r="AO162" s="12">
        <f t="shared" si="44"/>
        <v>5.3024168127422812E-2</v>
      </c>
      <c r="AP162" s="11">
        <f t="shared" ref="AP162:BU162" si="45">AP160+AP149+AP150+AP151+AP152+AP153+AP154+AP161</f>
        <v>0</v>
      </c>
      <c r="AQ162" s="12">
        <f t="shared" si="45"/>
        <v>0</v>
      </c>
      <c r="AR162" s="11">
        <f t="shared" si="45"/>
        <v>16296.630000000001</v>
      </c>
      <c r="AS162" s="12">
        <f t="shared" si="45"/>
        <v>2.4285321829545715E-2</v>
      </c>
      <c r="AT162" s="11">
        <f t="shared" si="45"/>
        <v>5</v>
      </c>
      <c r="AU162" s="12">
        <f t="shared" si="45"/>
        <v>0</v>
      </c>
      <c r="AV162" s="11">
        <f t="shared" si="45"/>
        <v>25</v>
      </c>
      <c r="AW162" s="12">
        <f t="shared" si="45"/>
        <v>1.2598895026510596E-3</v>
      </c>
      <c r="AX162" s="11">
        <f t="shared" si="45"/>
        <v>2500</v>
      </c>
      <c r="AY162" s="12">
        <f t="shared" si="45"/>
        <v>0</v>
      </c>
      <c r="AZ162" s="11">
        <f t="shared" si="45"/>
        <v>2530</v>
      </c>
      <c r="BA162" s="12">
        <f t="shared" si="45"/>
        <v>0.12750081766828722</v>
      </c>
      <c r="BB162" s="11">
        <f t="shared" si="45"/>
        <v>0</v>
      </c>
      <c r="BC162" s="12">
        <f t="shared" si="45"/>
        <v>0</v>
      </c>
      <c r="BD162" s="11">
        <f t="shared" si="45"/>
        <v>325</v>
      </c>
      <c r="BE162" s="12">
        <f t="shared" si="45"/>
        <v>0</v>
      </c>
      <c r="BF162" s="11">
        <f t="shared" si="45"/>
        <v>0</v>
      </c>
      <c r="BG162" s="12">
        <f t="shared" si="45"/>
        <v>0</v>
      </c>
      <c r="BH162" s="11">
        <f t="shared" si="45"/>
        <v>39.99</v>
      </c>
      <c r="BI162" s="12">
        <f t="shared" si="45"/>
        <v>0</v>
      </c>
      <c r="BJ162" s="11">
        <f t="shared" si="45"/>
        <v>19039.52</v>
      </c>
      <c r="BK162" s="12">
        <f t="shared" si="45"/>
        <v>-95.354935643812283</v>
      </c>
      <c r="BL162" s="11">
        <f t="shared" si="45"/>
        <v>19079.510000000002</v>
      </c>
      <c r="BM162" s="12">
        <f t="shared" si="45"/>
        <v>-95.555216106575841</v>
      </c>
      <c r="BN162" s="11">
        <f t="shared" si="45"/>
        <v>0</v>
      </c>
      <c r="BO162" s="12">
        <f t="shared" si="45"/>
        <v>0</v>
      </c>
      <c r="BP162" s="11">
        <f t="shared" si="45"/>
        <v>48798.879999999997</v>
      </c>
      <c r="BQ162" s="12">
        <f t="shared" si="45"/>
        <v>4.2766072069075657E-2</v>
      </c>
    </row>
    <row r="163" spans="5:69" outlineLevel="4" x14ac:dyDescent="0.25">
      <c r="F163" s="8" t="s">
        <v>211</v>
      </c>
      <c r="J163" s="9">
        <v>0</v>
      </c>
      <c r="K163" s="10">
        <v>0</v>
      </c>
      <c r="L163" s="9">
        <v>0</v>
      </c>
      <c r="M163" s="10">
        <v>0</v>
      </c>
      <c r="N163" s="9">
        <v>0</v>
      </c>
      <c r="O163" s="10">
        <v>0</v>
      </c>
      <c r="P163" s="9">
        <v>0</v>
      </c>
      <c r="Q163" s="10">
        <v>0</v>
      </c>
      <c r="R163" s="9">
        <v>0</v>
      </c>
      <c r="S163" s="10">
        <v>0</v>
      </c>
      <c r="T163" s="9">
        <v>0</v>
      </c>
      <c r="U163" s="10">
        <v>0</v>
      </c>
      <c r="V163" s="9">
        <v>15255</v>
      </c>
      <c r="W163" s="10">
        <v>0.11548714833576623</v>
      </c>
      <c r="X163" s="9">
        <v>0</v>
      </c>
      <c r="Y163" s="10">
        <v>0</v>
      </c>
      <c r="Z163" s="9">
        <v>0</v>
      </c>
      <c r="AA163" s="10">
        <v>0</v>
      </c>
      <c r="AB163" s="9">
        <v>0</v>
      </c>
      <c r="AC163" s="10">
        <v>0</v>
      </c>
      <c r="AD163" s="9">
        <v>15255</v>
      </c>
      <c r="AE163" s="10">
        <v>5.9189514543548545E-2</v>
      </c>
      <c r="AF163" s="9">
        <v>0</v>
      </c>
      <c r="AG163" s="10">
        <v>0</v>
      </c>
      <c r="AH163" s="9">
        <v>1717.08</v>
      </c>
      <c r="AI163" s="10">
        <v>1.1271708515776177E-2</v>
      </c>
      <c r="AJ163" s="9">
        <v>0</v>
      </c>
      <c r="AK163" s="10">
        <v>0</v>
      </c>
      <c r="AL163" s="9">
        <v>0</v>
      </c>
      <c r="AM163" s="10">
        <v>0</v>
      </c>
      <c r="AN163" s="9">
        <v>0</v>
      </c>
      <c r="AO163" s="10">
        <v>0</v>
      </c>
      <c r="AP163" s="9">
        <v>0</v>
      </c>
      <c r="AQ163" s="10">
        <v>0</v>
      </c>
      <c r="AR163" s="9">
        <v>1717.08</v>
      </c>
      <c r="AS163" s="10">
        <v>2.5588014458864414E-3</v>
      </c>
      <c r="AT163" s="9">
        <v>0</v>
      </c>
      <c r="AU163" s="10">
        <v>0</v>
      </c>
      <c r="AV163" s="9">
        <v>0</v>
      </c>
      <c r="AW163" s="10">
        <v>0</v>
      </c>
      <c r="AX163" s="9">
        <v>0</v>
      </c>
      <c r="AY163" s="10">
        <v>0</v>
      </c>
      <c r="AZ163" s="9">
        <v>0</v>
      </c>
      <c r="BA163" s="10">
        <v>0</v>
      </c>
      <c r="BB163" s="9">
        <v>0</v>
      </c>
      <c r="BC163" s="10">
        <v>0</v>
      </c>
      <c r="BD163" s="9">
        <v>0</v>
      </c>
      <c r="BE163" s="10">
        <v>0</v>
      </c>
      <c r="BF163" s="9">
        <v>0</v>
      </c>
      <c r="BG163" s="10">
        <v>0</v>
      </c>
      <c r="BH163" s="9">
        <v>0</v>
      </c>
      <c r="BI163" s="10">
        <v>0</v>
      </c>
      <c r="BJ163" s="9">
        <v>0</v>
      </c>
      <c r="BK163" s="10">
        <v>0</v>
      </c>
      <c r="BL163" s="9">
        <v>0</v>
      </c>
      <c r="BM163" s="10">
        <v>0</v>
      </c>
      <c r="BN163" s="9">
        <v>0</v>
      </c>
      <c r="BO163" s="10">
        <v>0</v>
      </c>
      <c r="BP163" s="9">
        <v>16972.080000000002</v>
      </c>
      <c r="BQ163" s="10">
        <v>1.4873890475398568E-2</v>
      </c>
    </row>
    <row r="164" spans="5:69" outlineLevel="5" x14ac:dyDescent="0.25">
      <c r="E164" s="8" t="s">
        <v>212</v>
      </c>
    </row>
    <row r="165" spans="5:69" outlineLevel="6" x14ac:dyDescent="0.25">
      <c r="E165" s="8" t="s">
        <v>213</v>
      </c>
    </row>
    <row r="166" spans="5:69" outlineLevel="6" x14ac:dyDescent="0.25">
      <c r="F166" s="8" t="s">
        <v>214</v>
      </c>
      <c r="J166" s="9">
        <v>38.15</v>
      </c>
      <c r="K166" s="10">
        <v>3.7555503884607443E-4</v>
      </c>
      <c r="L166" s="9">
        <v>0</v>
      </c>
      <c r="M166" s="10">
        <v>0</v>
      </c>
      <c r="N166" s="9">
        <v>0</v>
      </c>
      <c r="O166" s="10">
        <v>0</v>
      </c>
      <c r="P166" s="9">
        <v>0</v>
      </c>
      <c r="Q166" s="10">
        <v>0</v>
      </c>
      <c r="R166" s="9">
        <v>0</v>
      </c>
      <c r="S166" s="10">
        <v>0</v>
      </c>
      <c r="T166" s="9">
        <v>38.15</v>
      </c>
      <c r="U166" s="10">
        <v>1.9803580663877278E-4</v>
      </c>
      <c r="V166" s="9">
        <v>0</v>
      </c>
      <c r="W166" s="10">
        <v>0</v>
      </c>
      <c r="X166" s="9">
        <v>0</v>
      </c>
      <c r="Y166" s="10">
        <v>0</v>
      </c>
      <c r="Z166" s="9">
        <v>0</v>
      </c>
      <c r="AA166" s="10">
        <v>0</v>
      </c>
      <c r="AB166" s="9">
        <v>0</v>
      </c>
      <c r="AC166" s="10">
        <v>0</v>
      </c>
      <c r="AD166" s="9">
        <v>0</v>
      </c>
      <c r="AE166" s="10">
        <v>0</v>
      </c>
      <c r="AF166" s="9">
        <v>0</v>
      </c>
      <c r="AG166" s="10">
        <v>0</v>
      </c>
      <c r="AH166" s="9">
        <v>0</v>
      </c>
      <c r="AI166" s="10">
        <v>0</v>
      </c>
      <c r="AJ166" s="9">
        <v>0</v>
      </c>
      <c r="AK166" s="10">
        <v>0</v>
      </c>
      <c r="AL166" s="9">
        <v>0</v>
      </c>
      <c r="AM166" s="10">
        <v>0</v>
      </c>
      <c r="AN166" s="9">
        <v>0</v>
      </c>
      <c r="AO166" s="10">
        <v>0</v>
      </c>
      <c r="AP166" s="9">
        <v>407</v>
      </c>
      <c r="AQ166" s="10">
        <v>0</v>
      </c>
      <c r="AR166" s="9">
        <v>407</v>
      </c>
      <c r="AS166" s="10">
        <v>6.0651349295069625E-4</v>
      </c>
      <c r="AT166" s="9">
        <v>0</v>
      </c>
      <c r="AU166" s="10">
        <v>0</v>
      </c>
      <c r="AV166" s="9">
        <v>0</v>
      </c>
      <c r="AW166" s="10">
        <v>0</v>
      </c>
      <c r="AX166" s="9">
        <v>0</v>
      </c>
      <c r="AY166" s="10">
        <v>0</v>
      </c>
      <c r="AZ166" s="9">
        <v>0</v>
      </c>
      <c r="BA166" s="10">
        <v>0</v>
      </c>
      <c r="BB166" s="9">
        <v>0</v>
      </c>
      <c r="BC166" s="10">
        <v>0</v>
      </c>
      <c r="BD166" s="9">
        <v>199.78</v>
      </c>
      <c r="BE166" s="10">
        <v>0</v>
      </c>
      <c r="BF166" s="9">
        <v>0</v>
      </c>
      <c r="BG166" s="10">
        <v>0</v>
      </c>
      <c r="BH166" s="9">
        <v>0</v>
      </c>
      <c r="BI166" s="10">
        <v>0</v>
      </c>
      <c r="BJ166" s="9">
        <v>82</v>
      </c>
      <c r="BK166" s="10">
        <v>-0.41067761806981523</v>
      </c>
      <c r="BL166" s="9">
        <v>82</v>
      </c>
      <c r="BM166" s="10">
        <v>-0.41067761806981523</v>
      </c>
      <c r="BN166" s="9">
        <v>0</v>
      </c>
      <c r="BO166" s="10">
        <v>0</v>
      </c>
      <c r="BP166" s="9">
        <v>726.93</v>
      </c>
      <c r="BQ166" s="10">
        <v>6.3706258768998737E-4</v>
      </c>
    </row>
    <row r="167" spans="5:69" outlineLevel="6" x14ac:dyDescent="0.25">
      <c r="F167" s="8" t="s">
        <v>215</v>
      </c>
      <c r="J167" s="9">
        <v>146.4</v>
      </c>
      <c r="K167" s="10">
        <v>1.4411863089663251E-3</v>
      </c>
      <c r="L167" s="9">
        <v>129.02000000000001</v>
      </c>
      <c r="M167" s="10">
        <v>1.4176337953700226E-3</v>
      </c>
      <c r="N167" s="9">
        <v>0</v>
      </c>
      <c r="O167" s="10">
        <v>0</v>
      </c>
      <c r="P167" s="9">
        <v>0</v>
      </c>
      <c r="Q167" s="10">
        <v>0</v>
      </c>
      <c r="R167" s="9">
        <v>79.34</v>
      </c>
      <c r="S167" s="10">
        <v>1.6481096800997093</v>
      </c>
      <c r="T167" s="9">
        <v>354.76</v>
      </c>
      <c r="U167" s="10">
        <v>1.8415513175143127E-3</v>
      </c>
      <c r="V167" s="9">
        <v>583.54</v>
      </c>
      <c r="W167" s="10">
        <v>4.4176578524977401E-3</v>
      </c>
      <c r="X167" s="9">
        <v>26.68</v>
      </c>
      <c r="Y167" s="10">
        <v>7.5757876916733916E-4</v>
      </c>
      <c r="Z167" s="9">
        <v>386.94</v>
      </c>
      <c r="AA167" s="10">
        <v>4.2792976616813413E-3</v>
      </c>
      <c r="AB167" s="9">
        <v>0</v>
      </c>
      <c r="AC167" s="10">
        <v>0</v>
      </c>
      <c r="AD167" s="9">
        <v>997.16</v>
      </c>
      <c r="AE167" s="10">
        <v>3.8689882872661335E-3</v>
      </c>
      <c r="AF167" s="9">
        <v>201.73</v>
      </c>
      <c r="AG167" s="10">
        <v>1.0925815107348177E-3</v>
      </c>
      <c r="AH167" s="9">
        <v>221.55</v>
      </c>
      <c r="AI167" s="10">
        <v>1.4543568276785077E-3</v>
      </c>
      <c r="AJ167" s="9">
        <v>223.08</v>
      </c>
      <c r="AK167" s="10">
        <v>3.5406168653541879E-3</v>
      </c>
      <c r="AL167" s="9">
        <v>483.44</v>
      </c>
      <c r="AM167" s="10">
        <v>2.9195142509000739E-3</v>
      </c>
      <c r="AN167" s="9">
        <v>150.58000000000001</v>
      </c>
      <c r="AO167" s="10">
        <v>1.4275434932438649E-3</v>
      </c>
      <c r="AP167" s="9">
        <v>269.55</v>
      </c>
      <c r="AQ167" s="10">
        <v>0</v>
      </c>
      <c r="AR167" s="9">
        <v>1549.93</v>
      </c>
      <c r="AS167" s="10">
        <v>2.309713656336788E-3</v>
      </c>
      <c r="AT167" s="9">
        <v>0</v>
      </c>
      <c r="AU167" s="10">
        <v>0</v>
      </c>
      <c r="AV167" s="9">
        <v>0</v>
      </c>
      <c r="AW167" s="10">
        <v>0</v>
      </c>
      <c r="AX167" s="9">
        <v>108.85</v>
      </c>
      <c r="AY167" s="10">
        <v>0</v>
      </c>
      <c r="AZ167" s="9">
        <v>108.85</v>
      </c>
      <c r="BA167" s="10">
        <v>5.4855588945427131E-3</v>
      </c>
      <c r="BB167" s="9">
        <v>0</v>
      </c>
      <c r="BC167" s="10">
        <v>0</v>
      </c>
      <c r="BD167" s="9">
        <v>0</v>
      </c>
      <c r="BE167" s="10">
        <v>0</v>
      </c>
      <c r="BF167" s="9">
        <v>0</v>
      </c>
      <c r="BG167" s="10">
        <v>0</v>
      </c>
      <c r="BH167" s="9">
        <v>48.14</v>
      </c>
      <c r="BI167" s="10">
        <v>0</v>
      </c>
      <c r="BJ167" s="9">
        <v>624.4</v>
      </c>
      <c r="BK167" s="10">
        <v>-3.1271598136925927</v>
      </c>
      <c r="BL167" s="9">
        <v>672.54</v>
      </c>
      <c r="BM167" s="10">
        <v>-3.3682576250813843</v>
      </c>
      <c r="BN167" s="9">
        <v>0</v>
      </c>
      <c r="BO167" s="10">
        <v>0</v>
      </c>
      <c r="BP167" s="9">
        <v>3683.24</v>
      </c>
      <c r="BQ167" s="10">
        <v>3.2278959535075851E-3</v>
      </c>
    </row>
    <row r="168" spans="5:69" outlineLevel="5" x14ac:dyDescent="0.25">
      <c r="F168" s="8" t="s">
        <v>216</v>
      </c>
      <c r="J168" s="11">
        <f t="shared" ref="J168:AO168" si="46">SUM(J165:J167)</f>
        <v>184.55</v>
      </c>
      <c r="K168" s="12">
        <f t="shared" si="46"/>
        <v>1.8167413478123995E-3</v>
      </c>
      <c r="L168" s="11">
        <f t="shared" si="46"/>
        <v>129.02000000000001</v>
      </c>
      <c r="M168" s="12">
        <f t="shared" si="46"/>
        <v>1.4176337953700226E-3</v>
      </c>
      <c r="N168" s="11">
        <f t="shared" si="46"/>
        <v>0</v>
      </c>
      <c r="O168" s="12">
        <f t="shared" si="46"/>
        <v>0</v>
      </c>
      <c r="P168" s="11">
        <f t="shared" si="46"/>
        <v>0</v>
      </c>
      <c r="Q168" s="12">
        <f t="shared" si="46"/>
        <v>0</v>
      </c>
      <c r="R168" s="11">
        <f t="shared" si="46"/>
        <v>79.34</v>
      </c>
      <c r="S168" s="12">
        <f t="shared" si="46"/>
        <v>1.6481096800997093</v>
      </c>
      <c r="T168" s="11">
        <f t="shared" si="46"/>
        <v>392.90999999999997</v>
      </c>
      <c r="U168" s="12">
        <f t="shared" si="46"/>
        <v>2.0395871241530856E-3</v>
      </c>
      <c r="V168" s="11">
        <f t="shared" si="46"/>
        <v>583.54</v>
      </c>
      <c r="W168" s="12">
        <f t="shared" si="46"/>
        <v>4.4176578524977401E-3</v>
      </c>
      <c r="X168" s="11">
        <f t="shared" si="46"/>
        <v>26.68</v>
      </c>
      <c r="Y168" s="12">
        <f t="shared" si="46"/>
        <v>7.5757876916733916E-4</v>
      </c>
      <c r="Z168" s="11">
        <f t="shared" si="46"/>
        <v>386.94</v>
      </c>
      <c r="AA168" s="12">
        <f t="shared" si="46"/>
        <v>4.2792976616813413E-3</v>
      </c>
      <c r="AB168" s="11">
        <f t="shared" si="46"/>
        <v>0</v>
      </c>
      <c r="AC168" s="12">
        <f t="shared" si="46"/>
        <v>0</v>
      </c>
      <c r="AD168" s="11">
        <f t="shared" si="46"/>
        <v>997.16</v>
      </c>
      <c r="AE168" s="12">
        <f t="shared" si="46"/>
        <v>3.8689882872661335E-3</v>
      </c>
      <c r="AF168" s="11">
        <f t="shared" si="46"/>
        <v>201.73</v>
      </c>
      <c r="AG168" s="12">
        <f t="shared" si="46"/>
        <v>1.0925815107348177E-3</v>
      </c>
      <c r="AH168" s="11">
        <f t="shared" si="46"/>
        <v>221.55</v>
      </c>
      <c r="AI168" s="12">
        <f t="shared" si="46"/>
        <v>1.4543568276785077E-3</v>
      </c>
      <c r="AJ168" s="11">
        <f t="shared" si="46"/>
        <v>223.08</v>
      </c>
      <c r="AK168" s="12">
        <f t="shared" si="46"/>
        <v>3.5406168653541879E-3</v>
      </c>
      <c r="AL168" s="11">
        <f t="shared" si="46"/>
        <v>483.44</v>
      </c>
      <c r="AM168" s="12">
        <f t="shared" si="46"/>
        <v>2.9195142509000739E-3</v>
      </c>
      <c r="AN168" s="11">
        <f t="shared" si="46"/>
        <v>150.58000000000001</v>
      </c>
      <c r="AO168" s="12">
        <f t="shared" si="46"/>
        <v>1.4275434932438649E-3</v>
      </c>
      <c r="AP168" s="11">
        <f t="shared" ref="AP168:BU168" si="47">SUM(AP165:AP167)</f>
        <v>676.55</v>
      </c>
      <c r="AQ168" s="12">
        <f t="shared" si="47"/>
        <v>0</v>
      </c>
      <c r="AR168" s="11">
        <f t="shared" si="47"/>
        <v>1956.93</v>
      </c>
      <c r="AS168" s="12">
        <f t="shared" si="47"/>
        <v>2.9162271492874843E-3</v>
      </c>
      <c r="AT168" s="11">
        <f t="shared" si="47"/>
        <v>0</v>
      </c>
      <c r="AU168" s="12">
        <f t="shared" si="47"/>
        <v>0</v>
      </c>
      <c r="AV168" s="11">
        <f t="shared" si="47"/>
        <v>0</v>
      </c>
      <c r="AW168" s="12">
        <f t="shared" si="47"/>
        <v>0</v>
      </c>
      <c r="AX168" s="11">
        <f t="shared" si="47"/>
        <v>108.85</v>
      </c>
      <c r="AY168" s="12">
        <f t="shared" si="47"/>
        <v>0</v>
      </c>
      <c r="AZ168" s="11">
        <f t="shared" si="47"/>
        <v>108.85</v>
      </c>
      <c r="BA168" s="12">
        <f t="shared" si="47"/>
        <v>5.4855588945427131E-3</v>
      </c>
      <c r="BB168" s="11">
        <f t="shared" si="47"/>
        <v>0</v>
      </c>
      <c r="BC168" s="12">
        <f t="shared" si="47"/>
        <v>0</v>
      </c>
      <c r="BD168" s="11">
        <f t="shared" si="47"/>
        <v>199.78</v>
      </c>
      <c r="BE168" s="12">
        <f t="shared" si="47"/>
        <v>0</v>
      </c>
      <c r="BF168" s="11">
        <f t="shared" si="47"/>
        <v>0</v>
      </c>
      <c r="BG168" s="12">
        <f t="shared" si="47"/>
        <v>0</v>
      </c>
      <c r="BH168" s="11">
        <f t="shared" si="47"/>
        <v>48.14</v>
      </c>
      <c r="BI168" s="12">
        <f t="shared" si="47"/>
        <v>0</v>
      </c>
      <c r="BJ168" s="11">
        <f t="shared" si="47"/>
        <v>706.4</v>
      </c>
      <c r="BK168" s="12">
        <f t="shared" si="47"/>
        <v>-3.5378374317624077</v>
      </c>
      <c r="BL168" s="11">
        <f t="shared" si="47"/>
        <v>754.54</v>
      </c>
      <c r="BM168" s="12">
        <f t="shared" si="47"/>
        <v>-3.7789352431511993</v>
      </c>
      <c r="BN168" s="11">
        <f t="shared" si="47"/>
        <v>0</v>
      </c>
      <c r="BO168" s="12">
        <f t="shared" si="47"/>
        <v>0</v>
      </c>
      <c r="BP168" s="11">
        <f t="shared" si="47"/>
        <v>4410.17</v>
      </c>
      <c r="BQ168" s="12">
        <f t="shared" si="47"/>
        <v>3.8649585411975724E-3</v>
      </c>
    </row>
    <row r="169" spans="5:69" outlineLevel="5" x14ac:dyDescent="0.25">
      <c r="F169" s="8" t="s">
        <v>217</v>
      </c>
      <c r="J169" s="9">
        <v>0</v>
      </c>
      <c r="K169" s="10">
        <v>0</v>
      </c>
      <c r="L169" s="9">
        <v>0</v>
      </c>
      <c r="M169" s="10">
        <v>0</v>
      </c>
      <c r="N169" s="9">
        <v>0</v>
      </c>
      <c r="O169" s="10">
        <v>0</v>
      </c>
      <c r="P169" s="9">
        <v>0</v>
      </c>
      <c r="Q169" s="10">
        <v>0</v>
      </c>
      <c r="R169" s="9">
        <v>0</v>
      </c>
      <c r="S169" s="10">
        <v>0</v>
      </c>
      <c r="T169" s="9">
        <v>0</v>
      </c>
      <c r="U169" s="10">
        <v>0</v>
      </c>
      <c r="V169" s="9">
        <v>0</v>
      </c>
      <c r="W169" s="10">
        <v>0</v>
      </c>
      <c r="X169" s="9">
        <v>0</v>
      </c>
      <c r="Y169" s="10">
        <v>0</v>
      </c>
      <c r="Z169" s="9">
        <v>0</v>
      </c>
      <c r="AA169" s="10">
        <v>0</v>
      </c>
      <c r="AB169" s="9">
        <v>0</v>
      </c>
      <c r="AC169" s="10">
        <v>0</v>
      </c>
      <c r="AD169" s="9">
        <v>0</v>
      </c>
      <c r="AE169" s="10">
        <v>0</v>
      </c>
      <c r="AF169" s="9">
        <v>0</v>
      </c>
      <c r="AG169" s="10">
        <v>0</v>
      </c>
      <c r="AH169" s="9">
        <v>0</v>
      </c>
      <c r="AI169" s="10">
        <v>0</v>
      </c>
      <c r="AJ169" s="9">
        <v>0</v>
      </c>
      <c r="AK169" s="10">
        <v>0</v>
      </c>
      <c r="AL169" s="9">
        <v>0</v>
      </c>
      <c r="AM169" s="10">
        <v>0</v>
      </c>
      <c r="AN169" s="9">
        <v>0</v>
      </c>
      <c r="AO169" s="10">
        <v>0</v>
      </c>
      <c r="AP169" s="9">
        <v>0</v>
      </c>
      <c r="AQ169" s="10">
        <v>0</v>
      </c>
      <c r="AR169" s="9">
        <v>0</v>
      </c>
      <c r="AS169" s="10">
        <v>0</v>
      </c>
      <c r="AT169" s="9">
        <v>0</v>
      </c>
      <c r="AU169" s="10">
        <v>0</v>
      </c>
      <c r="AV169" s="9">
        <v>0</v>
      </c>
      <c r="AW169" s="10">
        <v>0</v>
      </c>
      <c r="AX169" s="9">
        <v>0</v>
      </c>
      <c r="AY169" s="10">
        <v>0</v>
      </c>
      <c r="AZ169" s="9">
        <v>0</v>
      </c>
      <c r="BA169" s="10">
        <v>0</v>
      </c>
      <c r="BB169" s="9">
        <v>0</v>
      </c>
      <c r="BC169" s="10">
        <v>0</v>
      </c>
      <c r="BD169" s="9">
        <v>0</v>
      </c>
      <c r="BE169" s="10">
        <v>0</v>
      </c>
      <c r="BF169" s="9">
        <v>0</v>
      </c>
      <c r="BG169" s="10">
        <v>0</v>
      </c>
      <c r="BH169" s="9">
        <v>0</v>
      </c>
      <c r="BI169" s="10">
        <v>0</v>
      </c>
      <c r="BJ169" s="9">
        <v>149.09</v>
      </c>
      <c r="BK169" s="10">
        <v>-0.74668202534181405</v>
      </c>
      <c r="BL169" s="9">
        <v>149.09</v>
      </c>
      <c r="BM169" s="10">
        <v>-0.74668202534181405</v>
      </c>
      <c r="BN169" s="9">
        <v>0</v>
      </c>
      <c r="BO169" s="10">
        <v>0</v>
      </c>
      <c r="BP169" s="9">
        <v>149.09</v>
      </c>
      <c r="BQ169" s="10">
        <v>1.3065860701676945E-4</v>
      </c>
    </row>
    <row r="170" spans="5:69" outlineLevel="5" x14ac:dyDescent="0.25">
      <c r="F170" s="8" t="s">
        <v>218</v>
      </c>
      <c r="J170" s="9">
        <v>0</v>
      </c>
      <c r="K170" s="10">
        <v>0</v>
      </c>
      <c r="L170" s="9">
        <v>363.59</v>
      </c>
      <c r="M170" s="10">
        <v>3.9950199322476088E-3</v>
      </c>
      <c r="N170" s="9">
        <v>0</v>
      </c>
      <c r="O170" s="10">
        <v>0</v>
      </c>
      <c r="P170" s="9">
        <v>0</v>
      </c>
      <c r="Q170" s="10">
        <v>0</v>
      </c>
      <c r="R170" s="9">
        <v>0</v>
      </c>
      <c r="S170" s="10">
        <v>0</v>
      </c>
      <c r="T170" s="9">
        <v>363.59</v>
      </c>
      <c r="U170" s="10">
        <v>1.8873876523143223E-3</v>
      </c>
      <c r="V170" s="9">
        <v>100</v>
      </c>
      <c r="W170" s="10">
        <v>7.5704456463956884E-4</v>
      </c>
      <c r="X170" s="9">
        <v>0</v>
      </c>
      <c r="Y170" s="10">
        <v>0</v>
      </c>
      <c r="Z170" s="9">
        <v>0</v>
      </c>
      <c r="AA170" s="10">
        <v>0</v>
      </c>
      <c r="AB170" s="9">
        <v>0</v>
      </c>
      <c r="AC170" s="10">
        <v>0</v>
      </c>
      <c r="AD170" s="9">
        <v>100</v>
      </c>
      <c r="AE170" s="10">
        <v>3.880007508590531E-4</v>
      </c>
      <c r="AF170" s="9">
        <v>0</v>
      </c>
      <c r="AG170" s="10">
        <v>0</v>
      </c>
      <c r="AH170" s="9">
        <v>0</v>
      </c>
      <c r="AI170" s="10">
        <v>0</v>
      </c>
      <c r="AJ170" s="9">
        <v>0</v>
      </c>
      <c r="AK170" s="10">
        <v>0</v>
      </c>
      <c r="AL170" s="9">
        <v>254.49</v>
      </c>
      <c r="AM170" s="10">
        <v>1.536875686148353E-3</v>
      </c>
      <c r="AN170" s="9">
        <v>0</v>
      </c>
      <c r="AO170" s="10">
        <v>0</v>
      </c>
      <c r="AP170" s="9">
        <v>776.11</v>
      </c>
      <c r="AQ170" s="10">
        <v>0</v>
      </c>
      <c r="AR170" s="9">
        <v>1030.5999999999999</v>
      </c>
      <c r="AS170" s="10">
        <v>1.5358054197419841E-3</v>
      </c>
      <c r="AT170" s="9">
        <v>0</v>
      </c>
      <c r="AU170" s="10">
        <v>0</v>
      </c>
      <c r="AV170" s="9">
        <v>0</v>
      </c>
      <c r="AW170" s="10">
        <v>0</v>
      </c>
      <c r="AX170" s="9">
        <v>108.46</v>
      </c>
      <c r="AY170" s="10">
        <v>0</v>
      </c>
      <c r="AZ170" s="9">
        <v>108.46</v>
      </c>
      <c r="BA170" s="10">
        <v>5.4659046183013569E-3</v>
      </c>
      <c r="BB170" s="9">
        <v>0</v>
      </c>
      <c r="BC170" s="10">
        <v>0</v>
      </c>
      <c r="BD170" s="9">
        <v>0</v>
      </c>
      <c r="BE170" s="10">
        <v>0</v>
      </c>
      <c r="BF170" s="9">
        <v>0</v>
      </c>
      <c r="BG170" s="10">
        <v>0</v>
      </c>
      <c r="BH170" s="9">
        <v>2763.29</v>
      </c>
      <c r="BI170" s="10">
        <v>0</v>
      </c>
      <c r="BJ170" s="9">
        <v>10696.57</v>
      </c>
      <c r="BK170" s="10">
        <v>-53.571242550207842</v>
      </c>
      <c r="BL170" s="9">
        <v>13459.86</v>
      </c>
      <c r="BM170" s="10">
        <v>-67.410527370160779</v>
      </c>
      <c r="BN170" s="9">
        <v>0</v>
      </c>
      <c r="BO170" s="10">
        <v>0</v>
      </c>
      <c r="BP170" s="9">
        <v>15062.51</v>
      </c>
      <c r="BQ170" s="10">
        <v>1.3200392881991816E-2</v>
      </c>
    </row>
    <row r="171" spans="5:69" outlineLevel="5" x14ac:dyDescent="0.25">
      <c r="F171" s="8" t="s">
        <v>219</v>
      </c>
      <c r="J171" s="9">
        <v>132.09</v>
      </c>
      <c r="K171" s="10">
        <v>1.300316253766133E-3</v>
      </c>
      <c r="L171" s="9">
        <v>149.69</v>
      </c>
      <c r="M171" s="10">
        <v>1.6447496731432233E-3</v>
      </c>
      <c r="N171" s="9">
        <v>0</v>
      </c>
      <c r="O171" s="10">
        <v>0</v>
      </c>
      <c r="P171" s="9">
        <v>0</v>
      </c>
      <c r="Q171" s="10">
        <v>0</v>
      </c>
      <c r="R171" s="9">
        <v>7.08</v>
      </c>
      <c r="S171" s="10">
        <v>0.14707104279185709</v>
      </c>
      <c r="T171" s="9">
        <v>288.86</v>
      </c>
      <c r="U171" s="10">
        <v>1.4994658743296438E-3</v>
      </c>
      <c r="V171" s="9">
        <v>85.68</v>
      </c>
      <c r="W171" s="10">
        <v>6.4863578298318268E-4</v>
      </c>
      <c r="X171" s="9">
        <v>0</v>
      </c>
      <c r="Y171" s="10">
        <v>0</v>
      </c>
      <c r="Z171" s="9">
        <v>44.86</v>
      </c>
      <c r="AA171" s="10">
        <v>4.9612160309873618E-4</v>
      </c>
      <c r="AB171" s="9">
        <v>0</v>
      </c>
      <c r="AC171" s="10">
        <v>0</v>
      </c>
      <c r="AD171" s="9">
        <v>130.54</v>
      </c>
      <c r="AE171" s="10">
        <v>5.064961801714079E-4</v>
      </c>
      <c r="AF171" s="9">
        <v>91.92</v>
      </c>
      <c r="AG171" s="10">
        <v>4.9784411077551409E-4</v>
      </c>
      <c r="AH171" s="9">
        <v>82.04</v>
      </c>
      <c r="AI171" s="10">
        <v>5.385485630455644E-4</v>
      </c>
      <c r="AJ171" s="9">
        <v>153.13999999999999</v>
      </c>
      <c r="AK171" s="10">
        <v>2.4305633259832358E-3</v>
      </c>
      <c r="AL171" s="9">
        <v>158.97999999999999</v>
      </c>
      <c r="AM171" s="10">
        <v>9.6008682692390725E-4</v>
      </c>
      <c r="AN171" s="9">
        <v>0</v>
      </c>
      <c r="AO171" s="10">
        <v>0</v>
      </c>
      <c r="AP171" s="9">
        <v>271.19</v>
      </c>
      <c r="AQ171" s="10">
        <v>0</v>
      </c>
      <c r="AR171" s="9">
        <v>757.27</v>
      </c>
      <c r="AS171" s="10">
        <v>1.1284876481738914E-3</v>
      </c>
      <c r="AT171" s="9">
        <v>0</v>
      </c>
      <c r="AU171" s="10">
        <v>0</v>
      </c>
      <c r="AV171" s="9">
        <v>0</v>
      </c>
      <c r="AW171" s="10">
        <v>0</v>
      </c>
      <c r="AX171" s="9">
        <v>0</v>
      </c>
      <c r="AY171" s="10">
        <v>0</v>
      </c>
      <c r="AZ171" s="9">
        <v>0</v>
      </c>
      <c r="BA171" s="10">
        <v>0</v>
      </c>
      <c r="BB171" s="9">
        <v>0</v>
      </c>
      <c r="BC171" s="10">
        <v>0</v>
      </c>
      <c r="BD171" s="9">
        <v>0</v>
      </c>
      <c r="BE171" s="10">
        <v>0</v>
      </c>
      <c r="BF171" s="9">
        <v>0</v>
      </c>
      <c r="BG171" s="10">
        <v>0</v>
      </c>
      <c r="BH171" s="9">
        <v>35.619999999999997</v>
      </c>
      <c r="BI171" s="10">
        <v>0</v>
      </c>
      <c r="BJ171" s="9">
        <v>532.52</v>
      </c>
      <c r="BK171" s="10">
        <v>-2.667000550909</v>
      </c>
      <c r="BL171" s="9">
        <v>568.14</v>
      </c>
      <c r="BM171" s="10">
        <v>-2.8453949015876199</v>
      </c>
      <c r="BN171" s="9">
        <v>0</v>
      </c>
      <c r="BO171" s="10">
        <v>0</v>
      </c>
      <c r="BP171" s="9">
        <v>1744.81</v>
      </c>
      <c r="BQ171" s="10">
        <v>1.5291062050367529E-3</v>
      </c>
    </row>
    <row r="172" spans="5:69" outlineLevel="4" x14ac:dyDescent="0.25">
      <c r="F172" s="8" t="s">
        <v>220</v>
      </c>
      <c r="J172" s="11">
        <f t="shared" ref="J172:AO172" si="48">J168+J169+J170+J171</f>
        <v>316.64</v>
      </c>
      <c r="K172" s="12">
        <f t="shared" si="48"/>
        <v>3.1170576015785325E-3</v>
      </c>
      <c r="L172" s="11">
        <f t="shared" si="48"/>
        <v>642.29999999999995</v>
      </c>
      <c r="M172" s="12">
        <f t="shared" si="48"/>
        <v>7.0574034007608545E-3</v>
      </c>
      <c r="N172" s="11">
        <f t="shared" si="48"/>
        <v>0</v>
      </c>
      <c r="O172" s="12">
        <f t="shared" si="48"/>
        <v>0</v>
      </c>
      <c r="P172" s="11">
        <f t="shared" si="48"/>
        <v>0</v>
      </c>
      <c r="Q172" s="12">
        <f t="shared" si="48"/>
        <v>0</v>
      </c>
      <c r="R172" s="11">
        <f t="shared" si="48"/>
        <v>86.42</v>
      </c>
      <c r="S172" s="12">
        <f t="shared" si="48"/>
        <v>1.7951807228915664</v>
      </c>
      <c r="T172" s="11">
        <f t="shared" si="48"/>
        <v>1045.3600000000001</v>
      </c>
      <c r="U172" s="12">
        <f t="shared" si="48"/>
        <v>5.4264406507970511E-3</v>
      </c>
      <c r="V172" s="11">
        <f t="shared" si="48"/>
        <v>769.22</v>
      </c>
      <c r="W172" s="12">
        <f t="shared" si="48"/>
        <v>5.8233382001204913E-3</v>
      </c>
      <c r="X172" s="11">
        <f t="shared" si="48"/>
        <v>26.68</v>
      </c>
      <c r="Y172" s="12">
        <f t="shared" si="48"/>
        <v>7.5757876916733916E-4</v>
      </c>
      <c r="Z172" s="11">
        <f t="shared" si="48"/>
        <v>431.8</v>
      </c>
      <c r="AA172" s="12">
        <f t="shared" si="48"/>
        <v>4.7754192647800776E-3</v>
      </c>
      <c r="AB172" s="11">
        <f t="shared" si="48"/>
        <v>0</v>
      </c>
      <c r="AC172" s="12">
        <f t="shared" si="48"/>
        <v>0</v>
      </c>
      <c r="AD172" s="11">
        <f t="shared" si="48"/>
        <v>1227.6999999999998</v>
      </c>
      <c r="AE172" s="12">
        <f t="shared" si="48"/>
        <v>4.7634852182965939E-3</v>
      </c>
      <c r="AF172" s="11">
        <f t="shared" si="48"/>
        <v>293.64999999999998</v>
      </c>
      <c r="AG172" s="12">
        <f t="shared" si="48"/>
        <v>1.5904256215103318E-3</v>
      </c>
      <c r="AH172" s="11">
        <f t="shared" si="48"/>
        <v>303.59000000000003</v>
      </c>
      <c r="AI172" s="12">
        <f t="shared" si="48"/>
        <v>1.9929053907240721E-3</v>
      </c>
      <c r="AJ172" s="11">
        <f t="shared" si="48"/>
        <v>376.22</v>
      </c>
      <c r="AK172" s="12">
        <f t="shared" si="48"/>
        <v>5.9711801913374237E-3</v>
      </c>
      <c r="AL172" s="11">
        <f t="shared" si="48"/>
        <v>896.91000000000008</v>
      </c>
      <c r="AM172" s="12">
        <f t="shared" si="48"/>
        <v>5.4164767639723341E-3</v>
      </c>
      <c r="AN172" s="11">
        <f t="shared" si="48"/>
        <v>150.58000000000001</v>
      </c>
      <c r="AO172" s="12">
        <f t="shared" si="48"/>
        <v>1.4275434932438649E-3</v>
      </c>
      <c r="AP172" s="11">
        <f t="shared" ref="AP172:BU172" si="49">AP168+AP169+AP170+AP171</f>
        <v>1723.85</v>
      </c>
      <c r="AQ172" s="12">
        <f t="shared" si="49"/>
        <v>0</v>
      </c>
      <c r="AR172" s="11">
        <f t="shared" si="49"/>
        <v>3744.7999999999997</v>
      </c>
      <c r="AS172" s="12">
        <f t="shared" si="49"/>
        <v>5.5805202172033597E-3</v>
      </c>
      <c r="AT172" s="11">
        <f t="shared" si="49"/>
        <v>0</v>
      </c>
      <c r="AU172" s="12">
        <f t="shared" si="49"/>
        <v>0</v>
      </c>
      <c r="AV172" s="11">
        <f t="shared" si="49"/>
        <v>0</v>
      </c>
      <c r="AW172" s="12">
        <f t="shared" si="49"/>
        <v>0</v>
      </c>
      <c r="AX172" s="11">
        <f t="shared" si="49"/>
        <v>217.31</v>
      </c>
      <c r="AY172" s="12">
        <f t="shared" si="49"/>
        <v>0</v>
      </c>
      <c r="AZ172" s="11">
        <f t="shared" si="49"/>
        <v>217.31</v>
      </c>
      <c r="BA172" s="12">
        <f t="shared" si="49"/>
        <v>1.0951463512844071E-2</v>
      </c>
      <c r="BB172" s="11">
        <f t="shared" si="49"/>
        <v>0</v>
      </c>
      <c r="BC172" s="12">
        <f t="shared" si="49"/>
        <v>0</v>
      </c>
      <c r="BD172" s="11">
        <f t="shared" si="49"/>
        <v>199.78</v>
      </c>
      <c r="BE172" s="12">
        <f t="shared" si="49"/>
        <v>0</v>
      </c>
      <c r="BF172" s="11">
        <f t="shared" si="49"/>
        <v>0</v>
      </c>
      <c r="BG172" s="12">
        <f t="shared" si="49"/>
        <v>0</v>
      </c>
      <c r="BH172" s="11">
        <f t="shared" si="49"/>
        <v>2847.0499999999997</v>
      </c>
      <c r="BI172" s="12">
        <f t="shared" si="49"/>
        <v>0</v>
      </c>
      <c r="BJ172" s="11">
        <f t="shared" si="49"/>
        <v>12084.58</v>
      </c>
      <c r="BK172" s="12">
        <f t="shared" si="49"/>
        <v>-60.522762558221068</v>
      </c>
      <c r="BL172" s="11">
        <f t="shared" si="49"/>
        <v>14931.63</v>
      </c>
      <c r="BM172" s="12">
        <f t="shared" si="49"/>
        <v>-74.781539540241411</v>
      </c>
      <c r="BN172" s="11">
        <f t="shared" si="49"/>
        <v>0</v>
      </c>
      <c r="BO172" s="12">
        <f t="shared" si="49"/>
        <v>0</v>
      </c>
      <c r="BP172" s="11">
        <f t="shared" si="49"/>
        <v>21366.58</v>
      </c>
      <c r="BQ172" s="12">
        <f t="shared" si="49"/>
        <v>1.8725116235242912E-2</v>
      </c>
    </row>
    <row r="173" spans="5:69" outlineLevel="5" x14ac:dyDescent="0.25">
      <c r="E173" s="8" t="s">
        <v>221</v>
      </c>
    </row>
    <row r="174" spans="5:69" outlineLevel="6" x14ac:dyDescent="0.25">
      <c r="E174" s="8" t="s">
        <v>222</v>
      </c>
    </row>
    <row r="175" spans="5:69" outlineLevel="6" x14ac:dyDescent="0.25">
      <c r="F175" s="8" t="s">
        <v>223</v>
      </c>
      <c r="J175" s="9">
        <v>0</v>
      </c>
      <c r="K175" s="10">
        <v>0</v>
      </c>
      <c r="L175" s="9">
        <v>0</v>
      </c>
      <c r="M175" s="10">
        <v>0</v>
      </c>
      <c r="N175" s="9">
        <v>0</v>
      </c>
      <c r="O175" s="10">
        <v>0</v>
      </c>
      <c r="P175" s="9">
        <v>0</v>
      </c>
      <c r="Q175" s="10">
        <v>0</v>
      </c>
      <c r="R175" s="9">
        <v>0</v>
      </c>
      <c r="S175" s="10">
        <v>0</v>
      </c>
      <c r="T175" s="9">
        <v>0</v>
      </c>
      <c r="U175" s="10">
        <v>0</v>
      </c>
      <c r="V175" s="9">
        <v>1587.38</v>
      </c>
      <c r="W175" s="10">
        <v>1.2017174010175588E-2</v>
      </c>
      <c r="X175" s="9">
        <v>957.97</v>
      </c>
      <c r="Y175" s="10">
        <v>2.7201564224109291E-2</v>
      </c>
      <c r="Z175" s="9">
        <v>513.96</v>
      </c>
      <c r="AA175" s="10">
        <v>5.6840539261842722E-3</v>
      </c>
      <c r="AB175" s="9">
        <v>0</v>
      </c>
      <c r="AC175" s="10">
        <v>0</v>
      </c>
      <c r="AD175" s="9">
        <v>3059.31</v>
      </c>
      <c r="AE175" s="10">
        <v>1.1870145771106096E-2</v>
      </c>
      <c r="AF175" s="9">
        <v>909.52</v>
      </c>
      <c r="AG175" s="10">
        <v>4.9260136600581548E-3</v>
      </c>
      <c r="AH175" s="9">
        <v>513.55999999999995</v>
      </c>
      <c r="AI175" s="10">
        <v>3.3712457342476836E-3</v>
      </c>
      <c r="AJ175" s="9">
        <v>1175.96</v>
      </c>
      <c r="AK175" s="10">
        <v>1.8664263084910843E-2</v>
      </c>
      <c r="AL175" s="9">
        <v>0</v>
      </c>
      <c r="AM175" s="10">
        <v>0</v>
      </c>
      <c r="AN175" s="9">
        <v>0</v>
      </c>
      <c r="AO175" s="10">
        <v>0</v>
      </c>
      <c r="AP175" s="9">
        <v>0</v>
      </c>
      <c r="AQ175" s="10">
        <v>0</v>
      </c>
      <c r="AR175" s="9">
        <v>2599.04</v>
      </c>
      <c r="AS175" s="10">
        <v>3.8731027732643187E-3</v>
      </c>
      <c r="AT175" s="9">
        <v>0</v>
      </c>
      <c r="AU175" s="10">
        <v>0</v>
      </c>
      <c r="AV175" s="9">
        <v>0</v>
      </c>
      <c r="AW175" s="10">
        <v>0</v>
      </c>
      <c r="AX175" s="9">
        <v>0</v>
      </c>
      <c r="AY175" s="10">
        <v>0</v>
      </c>
      <c r="AZ175" s="9">
        <v>0</v>
      </c>
      <c r="BA175" s="10">
        <v>0</v>
      </c>
      <c r="BB175" s="9">
        <v>0</v>
      </c>
      <c r="BC175" s="10">
        <v>0</v>
      </c>
      <c r="BD175" s="9">
        <v>0</v>
      </c>
      <c r="BE175" s="10">
        <v>0</v>
      </c>
      <c r="BF175" s="9">
        <v>0</v>
      </c>
      <c r="BG175" s="10">
        <v>0</v>
      </c>
      <c r="BH175" s="9">
        <v>0</v>
      </c>
      <c r="BI175" s="10">
        <v>0</v>
      </c>
      <c r="BJ175" s="9">
        <v>0</v>
      </c>
      <c r="BK175" s="10">
        <v>0</v>
      </c>
      <c r="BL175" s="9">
        <v>0</v>
      </c>
      <c r="BM175" s="10">
        <v>0</v>
      </c>
      <c r="BN175" s="9">
        <v>0</v>
      </c>
      <c r="BO175" s="10">
        <v>0</v>
      </c>
      <c r="BP175" s="9">
        <v>5658.35</v>
      </c>
      <c r="BQ175" s="10">
        <v>4.9588311021083742E-3</v>
      </c>
    </row>
    <row r="176" spans="5:69" outlineLevel="6" x14ac:dyDescent="0.25">
      <c r="F176" s="8" t="s">
        <v>224</v>
      </c>
      <c r="J176" s="9">
        <v>734.41</v>
      </c>
      <c r="K176" s="10">
        <v>7.2296559915844168E-3</v>
      </c>
      <c r="L176" s="9">
        <v>524.73</v>
      </c>
      <c r="M176" s="10">
        <v>5.7655788361844051E-3</v>
      </c>
      <c r="N176" s="9">
        <v>0</v>
      </c>
      <c r="O176" s="10">
        <v>0</v>
      </c>
      <c r="P176" s="9">
        <v>0</v>
      </c>
      <c r="Q176" s="10">
        <v>0</v>
      </c>
      <c r="R176" s="9">
        <v>0</v>
      </c>
      <c r="S176" s="10">
        <v>0</v>
      </c>
      <c r="T176" s="9">
        <v>1259.1400000000001</v>
      </c>
      <c r="U176" s="10">
        <v>6.5361679048792764E-3</v>
      </c>
      <c r="V176" s="9">
        <v>0</v>
      </c>
      <c r="W176" s="10">
        <v>0</v>
      </c>
      <c r="X176" s="9">
        <v>0</v>
      </c>
      <c r="Y176" s="10">
        <v>0</v>
      </c>
      <c r="Z176" s="9">
        <v>0</v>
      </c>
      <c r="AA176" s="10">
        <v>0</v>
      </c>
      <c r="AB176" s="9">
        <v>0</v>
      </c>
      <c r="AC176" s="10">
        <v>0</v>
      </c>
      <c r="AD176" s="9">
        <v>0</v>
      </c>
      <c r="AE176" s="10">
        <v>0</v>
      </c>
      <c r="AF176" s="9">
        <v>0</v>
      </c>
      <c r="AG176" s="10">
        <v>0</v>
      </c>
      <c r="AH176" s="9">
        <v>730.43</v>
      </c>
      <c r="AI176" s="10">
        <v>4.7948808740293945E-3</v>
      </c>
      <c r="AJ176" s="9">
        <v>0</v>
      </c>
      <c r="AK176" s="10">
        <v>0</v>
      </c>
      <c r="AL176" s="9">
        <v>240.24</v>
      </c>
      <c r="AM176" s="10">
        <v>1.4508193439438891E-3</v>
      </c>
      <c r="AN176" s="9">
        <v>0</v>
      </c>
      <c r="AO176" s="10">
        <v>0</v>
      </c>
      <c r="AP176" s="9">
        <v>0</v>
      </c>
      <c r="AQ176" s="10">
        <v>0</v>
      </c>
      <c r="AR176" s="9">
        <v>970.67</v>
      </c>
      <c r="AS176" s="10">
        <v>1.4464974255588509E-3</v>
      </c>
      <c r="AT176" s="9">
        <v>0</v>
      </c>
      <c r="AU176" s="10">
        <v>0</v>
      </c>
      <c r="AV176" s="9">
        <v>0</v>
      </c>
      <c r="AW176" s="10">
        <v>0</v>
      </c>
      <c r="AX176" s="9">
        <v>0</v>
      </c>
      <c r="AY176" s="10">
        <v>0</v>
      </c>
      <c r="AZ176" s="9">
        <v>0</v>
      </c>
      <c r="BA176" s="10">
        <v>0</v>
      </c>
      <c r="BB176" s="9">
        <v>0</v>
      </c>
      <c r="BC176" s="10">
        <v>0</v>
      </c>
      <c r="BD176" s="9">
        <v>0</v>
      </c>
      <c r="BE176" s="10">
        <v>0</v>
      </c>
      <c r="BF176" s="9">
        <v>0</v>
      </c>
      <c r="BG176" s="10">
        <v>0</v>
      </c>
      <c r="BH176" s="9">
        <v>0</v>
      </c>
      <c r="BI176" s="10">
        <v>0</v>
      </c>
      <c r="BJ176" s="9">
        <v>2372.25</v>
      </c>
      <c r="BK176" s="10">
        <v>-11.880853408123404</v>
      </c>
      <c r="BL176" s="9">
        <v>2372.25</v>
      </c>
      <c r="BM176" s="10">
        <v>-11.880853408123404</v>
      </c>
      <c r="BN176" s="9">
        <v>0</v>
      </c>
      <c r="BO176" s="10">
        <v>0</v>
      </c>
      <c r="BP176" s="9">
        <v>4602.0600000000004</v>
      </c>
      <c r="BQ176" s="10">
        <v>4.0331259575262868E-3</v>
      </c>
    </row>
    <row r="177" spans="5:69" outlineLevel="6" x14ac:dyDescent="0.25">
      <c r="F177" s="8" t="s">
        <v>225</v>
      </c>
      <c r="J177" s="9">
        <v>0</v>
      </c>
      <c r="K177" s="10">
        <v>0</v>
      </c>
      <c r="L177" s="9">
        <v>0</v>
      </c>
      <c r="M177" s="10">
        <v>0</v>
      </c>
      <c r="N177" s="9">
        <v>0</v>
      </c>
      <c r="O177" s="10">
        <v>0</v>
      </c>
      <c r="P177" s="9">
        <v>0</v>
      </c>
      <c r="Q177" s="10">
        <v>0</v>
      </c>
      <c r="R177" s="9">
        <v>0</v>
      </c>
      <c r="S177" s="10">
        <v>0</v>
      </c>
      <c r="T177" s="9">
        <v>0</v>
      </c>
      <c r="U177" s="10">
        <v>0</v>
      </c>
      <c r="V177" s="9">
        <v>0</v>
      </c>
      <c r="W177" s="10">
        <v>0</v>
      </c>
      <c r="X177" s="9">
        <v>0</v>
      </c>
      <c r="Y177" s="10">
        <v>0</v>
      </c>
      <c r="Z177" s="9">
        <v>0</v>
      </c>
      <c r="AA177" s="10">
        <v>0</v>
      </c>
      <c r="AB177" s="9">
        <v>0</v>
      </c>
      <c r="AC177" s="10">
        <v>0</v>
      </c>
      <c r="AD177" s="9">
        <v>0</v>
      </c>
      <c r="AE177" s="10">
        <v>0</v>
      </c>
      <c r="AF177" s="9">
        <v>0</v>
      </c>
      <c r="AG177" s="10">
        <v>0</v>
      </c>
      <c r="AH177" s="9">
        <v>0</v>
      </c>
      <c r="AI177" s="10">
        <v>0</v>
      </c>
      <c r="AJ177" s="9">
        <v>0</v>
      </c>
      <c r="AK177" s="10">
        <v>0</v>
      </c>
      <c r="AL177" s="9">
        <v>0</v>
      </c>
      <c r="AM177" s="10">
        <v>0</v>
      </c>
      <c r="AN177" s="9">
        <v>938.23</v>
      </c>
      <c r="AO177" s="10">
        <v>8.8947013658267435E-3</v>
      </c>
      <c r="AP177" s="9">
        <v>0</v>
      </c>
      <c r="AQ177" s="10">
        <v>0</v>
      </c>
      <c r="AR177" s="9">
        <v>938.23</v>
      </c>
      <c r="AS177" s="10">
        <v>1.3981551707398815E-3</v>
      </c>
      <c r="AT177" s="9">
        <v>0</v>
      </c>
      <c r="AU177" s="10">
        <v>0</v>
      </c>
      <c r="AV177" s="9">
        <v>0</v>
      </c>
      <c r="AW177" s="10">
        <v>0</v>
      </c>
      <c r="AX177" s="9">
        <v>0</v>
      </c>
      <c r="AY177" s="10">
        <v>0</v>
      </c>
      <c r="AZ177" s="9">
        <v>0</v>
      </c>
      <c r="BA177" s="10">
        <v>0</v>
      </c>
      <c r="BB177" s="9">
        <v>0</v>
      </c>
      <c r="BC177" s="10">
        <v>0</v>
      </c>
      <c r="BD177" s="9">
        <v>0</v>
      </c>
      <c r="BE177" s="10">
        <v>0</v>
      </c>
      <c r="BF177" s="9">
        <v>0</v>
      </c>
      <c r="BG177" s="10">
        <v>0</v>
      </c>
      <c r="BH177" s="9">
        <v>0</v>
      </c>
      <c r="BI177" s="10">
        <v>0</v>
      </c>
      <c r="BJ177" s="9">
        <v>0</v>
      </c>
      <c r="BK177" s="10">
        <v>0</v>
      </c>
      <c r="BL177" s="9">
        <v>0</v>
      </c>
      <c r="BM177" s="10">
        <v>0</v>
      </c>
      <c r="BN177" s="9">
        <v>0</v>
      </c>
      <c r="BO177" s="10">
        <v>0</v>
      </c>
      <c r="BP177" s="9">
        <v>938.23</v>
      </c>
      <c r="BQ177" s="10">
        <v>8.2224042431647726E-4</v>
      </c>
    </row>
    <row r="178" spans="5:69" outlineLevel="5" x14ac:dyDescent="0.25">
      <c r="F178" s="8" t="s">
        <v>226</v>
      </c>
      <c r="J178" s="11">
        <f t="shared" ref="J178:AO178" si="50">SUM(J174:J177)</f>
        <v>734.41</v>
      </c>
      <c r="K178" s="12">
        <f t="shared" si="50"/>
        <v>7.2296559915844168E-3</v>
      </c>
      <c r="L178" s="11">
        <f t="shared" si="50"/>
        <v>524.73</v>
      </c>
      <c r="M178" s="12">
        <f t="shared" si="50"/>
        <v>5.7655788361844051E-3</v>
      </c>
      <c r="N178" s="11">
        <f t="shared" si="50"/>
        <v>0</v>
      </c>
      <c r="O178" s="12">
        <f t="shared" si="50"/>
        <v>0</v>
      </c>
      <c r="P178" s="11">
        <f t="shared" si="50"/>
        <v>0</v>
      </c>
      <c r="Q178" s="12">
        <f t="shared" si="50"/>
        <v>0</v>
      </c>
      <c r="R178" s="11">
        <f t="shared" si="50"/>
        <v>0</v>
      </c>
      <c r="S178" s="12">
        <f t="shared" si="50"/>
        <v>0</v>
      </c>
      <c r="T178" s="11">
        <f t="shared" si="50"/>
        <v>1259.1400000000001</v>
      </c>
      <c r="U178" s="12">
        <f t="shared" si="50"/>
        <v>6.5361679048792764E-3</v>
      </c>
      <c r="V178" s="11">
        <f t="shared" si="50"/>
        <v>1587.38</v>
      </c>
      <c r="W178" s="12">
        <f t="shared" si="50"/>
        <v>1.2017174010175588E-2</v>
      </c>
      <c r="X178" s="11">
        <f t="shared" si="50"/>
        <v>957.97</v>
      </c>
      <c r="Y178" s="12">
        <f t="shared" si="50"/>
        <v>2.7201564224109291E-2</v>
      </c>
      <c r="Z178" s="11">
        <f t="shared" si="50"/>
        <v>513.96</v>
      </c>
      <c r="AA178" s="12">
        <f t="shared" si="50"/>
        <v>5.6840539261842722E-3</v>
      </c>
      <c r="AB178" s="11">
        <f t="shared" si="50"/>
        <v>0</v>
      </c>
      <c r="AC178" s="12">
        <f t="shared" si="50"/>
        <v>0</v>
      </c>
      <c r="AD178" s="11">
        <f t="shared" si="50"/>
        <v>3059.31</v>
      </c>
      <c r="AE178" s="12">
        <f t="shared" si="50"/>
        <v>1.1870145771106096E-2</v>
      </c>
      <c r="AF178" s="11">
        <f t="shared" si="50"/>
        <v>909.52</v>
      </c>
      <c r="AG178" s="12">
        <f t="shared" si="50"/>
        <v>4.9260136600581548E-3</v>
      </c>
      <c r="AH178" s="11">
        <f t="shared" si="50"/>
        <v>1243.9899999999998</v>
      </c>
      <c r="AI178" s="12">
        <f t="shared" si="50"/>
        <v>8.1661266082770773E-3</v>
      </c>
      <c r="AJ178" s="11">
        <f t="shared" si="50"/>
        <v>1175.96</v>
      </c>
      <c r="AK178" s="12">
        <f t="shared" si="50"/>
        <v>1.8664263084910843E-2</v>
      </c>
      <c r="AL178" s="11">
        <f t="shared" si="50"/>
        <v>240.24</v>
      </c>
      <c r="AM178" s="12">
        <f t="shared" si="50"/>
        <v>1.4508193439438891E-3</v>
      </c>
      <c r="AN178" s="11">
        <f t="shared" si="50"/>
        <v>938.23</v>
      </c>
      <c r="AO178" s="12">
        <f t="shared" si="50"/>
        <v>8.8947013658267435E-3</v>
      </c>
      <c r="AP178" s="11">
        <f t="shared" ref="AP178:BU178" si="51">SUM(AP174:AP177)</f>
        <v>0</v>
      </c>
      <c r="AQ178" s="12">
        <f t="shared" si="51"/>
        <v>0</v>
      </c>
      <c r="AR178" s="11">
        <f t="shared" si="51"/>
        <v>4507.9400000000005</v>
      </c>
      <c r="AS178" s="12">
        <f t="shared" si="51"/>
        <v>6.7177553695630509E-3</v>
      </c>
      <c r="AT178" s="11">
        <f t="shared" si="51"/>
        <v>0</v>
      </c>
      <c r="AU178" s="12">
        <f t="shared" si="51"/>
        <v>0</v>
      </c>
      <c r="AV178" s="11">
        <f t="shared" si="51"/>
        <v>0</v>
      </c>
      <c r="AW178" s="12">
        <f t="shared" si="51"/>
        <v>0</v>
      </c>
      <c r="AX178" s="11">
        <f t="shared" si="51"/>
        <v>0</v>
      </c>
      <c r="AY178" s="12">
        <f t="shared" si="51"/>
        <v>0</v>
      </c>
      <c r="AZ178" s="11">
        <f t="shared" si="51"/>
        <v>0</v>
      </c>
      <c r="BA178" s="12">
        <f t="shared" si="51"/>
        <v>0</v>
      </c>
      <c r="BB178" s="11">
        <f t="shared" si="51"/>
        <v>0</v>
      </c>
      <c r="BC178" s="12">
        <f t="shared" si="51"/>
        <v>0</v>
      </c>
      <c r="BD178" s="11">
        <f t="shared" si="51"/>
        <v>0</v>
      </c>
      <c r="BE178" s="12">
        <f t="shared" si="51"/>
        <v>0</v>
      </c>
      <c r="BF178" s="11">
        <f t="shared" si="51"/>
        <v>0</v>
      </c>
      <c r="BG178" s="12">
        <f t="shared" si="51"/>
        <v>0</v>
      </c>
      <c r="BH178" s="11">
        <f t="shared" si="51"/>
        <v>0</v>
      </c>
      <c r="BI178" s="12">
        <f t="shared" si="51"/>
        <v>0</v>
      </c>
      <c r="BJ178" s="11">
        <f t="shared" si="51"/>
        <v>2372.25</v>
      </c>
      <c r="BK178" s="12">
        <f t="shared" si="51"/>
        <v>-11.880853408123404</v>
      </c>
      <c r="BL178" s="11">
        <f t="shared" si="51"/>
        <v>2372.25</v>
      </c>
      <c r="BM178" s="12">
        <f t="shared" si="51"/>
        <v>-11.880853408123404</v>
      </c>
      <c r="BN178" s="11">
        <f t="shared" si="51"/>
        <v>0</v>
      </c>
      <c r="BO178" s="12">
        <f t="shared" si="51"/>
        <v>0</v>
      </c>
      <c r="BP178" s="11">
        <f t="shared" si="51"/>
        <v>11198.64</v>
      </c>
      <c r="BQ178" s="12">
        <f t="shared" si="51"/>
        <v>9.814197483951138E-3</v>
      </c>
    </row>
    <row r="179" spans="5:69" outlineLevel="5" x14ac:dyDescent="0.25">
      <c r="F179" s="8" t="s">
        <v>227</v>
      </c>
      <c r="J179" s="9">
        <v>425.64</v>
      </c>
      <c r="K179" s="10">
        <v>4.1900719982816016E-3</v>
      </c>
      <c r="L179" s="9">
        <v>412.78</v>
      </c>
      <c r="M179" s="10">
        <v>4.5355051779013946E-3</v>
      </c>
      <c r="N179" s="9">
        <v>0</v>
      </c>
      <c r="O179" s="10">
        <v>0</v>
      </c>
      <c r="P179" s="9">
        <v>0</v>
      </c>
      <c r="Q179" s="10">
        <v>0</v>
      </c>
      <c r="R179" s="9">
        <v>0</v>
      </c>
      <c r="S179" s="10">
        <v>0</v>
      </c>
      <c r="T179" s="9">
        <v>838.42</v>
      </c>
      <c r="U179" s="10">
        <v>4.352219685506681E-3</v>
      </c>
      <c r="V179" s="9">
        <v>337.5</v>
      </c>
      <c r="W179" s="10">
        <v>2.5550254056585448E-3</v>
      </c>
      <c r="X179" s="9">
        <v>0</v>
      </c>
      <c r="Y179" s="10">
        <v>0</v>
      </c>
      <c r="Z179" s="9">
        <v>382.5</v>
      </c>
      <c r="AA179" s="10">
        <v>4.2301942306122728E-3</v>
      </c>
      <c r="AB179" s="9">
        <v>0</v>
      </c>
      <c r="AC179" s="10">
        <v>0</v>
      </c>
      <c r="AD179" s="9">
        <v>720</v>
      </c>
      <c r="AE179" s="10">
        <v>2.7936054061851821E-3</v>
      </c>
      <c r="AF179" s="9">
        <v>827.75</v>
      </c>
      <c r="AG179" s="10">
        <v>4.4831425445434267E-3</v>
      </c>
      <c r="AH179" s="9">
        <v>450</v>
      </c>
      <c r="AI179" s="10">
        <v>2.9540084516151139E-3</v>
      </c>
      <c r="AJ179" s="9">
        <v>550.62</v>
      </c>
      <c r="AK179" s="10">
        <v>8.7391718594285583E-3</v>
      </c>
      <c r="AL179" s="9">
        <v>647.80999999999995</v>
      </c>
      <c r="AM179" s="10">
        <v>3.9121515118227222E-3</v>
      </c>
      <c r="AN179" s="9">
        <v>827.52</v>
      </c>
      <c r="AO179" s="10">
        <v>7.845137412200576E-3</v>
      </c>
      <c r="AP179" s="9">
        <v>90</v>
      </c>
      <c r="AQ179" s="10">
        <v>0</v>
      </c>
      <c r="AR179" s="9">
        <v>3393.7</v>
      </c>
      <c r="AS179" s="10">
        <v>5.0573091917119851E-3</v>
      </c>
      <c r="AT179" s="9">
        <v>0</v>
      </c>
      <c r="AU179" s="10">
        <v>0</v>
      </c>
      <c r="AV179" s="9">
        <v>0</v>
      </c>
      <c r="AW179" s="10">
        <v>0</v>
      </c>
      <c r="AX179" s="9">
        <v>0</v>
      </c>
      <c r="AY179" s="10">
        <v>0</v>
      </c>
      <c r="AZ179" s="9">
        <v>0</v>
      </c>
      <c r="BA179" s="10">
        <v>0</v>
      </c>
      <c r="BB179" s="9">
        <v>0</v>
      </c>
      <c r="BC179" s="10">
        <v>0</v>
      </c>
      <c r="BD179" s="9">
        <v>0</v>
      </c>
      <c r="BE179" s="10">
        <v>0</v>
      </c>
      <c r="BF179" s="9">
        <v>0</v>
      </c>
      <c r="BG179" s="10">
        <v>0</v>
      </c>
      <c r="BH179" s="9">
        <v>0</v>
      </c>
      <c r="BI179" s="10">
        <v>0</v>
      </c>
      <c r="BJ179" s="9">
        <v>0</v>
      </c>
      <c r="BK179" s="10">
        <v>0</v>
      </c>
      <c r="BL179" s="9">
        <v>0</v>
      </c>
      <c r="BM179" s="10">
        <v>0</v>
      </c>
      <c r="BN179" s="9">
        <v>0</v>
      </c>
      <c r="BO179" s="10">
        <v>0</v>
      </c>
      <c r="BP179" s="9">
        <v>4952.12</v>
      </c>
      <c r="BQ179" s="10">
        <v>4.3399094572398166E-3</v>
      </c>
    </row>
    <row r="180" spans="5:69" outlineLevel="5" x14ac:dyDescent="0.25">
      <c r="F180" s="8" t="s">
        <v>228</v>
      </c>
      <c r="J180" s="9">
        <v>1780.17</v>
      </c>
      <c r="K180" s="10">
        <v>1.7524293931916547E-2</v>
      </c>
      <c r="L180" s="9">
        <v>1436.19</v>
      </c>
      <c r="M180" s="10">
        <v>1.5780433115582644E-2</v>
      </c>
      <c r="N180" s="9">
        <v>0</v>
      </c>
      <c r="O180" s="10">
        <v>0</v>
      </c>
      <c r="P180" s="9">
        <v>0</v>
      </c>
      <c r="Q180" s="10">
        <v>0</v>
      </c>
      <c r="R180" s="9">
        <v>0</v>
      </c>
      <c r="S180" s="10">
        <v>0</v>
      </c>
      <c r="T180" s="9">
        <v>3216.36</v>
      </c>
      <c r="U180" s="10">
        <v>1.6696053657685013E-2</v>
      </c>
      <c r="V180" s="9">
        <v>1954.76</v>
      </c>
      <c r="W180" s="10">
        <v>1.4798404331748435E-2</v>
      </c>
      <c r="X180" s="9">
        <v>1231.57</v>
      </c>
      <c r="Y180" s="10">
        <v>3.4970437958898794E-2</v>
      </c>
      <c r="Z180" s="9">
        <v>680.76</v>
      </c>
      <c r="AA180" s="10">
        <v>7.5287503906708783E-3</v>
      </c>
      <c r="AB180" s="9">
        <v>0</v>
      </c>
      <c r="AC180" s="10">
        <v>0</v>
      </c>
      <c r="AD180" s="9">
        <v>3867.09</v>
      </c>
      <c r="AE180" s="10">
        <v>1.5004338236395355E-2</v>
      </c>
      <c r="AF180" s="9">
        <v>1664.1</v>
      </c>
      <c r="AG180" s="10">
        <v>9.0128631934457467E-3</v>
      </c>
      <c r="AH180" s="9">
        <v>1196.42</v>
      </c>
      <c r="AI180" s="10">
        <v>7.853855092625232E-3</v>
      </c>
      <c r="AJ180" s="9">
        <v>4323.6899999999996</v>
      </c>
      <c r="AK180" s="10">
        <v>6.8623497106702736E-2</v>
      </c>
      <c r="AL180" s="9">
        <v>1093.6600000000001</v>
      </c>
      <c r="AM180" s="10">
        <v>6.6046581905497576E-3</v>
      </c>
      <c r="AN180" s="9">
        <v>1580.64</v>
      </c>
      <c r="AO180" s="10">
        <v>1.4984940544301915E-2</v>
      </c>
      <c r="AP180" s="9">
        <v>8061.36</v>
      </c>
      <c r="AQ180" s="10">
        <v>0</v>
      </c>
      <c r="AR180" s="9">
        <v>17919.87</v>
      </c>
      <c r="AS180" s="10">
        <v>2.6704282424870746E-2</v>
      </c>
      <c r="AT180" s="9">
        <v>0</v>
      </c>
      <c r="AU180" s="10">
        <v>0</v>
      </c>
      <c r="AV180" s="9">
        <v>28.58</v>
      </c>
      <c r="AW180" s="10">
        <v>1.4403056794306912E-3</v>
      </c>
      <c r="AX180" s="9">
        <v>0</v>
      </c>
      <c r="AY180" s="10">
        <v>0</v>
      </c>
      <c r="AZ180" s="9">
        <v>28.58</v>
      </c>
      <c r="BA180" s="10">
        <v>1.4403056794306912E-3</v>
      </c>
      <c r="BB180" s="9">
        <v>0</v>
      </c>
      <c r="BC180" s="10">
        <v>0</v>
      </c>
      <c r="BD180" s="9">
        <v>0</v>
      </c>
      <c r="BE180" s="10">
        <v>0</v>
      </c>
      <c r="BF180" s="9">
        <v>65.48</v>
      </c>
      <c r="BG180" s="10">
        <v>0</v>
      </c>
      <c r="BH180" s="9">
        <v>72.5</v>
      </c>
      <c r="BI180" s="10">
        <v>0</v>
      </c>
      <c r="BJ180" s="9">
        <v>0</v>
      </c>
      <c r="BK180" s="10">
        <v>0</v>
      </c>
      <c r="BL180" s="9">
        <v>137.97999999999999</v>
      </c>
      <c r="BM180" s="10">
        <v>-0.69104021635698898</v>
      </c>
      <c r="BN180" s="9">
        <v>0</v>
      </c>
      <c r="BO180" s="10">
        <v>0</v>
      </c>
      <c r="BP180" s="9">
        <v>25169.88</v>
      </c>
      <c r="BQ180" s="10">
        <v>2.2058229657114799E-2</v>
      </c>
    </row>
    <row r="181" spans="5:69" outlineLevel="5" x14ac:dyDescent="0.25">
      <c r="F181" s="8" t="s">
        <v>229</v>
      </c>
      <c r="J181" s="9">
        <v>56.1</v>
      </c>
      <c r="K181" s="10">
        <v>5.522578683948827E-4</v>
      </c>
      <c r="L181" s="9">
        <v>38.43</v>
      </c>
      <c r="M181" s="10">
        <v>4.2225753182506564E-4</v>
      </c>
      <c r="N181" s="9">
        <v>0</v>
      </c>
      <c r="O181" s="10">
        <v>0</v>
      </c>
      <c r="P181" s="9">
        <v>0</v>
      </c>
      <c r="Q181" s="10">
        <v>0</v>
      </c>
      <c r="R181" s="9">
        <v>0</v>
      </c>
      <c r="S181" s="10">
        <v>0</v>
      </c>
      <c r="T181" s="9">
        <v>94.53</v>
      </c>
      <c r="U181" s="10">
        <v>4.907031402768857E-4</v>
      </c>
      <c r="V181" s="9">
        <v>134.03</v>
      </c>
      <c r="W181" s="10">
        <v>1.014666829986414E-3</v>
      </c>
      <c r="X181" s="9">
        <v>0</v>
      </c>
      <c r="Y181" s="10">
        <v>0</v>
      </c>
      <c r="Z181" s="9">
        <v>207.65</v>
      </c>
      <c r="AA181" s="10">
        <v>2.2964701489846758E-3</v>
      </c>
      <c r="AB181" s="9">
        <v>0</v>
      </c>
      <c r="AC181" s="10">
        <v>0</v>
      </c>
      <c r="AD181" s="9">
        <v>341.68</v>
      </c>
      <c r="AE181" s="10">
        <v>1.3257209655352126E-3</v>
      </c>
      <c r="AF181" s="9">
        <v>235.21</v>
      </c>
      <c r="AG181" s="10">
        <v>1.2739111542157168E-3</v>
      </c>
      <c r="AH181" s="9">
        <v>107</v>
      </c>
      <c r="AI181" s="10">
        <v>7.02397565161816E-4</v>
      </c>
      <c r="AJ181" s="9">
        <v>0</v>
      </c>
      <c r="AK181" s="10">
        <v>0</v>
      </c>
      <c r="AL181" s="9">
        <v>58.89</v>
      </c>
      <c r="AM181" s="10">
        <v>3.5563915736286893E-4</v>
      </c>
      <c r="AN181" s="9">
        <v>204.41</v>
      </c>
      <c r="AO181" s="10">
        <v>1.9378680133748066E-3</v>
      </c>
      <c r="AP181" s="9">
        <v>0</v>
      </c>
      <c r="AQ181" s="10">
        <v>0</v>
      </c>
      <c r="AR181" s="9">
        <v>605.51</v>
      </c>
      <c r="AS181" s="10">
        <v>9.0233411576554328E-4</v>
      </c>
      <c r="AT181" s="9">
        <v>0</v>
      </c>
      <c r="AU181" s="10">
        <v>0</v>
      </c>
      <c r="AV181" s="9">
        <v>0</v>
      </c>
      <c r="AW181" s="10">
        <v>0</v>
      </c>
      <c r="AX181" s="9">
        <v>0</v>
      </c>
      <c r="AY181" s="10">
        <v>0</v>
      </c>
      <c r="AZ181" s="9">
        <v>0</v>
      </c>
      <c r="BA181" s="10">
        <v>0</v>
      </c>
      <c r="BB181" s="9">
        <v>0</v>
      </c>
      <c r="BC181" s="10">
        <v>0</v>
      </c>
      <c r="BD181" s="9">
        <v>0</v>
      </c>
      <c r="BE181" s="10">
        <v>0</v>
      </c>
      <c r="BF181" s="9">
        <v>29.31</v>
      </c>
      <c r="BG181" s="10">
        <v>0</v>
      </c>
      <c r="BH181" s="9">
        <v>0</v>
      </c>
      <c r="BI181" s="10">
        <v>0</v>
      </c>
      <c r="BJ181" s="9">
        <v>0</v>
      </c>
      <c r="BK181" s="10">
        <v>0</v>
      </c>
      <c r="BL181" s="9">
        <v>29.31</v>
      </c>
      <c r="BM181" s="10">
        <v>-0.14679220714178395</v>
      </c>
      <c r="BN181" s="9">
        <v>0</v>
      </c>
      <c r="BO181" s="10">
        <v>0</v>
      </c>
      <c r="BP181" s="9">
        <v>1071.03</v>
      </c>
      <c r="BQ181" s="10">
        <v>9.3862289806942499E-4</v>
      </c>
    </row>
    <row r="182" spans="5:69" outlineLevel="5" x14ac:dyDescent="0.25">
      <c r="F182" s="8" t="s">
        <v>230</v>
      </c>
      <c r="J182" s="9">
        <v>0</v>
      </c>
      <c r="K182" s="10">
        <v>0</v>
      </c>
      <c r="L182" s="9">
        <v>0</v>
      </c>
      <c r="M182" s="10">
        <v>0</v>
      </c>
      <c r="N182" s="9">
        <v>0</v>
      </c>
      <c r="O182" s="10">
        <v>0</v>
      </c>
      <c r="P182" s="9">
        <v>0</v>
      </c>
      <c r="Q182" s="10">
        <v>0</v>
      </c>
      <c r="R182" s="9">
        <v>0</v>
      </c>
      <c r="S182" s="10">
        <v>0</v>
      </c>
      <c r="T182" s="9">
        <v>0</v>
      </c>
      <c r="U182" s="10">
        <v>0</v>
      </c>
      <c r="V182" s="9">
        <v>149.80000000000001</v>
      </c>
      <c r="W182" s="10">
        <v>1.1340527578300743E-3</v>
      </c>
      <c r="X182" s="9">
        <v>24.95</v>
      </c>
      <c r="Y182" s="10">
        <v>7.084554081980926E-4</v>
      </c>
      <c r="Z182" s="9">
        <v>60</v>
      </c>
      <c r="AA182" s="10">
        <v>6.635598793117291E-4</v>
      </c>
      <c r="AB182" s="9">
        <v>0</v>
      </c>
      <c r="AC182" s="10">
        <v>0</v>
      </c>
      <c r="AD182" s="9">
        <v>234.75</v>
      </c>
      <c r="AE182" s="10">
        <v>9.1083176264162712E-4</v>
      </c>
      <c r="AF182" s="9">
        <v>0</v>
      </c>
      <c r="AG182" s="10">
        <v>0</v>
      </c>
      <c r="AH182" s="9">
        <v>0</v>
      </c>
      <c r="AI182" s="10">
        <v>0</v>
      </c>
      <c r="AJ182" s="9">
        <v>0</v>
      </c>
      <c r="AK182" s="10">
        <v>0</v>
      </c>
      <c r="AL182" s="9">
        <v>0</v>
      </c>
      <c r="AM182" s="10">
        <v>0</v>
      </c>
      <c r="AN182" s="9">
        <v>0</v>
      </c>
      <c r="AO182" s="10">
        <v>0</v>
      </c>
      <c r="AP182" s="9">
        <v>0</v>
      </c>
      <c r="AQ182" s="10">
        <v>0</v>
      </c>
      <c r="AR182" s="9">
        <v>0</v>
      </c>
      <c r="AS182" s="10">
        <v>0</v>
      </c>
      <c r="AT182" s="9">
        <v>0</v>
      </c>
      <c r="AU182" s="10">
        <v>0</v>
      </c>
      <c r="AV182" s="9">
        <v>0</v>
      </c>
      <c r="AW182" s="10">
        <v>0</v>
      </c>
      <c r="AX182" s="9">
        <v>0</v>
      </c>
      <c r="AY182" s="10">
        <v>0</v>
      </c>
      <c r="AZ182" s="9">
        <v>0</v>
      </c>
      <c r="BA182" s="10">
        <v>0</v>
      </c>
      <c r="BB182" s="9">
        <v>0</v>
      </c>
      <c r="BC182" s="10">
        <v>0</v>
      </c>
      <c r="BD182" s="9">
        <v>0</v>
      </c>
      <c r="BE182" s="10">
        <v>0</v>
      </c>
      <c r="BF182" s="9">
        <v>0</v>
      </c>
      <c r="BG182" s="10">
        <v>0</v>
      </c>
      <c r="BH182" s="9">
        <v>0</v>
      </c>
      <c r="BI182" s="10">
        <v>0</v>
      </c>
      <c r="BJ182" s="9">
        <v>24.95</v>
      </c>
      <c r="BK182" s="10">
        <v>-0.12495617769319377</v>
      </c>
      <c r="BL182" s="9">
        <v>24.95</v>
      </c>
      <c r="BM182" s="10">
        <v>-0.12495617769319377</v>
      </c>
      <c r="BN182" s="9">
        <v>0</v>
      </c>
      <c r="BO182" s="10">
        <v>0</v>
      </c>
      <c r="BP182" s="9">
        <v>259.7</v>
      </c>
      <c r="BQ182" s="10">
        <v>2.2759434061476306E-4</v>
      </c>
    </row>
    <row r="183" spans="5:69" outlineLevel="4" x14ac:dyDescent="0.25">
      <c r="F183" s="8" t="s">
        <v>231</v>
      </c>
      <c r="J183" s="11">
        <f t="shared" ref="J183:AO183" si="52">J178+J179+J180+J181+J182</f>
        <v>2996.32</v>
      </c>
      <c r="K183" s="12">
        <f t="shared" si="52"/>
        <v>2.9496279790177451E-2</v>
      </c>
      <c r="L183" s="11">
        <f t="shared" si="52"/>
        <v>2412.1299999999997</v>
      </c>
      <c r="M183" s="12">
        <f t="shared" si="52"/>
        <v>2.650377466149351E-2</v>
      </c>
      <c r="N183" s="11">
        <f t="shared" si="52"/>
        <v>0</v>
      </c>
      <c r="O183" s="12">
        <f t="shared" si="52"/>
        <v>0</v>
      </c>
      <c r="P183" s="11">
        <f t="shared" si="52"/>
        <v>0</v>
      </c>
      <c r="Q183" s="12">
        <f t="shared" si="52"/>
        <v>0</v>
      </c>
      <c r="R183" s="11">
        <f t="shared" si="52"/>
        <v>0</v>
      </c>
      <c r="S183" s="12">
        <f t="shared" si="52"/>
        <v>0</v>
      </c>
      <c r="T183" s="11">
        <f t="shared" si="52"/>
        <v>5408.45</v>
      </c>
      <c r="U183" s="12">
        <f t="shared" si="52"/>
        <v>2.8075144388347857E-2</v>
      </c>
      <c r="V183" s="11">
        <f t="shared" si="52"/>
        <v>4163.47</v>
      </c>
      <c r="W183" s="12">
        <f t="shared" si="52"/>
        <v>3.1519323335399058E-2</v>
      </c>
      <c r="X183" s="11">
        <f t="shared" si="52"/>
        <v>2214.4899999999998</v>
      </c>
      <c r="Y183" s="12">
        <f t="shared" si="52"/>
        <v>6.2880457591206182E-2</v>
      </c>
      <c r="Z183" s="11">
        <f t="shared" si="52"/>
        <v>1844.8700000000001</v>
      </c>
      <c r="AA183" s="12">
        <f t="shared" si="52"/>
        <v>2.0403028575763829E-2</v>
      </c>
      <c r="AB183" s="11">
        <f t="shared" si="52"/>
        <v>0</v>
      </c>
      <c r="AC183" s="12">
        <f t="shared" si="52"/>
        <v>0</v>
      </c>
      <c r="AD183" s="11">
        <f t="shared" si="52"/>
        <v>8222.83</v>
      </c>
      <c r="AE183" s="12">
        <f t="shared" si="52"/>
        <v>3.1904642141863476E-2</v>
      </c>
      <c r="AF183" s="11">
        <f t="shared" si="52"/>
        <v>3636.58</v>
      </c>
      <c r="AG183" s="12">
        <f t="shared" si="52"/>
        <v>1.9695930552263045E-2</v>
      </c>
      <c r="AH183" s="11">
        <f t="shared" si="52"/>
        <v>2997.41</v>
      </c>
      <c r="AI183" s="12">
        <f t="shared" si="52"/>
        <v>1.9676387717679242E-2</v>
      </c>
      <c r="AJ183" s="11">
        <f t="shared" si="52"/>
        <v>6050.2699999999995</v>
      </c>
      <c r="AK183" s="12">
        <f t="shared" si="52"/>
        <v>9.6026932051042138E-2</v>
      </c>
      <c r="AL183" s="11">
        <f t="shared" si="52"/>
        <v>2040.6000000000001</v>
      </c>
      <c r="AM183" s="12">
        <f t="shared" si="52"/>
        <v>1.2323268203679237E-2</v>
      </c>
      <c r="AN183" s="11">
        <f t="shared" si="52"/>
        <v>3550.8</v>
      </c>
      <c r="AO183" s="12">
        <f t="shared" si="52"/>
        <v>3.3662647335704038E-2</v>
      </c>
      <c r="AP183" s="11">
        <f t="shared" ref="AP183:BU183" si="53">AP178+AP179+AP180+AP181+AP182</f>
        <v>8151.36</v>
      </c>
      <c r="AQ183" s="12">
        <f t="shared" si="53"/>
        <v>0</v>
      </c>
      <c r="AR183" s="11">
        <f t="shared" si="53"/>
        <v>26427.019999999997</v>
      </c>
      <c r="AS183" s="12">
        <f t="shared" si="53"/>
        <v>3.9381681101911321E-2</v>
      </c>
      <c r="AT183" s="11">
        <f t="shared" si="53"/>
        <v>0</v>
      </c>
      <c r="AU183" s="12">
        <f t="shared" si="53"/>
        <v>0</v>
      </c>
      <c r="AV183" s="11">
        <f t="shared" si="53"/>
        <v>28.58</v>
      </c>
      <c r="AW183" s="12">
        <f t="shared" si="53"/>
        <v>1.4403056794306912E-3</v>
      </c>
      <c r="AX183" s="11">
        <f t="shared" si="53"/>
        <v>0</v>
      </c>
      <c r="AY183" s="12">
        <f t="shared" si="53"/>
        <v>0</v>
      </c>
      <c r="AZ183" s="11">
        <f t="shared" si="53"/>
        <v>28.58</v>
      </c>
      <c r="BA183" s="12">
        <f t="shared" si="53"/>
        <v>1.4403056794306912E-3</v>
      </c>
      <c r="BB183" s="11">
        <f t="shared" si="53"/>
        <v>0</v>
      </c>
      <c r="BC183" s="12">
        <f t="shared" si="53"/>
        <v>0</v>
      </c>
      <c r="BD183" s="11">
        <f t="shared" si="53"/>
        <v>0</v>
      </c>
      <c r="BE183" s="12">
        <f t="shared" si="53"/>
        <v>0</v>
      </c>
      <c r="BF183" s="11">
        <f t="shared" si="53"/>
        <v>94.79</v>
      </c>
      <c r="BG183" s="12">
        <f t="shared" si="53"/>
        <v>0</v>
      </c>
      <c r="BH183" s="11">
        <f t="shared" si="53"/>
        <v>72.5</v>
      </c>
      <c r="BI183" s="12">
        <f t="shared" si="53"/>
        <v>0</v>
      </c>
      <c r="BJ183" s="11">
        <f t="shared" si="53"/>
        <v>2397.1999999999998</v>
      </c>
      <c r="BK183" s="12">
        <f t="shared" si="53"/>
        <v>-12.005809585816598</v>
      </c>
      <c r="BL183" s="11">
        <f t="shared" si="53"/>
        <v>2564.4899999999998</v>
      </c>
      <c r="BM183" s="12">
        <f t="shared" si="53"/>
        <v>-12.843642009315371</v>
      </c>
      <c r="BN183" s="11">
        <f t="shared" si="53"/>
        <v>0</v>
      </c>
      <c r="BO183" s="12">
        <f t="shared" si="53"/>
        <v>0</v>
      </c>
      <c r="BP183" s="11">
        <f t="shared" si="53"/>
        <v>42651.369999999995</v>
      </c>
      <c r="BQ183" s="12">
        <f t="shared" si="53"/>
        <v>3.7378553836989938E-2</v>
      </c>
    </row>
    <row r="184" spans="5:69" outlineLevel="5" x14ac:dyDescent="0.25">
      <c r="E184" s="8" t="s">
        <v>232</v>
      </c>
    </row>
    <row r="185" spans="5:69" outlineLevel="5" x14ac:dyDescent="0.25">
      <c r="F185" s="8" t="s">
        <v>233</v>
      </c>
      <c r="J185" s="9">
        <v>0</v>
      </c>
      <c r="K185" s="10">
        <v>0</v>
      </c>
      <c r="L185" s="9">
        <v>0</v>
      </c>
      <c r="M185" s="10">
        <v>0</v>
      </c>
      <c r="N185" s="9">
        <v>0</v>
      </c>
      <c r="O185" s="10">
        <v>0</v>
      </c>
      <c r="P185" s="9">
        <v>0</v>
      </c>
      <c r="Q185" s="10">
        <v>0</v>
      </c>
      <c r="R185" s="9">
        <v>0</v>
      </c>
      <c r="S185" s="10">
        <v>0</v>
      </c>
      <c r="T185" s="9">
        <v>0</v>
      </c>
      <c r="U185" s="10">
        <v>0</v>
      </c>
      <c r="V185" s="9">
        <v>0</v>
      </c>
      <c r="W185" s="10">
        <v>0</v>
      </c>
      <c r="X185" s="9">
        <v>0</v>
      </c>
      <c r="Y185" s="10">
        <v>0</v>
      </c>
      <c r="Z185" s="9">
        <v>0</v>
      </c>
      <c r="AA185" s="10">
        <v>0</v>
      </c>
      <c r="AB185" s="9">
        <v>0</v>
      </c>
      <c r="AC185" s="10">
        <v>0</v>
      </c>
      <c r="AD185" s="9">
        <v>0</v>
      </c>
      <c r="AE185" s="10">
        <v>0</v>
      </c>
      <c r="AF185" s="9">
        <v>0</v>
      </c>
      <c r="AG185" s="10">
        <v>0</v>
      </c>
      <c r="AH185" s="9">
        <v>0</v>
      </c>
      <c r="AI185" s="10">
        <v>0</v>
      </c>
      <c r="AJ185" s="9">
        <v>0</v>
      </c>
      <c r="AK185" s="10">
        <v>0</v>
      </c>
      <c r="AL185" s="9">
        <v>67.61</v>
      </c>
      <c r="AM185" s="10">
        <v>4.0829959975044266E-4</v>
      </c>
      <c r="AN185" s="9">
        <v>0</v>
      </c>
      <c r="AO185" s="10">
        <v>0</v>
      </c>
      <c r="AP185" s="9">
        <v>0</v>
      </c>
      <c r="AQ185" s="10">
        <v>0</v>
      </c>
      <c r="AR185" s="9">
        <v>67.61</v>
      </c>
      <c r="AS185" s="10">
        <v>1.0075276967665006E-4</v>
      </c>
      <c r="AT185" s="9">
        <v>0</v>
      </c>
      <c r="AU185" s="10">
        <v>0</v>
      </c>
      <c r="AV185" s="9">
        <v>0</v>
      </c>
      <c r="AW185" s="10">
        <v>0</v>
      </c>
      <c r="AX185" s="9">
        <v>0</v>
      </c>
      <c r="AY185" s="10">
        <v>0</v>
      </c>
      <c r="AZ185" s="9">
        <v>0</v>
      </c>
      <c r="BA185" s="10">
        <v>0</v>
      </c>
      <c r="BB185" s="9">
        <v>0</v>
      </c>
      <c r="BC185" s="10">
        <v>0</v>
      </c>
      <c r="BD185" s="9">
        <v>0</v>
      </c>
      <c r="BE185" s="10">
        <v>0</v>
      </c>
      <c r="BF185" s="9">
        <v>0</v>
      </c>
      <c r="BG185" s="10">
        <v>0</v>
      </c>
      <c r="BH185" s="9">
        <v>0</v>
      </c>
      <c r="BI185" s="10">
        <v>0</v>
      </c>
      <c r="BJ185" s="9">
        <v>674.23</v>
      </c>
      <c r="BK185" s="10">
        <v>-3.3767215906245309</v>
      </c>
      <c r="BL185" s="9">
        <v>674.23</v>
      </c>
      <c r="BM185" s="10">
        <v>-3.3767215906245309</v>
      </c>
      <c r="BN185" s="9">
        <v>0</v>
      </c>
      <c r="BO185" s="10">
        <v>0</v>
      </c>
      <c r="BP185" s="9">
        <v>741.84</v>
      </c>
      <c r="BQ185" s="10">
        <v>6.5012932476571372E-4</v>
      </c>
    </row>
    <row r="186" spans="5:69" outlineLevel="5" x14ac:dyDescent="0.25">
      <c r="F186" s="8" t="s">
        <v>234</v>
      </c>
      <c r="J186" s="9">
        <v>362.5</v>
      </c>
      <c r="K186" s="10">
        <v>3.5685111816959889E-3</v>
      </c>
      <c r="L186" s="9">
        <v>362.5</v>
      </c>
      <c r="M186" s="10">
        <v>3.9830433329842907E-3</v>
      </c>
      <c r="N186" s="9">
        <v>0</v>
      </c>
      <c r="O186" s="10">
        <v>0</v>
      </c>
      <c r="P186" s="9">
        <v>0</v>
      </c>
      <c r="Q186" s="10">
        <v>0</v>
      </c>
      <c r="R186" s="9">
        <v>0</v>
      </c>
      <c r="S186" s="10">
        <v>0</v>
      </c>
      <c r="T186" s="9">
        <v>725</v>
      </c>
      <c r="U186" s="10">
        <v>3.7634589728207145E-3</v>
      </c>
      <c r="V186" s="9">
        <v>850</v>
      </c>
      <c r="W186" s="10">
        <v>6.4348787994363355E-3</v>
      </c>
      <c r="X186" s="9">
        <v>0</v>
      </c>
      <c r="Y186" s="10">
        <v>0</v>
      </c>
      <c r="Z186" s="9">
        <v>18</v>
      </c>
      <c r="AA186" s="10">
        <v>1.9906796379351874E-4</v>
      </c>
      <c r="AB186" s="9">
        <v>0</v>
      </c>
      <c r="AC186" s="10">
        <v>0</v>
      </c>
      <c r="AD186" s="9">
        <v>868</v>
      </c>
      <c r="AE186" s="10">
        <v>3.3678465174565805E-3</v>
      </c>
      <c r="AF186" s="9">
        <v>894</v>
      </c>
      <c r="AG186" s="10">
        <v>4.8419564298662924E-3</v>
      </c>
      <c r="AH186" s="9">
        <v>679</v>
      </c>
      <c r="AI186" s="10">
        <v>4.4572705303259161E-3</v>
      </c>
      <c r="AJ186" s="9">
        <v>737</v>
      </c>
      <c r="AK186" s="10">
        <v>1.1697304239582375E-2</v>
      </c>
      <c r="AL186" s="9">
        <v>0</v>
      </c>
      <c r="AM186" s="10">
        <v>0</v>
      </c>
      <c r="AN186" s="9">
        <v>789.44</v>
      </c>
      <c r="AO186" s="10">
        <v>7.4841276086229022E-3</v>
      </c>
      <c r="AP186" s="9">
        <v>0</v>
      </c>
      <c r="AQ186" s="10">
        <v>0</v>
      </c>
      <c r="AR186" s="9">
        <v>3099.44</v>
      </c>
      <c r="AS186" s="10">
        <v>4.6188014265137745E-3</v>
      </c>
      <c r="AT186" s="9">
        <v>0</v>
      </c>
      <c r="AU186" s="10">
        <v>0</v>
      </c>
      <c r="AV186" s="9">
        <v>0</v>
      </c>
      <c r="AW186" s="10">
        <v>0</v>
      </c>
      <c r="AX186" s="9">
        <v>0</v>
      </c>
      <c r="AY186" s="10">
        <v>0</v>
      </c>
      <c r="AZ186" s="9">
        <v>0</v>
      </c>
      <c r="BA186" s="10">
        <v>0</v>
      </c>
      <c r="BB186" s="9">
        <v>0</v>
      </c>
      <c r="BC186" s="10">
        <v>0</v>
      </c>
      <c r="BD186" s="9">
        <v>0</v>
      </c>
      <c r="BE186" s="10">
        <v>0</v>
      </c>
      <c r="BF186" s="9">
        <v>0</v>
      </c>
      <c r="BG186" s="10">
        <v>0</v>
      </c>
      <c r="BH186" s="9">
        <v>0</v>
      </c>
      <c r="BI186" s="10">
        <v>0</v>
      </c>
      <c r="BJ186" s="9">
        <v>0</v>
      </c>
      <c r="BK186" s="10">
        <v>0</v>
      </c>
      <c r="BL186" s="9">
        <v>0</v>
      </c>
      <c r="BM186" s="10">
        <v>0</v>
      </c>
      <c r="BN186" s="9">
        <v>0</v>
      </c>
      <c r="BO186" s="10">
        <v>0</v>
      </c>
      <c r="BP186" s="9">
        <v>4692.4399999999996</v>
      </c>
      <c r="BQ186" s="10">
        <v>4.1123326441060409E-3</v>
      </c>
    </row>
    <row r="187" spans="5:69" outlineLevel="5" x14ac:dyDescent="0.25">
      <c r="F187" s="8" t="s">
        <v>235</v>
      </c>
      <c r="J187" s="9">
        <v>144.4</v>
      </c>
      <c r="K187" s="10">
        <v>1.4214979714121403E-3</v>
      </c>
      <c r="L187" s="9">
        <v>0</v>
      </c>
      <c r="M187" s="10">
        <v>0</v>
      </c>
      <c r="N187" s="9">
        <v>0</v>
      </c>
      <c r="O187" s="10">
        <v>0</v>
      </c>
      <c r="P187" s="9">
        <v>0</v>
      </c>
      <c r="Q187" s="10">
        <v>0</v>
      </c>
      <c r="R187" s="9">
        <v>0</v>
      </c>
      <c r="S187" s="10">
        <v>0</v>
      </c>
      <c r="T187" s="9">
        <v>144.4</v>
      </c>
      <c r="U187" s="10">
        <v>7.4957720782801551E-4</v>
      </c>
      <c r="V187" s="9">
        <v>0</v>
      </c>
      <c r="W187" s="10">
        <v>0</v>
      </c>
      <c r="X187" s="9">
        <v>0</v>
      </c>
      <c r="Y187" s="10">
        <v>0</v>
      </c>
      <c r="Z187" s="9">
        <v>0</v>
      </c>
      <c r="AA187" s="10">
        <v>0</v>
      </c>
      <c r="AB187" s="9">
        <v>0</v>
      </c>
      <c r="AC187" s="10">
        <v>0</v>
      </c>
      <c r="AD187" s="9">
        <v>0</v>
      </c>
      <c r="AE187" s="10">
        <v>0</v>
      </c>
      <c r="AF187" s="9">
        <v>0</v>
      </c>
      <c r="AG187" s="10">
        <v>0</v>
      </c>
      <c r="AH187" s="9">
        <v>0</v>
      </c>
      <c r="AI187" s="10">
        <v>0</v>
      </c>
      <c r="AJ187" s="9">
        <v>0</v>
      </c>
      <c r="AK187" s="10">
        <v>0</v>
      </c>
      <c r="AL187" s="9">
        <v>0</v>
      </c>
      <c r="AM187" s="10">
        <v>0</v>
      </c>
      <c r="AN187" s="9">
        <v>0</v>
      </c>
      <c r="AO187" s="10">
        <v>0</v>
      </c>
      <c r="AP187" s="9">
        <v>0</v>
      </c>
      <c r="AQ187" s="10">
        <v>0</v>
      </c>
      <c r="AR187" s="9">
        <v>0</v>
      </c>
      <c r="AS187" s="10">
        <v>0</v>
      </c>
      <c r="AT187" s="9">
        <v>0</v>
      </c>
      <c r="AU187" s="10">
        <v>0</v>
      </c>
      <c r="AV187" s="9">
        <v>0</v>
      </c>
      <c r="AW187" s="10">
        <v>0</v>
      </c>
      <c r="AX187" s="9">
        <v>0</v>
      </c>
      <c r="AY187" s="10">
        <v>0</v>
      </c>
      <c r="AZ187" s="9">
        <v>0</v>
      </c>
      <c r="BA187" s="10">
        <v>0</v>
      </c>
      <c r="BB187" s="9">
        <v>0</v>
      </c>
      <c r="BC187" s="10">
        <v>0</v>
      </c>
      <c r="BD187" s="9">
        <v>0</v>
      </c>
      <c r="BE187" s="10">
        <v>0</v>
      </c>
      <c r="BF187" s="9">
        <v>0</v>
      </c>
      <c r="BG187" s="10">
        <v>0</v>
      </c>
      <c r="BH187" s="9">
        <v>0</v>
      </c>
      <c r="BI187" s="10">
        <v>0</v>
      </c>
      <c r="BJ187" s="9">
        <v>0</v>
      </c>
      <c r="BK187" s="10">
        <v>0</v>
      </c>
      <c r="BL187" s="9">
        <v>0</v>
      </c>
      <c r="BM187" s="10">
        <v>0</v>
      </c>
      <c r="BN187" s="9">
        <v>0</v>
      </c>
      <c r="BO187" s="10">
        <v>0</v>
      </c>
      <c r="BP187" s="9">
        <v>144.4</v>
      </c>
      <c r="BQ187" s="10">
        <v>1.2654841272534382E-4</v>
      </c>
    </row>
    <row r="188" spans="5:69" outlineLevel="5" x14ac:dyDescent="0.25">
      <c r="F188" s="8" t="s">
        <v>236</v>
      </c>
      <c r="J188" s="9">
        <v>0</v>
      </c>
      <c r="K188" s="10">
        <v>0</v>
      </c>
      <c r="L188" s="9">
        <v>0</v>
      </c>
      <c r="M188" s="10">
        <v>0</v>
      </c>
      <c r="N188" s="9">
        <v>0</v>
      </c>
      <c r="O188" s="10">
        <v>0</v>
      </c>
      <c r="P188" s="9">
        <v>0</v>
      </c>
      <c r="Q188" s="10">
        <v>0</v>
      </c>
      <c r="R188" s="9">
        <v>0</v>
      </c>
      <c r="S188" s="10">
        <v>0</v>
      </c>
      <c r="T188" s="9">
        <v>0</v>
      </c>
      <c r="U188" s="10">
        <v>0</v>
      </c>
      <c r="V188" s="9">
        <v>0</v>
      </c>
      <c r="W188" s="10">
        <v>0</v>
      </c>
      <c r="X188" s="9">
        <v>0</v>
      </c>
      <c r="Y188" s="10">
        <v>0</v>
      </c>
      <c r="Z188" s="9">
        <v>0</v>
      </c>
      <c r="AA188" s="10">
        <v>0</v>
      </c>
      <c r="AB188" s="9">
        <v>0</v>
      </c>
      <c r="AC188" s="10">
        <v>0</v>
      </c>
      <c r="AD188" s="9">
        <v>0</v>
      </c>
      <c r="AE188" s="10">
        <v>0</v>
      </c>
      <c r="AF188" s="9">
        <v>0</v>
      </c>
      <c r="AG188" s="10">
        <v>0</v>
      </c>
      <c r="AH188" s="9">
        <v>0</v>
      </c>
      <c r="AI188" s="10">
        <v>0</v>
      </c>
      <c r="AJ188" s="9">
        <v>0</v>
      </c>
      <c r="AK188" s="10">
        <v>0</v>
      </c>
      <c r="AL188" s="9">
        <v>11.13</v>
      </c>
      <c r="AM188" s="10">
        <v>6.7214532542854999E-5</v>
      </c>
      <c r="AN188" s="9">
        <v>0</v>
      </c>
      <c r="AO188" s="10">
        <v>0</v>
      </c>
      <c r="AP188" s="9">
        <v>0</v>
      </c>
      <c r="AQ188" s="10">
        <v>0</v>
      </c>
      <c r="AR188" s="9">
        <v>11.13</v>
      </c>
      <c r="AS188" s="10">
        <v>1.6585983234745085E-5</v>
      </c>
      <c r="AT188" s="9">
        <v>0</v>
      </c>
      <c r="AU188" s="10">
        <v>0</v>
      </c>
      <c r="AV188" s="9">
        <v>0</v>
      </c>
      <c r="AW188" s="10">
        <v>0</v>
      </c>
      <c r="AX188" s="9">
        <v>0</v>
      </c>
      <c r="AY188" s="10">
        <v>0</v>
      </c>
      <c r="AZ188" s="9">
        <v>0</v>
      </c>
      <c r="BA188" s="10">
        <v>0</v>
      </c>
      <c r="BB188" s="9">
        <v>0</v>
      </c>
      <c r="BC188" s="10">
        <v>0</v>
      </c>
      <c r="BD188" s="9">
        <v>0</v>
      </c>
      <c r="BE188" s="10">
        <v>0</v>
      </c>
      <c r="BF188" s="9">
        <v>0</v>
      </c>
      <c r="BG188" s="10">
        <v>0</v>
      </c>
      <c r="BH188" s="9">
        <v>0</v>
      </c>
      <c r="BI188" s="10">
        <v>0</v>
      </c>
      <c r="BJ188" s="9">
        <v>1149</v>
      </c>
      <c r="BK188" s="10">
        <v>-5.7544949166124111</v>
      </c>
      <c r="BL188" s="9">
        <v>1149</v>
      </c>
      <c r="BM188" s="10">
        <v>-5.7544949166124111</v>
      </c>
      <c r="BN188" s="9">
        <v>0</v>
      </c>
      <c r="BO188" s="10">
        <v>0</v>
      </c>
      <c r="BP188" s="9">
        <v>1160.1300000000001</v>
      </c>
      <c r="BQ188" s="10">
        <v>1.016707825866019E-3</v>
      </c>
    </row>
    <row r="189" spans="5:69" outlineLevel="4" x14ac:dyDescent="0.25">
      <c r="F189" s="8" t="s">
        <v>237</v>
      </c>
      <c r="J189" s="11">
        <f t="shared" ref="J189:AO189" si="54">SUM(J184:J188)</f>
        <v>506.9</v>
      </c>
      <c r="K189" s="12">
        <f t="shared" si="54"/>
        <v>4.9900091531081287E-3</v>
      </c>
      <c r="L189" s="11">
        <f t="shared" si="54"/>
        <v>362.5</v>
      </c>
      <c r="M189" s="12">
        <f t="shared" si="54"/>
        <v>3.9830433329842907E-3</v>
      </c>
      <c r="N189" s="11">
        <f t="shared" si="54"/>
        <v>0</v>
      </c>
      <c r="O189" s="12">
        <f t="shared" si="54"/>
        <v>0</v>
      </c>
      <c r="P189" s="11">
        <f t="shared" si="54"/>
        <v>0</v>
      </c>
      <c r="Q189" s="12">
        <f t="shared" si="54"/>
        <v>0</v>
      </c>
      <c r="R189" s="11">
        <f t="shared" si="54"/>
        <v>0</v>
      </c>
      <c r="S189" s="12">
        <f t="shared" si="54"/>
        <v>0</v>
      </c>
      <c r="T189" s="11">
        <f t="shared" si="54"/>
        <v>869.4</v>
      </c>
      <c r="U189" s="12">
        <f t="shared" si="54"/>
        <v>4.5130361806487301E-3</v>
      </c>
      <c r="V189" s="11">
        <f t="shared" si="54"/>
        <v>850</v>
      </c>
      <c r="W189" s="12">
        <f t="shared" si="54"/>
        <v>6.4348787994363355E-3</v>
      </c>
      <c r="X189" s="11">
        <f t="shared" si="54"/>
        <v>0</v>
      </c>
      <c r="Y189" s="12">
        <f t="shared" si="54"/>
        <v>0</v>
      </c>
      <c r="Z189" s="11">
        <f t="shared" si="54"/>
        <v>18</v>
      </c>
      <c r="AA189" s="12">
        <f t="shared" si="54"/>
        <v>1.9906796379351874E-4</v>
      </c>
      <c r="AB189" s="11">
        <f t="shared" si="54"/>
        <v>0</v>
      </c>
      <c r="AC189" s="12">
        <f t="shared" si="54"/>
        <v>0</v>
      </c>
      <c r="AD189" s="11">
        <f t="shared" si="54"/>
        <v>868</v>
      </c>
      <c r="AE189" s="12">
        <f t="shared" si="54"/>
        <v>3.3678465174565805E-3</v>
      </c>
      <c r="AF189" s="11">
        <f t="shared" si="54"/>
        <v>894</v>
      </c>
      <c r="AG189" s="12">
        <f t="shared" si="54"/>
        <v>4.8419564298662924E-3</v>
      </c>
      <c r="AH189" s="11">
        <f t="shared" si="54"/>
        <v>679</v>
      </c>
      <c r="AI189" s="12">
        <f t="shared" si="54"/>
        <v>4.4572705303259161E-3</v>
      </c>
      <c r="AJ189" s="11">
        <f t="shared" si="54"/>
        <v>737</v>
      </c>
      <c r="AK189" s="12">
        <f t="shared" si="54"/>
        <v>1.1697304239582375E-2</v>
      </c>
      <c r="AL189" s="11">
        <f t="shared" si="54"/>
        <v>78.739999999999995</v>
      </c>
      <c r="AM189" s="12">
        <f t="shared" si="54"/>
        <v>4.7551413229329764E-4</v>
      </c>
      <c r="AN189" s="11">
        <f t="shared" si="54"/>
        <v>789.44</v>
      </c>
      <c r="AO189" s="12">
        <f t="shared" si="54"/>
        <v>7.4841276086229022E-3</v>
      </c>
      <c r="AP189" s="11">
        <f t="shared" ref="AP189:BU189" si="55">SUM(AP184:AP188)</f>
        <v>0</v>
      </c>
      <c r="AQ189" s="12">
        <f t="shared" si="55"/>
        <v>0</v>
      </c>
      <c r="AR189" s="11">
        <f t="shared" si="55"/>
        <v>3178.1800000000003</v>
      </c>
      <c r="AS189" s="12">
        <f t="shared" si="55"/>
        <v>4.736140179425169E-3</v>
      </c>
      <c r="AT189" s="11">
        <f t="shared" si="55"/>
        <v>0</v>
      </c>
      <c r="AU189" s="12">
        <f t="shared" si="55"/>
        <v>0</v>
      </c>
      <c r="AV189" s="11">
        <f t="shared" si="55"/>
        <v>0</v>
      </c>
      <c r="AW189" s="12">
        <f t="shared" si="55"/>
        <v>0</v>
      </c>
      <c r="AX189" s="11">
        <f t="shared" si="55"/>
        <v>0</v>
      </c>
      <c r="AY189" s="12">
        <f t="shared" si="55"/>
        <v>0</v>
      </c>
      <c r="AZ189" s="11">
        <f t="shared" si="55"/>
        <v>0</v>
      </c>
      <c r="BA189" s="12">
        <f t="shared" si="55"/>
        <v>0</v>
      </c>
      <c r="BB189" s="11">
        <f t="shared" si="55"/>
        <v>0</v>
      </c>
      <c r="BC189" s="12">
        <f t="shared" si="55"/>
        <v>0</v>
      </c>
      <c r="BD189" s="11">
        <f t="shared" si="55"/>
        <v>0</v>
      </c>
      <c r="BE189" s="12">
        <f t="shared" si="55"/>
        <v>0</v>
      </c>
      <c r="BF189" s="11">
        <f t="shared" si="55"/>
        <v>0</v>
      </c>
      <c r="BG189" s="12">
        <f t="shared" si="55"/>
        <v>0</v>
      </c>
      <c r="BH189" s="11">
        <f t="shared" si="55"/>
        <v>0</v>
      </c>
      <c r="BI189" s="12">
        <f t="shared" si="55"/>
        <v>0</v>
      </c>
      <c r="BJ189" s="11">
        <f t="shared" si="55"/>
        <v>1823.23</v>
      </c>
      <c r="BK189" s="12">
        <f t="shared" si="55"/>
        <v>-9.1312165072369424</v>
      </c>
      <c r="BL189" s="11">
        <f t="shared" si="55"/>
        <v>1823.23</v>
      </c>
      <c r="BM189" s="12">
        <f t="shared" si="55"/>
        <v>-9.1312165072369424</v>
      </c>
      <c r="BN189" s="11">
        <f t="shared" si="55"/>
        <v>0</v>
      </c>
      <c r="BO189" s="12">
        <f t="shared" si="55"/>
        <v>0</v>
      </c>
      <c r="BP189" s="11">
        <f t="shared" si="55"/>
        <v>6738.8099999999995</v>
      </c>
      <c r="BQ189" s="12">
        <f t="shared" si="55"/>
        <v>5.9057182074631178E-3</v>
      </c>
    </row>
    <row r="190" spans="5:69" outlineLevel="5" x14ac:dyDescent="0.25">
      <c r="E190" s="8" t="s">
        <v>238</v>
      </c>
    </row>
    <row r="191" spans="5:69" outlineLevel="5" x14ac:dyDescent="0.25">
      <c r="F191" s="8" t="s">
        <v>239</v>
      </c>
      <c r="J191" s="9">
        <v>8273.7900000000009</v>
      </c>
      <c r="K191" s="10">
        <v>8.1448585186219197E-2</v>
      </c>
      <c r="L191" s="9">
        <v>7725.76</v>
      </c>
      <c r="M191" s="10">
        <v>8.4888377545480592E-2</v>
      </c>
      <c r="N191" s="9">
        <v>1589.62</v>
      </c>
      <c r="O191" s="10">
        <v>0</v>
      </c>
      <c r="P191" s="9">
        <v>0</v>
      </c>
      <c r="Q191" s="10">
        <v>0</v>
      </c>
      <c r="R191" s="9">
        <v>0</v>
      </c>
      <c r="S191" s="10">
        <v>0</v>
      </c>
      <c r="T191" s="9">
        <v>17589.169999999998</v>
      </c>
      <c r="U191" s="10">
        <v>9.1304992635819204E-2</v>
      </c>
      <c r="V191" s="9">
        <v>11458.17</v>
      </c>
      <c r="W191" s="10">
        <v>8.6743453192161687E-2</v>
      </c>
      <c r="X191" s="9">
        <v>0</v>
      </c>
      <c r="Y191" s="10">
        <v>0</v>
      </c>
      <c r="Z191" s="9">
        <v>5923.09</v>
      </c>
      <c r="AA191" s="10">
        <v>6.55054147592085E-2</v>
      </c>
      <c r="AB191" s="9">
        <v>0</v>
      </c>
      <c r="AC191" s="10">
        <v>0</v>
      </c>
      <c r="AD191" s="9">
        <v>17381.259999999998</v>
      </c>
      <c r="AE191" s="10">
        <v>6.7439419308764237E-2</v>
      </c>
      <c r="AF191" s="9">
        <v>15458.23</v>
      </c>
      <c r="AG191" s="10">
        <v>8.3722680249275191E-2</v>
      </c>
      <c r="AH191" s="9">
        <v>12635.84</v>
      </c>
      <c r="AI191" s="10">
        <v>8.2947507007236271E-2</v>
      </c>
      <c r="AJ191" s="9">
        <v>5288.91</v>
      </c>
      <c r="AK191" s="10">
        <v>8.3942997782591081E-2</v>
      </c>
      <c r="AL191" s="9">
        <v>11880.05</v>
      </c>
      <c r="AM191" s="10">
        <v>7.1744115663588903E-2</v>
      </c>
      <c r="AN191" s="9">
        <v>9098.34</v>
      </c>
      <c r="AO191" s="10">
        <v>8.6254987822555348E-2</v>
      </c>
      <c r="AP191" s="9">
        <v>0</v>
      </c>
      <c r="AQ191" s="10">
        <v>0</v>
      </c>
      <c r="AR191" s="9">
        <v>54361.37</v>
      </c>
      <c r="AS191" s="10">
        <v>8.1009593121093848E-2</v>
      </c>
      <c r="AT191" s="9">
        <v>0</v>
      </c>
      <c r="AU191" s="10">
        <v>0</v>
      </c>
      <c r="AV191" s="9">
        <v>0</v>
      </c>
      <c r="AW191" s="10">
        <v>0</v>
      </c>
      <c r="AX191" s="9">
        <v>0</v>
      </c>
      <c r="AY191" s="10">
        <v>0</v>
      </c>
      <c r="AZ191" s="9">
        <v>0</v>
      </c>
      <c r="BA191" s="10">
        <v>0</v>
      </c>
      <c r="BB191" s="9">
        <v>0</v>
      </c>
      <c r="BC191" s="10">
        <v>0</v>
      </c>
      <c r="BD191" s="9">
        <v>0</v>
      </c>
      <c r="BE191" s="10">
        <v>0</v>
      </c>
      <c r="BF191" s="9">
        <v>0</v>
      </c>
      <c r="BG191" s="10">
        <v>0</v>
      </c>
      <c r="BH191" s="9">
        <v>0</v>
      </c>
      <c r="BI191" s="10">
        <v>0</v>
      </c>
      <c r="BJ191" s="9">
        <v>-39.24</v>
      </c>
      <c r="BK191" s="10">
        <v>0.19652426503731157</v>
      </c>
      <c r="BL191" s="9">
        <v>-39.24</v>
      </c>
      <c r="BM191" s="10">
        <v>0.19652426503731157</v>
      </c>
      <c r="BN191" s="9">
        <v>0</v>
      </c>
      <c r="BO191" s="10">
        <v>0</v>
      </c>
      <c r="BP191" s="9">
        <v>89292.56</v>
      </c>
      <c r="BQ191" s="10">
        <v>7.82536823835355E-2</v>
      </c>
    </row>
    <row r="192" spans="5:69" outlineLevel="5" x14ac:dyDescent="0.25">
      <c r="F192" s="8" t="s">
        <v>240</v>
      </c>
      <c r="J192" s="9">
        <v>2368.35</v>
      </c>
      <c r="K192" s="10">
        <v>2.3314437123226745E-2</v>
      </c>
      <c r="L192" s="9">
        <v>2368.35</v>
      </c>
      <c r="M192" s="10">
        <v>2.6022732903926468E-2</v>
      </c>
      <c r="N192" s="9">
        <v>0</v>
      </c>
      <c r="O192" s="10">
        <v>0</v>
      </c>
      <c r="P192" s="9">
        <v>0</v>
      </c>
      <c r="Q192" s="10">
        <v>0</v>
      </c>
      <c r="R192" s="9">
        <v>0</v>
      </c>
      <c r="S192" s="10">
        <v>0</v>
      </c>
      <c r="T192" s="9">
        <v>4736.7</v>
      </c>
      <c r="U192" s="10">
        <v>2.4588104988358454E-2</v>
      </c>
      <c r="V192" s="9">
        <v>2368.35</v>
      </c>
      <c r="W192" s="10">
        <v>1.7929464946641226E-2</v>
      </c>
      <c r="X192" s="9">
        <v>0</v>
      </c>
      <c r="Y192" s="10">
        <v>0</v>
      </c>
      <c r="Z192" s="9">
        <v>2329.0500000000002</v>
      </c>
      <c r="AA192" s="10">
        <v>2.5757735615183047E-2</v>
      </c>
      <c r="AB192" s="9">
        <v>0</v>
      </c>
      <c r="AC192" s="10">
        <v>0</v>
      </c>
      <c r="AD192" s="9">
        <v>4697.3999999999996</v>
      </c>
      <c r="AE192" s="10">
        <v>1.8225947270853159E-2</v>
      </c>
      <c r="AF192" s="9">
        <v>2368.35</v>
      </c>
      <c r="AG192" s="10">
        <v>1.2827122495160888E-2</v>
      </c>
      <c r="AH192" s="9">
        <v>1769.19</v>
      </c>
      <c r="AI192" s="10">
        <v>1.1613782694473208E-2</v>
      </c>
      <c r="AJ192" s="9">
        <v>2657.28</v>
      </c>
      <c r="AK192" s="10">
        <v>4.2175051030878506E-2</v>
      </c>
      <c r="AL192" s="9">
        <v>1360.11</v>
      </c>
      <c r="AM192" s="10">
        <v>8.2137608137342766E-3</v>
      </c>
      <c r="AN192" s="9">
        <v>2368.35</v>
      </c>
      <c r="AO192" s="10">
        <v>2.2452667234852616E-2</v>
      </c>
      <c r="AP192" s="9">
        <v>0</v>
      </c>
      <c r="AQ192" s="10">
        <v>0</v>
      </c>
      <c r="AR192" s="9">
        <v>10523.28</v>
      </c>
      <c r="AS192" s="10">
        <v>1.5681845970757256E-2</v>
      </c>
      <c r="AT192" s="9">
        <v>0</v>
      </c>
      <c r="AU192" s="10">
        <v>0</v>
      </c>
      <c r="AV192" s="9">
        <v>0</v>
      </c>
      <c r="AW192" s="10">
        <v>0</v>
      </c>
      <c r="AX192" s="9">
        <v>0</v>
      </c>
      <c r="AY192" s="10">
        <v>0</v>
      </c>
      <c r="AZ192" s="9">
        <v>0</v>
      </c>
      <c r="BA192" s="10">
        <v>0</v>
      </c>
      <c r="BB192" s="9">
        <v>0</v>
      </c>
      <c r="BC192" s="10">
        <v>0</v>
      </c>
      <c r="BD192" s="9">
        <v>0</v>
      </c>
      <c r="BE192" s="10">
        <v>0</v>
      </c>
      <c r="BF192" s="9">
        <v>0</v>
      </c>
      <c r="BG192" s="10">
        <v>0</v>
      </c>
      <c r="BH192" s="9">
        <v>0</v>
      </c>
      <c r="BI192" s="10">
        <v>0</v>
      </c>
      <c r="BJ192" s="9">
        <v>0</v>
      </c>
      <c r="BK192" s="10">
        <v>0</v>
      </c>
      <c r="BL192" s="9">
        <v>0</v>
      </c>
      <c r="BM192" s="10">
        <v>0</v>
      </c>
      <c r="BN192" s="9">
        <v>0</v>
      </c>
      <c r="BO192" s="10">
        <v>0</v>
      </c>
      <c r="BP192" s="9">
        <v>19957.38</v>
      </c>
      <c r="BQ192" s="10">
        <v>1.7490129924906662E-2</v>
      </c>
    </row>
    <row r="193" spans="5:69" outlineLevel="5" x14ac:dyDescent="0.25">
      <c r="F193" s="8" t="s">
        <v>241</v>
      </c>
      <c r="J193" s="9">
        <v>1394.1</v>
      </c>
      <c r="K193" s="10">
        <v>1.372375569214449E-2</v>
      </c>
      <c r="L193" s="9">
        <v>0</v>
      </c>
      <c r="M193" s="10">
        <v>0</v>
      </c>
      <c r="N193" s="9">
        <v>1200</v>
      </c>
      <c r="O193" s="10">
        <v>0</v>
      </c>
      <c r="P193" s="9">
        <v>1200</v>
      </c>
      <c r="Q193" s="10">
        <v>0</v>
      </c>
      <c r="R193" s="9">
        <v>0</v>
      </c>
      <c r="S193" s="10">
        <v>0</v>
      </c>
      <c r="T193" s="9">
        <v>3794.1</v>
      </c>
      <c r="U193" s="10">
        <v>1.9695089225902171E-2</v>
      </c>
      <c r="V193" s="9">
        <v>1590</v>
      </c>
      <c r="W193" s="10">
        <v>1.2037008577769145E-2</v>
      </c>
      <c r="X193" s="9">
        <v>0</v>
      </c>
      <c r="Y193" s="10">
        <v>0</v>
      </c>
      <c r="Z193" s="9">
        <v>0</v>
      </c>
      <c r="AA193" s="10">
        <v>0</v>
      </c>
      <c r="AB193" s="9">
        <v>0</v>
      </c>
      <c r="AC193" s="10">
        <v>0</v>
      </c>
      <c r="AD193" s="9">
        <v>1590</v>
      </c>
      <c r="AE193" s="10">
        <v>6.1692119386589439E-3</v>
      </c>
      <c r="AF193" s="9">
        <v>1401.9</v>
      </c>
      <c r="AG193" s="10">
        <v>7.5927726163641561E-3</v>
      </c>
      <c r="AH193" s="9">
        <v>1472.36</v>
      </c>
      <c r="AI193" s="10">
        <v>9.66525307515562E-3</v>
      </c>
      <c r="AJ193" s="9">
        <v>1762.45</v>
      </c>
      <c r="AK193" s="10">
        <v>2.7972746074697366E-2</v>
      </c>
      <c r="AL193" s="9">
        <v>0</v>
      </c>
      <c r="AM193" s="10">
        <v>0</v>
      </c>
      <c r="AN193" s="9">
        <v>0</v>
      </c>
      <c r="AO193" s="10">
        <v>0</v>
      </c>
      <c r="AP193" s="9">
        <v>0</v>
      </c>
      <c r="AQ193" s="10">
        <v>0</v>
      </c>
      <c r="AR193" s="9">
        <v>4636.71</v>
      </c>
      <c r="AS193" s="10">
        <v>6.9096490857479681E-3</v>
      </c>
      <c r="AT193" s="9">
        <v>0</v>
      </c>
      <c r="AU193" s="10">
        <v>0</v>
      </c>
      <c r="AV193" s="9">
        <v>0</v>
      </c>
      <c r="AW193" s="10">
        <v>0</v>
      </c>
      <c r="AX193" s="9">
        <v>0</v>
      </c>
      <c r="AY193" s="10">
        <v>0</v>
      </c>
      <c r="AZ193" s="9">
        <v>0</v>
      </c>
      <c r="BA193" s="10">
        <v>0</v>
      </c>
      <c r="BB193" s="9">
        <v>0</v>
      </c>
      <c r="BC193" s="10">
        <v>0</v>
      </c>
      <c r="BD193" s="9">
        <v>-267.86</v>
      </c>
      <c r="BE193" s="10">
        <v>0</v>
      </c>
      <c r="BF193" s="9">
        <v>0</v>
      </c>
      <c r="BG193" s="10">
        <v>0</v>
      </c>
      <c r="BH193" s="9">
        <v>0</v>
      </c>
      <c r="BI193" s="10">
        <v>0</v>
      </c>
      <c r="BJ193" s="9">
        <v>166.72</v>
      </c>
      <c r="BK193" s="10">
        <v>-0.83497771322682435</v>
      </c>
      <c r="BL193" s="9">
        <v>166.72</v>
      </c>
      <c r="BM193" s="10">
        <v>-0.83497771322682435</v>
      </c>
      <c r="BN193" s="9">
        <v>0</v>
      </c>
      <c r="BO193" s="10">
        <v>0</v>
      </c>
      <c r="BP193" s="9">
        <v>9919.67</v>
      </c>
      <c r="BQ193" s="10">
        <v>8.6933413660610203E-3</v>
      </c>
    </row>
    <row r="194" spans="5:69" outlineLevel="5" x14ac:dyDescent="0.25">
      <c r="F194" s="8" t="s">
        <v>242</v>
      </c>
      <c r="J194" s="9">
        <v>0</v>
      </c>
      <c r="K194" s="10">
        <v>0</v>
      </c>
      <c r="L194" s="9">
        <v>0</v>
      </c>
      <c r="M194" s="10">
        <v>0</v>
      </c>
      <c r="N194" s="9">
        <v>5000</v>
      </c>
      <c r="O194" s="10">
        <v>0</v>
      </c>
      <c r="P194" s="9">
        <v>5000</v>
      </c>
      <c r="Q194" s="10">
        <v>0</v>
      </c>
      <c r="R194" s="9">
        <v>0</v>
      </c>
      <c r="S194" s="10">
        <v>0</v>
      </c>
      <c r="T194" s="9">
        <v>10000</v>
      </c>
      <c r="U194" s="10">
        <v>5.1909778935458131E-2</v>
      </c>
      <c r="V194" s="9">
        <v>0</v>
      </c>
      <c r="W194" s="10">
        <v>0</v>
      </c>
      <c r="X194" s="9">
        <v>0</v>
      </c>
      <c r="Y194" s="10">
        <v>0</v>
      </c>
      <c r="Z194" s="9">
        <v>0</v>
      </c>
      <c r="AA194" s="10">
        <v>0</v>
      </c>
      <c r="AB194" s="9">
        <v>0</v>
      </c>
      <c r="AC194" s="10">
        <v>0</v>
      </c>
      <c r="AD194" s="9">
        <v>0</v>
      </c>
      <c r="AE194" s="10">
        <v>0</v>
      </c>
      <c r="AF194" s="9">
        <v>0</v>
      </c>
      <c r="AG194" s="10">
        <v>0</v>
      </c>
      <c r="AH194" s="9">
        <v>0</v>
      </c>
      <c r="AI194" s="10">
        <v>0</v>
      </c>
      <c r="AJ194" s="9">
        <v>0</v>
      </c>
      <c r="AK194" s="10">
        <v>0</v>
      </c>
      <c r="AL194" s="9">
        <v>0</v>
      </c>
      <c r="AM194" s="10">
        <v>0</v>
      </c>
      <c r="AN194" s="9">
        <v>0</v>
      </c>
      <c r="AO194" s="10">
        <v>0</v>
      </c>
      <c r="AP194" s="9">
        <v>0</v>
      </c>
      <c r="AQ194" s="10">
        <v>0</v>
      </c>
      <c r="AR194" s="9">
        <v>0</v>
      </c>
      <c r="AS194" s="10">
        <v>0</v>
      </c>
      <c r="AT194" s="9">
        <v>5000</v>
      </c>
      <c r="AU194" s="10">
        <v>0</v>
      </c>
      <c r="AV194" s="9">
        <v>5000</v>
      </c>
      <c r="AW194" s="10">
        <v>0.25197790053021191</v>
      </c>
      <c r="AX194" s="9">
        <v>0</v>
      </c>
      <c r="AY194" s="10">
        <v>0</v>
      </c>
      <c r="AZ194" s="9">
        <v>10000</v>
      </c>
      <c r="BA194" s="10">
        <v>0.50395580106042381</v>
      </c>
      <c r="BB194" s="9">
        <v>0</v>
      </c>
      <c r="BC194" s="10">
        <v>0</v>
      </c>
      <c r="BD194" s="9">
        <v>0</v>
      </c>
      <c r="BE194" s="10">
        <v>0</v>
      </c>
      <c r="BF194" s="9">
        <v>0</v>
      </c>
      <c r="BG194" s="10">
        <v>0</v>
      </c>
      <c r="BH194" s="9">
        <v>0</v>
      </c>
      <c r="BI194" s="10">
        <v>0</v>
      </c>
      <c r="BJ194" s="9">
        <v>0</v>
      </c>
      <c r="BK194" s="10">
        <v>0</v>
      </c>
      <c r="BL194" s="9">
        <v>0</v>
      </c>
      <c r="BM194" s="10">
        <v>0</v>
      </c>
      <c r="BN194" s="9">
        <v>0</v>
      </c>
      <c r="BO194" s="10">
        <v>0</v>
      </c>
      <c r="BP194" s="9">
        <v>20000</v>
      </c>
      <c r="BQ194" s="10">
        <v>1.7527480986889724E-2</v>
      </c>
    </row>
    <row r="195" spans="5:69" outlineLevel="4" x14ac:dyDescent="0.25">
      <c r="F195" s="8" t="s">
        <v>243</v>
      </c>
      <c r="J195" s="11">
        <f t="shared" ref="J195:AO195" si="56">SUM(J190:J194)</f>
        <v>12036.240000000002</v>
      </c>
      <c r="K195" s="12">
        <f t="shared" si="56"/>
        <v>0.11848677800159042</v>
      </c>
      <c r="L195" s="11">
        <f t="shared" si="56"/>
        <v>10094.11</v>
      </c>
      <c r="M195" s="12">
        <f t="shared" si="56"/>
        <v>0.11091111044940706</v>
      </c>
      <c r="N195" s="11">
        <f t="shared" si="56"/>
        <v>7789.62</v>
      </c>
      <c r="O195" s="12">
        <f t="shared" si="56"/>
        <v>0</v>
      </c>
      <c r="P195" s="11">
        <f t="shared" si="56"/>
        <v>6200</v>
      </c>
      <c r="Q195" s="12">
        <f t="shared" si="56"/>
        <v>0</v>
      </c>
      <c r="R195" s="11">
        <f t="shared" si="56"/>
        <v>0</v>
      </c>
      <c r="S195" s="12">
        <f t="shared" si="56"/>
        <v>0</v>
      </c>
      <c r="T195" s="11">
        <f t="shared" si="56"/>
        <v>36119.97</v>
      </c>
      <c r="U195" s="12">
        <f t="shared" si="56"/>
        <v>0.18749796578553796</v>
      </c>
      <c r="V195" s="11">
        <f t="shared" si="56"/>
        <v>15416.52</v>
      </c>
      <c r="W195" s="12">
        <f t="shared" si="56"/>
        <v>0.11670992671657206</v>
      </c>
      <c r="X195" s="11">
        <f t="shared" si="56"/>
        <v>0</v>
      </c>
      <c r="Y195" s="12">
        <f t="shared" si="56"/>
        <v>0</v>
      </c>
      <c r="Z195" s="11">
        <f t="shared" si="56"/>
        <v>8252.14</v>
      </c>
      <c r="AA195" s="12">
        <f t="shared" si="56"/>
        <v>9.1263150374391547E-2</v>
      </c>
      <c r="AB195" s="11">
        <f t="shared" si="56"/>
        <v>0</v>
      </c>
      <c r="AC195" s="12">
        <f t="shared" si="56"/>
        <v>0</v>
      </c>
      <c r="AD195" s="11">
        <f t="shared" si="56"/>
        <v>23668.659999999996</v>
      </c>
      <c r="AE195" s="12">
        <f t="shared" si="56"/>
        <v>9.1834578518276352E-2</v>
      </c>
      <c r="AF195" s="11">
        <f t="shared" si="56"/>
        <v>19228.48</v>
      </c>
      <c r="AG195" s="12">
        <f t="shared" si="56"/>
        <v>0.10414257536080024</v>
      </c>
      <c r="AH195" s="11">
        <f t="shared" si="56"/>
        <v>15877.390000000001</v>
      </c>
      <c r="AI195" s="12">
        <f t="shared" si="56"/>
        <v>0.10422654277686509</v>
      </c>
      <c r="AJ195" s="11">
        <f t="shared" si="56"/>
        <v>9708.6400000000012</v>
      </c>
      <c r="AK195" s="12">
        <f t="shared" si="56"/>
        <v>0.15409079488816696</v>
      </c>
      <c r="AL195" s="11">
        <f t="shared" si="56"/>
        <v>13240.16</v>
      </c>
      <c r="AM195" s="12">
        <f t="shared" si="56"/>
        <v>7.9957876477323178E-2</v>
      </c>
      <c r="AN195" s="11">
        <f t="shared" si="56"/>
        <v>11466.69</v>
      </c>
      <c r="AO195" s="12">
        <f t="shared" si="56"/>
        <v>0.10870765505740797</v>
      </c>
      <c r="AP195" s="11">
        <f t="shared" ref="AP195:BU195" si="57">SUM(AP190:AP194)</f>
        <v>0</v>
      </c>
      <c r="AQ195" s="12">
        <f t="shared" si="57"/>
        <v>0</v>
      </c>
      <c r="AR195" s="11">
        <f t="shared" si="57"/>
        <v>69521.36</v>
      </c>
      <c r="AS195" s="12">
        <f t="shared" si="57"/>
        <v>0.10360108817759907</v>
      </c>
      <c r="AT195" s="11">
        <f t="shared" si="57"/>
        <v>5000</v>
      </c>
      <c r="AU195" s="12">
        <f t="shared" si="57"/>
        <v>0</v>
      </c>
      <c r="AV195" s="11">
        <f t="shared" si="57"/>
        <v>5000</v>
      </c>
      <c r="AW195" s="12">
        <f t="shared" si="57"/>
        <v>0.25197790053021191</v>
      </c>
      <c r="AX195" s="11">
        <f t="shared" si="57"/>
        <v>0</v>
      </c>
      <c r="AY195" s="12">
        <f t="shared" si="57"/>
        <v>0</v>
      </c>
      <c r="AZ195" s="11">
        <f t="shared" si="57"/>
        <v>10000</v>
      </c>
      <c r="BA195" s="12">
        <f t="shared" si="57"/>
        <v>0.50395580106042381</v>
      </c>
      <c r="BB195" s="11">
        <f t="shared" si="57"/>
        <v>0</v>
      </c>
      <c r="BC195" s="12">
        <f t="shared" si="57"/>
        <v>0</v>
      </c>
      <c r="BD195" s="11">
        <f t="shared" si="57"/>
        <v>-267.86</v>
      </c>
      <c r="BE195" s="12">
        <f t="shared" si="57"/>
        <v>0</v>
      </c>
      <c r="BF195" s="11">
        <f t="shared" si="57"/>
        <v>0</v>
      </c>
      <c r="BG195" s="12">
        <f t="shared" si="57"/>
        <v>0</v>
      </c>
      <c r="BH195" s="11">
        <f t="shared" si="57"/>
        <v>0</v>
      </c>
      <c r="BI195" s="12">
        <f t="shared" si="57"/>
        <v>0</v>
      </c>
      <c r="BJ195" s="11">
        <f t="shared" si="57"/>
        <v>127.47999999999999</v>
      </c>
      <c r="BK195" s="12">
        <f t="shared" si="57"/>
        <v>-0.63845344818951277</v>
      </c>
      <c r="BL195" s="11">
        <f t="shared" si="57"/>
        <v>127.47999999999999</v>
      </c>
      <c r="BM195" s="12">
        <f t="shared" si="57"/>
        <v>-0.63845344818951277</v>
      </c>
      <c r="BN195" s="11">
        <f t="shared" si="57"/>
        <v>0</v>
      </c>
      <c r="BO195" s="12">
        <f t="shared" si="57"/>
        <v>0</v>
      </c>
      <c r="BP195" s="11">
        <f t="shared" si="57"/>
        <v>139169.60999999999</v>
      </c>
      <c r="BQ195" s="12">
        <f t="shared" si="57"/>
        <v>0.1219646346613929</v>
      </c>
    </row>
    <row r="196" spans="5:69" outlineLevel="3" x14ac:dyDescent="0.25">
      <c r="E196" s="8" t="s">
        <v>244</v>
      </c>
      <c r="J196" s="11">
        <f t="shared" ref="J196:AO196" si="58">J94+J102+J134+J138+J143+J148+J162+J172+J183+J189+J195+J86+J87+J163</f>
        <v>27598.120000000003</v>
      </c>
      <c r="K196" s="12">
        <f t="shared" si="58"/>
        <v>0.27168055121044887</v>
      </c>
      <c r="L196" s="11">
        <f t="shared" si="58"/>
        <v>24116.210000000003</v>
      </c>
      <c r="M196" s="12">
        <f t="shared" si="58"/>
        <v>0.26498181919268715</v>
      </c>
      <c r="N196" s="11">
        <f t="shared" si="58"/>
        <v>7789.62</v>
      </c>
      <c r="O196" s="12">
        <f t="shared" si="58"/>
        <v>0</v>
      </c>
      <c r="P196" s="11">
        <f t="shared" si="58"/>
        <v>6200</v>
      </c>
      <c r="Q196" s="12">
        <f t="shared" si="58"/>
        <v>0</v>
      </c>
      <c r="R196" s="11">
        <f t="shared" si="58"/>
        <v>11761.550000000001</v>
      </c>
      <c r="S196" s="12">
        <f t="shared" si="58"/>
        <v>244.31969256335688</v>
      </c>
      <c r="T196" s="11">
        <f t="shared" si="58"/>
        <v>77465.5</v>
      </c>
      <c r="U196" s="12">
        <f t="shared" si="58"/>
        <v>0.40212169801247316</v>
      </c>
      <c r="V196" s="11">
        <f t="shared" si="58"/>
        <v>57422.100000000006</v>
      </c>
      <c r="W196" s="12">
        <f t="shared" si="58"/>
        <v>0.43471088695189786</v>
      </c>
      <c r="X196" s="11">
        <f t="shared" si="58"/>
        <v>7575.02</v>
      </c>
      <c r="Y196" s="12">
        <f t="shared" si="58"/>
        <v>0.21509274093020908</v>
      </c>
      <c r="Z196" s="11">
        <f t="shared" si="58"/>
        <v>28019.59</v>
      </c>
      <c r="AA196" s="12">
        <f t="shared" si="58"/>
        <v>0.30987792931273556</v>
      </c>
      <c r="AB196" s="11">
        <f t="shared" si="58"/>
        <v>8373.98</v>
      </c>
      <c r="AC196" s="12">
        <f t="shared" si="58"/>
        <v>0</v>
      </c>
      <c r="AD196" s="11">
        <f t="shared" si="58"/>
        <v>101390.68999999999</v>
      </c>
      <c r="AE196" s="12">
        <f t="shared" si="58"/>
        <v>0.39339663850117484</v>
      </c>
      <c r="AF196" s="11">
        <f t="shared" si="58"/>
        <v>36242.22</v>
      </c>
      <c r="AG196" s="12">
        <f t="shared" si="58"/>
        <v>0.19628998899511046</v>
      </c>
      <c r="AH196" s="11">
        <f t="shared" si="58"/>
        <v>42238.799999999996</v>
      </c>
      <c r="AI196" s="12">
        <f t="shared" si="58"/>
        <v>0.27727504930240104</v>
      </c>
      <c r="AJ196" s="11">
        <f t="shared" si="58"/>
        <v>27993.08</v>
      </c>
      <c r="AK196" s="12">
        <f t="shared" si="58"/>
        <v>0.44429250117092073</v>
      </c>
      <c r="AL196" s="11">
        <f t="shared" si="58"/>
        <v>29760.93</v>
      </c>
      <c r="AM196" s="12">
        <f t="shared" si="58"/>
        <v>0.17972749308091912</v>
      </c>
      <c r="AN196" s="11">
        <f t="shared" si="58"/>
        <v>30095.73</v>
      </c>
      <c r="AO196" s="12">
        <f t="shared" si="58"/>
        <v>0.28531653297864379</v>
      </c>
      <c r="AP196" s="11">
        <f t="shared" ref="AP196:BU196" si="59">AP94+AP102+AP134+AP138+AP143+AP148+AP162+AP172+AP183+AP189+AP195+AP86+AP87+AP163</f>
        <v>10973.33</v>
      </c>
      <c r="AQ196" s="12">
        <f t="shared" si="59"/>
        <v>0</v>
      </c>
      <c r="AR196" s="11">
        <f t="shared" si="59"/>
        <v>177304.08999999997</v>
      </c>
      <c r="AS196" s="12">
        <f t="shared" si="59"/>
        <v>0.2642194666838934</v>
      </c>
      <c r="AT196" s="11">
        <f t="shared" si="59"/>
        <v>5110.43</v>
      </c>
      <c r="AU196" s="12">
        <f t="shared" si="59"/>
        <v>0</v>
      </c>
      <c r="AV196" s="11">
        <f t="shared" si="59"/>
        <v>10067.09</v>
      </c>
      <c r="AW196" s="12">
        <f t="shared" si="59"/>
        <v>0.50733684052973826</v>
      </c>
      <c r="AX196" s="11">
        <f t="shared" si="59"/>
        <v>3983.31</v>
      </c>
      <c r="AY196" s="12">
        <f t="shared" si="59"/>
        <v>0</v>
      </c>
      <c r="AZ196" s="11">
        <f t="shared" si="59"/>
        <v>19160.829999999998</v>
      </c>
      <c r="BA196" s="12">
        <f t="shared" si="59"/>
        <v>0.96562114316326009</v>
      </c>
      <c r="BB196" s="11">
        <f t="shared" si="59"/>
        <v>0</v>
      </c>
      <c r="BC196" s="12">
        <f t="shared" si="59"/>
        <v>0</v>
      </c>
      <c r="BD196" s="11">
        <f t="shared" si="59"/>
        <v>217.67999999999995</v>
      </c>
      <c r="BE196" s="12">
        <f t="shared" si="59"/>
        <v>0</v>
      </c>
      <c r="BF196" s="11">
        <f t="shared" si="59"/>
        <v>2634.82</v>
      </c>
      <c r="BG196" s="12">
        <f t="shared" si="59"/>
        <v>0</v>
      </c>
      <c r="BH196" s="11">
        <f t="shared" si="59"/>
        <v>4105.4299999999994</v>
      </c>
      <c r="BI196" s="12">
        <f t="shared" si="59"/>
        <v>0</v>
      </c>
      <c r="BJ196" s="11">
        <f t="shared" si="59"/>
        <v>92540.44</v>
      </c>
      <c r="BK196" s="12">
        <f t="shared" si="59"/>
        <v>-463.46692041869085</v>
      </c>
      <c r="BL196" s="11">
        <f t="shared" si="59"/>
        <v>99280.69</v>
      </c>
      <c r="BM196" s="12">
        <f t="shared" si="59"/>
        <v>-497.22386938448449</v>
      </c>
      <c r="BN196" s="11">
        <f t="shared" si="59"/>
        <v>0</v>
      </c>
      <c r="BO196" s="12">
        <f t="shared" si="59"/>
        <v>0</v>
      </c>
      <c r="BP196" s="11">
        <f t="shared" si="59"/>
        <v>474819.48</v>
      </c>
      <c r="BQ196" s="12">
        <f t="shared" si="59"/>
        <v>0.41611947039524322</v>
      </c>
    </row>
    <row r="197" spans="5:69" outlineLevel="4" x14ac:dyDescent="0.25">
      <c r="E197" s="8" t="s">
        <v>245</v>
      </c>
    </row>
    <row r="198" spans="5:69" outlineLevel="5" x14ac:dyDescent="0.25">
      <c r="E198" s="8" t="s">
        <v>246</v>
      </c>
    </row>
    <row r="199" spans="5:69" outlineLevel="6" x14ac:dyDescent="0.25">
      <c r="E199" s="8" t="s">
        <v>247</v>
      </c>
    </row>
    <row r="200" spans="5:69" outlineLevel="6" x14ac:dyDescent="0.25">
      <c r="F200" s="8" t="s">
        <v>248</v>
      </c>
      <c r="J200" s="9">
        <v>202.38</v>
      </c>
      <c r="K200" s="10">
        <v>1.9922628771079564E-3</v>
      </c>
      <c r="L200" s="9">
        <v>189.14</v>
      </c>
      <c r="M200" s="10">
        <v>2.0782146648293757E-3</v>
      </c>
      <c r="N200" s="9">
        <v>0</v>
      </c>
      <c r="O200" s="10">
        <v>0</v>
      </c>
      <c r="P200" s="9">
        <v>0</v>
      </c>
      <c r="Q200" s="10">
        <v>0</v>
      </c>
      <c r="R200" s="9">
        <v>0</v>
      </c>
      <c r="S200" s="10">
        <v>0</v>
      </c>
      <c r="T200" s="9">
        <v>391.52</v>
      </c>
      <c r="U200" s="10">
        <v>2.0323716648810567E-3</v>
      </c>
      <c r="V200" s="9">
        <v>305.47000000000003</v>
      </c>
      <c r="W200" s="10">
        <v>2.3125440316044913E-3</v>
      </c>
      <c r="X200" s="9">
        <v>49.62</v>
      </c>
      <c r="Y200" s="10">
        <v>1.4089602146208158E-3</v>
      </c>
      <c r="Z200" s="9">
        <v>273.5</v>
      </c>
      <c r="AA200" s="10">
        <v>3.0247271165292984E-3</v>
      </c>
      <c r="AB200" s="9">
        <v>0</v>
      </c>
      <c r="AC200" s="10">
        <v>0</v>
      </c>
      <c r="AD200" s="9">
        <v>628.59</v>
      </c>
      <c r="AE200" s="10">
        <v>2.4389339198249219E-3</v>
      </c>
      <c r="AF200" s="9">
        <v>357.19</v>
      </c>
      <c r="AG200" s="10">
        <v>1.9345619879015E-3</v>
      </c>
      <c r="AH200" s="9">
        <v>391.01</v>
      </c>
      <c r="AI200" s="10">
        <v>2.5667707659245012E-3</v>
      </c>
      <c r="AJ200" s="9">
        <v>216.3</v>
      </c>
      <c r="AK200" s="10">
        <v>3.4330080149547735E-3</v>
      </c>
      <c r="AL200" s="9">
        <v>210.23</v>
      </c>
      <c r="AM200" s="10">
        <v>1.2695877067820671E-3</v>
      </c>
      <c r="AN200" s="9">
        <v>254.83</v>
      </c>
      <c r="AO200" s="10">
        <v>2.4158647123345336E-3</v>
      </c>
      <c r="AP200" s="9">
        <v>0</v>
      </c>
      <c r="AQ200" s="10">
        <v>0</v>
      </c>
      <c r="AR200" s="9">
        <v>1429.56</v>
      </c>
      <c r="AS200" s="10">
        <v>2.1303376633479052E-3</v>
      </c>
      <c r="AT200" s="9">
        <v>0</v>
      </c>
      <c r="AU200" s="10">
        <v>0</v>
      </c>
      <c r="AV200" s="9">
        <v>25.94</v>
      </c>
      <c r="AW200" s="10">
        <v>1.3072613479507395E-3</v>
      </c>
      <c r="AX200" s="9">
        <v>0</v>
      </c>
      <c r="AY200" s="10">
        <v>0</v>
      </c>
      <c r="AZ200" s="9">
        <v>25.94</v>
      </c>
      <c r="BA200" s="10">
        <v>1.3072613479507395E-3</v>
      </c>
      <c r="BB200" s="9">
        <v>0</v>
      </c>
      <c r="BC200" s="10">
        <v>0</v>
      </c>
      <c r="BD200" s="9">
        <v>0</v>
      </c>
      <c r="BE200" s="10">
        <v>0</v>
      </c>
      <c r="BF200" s="9">
        <v>0</v>
      </c>
      <c r="BG200" s="10">
        <v>0</v>
      </c>
      <c r="BH200" s="9">
        <v>42</v>
      </c>
      <c r="BI200" s="10">
        <v>0</v>
      </c>
      <c r="BJ200" s="9">
        <v>60.18</v>
      </c>
      <c r="BK200" s="10">
        <v>-0.30139730555416439</v>
      </c>
      <c r="BL200" s="9">
        <v>102.18</v>
      </c>
      <c r="BM200" s="10">
        <v>-0.51174437822406982</v>
      </c>
      <c r="BN200" s="9">
        <v>0</v>
      </c>
      <c r="BO200" s="10">
        <v>0</v>
      </c>
      <c r="BP200" s="9">
        <v>2577.79</v>
      </c>
      <c r="BQ200" s="10">
        <v>2.2591082606597231E-3</v>
      </c>
    </row>
    <row r="201" spans="5:69" outlineLevel="6" x14ac:dyDescent="0.25">
      <c r="F201" s="8" t="s">
        <v>249</v>
      </c>
      <c r="J201" s="9">
        <v>524.64</v>
      </c>
      <c r="K201" s="10">
        <v>5.164644707213748E-3</v>
      </c>
      <c r="L201" s="9">
        <v>447.28</v>
      </c>
      <c r="M201" s="10">
        <v>4.9145810261440369E-3</v>
      </c>
      <c r="N201" s="9">
        <v>0</v>
      </c>
      <c r="O201" s="10">
        <v>0</v>
      </c>
      <c r="P201" s="9">
        <v>0</v>
      </c>
      <c r="Q201" s="10">
        <v>0</v>
      </c>
      <c r="R201" s="9">
        <v>0</v>
      </c>
      <c r="S201" s="10">
        <v>0</v>
      </c>
      <c r="T201" s="9">
        <v>971.92</v>
      </c>
      <c r="U201" s="10">
        <v>5.0452152342950465E-3</v>
      </c>
      <c r="V201" s="9">
        <v>812.2</v>
      </c>
      <c r="W201" s="10">
        <v>6.1487159540025782E-3</v>
      </c>
      <c r="X201" s="9">
        <v>144.5</v>
      </c>
      <c r="Y201" s="10">
        <v>4.1030784162174108E-3</v>
      </c>
      <c r="Z201" s="9">
        <v>700.65</v>
      </c>
      <c r="AA201" s="10">
        <v>7.7487204906627168E-3</v>
      </c>
      <c r="AB201" s="9">
        <v>0</v>
      </c>
      <c r="AC201" s="10">
        <v>0</v>
      </c>
      <c r="AD201" s="9">
        <v>1657.35</v>
      </c>
      <c r="AE201" s="10">
        <v>6.4305304443625158E-3</v>
      </c>
      <c r="AF201" s="9">
        <v>824.98</v>
      </c>
      <c r="AG201" s="10">
        <v>4.468140062092946E-3</v>
      </c>
      <c r="AH201" s="9">
        <v>929.48</v>
      </c>
      <c r="AI201" s="10">
        <v>6.1015372791271465E-3</v>
      </c>
      <c r="AJ201" s="9">
        <v>546.69000000000005</v>
      </c>
      <c r="AK201" s="10">
        <v>8.67679681782536E-3</v>
      </c>
      <c r="AL201" s="9">
        <v>1.07</v>
      </c>
      <c r="AM201" s="10">
        <v>6.461774467282557E-6</v>
      </c>
      <c r="AN201" s="9">
        <v>656.11</v>
      </c>
      <c r="AO201" s="10">
        <v>6.2201192811278524E-3</v>
      </c>
      <c r="AP201" s="9">
        <v>0</v>
      </c>
      <c r="AQ201" s="10">
        <v>0</v>
      </c>
      <c r="AR201" s="9">
        <v>2958.33</v>
      </c>
      <c r="AS201" s="10">
        <v>4.4085185788718265E-3</v>
      </c>
      <c r="AT201" s="9">
        <v>0</v>
      </c>
      <c r="AU201" s="10">
        <v>0</v>
      </c>
      <c r="AV201" s="9">
        <v>4.8899999999999997</v>
      </c>
      <c r="AW201" s="10">
        <v>2.4643438671854723E-4</v>
      </c>
      <c r="AX201" s="9">
        <v>0</v>
      </c>
      <c r="AY201" s="10">
        <v>0</v>
      </c>
      <c r="AZ201" s="9">
        <v>4.8899999999999997</v>
      </c>
      <c r="BA201" s="10">
        <v>2.4643438671854723E-4</v>
      </c>
      <c r="BB201" s="9">
        <v>0</v>
      </c>
      <c r="BC201" s="10">
        <v>0</v>
      </c>
      <c r="BD201" s="9">
        <v>0</v>
      </c>
      <c r="BE201" s="10">
        <v>0</v>
      </c>
      <c r="BF201" s="9">
        <v>0</v>
      </c>
      <c r="BG201" s="10">
        <v>0</v>
      </c>
      <c r="BH201" s="9">
        <v>128.52000000000001</v>
      </c>
      <c r="BI201" s="10">
        <v>0</v>
      </c>
      <c r="BJ201" s="9">
        <v>166.7</v>
      </c>
      <c r="BK201" s="10">
        <v>-0.83487754795412428</v>
      </c>
      <c r="BL201" s="9">
        <v>295.22000000000003</v>
      </c>
      <c r="BM201" s="10">
        <v>-1.4785395903240348</v>
      </c>
      <c r="BN201" s="9">
        <v>5.55</v>
      </c>
      <c r="BO201" s="10">
        <v>0</v>
      </c>
      <c r="BP201" s="9">
        <v>5893.26</v>
      </c>
      <c r="BQ201" s="10">
        <v>5.1647001300398872E-3</v>
      </c>
    </row>
    <row r="202" spans="5:69" outlineLevel="6" x14ac:dyDescent="0.25">
      <c r="F202" s="8" t="s">
        <v>250</v>
      </c>
      <c r="J202" s="9">
        <v>619.5</v>
      </c>
      <c r="K202" s="10">
        <v>6.0984625574087318E-3</v>
      </c>
      <c r="L202" s="9">
        <v>580.67999999999995</v>
      </c>
      <c r="M202" s="10">
        <v>6.3803409726822559E-3</v>
      </c>
      <c r="N202" s="9">
        <v>0</v>
      </c>
      <c r="O202" s="10">
        <v>0</v>
      </c>
      <c r="P202" s="9">
        <v>0</v>
      </c>
      <c r="Q202" s="10">
        <v>0</v>
      </c>
      <c r="R202" s="9">
        <v>0</v>
      </c>
      <c r="S202" s="10">
        <v>0</v>
      </c>
      <c r="T202" s="9">
        <v>1200.18</v>
      </c>
      <c r="U202" s="10">
        <v>6.2301078482758145E-3</v>
      </c>
      <c r="V202" s="9">
        <v>1111.4100000000001</v>
      </c>
      <c r="W202" s="10">
        <v>8.4138689958606332E-3</v>
      </c>
      <c r="X202" s="9">
        <v>242.98</v>
      </c>
      <c r="Y202" s="10">
        <v>6.8994186406401824E-3</v>
      </c>
      <c r="Z202" s="9">
        <v>946.91</v>
      </c>
      <c r="AA202" s="10">
        <v>1.047219142198449E-2</v>
      </c>
      <c r="AB202" s="9">
        <v>0</v>
      </c>
      <c r="AC202" s="10">
        <v>0</v>
      </c>
      <c r="AD202" s="9">
        <v>2301.3000000000002</v>
      </c>
      <c r="AE202" s="10">
        <v>8.9290612795193888E-3</v>
      </c>
      <c r="AF202" s="9">
        <v>949.38</v>
      </c>
      <c r="AG202" s="10">
        <v>5.1418977577029762E-3</v>
      </c>
      <c r="AH202" s="9">
        <v>1081.94</v>
      </c>
      <c r="AI202" s="10">
        <v>7.1023553425343475E-3</v>
      </c>
      <c r="AJ202" s="9">
        <v>668.78</v>
      </c>
      <c r="AK202" s="10">
        <v>1.0614549700607736E-2</v>
      </c>
      <c r="AL202" s="9">
        <v>508.07</v>
      </c>
      <c r="AM202" s="10">
        <v>3.0682558444787367E-3</v>
      </c>
      <c r="AN202" s="9">
        <v>998.46</v>
      </c>
      <c r="AO202" s="10">
        <v>9.4656998025253632E-3</v>
      </c>
      <c r="AP202" s="9">
        <v>0</v>
      </c>
      <c r="AQ202" s="10">
        <v>0</v>
      </c>
      <c r="AR202" s="9">
        <v>4206.63</v>
      </c>
      <c r="AS202" s="10">
        <v>6.2687416581110262E-3</v>
      </c>
      <c r="AT202" s="9">
        <v>10</v>
      </c>
      <c r="AU202" s="10">
        <v>0</v>
      </c>
      <c r="AV202" s="9">
        <v>120.35</v>
      </c>
      <c r="AW202" s="10">
        <v>6.0651080657622009E-3</v>
      </c>
      <c r="AX202" s="9">
        <v>0</v>
      </c>
      <c r="AY202" s="10">
        <v>0</v>
      </c>
      <c r="AZ202" s="9">
        <v>130.35</v>
      </c>
      <c r="BA202" s="10">
        <v>6.5690638668226241E-3</v>
      </c>
      <c r="BB202" s="9">
        <v>0</v>
      </c>
      <c r="BC202" s="10">
        <v>0</v>
      </c>
      <c r="BD202" s="9">
        <v>0</v>
      </c>
      <c r="BE202" s="10">
        <v>0</v>
      </c>
      <c r="BF202" s="9">
        <v>0</v>
      </c>
      <c r="BG202" s="10">
        <v>0</v>
      </c>
      <c r="BH202" s="9">
        <v>184.6</v>
      </c>
      <c r="BI202" s="10">
        <v>0</v>
      </c>
      <c r="BJ202" s="9">
        <v>204.56</v>
      </c>
      <c r="BK202" s="10">
        <v>-1.024490409175139</v>
      </c>
      <c r="BL202" s="9">
        <v>389.16</v>
      </c>
      <c r="BM202" s="10">
        <v>-1.9490158761957233</v>
      </c>
      <c r="BN202" s="9">
        <v>6.38</v>
      </c>
      <c r="BO202" s="10">
        <v>0</v>
      </c>
      <c r="BP202" s="9">
        <v>8234</v>
      </c>
      <c r="BQ202" s="10">
        <v>7.2160639223024991E-3</v>
      </c>
    </row>
    <row r="203" spans="5:69" outlineLevel="6" x14ac:dyDescent="0.25">
      <c r="F203" s="8" t="s">
        <v>251</v>
      </c>
      <c r="J203" s="9">
        <v>2648.91</v>
      </c>
      <c r="K203" s="10">
        <v>2.6076317115327784E-2</v>
      </c>
      <c r="L203" s="9">
        <v>2482.9</v>
      </c>
      <c r="M203" s="10">
        <v>2.7281374597149504E-2</v>
      </c>
      <c r="N203" s="9">
        <v>0</v>
      </c>
      <c r="O203" s="10">
        <v>0</v>
      </c>
      <c r="P203" s="9">
        <v>0</v>
      </c>
      <c r="Q203" s="10">
        <v>0</v>
      </c>
      <c r="R203" s="9">
        <v>0</v>
      </c>
      <c r="S203" s="10">
        <v>0</v>
      </c>
      <c r="T203" s="9">
        <v>5131.8100000000004</v>
      </c>
      <c r="U203" s="10">
        <v>2.6639112263877343E-2</v>
      </c>
      <c r="V203" s="9">
        <v>4752.18</v>
      </c>
      <c r="W203" s="10">
        <v>3.5976120391888668E-2</v>
      </c>
      <c r="X203" s="9">
        <v>1038.99</v>
      </c>
      <c r="Y203" s="10">
        <v>2.9502127637825101E-2</v>
      </c>
      <c r="Z203" s="9">
        <v>4048.71</v>
      </c>
      <c r="AA203" s="10">
        <v>4.4776025316136517E-2</v>
      </c>
      <c r="AB203" s="9">
        <v>0</v>
      </c>
      <c r="AC203" s="10">
        <v>0</v>
      </c>
      <c r="AD203" s="9">
        <v>9839.8799999999992</v>
      </c>
      <c r="AE203" s="10">
        <v>3.8178808283629788E-2</v>
      </c>
      <c r="AF203" s="9">
        <v>4059.5</v>
      </c>
      <c r="AG203" s="10">
        <v>2.1986490074991292E-2</v>
      </c>
      <c r="AH203" s="9">
        <v>4626.1400000000003</v>
      </c>
      <c r="AI203" s="10">
        <v>3.0368125907454985E-2</v>
      </c>
      <c r="AJ203" s="9">
        <v>2859.64</v>
      </c>
      <c r="AK203" s="10">
        <v>4.5386810170528279E-2</v>
      </c>
      <c r="AL203" s="9">
        <v>2172.35</v>
      </c>
      <c r="AM203" s="10">
        <v>1.311891192897314E-2</v>
      </c>
      <c r="AN203" s="9">
        <v>4269.29</v>
      </c>
      <c r="AO203" s="10">
        <v>4.0474147697377463E-2</v>
      </c>
      <c r="AP203" s="9">
        <v>0</v>
      </c>
      <c r="AQ203" s="10">
        <v>0</v>
      </c>
      <c r="AR203" s="9">
        <v>17986.919999999998</v>
      </c>
      <c r="AS203" s="10">
        <v>2.6804200679667659E-2</v>
      </c>
      <c r="AT203" s="9">
        <v>42.78</v>
      </c>
      <c r="AU203" s="10">
        <v>0</v>
      </c>
      <c r="AV203" s="9">
        <v>514.53</v>
      </c>
      <c r="AW203" s="10">
        <v>2.5930037831961985E-2</v>
      </c>
      <c r="AX203" s="9">
        <v>0</v>
      </c>
      <c r="AY203" s="10">
        <v>0</v>
      </c>
      <c r="AZ203" s="9">
        <v>557.30999999999995</v>
      </c>
      <c r="BA203" s="10">
        <v>2.8085960748898478E-2</v>
      </c>
      <c r="BB203" s="9">
        <v>0</v>
      </c>
      <c r="BC203" s="10">
        <v>0</v>
      </c>
      <c r="BD203" s="9">
        <v>0</v>
      </c>
      <c r="BE203" s="10">
        <v>0</v>
      </c>
      <c r="BF203" s="9">
        <v>0</v>
      </c>
      <c r="BG203" s="10">
        <v>0</v>
      </c>
      <c r="BH203" s="9">
        <v>789.32</v>
      </c>
      <c r="BI203" s="10">
        <v>0</v>
      </c>
      <c r="BJ203" s="9">
        <v>874.66</v>
      </c>
      <c r="BK203" s="10">
        <v>-4.3805278709871285</v>
      </c>
      <c r="BL203" s="9">
        <v>1663.98</v>
      </c>
      <c r="BM203" s="10">
        <v>-8.3336505233635503</v>
      </c>
      <c r="BN203" s="9">
        <v>27.28</v>
      </c>
      <c r="BO203" s="10">
        <v>0</v>
      </c>
      <c r="BP203" s="9">
        <v>35207.18</v>
      </c>
      <c r="BQ203" s="10">
        <v>3.085465890260021E-2</v>
      </c>
    </row>
    <row r="204" spans="5:69" outlineLevel="6" x14ac:dyDescent="0.25">
      <c r="F204" s="8" t="s">
        <v>252</v>
      </c>
      <c r="J204" s="9">
        <v>0</v>
      </c>
      <c r="K204" s="10">
        <v>0</v>
      </c>
      <c r="L204" s="9">
        <v>0</v>
      </c>
      <c r="M204" s="10">
        <v>0</v>
      </c>
      <c r="N204" s="9">
        <v>0</v>
      </c>
      <c r="O204" s="10">
        <v>0</v>
      </c>
      <c r="P204" s="9">
        <v>0</v>
      </c>
      <c r="Q204" s="10">
        <v>0</v>
      </c>
      <c r="R204" s="9">
        <v>0</v>
      </c>
      <c r="S204" s="10">
        <v>0</v>
      </c>
      <c r="T204" s="9">
        <v>0</v>
      </c>
      <c r="U204" s="10">
        <v>0</v>
      </c>
      <c r="V204" s="9">
        <v>0</v>
      </c>
      <c r="W204" s="10">
        <v>0</v>
      </c>
      <c r="X204" s="9">
        <v>0</v>
      </c>
      <c r="Y204" s="10">
        <v>0</v>
      </c>
      <c r="Z204" s="9">
        <v>0</v>
      </c>
      <c r="AA204" s="10">
        <v>0</v>
      </c>
      <c r="AB204" s="9">
        <v>0</v>
      </c>
      <c r="AC204" s="10">
        <v>0</v>
      </c>
      <c r="AD204" s="9">
        <v>0</v>
      </c>
      <c r="AE204" s="10">
        <v>0</v>
      </c>
      <c r="AF204" s="9">
        <v>0</v>
      </c>
      <c r="AG204" s="10">
        <v>0</v>
      </c>
      <c r="AH204" s="9">
        <v>0</v>
      </c>
      <c r="AI204" s="10">
        <v>0</v>
      </c>
      <c r="AJ204" s="9">
        <v>0</v>
      </c>
      <c r="AK204" s="10">
        <v>0</v>
      </c>
      <c r="AL204" s="9">
        <v>0</v>
      </c>
      <c r="AM204" s="10">
        <v>0</v>
      </c>
      <c r="AN204" s="9">
        <v>0</v>
      </c>
      <c r="AO204" s="10">
        <v>0</v>
      </c>
      <c r="AP204" s="9">
        <v>0</v>
      </c>
      <c r="AQ204" s="10">
        <v>0</v>
      </c>
      <c r="AR204" s="9">
        <v>0</v>
      </c>
      <c r="AS204" s="10">
        <v>0</v>
      </c>
      <c r="AT204" s="9">
        <v>18.63</v>
      </c>
      <c r="AU204" s="10">
        <v>0</v>
      </c>
      <c r="AV204" s="9">
        <v>148.72</v>
      </c>
      <c r="AW204" s="10">
        <v>7.4948306733706232E-3</v>
      </c>
      <c r="AX204" s="9">
        <v>0</v>
      </c>
      <c r="AY204" s="10">
        <v>0</v>
      </c>
      <c r="AZ204" s="9">
        <v>167.35</v>
      </c>
      <c r="BA204" s="10">
        <v>8.4337003307461932E-3</v>
      </c>
      <c r="BB204" s="9">
        <v>0</v>
      </c>
      <c r="BC204" s="10">
        <v>0</v>
      </c>
      <c r="BD204" s="9">
        <v>0</v>
      </c>
      <c r="BE204" s="10">
        <v>0</v>
      </c>
      <c r="BF204" s="9">
        <v>0</v>
      </c>
      <c r="BG204" s="10">
        <v>0</v>
      </c>
      <c r="BH204" s="9">
        <v>0</v>
      </c>
      <c r="BI204" s="10">
        <v>0</v>
      </c>
      <c r="BJ204" s="9">
        <v>0</v>
      </c>
      <c r="BK204" s="10">
        <v>0</v>
      </c>
      <c r="BL204" s="9">
        <v>0</v>
      </c>
      <c r="BM204" s="10">
        <v>0</v>
      </c>
      <c r="BN204" s="9">
        <v>0</v>
      </c>
      <c r="BO204" s="10">
        <v>0</v>
      </c>
      <c r="BP204" s="9">
        <v>167.35</v>
      </c>
      <c r="BQ204" s="10">
        <v>1.4666119715779977E-4</v>
      </c>
    </row>
    <row r="205" spans="5:69" outlineLevel="6" x14ac:dyDescent="0.25">
      <c r="F205" s="8" t="s">
        <v>253</v>
      </c>
      <c r="J205" s="9">
        <v>0</v>
      </c>
      <c r="K205" s="10">
        <v>0</v>
      </c>
      <c r="L205" s="9">
        <v>0</v>
      </c>
      <c r="M205" s="10">
        <v>0</v>
      </c>
      <c r="N205" s="9">
        <v>0</v>
      </c>
      <c r="O205" s="10">
        <v>0</v>
      </c>
      <c r="P205" s="9">
        <v>0</v>
      </c>
      <c r="Q205" s="10">
        <v>0</v>
      </c>
      <c r="R205" s="9">
        <v>0</v>
      </c>
      <c r="S205" s="10">
        <v>0</v>
      </c>
      <c r="T205" s="9">
        <v>0</v>
      </c>
      <c r="U205" s="10">
        <v>0</v>
      </c>
      <c r="V205" s="9">
        <v>4.53</v>
      </c>
      <c r="W205" s="10">
        <v>3.4294118778172472E-5</v>
      </c>
      <c r="X205" s="9">
        <v>0</v>
      </c>
      <c r="Y205" s="10">
        <v>0</v>
      </c>
      <c r="Z205" s="9">
        <v>0</v>
      </c>
      <c r="AA205" s="10">
        <v>0</v>
      </c>
      <c r="AB205" s="9">
        <v>0</v>
      </c>
      <c r="AC205" s="10">
        <v>0</v>
      </c>
      <c r="AD205" s="9">
        <v>4.53</v>
      </c>
      <c r="AE205" s="10">
        <v>1.7576434013915104E-5</v>
      </c>
      <c r="AF205" s="9">
        <v>0</v>
      </c>
      <c r="AG205" s="10">
        <v>0</v>
      </c>
      <c r="AH205" s="9">
        <v>0</v>
      </c>
      <c r="AI205" s="10">
        <v>0</v>
      </c>
      <c r="AJ205" s="9">
        <v>0</v>
      </c>
      <c r="AK205" s="10">
        <v>0</v>
      </c>
      <c r="AL205" s="9">
        <v>0</v>
      </c>
      <c r="AM205" s="10">
        <v>0</v>
      </c>
      <c r="AN205" s="9">
        <v>0.64</v>
      </c>
      <c r="AO205" s="10">
        <v>6.067391656767654E-6</v>
      </c>
      <c r="AP205" s="9">
        <v>0</v>
      </c>
      <c r="AQ205" s="10">
        <v>0</v>
      </c>
      <c r="AR205" s="9">
        <v>0.64</v>
      </c>
      <c r="AS205" s="10">
        <v>9.5373129112640207E-7</v>
      </c>
      <c r="AT205" s="9">
        <v>0</v>
      </c>
      <c r="AU205" s="10">
        <v>0</v>
      </c>
      <c r="AV205" s="9">
        <v>0</v>
      </c>
      <c r="AW205" s="10">
        <v>0</v>
      </c>
      <c r="AX205" s="9">
        <v>0</v>
      </c>
      <c r="AY205" s="10">
        <v>0</v>
      </c>
      <c r="AZ205" s="9">
        <v>0</v>
      </c>
      <c r="BA205" s="10">
        <v>0</v>
      </c>
      <c r="BB205" s="9">
        <v>0</v>
      </c>
      <c r="BC205" s="10">
        <v>0</v>
      </c>
      <c r="BD205" s="9">
        <v>0</v>
      </c>
      <c r="BE205" s="10">
        <v>0</v>
      </c>
      <c r="BF205" s="9">
        <v>0</v>
      </c>
      <c r="BG205" s="10">
        <v>0</v>
      </c>
      <c r="BH205" s="9">
        <v>0</v>
      </c>
      <c r="BI205" s="10">
        <v>0</v>
      </c>
      <c r="BJ205" s="9">
        <v>35.340000000000003</v>
      </c>
      <c r="BK205" s="10">
        <v>-0.17699203686082038</v>
      </c>
      <c r="BL205" s="9">
        <v>35.340000000000003</v>
      </c>
      <c r="BM205" s="10">
        <v>-0.17699203686082038</v>
      </c>
      <c r="BN205" s="9">
        <v>0</v>
      </c>
      <c r="BO205" s="10">
        <v>0</v>
      </c>
      <c r="BP205" s="9">
        <v>40.51</v>
      </c>
      <c r="BQ205" s="10">
        <v>3.5501912738945132E-5</v>
      </c>
    </row>
    <row r="206" spans="5:69" outlineLevel="5" x14ac:dyDescent="0.25">
      <c r="F206" s="8" t="s">
        <v>254</v>
      </c>
      <c r="J206" s="11">
        <f t="shared" ref="J206:AO206" si="60">SUM(J199:J205)</f>
        <v>3995.43</v>
      </c>
      <c r="K206" s="12">
        <f t="shared" si="60"/>
        <v>3.9331687257058219E-2</v>
      </c>
      <c r="L206" s="11">
        <f t="shared" si="60"/>
        <v>3700</v>
      </c>
      <c r="M206" s="12">
        <f t="shared" si="60"/>
        <v>4.0654511260805173E-2</v>
      </c>
      <c r="N206" s="11">
        <f t="shared" si="60"/>
        <v>0</v>
      </c>
      <c r="O206" s="12">
        <f t="shared" si="60"/>
        <v>0</v>
      </c>
      <c r="P206" s="11">
        <f t="shared" si="60"/>
        <v>0</v>
      </c>
      <c r="Q206" s="12">
        <f t="shared" si="60"/>
        <v>0</v>
      </c>
      <c r="R206" s="11">
        <f t="shared" si="60"/>
        <v>0</v>
      </c>
      <c r="S206" s="12">
        <f t="shared" si="60"/>
        <v>0</v>
      </c>
      <c r="T206" s="11">
        <f t="shared" si="60"/>
        <v>7695.43</v>
      </c>
      <c r="U206" s="12">
        <f t="shared" si="60"/>
        <v>3.9946807011329258E-2</v>
      </c>
      <c r="V206" s="11">
        <f t="shared" si="60"/>
        <v>6985.79</v>
      </c>
      <c r="W206" s="12">
        <f t="shared" si="60"/>
        <v>5.2885543492134542E-2</v>
      </c>
      <c r="X206" s="11">
        <f t="shared" si="60"/>
        <v>1476.0900000000001</v>
      </c>
      <c r="Y206" s="12">
        <f t="shared" si="60"/>
        <v>4.1913584909303511E-2</v>
      </c>
      <c r="Z206" s="11">
        <f t="shared" si="60"/>
        <v>5969.77</v>
      </c>
      <c r="AA206" s="12">
        <f t="shared" si="60"/>
        <v>6.6021664345313022E-2</v>
      </c>
      <c r="AB206" s="11">
        <f t="shared" si="60"/>
        <v>0</v>
      </c>
      <c r="AC206" s="12">
        <f t="shared" si="60"/>
        <v>0</v>
      </c>
      <c r="AD206" s="11">
        <f t="shared" si="60"/>
        <v>14431.65</v>
      </c>
      <c r="AE206" s="12">
        <f t="shared" si="60"/>
        <v>5.5994910361350528E-2</v>
      </c>
      <c r="AF206" s="11">
        <f t="shared" si="60"/>
        <v>6191.05</v>
      </c>
      <c r="AG206" s="12">
        <f t="shared" si="60"/>
        <v>3.3531089882688714E-2</v>
      </c>
      <c r="AH206" s="11">
        <f t="shared" si="60"/>
        <v>7028.5700000000006</v>
      </c>
      <c r="AI206" s="12">
        <f t="shared" si="60"/>
        <v>4.6138789295040977E-2</v>
      </c>
      <c r="AJ206" s="11">
        <f t="shared" si="60"/>
        <v>4291.41</v>
      </c>
      <c r="AK206" s="12">
        <f t="shared" si="60"/>
        <v>6.8111164703916149E-2</v>
      </c>
      <c r="AL206" s="11">
        <f t="shared" si="60"/>
        <v>2891.72</v>
      </c>
      <c r="AM206" s="12">
        <f t="shared" si="60"/>
        <v>1.7463217254701228E-2</v>
      </c>
      <c r="AN206" s="11">
        <f t="shared" si="60"/>
        <v>6179.3300000000008</v>
      </c>
      <c r="AO206" s="12">
        <f t="shared" si="60"/>
        <v>5.858189888502198E-2</v>
      </c>
      <c r="AP206" s="11">
        <f t="shared" ref="AP206:BU206" si="61">SUM(AP199:AP205)</f>
        <v>0</v>
      </c>
      <c r="AQ206" s="12">
        <f t="shared" si="61"/>
        <v>0</v>
      </c>
      <c r="AR206" s="11">
        <f t="shared" si="61"/>
        <v>26582.079999999998</v>
      </c>
      <c r="AS206" s="12">
        <f t="shared" si="61"/>
        <v>3.9612752311289544E-2</v>
      </c>
      <c r="AT206" s="11">
        <f t="shared" si="61"/>
        <v>71.41</v>
      </c>
      <c r="AU206" s="12">
        <f t="shared" si="61"/>
        <v>0</v>
      </c>
      <c r="AV206" s="11">
        <f t="shared" si="61"/>
        <v>814.43000000000006</v>
      </c>
      <c r="AW206" s="12">
        <f t="shared" si="61"/>
        <v>4.1043672305764098E-2</v>
      </c>
      <c r="AX206" s="11">
        <f t="shared" si="61"/>
        <v>0</v>
      </c>
      <c r="AY206" s="12">
        <f t="shared" si="61"/>
        <v>0</v>
      </c>
      <c r="AZ206" s="11">
        <f t="shared" si="61"/>
        <v>885.84</v>
      </c>
      <c r="BA206" s="12">
        <f t="shared" si="61"/>
        <v>4.464242068113658E-2</v>
      </c>
      <c r="BB206" s="11">
        <f t="shared" si="61"/>
        <v>0</v>
      </c>
      <c r="BC206" s="12">
        <f t="shared" si="61"/>
        <v>0</v>
      </c>
      <c r="BD206" s="11">
        <f t="shared" si="61"/>
        <v>0</v>
      </c>
      <c r="BE206" s="12">
        <f t="shared" si="61"/>
        <v>0</v>
      </c>
      <c r="BF206" s="11">
        <f t="shared" si="61"/>
        <v>0</v>
      </c>
      <c r="BG206" s="12">
        <f t="shared" si="61"/>
        <v>0</v>
      </c>
      <c r="BH206" s="11">
        <f t="shared" si="61"/>
        <v>1144.44</v>
      </c>
      <c r="BI206" s="12">
        <f t="shared" si="61"/>
        <v>0</v>
      </c>
      <c r="BJ206" s="11">
        <f t="shared" si="61"/>
        <v>1341.4399999999998</v>
      </c>
      <c r="BK206" s="12">
        <f t="shared" si="61"/>
        <v>-6.7182851705313764</v>
      </c>
      <c r="BL206" s="11">
        <f t="shared" si="61"/>
        <v>2485.88</v>
      </c>
      <c r="BM206" s="12">
        <f t="shared" si="61"/>
        <v>-12.449942404968198</v>
      </c>
      <c r="BN206" s="11">
        <f t="shared" si="61"/>
        <v>39.21</v>
      </c>
      <c r="BO206" s="12">
        <f t="shared" si="61"/>
        <v>0</v>
      </c>
      <c r="BP206" s="11">
        <f t="shared" si="61"/>
        <v>52120.09</v>
      </c>
      <c r="BQ206" s="12">
        <f t="shared" si="61"/>
        <v>4.5676694325499062E-2</v>
      </c>
    </row>
    <row r="207" spans="5:69" outlineLevel="5" x14ac:dyDescent="0.25">
      <c r="F207" s="8" t="s">
        <v>255</v>
      </c>
      <c r="J207" s="9">
        <v>0</v>
      </c>
      <c r="K207" s="10">
        <v>0</v>
      </c>
      <c r="L207" s="9">
        <v>613</v>
      </c>
      <c r="M207" s="10">
        <v>6.7354636223982628E-3</v>
      </c>
      <c r="N207" s="9">
        <v>0</v>
      </c>
      <c r="O207" s="10">
        <v>0</v>
      </c>
      <c r="P207" s="9">
        <v>0</v>
      </c>
      <c r="Q207" s="10">
        <v>0</v>
      </c>
      <c r="R207" s="9">
        <v>0</v>
      </c>
      <c r="S207" s="10">
        <v>0</v>
      </c>
      <c r="T207" s="9">
        <v>613</v>
      </c>
      <c r="U207" s="10">
        <v>3.1820694487435836E-3</v>
      </c>
      <c r="V207" s="9">
        <v>735</v>
      </c>
      <c r="W207" s="10">
        <v>5.5642775501008306E-3</v>
      </c>
      <c r="X207" s="9">
        <v>0</v>
      </c>
      <c r="Y207" s="10">
        <v>0</v>
      </c>
      <c r="Z207" s="9">
        <v>0</v>
      </c>
      <c r="AA207" s="10">
        <v>0</v>
      </c>
      <c r="AB207" s="9">
        <v>0</v>
      </c>
      <c r="AC207" s="10">
        <v>0</v>
      </c>
      <c r="AD207" s="9">
        <v>735</v>
      </c>
      <c r="AE207" s="10">
        <v>2.8518055188140401E-3</v>
      </c>
      <c r="AF207" s="9">
        <v>630</v>
      </c>
      <c r="AG207" s="10">
        <v>3.4121169472212127E-3</v>
      </c>
      <c r="AH207" s="9">
        <v>526</v>
      </c>
      <c r="AI207" s="10">
        <v>3.4529076567767773E-3</v>
      </c>
      <c r="AJ207" s="9">
        <v>0</v>
      </c>
      <c r="AK207" s="10">
        <v>0</v>
      </c>
      <c r="AL207" s="9">
        <v>0</v>
      </c>
      <c r="AM207" s="10">
        <v>0</v>
      </c>
      <c r="AN207" s="9">
        <v>481</v>
      </c>
      <c r="AO207" s="10">
        <v>4.5600240420394398E-3</v>
      </c>
      <c r="AP207" s="9">
        <v>0</v>
      </c>
      <c r="AQ207" s="10">
        <v>0</v>
      </c>
      <c r="AR207" s="9">
        <v>1637</v>
      </c>
      <c r="AS207" s="10">
        <v>2.4394658180842501E-3</v>
      </c>
      <c r="AT207" s="9">
        <v>0</v>
      </c>
      <c r="AU207" s="10">
        <v>0</v>
      </c>
      <c r="AV207" s="9">
        <v>0</v>
      </c>
      <c r="AW207" s="10">
        <v>0</v>
      </c>
      <c r="AX207" s="9">
        <v>0</v>
      </c>
      <c r="AY207" s="10">
        <v>0</v>
      </c>
      <c r="AZ207" s="9">
        <v>0</v>
      </c>
      <c r="BA207" s="10">
        <v>0</v>
      </c>
      <c r="BB207" s="9">
        <v>0</v>
      </c>
      <c r="BC207" s="10">
        <v>0</v>
      </c>
      <c r="BD207" s="9">
        <v>0</v>
      </c>
      <c r="BE207" s="10">
        <v>0</v>
      </c>
      <c r="BF207" s="9">
        <v>0</v>
      </c>
      <c r="BG207" s="10">
        <v>0</v>
      </c>
      <c r="BH207" s="9">
        <v>0</v>
      </c>
      <c r="BI207" s="10">
        <v>0</v>
      </c>
      <c r="BJ207" s="9">
        <v>0</v>
      </c>
      <c r="BK207" s="10">
        <v>0</v>
      </c>
      <c r="BL207" s="9">
        <v>0</v>
      </c>
      <c r="BM207" s="10">
        <v>0</v>
      </c>
      <c r="BN207" s="9">
        <v>0</v>
      </c>
      <c r="BO207" s="10">
        <v>0</v>
      </c>
      <c r="BP207" s="9">
        <v>2985</v>
      </c>
      <c r="BQ207" s="10">
        <v>2.6159765372932913E-3</v>
      </c>
    </row>
    <row r="208" spans="5:69" outlineLevel="5" x14ac:dyDescent="0.25">
      <c r="F208" s="8" t="s">
        <v>256</v>
      </c>
      <c r="J208" s="9">
        <v>36245.57</v>
      </c>
      <c r="K208" s="10">
        <v>0.35680750850191639</v>
      </c>
      <c r="L208" s="9">
        <v>36147.33</v>
      </c>
      <c r="M208" s="10">
        <v>0.39717622554947046</v>
      </c>
      <c r="N208" s="9">
        <v>0</v>
      </c>
      <c r="O208" s="10">
        <v>0</v>
      </c>
      <c r="P208" s="9">
        <v>0</v>
      </c>
      <c r="Q208" s="10">
        <v>0</v>
      </c>
      <c r="R208" s="9">
        <v>0</v>
      </c>
      <c r="S208" s="10">
        <v>0</v>
      </c>
      <c r="T208" s="9">
        <v>72392.899999999994</v>
      </c>
      <c r="U208" s="10">
        <v>0.37578994354967271</v>
      </c>
      <c r="V208" s="9">
        <v>66040.69</v>
      </c>
      <c r="W208" s="10">
        <v>0.49995745409546727</v>
      </c>
      <c r="X208" s="9">
        <v>13282.79</v>
      </c>
      <c r="Y208" s="10">
        <v>0.37716490627092358</v>
      </c>
      <c r="Z208" s="9">
        <v>53630.53</v>
      </c>
      <c r="AA208" s="10">
        <v>0.59311780023706784</v>
      </c>
      <c r="AB208" s="9">
        <v>0</v>
      </c>
      <c r="AC208" s="10">
        <v>0</v>
      </c>
      <c r="AD208" s="9">
        <v>132954.01</v>
      </c>
      <c r="AE208" s="10">
        <v>0.51586255709722051</v>
      </c>
      <c r="AF208" s="9">
        <v>55062.22</v>
      </c>
      <c r="AG208" s="10">
        <v>0.29822021272003624</v>
      </c>
      <c r="AH208" s="9">
        <v>67334.559999999998</v>
      </c>
      <c r="AI208" s="10">
        <v>0.44201524294618882</v>
      </c>
      <c r="AJ208" s="9">
        <v>39387.410000000003</v>
      </c>
      <c r="AK208" s="10">
        <v>0.62513774488354046</v>
      </c>
      <c r="AL208" s="9">
        <v>28728.36</v>
      </c>
      <c r="AM208" s="10">
        <v>0.17349175993916027</v>
      </c>
      <c r="AN208" s="9">
        <v>58259.82</v>
      </c>
      <c r="AO208" s="10">
        <v>0.55232054030122701</v>
      </c>
      <c r="AP208" s="9">
        <v>0</v>
      </c>
      <c r="AQ208" s="10">
        <v>0</v>
      </c>
      <c r="AR208" s="9">
        <v>248772.37</v>
      </c>
      <c r="AS208" s="10">
        <v>0.3707218650573047</v>
      </c>
      <c r="AT208" s="9">
        <v>672</v>
      </c>
      <c r="AU208" s="10">
        <v>0</v>
      </c>
      <c r="AV208" s="9">
        <v>5320.31</v>
      </c>
      <c r="AW208" s="10">
        <v>0.26812010879397835</v>
      </c>
      <c r="AX208" s="9">
        <v>0</v>
      </c>
      <c r="AY208" s="10">
        <v>0</v>
      </c>
      <c r="AZ208" s="9">
        <v>5992.31</v>
      </c>
      <c r="BA208" s="10">
        <v>0.30198593862523887</v>
      </c>
      <c r="BB208" s="9">
        <v>0</v>
      </c>
      <c r="BC208" s="10">
        <v>0</v>
      </c>
      <c r="BD208" s="9">
        <v>0</v>
      </c>
      <c r="BE208" s="10">
        <v>0</v>
      </c>
      <c r="BF208" s="9">
        <v>0</v>
      </c>
      <c r="BG208" s="10">
        <v>0</v>
      </c>
      <c r="BH208" s="9">
        <v>10040</v>
      </c>
      <c r="BI208" s="10">
        <v>0</v>
      </c>
      <c r="BJ208" s="9">
        <v>3030.5</v>
      </c>
      <c r="BK208" s="10">
        <v>-15.177542945860671</v>
      </c>
      <c r="BL208" s="9">
        <v>13070.5</v>
      </c>
      <c r="BM208" s="10">
        <v>-65.46050984123805</v>
      </c>
      <c r="BN208" s="9">
        <v>0</v>
      </c>
      <c r="BO208" s="10">
        <v>0</v>
      </c>
      <c r="BP208" s="9">
        <v>473182.09</v>
      </c>
      <c r="BQ208" s="10">
        <v>0.41468450429058712</v>
      </c>
    </row>
    <row r="209" spans="5:69" outlineLevel="5" x14ac:dyDescent="0.25">
      <c r="F209" s="8" t="s">
        <v>257</v>
      </c>
      <c r="J209" s="9">
        <v>6149.23</v>
      </c>
      <c r="K209" s="10">
        <v>6.0534057969159789E-2</v>
      </c>
      <c r="L209" s="9">
        <v>3286.05</v>
      </c>
      <c r="M209" s="10">
        <v>3.610615046718077E-2</v>
      </c>
      <c r="N209" s="9">
        <v>0</v>
      </c>
      <c r="O209" s="10">
        <v>0</v>
      </c>
      <c r="P209" s="9">
        <v>0</v>
      </c>
      <c r="Q209" s="10">
        <v>0</v>
      </c>
      <c r="R209" s="9">
        <v>0</v>
      </c>
      <c r="S209" s="10">
        <v>0</v>
      </c>
      <c r="T209" s="9">
        <v>9435.2800000000007</v>
      </c>
      <c r="U209" s="10">
        <v>4.8978329899414946E-2</v>
      </c>
      <c r="V209" s="9">
        <v>9871.64</v>
      </c>
      <c r="W209" s="10">
        <v>7.4732714060785535E-2</v>
      </c>
      <c r="X209" s="9">
        <v>3475.16</v>
      </c>
      <c r="Y209" s="10">
        <v>9.8677190234616574E-2</v>
      </c>
      <c r="Z209" s="9">
        <v>11122.07</v>
      </c>
      <c r="AA209" s="10">
        <v>0.12300265711494338</v>
      </c>
      <c r="AB209" s="9">
        <v>0</v>
      </c>
      <c r="AC209" s="10">
        <v>0</v>
      </c>
      <c r="AD209" s="9">
        <v>24468.87</v>
      </c>
      <c r="AE209" s="10">
        <v>9.4939399326725571E-2</v>
      </c>
      <c r="AF209" s="9">
        <v>9783.6</v>
      </c>
      <c r="AG209" s="10">
        <v>5.2988551372751526E-2</v>
      </c>
      <c r="AH209" s="9">
        <v>6754.67</v>
      </c>
      <c r="AI209" s="10">
        <v>4.4340782817491251E-2</v>
      </c>
      <c r="AJ209" s="9">
        <v>6735.8</v>
      </c>
      <c r="AK209" s="10">
        <v>0.10690732957527675</v>
      </c>
      <c r="AL209" s="9">
        <v>3537.78</v>
      </c>
      <c r="AM209" s="10">
        <v>2.1364800443797086E-2</v>
      </c>
      <c r="AN209" s="9">
        <v>10118.81</v>
      </c>
      <c r="AO209" s="10">
        <v>9.5929349016276727E-2</v>
      </c>
      <c r="AP209" s="9">
        <v>0</v>
      </c>
      <c r="AQ209" s="10">
        <v>0</v>
      </c>
      <c r="AR209" s="9">
        <v>36930.660000000003</v>
      </c>
      <c r="AS209" s="10">
        <v>5.503425944367215E-2</v>
      </c>
      <c r="AT209" s="9">
        <v>18</v>
      </c>
      <c r="AU209" s="10">
        <v>0</v>
      </c>
      <c r="AV209" s="9">
        <v>2978.74</v>
      </c>
      <c r="AW209" s="10">
        <v>0.15011533028507268</v>
      </c>
      <c r="AX209" s="9">
        <v>0</v>
      </c>
      <c r="AY209" s="10">
        <v>0</v>
      </c>
      <c r="AZ209" s="9">
        <v>2996.74</v>
      </c>
      <c r="BA209" s="10">
        <v>0.15102245072698145</v>
      </c>
      <c r="BB209" s="9">
        <v>0</v>
      </c>
      <c r="BC209" s="10">
        <v>0</v>
      </c>
      <c r="BD209" s="9">
        <v>0</v>
      </c>
      <c r="BE209" s="10">
        <v>0</v>
      </c>
      <c r="BF209" s="9">
        <v>0</v>
      </c>
      <c r="BG209" s="10">
        <v>0</v>
      </c>
      <c r="BH209" s="9">
        <v>2690.92</v>
      </c>
      <c r="BI209" s="10">
        <v>0</v>
      </c>
      <c r="BJ209" s="9">
        <v>0</v>
      </c>
      <c r="BK209" s="10">
        <v>0</v>
      </c>
      <c r="BL209" s="9">
        <v>2690.92</v>
      </c>
      <c r="BM209" s="10">
        <v>-13.476836780688137</v>
      </c>
      <c r="BN209" s="9">
        <v>0</v>
      </c>
      <c r="BO209" s="10">
        <v>0</v>
      </c>
      <c r="BP209" s="9">
        <v>76522.47</v>
      </c>
      <c r="BQ209" s="10">
        <v>6.7062306899741964E-2</v>
      </c>
    </row>
    <row r="210" spans="5:69" outlineLevel="5" x14ac:dyDescent="0.25">
      <c r="F210" s="8" t="s">
        <v>258</v>
      </c>
      <c r="J210" s="9">
        <v>330</v>
      </c>
      <c r="K210" s="10">
        <v>3.2485756964404865E-3</v>
      </c>
      <c r="L210" s="9">
        <v>0</v>
      </c>
      <c r="M210" s="10">
        <v>0</v>
      </c>
      <c r="N210" s="9">
        <v>0</v>
      </c>
      <c r="O210" s="10">
        <v>0</v>
      </c>
      <c r="P210" s="9">
        <v>0</v>
      </c>
      <c r="Q210" s="10">
        <v>0</v>
      </c>
      <c r="R210" s="9">
        <v>0</v>
      </c>
      <c r="S210" s="10">
        <v>0</v>
      </c>
      <c r="T210" s="9">
        <v>330</v>
      </c>
      <c r="U210" s="10">
        <v>1.7130227048701185E-3</v>
      </c>
      <c r="V210" s="9">
        <v>0</v>
      </c>
      <c r="W210" s="10">
        <v>0</v>
      </c>
      <c r="X210" s="9">
        <v>0</v>
      </c>
      <c r="Y210" s="10">
        <v>0</v>
      </c>
      <c r="Z210" s="9">
        <v>0</v>
      </c>
      <c r="AA210" s="10">
        <v>0</v>
      </c>
      <c r="AB210" s="9">
        <v>0</v>
      </c>
      <c r="AC210" s="10">
        <v>0</v>
      </c>
      <c r="AD210" s="9">
        <v>0</v>
      </c>
      <c r="AE210" s="10">
        <v>0</v>
      </c>
      <c r="AF210" s="9">
        <v>0</v>
      </c>
      <c r="AG210" s="10">
        <v>0</v>
      </c>
      <c r="AH210" s="9">
        <v>0</v>
      </c>
      <c r="AI210" s="10">
        <v>0</v>
      </c>
      <c r="AJ210" s="9">
        <v>0</v>
      </c>
      <c r="AK210" s="10">
        <v>0</v>
      </c>
      <c r="AL210" s="9">
        <v>2771.81</v>
      </c>
      <c r="AM210" s="10">
        <v>1.6739075781456506E-2</v>
      </c>
      <c r="AN210" s="9">
        <v>0</v>
      </c>
      <c r="AO210" s="10">
        <v>0</v>
      </c>
      <c r="AP210" s="9">
        <v>0</v>
      </c>
      <c r="AQ210" s="10">
        <v>0</v>
      </c>
      <c r="AR210" s="9">
        <v>2771.81</v>
      </c>
      <c r="AS210" s="10">
        <v>4.1305655157141755E-3</v>
      </c>
      <c r="AT210" s="9">
        <v>0</v>
      </c>
      <c r="AU210" s="10">
        <v>0</v>
      </c>
      <c r="AV210" s="9">
        <v>0</v>
      </c>
      <c r="AW210" s="10">
        <v>0</v>
      </c>
      <c r="AX210" s="9">
        <v>0</v>
      </c>
      <c r="AY210" s="10">
        <v>0</v>
      </c>
      <c r="AZ210" s="9">
        <v>0</v>
      </c>
      <c r="BA210" s="10">
        <v>0</v>
      </c>
      <c r="BB210" s="9">
        <v>0</v>
      </c>
      <c r="BC210" s="10">
        <v>0</v>
      </c>
      <c r="BD210" s="9">
        <v>0</v>
      </c>
      <c r="BE210" s="10">
        <v>0</v>
      </c>
      <c r="BF210" s="9">
        <v>0</v>
      </c>
      <c r="BG210" s="10">
        <v>0</v>
      </c>
      <c r="BH210" s="9">
        <v>0</v>
      </c>
      <c r="BI210" s="10">
        <v>0</v>
      </c>
      <c r="BJ210" s="9">
        <v>0</v>
      </c>
      <c r="BK210" s="10">
        <v>0</v>
      </c>
      <c r="BL210" s="9">
        <v>0</v>
      </c>
      <c r="BM210" s="10">
        <v>0</v>
      </c>
      <c r="BN210" s="9">
        <v>440</v>
      </c>
      <c r="BO210" s="10">
        <v>0</v>
      </c>
      <c r="BP210" s="9">
        <v>3541.81</v>
      </c>
      <c r="BQ210" s="10">
        <v>3.1039503717087947E-3</v>
      </c>
    </row>
    <row r="211" spans="5:69" outlineLevel="5" x14ac:dyDescent="0.25">
      <c r="F211" s="8" t="s">
        <v>259</v>
      </c>
      <c r="J211" s="9">
        <v>0</v>
      </c>
      <c r="K211" s="10">
        <v>0</v>
      </c>
      <c r="L211" s="9">
        <v>0</v>
      </c>
      <c r="M211" s="10">
        <v>0</v>
      </c>
      <c r="N211" s="9">
        <v>0</v>
      </c>
      <c r="O211" s="10">
        <v>0</v>
      </c>
      <c r="P211" s="9">
        <v>0</v>
      </c>
      <c r="Q211" s="10">
        <v>0</v>
      </c>
      <c r="R211" s="9">
        <v>0</v>
      </c>
      <c r="S211" s="10">
        <v>0</v>
      </c>
      <c r="T211" s="9">
        <v>0</v>
      </c>
      <c r="U211" s="10">
        <v>0</v>
      </c>
      <c r="V211" s="9">
        <v>0</v>
      </c>
      <c r="W211" s="10">
        <v>0</v>
      </c>
      <c r="X211" s="9">
        <v>0</v>
      </c>
      <c r="Y211" s="10">
        <v>0</v>
      </c>
      <c r="Z211" s="9">
        <v>550</v>
      </c>
      <c r="AA211" s="10">
        <v>6.0826322270241834E-3</v>
      </c>
      <c r="AB211" s="9">
        <v>0</v>
      </c>
      <c r="AC211" s="10">
        <v>0</v>
      </c>
      <c r="AD211" s="9">
        <v>550</v>
      </c>
      <c r="AE211" s="10">
        <v>2.1340041297247918E-3</v>
      </c>
      <c r="AF211" s="9">
        <v>0</v>
      </c>
      <c r="AG211" s="10">
        <v>0</v>
      </c>
      <c r="AH211" s="9">
        <v>0</v>
      </c>
      <c r="AI211" s="10">
        <v>0</v>
      </c>
      <c r="AJ211" s="9">
        <v>0</v>
      </c>
      <c r="AK211" s="10">
        <v>0</v>
      </c>
      <c r="AL211" s="9">
        <v>0</v>
      </c>
      <c r="AM211" s="10">
        <v>0</v>
      </c>
      <c r="AN211" s="9">
        <v>0</v>
      </c>
      <c r="AO211" s="10">
        <v>0</v>
      </c>
      <c r="AP211" s="9">
        <v>0</v>
      </c>
      <c r="AQ211" s="10">
        <v>0</v>
      </c>
      <c r="AR211" s="9">
        <v>0</v>
      </c>
      <c r="AS211" s="10">
        <v>0</v>
      </c>
      <c r="AT211" s="9">
        <v>0</v>
      </c>
      <c r="AU211" s="10">
        <v>0</v>
      </c>
      <c r="AV211" s="9">
        <v>0</v>
      </c>
      <c r="AW211" s="10">
        <v>0</v>
      </c>
      <c r="AX211" s="9">
        <v>0</v>
      </c>
      <c r="AY211" s="10">
        <v>0</v>
      </c>
      <c r="AZ211" s="9">
        <v>0</v>
      </c>
      <c r="BA211" s="10">
        <v>0</v>
      </c>
      <c r="BB211" s="9">
        <v>0</v>
      </c>
      <c r="BC211" s="10">
        <v>0</v>
      </c>
      <c r="BD211" s="9">
        <v>0</v>
      </c>
      <c r="BE211" s="10">
        <v>0</v>
      </c>
      <c r="BF211" s="9">
        <v>0</v>
      </c>
      <c r="BG211" s="10">
        <v>0</v>
      </c>
      <c r="BH211" s="9">
        <v>0</v>
      </c>
      <c r="BI211" s="10">
        <v>0</v>
      </c>
      <c r="BJ211" s="9">
        <v>11076.96</v>
      </c>
      <c r="BK211" s="10">
        <v>-55.476335954324632</v>
      </c>
      <c r="BL211" s="9">
        <v>11076.96</v>
      </c>
      <c r="BM211" s="10">
        <v>-55.476335954324632</v>
      </c>
      <c r="BN211" s="9">
        <v>0</v>
      </c>
      <c r="BO211" s="10">
        <v>0</v>
      </c>
      <c r="BP211" s="9">
        <v>11626.96</v>
      </c>
      <c r="BQ211" s="10">
        <v>1.0189566016766367E-2</v>
      </c>
    </row>
    <row r="212" spans="5:69" outlineLevel="6" x14ac:dyDescent="0.25">
      <c r="E212" s="8" t="s">
        <v>260</v>
      </c>
    </row>
    <row r="213" spans="5:69" outlineLevel="6" x14ac:dyDescent="0.25">
      <c r="F213" s="8" t="s">
        <v>261</v>
      </c>
      <c r="J213" s="9">
        <v>744.36</v>
      </c>
      <c r="K213" s="10">
        <v>7.3276054709164864E-3</v>
      </c>
      <c r="L213" s="9">
        <v>796.49</v>
      </c>
      <c r="M213" s="10">
        <v>8.751597749761815E-3</v>
      </c>
      <c r="N213" s="9">
        <v>0</v>
      </c>
      <c r="O213" s="10">
        <v>0</v>
      </c>
      <c r="P213" s="9">
        <v>0</v>
      </c>
      <c r="Q213" s="10">
        <v>0</v>
      </c>
      <c r="R213" s="9">
        <v>2093.37</v>
      </c>
      <c r="S213" s="10">
        <v>43.485043622766923</v>
      </c>
      <c r="T213" s="9">
        <v>3634.22</v>
      </c>
      <c r="U213" s="10">
        <v>1.8865155680282065E-2</v>
      </c>
      <c r="V213" s="9">
        <v>0</v>
      </c>
      <c r="W213" s="10">
        <v>0</v>
      </c>
      <c r="X213" s="9">
        <v>0</v>
      </c>
      <c r="Y213" s="10">
        <v>0</v>
      </c>
      <c r="Z213" s="9">
        <v>0</v>
      </c>
      <c r="AA213" s="10">
        <v>0</v>
      </c>
      <c r="AB213" s="9">
        <v>0</v>
      </c>
      <c r="AC213" s="10">
        <v>0</v>
      </c>
      <c r="AD213" s="9">
        <v>0</v>
      </c>
      <c r="AE213" s="10">
        <v>0</v>
      </c>
      <c r="AF213" s="9">
        <v>662.78</v>
      </c>
      <c r="AG213" s="10">
        <v>3.5896553496496436E-3</v>
      </c>
      <c r="AH213" s="9">
        <v>692.28</v>
      </c>
      <c r="AI213" s="10">
        <v>4.5444466019646914E-3</v>
      </c>
      <c r="AJ213" s="9">
        <v>0</v>
      </c>
      <c r="AK213" s="10">
        <v>0</v>
      </c>
      <c r="AL213" s="9">
        <v>1305.1099999999999</v>
      </c>
      <c r="AM213" s="10">
        <v>7.8816135280328371E-3</v>
      </c>
      <c r="AN213" s="9">
        <v>0</v>
      </c>
      <c r="AO213" s="10">
        <v>0</v>
      </c>
      <c r="AP213" s="9">
        <v>2193.36</v>
      </c>
      <c r="AQ213" s="10">
        <v>0</v>
      </c>
      <c r="AR213" s="9">
        <v>4853.53</v>
      </c>
      <c r="AS213" s="10">
        <v>7.2327553647198841E-3</v>
      </c>
      <c r="AT213" s="9">
        <v>0</v>
      </c>
      <c r="AU213" s="10">
        <v>0</v>
      </c>
      <c r="AV213" s="9">
        <v>0</v>
      </c>
      <c r="AW213" s="10">
        <v>0</v>
      </c>
      <c r="AX213" s="9">
        <v>0</v>
      </c>
      <c r="AY213" s="10">
        <v>0</v>
      </c>
      <c r="AZ213" s="9">
        <v>0</v>
      </c>
      <c r="BA213" s="10">
        <v>0</v>
      </c>
      <c r="BB213" s="9">
        <v>0</v>
      </c>
      <c r="BC213" s="10">
        <v>0</v>
      </c>
      <c r="BD213" s="9">
        <v>3256.4</v>
      </c>
      <c r="BE213" s="10">
        <v>0</v>
      </c>
      <c r="BF213" s="9">
        <v>0</v>
      </c>
      <c r="BG213" s="10">
        <v>0</v>
      </c>
      <c r="BH213" s="9">
        <v>0</v>
      </c>
      <c r="BI213" s="10">
        <v>0</v>
      </c>
      <c r="BJ213" s="9">
        <v>0</v>
      </c>
      <c r="BK213" s="10">
        <v>0</v>
      </c>
      <c r="BL213" s="9">
        <v>0</v>
      </c>
      <c r="BM213" s="10">
        <v>0</v>
      </c>
      <c r="BN213" s="9">
        <v>0</v>
      </c>
      <c r="BO213" s="10">
        <v>0</v>
      </c>
      <c r="BP213" s="9">
        <v>11744.15</v>
      </c>
      <c r="BQ213" s="10">
        <v>1.0292268291609048E-2</v>
      </c>
    </row>
    <row r="214" spans="5:69" outlineLevel="6" x14ac:dyDescent="0.25">
      <c r="F214" s="8" t="s">
        <v>262</v>
      </c>
      <c r="J214" s="9">
        <v>289.45999999999998</v>
      </c>
      <c r="K214" s="10">
        <v>2.8494930942171612E-3</v>
      </c>
      <c r="L214" s="9">
        <v>1007.37</v>
      </c>
      <c r="M214" s="10">
        <v>1.1068685137512786E-2</v>
      </c>
      <c r="N214" s="9">
        <v>0</v>
      </c>
      <c r="O214" s="10">
        <v>0</v>
      </c>
      <c r="P214" s="9">
        <v>0</v>
      </c>
      <c r="Q214" s="10">
        <v>0</v>
      </c>
      <c r="R214" s="9">
        <v>0</v>
      </c>
      <c r="S214" s="10">
        <v>0</v>
      </c>
      <c r="T214" s="9">
        <v>1296.83</v>
      </c>
      <c r="U214" s="10">
        <v>6.7318158616870164E-3</v>
      </c>
      <c r="V214" s="9">
        <v>0</v>
      </c>
      <c r="W214" s="10">
        <v>0</v>
      </c>
      <c r="X214" s="9">
        <v>0</v>
      </c>
      <c r="Y214" s="10">
        <v>0</v>
      </c>
      <c r="Z214" s="9">
        <v>0</v>
      </c>
      <c r="AA214" s="10">
        <v>0</v>
      </c>
      <c r="AB214" s="9">
        <v>0</v>
      </c>
      <c r="AC214" s="10">
        <v>0</v>
      </c>
      <c r="AD214" s="9">
        <v>0</v>
      </c>
      <c r="AE214" s="10">
        <v>0</v>
      </c>
      <c r="AF214" s="9">
        <v>916.45</v>
      </c>
      <c r="AG214" s="10">
        <v>4.9635469464775882E-3</v>
      </c>
      <c r="AH214" s="9">
        <v>1758.51</v>
      </c>
      <c r="AI214" s="10">
        <v>1.1543674227221542E-2</v>
      </c>
      <c r="AJ214" s="9">
        <v>1532.83</v>
      </c>
      <c r="AK214" s="10">
        <v>2.432832952178976E-2</v>
      </c>
      <c r="AL214" s="9">
        <v>2536.4699999999998</v>
      </c>
      <c r="AM214" s="10">
        <v>1.5317847741147835E-2</v>
      </c>
      <c r="AN214" s="9">
        <v>0</v>
      </c>
      <c r="AO214" s="10">
        <v>0</v>
      </c>
      <c r="AP214" s="9">
        <v>0</v>
      </c>
      <c r="AQ214" s="10">
        <v>0</v>
      </c>
      <c r="AR214" s="9">
        <v>6744.26</v>
      </c>
      <c r="AS214" s="10">
        <v>1.0050330933581483E-2</v>
      </c>
      <c r="AT214" s="9">
        <v>0</v>
      </c>
      <c r="AU214" s="10">
        <v>0</v>
      </c>
      <c r="AV214" s="9">
        <v>0</v>
      </c>
      <c r="AW214" s="10">
        <v>0</v>
      </c>
      <c r="AX214" s="9">
        <v>0</v>
      </c>
      <c r="AY214" s="10">
        <v>0</v>
      </c>
      <c r="AZ214" s="9">
        <v>0</v>
      </c>
      <c r="BA214" s="10">
        <v>0</v>
      </c>
      <c r="BB214" s="9">
        <v>0</v>
      </c>
      <c r="BC214" s="10">
        <v>0</v>
      </c>
      <c r="BD214" s="9">
        <v>0</v>
      </c>
      <c r="BE214" s="10">
        <v>0</v>
      </c>
      <c r="BF214" s="9">
        <v>733.85</v>
      </c>
      <c r="BG214" s="10">
        <v>0</v>
      </c>
      <c r="BH214" s="9">
        <v>442.91</v>
      </c>
      <c r="BI214" s="10">
        <v>0</v>
      </c>
      <c r="BJ214" s="9">
        <v>0</v>
      </c>
      <c r="BK214" s="10">
        <v>0</v>
      </c>
      <c r="BL214" s="9">
        <v>1176.76</v>
      </c>
      <c r="BM214" s="10">
        <v>-5.8935243151199481</v>
      </c>
      <c r="BN214" s="9">
        <v>0</v>
      </c>
      <c r="BO214" s="10">
        <v>0</v>
      </c>
      <c r="BP214" s="9">
        <v>9217.85</v>
      </c>
      <c r="BQ214" s="10">
        <v>8.0782845307500722E-3</v>
      </c>
    </row>
    <row r="215" spans="5:69" outlineLevel="5" x14ac:dyDescent="0.25">
      <c r="F215" s="8" t="s">
        <v>263</v>
      </c>
      <c r="J215" s="11">
        <f t="shared" ref="J215:AO215" si="62">SUM(J212:J214)</f>
        <v>1033.82</v>
      </c>
      <c r="K215" s="12">
        <f t="shared" si="62"/>
        <v>1.0177098565133647E-2</v>
      </c>
      <c r="L215" s="11">
        <f t="shared" si="62"/>
        <v>1803.8600000000001</v>
      </c>
      <c r="M215" s="12">
        <f t="shared" si="62"/>
        <v>1.9820282887274603E-2</v>
      </c>
      <c r="N215" s="11">
        <f t="shared" si="62"/>
        <v>0</v>
      </c>
      <c r="O215" s="12">
        <f t="shared" si="62"/>
        <v>0</v>
      </c>
      <c r="P215" s="11">
        <f t="shared" si="62"/>
        <v>0</v>
      </c>
      <c r="Q215" s="12">
        <f t="shared" si="62"/>
        <v>0</v>
      </c>
      <c r="R215" s="11">
        <f t="shared" si="62"/>
        <v>2093.37</v>
      </c>
      <c r="S215" s="12">
        <f t="shared" si="62"/>
        <v>43.485043622766923</v>
      </c>
      <c r="T215" s="11">
        <f t="shared" si="62"/>
        <v>4931.0499999999993</v>
      </c>
      <c r="U215" s="12">
        <f t="shared" si="62"/>
        <v>2.559697154196908E-2</v>
      </c>
      <c r="V215" s="11">
        <f t="shared" si="62"/>
        <v>0</v>
      </c>
      <c r="W215" s="12">
        <f t="shared" si="62"/>
        <v>0</v>
      </c>
      <c r="X215" s="11">
        <f t="shared" si="62"/>
        <v>0</v>
      </c>
      <c r="Y215" s="12">
        <f t="shared" si="62"/>
        <v>0</v>
      </c>
      <c r="Z215" s="11">
        <f t="shared" si="62"/>
        <v>0</v>
      </c>
      <c r="AA215" s="12">
        <f t="shared" si="62"/>
        <v>0</v>
      </c>
      <c r="AB215" s="11">
        <f t="shared" si="62"/>
        <v>0</v>
      </c>
      <c r="AC215" s="12">
        <f t="shared" si="62"/>
        <v>0</v>
      </c>
      <c r="AD215" s="11">
        <f t="shared" si="62"/>
        <v>0</v>
      </c>
      <c r="AE215" s="12">
        <f t="shared" si="62"/>
        <v>0</v>
      </c>
      <c r="AF215" s="11">
        <f t="shared" si="62"/>
        <v>1579.23</v>
      </c>
      <c r="AG215" s="12">
        <f t="shared" si="62"/>
        <v>8.5532022961272314E-3</v>
      </c>
      <c r="AH215" s="11">
        <f t="shared" si="62"/>
        <v>2450.79</v>
      </c>
      <c r="AI215" s="12">
        <f t="shared" si="62"/>
        <v>1.6088120829186234E-2</v>
      </c>
      <c r="AJ215" s="11">
        <f t="shared" si="62"/>
        <v>1532.83</v>
      </c>
      <c r="AK215" s="12">
        <f t="shared" si="62"/>
        <v>2.432832952178976E-2</v>
      </c>
      <c r="AL215" s="11">
        <f t="shared" si="62"/>
        <v>3841.58</v>
      </c>
      <c r="AM215" s="12">
        <f t="shared" si="62"/>
        <v>2.3199461269180672E-2</v>
      </c>
      <c r="AN215" s="11">
        <f t="shared" si="62"/>
        <v>0</v>
      </c>
      <c r="AO215" s="12">
        <f t="shared" si="62"/>
        <v>0</v>
      </c>
      <c r="AP215" s="11">
        <f t="shared" ref="AP215:BU215" si="63">SUM(AP212:AP214)</f>
        <v>2193.36</v>
      </c>
      <c r="AQ215" s="12">
        <f t="shared" si="63"/>
        <v>0</v>
      </c>
      <c r="AR215" s="11">
        <f t="shared" si="63"/>
        <v>11597.79</v>
      </c>
      <c r="AS215" s="12">
        <f t="shared" si="63"/>
        <v>1.7283086298301366E-2</v>
      </c>
      <c r="AT215" s="11">
        <f t="shared" si="63"/>
        <v>0</v>
      </c>
      <c r="AU215" s="12">
        <f t="shared" si="63"/>
        <v>0</v>
      </c>
      <c r="AV215" s="11">
        <f t="shared" si="63"/>
        <v>0</v>
      </c>
      <c r="AW215" s="12">
        <f t="shared" si="63"/>
        <v>0</v>
      </c>
      <c r="AX215" s="11">
        <f t="shared" si="63"/>
        <v>0</v>
      </c>
      <c r="AY215" s="12">
        <f t="shared" si="63"/>
        <v>0</v>
      </c>
      <c r="AZ215" s="11">
        <f t="shared" si="63"/>
        <v>0</v>
      </c>
      <c r="BA215" s="12">
        <f t="shared" si="63"/>
        <v>0</v>
      </c>
      <c r="BB215" s="11">
        <f t="shared" si="63"/>
        <v>0</v>
      </c>
      <c r="BC215" s="12">
        <f t="shared" si="63"/>
        <v>0</v>
      </c>
      <c r="BD215" s="11">
        <f t="shared" si="63"/>
        <v>3256.4</v>
      </c>
      <c r="BE215" s="12">
        <f t="shared" si="63"/>
        <v>0</v>
      </c>
      <c r="BF215" s="11">
        <f t="shared" si="63"/>
        <v>733.85</v>
      </c>
      <c r="BG215" s="12">
        <f t="shared" si="63"/>
        <v>0</v>
      </c>
      <c r="BH215" s="11">
        <f t="shared" si="63"/>
        <v>442.91</v>
      </c>
      <c r="BI215" s="12">
        <f t="shared" si="63"/>
        <v>0</v>
      </c>
      <c r="BJ215" s="11">
        <f t="shared" si="63"/>
        <v>0</v>
      </c>
      <c r="BK215" s="12">
        <f t="shared" si="63"/>
        <v>0</v>
      </c>
      <c r="BL215" s="11">
        <f t="shared" si="63"/>
        <v>1176.76</v>
      </c>
      <c r="BM215" s="12">
        <f t="shared" si="63"/>
        <v>-5.8935243151199481</v>
      </c>
      <c r="BN215" s="11">
        <f t="shared" si="63"/>
        <v>0</v>
      </c>
      <c r="BO215" s="12">
        <f t="shared" si="63"/>
        <v>0</v>
      </c>
      <c r="BP215" s="11">
        <f t="shared" si="63"/>
        <v>20962</v>
      </c>
      <c r="BQ215" s="12">
        <f t="shared" si="63"/>
        <v>1.837055282235912E-2</v>
      </c>
    </row>
    <row r="216" spans="5:69" outlineLevel="5" x14ac:dyDescent="0.25">
      <c r="F216" s="8" t="s">
        <v>264</v>
      </c>
      <c r="J216" s="9">
        <v>-2500</v>
      </c>
      <c r="K216" s="10">
        <v>-2.461042194273096E-2</v>
      </c>
      <c r="L216" s="9">
        <v>-2500</v>
      </c>
      <c r="M216" s="10">
        <v>-2.7469264365408901E-2</v>
      </c>
      <c r="N216" s="9">
        <v>0</v>
      </c>
      <c r="O216" s="10">
        <v>0</v>
      </c>
      <c r="P216" s="9">
        <v>0</v>
      </c>
      <c r="Q216" s="10">
        <v>0</v>
      </c>
      <c r="R216" s="9">
        <v>5000</v>
      </c>
      <c r="S216" s="10">
        <v>103.86373078520981</v>
      </c>
      <c r="T216" s="9">
        <v>0</v>
      </c>
      <c r="U216" s="10">
        <v>0</v>
      </c>
      <c r="V216" s="9">
        <v>0</v>
      </c>
      <c r="W216" s="10">
        <v>0</v>
      </c>
      <c r="X216" s="9">
        <v>0</v>
      </c>
      <c r="Y216" s="10">
        <v>0</v>
      </c>
      <c r="Z216" s="9">
        <v>0</v>
      </c>
      <c r="AA216" s="10">
        <v>0</v>
      </c>
      <c r="AB216" s="9">
        <v>0</v>
      </c>
      <c r="AC216" s="10">
        <v>0</v>
      </c>
      <c r="AD216" s="9">
        <v>0</v>
      </c>
      <c r="AE216" s="10">
        <v>0</v>
      </c>
      <c r="AF216" s="9">
        <v>0</v>
      </c>
      <c r="AG216" s="10">
        <v>0</v>
      </c>
      <c r="AH216" s="9">
        <v>172.46</v>
      </c>
      <c r="AI216" s="10">
        <v>1.1321073279234278E-3</v>
      </c>
      <c r="AJ216" s="9">
        <v>0</v>
      </c>
      <c r="AK216" s="10">
        <v>0</v>
      </c>
      <c r="AL216" s="9">
        <v>873.81</v>
      </c>
      <c r="AM216" s="10">
        <v>5.2769749039777289E-3</v>
      </c>
      <c r="AN216" s="9">
        <v>0</v>
      </c>
      <c r="AO216" s="10">
        <v>0</v>
      </c>
      <c r="AP216" s="9">
        <v>0</v>
      </c>
      <c r="AQ216" s="10">
        <v>0</v>
      </c>
      <c r="AR216" s="9">
        <v>1046.27</v>
      </c>
      <c r="AS216" s="10">
        <v>1.5591569343231572E-3</v>
      </c>
      <c r="AT216" s="9">
        <v>0</v>
      </c>
      <c r="AU216" s="10">
        <v>0</v>
      </c>
      <c r="AV216" s="9">
        <v>0</v>
      </c>
      <c r="AW216" s="10">
        <v>0</v>
      </c>
      <c r="AX216" s="9">
        <v>0</v>
      </c>
      <c r="AY216" s="10">
        <v>0</v>
      </c>
      <c r="AZ216" s="9">
        <v>0</v>
      </c>
      <c r="BA216" s="10">
        <v>0</v>
      </c>
      <c r="BB216" s="9">
        <v>0</v>
      </c>
      <c r="BC216" s="10">
        <v>0</v>
      </c>
      <c r="BD216" s="9">
        <v>0</v>
      </c>
      <c r="BE216" s="10">
        <v>0</v>
      </c>
      <c r="BF216" s="9">
        <v>0</v>
      </c>
      <c r="BG216" s="10">
        <v>0</v>
      </c>
      <c r="BH216" s="9">
        <v>0</v>
      </c>
      <c r="BI216" s="10">
        <v>0</v>
      </c>
      <c r="BJ216" s="9">
        <v>-3.91</v>
      </c>
      <c r="BK216" s="10">
        <v>1.9582310812841189E-2</v>
      </c>
      <c r="BL216" s="9">
        <v>-3.91</v>
      </c>
      <c r="BM216" s="10">
        <v>1.9582310812841189E-2</v>
      </c>
      <c r="BN216" s="9">
        <v>0</v>
      </c>
      <c r="BO216" s="10">
        <v>0</v>
      </c>
      <c r="BP216" s="9">
        <v>1042.3599999999999</v>
      </c>
      <c r="BQ216" s="10">
        <v>9.1349725407471861E-4</v>
      </c>
    </row>
    <row r="217" spans="5:69" outlineLevel="4" x14ac:dyDescent="0.25">
      <c r="F217" s="8" t="s">
        <v>265</v>
      </c>
      <c r="J217" s="11">
        <f t="shared" ref="J217:AO217" si="64">J206+J215+J207+J208+J209+J210+J211+J216</f>
        <v>45254.05</v>
      </c>
      <c r="K217" s="12">
        <f t="shared" si="64"/>
        <v>0.44548850604697759</v>
      </c>
      <c r="L217" s="11">
        <f t="shared" si="64"/>
        <v>43050.240000000005</v>
      </c>
      <c r="M217" s="12">
        <f t="shared" si="64"/>
        <v>0.47302336942172035</v>
      </c>
      <c r="N217" s="11">
        <f t="shared" si="64"/>
        <v>0</v>
      </c>
      <c r="O217" s="12">
        <f t="shared" si="64"/>
        <v>0</v>
      </c>
      <c r="P217" s="11">
        <f t="shared" si="64"/>
        <v>0</v>
      </c>
      <c r="Q217" s="12">
        <f t="shared" si="64"/>
        <v>0</v>
      </c>
      <c r="R217" s="11">
        <f t="shared" si="64"/>
        <v>7093.37</v>
      </c>
      <c r="S217" s="12">
        <f t="shared" si="64"/>
        <v>147.34877440797675</v>
      </c>
      <c r="T217" s="11">
        <f t="shared" si="64"/>
        <v>95397.659999999989</v>
      </c>
      <c r="U217" s="12">
        <f t="shared" si="64"/>
        <v>0.4952071441559997</v>
      </c>
      <c r="V217" s="11">
        <f t="shared" si="64"/>
        <v>83633.119999999995</v>
      </c>
      <c r="W217" s="12">
        <f t="shared" si="64"/>
        <v>0.63313998919848813</v>
      </c>
      <c r="X217" s="11">
        <f t="shared" si="64"/>
        <v>18234.04</v>
      </c>
      <c r="Y217" s="12">
        <f t="shared" si="64"/>
        <v>0.51775568141484363</v>
      </c>
      <c r="Z217" s="11">
        <f t="shared" si="64"/>
        <v>71272.37</v>
      </c>
      <c r="AA217" s="12">
        <f t="shared" si="64"/>
        <v>0.78822475392434843</v>
      </c>
      <c r="AB217" s="11">
        <f t="shared" si="64"/>
        <v>0</v>
      </c>
      <c r="AC217" s="12">
        <f t="shared" si="64"/>
        <v>0</v>
      </c>
      <c r="AD217" s="11">
        <f t="shared" si="64"/>
        <v>173139.53</v>
      </c>
      <c r="AE217" s="12">
        <f t="shared" si="64"/>
        <v>0.67178267643383538</v>
      </c>
      <c r="AF217" s="11">
        <f t="shared" si="64"/>
        <v>73246.100000000006</v>
      </c>
      <c r="AG217" s="12">
        <f t="shared" si="64"/>
        <v>0.39670517321882492</v>
      </c>
      <c r="AH217" s="11">
        <f t="shared" si="64"/>
        <v>84267.05</v>
      </c>
      <c r="AI217" s="12">
        <f t="shared" si="64"/>
        <v>0.55316795087260751</v>
      </c>
      <c r="AJ217" s="11">
        <f t="shared" si="64"/>
        <v>51947.450000000004</v>
      </c>
      <c r="AK217" s="12">
        <f t="shared" si="64"/>
        <v>0.82448456868452302</v>
      </c>
      <c r="AL217" s="11">
        <f t="shared" si="64"/>
        <v>42645.06</v>
      </c>
      <c r="AM217" s="12">
        <f t="shared" si="64"/>
        <v>0.25753528959227345</v>
      </c>
      <c r="AN217" s="11">
        <f t="shared" si="64"/>
        <v>75038.960000000006</v>
      </c>
      <c r="AO217" s="12">
        <f t="shared" si="64"/>
        <v>0.71139181224456516</v>
      </c>
      <c r="AP217" s="11">
        <f t="shared" ref="AP217:BU217" si="65">AP206+AP215+AP207+AP208+AP209+AP210+AP211+AP216</f>
        <v>2193.36</v>
      </c>
      <c r="AQ217" s="12">
        <f t="shared" si="65"/>
        <v>0</v>
      </c>
      <c r="AR217" s="11">
        <f t="shared" si="65"/>
        <v>329337.98000000004</v>
      </c>
      <c r="AS217" s="12">
        <f t="shared" si="65"/>
        <v>0.49078115137868933</v>
      </c>
      <c r="AT217" s="11">
        <f t="shared" si="65"/>
        <v>761.41</v>
      </c>
      <c r="AU217" s="12">
        <f t="shared" si="65"/>
        <v>0</v>
      </c>
      <c r="AV217" s="11">
        <f t="shared" si="65"/>
        <v>9113.48</v>
      </c>
      <c r="AW217" s="12">
        <f t="shared" si="65"/>
        <v>0.45927911138481514</v>
      </c>
      <c r="AX217" s="11">
        <f t="shared" si="65"/>
        <v>0</v>
      </c>
      <c r="AY217" s="12">
        <f t="shared" si="65"/>
        <v>0</v>
      </c>
      <c r="AZ217" s="11">
        <f t="shared" si="65"/>
        <v>9874.89</v>
      </c>
      <c r="BA217" s="12">
        <f t="shared" si="65"/>
        <v>0.49765081003335693</v>
      </c>
      <c r="BB217" s="11">
        <f t="shared" si="65"/>
        <v>0</v>
      </c>
      <c r="BC217" s="12">
        <f t="shared" si="65"/>
        <v>0</v>
      </c>
      <c r="BD217" s="11">
        <f t="shared" si="65"/>
        <v>3256.4</v>
      </c>
      <c r="BE217" s="12">
        <f t="shared" si="65"/>
        <v>0</v>
      </c>
      <c r="BF217" s="11">
        <f t="shared" si="65"/>
        <v>733.85</v>
      </c>
      <c r="BG217" s="12">
        <f t="shared" si="65"/>
        <v>0</v>
      </c>
      <c r="BH217" s="11">
        <f t="shared" si="65"/>
        <v>14318.27</v>
      </c>
      <c r="BI217" s="12">
        <f t="shared" si="65"/>
        <v>0</v>
      </c>
      <c r="BJ217" s="11">
        <f t="shared" si="65"/>
        <v>15444.989999999998</v>
      </c>
      <c r="BK217" s="12">
        <f t="shared" si="65"/>
        <v>-77.352581759903842</v>
      </c>
      <c r="BL217" s="11">
        <f t="shared" si="65"/>
        <v>30497.109999999997</v>
      </c>
      <c r="BM217" s="12">
        <f t="shared" si="65"/>
        <v>-152.73756698552612</v>
      </c>
      <c r="BN217" s="11">
        <f t="shared" si="65"/>
        <v>479.21</v>
      </c>
      <c r="BO217" s="12">
        <f t="shared" si="65"/>
        <v>0</v>
      </c>
      <c r="BP217" s="11">
        <f t="shared" si="65"/>
        <v>641982.78</v>
      </c>
      <c r="BQ217" s="12">
        <f t="shared" si="65"/>
        <v>0.5626170485180304</v>
      </c>
    </row>
    <row r="218" spans="5:69" outlineLevel="5" x14ac:dyDescent="0.25">
      <c r="E218" s="8" t="s">
        <v>266</v>
      </c>
    </row>
    <row r="219" spans="5:69" outlineLevel="5" x14ac:dyDescent="0.25">
      <c r="F219" s="8" t="s">
        <v>267</v>
      </c>
      <c r="J219" s="9">
        <v>17010</v>
      </c>
      <c r="K219" s="10">
        <v>0.16744931089834145</v>
      </c>
      <c r="L219" s="9">
        <v>9840</v>
      </c>
      <c r="M219" s="10">
        <v>0.10811902454224943</v>
      </c>
      <c r="N219" s="9">
        <v>0</v>
      </c>
      <c r="O219" s="10">
        <v>0</v>
      </c>
      <c r="P219" s="9">
        <v>0</v>
      </c>
      <c r="Q219" s="10">
        <v>0</v>
      </c>
      <c r="R219" s="9">
        <v>0</v>
      </c>
      <c r="S219" s="10">
        <v>0</v>
      </c>
      <c r="T219" s="9">
        <v>26850</v>
      </c>
      <c r="U219" s="10">
        <v>0.13937775644170508</v>
      </c>
      <c r="V219" s="9">
        <v>0</v>
      </c>
      <c r="W219" s="10">
        <v>0</v>
      </c>
      <c r="X219" s="9">
        <v>0</v>
      </c>
      <c r="Y219" s="10">
        <v>0</v>
      </c>
      <c r="Z219" s="9">
        <v>0</v>
      </c>
      <c r="AA219" s="10">
        <v>0</v>
      </c>
      <c r="AB219" s="9">
        <v>0</v>
      </c>
      <c r="AC219" s="10">
        <v>0</v>
      </c>
      <c r="AD219" s="9">
        <v>0</v>
      </c>
      <c r="AE219" s="10">
        <v>0</v>
      </c>
      <c r="AF219" s="9">
        <v>14640</v>
      </c>
      <c r="AG219" s="10">
        <v>7.9291098583045325E-2</v>
      </c>
      <c r="AH219" s="9">
        <v>2880</v>
      </c>
      <c r="AI219" s="10">
        <v>1.8905654090336729E-2</v>
      </c>
      <c r="AJ219" s="9">
        <v>0</v>
      </c>
      <c r="AK219" s="10">
        <v>0</v>
      </c>
      <c r="AL219" s="9">
        <v>8100</v>
      </c>
      <c r="AM219" s="10">
        <v>4.8916236621484768E-2</v>
      </c>
      <c r="AN219" s="9">
        <v>0</v>
      </c>
      <c r="AO219" s="10">
        <v>0</v>
      </c>
      <c r="AP219" s="9">
        <v>8640</v>
      </c>
      <c r="AQ219" s="10">
        <v>0</v>
      </c>
      <c r="AR219" s="9">
        <v>34260</v>
      </c>
      <c r="AS219" s="10">
        <v>5.1054428178110206E-2</v>
      </c>
      <c r="AT219" s="9">
        <v>0</v>
      </c>
      <c r="AU219" s="10">
        <v>0</v>
      </c>
      <c r="AV219" s="9">
        <v>0</v>
      </c>
      <c r="AW219" s="10">
        <v>0</v>
      </c>
      <c r="AX219" s="9">
        <v>0</v>
      </c>
      <c r="AY219" s="10">
        <v>0</v>
      </c>
      <c r="AZ219" s="9">
        <v>0</v>
      </c>
      <c r="BA219" s="10">
        <v>0</v>
      </c>
      <c r="BB219" s="9">
        <v>22840</v>
      </c>
      <c r="BC219" s="10">
        <v>0</v>
      </c>
      <c r="BD219" s="9">
        <v>11015.46</v>
      </c>
      <c r="BE219" s="10">
        <v>0</v>
      </c>
      <c r="BF219" s="9">
        <v>0</v>
      </c>
      <c r="BG219" s="10">
        <v>0</v>
      </c>
      <c r="BH219" s="9">
        <v>0</v>
      </c>
      <c r="BI219" s="10">
        <v>0</v>
      </c>
      <c r="BJ219" s="9">
        <v>3977.42</v>
      </c>
      <c r="BK219" s="10">
        <v>-19.919967947112738</v>
      </c>
      <c r="BL219" s="9">
        <v>3977.42</v>
      </c>
      <c r="BM219" s="10">
        <v>-19.919967947112738</v>
      </c>
      <c r="BN219" s="9">
        <v>0</v>
      </c>
      <c r="BO219" s="10">
        <v>0</v>
      </c>
      <c r="BP219" s="9">
        <v>98942.88</v>
      </c>
      <c r="BQ219" s="10">
        <v>8.6710972399405575E-2</v>
      </c>
    </row>
    <row r="220" spans="5:69" outlineLevel="5" x14ac:dyDescent="0.25">
      <c r="F220" s="8" t="s">
        <v>268</v>
      </c>
      <c r="J220" s="9">
        <v>3313.19</v>
      </c>
      <c r="K220" s="10">
        <v>3.2615601550574712E-2</v>
      </c>
      <c r="L220" s="9">
        <v>4378.8599999999997</v>
      </c>
      <c r="M220" s="10">
        <v>4.8113625183645765E-2</v>
      </c>
      <c r="N220" s="9">
        <v>0</v>
      </c>
      <c r="O220" s="10">
        <v>0</v>
      </c>
      <c r="P220" s="9">
        <v>0</v>
      </c>
      <c r="Q220" s="10">
        <v>0</v>
      </c>
      <c r="R220" s="9">
        <v>0</v>
      </c>
      <c r="S220" s="10">
        <v>0</v>
      </c>
      <c r="T220" s="9">
        <v>7692.05</v>
      </c>
      <c r="U220" s="10">
        <v>3.9929261506049078E-2</v>
      </c>
      <c r="V220" s="9">
        <v>0</v>
      </c>
      <c r="W220" s="10">
        <v>0</v>
      </c>
      <c r="X220" s="9">
        <v>0</v>
      </c>
      <c r="Y220" s="10">
        <v>0</v>
      </c>
      <c r="Z220" s="9">
        <v>0</v>
      </c>
      <c r="AA220" s="10">
        <v>0</v>
      </c>
      <c r="AB220" s="9">
        <v>0</v>
      </c>
      <c r="AC220" s="10">
        <v>0</v>
      </c>
      <c r="AD220" s="9">
        <v>0</v>
      </c>
      <c r="AE220" s="10">
        <v>0</v>
      </c>
      <c r="AF220" s="9">
        <v>0</v>
      </c>
      <c r="AG220" s="10">
        <v>0</v>
      </c>
      <c r="AH220" s="9">
        <v>0</v>
      </c>
      <c r="AI220" s="10">
        <v>0</v>
      </c>
      <c r="AJ220" s="9">
        <v>0</v>
      </c>
      <c r="AK220" s="10">
        <v>0</v>
      </c>
      <c r="AL220" s="9">
        <v>873.02</v>
      </c>
      <c r="AM220" s="10">
        <v>5.2722040611467447E-3</v>
      </c>
      <c r="AN220" s="9">
        <v>0</v>
      </c>
      <c r="AO220" s="10">
        <v>0</v>
      </c>
      <c r="AP220" s="9">
        <v>0</v>
      </c>
      <c r="AQ220" s="10">
        <v>0</v>
      </c>
      <c r="AR220" s="9">
        <v>873.02</v>
      </c>
      <c r="AS220" s="10">
        <v>1.3009788934049554E-3</v>
      </c>
      <c r="AT220" s="9">
        <v>0</v>
      </c>
      <c r="AU220" s="10">
        <v>0</v>
      </c>
      <c r="AV220" s="9">
        <v>0</v>
      </c>
      <c r="AW220" s="10">
        <v>0</v>
      </c>
      <c r="AX220" s="9">
        <v>0</v>
      </c>
      <c r="AY220" s="10">
        <v>0</v>
      </c>
      <c r="AZ220" s="9">
        <v>0</v>
      </c>
      <c r="BA220" s="10">
        <v>0</v>
      </c>
      <c r="BB220" s="9">
        <v>0</v>
      </c>
      <c r="BC220" s="10">
        <v>0</v>
      </c>
      <c r="BD220" s="9">
        <v>13430.7</v>
      </c>
      <c r="BE220" s="10">
        <v>0</v>
      </c>
      <c r="BF220" s="9">
        <v>0</v>
      </c>
      <c r="BG220" s="10">
        <v>0</v>
      </c>
      <c r="BH220" s="9">
        <v>0</v>
      </c>
      <c r="BI220" s="10">
        <v>0</v>
      </c>
      <c r="BJ220" s="9">
        <v>4476.8999999999996</v>
      </c>
      <c r="BK220" s="10">
        <v>-22.42149546752141</v>
      </c>
      <c r="BL220" s="9">
        <v>4476.8999999999996</v>
      </c>
      <c r="BM220" s="10">
        <v>-22.42149546752141</v>
      </c>
      <c r="BN220" s="9">
        <v>0</v>
      </c>
      <c r="BO220" s="10">
        <v>0</v>
      </c>
      <c r="BP220" s="9">
        <v>26472.67</v>
      </c>
      <c r="BQ220" s="10">
        <v>2.3199961004860298E-2</v>
      </c>
    </row>
    <row r="221" spans="5:69" outlineLevel="5" x14ac:dyDescent="0.25">
      <c r="F221" s="8" t="s">
        <v>269</v>
      </c>
      <c r="J221" s="9">
        <v>2393.12</v>
      </c>
      <c r="K221" s="10">
        <v>2.3558277183835324E-2</v>
      </c>
      <c r="L221" s="9">
        <v>0</v>
      </c>
      <c r="M221" s="10">
        <v>0</v>
      </c>
      <c r="N221" s="9">
        <v>0</v>
      </c>
      <c r="O221" s="10">
        <v>0</v>
      </c>
      <c r="P221" s="9">
        <v>0</v>
      </c>
      <c r="Q221" s="10">
        <v>0</v>
      </c>
      <c r="R221" s="9">
        <v>598.28</v>
      </c>
      <c r="S221" s="10">
        <v>12.427918570835063</v>
      </c>
      <c r="T221" s="9">
        <v>2991.4</v>
      </c>
      <c r="U221" s="10">
        <v>1.5528291270752947E-2</v>
      </c>
      <c r="V221" s="9">
        <v>0</v>
      </c>
      <c r="W221" s="10">
        <v>0</v>
      </c>
      <c r="X221" s="9">
        <v>0</v>
      </c>
      <c r="Y221" s="10">
        <v>0</v>
      </c>
      <c r="Z221" s="9">
        <v>0</v>
      </c>
      <c r="AA221" s="10">
        <v>0</v>
      </c>
      <c r="AB221" s="9">
        <v>0</v>
      </c>
      <c r="AC221" s="10">
        <v>0</v>
      </c>
      <c r="AD221" s="9">
        <v>0</v>
      </c>
      <c r="AE221" s="10">
        <v>0</v>
      </c>
      <c r="AF221" s="9">
        <v>170.88</v>
      </c>
      <c r="AG221" s="10">
        <v>9.254961014939061E-4</v>
      </c>
      <c r="AH221" s="9">
        <v>0</v>
      </c>
      <c r="AI221" s="10">
        <v>0</v>
      </c>
      <c r="AJ221" s="9">
        <v>0</v>
      </c>
      <c r="AK221" s="10">
        <v>0</v>
      </c>
      <c r="AL221" s="9">
        <v>0</v>
      </c>
      <c r="AM221" s="10">
        <v>0</v>
      </c>
      <c r="AN221" s="9">
        <v>0</v>
      </c>
      <c r="AO221" s="10">
        <v>0</v>
      </c>
      <c r="AP221" s="9">
        <v>1334.9</v>
      </c>
      <c r="AQ221" s="10">
        <v>0</v>
      </c>
      <c r="AR221" s="9">
        <v>1505.78</v>
      </c>
      <c r="AS221" s="10">
        <v>2.24392109930049E-3</v>
      </c>
      <c r="AT221" s="9">
        <v>0</v>
      </c>
      <c r="AU221" s="10">
        <v>0</v>
      </c>
      <c r="AV221" s="9">
        <v>0</v>
      </c>
      <c r="AW221" s="10">
        <v>0</v>
      </c>
      <c r="AX221" s="9">
        <v>0</v>
      </c>
      <c r="AY221" s="10">
        <v>0</v>
      </c>
      <c r="AZ221" s="9">
        <v>0</v>
      </c>
      <c r="BA221" s="10">
        <v>0</v>
      </c>
      <c r="BB221" s="9">
        <v>4193.83</v>
      </c>
      <c r="BC221" s="10">
        <v>0</v>
      </c>
      <c r="BD221" s="9">
        <v>852.6</v>
      </c>
      <c r="BE221" s="10">
        <v>0</v>
      </c>
      <c r="BF221" s="9">
        <v>0</v>
      </c>
      <c r="BG221" s="10">
        <v>0</v>
      </c>
      <c r="BH221" s="9">
        <v>0</v>
      </c>
      <c r="BI221" s="10">
        <v>0</v>
      </c>
      <c r="BJ221" s="9">
        <v>121.8</v>
      </c>
      <c r="BK221" s="10">
        <v>-0.61000651074272549</v>
      </c>
      <c r="BL221" s="9">
        <v>121.8</v>
      </c>
      <c r="BM221" s="10">
        <v>-0.61000651074272549</v>
      </c>
      <c r="BN221" s="9">
        <v>0</v>
      </c>
      <c r="BO221" s="10">
        <v>0</v>
      </c>
      <c r="BP221" s="9">
        <v>9665.41</v>
      </c>
      <c r="BQ221" s="10">
        <v>8.4705145002746899E-3</v>
      </c>
    </row>
    <row r="222" spans="5:69" outlineLevel="5" x14ac:dyDescent="0.25">
      <c r="F222" s="8" t="s">
        <v>270</v>
      </c>
      <c r="J222" s="9">
        <v>28789</v>
      </c>
      <c r="K222" s="10">
        <v>0.2834037749237126</v>
      </c>
      <c r="L222" s="9">
        <v>7183</v>
      </c>
      <c r="M222" s="10">
        <v>7.8924690374692852E-2</v>
      </c>
      <c r="N222" s="9">
        <v>0</v>
      </c>
      <c r="O222" s="10">
        <v>0</v>
      </c>
      <c r="P222" s="9">
        <v>0</v>
      </c>
      <c r="Q222" s="10">
        <v>0</v>
      </c>
      <c r="R222" s="9">
        <v>0</v>
      </c>
      <c r="S222" s="10">
        <v>0</v>
      </c>
      <c r="T222" s="9">
        <v>35972</v>
      </c>
      <c r="U222" s="10">
        <v>0.18672985678663001</v>
      </c>
      <c r="V222" s="9">
        <v>0</v>
      </c>
      <c r="W222" s="10">
        <v>0</v>
      </c>
      <c r="X222" s="9">
        <v>0</v>
      </c>
      <c r="Y222" s="10">
        <v>0</v>
      </c>
      <c r="Z222" s="9">
        <v>0</v>
      </c>
      <c r="AA222" s="10">
        <v>0</v>
      </c>
      <c r="AB222" s="9">
        <v>0</v>
      </c>
      <c r="AC222" s="10">
        <v>0</v>
      </c>
      <c r="AD222" s="9">
        <v>0</v>
      </c>
      <c r="AE222" s="10">
        <v>0</v>
      </c>
      <c r="AF222" s="9">
        <v>2225</v>
      </c>
      <c r="AG222" s="10">
        <v>1.2050730488201903E-2</v>
      </c>
      <c r="AH222" s="9">
        <v>0</v>
      </c>
      <c r="AI222" s="10">
        <v>0</v>
      </c>
      <c r="AJ222" s="9">
        <v>0</v>
      </c>
      <c r="AK222" s="10">
        <v>0</v>
      </c>
      <c r="AL222" s="9">
        <v>12108</v>
      </c>
      <c r="AM222" s="10">
        <v>7.3120715186782426E-2</v>
      </c>
      <c r="AN222" s="9">
        <v>0</v>
      </c>
      <c r="AO222" s="10">
        <v>0</v>
      </c>
      <c r="AP222" s="9">
        <v>7226</v>
      </c>
      <c r="AQ222" s="10">
        <v>0</v>
      </c>
      <c r="AR222" s="9">
        <v>21559</v>
      </c>
      <c r="AS222" s="10">
        <v>3.2127332664678286E-2</v>
      </c>
      <c r="AT222" s="9">
        <v>0</v>
      </c>
      <c r="AU222" s="10">
        <v>0</v>
      </c>
      <c r="AV222" s="9">
        <v>0</v>
      </c>
      <c r="AW222" s="10">
        <v>0</v>
      </c>
      <c r="AX222" s="9">
        <v>0</v>
      </c>
      <c r="AY222" s="10">
        <v>0</v>
      </c>
      <c r="AZ222" s="9">
        <v>0</v>
      </c>
      <c r="BA222" s="10">
        <v>0</v>
      </c>
      <c r="BB222" s="9">
        <v>15529</v>
      </c>
      <c r="BC222" s="10">
        <v>0</v>
      </c>
      <c r="BD222" s="9">
        <v>45904</v>
      </c>
      <c r="BE222" s="10">
        <v>0</v>
      </c>
      <c r="BF222" s="9">
        <v>0</v>
      </c>
      <c r="BG222" s="10">
        <v>0</v>
      </c>
      <c r="BH222" s="9">
        <v>0</v>
      </c>
      <c r="BI222" s="10">
        <v>0</v>
      </c>
      <c r="BJ222" s="9">
        <v>0</v>
      </c>
      <c r="BK222" s="10">
        <v>0</v>
      </c>
      <c r="BL222" s="9">
        <v>0</v>
      </c>
      <c r="BM222" s="10">
        <v>0</v>
      </c>
      <c r="BN222" s="9">
        <v>0</v>
      </c>
      <c r="BO222" s="10">
        <v>0</v>
      </c>
      <c r="BP222" s="9">
        <v>118964</v>
      </c>
      <c r="BQ222" s="10">
        <v>0.10425696240621746</v>
      </c>
    </row>
    <row r="223" spans="5:69" outlineLevel="5" x14ac:dyDescent="0.25">
      <c r="F223" s="8" t="s">
        <v>271</v>
      </c>
      <c r="J223" s="9">
        <v>2921</v>
      </c>
      <c r="K223" s="10">
        <v>2.8754816997886852E-2</v>
      </c>
      <c r="L223" s="9">
        <v>795</v>
      </c>
      <c r="M223" s="10">
        <v>8.7352260682000311E-3</v>
      </c>
      <c r="N223" s="9">
        <v>0</v>
      </c>
      <c r="O223" s="10">
        <v>0</v>
      </c>
      <c r="P223" s="9">
        <v>0</v>
      </c>
      <c r="Q223" s="10">
        <v>0</v>
      </c>
      <c r="R223" s="9">
        <v>0</v>
      </c>
      <c r="S223" s="10">
        <v>0</v>
      </c>
      <c r="T223" s="9">
        <v>3716</v>
      </c>
      <c r="U223" s="10">
        <v>1.9289673852416242E-2</v>
      </c>
      <c r="V223" s="9">
        <v>0</v>
      </c>
      <c r="W223" s="10">
        <v>0</v>
      </c>
      <c r="X223" s="9">
        <v>0</v>
      </c>
      <c r="Y223" s="10">
        <v>0</v>
      </c>
      <c r="Z223" s="9">
        <v>0</v>
      </c>
      <c r="AA223" s="10">
        <v>0</v>
      </c>
      <c r="AB223" s="9">
        <v>0</v>
      </c>
      <c r="AC223" s="10">
        <v>0</v>
      </c>
      <c r="AD223" s="9">
        <v>0</v>
      </c>
      <c r="AE223" s="10">
        <v>0</v>
      </c>
      <c r="AF223" s="9">
        <v>463</v>
      </c>
      <c r="AG223" s="10">
        <v>2.5076351532752725E-3</v>
      </c>
      <c r="AH223" s="9">
        <v>0</v>
      </c>
      <c r="AI223" s="10">
        <v>0</v>
      </c>
      <c r="AJ223" s="9">
        <v>0</v>
      </c>
      <c r="AK223" s="10">
        <v>0</v>
      </c>
      <c r="AL223" s="9">
        <v>5800</v>
      </c>
      <c r="AM223" s="10">
        <v>3.5026441037606382E-2</v>
      </c>
      <c r="AN223" s="9">
        <v>0</v>
      </c>
      <c r="AO223" s="10">
        <v>0</v>
      </c>
      <c r="AP223" s="9">
        <v>1200</v>
      </c>
      <c r="AQ223" s="10">
        <v>0</v>
      </c>
      <c r="AR223" s="9">
        <v>7463</v>
      </c>
      <c r="AS223" s="10">
        <v>1.1121400977619279E-2</v>
      </c>
      <c r="AT223" s="9">
        <v>0</v>
      </c>
      <c r="AU223" s="10">
        <v>0</v>
      </c>
      <c r="AV223" s="9">
        <v>0</v>
      </c>
      <c r="AW223" s="10">
        <v>0</v>
      </c>
      <c r="AX223" s="9">
        <v>0</v>
      </c>
      <c r="AY223" s="10">
        <v>0</v>
      </c>
      <c r="AZ223" s="9">
        <v>0</v>
      </c>
      <c r="BA223" s="10">
        <v>0</v>
      </c>
      <c r="BB223" s="9">
        <v>2486</v>
      </c>
      <c r="BC223" s="10">
        <v>0</v>
      </c>
      <c r="BD223" s="9">
        <v>8159</v>
      </c>
      <c r="BE223" s="10">
        <v>0</v>
      </c>
      <c r="BF223" s="9">
        <v>0</v>
      </c>
      <c r="BG223" s="10">
        <v>0</v>
      </c>
      <c r="BH223" s="9">
        <v>0</v>
      </c>
      <c r="BI223" s="10">
        <v>0</v>
      </c>
      <c r="BJ223" s="9">
        <v>0</v>
      </c>
      <c r="BK223" s="10">
        <v>0</v>
      </c>
      <c r="BL223" s="9">
        <v>0</v>
      </c>
      <c r="BM223" s="10">
        <v>0</v>
      </c>
      <c r="BN223" s="9">
        <v>0</v>
      </c>
      <c r="BO223" s="10">
        <v>0</v>
      </c>
      <c r="BP223" s="9">
        <v>21824</v>
      </c>
      <c r="BQ223" s="10">
        <v>1.9125987252894067E-2</v>
      </c>
    </row>
    <row r="224" spans="5:69" outlineLevel="5" x14ac:dyDescent="0.25">
      <c r="F224" s="8" t="s">
        <v>272</v>
      </c>
      <c r="J224" s="9">
        <v>0</v>
      </c>
      <c r="K224" s="10">
        <v>0</v>
      </c>
      <c r="L224" s="9">
        <v>0</v>
      </c>
      <c r="M224" s="10">
        <v>0</v>
      </c>
      <c r="N224" s="9">
        <v>0</v>
      </c>
      <c r="O224" s="10">
        <v>0</v>
      </c>
      <c r="P224" s="9">
        <v>0</v>
      </c>
      <c r="Q224" s="10">
        <v>0</v>
      </c>
      <c r="R224" s="9">
        <v>0</v>
      </c>
      <c r="S224" s="10">
        <v>0</v>
      </c>
      <c r="T224" s="9">
        <v>0</v>
      </c>
      <c r="U224" s="10">
        <v>0</v>
      </c>
      <c r="V224" s="9">
        <v>0</v>
      </c>
      <c r="W224" s="10">
        <v>0</v>
      </c>
      <c r="X224" s="9">
        <v>0</v>
      </c>
      <c r="Y224" s="10">
        <v>0</v>
      </c>
      <c r="Z224" s="9">
        <v>0</v>
      </c>
      <c r="AA224" s="10">
        <v>0</v>
      </c>
      <c r="AB224" s="9">
        <v>0</v>
      </c>
      <c r="AC224" s="10">
        <v>0</v>
      </c>
      <c r="AD224" s="9">
        <v>0</v>
      </c>
      <c r="AE224" s="10">
        <v>0</v>
      </c>
      <c r="AF224" s="9">
        <v>0</v>
      </c>
      <c r="AG224" s="10">
        <v>0</v>
      </c>
      <c r="AH224" s="9">
        <v>0</v>
      </c>
      <c r="AI224" s="10">
        <v>0</v>
      </c>
      <c r="AJ224" s="9">
        <v>0</v>
      </c>
      <c r="AK224" s="10">
        <v>0</v>
      </c>
      <c r="AL224" s="9">
        <v>803</v>
      </c>
      <c r="AM224" s="10">
        <v>4.8493503712410211E-3</v>
      </c>
      <c r="AN224" s="9">
        <v>0</v>
      </c>
      <c r="AO224" s="10">
        <v>0</v>
      </c>
      <c r="AP224" s="9">
        <v>0</v>
      </c>
      <c r="AQ224" s="10">
        <v>0</v>
      </c>
      <c r="AR224" s="9">
        <v>803</v>
      </c>
      <c r="AS224" s="10">
        <v>1.1966347293351576E-3</v>
      </c>
      <c r="AT224" s="9">
        <v>0</v>
      </c>
      <c r="AU224" s="10">
        <v>0</v>
      </c>
      <c r="AV224" s="9">
        <v>0</v>
      </c>
      <c r="AW224" s="10">
        <v>0</v>
      </c>
      <c r="AX224" s="9">
        <v>0</v>
      </c>
      <c r="AY224" s="10">
        <v>0</v>
      </c>
      <c r="AZ224" s="9">
        <v>0</v>
      </c>
      <c r="BA224" s="10">
        <v>0</v>
      </c>
      <c r="BB224" s="9">
        <v>0</v>
      </c>
      <c r="BC224" s="10">
        <v>0</v>
      </c>
      <c r="BD224" s="9">
        <v>0</v>
      </c>
      <c r="BE224" s="10">
        <v>0</v>
      </c>
      <c r="BF224" s="9">
        <v>0</v>
      </c>
      <c r="BG224" s="10">
        <v>0</v>
      </c>
      <c r="BH224" s="9">
        <v>0</v>
      </c>
      <c r="BI224" s="10">
        <v>0</v>
      </c>
      <c r="BJ224" s="9">
        <v>0</v>
      </c>
      <c r="BK224" s="10">
        <v>0</v>
      </c>
      <c r="BL224" s="9">
        <v>0</v>
      </c>
      <c r="BM224" s="10">
        <v>0</v>
      </c>
      <c r="BN224" s="9">
        <v>0</v>
      </c>
      <c r="BO224" s="10">
        <v>0</v>
      </c>
      <c r="BP224" s="9">
        <v>803</v>
      </c>
      <c r="BQ224" s="10">
        <v>7.0372836162362247E-4</v>
      </c>
    </row>
    <row r="225" spans="5:69" outlineLevel="5" x14ac:dyDescent="0.25">
      <c r="F225" s="8" t="s">
        <v>273</v>
      </c>
      <c r="J225" s="9">
        <v>10500</v>
      </c>
      <c r="K225" s="10">
        <v>0.10336377215947003</v>
      </c>
      <c r="L225" s="9">
        <v>0</v>
      </c>
      <c r="M225" s="10">
        <v>0</v>
      </c>
      <c r="N225" s="9">
        <v>0</v>
      </c>
      <c r="O225" s="10">
        <v>0</v>
      </c>
      <c r="P225" s="9">
        <v>0</v>
      </c>
      <c r="Q225" s="10">
        <v>0</v>
      </c>
      <c r="R225" s="9">
        <v>0</v>
      </c>
      <c r="S225" s="10">
        <v>0</v>
      </c>
      <c r="T225" s="9">
        <v>10500</v>
      </c>
      <c r="U225" s="10">
        <v>5.4505267882231041E-2</v>
      </c>
      <c r="V225" s="9">
        <v>0</v>
      </c>
      <c r="W225" s="10">
        <v>0</v>
      </c>
      <c r="X225" s="9">
        <v>0</v>
      </c>
      <c r="Y225" s="10">
        <v>0</v>
      </c>
      <c r="Z225" s="9">
        <v>0</v>
      </c>
      <c r="AA225" s="10">
        <v>0</v>
      </c>
      <c r="AB225" s="9">
        <v>0</v>
      </c>
      <c r="AC225" s="10">
        <v>0</v>
      </c>
      <c r="AD225" s="9">
        <v>0</v>
      </c>
      <c r="AE225" s="10">
        <v>0</v>
      </c>
      <c r="AF225" s="9">
        <v>0</v>
      </c>
      <c r="AG225" s="10">
        <v>0</v>
      </c>
      <c r="AH225" s="9">
        <v>0</v>
      </c>
      <c r="AI225" s="10">
        <v>0</v>
      </c>
      <c r="AJ225" s="9">
        <v>0</v>
      </c>
      <c r="AK225" s="10">
        <v>0</v>
      </c>
      <c r="AL225" s="9">
        <v>0</v>
      </c>
      <c r="AM225" s="10">
        <v>0</v>
      </c>
      <c r="AN225" s="9">
        <v>0</v>
      </c>
      <c r="AO225" s="10">
        <v>0</v>
      </c>
      <c r="AP225" s="9">
        <v>0</v>
      </c>
      <c r="AQ225" s="10">
        <v>0</v>
      </c>
      <c r="AR225" s="9">
        <v>0</v>
      </c>
      <c r="AS225" s="10">
        <v>0</v>
      </c>
      <c r="AT225" s="9">
        <v>0</v>
      </c>
      <c r="AU225" s="10">
        <v>0</v>
      </c>
      <c r="AV225" s="9">
        <v>0</v>
      </c>
      <c r="AW225" s="10">
        <v>0</v>
      </c>
      <c r="AX225" s="9">
        <v>0</v>
      </c>
      <c r="AY225" s="10">
        <v>0</v>
      </c>
      <c r="AZ225" s="9">
        <v>0</v>
      </c>
      <c r="BA225" s="10">
        <v>0</v>
      </c>
      <c r="BB225" s="9">
        <v>0</v>
      </c>
      <c r="BC225" s="10">
        <v>0</v>
      </c>
      <c r="BD225" s="9">
        <v>0</v>
      </c>
      <c r="BE225" s="10">
        <v>0</v>
      </c>
      <c r="BF225" s="9">
        <v>0</v>
      </c>
      <c r="BG225" s="10">
        <v>0</v>
      </c>
      <c r="BH225" s="9">
        <v>0</v>
      </c>
      <c r="BI225" s="10">
        <v>0</v>
      </c>
      <c r="BJ225" s="9">
        <v>0</v>
      </c>
      <c r="BK225" s="10">
        <v>0</v>
      </c>
      <c r="BL225" s="9">
        <v>0</v>
      </c>
      <c r="BM225" s="10">
        <v>0</v>
      </c>
      <c r="BN225" s="9">
        <v>0</v>
      </c>
      <c r="BO225" s="10">
        <v>0</v>
      </c>
      <c r="BP225" s="9">
        <v>10500</v>
      </c>
      <c r="BQ225" s="10">
        <v>9.2019275181171051E-3</v>
      </c>
    </row>
    <row r="226" spans="5:69" outlineLevel="4" x14ac:dyDescent="0.25">
      <c r="F226" s="8" t="s">
        <v>274</v>
      </c>
      <c r="J226" s="11">
        <f t="shared" ref="J226:AO226" si="66">SUM(J218:J225)</f>
        <v>64926.31</v>
      </c>
      <c r="K226" s="12">
        <f t="shared" si="66"/>
        <v>0.63914555371382098</v>
      </c>
      <c r="L226" s="11">
        <f t="shared" si="66"/>
        <v>22196.86</v>
      </c>
      <c r="M226" s="12">
        <f t="shared" si="66"/>
        <v>0.2438925661687881</v>
      </c>
      <c r="N226" s="11">
        <f t="shared" si="66"/>
        <v>0</v>
      </c>
      <c r="O226" s="12">
        <f t="shared" si="66"/>
        <v>0</v>
      </c>
      <c r="P226" s="11">
        <f t="shared" si="66"/>
        <v>0</v>
      </c>
      <c r="Q226" s="12">
        <f t="shared" si="66"/>
        <v>0</v>
      </c>
      <c r="R226" s="11">
        <f t="shared" si="66"/>
        <v>598.28</v>
      </c>
      <c r="S226" s="12">
        <f t="shared" si="66"/>
        <v>12.427918570835063</v>
      </c>
      <c r="T226" s="11">
        <f t="shared" si="66"/>
        <v>87721.450000000012</v>
      </c>
      <c r="U226" s="12">
        <f t="shared" si="66"/>
        <v>0.45536010773978441</v>
      </c>
      <c r="V226" s="11">
        <f t="shared" si="66"/>
        <v>0</v>
      </c>
      <c r="W226" s="12">
        <f t="shared" si="66"/>
        <v>0</v>
      </c>
      <c r="X226" s="11">
        <f t="shared" si="66"/>
        <v>0</v>
      </c>
      <c r="Y226" s="12">
        <f t="shared" si="66"/>
        <v>0</v>
      </c>
      <c r="Z226" s="11">
        <f t="shared" si="66"/>
        <v>0</v>
      </c>
      <c r="AA226" s="12">
        <f t="shared" si="66"/>
        <v>0</v>
      </c>
      <c r="AB226" s="11">
        <f t="shared" si="66"/>
        <v>0</v>
      </c>
      <c r="AC226" s="12">
        <f t="shared" si="66"/>
        <v>0</v>
      </c>
      <c r="AD226" s="11">
        <f t="shared" si="66"/>
        <v>0</v>
      </c>
      <c r="AE226" s="12">
        <f t="shared" si="66"/>
        <v>0</v>
      </c>
      <c r="AF226" s="11">
        <f t="shared" si="66"/>
        <v>17498.879999999997</v>
      </c>
      <c r="AG226" s="12">
        <f t="shared" si="66"/>
        <v>9.4774960326016414E-2</v>
      </c>
      <c r="AH226" s="11">
        <f t="shared" si="66"/>
        <v>2880</v>
      </c>
      <c r="AI226" s="12">
        <f t="shared" si="66"/>
        <v>1.8905654090336729E-2</v>
      </c>
      <c r="AJ226" s="11">
        <f t="shared" si="66"/>
        <v>0</v>
      </c>
      <c r="AK226" s="12">
        <f t="shared" si="66"/>
        <v>0</v>
      </c>
      <c r="AL226" s="11">
        <f t="shared" si="66"/>
        <v>27684.02</v>
      </c>
      <c r="AM226" s="12">
        <f t="shared" si="66"/>
        <v>0.16718494727826133</v>
      </c>
      <c r="AN226" s="11">
        <f t="shared" si="66"/>
        <v>0</v>
      </c>
      <c r="AO226" s="12">
        <f t="shared" si="66"/>
        <v>0</v>
      </c>
      <c r="AP226" s="11">
        <f t="shared" ref="AP226:BU226" si="67">SUM(AP218:AP225)</f>
        <v>18400.900000000001</v>
      </c>
      <c r="AQ226" s="12">
        <f t="shared" si="67"/>
        <v>0</v>
      </c>
      <c r="AR226" s="11">
        <f t="shared" si="67"/>
        <v>66463.799999999988</v>
      </c>
      <c r="AS226" s="12">
        <f t="shared" si="67"/>
        <v>9.9044696542448379E-2</v>
      </c>
      <c r="AT226" s="11">
        <f t="shared" si="67"/>
        <v>0</v>
      </c>
      <c r="AU226" s="12">
        <f t="shared" si="67"/>
        <v>0</v>
      </c>
      <c r="AV226" s="11">
        <f t="shared" si="67"/>
        <v>0</v>
      </c>
      <c r="AW226" s="12">
        <f t="shared" si="67"/>
        <v>0</v>
      </c>
      <c r="AX226" s="11">
        <f t="shared" si="67"/>
        <v>0</v>
      </c>
      <c r="AY226" s="12">
        <f t="shared" si="67"/>
        <v>0</v>
      </c>
      <c r="AZ226" s="11">
        <f t="shared" si="67"/>
        <v>0</v>
      </c>
      <c r="BA226" s="12">
        <f t="shared" si="67"/>
        <v>0</v>
      </c>
      <c r="BB226" s="11">
        <f t="shared" si="67"/>
        <v>45048.83</v>
      </c>
      <c r="BC226" s="12">
        <f t="shared" si="67"/>
        <v>0</v>
      </c>
      <c r="BD226" s="11">
        <f t="shared" si="67"/>
        <v>79361.759999999995</v>
      </c>
      <c r="BE226" s="12">
        <f t="shared" si="67"/>
        <v>0</v>
      </c>
      <c r="BF226" s="11">
        <f t="shared" si="67"/>
        <v>0</v>
      </c>
      <c r="BG226" s="12">
        <f t="shared" si="67"/>
        <v>0</v>
      </c>
      <c r="BH226" s="11">
        <f t="shared" si="67"/>
        <v>0</v>
      </c>
      <c r="BI226" s="12">
        <f t="shared" si="67"/>
        <v>0</v>
      </c>
      <c r="BJ226" s="11">
        <f t="shared" si="67"/>
        <v>8576.119999999999</v>
      </c>
      <c r="BK226" s="12">
        <f t="shared" si="67"/>
        <v>-42.951469925376877</v>
      </c>
      <c r="BL226" s="11">
        <f t="shared" si="67"/>
        <v>8576.119999999999</v>
      </c>
      <c r="BM226" s="12">
        <f t="shared" si="67"/>
        <v>-42.951469925376877</v>
      </c>
      <c r="BN226" s="11">
        <f t="shared" si="67"/>
        <v>0</v>
      </c>
      <c r="BO226" s="12">
        <f t="shared" si="67"/>
        <v>0</v>
      </c>
      <c r="BP226" s="11">
        <f t="shared" si="67"/>
        <v>287171.95999999996</v>
      </c>
      <c r="BQ226" s="12">
        <f t="shared" si="67"/>
        <v>0.25167005344339288</v>
      </c>
    </row>
    <row r="227" spans="5:69" outlineLevel="4" x14ac:dyDescent="0.25">
      <c r="F227" s="8" t="s">
        <v>245</v>
      </c>
      <c r="J227" s="9">
        <v>-18000</v>
      </c>
      <c r="K227" s="10">
        <v>-0.1771950379876629</v>
      </c>
      <c r="L227" s="9">
        <v>0</v>
      </c>
      <c r="M227" s="10">
        <v>0</v>
      </c>
      <c r="N227" s="9">
        <v>0</v>
      </c>
      <c r="O227" s="10">
        <v>0</v>
      </c>
      <c r="P227" s="9">
        <v>0</v>
      </c>
      <c r="Q227" s="10">
        <v>0</v>
      </c>
      <c r="R227" s="9">
        <v>0</v>
      </c>
      <c r="S227" s="10">
        <v>0</v>
      </c>
      <c r="T227" s="9">
        <v>-18000</v>
      </c>
      <c r="U227" s="10">
        <v>-9.3437602083824636E-2</v>
      </c>
      <c r="V227" s="9">
        <v>-2500</v>
      </c>
      <c r="W227" s="10">
        <v>-1.8926114115989223E-2</v>
      </c>
      <c r="X227" s="9">
        <v>0</v>
      </c>
      <c r="Y227" s="10">
        <v>0</v>
      </c>
      <c r="Z227" s="9">
        <v>-2500</v>
      </c>
      <c r="AA227" s="10">
        <v>-2.7648328304655381E-2</v>
      </c>
      <c r="AB227" s="9">
        <v>5000</v>
      </c>
      <c r="AC227" s="10">
        <v>0</v>
      </c>
      <c r="AD227" s="9">
        <v>0</v>
      </c>
      <c r="AE227" s="10">
        <v>0</v>
      </c>
      <c r="AF227" s="9">
        <v>0</v>
      </c>
      <c r="AG227" s="10">
        <v>0</v>
      </c>
      <c r="AH227" s="9">
        <v>0</v>
      </c>
      <c r="AI227" s="10">
        <v>0</v>
      </c>
      <c r="AJ227" s="9">
        <v>0</v>
      </c>
      <c r="AK227" s="10">
        <v>0</v>
      </c>
      <c r="AL227" s="9">
        <v>0</v>
      </c>
      <c r="AM227" s="10">
        <v>0</v>
      </c>
      <c r="AN227" s="9">
        <v>-7000</v>
      </c>
      <c r="AO227" s="10">
        <v>-6.6362096245896215E-2</v>
      </c>
      <c r="AP227" s="9">
        <v>0</v>
      </c>
      <c r="AQ227" s="10">
        <v>0</v>
      </c>
      <c r="AR227" s="9">
        <v>-7000</v>
      </c>
      <c r="AS227" s="10">
        <v>-1.0431435996695023E-2</v>
      </c>
      <c r="AT227" s="9">
        <v>0</v>
      </c>
      <c r="AU227" s="10">
        <v>0</v>
      </c>
      <c r="AV227" s="9">
        <v>0</v>
      </c>
      <c r="AW227" s="10">
        <v>0</v>
      </c>
      <c r="AX227" s="9">
        <v>7000</v>
      </c>
      <c r="AY227" s="10">
        <v>0</v>
      </c>
      <c r="AZ227" s="9">
        <v>7000</v>
      </c>
      <c r="BA227" s="10">
        <v>0.35276906074229669</v>
      </c>
      <c r="BB227" s="9">
        <v>18000</v>
      </c>
      <c r="BC227" s="10">
        <v>0</v>
      </c>
      <c r="BD227" s="9">
        <v>0</v>
      </c>
      <c r="BE227" s="10">
        <v>0</v>
      </c>
      <c r="BF227" s="9">
        <v>0</v>
      </c>
      <c r="BG227" s="10">
        <v>0</v>
      </c>
      <c r="BH227" s="9">
        <v>0</v>
      </c>
      <c r="BI227" s="10">
        <v>0</v>
      </c>
      <c r="BJ227" s="9">
        <v>0</v>
      </c>
      <c r="BK227" s="10">
        <v>0</v>
      </c>
      <c r="BL227" s="9">
        <v>0</v>
      </c>
      <c r="BM227" s="10">
        <v>0</v>
      </c>
      <c r="BN227" s="9">
        <v>0</v>
      </c>
      <c r="BO227" s="10">
        <v>0</v>
      </c>
      <c r="BP227" s="9">
        <v>0</v>
      </c>
      <c r="BQ227" s="10">
        <v>0</v>
      </c>
    </row>
    <row r="228" spans="5:69" outlineLevel="3" x14ac:dyDescent="0.25">
      <c r="E228" s="8" t="s">
        <v>275</v>
      </c>
      <c r="J228" s="11">
        <f t="shared" ref="J228:AO228" si="68">J217+J226+J227</f>
        <v>92180.36</v>
      </c>
      <c r="K228" s="12">
        <f t="shared" si="68"/>
        <v>0.90743902177313573</v>
      </c>
      <c r="L228" s="11">
        <f t="shared" si="68"/>
        <v>65247.100000000006</v>
      </c>
      <c r="M228" s="12">
        <f t="shared" si="68"/>
        <v>0.71691593559050848</v>
      </c>
      <c r="N228" s="11">
        <f t="shared" si="68"/>
        <v>0</v>
      </c>
      <c r="O228" s="12">
        <f t="shared" si="68"/>
        <v>0</v>
      </c>
      <c r="P228" s="11">
        <f t="shared" si="68"/>
        <v>0</v>
      </c>
      <c r="Q228" s="12">
        <f t="shared" si="68"/>
        <v>0</v>
      </c>
      <c r="R228" s="11">
        <f t="shared" si="68"/>
        <v>7691.65</v>
      </c>
      <c r="S228" s="12">
        <f t="shared" si="68"/>
        <v>159.77669297881181</v>
      </c>
      <c r="T228" s="11">
        <f t="shared" si="68"/>
        <v>165119.10999999999</v>
      </c>
      <c r="U228" s="12">
        <f t="shared" si="68"/>
        <v>0.85712964981195949</v>
      </c>
      <c r="V228" s="11">
        <f t="shared" si="68"/>
        <v>81133.119999999995</v>
      </c>
      <c r="W228" s="12">
        <f t="shared" si="68"/>
        <v>0.61421387508249892</v>
      </c>
      <c r="X228" s="11">
        <f t="shared" si="68"/>
        <v>18234.04</v>
      </c>
      <c r="Y228" s="12">
        <f t="shared" si="68"/>
        <v>0.51775568141484363</v>
      </c>
      <c r="Z228" s="11">
        <f t="shared" si="68"/>
        <v>68772.37</v>
      </c>
      <c r="AA228" s="12">
        <f t="shared" si="68"/>
        <v>0.76057642561969308</v>
      </c>
      <c r="AB228" s="11">
        <f t="shared" si="68"/>
        <v>5000</v>
      </c>
      <c r="AC228" s="12">
        <f t="shared" si="68"/>
        <v>0</v>
      </c>
      <c r="AD228" s="11">
        <f t="shared" si="68"/>
        <v>173139.53</v>
      </c>
      <c r="AE228" s="12">
        <f t="shared" si="68"/>
        <v>0.67178267643383538</v>
      </c>
      <c r="AF228" s="11">
        <f t="shared" si="68"/>
        <v>90744.98000000001</v>
      </c>
      <c r="AG228" s="12">
        <f t="shared" si="68"/>
        <v>0.49148013354484132</v>
      </c>
      <c r="AH228" s="11">
        <f t="shared" si="68"/>
        <v>87147.05</v>
      </c>
      <c r="AI228" s="12">
        <f t="shared" si="68"/>
        <v>0.57207360496294424</v>
      </c>
      <c r="AJ228" s="11">
        <f t="shared" si="68"/>
        <v>51947.450000000004</v>
      </c>
      <c r="AK228" s="12">
        <f t="shared" si="68"/>
        <v>0.82448456868452302</v>
      </c>
      <c r="AL228" s="11">
        <f t="shared" si="68"/>
        <v>70329.08</v>
      </c>
      <c r="AM228" s="12">
        <f t="shared" si="68"/>
        <v>0.42472023687053478</v>
      </c>
      <c r="AN228" s="11">
        <f t="shared" si="68"/>
        <v>68038.960000000006</v>
      </c>
      <c r="AO228" s="12">
        <f t="shared" si="68"/>
        <v>0.64502971599866898</v>
      </c>
      <c r="AP228" s="11">
        <f t="shared" ref="AP228:BU228" si="69">AP217+AP226+AP227</f>
        <v>20594.260000000002</v>
      </c>
      <c r="AQ228" s="12">
        <f t="shared" si="69"/>
        <v>0</v>
      </c>
      <c r="AR228" s="11">
        <f t="shared" si="69"/>
        <v>388801.78</v>
      </c>
      <c r="AS228" s="12">
        <f t="shared" si="69"/>
        <v>0.57939441192444263</v>
      </c>
      <c r="AT228" s="11">
        <f t="shared" si="69"/>
        <v>761.41</v>
      </c>
      <c r="AU228" s="12">
        <f t="shared" si="69"/>
        <v>0</v>
      </c>
      <c r="AV228" s="11">
        <f t="shared" si="69"/>
        <v>9113.48</v>
      </c>
      <c r="AW228" s="12">
        <f t="shared" si="69"/>
        <v>0.45927911138481514</v>
      </c>
      <c r="AX228" s="11">
        <f t="shared" si="69"/>
        <v>7000</v>
      </c>
      <c r="AY228" s="12">
        <f t="shared" si="69"/>
        <v>0</v>
      </c>
      <c r="AZ228" s="11">
        <f t="shared" si="69"/>
        <v>16874.89</v>
      </c>
      <c r="BA228" s="12">
        <f t="shared" si="69"/>
        <v>0.85041987077565362</v>
      </c>
      <c r="BB228" s="11">
        <f t="shared" si="69"/>
        <v>63048.83</v>
      </c>
      <c r="BC228" s="12">
        <f t="shared" si="69"/>
        <v>0</v>
      </c>
      <c r="BD228" s="11">
        <f t="shared" si="69"/>
        <v>82618.159999999989</v>
      </c>
      <c r="BE228" s="12">
        <f t="shared" si="69"/>
        <v>0</v>
      </c>
      <c r="BF228" s="11">
        <f t="shared" si="69"/>
        <v>733.85</v>
      </c>
      <c r="BG228" s="12">
        <f t="shared" si="69"/>
        <v>0</v>
      </c>
      <c r="BH228" s="11">
        <f t="shared" si="69"/>
        <v>14318.27</v>
      </c>
      <c r="BI228" s="12">
        <f t="shared" si="69"/>
        <v>0</v>
      </c>
      <c r="BJ228" s="11">
        <f t="shared" si="69"/>
        <v>24021.109999999997</v>
      </c>
      <c r="BK228" s="12">
        <f t="shared" si="69"/>
        <v>-120.30405168528071</v>
      </c>
      <c r="BL228" s="11">
        <f t="shared" si="69"/>
        <v>39073.229999999996</v>
      </c>
      <c r="BM228" s="12">
        <f t="shared" si="69"/>
        <v>-195.68903691090298</v>
      </c>
      <c r="BN228" s="11">
        <f t="shared" si="69"/>
        <v>479.21</v>
      </c>
      <c r="BO228" s="12">
        <f t="shared" si="69"/>
        <v>0</v>
      </c>
      <c r="BP228" s="11">
        <f t="shared" si="69"/>
        <v>929154.74</v>
      </c>
      <c r="BQ228" s="12">
        <f t="shared" si="69"/>
        <v>0.81428710196142329</v>
      </c>
    </row>
    <row r="229" spans="5:69" outlineLevel="3" x14ac:dyDescent="0.25">
      <c r="F229" s="8" t="s">
        <v>276</v>
      </c>
      <c r="J229" s="9">
        <v>16200</v>
      </c>
      <c r="K229" s="10">
        <v>0.15947553418889662</v>
      </c>
      <c r="L229" s="9">
        <v>30299.98</v>
      </c>
      <c r="M229" s="10">
        <v>0.33292726435464093</v>
      </c>
      <c r="N229" s="9">
        <v>0</v>
      </c>
      <c r="O229" s="10">
        <v>0</v>
      </c>
      <c r="P229" s="9">
        <v>0</v>
      </c>
      <c r="Q229" s="10">
        <v>0</v>
      </c>
      <c r="R229" s="9">
        <v>0</v>
      </c>
      <c r="S229" s="10">
        <v>0</v>
      </c>
      <c r="T229" s="9">
        <v>46499.98</v>
      </c>
      <c r="U229" s="10">
        <v>0.24138036823032247</v>
      </c>
      <c r="V229" s="9">
        <v>40500</v>
      </c>
      <c r="W229" s="10">
        <v>0.30660304867902538</v>
      </c>
      <c r="X229" s="9">
        <v>0</v>
      </c>
      <c r="Y229" s="10">
        <v>0</v>
      </c>
      <c r="Z229" s="9">
        <v>16666.650000000001</v>
      </c>
      <c r="AA229" s="10">
        <v>0.18432200437551385</v>
      </c>
      <c r="AB229" s="9">
        <v>0</v>
      </c>
      <c r="AC229" s="10">
        <v>0</v>
      </c>
      <c r="AD229" s="9">
        <v>57166.65</v>
      </c>
      <c r="AE229" s="10">
        <v>0.22180703124096687</v>
      </c>
      <c r="AF229" s="9">
        <v>21600</v>
      </c>
      <c r="AG229" s="10">
        <v>0.11698686676187016</v>
      </c>
      <c r="AH229" s="9">
        <v>21600</v>
      </c>
      <c r="AI229" s="10">
        <v>0.14179240567752546</v>
      </c>
      <c r="AJ229" s="9">
        <v>20250</v>
      </c>
      <c r="AK229" s="10">
        <v>0.3213981151309947</v>
      </c>
      <c r="AL229" s="9">
        <v>22300</v>
      </c>
      <c r="AM229" s="10">
        <v>0.13467062674803831</v>
      </c>
      <c r="AN229" s="9">
        <v>27000</v>
      </c>
      <c r="AO229" s="10">
        <v>0.25596808551988542</v>
      </c>
      <c r="AP229" s="9">
        <v>0</v>
      </c>
      <c r="AQ229" s="10">
        <v>0</v>
      </c>
      <c r="AR229" s="9">
        <v>112750</v>
      </c>
      <c r="AS229" s="10">
        <v>0.16802062980390911</v>
      </c>
      <c r="AT229" s="9">
        <v>3500</v>
      </c>
      <c r="AU229" s="10">
        <v>0</v>
      </c>
      <c r="AV229" s="9">
        <v>0</v>
      </c>
      <c r="AW229" s="10">
        <v>0</v>
      </c>
      <c r="AX229" s="9">
        <v>0</v>
      </c>
      <c r="AY229" s="10">
        <v>0</v>
      </c>
      <c r="AZ229" s="9">
        <v>3500</v>
      </c>
      <c r="BA229" s="10">
        <v>0.17638453037114835</v>
      </c>
      <c r="BB229" s="9">
        <v>0</v>
      </c>
      <c r="BC229" s="10">
        <v>0</v>
      </c>
      <c r="BD229" s="9">
        <v>498.33</v>
      </c>
      <c r="BE229" s="10">
        <v>0</v>
      </c>
      <c r="BF229" s="9">
        <v>1300</v>
      </c>
      <c r="BG229" s="10">
        <v>0</v>
      </c>
      <c r="BH229" s="9">
        <v>0</v>
      </c>
      <c r="BI229" s="10">
        <v>0</v>
      </c>
      <c r="BJ229" s="9">
        <v>0</v>
      </c>
      <c r="BK229" s="10">
        <v>0</v>
      </c>
      <c r="BL229" s="9">
        <v>1300</v>
      </c>
      <c r="BM229" s="10">
        <v>-6.5107427254970709</v>
      </c>
      <c r="BN229" s="9">
        <v>0</v>
      </c>
      <c r="BO229" s="10">
        <v>0</v>
      </c>
      <c r="BP229" s="9">
        <v>221714.96</v>
      </c>
      <c r="BQ229" s="10">
        <v>0.19430523729545077</v>
      </c>
    </row>
    <row r="230" spans="5:69" outlineLevel="4" x14ac:dyDescent="0.25">
      <c r="E230" s="8" t="s">
        <v>277</v>
      </c>
    </row>
    <row r="231" spans="5:69" outlineLevel="4" x14ac:dyDescent="0.25">
      <c r="F231" s="8" t="s">
        <v>278</v>
      </c>
      <c r="J231" s="9">
        <v>0</v>
      </c>
      <c r="K231" s="10">
        <v>0</v>
      </c>
      <c r="L231" s="9">
        <v>0</v>
      </c>
      <c r="M231" s="10">
        <v>0</v>
      </c>
      <c r="N231" s="9">
        <v>0</v>
      </c>
      <c r="O231" s="10">
        <v>0</v>
      </c>
      <c r="P231" s="9">
        <v>0</v>
      </c>
      <c r="Q231" s="10">
        <v>0</v>
      </c>
      <c r="R231" s="9">
        <v>0</v>
      </c>
      <c r="S231" s="10">
        <v>0</v>
      </c>
      <c r="T231" s="9">
        <v>0</v>
      </c>
      <c r="U231" s="10">
        <v>0</v>
      </c>
      <c r="V231" s="9">
        <v>0</v>
      </c>
      <c r="W231" s="10">
        <v>0</v>
      </c>
      <c r="X231" s="9">
        <v>0</v>
      </c>
      <c r="Y231" s="10">
        <v>0</v>
      </c>
      <c r="Z231" s="9">
        <v>0</v>
      </c>
      <c r="AA231" s="10">
        <v>0</v>
      </c>
      <c r="AB231" s="9">
        <v>0</v>
      </c>
      <c r="AC231" s="10">
        <v>0</v>
      </c>
      <c r="AD231" s="9">
        <v>0</v>
      </c>
      <c r="AE231" s="10">
        <v>0</v>
      </c>
      <c r="AF231" s="9">
        <v>0</v>
      </c>
      <c r="AG231" s="10">
        <v>0</v>
      </c>
      <c r="AH231" s="9">
        <v>0</v>
      </c>
      <c r="AI231" s="10">
        <v>0</v>
      </c>
      <c r="AJ231" s="9">
        <v>0</v>
      </c>
      <c r="AK231" s="10">
        <v>0</v>
      </c>
      <c r="AL231" s="9">
        <v>0</v>
      </c>
      <c r="AM231" s="10">
        <v>0</v>
      </c>
      <c r="AN231" s="9">
        <v>0</v>
      </c>
      <c r="AO231" s="10">
        <v>0</v>
      </c>
      <c r="AP231" s="9">
        <v>0</v>
      </c>
      <c r="AQ231" s="10">
        <v>0</v>
      </c>
      <c r="AR231" s="9">
        <v>0</v>
      </c>
      <c r="AS231" s="10">
        <v>0</v>
      </c>
      <c r="AT231" s="9">
        <v>0</v>
      </c>
      <c r="AU231" s="10">
        <v>0</v>
      </c>
      <c r="AV231" s="9">
        <v>-18137.259999999998</v>
      </c>
      <c r="AW231" s="10">
        <v>-0.91403773923411824</v>
      </c>
      <c r="AX231" s="9">
        <v>0</v>
      </c>
      <c r="AY231" s="10">
        <v>0</v>
      </c>
      <c r="AZ231" s="9">
        <v>-18137.259999999998</v>
      </c>
      <c r="BA231" s="10">
        <v>-0.91403773923411824</v>
      </c>
      <c r="BB231" s="9">
        <v>0</v>
      </c>
      <c r="BC231" s="10">
        <v>0</v>
      </c>
      <c r="BD231" s="9">
        <v>0</v>
      </c>
      <c r="BE231" s="10">
        <v>0</v>
      </c>
      <c r="BF231" s="9">
        <v>0</v>
      </c>
      <c r="BG231" s="10">
        <v>0</v>
      </c>
      <c r="BH231" s="9">
        <v>0</v>
      </c>
      <c r="BI231" s="10">
        <v>0</v>
      </c>
      <c r="BJ231" s="9">
        <v>0</v>
      </c>
      <c r="BK231" s="10">
        <v>0</v>
      </c>
      <c r="BL231" s="9">
        <v>0</v>
      </c>
      <c r="BM231" s="10">
        <v>0</v>
      </c>
      <c r="BN231" s="9">
        <v>0</v>
      </c>
      <c r="BO231" s="10">
        <v>0</v>
      </c>
      <c r="BP231" s="9">
        <v>-18137.259999999998</v>
      </c>
      <c r="BQ231" s="10">
        <v>-1.5895023990213773E-2</v>
      </c>
    </row>
    <row r="232" spans="5:69" outlineLevel="4" x14ac:dyDescent="0.25">
      <c r="F232" s="8" t="s">
        <v>279</v>
      </c>
      <c r="J232" s="9">
        <v>0</v>
      </c>
      <c r="K232" s="10">
        <v>0</v>
      </c>
      <c r="L232" s="9">
        <v>0</v>
      </c>
      <c r="M232" s="10">
        <v>0</v>
      </c>
      <c r="N232" s="9">
        <v>0</v>
      </c>
      <c r="O232" s="10">
        <v>0</v>
      </c>
      <c r="P232" s="9">
        <v>0</v>
      </c>
      <c r="Q232" s="10">
        <v>0</v>
      </c>
      <c r="R232" s="9">
        <v>0</v>
      </c>
      <c r="S232" s="10">
        <v>0</v>
      </c>
      <c r="T232" s="9">
        <v>0</v>
      </c>
      <c r="U232" s="10">
        <v>0</v>
      </c>
      <c r="V232" s="9">
        <v>0</v>
      </c>
      <c r="W232" s="10">
        <v>0</v>
      </c>
      <c r="X232" s="9">
        <v>0</v>
      </c>
      <c r="Y232" s="10">
        <v>0</v>
      </c>
      <c r="Z232" s="9">
        <v>0</v>
      </c>
      <c r="AA232" s="10">
        <v>0</v>
      </c>
      <c r="AB232" s="9">
        <v>0</v>
      </c>
      <c r="AC232" s="10">
        <v>0</v>
      </c>
      <c r="AD232" s="9">
        <v>0</v>
      </c>
      <c r="AE232" s="10">
        <v>0</v>
      </c>
      <c r="AF232" s="9">
        <v>0</v>
      </c>
      <c r="AG232" s="10">
        <v>0</v>
      </c>
      <c r="AH232" s="9">
        <v>0</v>
      </c>
      <c r="AI232" s="10">
        <v>0</v>
      </c>
      <c r="AJ232" s="9">
        <v>0</v>
      </c>
      <c r="AK232" s="10">
        <v>0</v>
      </c>
      <c r="AL232" s="9">
        <v>0</v>
      </c>
      <c r="AM232" s="10">
        <v>0</v>
      </c>
      <c r="AN232" s="9">
        <v>0</v>
      </c>
      <c r="AO232" s="10">
        <v>0</v>
      </c>
      <c r="AP232" s="9">
        <v>0</v>
      </c>
      <c r="AQ232" s="10">
        <v>0</v>
      </c>
      <c r="AR232" s="9">
        <v>0</v>
      </c>
      <c r="AS232" s="10">
        <v>0</v>
      </c>
      <c r="AT232" s="9">
        <v>0</v>
      </c>
      <c r="AU232" s="10">
        <v>0</v>
      </c>
      <c r="AV232" s="9">
        <v>202.33</v>
      </c>
      <c r="AW232" s="10">
        <v>1.0196537722855557E-2</v>
      </c>
      <c r="AX232" s="9">
        <v>0</v>
      </c>
      <c r="AY232" s="10">
        <v>0</v>
      </c>
      <c r="AZ232" s="9">
        <v>202.33</v>
      </c>
      <c r="BA232" s="10">
        <v>1.0196537722855557E-2</v>
      </c>
      <c r="BB232" s="9">
        <v>0</v>
      </c>
      <c r="BC232" s="10">
        <v>0</v>
      </c>
      <c r="BD232" s="9">
        <v>0</v>
      </c>
      <c r="BE232" s="10">
        <v>0</v>
      </c>
      <c r="BF232" s="9">
        <v>0</v>
      </c>
      <c r="BG232" s="10">
        <v>0</v>
      </c>
      <c r="BH232" s="9">
        <v>0</v>
      </c>
      <c r="BI232" s="10">
        <v>0</v>
      </c>
      <c r="BJ232" s="9">
        <v>0</v>
      </c>
      <c r="BK232" s="10">
        <v>0</v>
      </c>
      <c r="BL232" s="9">
        <v>0</v>
      </c>
      <c r="BM232" s="10">
        <v>0</v>
      </c>
      <c r="BN232" s="9">
        <v>0</v>
      </c>
      <c r="BO232" s="10">
        <v>0</v>
      </c>
      <c r="BP232" s="9">
        <v>202.33</v>
      </c>
      <c r="BQ232" s="10">
        <v>1.7731676140386989E-4</v>
      </c>
    </row>
    <row r="233" spans="5:69" outlineLevel="3" x14ac:dyDescent="0.25">
      <c r="E233" s="8" t="s">
        <v>280</v>
      </c>
      <c r="J233" s="11">
        <f t="shared" ref="J233:AO233" si="70">SUM(J230:J232)</f>
        <v>0</v>
      </c>
      <c r="K233" s="12">
        <f t="shared" si="70"/>
        <v>0</v>
      </c>
      <c r="L233" s="11">
        <f t="shared" si="70"/>
        <v>0</v>
      </c>
      <c r="M233" s="12">
        <f t="shared" si="70"/>
        <v>0</v>
      </c>
      <c r="N233" s="11">
        <f t="shared" si="70"/>
        <v>0</v>
      </c>
      <c r="O233" s="12">
        <f t="shared" si="70"/>
        <v>0</v>
      </c>
      <c r="P233" s="11">
        <f t="shared" si="70"/>
        <v>0</v>
      </c>
      <c r="Q233" s="12">
        <f t="shared" si="70"/>
        <v>0</v>
      </c>
      <c r="R233" s="11">
        <f t="shared" si="70"/>
        <v>0</v>
      </c>
      <c r="S233" s="12">
        <f t="shared" si="70"/>
        <v>0</v>
      </c>
      <c r="T233" s="11">
        <f t="shared" si="70"/>
        <v>0</v>
      </c>
      <c r="U233" s="12">
        <f t="shared" si="70"/>
        <v>0</v>
      </c>
      <c r="V233" s="11">
        <f t="shared" si="70"/>
        <v>0</v>
      </c>
      <c r="W233" s="12">
        <f t="shared" si="70"/>
        <v>0</v>
      </c>
      <c r="X233" s="11">
        <f t="shared" si="70"/>
        <v>0</v>
      </c>
      <c r="Y233" s="12">
        <f t="shared" si="70"/>
        <v>0</v>
      </c>
      <c r="Z233" s="11">
        <f t="shared" si="70"/>
        <v>0</v>
      </c>
      <c r="AA233" s="12">
        <f t="shared" si="70"/>
        <v>0</v>
      </c>
      <c r="AB233" s="11">
        <f t="shared" si="70"/>
        <v>0</v>
      </c>
      <c r="AC233" s="12">
        <f t="shared" si="70"/>
        <v>0</v>
      </c>
      <c r="AD233" s="11">
        <f t="shared" si="70"/>
        <v>0</v>
      </c>
      <c r="AE233" s="12">
        <f t="shared" si="70"/>
        <v>0</v>
      </c>
      <c r="AF233" s="11">
        <f t="shared" si="70"/>
        <v>0</v>
      </c>
      <c r="AG233" s="12">
        <f t="shared" si="70"/>
        <v>0</v>
      </c>
      <c r="AH233" s="11">
        <f t="shared" si="70"/>
        <v>0</v>
      </c>
      <c r="AI233" s="12">
        <f t="shared" si="70"/>
        <v>0</v>
      </c>
      <c r="AJ233" s="11">
        <f t="shared" si="70"/>
        <v>0</v>
      </c>
      <c r="AK233" s="12">
        <f t="shared" si="70"/>
        <v>0</v>
      </c>
      <c r="AL233" s="11">
        <f t="shared" si="70"/>
        <v>0</v>
      </c>
      <c r="AM233" s="12">
        <f t="shared" si="70"/>
        <v>0</v>
      </c>
      <c r="AN233" s="11">
        <f t="shared" si="70"/>
        <v>0</v>
      </c>
      <c r="AO233" s="12">
        <f t="shared" si="70"/>
        <v>0</v>
      </c>
      <c r="AP233" s="11">
        <f t="shared" ref="AP233:BU233" si="71">SUM(AP230:AP232)</f>
        <v>0</v>
      </c>
      <c r="AQ233" s="12">
        <f t="shared" si="71"/>
        <v>0</v>
      </c>
      <c r="AR233" s="11">
        <f t="shared" si="71"/>
        <v>0</v>
      </c>
      <c r="AS233" s="12">
        <f t="shared" si="71"/>
        <v>0</v>
      </c>
      <c r="AT233" s="11">
        <f t="shared" si="71"/>
        <v>0</v>
      </c>
      <c r="AU233" s="12">
        <f t="shared" si="71"/>
        <v>0</v>
      </c>
      <c r="AV233" s="11">
        <f t="shared" si="71"/>
        <v>-17934.929999999997</v>
      </c>
      <c r="AW233" s="12">
        <f t="shared" si="71"/>
        <v>-0.90384120151126268</v>
      </c>
      <c r="AX233" s="11">
        <f t="shared" si="71"/>
        <v>0</v>
      </c>
      <c r="AY233" s="12">
        <f t="shared" si="71"/>
        <v>0</v>
      </c>
      <c r="AZ233" s="11">
        <f t="shared" si="71"/>
        <v>-17934.929999999997</v>
      </c>
      <c r="BA233" s="12">
        <f t="shared" si="71"/>
        <v>-0.90384120151126268</v>
      </c>
      <c r="BB233" s="11">
        <f t="shared" si="71"/>
        <v>0</v>
      </c>
      <c r="BC233" s="12">
        <f t="shared" si="71"/>
        <v>0</v>
      </c>
      <c r="BD233" s="11">
        <f t="shared" si="71"/>
        <v>0</v>
      </c>
      <c r="BE233" s="12">
        <f t="shared" si="71"/>
        <v>0</v>
      </c>
      <c r="BF233" s="11">
        <f t="shared" si="71"/>
        <v>0</v>
      </c>
      <c r="BG233" s="12">
        <f t="shared" si="71"/>
        <v>0</v>
      </c>
      <c r="BH233" s="11">
        <f t="shared" si="71"/>
        <v>0</v>
      </c>
      <c r="BI233" s="12">
        <f t="shared" si="71"/>
        <v>0</v>
      </c>
      <c r="BJ233" s="11">
        <f t="shared" si="71"/>
        <v>0</v>
      </c>
      <c r="BK233" s="12">
        <f t="shared" si="71"/>
        <v>0</v>
      </c>
      <c r="BL233" s="11">
        <f t="shared" si="71"/>
        <v>0</v>
      </c>
      <c r="BM233" s="12">
        <f t="shared" si="71"/>
        <v>0</v>
      </c>
      <c r="BN233" s="11">
        <f t="shared" si="71"/>
        <v>0</v>
      </c>
      <c r="BO233" s="12">
        <f t="shared" si="71"/>
        <v>0</v>
      </c>
      <c r="BP233" s="11">
        <f t="shared" si="71"/>
        <v>-17934.929999999997</v>
      </c>
      <c r="BQ233" s="12">
        <f t="shared" si="71"/>
        <v>-1.5717707228809902E-2</v>
      </c>
    </row>
    <row r="234" spans="5:69" outlineLevel="2" x14ac:dyDescent="0.25">
      <c r="E234" s="8" t="s">
        <v>281</v>
      </c>
      <c r="J234" s="11">
        <f t="shared" ref="J234:AO234" si="72">J196+J113+J228+J233+J84+J85+J229</f>
        <v>135988.58000000002</v>
      </c>
      <c r="K234" s="12">
        <f t="shared" si="72"/>
        <v>1.3386945332771298</v>
      </c>
      <c r="L234" s="11">
        <f t="shared" si="72"/>
        <v>119663.29000000001</v>
      </c>
      <c r="M234" s="12">
        <f t="shared" si="72"/>
        <v>1.3148250191378366</v>
      </c>
      <c r="N234" s="11">
        <f t="shared" si="72"/>
        <v>7789.62</v>
      </c>
      <c r="O234" s="12">
        <f t="shared" si="72"/>
        <v>0</v>
      </c>
      <c r="P234" s="11">
        <f t="shared" si="72"/>
        <v>6200</v>
      </c>
      <c r="Q234" s="12">
        <f t="shared" si="72"/>
        <v>0</v>
      </c>
      <c r="R234" s="11">
        <f t="shared" si="72"/>
        <v>19453.2</v>
      </c>
      <c r="S234" s="12">
        <f t="shared" si="72"/>
        <v>404.09638554216872</v>
      </c>
      <c r="T234" s="11">
        <f t="shared" si="72"/>
        <v>289094.69</v>
      </c>
      <c r="U234" s="12">
        <f t="shared" si="72"/>
        <v>1.5006841449314798</v>
      </c>
      <c r="V234" s="11">
        <f t="shared" si="72"/>
        <v>179055.22</v>
      </c>
      <c r="W234" s="12">
        <f t="shared" si="72"/>
        <v>1.3555278107134223</v>
      </c>
      <c r="X234" s="11">
        <f t="shared" si="72"/>
        <v>25809.06</v>
      </c>
      <c r="Y234" s="12">
        <f t="shared" si="72"/>
        <v>0.73284842234505265</v>
      </c>
      <c r="Z234" s="11">
        <f t="shared" si="72"/>
        <v>113612.25999999998</v>
      </c>
      <c r="AA234" s="12">
        <f t="shared" si="72"/>
        <v>1.2564756255655465</v>
      </c>
      <c r="AB234" s="11">
        <f t="shared" si="72"/>
        <v>13373.98</v>
      </c>
      <c r="AC234" s="12">
        <f t="shared" si="72"/>
        <v>0</v>
      </c>
      <c r="AD234" s="11">
        <f t="shared" si="72"/>
        <v>331850.52</v>
      </c>
      <c r="AE234" s="12">
        <f t="shared" si="72"/>
        <v>1.287582509329672</v>
      </c>
      <c r="AF234" s="11">
        <f t="shared" si="72"/>
        <v>148587.20000000001</v>
      </c>
      <c r="AG234" s="12">
        <f t="shared" si="72"/>
        <v>0.80475698930182193</v>
      </c>
      <c r="AH234" s="11">
        <f t="shared" si="72"/>
        <v>150985.85</v>
      </c>
      <c r="AI234" s="12">
        <f t="shared" si="72"/>
        <v>0.99114105994287072</v>
      </c>
      <c r="AJ234" s="11">
        <f t="shared" si="72"/>
        <v>100190.53</v>
      </c>
      <c r="AK234" s="12">
        <f t="shared" si="72"/>
        <v>1.5901751849864385</v>
      </c>
      <c r="AL234" s="11">
        <f t="shared" si="72"/>
        <v>122470.01000000001</v>
      </c>
      <c r="AM234" s="12">
        <f t="shared" si="72"/>
        <v>0.73960148002414883</v>
      </c>
      <c r="AN234" s="11">
        <f t="shared" si="72"/>
        <v>125134.69</v>
      </c>
      <c r="AO234" s="12">
        <f t="shared" si="72"/>
        <v>1.1863143344971983</v>
      </c>
      <c r="AP234" s="11">
        <f t="shared" ref="AP234:BU234" si="73">AP196+AP113+AP228+AP233+AP84+AP85+AP229</f>
        <v>31567.590000000004</v>
      </c>
      <c r="AQ234" s="12">
        <f t="shared" si="73"/>
        <v>0</v>
      </c>
      <c r="AR234" s="11">
        <f t="shared" si="73"/>
        <v>678935.87</v>
      </c>
      <c r="AS234" s="12">
        <f t="shared" si="73"/>
        <v>1.0117537248236359</v>
      </c>
      <c r="AT234" s="11">
        <f t="shared" si="73"/>
        <v>9371.84</v>
      </c>
      <c r="AU234" s="12">
        <f t="shared" si="73"/>
        <v>0</v>
      </c>
      <c r="AV234" s="11">
        <f t="shared" si="73"/>
        <v>1245.6400000000031</v>
      </c>
      <c r="AW234" s="12">
        <f t="shared" si="73"/>
        <v>6.2774750403290724E-2</v>
      </c>
      <c r="AX234" s="11">
        <f t="shared" si="73"/>
        <v>10983.31</v>
      </c>
      <c r="AY234" s="12">
        <f t="shared" si="73"/>
        <v>0</v>
      </c>
      <c r="AZ234" s="11">
        <f t="shared" si="73"/>
        <v>21600.790000000005</v>
      </c>
      <c r="BA234" s="12">
        <f t="shared" si="73"/>
        <v>1.0885843427987996</v>
      </c>
      <c r="BB234" s="11">
        <f t="shared" si="73"/>
        <v>63048.83</v>
      </c>
      <c r="BC234" s="12">
        <f t="shared" si="73"/>
        <v>0</v>
      </c>
      <c r="BD234" s="11">
        <f t="shared" si="73"/>
        <v>83334.169999999984</v>
      </c>
      <c r="BE234" s="12">
        <f t="shared" si="73"/>
        <v>0</v>
      </c>
      <c r="BF234" s="11">
        <f t="shared" si="73"/>
        <v>4668.67</v>
      </c>
      <c r="BG234" s="12">
        <f t="shared" si="73"/>
        <v>0</v>
      </c>
      <c r="BH234" s="11">
        <f t="shared" si="73"/>
        <v>18431.2</v>
      </c>
      <c r="BI234" s="12">
        <f t="shared" si="73"/>
        <v>0</v>
      </c>
      <c r="BJ234" s="11">
        <f t="shared" si="73"/>
        <v>116709.99</v>
      </c>
      <c r="BK234" s="12">
        <f t="shared" si="73"/>
        <v>-584.51439875795063</v>
      </c>
      <c r="BL234" s="11">
        <f t="shared" si="73"/>
        <v>139809.85999999999</v>
      </c>
      <c r="BM234" s="12">
        <f t="shared" si="73"/>
        <v>-700.20463765212605</v>
      </c>
      <c r="BN234" s="11">
        <f t="shared" si="73"/>
        <v>479.21</v>
      </c>
      <c r="BO234" s="12">
        <f t="shared" si="73"/>
        <v>0</v>
      </c>
      <c r="BP234" s="11">
        <f t="shared" si="73"/>
        <v>1608153.94</v>
      </c>
      <c r="BQ234" s="12">
        <f t="shared" si="73"/>
        <v>1.4093443803670898</v>
      </c>
    </row>
    <row r="235" spans="5:69" outlineLevel="1" x14ac:dyDescent="0.25">
      <c r="E235" s="8" t="s">
        <v>282</v>
      </c>
      <c r="J235" s="9">
        <f t="shared" ref="J235:AO235" si="74">J83-J234</f>
        <v>-115622.57000000002</v>
      </c>
      <c r="K235" s="10">
        <f t="shared" si="74"/>
        <v>-1.1382080935211785</v>
      </c>
      <c r="L235" s="9">
        <f t="shared" si="74"/>
        <v>-107533.21</v>
      </c>
      <c r="M235" s="10">
        <f t="shared" si="74"/>
        <v>-1.1815432694204122</v>
      </c>
      <c r="N235" s="9">
        <f t="shared" si="74"/>
        <v>-7789.62</v>
      </c>
      <c r="O235" s="10">
        <f t="shared" si="74"/>
        <v>0</v>
      </c>
      <c r="P235" s="9">
        <f t="shared" si="74"/>
        <v>-6200</v>
      </c>
      <c r="Q235" s="10">
        <f t="shared" si="74"/>
        <v>0</v>
      </c>
      <c r="R235" s="9">
        <f t="shared" si="74"/>
        <v>-19413.32</v>
      </c>
      <c r="S235" s="10">
        <f t="shared" si="74"/>
        <v>-403.26796842542586</v>
      </c>
      <c r="T235" s="9">
        <f t="shared" si="74"/>
        <v>-256558.72000000003</v>
      </c>
      <c r="U235" s="10">
        <f t="shared" si="74"/>
        <v>-1.3317906439164102</v>
      </c>
      <c r="V235" s="9">
        <f t="shared" si="74"/>
        <v>-144151.56</v>
      </c>
      <c r="W235" s="10">
        <f t="shared" si="74"/>
        <v>-1.091291549823147</v>
      </c>
      <c r="X235" s="9">
        <f t="shared" si="74"/>
        <v>-8897.3900000000031</v>
      </c>
      <c r="Y235" s="10">
        <f t="shared" si="74"/>
        <v>-0.2526414454648348</v>
      </c>
      <c r="Z235" s="9">
        <f t="shared" si="74"/>
        <v>-94622.359999999986</v>
      </c>
      <c r="AA235" s="10">
        <f t="shared" si="74"/>
        <v>-1.0464600296965165</v>
      </c>
      <c r="AB235" s="9">
        <f t="shared" si="74"/>
        <v>-13373.98</v>
      </c>
      <c r="AC235" s="10">
        <f t="shared" si="74"/>
        <v>0</v>
      </c>
      <c r="AD235" s="9">
        <f t="shared" si="74"/>
        <v>-261045.29</v>
      </c>
      <c r="AE235" s="10">
        <f t="shared" si="74"/>
        <v>-1.0128576852821927</v>
      </c>
      <c r="AF235" s="9">
        <f t="shared" si="74"/>
        <v>-117948.51000000001</v>
      </c>
      <c r="AG235" s="10">
        <f t="shared" si="74"/>
        <v>-0.63881604741347731</v>
      </c>
      <c r="AH235" s="9">
        <f t="shared" si="74"/>
        <v>-136786.37000000002</v>
      </c>
      <c r="AI235" s="10">
        <f t="shared" si="74"/>
        <v>-0.89792909565722678</v>
      </c>
      <c r="AJ235" s="9">
        <f t="shared" si="74"/>
        <v>-104081.09999999999</v>
      </c>
      <c r="AK235" s="10">
        <f t="shared" si="74"/>
        <v>-1.6519244128770654</v>
      </c>
      <c r="AL235" s="9">
        <f t="shared" si="74"/>
        <v>-27963.589999999997</v>
      </c>
      <c r="AM235" s="10">
        <f t="shared" si="74"/>
        <v>-0.16887328212668928</v>
      </c>
      <c r="AN235" s="9">
        <f t="shared" si="74"/>
        <v>-108317.08999999998</v>
      </c>
      <c r="AO235" s="10">
        <f t="shared" si="74"/>
        <v>-1.0268784502364858</v>
      </c>
      <c r="AP235" s="9">
        <f t="shared" ref="AP235:BU235" si="75">AP83-AP234</f>
        <v>-31567.590000000004</v>
      </c>
      <c r="AQ235" s="10">
        <f t="shared" si="75"/>
        <v>0</v>
      </c>
      <c r="AR235" s="9">
        <f t="shared" si="75"/>
        <v>-526664.25</v>
      </c>
      <c r="AS235" s="10">
        <f t="shared" si="75"/>
        <v>-0.78483777366034091</v>
      </c>
      <c r="AT235" s="9">
        <f t="shared" si="75"/>
        <v>-9371.84</v>
      </c>
      <c r="AU235" s="10">
        <f t="shared" si="75"/>
        <v>0</v>
      </c>
      <c r="AV235" s="9">
        <f t="shared" si="75"/>
        <v>18597.37</v>
      </c>
      <c r="AW235" s="10">
        <f t="shared" si="75"/>
        <v>0.9372252495967095</v>
      </c>
      <c r="AX235" s="9">
        <f t="shared" si="75"/>
        <v>-10983.31</v>
      </c>
      <c r="AY235" s="10">
        <f t="shared" si="75"/>
        <v>0</v>
      </c>
      <c r="AZ235" s="9">
        <f t="shared" si="75"/>
        <v>-1757.7800000000025</v>
      </c>
      <c r="BA235" s="10">
        <f t="shared" si="75"/>
        <v>-8.8584342798799343E-2</v>
      </c>
      <c r="BB235" s="9">
        <f t="shared" si="75"/>
        <v>-63048.83</v>
      </c>
      <c r="BC235" s="10">
        <f t="shared" si="75"/>
        <v>0</v>
      </c>
      <c r="BD235" s="9">
        <f t="shared" si="75"/>
        <v>-77816.749999999985</v>
      </c>
      <c r="BE235" s="10">
        <f t="shared" si="75"/>
        <v>0</v>
      </c>
      <c r="BF235" s="9">
        <f t="shared" si="75"/>
        <v>-4668.67</v>
      </c>
      <c r="BG235" s="10">
        <f t="shared" si="75"/>
        <v>0</v>
      </c>
      <c r="BH235" s="9">
        <f t="shared" si="75"/>
        <v>-19361.900000000001</v>
      </c>
      <c r="BI235" s="10">
        <f t="shared" si="75"/>
        <v>0</v>
      </c>
      <c r="BJ235" s="9">
        <f t="shared" si="75"/>
        <v>-115928.36</v>
      </c>
      <c r="BK235" s="10">
        <f t="shared" si="75"/>
        <v>580.59978965292737</v>
      </c>
      <c r="BL235" s="9">
        <f t="shared" si="75"/>
        <v>-139958.93</v>
      </c>
      <c r="BM235" s="10">
        <f t="shared" si="75"/>
        <v>700.95121951219517</v>
      </c>
      <c r="BN235" s="9">
        <f t="shared" si="75"/>
        <v>-479.21</v>
      </c>
      <c r="BO235" s="10">
        <f t="shared" si="75"/>
        <v>0</v>
      </c>
      <c r="BP235" s="9">
        <f t="shared" si="75"/>
        <v>-1327329.7600000002</v>
      </c>
      <c r="BQ235" s="10">
        <f t="shared" si="75"/>
        <v>-1.163237356586645</v>
      </c>
    </row>
    <row r="236" spans="5:69" outlineLevel="2" x14ac:dyDescent="0.25">
      <c r="E236" s="8" t="s">
        <v>283</v>
      </c>
    </row>
    <row r="237" spans="5:69" outlineLevel="3" x14ac:dyDescent="0.25">
      <c r="E237" s="8" t="s">
        <v>284</v>
      </c>
    </row>
    <row r="238" spans="5:69" outlineLevel="4" x14ac:dyDescent="0.25">
      <c r="E238" s="8" t="s">
        <v>285</v>
      </c>
    </row>
    <row r="239" spans="5:69" outlineLevel="4" x14ac:dyDescent="0.25">
      <c r="F239" s="8" t="s">
        <v>286</v>
      </c>
      <c r="J239" s="9">
        <v>0</v>
      </c>
      <c r="K239" s="10">
        <v>0</v>
      </c>
      <c r="L239" s="9">
        <v>0</v>
      </c>
      <c r="M239" s="10">
        <v>0</v>
      </c>
      <c r="N239" s="9">
        <v>0</v>
      </c>
      <c r="O239" s="10">
        <v>0</v>
      </c>
      <c r="P239" s="9">
        <v>0</v>
      </c>
      <c r="Q239" s="10">
        <v>0</v>
      </c>
      <c r="R239" s="9">
        <v>0</v>
      </c>
      <c r="S239" s="10">
        <v>0</v>
      </c>
      <c r="T239" s="9">
        <v>0</v>
      </c>
      <c r="U239" s="10">
        <v>0</v>
      </c>
      <c r="V239" s="9">
        <v>0</v>
      </c>
      <c r="W239" s="10">
        <v>0</v>
      </c>
      <c r="X239" s="9">
        <v>0</v>
      </c>
      <c r="Y239" s="10">
        <v>0</v>
      </c>
      <c r="Z239" s="9">
        <v>0</v>
      </c>
      <c r="AA239" s="10">
        <v>0</v>
      </c>
      <c r="AB239" s="9">
        <v>0</v>
      </c>
      <c r="AC239" s="10">
        <v>0</v>
      </c>
      <c r="AD239" s="9">
        <v>0</v>
      </c>
      <c r="AE239" s="10">
        <v>0</v>
      </c>
      <c r="AF239" s="9">
        <v>0</v>
      </c>
      <c r="AG239" s="10">
        <v>0</v>
      </c>
      <c r="AH239" s="9">
        <v>0</v>
      </c>
      <c r="AI239" s="10">
        <v>0</v>
      </c>
      <c r="AJ239" s="9">
        <v>0</v>
      </c>
      <c r="AK239" s="10">
        <v>0</v>
      </c>
      <c r="AL239" s="9">
        <v>0</v>
      </c>
      <c r="AM239" s="10">
        <v>0</v>
      </c>
      <c r="AN239" s="9">
        <v>0</v>
      </c>
      <c r="AO239" s="10">
        <v>0</v>
      </c>
      <c r="AP239" s="9">
        <v>0</v>
      </c>
      <c r="AQ239" s="10">
        <v>0</v>
      </c>
      <c r="AR239" s="9">
        <v>0</v>
      </c>
      <c r="AS239" s="10">
        <v>0</v>
      </c>
      <c r="AT239" s="9">
        <v>0</v>
      </c>
      <c r="AU239" s="10">
        <v>0</v>
      </c>
      <c r="AV239" s="9">
        <v>0</v>
      </c>
      <c r="AW239" s="10">
        <v>0</v>
      </c>
      <c r="AX239" s="9">
        <v>0</v>
      </c>
      <c r="AY239" s="10">
        <v>0</v>
      </c>
      <c r="AZ239" s="9">
        <v>0</v>
      </c>
      <c r="BA239" s="10">
        <v>0</v>
      </c>
      <c r="BB239" s="9">
        <v>0</v>
      </c>
      <c r="BC239" s="10">
        <v>0</v>
      </c>
      <c r="BD239" s="9">
        <v>71777.929999999993</v>
      </c>
      <c r="BE239" s="10">
        <v>0</v>
      </c>
      <c r="BF239" s="9">
        <v>0</v>
      </c>
      <c r="BG239" s="10">
        <v>0</v>
      </c>
      <c r="BH239" s="9">
        <v>0</v>
      </c>
      <c r="BI239" s="10">
        <v>0</v>
      </c>
      <c r="BJ239" s="9">
        <v>0</v>
      </c>
      <c r="BK239" s="10">
        <v>0</v>
      </c>
      <c r="BL239" s="9">
        <v>0</v>
      </c>
      <c r="BM239" s="10">
        <v>0</v>
      </c>
      <c r="BN239" s="9">
        <v>0</v>
      </c>
      <c r="BO239" s="10">
        <v>0</v>
      </c>
      <c r="BP239" s="9">
        <v>71777.929999999993</v>
      </c>
      <c r="BQ239" s="10">
        <v>6.2904315167665065E-2</v>
      </c>
    </row>
    <row r="240" spans="5:69" outlineLevel="4" x14ac:dyDescent="0.25">
      <c r="F240" s="8" t="s">
        <v>287</v>
      </c>
      <c r="J240" s="9">
        <v>64</v>
      </c>
      <c r="K240" s="10">
        <v>6.3002680173391255E-4</v>
      </c>
      <c r="L240" s="9">
        <v>0</v>
      </c>
      <c r="M240" s="10">
        <v>0</v>
      </c>
      <c r="N240" s="9">
        <v>0</v>
      </c>
      <c r="O240" s="10">
        <v>0</v>
      </c>
      <c r="P240" s="9">
        <v>0</v>
      </c>
      <c r="Q240" s="10">
        <v>0</v>
      </c>
      <c r="R240" s="9">
        <v>0</v>
      </c>
      <c r="S240" s="10">
        <v>0</v>
      </c>
      <c r="T240" s="9">
        <v>64</v>
      </c>
      <c r="U240" s="10">
        <v>3.3222258518693208E-4</v>
      </c>
      <c r="V240" s="9">
        <v>0</v>
      </c>
      <c r="W240" s="10">
        <v>0</v>
      </c>
      <c r="X240" s="9">
        <v>0</v>
      </c>
      <c r="Y240" s="10">
        <v>0</v>
      </c>
      <c r="Z240" s="9">
        <v>0</v>
      </c>
      <c r="AA240" s="10">
        <v>0</v>
      </c>
      <c r="AB240" s="9">
        <v>0</v>
      </c>
      <c r="AC240" s="10">
        <v>0</v>
      </c>
      <c r="AD240" s="9">
        <v>0</v>
      </c>
      <c r="AE240" s="10">
        <v>0</v>
      </c>
      <c r="AF240" s="9">
        <v>148.66999999999999</v>
      </c>
      <c r="AG240" s="10">
        <v>8.0520543895774236E-4</v>
      </c>
      <c r="AH240" s="9">
        <v>109.14</v>
      </c>
      <c r="AI240" s="10">
        <v>7.1644551646505227E-4</v>
      </c>
      <c r="AJ240" s="9">
        <v>0</v>
      </c>
      <c r="AK240" s="10">
        <v>0</v>
      </c>
      <c r="AL240" s="9">
        <v>0</v>
      </c>
      <c r="AM240" s="10">
        <v>0</v>
      </c>
      <c r="AN240" s="9">
        <v>0</v>
      </c>
      <c r="AO240" s="10">
        <v>0</v>
      </c>
      <c r="AP240" s="9">
        <v>0</v>
      </c>
      <c r="AQ240" s="10">
        <v>0</v>
      </c>
      <c r="AR240" s="9">
        <v>257.81</v>
      </c>
      <c r="AS240" s="10">
        <v>3.8418978775827767E-4</v>
      </c>
      <c r="AT240" s="9">
        <v>0</v>
      </c>
      <c r="AU240" s="10">
        <v>0</v>
      </c>
      <c r="AV240" s="9">
        <v>1102.25</v>
      </c>
      <c r="AW240" s="10">
        <v>5.5548528171885214E-2</v>
      </c>
      <c r="AX240" s="9">
        <v>0</v>
      </c>
      <c r="AY240" s="10">
        <v>0</v>
      </c>
      <c r="AZ240" s="9">
        <v>1102.25</v>
      </c>
      <c r="BA240" s="10">
        <v>5.5548528171885214E-2</v>
      </c>
      <c r="BB240" s="9">
        <v>0</v>
      </c>
      <c r="BC240" s="10">
        <v>0</v>
      </c>
      <c r="BD240" s="9">
        <v>0</v>
      </c>
      <c r="BE240" s="10">
        <v>0</v>
      </c>
      <c r="BF240" s="9">
        <v>0</v>
      </c>
      <c r="BG240" s="10">
        <v>0</v>
      </c>
      <c r="BH240" s="9">
        <v>0</v>
      </c>
      <c r="BI240" s="10">
        <v>0</v>
      </c>
      <c r="BJ240" s="9">
        <v>2502.15</v>
      </c>
      <c r="BK240" s="10">
        <v>-12.531426854309611</v>
      </c>
      <c r="BL240" s="9">
        <v>2502.15</v>
      </c>
      <c r="BM240" s="10">
        <v>-12.531426854309611</v>
      </c>
      <c r="BN240" s="9">
        <v>0</v>
      </c>
      <c r="BO240" s="10">
        <v>0</v>
      </c>
      <c r="BP240" s="9">
        <v>3926.21</v>
      </c>
      <c r="BQ240" s="10">
        <v>3.4408285562768154E-3</v>
      </c>
    </row>
    <row r="241" spans="4:69" outlineLevel="4" x14ac:dyDescent="0.25">
      <c r="F241" s="8" t="s">
        <v>288</v>
      </c>
      <c r="J241" s="9">
        <v>39.19</v>
      </c>
      <c r="K241" s="10">
        <v>3.8579297437425048E-4</v>
      </c>
      <c r="L241" s="9">
        <v>13.81</v>
      </c>
      <c r="M241" s="10">
        <v>1.5174021635451878E-4</v>
      </c>
      <c r="N241" s="9">
        <v>0</v>
      </c>
      <c r="O241" s="10">
        <v>0</v>
      </c>
      <c r="P241" s="9">
        <v>0</v>
      </c>
      <c r="Q241" s="10">
        <v>0</v>
      </c>
      <c r="R241" s="9">
        <v>0</v>
      </c>
      <c r="S241" s="10">
        <v>0</v>
      </c>
      <c r="T241" s="9">
        <v>53</v>
      </c>
      <c r="U241" s="10">
        <v>2.7512182835792812E-4</v>
      </c>
      <c r="V241" s="9">
        <v>0</v>
      </c>
      <c r="W241" s="10">
        <v>0</v>
      </c>
      <c r="X241" s="9">
        <v>0</v>
      </c>
      <c r="Y241" s="10">
        <v>0</v>
      </c>
      <c r="Z241" s="9">
        <v>0</v>
      </c>
      <c r="AA241" s="10">
        <v>0</v>
      </c>
      <c r="AB241" s="9">
        <v>0</v>
      </c>
      <c r="AC241" s="10">
        <v>0</v>
      </c>
      <c r="AD241" s="9">
        <v>0</v>
      </c>
      <c r="AE241" s="10">
        <v>0</v>
      </c>
      <c r="AF241" s="9">
        <v>4</v>
      </c>
      <c r="AG241" s="10">
        <v>2.1664234585531509E-5</v>
      </c>
      <c r="AH241" s="9">
        <v>23</v>
      </c>
      <c r="AI241" s="10">
        <v>1.5098265419366137E-4</v>
      </c>
      <c r="AJ241" s="9">
        <v>12</v>
      </c>
      <c r="AK241" s="10">
        <v>1.9045814229984873E-4</v>
      </c>
      <c r="AL241" s="9">
        <v>43</v>
      </c>
      <c r="AM241" s="10">
        <v>2.5967878700294383E-4</v>
      </c>
      <c r="AN241" s="9">
        <v>33</v>
      </c>
      <c r="AO241" s="10">
        <v>3.1284988230208217E-4</v>
      </c>
      <c r="AP241" s="9">
        <v>0</v>
      </c>
      <c r="AQ241" s="10">
        <v>0</v>
      </c>
      <c r="AR241" s="9">
        <v>115</v>
      </c>
      <c r="AS241" s="10">
        <v>1.7137359137427537E-4</v>
      </c>
      <c r="AT241" s="9">
        <v>0</v>
      </c>
      <c r="AU241" s="10">
        <v>0</v>
      </c>
      <c r="AV241" s="9">
        <v>0</v>
      </c>
      <c r="AW241" s="10">
        <v>0</v>
      </c>
      <c r="AX241" s="9">
        <v>0</v>
      </c>
      <c r="AY241" s="10">
        <v>0</v>
      </c>
      <c r="AZ241" s="9">
        <v>0</v>
      </c>
      <c r="BA241" s="10">
        <v>0</v>
      </c>
      <c r="BB241" s="9">
        <v>0</v>
      </c>
      <c r="BC241" s="10">
        <v>0</v>
      </c>
      <c r="BD241" s="9">
        <v>0</v>
      </c>
      <c r="BE241" s="10">
        <v>0</v>
      </c>
      <c r="BF241" s="9">
        <v>0</v>
      </c>
      <c r="BG241" s="10">
        <v>0</v>
      </c>
      <c r="BH241" s="9">
        <v>0</v>
      </c>
      <c r="BI241" s="10">
        <v>0</v>
      </c>
      <c r="BJ241" s="9">
        <v>10</v>
      </c>
      <c r="BK241" s="10">
        <v>-5.0082636349977463E-2</v>
      </c>
      <c r="BL241" s="9">
        <v>10</v>
      </c>
      <c r="BM241" s="10">
        <v>-5.0082636349977463E-2</v>
      </c>
      <c r="BN241" s="9">
        <v>0</v>
      </c>
      <c r="BO241" s="10">
        <v>0</v>
      </c>
      <c r="BP241" s="9">
        <v>178</v>
      </c>
      <c r="BQ241" s="10">
        <v>1.5599458078331856E-4</v>
      </c>
    </row>
    <row r="242" spans="4:69" outlineLevel="3" x14ac:dyDescent="0.25">
      <c r="E242" s="8" t="s">
        <v>289</v>
      </c>
      <c r="J242" s="11">
        <f t="shared" ref="J242:AO242" si="76">SUM(J238:J241)</f>
        <v>103.19</v>
      </c>
      <c r="K242" s="12">
        <f t="shared" si="76"/>
        <v>1.015819776108163E-3</v>
      </c>
      <c r="L242" s="11">
        <f t="shared" si="76"/>
        <v>13.81</v>
      </c>
      <c r="M242" s="12">
        <f t="shared" si="76"/>
        <v>1.5174021635451878E-4</v>
      </c>
      <c r="N242" s="11">
        <f t="shared" si="76"/>
        <v>0</v>
      </c>
      <c r="O242" s="12">
        <f t="shared" si="76"/>
        <v>0</v>
      </c>
      <c r="P242" s="11">
        <f t="shared" si="76"/>
        <v>0</v>
      </c>
      <c r="Q242" s="12">
        <f t="shared" si="76"/>
        <v>0</v>
      </c>
      <c r="R242" s="11">
        <f t="shared" si="76"/>
        <v>0</v>
      </c>
      <c r="S242" s="12">
        <f t="shared" si="76"/>
        <v>0</v>
      </c>
      <c r="T242" s="11">
        <f t="shared" si="76"/>
        <v>117</v>
      </c>
      <c r="U242" s="12">
        <f t="shared" si="76"/>
        <v>6.0734441354486014E-4</v>
      </c>
      <c r="V242" s="11">
        <f t="shared" si="76"/>
        <v>0</v>
      </c>
      <c r="W242" s="12">
        <f t="shared" si="76"/>
        <v>0</v>
      </c>
      <c r="X242" s="11">
        <f t="shared" si="76"/>
        <v>0</v>
      </c>
      <c r="Y242" s="12">
        <f t="shared" si="76"/>
        <v>0</v>
      </c>
      <c r="Z242" s="11">
        <f t="shared" si="76"/>
        <v>0</v>
      </c>
      <c r="AA242" s="12">
        <f t="shared" si="76"/>
        <v>0</v>
      </c>
      <c r="AB242" s="11">
        <f t="shared" si="76"/>
        <v>0</v>
      </c>
      <c r="AC242" s="12">
        <f t="shared" si="76"/>
        <v>0</v>
      </c>
      <c r="AD242" s="11">
        <f t="shared" si="76"/>
        <v>0</v>
      </c>
      <c r="AE242" s="12">
        <f t="shared" si="76"/>
        <v>0</v>
      </c>
      <c r="AF242" s="11">
        <f t="shared" si="76"/>
        <v>152.66999999999999</v>
      </c>
      <c r="AG242" s="12">
        <f t="shared" si="76"/>
        <v>8.2686967354327382E-4</v>
      </c>
      <c r="AH242" s="11">
        <f t="shared" si="76"/>
        <v>132.13999999999999</v>
      </c>
      <c r="AI242" s="12">
        <f t="shared" si="76"/>
        <v>8.6742817065871367E-4</v>
      </c>
      <c r="AJ242" s="11">
        <f t="shared" si="76"/>
        <v>12</v>
      </c>
      <c r="AK242" s="12">
        <f t="shared" si="76"/>
        <v>1.9045814229984873E-4</v>
      </c>
      <c r="AL242" s="11">
        <f t="shared" si="76"/>
        <v>43</v>
      </c>
      <c r="AM242" s="12">
        <f t="shared" si="76"/>
        <v>2.5967878700294383E-4</v>
      </c>
      <c r="AN242" s="11">
        <f t="shared" si="76"/>
        <v>33</v>
      </c>
      <c r="AO242" s="12">
        <f t="shared" si="76"/>
        <v>3.1284988230208217E-4</v>
      </c>
      <c r="AP242" s="11">
        <f t="shared" ref="AP242:BU242" si="77">SUM(AP238:AP241)</f>
        <v>0</v>
      </c>
      <c r="AQ242" s="12">
        <f t="shared" si="77"/>
        <v>0</v>
      </c>
      <c r="AR242" s="11">
        <f t="shared" si="77"/>
        <v>372.81</v>
      </c>
      <c r="AS242" s="12">
        <f t="shared" si="77"/>
        <v>5.5556337913255306E-4</v>
      </c>
      <c r="AT242" s="11">
        <f t="shared" si="77"/>
        <v>0</v>
      </c>
      <c r="AU242" s="12">
        <f t="shared" si="77"/>
        <v>0</v>
      </c>
      <c r="AV242" s="11">
        <f t="shared" si="77"/>
        <v>1102.25</v>
      </c>
      <c r="AW242" s="12">
        <f t="shared" si="77"/>
        <v>5.5548528171885214E-2</v>
      </c>
      <c r="AX242" s="11">
        <f t="shared" si="77"/>
        <v>0</v>
      </c>
      <c r="AY242" s="12">
        <f t="shared" si="77"/>
        <v>0</v>
      </c>
      <c r="AZ242" s="11">
        <f t="shared" si="77"/>
        <v>1102.25</v>
      </c>
      <c r="BA242" s="12">
        <f t="shared" si="77"/>
        <v>5.5548528171885214E-2</v>
      </c>
      <c r="BB242" s="11">
        <f t="shared" si="77"/>
        <v>0</v>
      </c>
      <c r="BC242" s="12">
        <f t="shared" si="77"/>
        <v>0</v>
      </c>
      <c r="BD242" s="11">
        <f t="shared" si="77"/>
        <v>71777.929999999993</v>
      </c>
      <c r="BE242" s="12">
        <f t="shared" si="77"/>
        <v>0</v>
      </c>
      <c r="BF242" s="11">
        <f t="shared" si="77"/>
        <v>0</v>
      </c>
      <c r="BG242" s="12">
        <f t="shared" si="77"/>
        <v>0</v>
      </c>
      <c r="BH242" s="11">
        <f t="shared" si="77"/>
        <v>0</v>
      </c>
      <c r="BI242" s="12">
        <f t="shared" si="77"/>
        <v>0</v>
      </c>
      <c r="BJ242" s="11">
        <f t="shared" si="77"/>
        <v>2512.15</v>
      </c>
      <c r="BK242" s="12">
        <f t="shared" si="77"/>
        <v>-12.581509490659588</v>
      </c>
      <c r="BL242" s="11">
        <f t="shared" si="77"/>
        <v>2512.15</v>
      </c>
      <c r="BM242" s="12">
        <f t="shared" si="77"/>
        <v>-12.581509490659588</v>
      </c>
      <c r="BN242" s="11">
        <f t="shared" si="77"/>
        <v>0</v>
      </c>
      <c r="BO242" s="12">
        <f t="shared" si="77"/>
        <v>0</v>
      </c>
      <c r="BP242" s="11">
        <f t="shared" si="77"/>
        <v>75882.14</v>
      </c>
      <c r="BQ242" s="12">
        <f t="shared" si="77"/>
        <v>6.6501138304725191E-2</v>
      </c>
    </row>
    <row r="243" spans="4:69" outlineLevel="2" x14ac:dyDescent="0.25">
      <c r="E243" s="8" t="s">
        <v>290</v>
      </c>
      <c r="J243" s="11">
        <f t="shared" ref="J243:S244" si="78">J242</f>
        <v>103.19</v>
      </c>
      <c r="K243" s="12">
        <f t="shared" si="78"/>
        <v>1.015819776108163E-3</v>
      </c>
      <c r="L243" s="11">
        <f t="shared" si="78"/>
        <v>13.81</v>
      </c>
      <c r="M243" s="12">
        <f t="shared" si="78"/>
        <v>1.5174021635451878E-4</v>
      </c>
      <c r="N243" s="11">
        <f t="shared" si="78"/>
        <v>0</v>
      </c>
      <c r="O243" s="12">
        <f t="shared" si="78"/>
        <v>0</v>
      </c>
      <c r="P243" s="11">
        <f t="shared" si="78"/>
        <v>0</v>
      </c>
      <c r="Q243" s="12">
        <f t="shared" si="78"/>
        <v>0</v>
      </c>
      <c r="R243" s="11">
        <f t="shared" si="78"/>
        <v>0</v>
      </c>
      <c r="S243" s="12">
        <f t="shared" si="78"/>
        <v>0</v>
      </c>
      <c r="T243" s="11">
        <f t="shared" ref="T243:AC244" si="79">T242</f>
        <v>117</v>
      </c>
      <c r="U243" s="12">
        <f t="shared" si="79"/>
        <v>6.0734441354486014E-4</v>
      </c>
      <c r="V243" s="11">
        <f t="shared" si="79"/>
        <v>0</v>
      </c>
      <c r="W243" s="12">
        <f t="shared" si="79"/>
        <v>0</v>
      </c>
      <c r="X243" s="11">
        <f t="shared" si="79"/>
        <v>0</v>
      </c>
      <c r="Y243" s="12">
        <f t="shared" si="79"/>
        <v>0</v>
      </c>
      <c r="Z243" s="11">
        <f t="shared" si="79"/>
        <v>0</v>
      </c>
      <c r="AA243" s="12">
        <f t="shared" si="79"/>
        <v>0</v>
      </c>
      <c r="AB243" s="11">
        <f t="shared" si="79"/>
        <v>0</v>
      </c>
      <c r="AC243" s="12">
        <f t="shared" si="79"/>
        <v>0</v>
      </c>
      <c r="AD243" s="11">
        <f t="shared" ref="AD243:AM244" si="80">AD242</f>
        <v>0</v>
      </c>
      <c r="AE243" s="12">
        <f t="shared" si="80"/>
        <v>0</v>
      </c>
      <c r="AF243" s="11">
        <f t="shared" si="80"/>
        <v>152.66999999999999</v>
      </c>
      <c r="AG243" s="12">
        <f t="shared" si="80"/>
        <v>8.2686967354327382E-4</v>
      </c>
      <c r="AH243" s="11">
        <f t="shared" si="80"/>
        <v>132.13999999999999</v>
      </c>
      <c r="AI243" s="12">
        <f t="shared" si="80"/>
        <v>8.6742817065871367E-4</v>
      </c>
      <c r="AJ243" s="11">
        <f t="shared" si="80"/>
        <v>12</v>
      </c>
      <c r="AK243" s="12">
        <f t="shared" si="80"/>
        <v>1.9045814229984873E-4</v>
      </c>
      <c r="AL243" s="11">
        <f t="shared" si="80"/>
        <v>43</v>
      </c>
      <c r="AM243" s="12">
        <f t="shared" si="80"/>
        <v>2.5967878700294383E-4</v>
      </c>
      <c r="AN243" s="11">
        <f t="shared" ref="AN243:AW244" si="81">AN242</f>
        <v>33</v>
      </c>
      <c r="AO243" s="12">
        <f t="shared" si="81"/>
        <v>3.1284988230208217E-4</v>
      </c>
      <c r="AP243" s="11">
        <f t="shared" si="81"/>
        <v>0</v>
      </c>
      <c r="AQ243" s="12">
        <f t="shared" si="81"/>
        <v>0</v>
      </c>
      <c r="AR243" s="11">
        <f t="shared" si="81"/>
        <v>372.81</v>
      </c>
      <c r="AS243" s="12">
        <f t="shared" si="81"/>
        <v>5.5556337913255306E-4</v>
      </c>
      <c r="AT243" s="11">
        <f t="shared" si="81"/>
        <v>0</v>
      </c>
      <c r="AU243" s="12">
        <f t="shared" si="81"/>
        <v>0</v>
      </c>
      <c r="AV243" s="11">
        <f t="shared" si="81"/>
        <v>1102.25</v>
      </c>
      <c r="AW243" s="12">
        <f t="shared" si="81"/>
        <v>5.5548528171885214E-2</v>
      </c>
      <c r="AX243" s="11">
        <f t="shared" ref="AX243:BG244" si="82">AX242</f>
        <v>0</v>
      </c>
      <c r="AY243" s="12">
        <f t="shared" si="82"/>
        <v>0</v>
      </c>
      <c r="AZ243" s="11">
        <f t="shared" si="82"/>
        <v>1102.25</v>
      </c>
      <c r="BA243" s="12">
        <f t="shared" si="82"/>
        <v>5.5548528171885214E-2</v>
      </c>
      <c r="BB243" s="11">
        <f t="shared" si="82"/>
        <v>0</v>
      </c>
      <c r="BC243" s="12">
        <f t="shared" si="82"/>
        <v>0</v>
      </c>
      <c r="BD243" s="11">
        <f t="shared" si="82"/>
        <v>71777.929999999993</v>
      </c>
      <c r="BE243" s="12">
        <f t="shared" si="82"/>
        <v>0</v>
      </c>
      <c r="BF243" s="11">
        <f t="shared" si="82"/>
        <v>0</v>
      </c>
      <c r="BG243" s="12">
        <f t="shared" si="82"/>
        <v>0</v>
      </c>
      <c r="BH243" s="11">
        <f t="shared" ref="BH243:BQ244" si="83">BH242</f>
        <v>0</v>
      </c>
      <c r="BI243" s="12">
        <f t="shared" si="83"/>
        <v>0</v>
      </c>
      <c r="BJ243" s="11">
        <f t="shared" si="83"/>
        <v>2512.15</v>
      </c>
      <c r="BK243" s="12">
        <f t="shared" si="83"/>
        <v>-12.581509490659588</v>
      </c>
      <c r="BL243" s="11">
        <f t="shared" si="83"/>
        <v>2512.15</v>
      </c>
      <c r="BM243" s="12">
        <f t="shared" si="83"/>
        <v>-12.581509490659588</v>
      </c>
      <c r="BN243" s="11">
        <f t="shared" si="83"/>
        <v>0</v>
      </c>
      <c r="BO243" s="12">
        <f t="shared" si="83"/>
        <v>0</v>
      </c>
      <c r="BP243" s="11">
        <f t="shared" si="83"/>
        <v>75882.14</v>
      </c>
      <c r="BQ243" s="12">
        <f t="shared" si="83"/>
        <v>6.6501138304725191E-2</v>
      </c>
    </row>
    <row r="244" spans="4:69" outlineLevel="1" x14ac:dyDescent="0.25">
      <c r="E244" s="8" t="s">
        <v>291</v>
      </c>
      <c r="J244" s="9">
        <f t="shared" si="78"/>
        <v>103.19</v>
      </c>
      <c r="K244" s="10">
        <f t="shared" si="78"/>
        <v>1.015819776108163E-3</v>
      </c>
      <c r="L244" s="9">
        <f t="shared" si="78"/>
        <v>13.81</v>
      </c>
      <c r="M244" s="10">
        <f t="shared" si="78"/>
        <v>1.5174021635451878E-4</v>
      </c>
      <c r="N244" s="9">
        <f t="shared" si="78"/>
        <v>0</v>
      </c>
      <c r="O244" s="10">
        <f t="shared" si="78"/>
        <v>0</v>
      </c>
      <c r="P244" s="9">
        <f t="shared" si="78"/>
        <v>0</v>
      </c>
      <c r="Q244" s="10">
        <f t="shared" si="78"/>
        <v>0</v>
      </c>
      <c r="R244" s="9">
        <f t="shared" si="78"/>
        <v>0</v>
      </c>
      <c r="S244" s="10">
        <f t="shared" si="78"/>
        <v>0</v>
      </c>
      <c r="T244" s="9">
        <f t="shared" si="79"/>
        <v>117</v>
      </c>
      <c r="U244" s="10">
        <f t="shared" si="79"/>
        <v>6.0734441354486014E-4</v>
      </c>
      <c r="V244" s="9">
        <f t="shared" si="79"/>
        <v>0</v>
      </c>
      <c r="W244" s="10">
        <f t="shared" si="79"/>
        <v>0</v>
      </c>
      <c r="X244" s="9">
        <f t="shared" si="79"/>
        <v>0</v>
      </c>
      <c r="Y244" s="10">
        <f t="shared" si="79"/>
        <v>0</v>
      </c>
      <c r="Z244" s="9">
        <f t="shared" si="79"/>
        <v>0</v>
      </c>
      <c r="AA244" s="10">
        <f t="shared" si="79"/>
        <v>0</v>
      </c>
      <c r="AB244" s="9">
        <f t="shared" si="79"/>
        <v>0</v>
      </c>
      <c r="AC244" s="10">
        <f t="shared" si="79"/>
        <v>0</v>
      </c>
      <c r="AD244" s="9">
        <f t="shared" si="80"/>
        <v>0</v>
      </c>
      <c r="AE244" s="10">
        <f t="shared" si="80"/>
        <v>0</v>
      </c>
      <c r="AF244" s="9">
        <f t="shared" si="80"/>
        <v>152.66999999999999</v>
      </c>
      <c r="AG244" s="10">
        <f t="shared" si="80"/>
        <v>8.2686967354327382E-4</v>
      </c>
      <c r="AH244" s="9">
        <f t="shared" si="80"/>
        <v>132.13999999999999</v>
      </c>
      <c r="AI244" s="10">
        <f t="shared" si="80"/>
        <v>8.6742817065871367E-4</v>
      </c>
      <c r="AJ244" s="9">
        <f t="shared" si="80"/>
        <v>12</v>
      </c>
      <c r="AK244" s="10">
        <f t="shared" si="80"/>
        <v>1.9045814229984873E-4</v>
      </c>
      <c r="AL244" s="9">
        <f t="shared" si="80"/>
        <v>43</v>
      </c>
      <c r="AM244" s="10">
        <f t="shared" si="80"/>
        <v>2.5967878700294383E-4</v>
      </c>
      <c r="AN244" s="9">
        <f t="shared" si="81"/>
        <v>33</v>
      </c>
      <c r="AO244" s="10">
        <f t="shared" si="81"/>
        <v>3.1284988230208217E-4</v>
      </c>
      <c r="AP244" s="9">
        <f t="shared" si="81"/>
        <v>0</v>
      </c>
      <c r="AQ244" s="10">
        <f t="shared" si="81"/>
        <v>0</v>
      </c>
      <c r="AR244" s="9">
        <f t="shared" si="81"/>
        <v>372.81</v>
      </c>
      <c r="AS244" s="10">
        <f t="shared" si="81"/>
        <v>5.5556337913255306E-4</v>
      </c>
      <c r="AT244" s="9">
        <f t="shared" si="81"/>
        <v>0</v>
      </c>
      <c r="AU244" s="10">
        <f t="shared" si="81"/>
        <v>0</v>
      </c>
      <c r="AV244" s="9">
        <f t="shared" si="81"/>
        <v>1102.25</v>
      </c>
      <c r="AW244" s="10">
        <f t="shared" si="81"/>
        <v>5.5548528171885214E-2</v>
      </c>
      <c r="AX244" s="9">
        <f t="shared" si="82"/>
        <v>0</v>
      </c>
      <c r="AY244" s="10">
        <f t="shared" si="82"/>
        <v>0</v>
      </c>
      <c r="AZ244" s="9">
        <f t="shared" si="82"/>
        <v>1102.25</v>
      </c>
      <c r="BA244" s="10">
        <f t="shared" si="82"/>
        <v>5.5548528171885214E-2</v>
      </c>
      <c r="BB244" s="9">
        <f t="shared" si="82"/>
        <v>0</v>
      </c>
      <c r="BC244" s="10">
        <f t="shared" si="82"/>
        <v>0</v>
      </c>
      <c r="BD244" s="9">
        <f t="shared" si="82"/>
        <v>71777.929999999993</v>
      </c>
      <c r="BE244" s="10">
        <f t="shared" si="82"/>
        <v>0</v>
      </c>
      <c r="BF244" s="9">
        <f t="shared" si="82"/>
        <v>0</v>
      </c>
      <c r="BG244" s="10">
        <f t="shared" si="82"/>
        <v>0</v>
      </c>
      <c r="BH244" s="9">
        <f t="shared" si="83"/>
        <v>0</v>
      </c>
      <c r="BI244" s="10">
        <f t="shared" si="83"/>
        <v>0</v>
      </c>
      <c r="BJ244" s="9">
        <f t="shared" si="83"/>
        <v>2512.15</v>
      </c>
      <c r="BK244" s="10">
        <f t="shared" si="83"/>
        <v>-12.581509490659588</v>
      </c>
      <c r="BL244" s="9">
        <f t="shared" si="83"/>
        <v>2512.15</v>
      </c>
      <c r="BM244" s="10">
        <f t="shared" si="83"/>
        <v>-12.581509490659588</v>
      </c>
      <c r="BN244" s="9">
        <f t="shared" si="83"/>
        <v>0</v>
      </c>
      <c r="BO244" s="10">
        <f t="shared" si="83"/>
        <v>0</v>
      </c>
      <c r="BP244" s="9">
        <f t="shared" si="83"/>
        <v>75882.14</v>
      </c>
      <c r="BQ244" s="10">
        <f t="shared" si="83"/>
        <v>6.6501138304725191E-2</v>
      </c>
    </row>
    <row r="245" spans="4:69" x14ac:dyDescent="0.25">
      <c r="D245" s="8" t="s">
        <v>292</v>
      </c>
      <c r="J245" s="9">
        <f t="shared" ref="J245:AO245" si="84">J235+J244</f>
        <v>-115519.38000000002</v>
      </c>
      <c r="K245" s="10">
        <f t="shared" si="84"/>
        <v>-1.1371922737450704</v>
      </c>
      <c r="L245" s="9">
        <f t="shared" si="84"/>
        <v>-107519.40000000001</v>
      </c>
      <c r="M245" s="10">
        <f t="shared" si="84"/>
        <v>-1.1813915292040578</v>
      </c>
      <c r="N245" s="9">
        <f t="shared" si="84"/>
        <v>-7789.62</v>
      </c>
      <c r="O245" s="10">
        <f t="shared" si="84"/>
        <v>0</v>
      </c>
      <c r="P245" s="9">
        <f t="shared" si="84"/>
        <v>-6200</v>
      </c>
      <c r="Q245" s="10">
        <f t="shared" si="84"/>
        <v>0</v>
      </c>
      <c r="R245" s="9">
        <f t="shared" si="84"/>
        <v>-19413.32</v>
      </c>
      <c r="S245" s="10">
        <f t="shared" si="84"/>
        <v>-403.26796842542586</v>
      </c>
      <c r="T245" s="9">
        <f t="shared" si="84"/>
        <v>-256441.72000000003</v>
      </c>
      <c r="U245" s="10">
        <f t="shared" si="84"/>
        <v>-1.3311832995028654</v>
      </c>
      <c r="V245" s="9">
        <f t="shared" si="84"/>
        <v>-144151.56</v>
      </c>
      <c r="W245" s="10">
        <f t="shared" si="84"/>
        <v>-1.091291549823147</v>
      </c>
      <c r="X245" s="9">
        <f t="shared" si="84"/>
        <v>-8897.3900000000031</v>
      </c>
      <c r="Y245" s="10">
        <f t="shared" si="84"/>
        <v>-0.2526414454648348</v>
      </c>
      <c r="Z245" s="9">
        <f t="shared" si="84"/>
        <v>-94622.359999999986</v>
      </c>
      <c r="AA245" s="10">
        <f t="shared" si="84"/>
        <v>-1.0464600296965165</v>
      </c>
      <c r="AB245" s="9">
        <f t="shared" si="84"/>
        <v>-13373.98</v>
      </c>
      <c r="AC245" s="10">
        <f t="shared" si="84"/>
        <v>0</v>
      </c>
      <c r="AD245" s="9">
        <f t="shared" si="84"/>
        <v>-261045.29</v>
      </c>
      <c r="AE245" s="10">
        <f t="shared" si="84"/>
        <v>-1.0128576852821927</v>
      </c>
      <c r="AF245" s="9">
        <f t="shared" si="84"/>
        <v>-117795.84000000001</v>
      </c>
      <c r="AG245" s="10">
        <f t="shared" si="84"/>
        <v>-0.63798917773993402</v>
      </c>
      <c r="AH245" s="9">
        <f t="shared" si="84"/>
        <v>-136654.23000000001</v>
      </c>
      <c r="AI245" s="10">
        <f t="shared" si="84"/>
        <v>-0.89706166748656802</v>
      </c>
      <c r="AJ245" s="9">
        <f t="shared" si="84"/>
        <v>-104069.09999999999</v>
      </c>
      <c r="AK245" s="10">
        <f t="shared" si="84"/>
        <v>-1.6517339547347656</v>
      </c>
      <c r="AL245" s="9">
        <f t="shared" si="84"/>
        <v>-27920.589999999997</v>
      </c>
      <c r="AM245" s="10">
        <f t="shared" si="84"/>
        <v>-0.16861360333968634</v>
      </c>
      <c r="AN245" s="9">
        <f t="shared" si="84"/>
        <v>-108284.08999999998</v>
      </c>
      <c r="AO245" s="10">
        <f t="shared" si="84"/>
        <v>-1.0265656003541836</v>
      </c>
      <c r="AP245" s="9">
        <f t="shared" ref="AP245:BU245" si="85">AP235+AP244</f>
        <v>-31567.590000000004</v>
      </c>
      <c r="AQ245" s="10">
        <f t="shared" si="85"/>
        <v>0</v>
      </c>
      <c r="AR245" s="9">
        <f t="shared" si="85"/>
        <v>-526291.43999999994</v>
      </c>
      <c r="AS245" s="10">
        <f t="shared" si="85"/>
        <v>-0.78428221028120837</v>
      </c>
      <c r="AT245" s="9">
        <f t="shared" si="85"/>
        <v>-9371.84</v>
      </c>
      <c r="AU245" s="10">
        <f t="shared" si="85"/>
        <v>0</v>
      </c>
      <c r="AV245" s="9">
        <f t="shared" si="85"/>
        <v>19699.62</v>
      </c>
      <c r="AW245" s="10">
        <f t="shared" si="85"/>
        <v>0.99277377776859477</v>
      </c>
      <c r="AX245" s="9">
        <f t="shared" si="85"/>
        <v>-10983.31</v>
      </c>
      <c r="AY245" s="10">
        <f t="shared" si="85"/>
        <v>0</v>
      </c>
      <c r="AZ245" s="9">
        <f t="shared" si="85"/>
        <v>-655.53000000000247</v>
      </c>
      <c r="BA245" s="10">
        <f t="shared" si="85"/>
        <v>-3.3035814626914128E-2</v>
      </c>
      <c r="BB245" s="9">
        <f t="shared" si="85"/>
        <v>-63048.83</v>
      </c>
      <c r="BC245" s="10">
        <f t="shared" si="85"/>
        <v>0</v>
      </c>
      <c r="BD245" s="9">
        <f t="shared" si="85"/>
        <v>-6038.8199999999924</v>
      </c>
      <c r="BE245" s="10">
        <f t="shared" si="85"/>
        <v>0</v>
      </c>
      <c r="BF245" s="9">
        <f t="shared" si="85"/>
        <v>-4668.67</v>
      </c>
      <c r="BG245" s="10">
        <f t="shared" si="85"/>
        <v>0</v>
      </c>
      <c r="BH245" s="9">
        <f t="shared" si="85"/>
        <v>-19361.900000000001</v>
      </c>
      <c r="BI245" s="10">
        <f t="shared" si="85"/>
        <v>0</v>
      </c>
      <c r="BJ245" s="9">
        <f t="shared" si="85"/>
        <v>-113416.21</v>
      </c>
      <c r="BK245" s="10">
        <f t="shared" si="85"/>
        <v>568.01828016226773</v>
      </c>
      <c r="BL245" s="9">
        <f t="shared" si="85"/>
        <v>-137446.78</v>
      </c>
      <c r="BM245" s="10">
        <f t="shared" si="85"/>
        <v>688.36971002153552</v>
      </c>
      <c r="BN245" s="9">
        <f t="shared" si="85"/>
        <v>-479.21</v>
      </c>
      <c r="BO245" s="10">
        <f t="shared" si="85"/>
        <v>0</v>
      </c>
      <c r="BP245" s="9">
        <f t="shared" si="85"/>
        <v>-1251447.6200000003</v>
      </c>
      <c r="BQ245" s="10">
        <f t="shared" si="85"/>
        <v>-1.0967362182819198</v>
      </c>
    </row>
    <row r="246" spans="4:69" x14ac:dyDescent="0.25">
      <c r="I246" s="13">
        <v>42370</v>
      </c>
    </row>
    <row r="247" spans="4:69" x14ac:dyDescent="0.25">
      <c r="I247" s="13">
        <v>42578.611263652871</v>
      </c>
      <c r="J247" s="14">
        <f>I247 - I246</f>
        <v>208.61126365287055</v>
      </c>
      <c r="L247" s="14">
        <f>I247 - I246</f>
        <v>208.61126365287055</v>
      </c>
      <c r="R247" s="14">
        <f>I247 - I246</f>
        <v>208.61126365287055</v>
      </c>
      <c r="T247" s="14">
        <f>I247 - I246</f>
        <v>208.61126365287055</v>
      </c>
      <c r="V247" s="14">
        <f>I247 - I246</f>
        <v>208.61126365287055</v>
      </c>
      <c r="X247" s="14">
        <f>I247 - I246</f>
        <v>208.61126365287055</v>
      </c>
      <c r="Z247" s="14">
        <f>I247 - I246</f>
        <v>208.61126365287055</v>
      </c>
      <c r="AD247" s="14">
        <f>I247 - I246</f>
        <v>208.61126365287055</v>
      </c>
      <c r="AF247" s="14">
        <f>I247 - I246</f>
        <v>208.61126365287055</v>
      </c>
      <c r="AH247" s="14">
        <f>I247 - I246</f>
        <v>208.61126365287055</v>
      </c>
      <c r="AJ247" s="14">
        <f>I247 - I246</f>
        <v>208.61126365287055</v>
      </c>
      <c r="AL247" s="14">
        <f>I247 - I246</f>
        <v>208.61126365287055</v>
      </c>
      <c r="AN247" s="14">
        <f>I247 - I246</f>
        <v>208.61126365287055</v>
      </c>
      <c r="AR247" s="14">
        <f>I247 - I246</f>
        <v>208.61126365287055</v>
      </c>
      <c r="AV247" s="14">
        <f>I247 - I246</f>
        <v>208.61126365287055</v>
      </c>
      <c r="AZ247" s="14">
        <f>I247 - I246</f>
        <v>208.61126365287055</v>
      </c>
      <c r="BJ247" s="14">
        <f>I247 - I246</f>
        <v>208.61126365287055</v>
      </c>
      <c r="BL247" s="14">
        <f>I247 - I246</f>
        <v>208.61126365287055</v>
      </c>
      <c r="BP247" s="14">
        <f>I247 - I246</f>
        <v>208.61126365287055</v>
      </c>
    </row>
    <row r="248" spans="4:69" x14ac:dyDescent="0.25">
      <c r="I248" s="15" t="s">
        <v>293</v>
      </c>
      <c r="J248" s="16">
        <f>J247/365</f>
        <v>0.57153770863800146</v>
      </c>
      <c r="L248" s="16">
        <f>L247/365</f>
        <v>0.57153770863800146</v>
      </c>
      <c r="R248" s="16">
        <f>R247/365</f>
        <v>0.57153770863800146</v>
      </c>
      <c r="T248" s="16">
        <f>T247/365</f>
        <v>0.57153770863800146</v>
      </c>
      <c r="V248" s="16">
        <f>V247/365</f>
        <v>0.57153770863800146</v>
      </c>
      <c r="X248" s="16">
        <f>X247/365</f>
        <v>0.57153770863800146</v>
      </c>
      <c r="Z248" s="16">
        <f>Z247/365</f>
        <v>0.57153770863800146</v>
      </c>
      <c r="AD248" s="16">
        <f>AD247/365</f>
        <v>0.57153770863800146</v>
      </c>
      <c r="AF248" s="16">
        <f>AF247/365</f>
        <v>0.57153770863800146</v>
      </c>
      <c r="AH248" s="16">
        <f>AH247/365</f>
        <v>0.57153770863800146</v>
      </c>
      <c r="AJ248" s="16">
        <f>AJ247/365</f>
        <v>0.57153770863800146</v>
      </c>
      <c r="AL248" s="16">
        <f>AL247/365</f>
        <v>0.57153770863800146</v>
      </c>
      <c r="AN248" s="16">
        <f>AN247/365</f>
        <v>0.57153770863800146</v>
      </c>
      <c r="AR248" s="16">
        <f>AR247/365</f>
        <v>0.57153770863800146</v>
      </c>
      <c r="AV248" s="16">
        <f>AV247/365</f>
        <v>0.57153770863800146</v>
      </c>
      <c r="AZ248" s="16">
        <f>AZ247/365</f>
        <v>0.57153770863800146</v>
      </c>
      <c r="BJ248" s="16">
        <f>BJ247/365</f>
        <v>0.57153770863800146</v>
      </c>
      <c r="BL248" s="16">
        <f>BL247/365</f>
        <v>0.57153770863800146</v>
      </c>
      <c r="BP248" s="16">
        <f>BP247/365</f>
        <v>0.57153770863800146</v>
      </c>
    </row>
    <row r="249" spans="4:69" x14ac:dyDescent="0.25">
      <c r="I249" s="8" t="s">
        <v>294</v>
      </c>
      <c r="J249" s="17">
        <f>J245/J248</f>
        <v>-202120.31201806018</v>
      </c>
      <c r="L249" s="17">
        <f>L245/L248</f>
        <v>-188123.02036242417</v>
      </c>
      <c r="R249" s="17">
        <f>R245/R248</f>
        <v>-33966.822672580543</v>
      </c>
      <c r="T249" s="17">
        <f>T245/T248</f>
        <v>-448687.31515740493</v>
      </c>
      <c r="V249" s="17">
        <f>V245/V248</f>
        <v>-252217.05903451107</v>
      </c>
      <c r="X249" s="17">
        <f>X245/X248</f>
        <v>-15567.459269140543</v>
      </c>
      <c r="Z249" s="17">
        <f>Z245/Z248</f>
        <v>-165557.5101518482</v>
      </c>
      <c r="AD249" s="17">
        <f>AD245/AD248</f>
        <v>-456742.02428756974</v>
      </c>
      <c r="AF249" s="17">
        <f>AF245/AF248</f>
        <v>-206103.35629596948</v>
      </c>
      <c r="AH249" s="17">
        <f>AH245/AH248</f>
        <v>-239099.23690888711</v>
      </c>
      <c r="AJ249" s="17">
        <f>AJ245/AJ248</f>
        <v>-182086.14834531402</v>
      </c>
      <c r="AL249" s="17">
        <f>AL245/AL248</f>
        <v>-48851.7023076849</v>
      </c>
      <c r="AN249" s="17">
        <f>AN245/AN248</f>
        <v>-189460.97232682258</v>
      </c>
      <c r="AR249" s="17">
        <f>AR245/AR248</f>
        <v>-920834.14977845422</v>
      </c>
      <c r="AV249" s="17">
        <f>AV245/AV248</f>
        <v>34467.752000029934</v>
      </c>
      <c r="AZ249" s="17">
        <f>AZ245/AZ248</f>
        <v>-1146.9584422734908</v>
      </c>
      <c r="BJ249" s="17">
        <f>BJ245/BJ248</f>
        <v>-198440.46733202544</v>
      </c>
      <c r="BL249" s="17">
        <f>BL245/BL248</f>
        <v>-240485.93456334053</v>
      </c>
      <c r="BP249" s="17">
        <f>BP245/BP248</f>
        <v>-2189615.1401492879</v>
      </c>
    </row>
    <row r="250" spans="4:69" x14ac:dyDescent="0.25">
      <c r="I250" s="8" t="s">
        <v>295</v>
      </c>
      <c r="J250" s="17">
        <f>2500</f>
        <v>2500</v>
      </c>
      <c r="L250" s="17">
        <f>2500</f>
        <v>2500</v>
      </c>
      <c r="R250" s="17">
        <f>2500</f>
        <v>2500</v>
      </c>
      <c r="T250" s="17">
        <f>2500</f>
        <v>2500</v>
      </c>
      <c r="V250" s="17">
        <f>2500</f>
        <v>2500</v>
      </c>
      <c r="X250" s="17">
        <f>2500</f>
        <v>2500</v>
      </c>
      <c r="Z250" s="17">
        <f>2500</f>
        <v>2500</v>
      </c>
      <c r="AD250" s="17">
        <f>2500</f>
        <v>2500</v>
      </c>
      <c r="AF250" s="17">
        <f>2500</f>
        <v>2500</v>
      </c>
      <c r="AH250" s="17">
        <f>2500</f>
        <v>2500</v>
      </c>
      <c r="AJ250" s="17">
        <f>2500</f>
        <v>2500</v>
      </c>
      <c r="AL250" s="17">
        <f>2500</f>
        <v>2500</v>
      </c>
      <c r="AN250" s="17">
        <f>2500</f>
        <v>2500</v>
      </c>
      <c r="AR250" s="17">
        <f>2500</f>
        <v>2500</v>
      </c>
      <c r="AV250" s="17">
        <f>2500</f>
        <v>2500</v>
      </c>
      <c r="AZ250" s="17">
        <f>2500</f>
        <v>2500</v>
      </c>
      <c r="BJ250" s="17">
        <f>2500</f>
        <v>2500</v>
      </c>
      <c r="BL250" s="17">
        <f>2500</f>
        <v>2500</v>
      </c>
      <c r="BP250" s="17">
        <f>2500</f>
        <v>2500</v>
      </c>
    </row>
    <row r="251" spans="4:69" x14ac:dyDescent="0.25">
      <c r="I251" s="8" t="s">
        <v>296</v>
      </c>
      <c r="J251" s="17">
        <f>J245</f>
        <v>-115519.38000000002</v>
      </c>
      <c r="L251" s="17">
        <f>L245</f>
        <v>-107519.40000000001</v>
      </c>
      <c r="R251" s="17">
        <f>R245</f>
        <v>-19413.32</v>
      </c>
      <c r="T251" s="17">
        <f>T245</f>
        <v>-256441.72000000003</v>
      </c>
      <c r="V251" s="17">
        <f>V245</f>
        <v>-144151.56</v>
      </c>
      <c r="X251" s="17">
        <f>X245</f>
        <v>-8897.3900000000031</v>
      </c>
      <c r="Z251" s="17">
        <f>Z245</f>
        <v>-94622.359999999986</v>
      </c>
      <c r="AD251" s="17">
        <f>AD245</f>
        <v>-261045.29</v>
      </c>
      <c r="AF251" s="17">
        <f>AF245</f>
        <v>-117795.84000000001</v>
      </c>
      <c r="AH251" s="17">
        <f>AH245</f>
        <v>-136654.23000000001</v>
      </c>
      <c r="AJ251" s="17">
        <f>AJ245</f>
        <v>-104069.09999999999</v>
      </c>
      <c r="AL251" s="17">
        <f>AL245</f>
        <v>-27920.589999999997</v>
      </c>
      <c r="AN251" s="17">
        <f>AN245</f>
        <v>-108284.08999999998</v>
      </c>
      <c r="AR251" s="17">
        <f>AR245</f>
        <v>-526291.43999999994</v>
      </c>
      <c r="AV251" s="17">
        <f>AV245</f>
        <v>19699.62</v>
      </c>
      <c r="AZ251" s="17">
        <f>AZ245</f>
        <v>-655.53000000000247</v>
      </c>
      <c r="BJ251" s="17">
        <f>BJ245</f>
        <v>-113416.21</v>
      </c>
      <c r="BL251" s="17">
        <f>BL245</f>
        <v>-137446.78</v>
      </c>
      <c r="BP251" s="17">
        <f>BP245</f>
        <v>-1251447.6200000003</v>
      </c>
    </row>
    <row r="252" spans="4:69" x14ac:dyDescent="0.25">
      <c r="I252" s="8" t="s">
        <v>297</v>
      </c>
      <c r="J252">
        <f>J229/J248</f>
        <v>28344.586464128999</v>
      </c>
      <c r="L252">
        <f>L229/L248</f>
        <v>53014.839689591317</v>
      </c>
      <c r="R252">
        <f>R229/R248</f>
        <v>0</v>
      </c>
      <c r="T252">
        <f>T229/T248</f>
        <v>81359.426153720327</v>
      </c>
      <c r="V252">
        <f>V229/V248</f>
        <v>70861.466160322496</v>
      </c>
      <c r="X252">
        <f>X229/X248</f>
        <v>0</v>
      </c>
      <c r="Z252">
        <f>Z229/Z248</f>
        <v>29161.068024220716</v>
      </c>
      <c r="AD252">
        <f>AD229/AD248</f>
        <v>100022.53418454321</v>
      </c>
      <c r="AF252">
        <f>AF229/AF248</f>
        <v>37792.781952172001</v>
      </c>
      <c r="AH252">
        <f>AH229/AH248</f>
        <v>37792.781952172001</v>
      </c>
      <c r="AJ252">
        <f>AJ229/AJ248</f>
        <v>35430.733080161248</v>
      </c>
      <c r="AL252">
        <f>AL229/AL248</f>
        <v>39017.548033955354</v>
      </c>
      <c r="AN252">
        <f>AN229/AN248</f>
        <v>47240.977440215</v>
      </c>
      <c r="AR252">
        <f>AR229/AR248</f>
        <v>197274.8224586756</v>
      </c>
      <c r="AV252">
        <f>AV229/AV248</f>
        <v>0</v>
      </c>
      <c r="AZ252">
        <f>AZ229/AZ248</f>
        <v>6123.8304089167586</v>
      </c>
      <c r="BJ252">
        <f>BJ229/BJ248</f>
        <v>0</v>
      </c>
      <c r="BL252">
        <f>BL229/BL248</f>
        <v>2274.5655804547964</v>
      </c>
      <c r="BP252">
        <f>BP229/BP248</f>
        <v>387927.08975993225</v>
      </c>
    </row>
    <row r="253" spans="4:69" x14ac:dyDescent="0.25">
      <c r="I253" s="8" t="s">
        <v>298</v>
      </c>
      <c r="J253" s="17">
        <f>(J1+J228)/J248+J250</f>
        <v>163784.82619225545</v>
      </c>
      <c r="L253" s="17">
        <f>(L1+L228)/L248+L250</f>
        <v>116660.62144960935</v>
      </c>
      <c r="R253" s="17">
        <f>(R1+R228)/R248+R250</f>
        <v>15957.817189927026</v>
      </c>
      <c r="T253" s="17">
        <f>(T1+T228)/T248+T250</f>
        <v>291403.26483179181</v>
      </c>
      <c r="V253" s="17">
        <f>(V1+V228)/V248+V250</f>
        <v>144455.84783608356</v>
      </c>
      <c r="X253" s="17">
        <f>(X1+X228)/X248+X250</f>
        <v>34403.476751258437</v>
      </c>
      <c r="Z253" s="17">
        <f>(Z1+Z228)/Z248+Z250</f>
        <v>122828.66591407846</v>
      </c>
      <c r="AD253" s="17">
        <f>(AD1+AD228)/AD248+AD250</f>
        <v>305436.31965701585</v>
      </c>
      <c r="AF253" s="17">
        <f>(AF1+AF228)/AF248+AF250</f>
        <v>161273.39085158377</v>
      </c>
      <c r="AH253" s="17">
        <f>(AH1+AH228)/AH248+AH250</f>
        <v>154978.21566782551</v>
      </c>
      <c r="AJ253" s="17">
        <f>(AJ1+AJ228)/AJ248+AJ250</f>
        <v>93390.678278766543</v>
      </c>
      <c r="AL253" s="17">
        <f>(AL1+AL228)/AL248+AL250</f>
        <v>125552.38821003985</v>
      </c>
      <c r="AN253" s="17">
        <f>(AN1+AN228)/AN248+AN250</f>
        <v>121545.44349687744</v>
      </c>
      <c r="AR253" s="17">
        <f>(AR1+AR228)/AR248+AR250</f>
        <v>682773.1895442754</v>
      </c>
      <c r="AV253" s="17">
        <f>(AV1+AV228)/AV248+AV250</f>
        <v>18445.544558587058</v>
      </c>
      <c r="AZ253" s="17">
        <f>(AZ1+AZ228)/AZ248+AZ250</f>
        <v>32025.418436892949</v>
      </c>
      <c r="BJ253" s="17">
        <f>(BJ1+BJ228)/BJ248+BJ250</f>
        <v>44528.915392552692</v>
      </c>
      <c r="BL253" s="17">
        <f>(BL1+BL228)/BL248+BL250</f>
        <v>70865.095442456732</v>
      </c>
      <c r="BP253" s="17">
        <f>(BP1+BP228)/BP248+BP250</f>
        <v>1628210.3004003272</v>
      </c>
    </row>
    <row r="254" spans="4:69" x14ac:dyDescent="0.25">
      <c r="I254" s="8" t="s">
        <v>299</v>
      </c>
      <c r="J254" s="17">
        <f>J251+J229/J248</f>
        <v>-87174.793535871024</v>
      </c>
      <c r="L254" s="17">
        <f>L251+L229/L248</f>
        <v>-54504.560310408691</v>
      </c>
      <c r="R254" s="17">
        <f>R251+R229/R248</f>
        <v>-19413.32</v>
      </c>
      <c r="T254" s="17">
        <f>T251+T229/T248</f>
        <v>-175082.2938462797</v>
      </c>
      <c r="V254" s="17">
        <f>V251+V229/V248</f>
        <v>-73290.093839677502</v>
      </c>
      <c r="X254" s="17">
        <f>X251+X229/X248</f>
        <v>-8897.3900000000031</v>
      </c>
      <c r="Z254" s="17">
        <f>Z251+Z229/Z248</f>
        <v>-65461.29197577927</v>
      </c>
      <c r="AD254" s="17">
        <f>AD251+AD229/AD248</f>
        <v>-161022.7558154568</v>
      </c>
      <c r="AF254" s="17">
        <f>AF251+AF229/AF248</f>
        <v>-80003.058047828003</v>
      </c>
      <c r="AH254" s="17">
        <f>AH251+AH229/AH248</f>
        <v>-98861.448047828017</v>
      </c>
      <c r="AJ254" s="17">
        <f>AJ251+AJ229/AJ248</f>
        <v>-68638.366919838736</v>
      </c>
      <c r="AL254" s="17">
        <f>AL251+AL229/AL248</f>
        <v>11096.958033955358</v>
      </c>
      <c r="AN254" s="17">
        <f>AN251+AN229/AN248</f>
        <v>-61043.112559784982</v>
      </c>
      <c r="AR254" s="17">
        <f>AR251+AR229/AR248</f>
        <v>-329016.61754132435</v>
      </c>
      <c r="AV254" s="17">
        <f>AV251+AV229/AV248</f>
        <v>19699.62</v>
      </c>
      <c r="AZ254" s="17">
        <f>AZ251+AZ229/AZ248</f>
        <v>5468.3004089167562</v>
      </c>
      <c r="BJ254" s="17">
        <f>BJ251+BJ229/BJ248</f>
        <v>-113416.21</v>
      </c>
      <c r="BL254" s="17">
        <f>BL251+BL229/BL248</f>
        <v>-135172.2144195452</v>
      </c>
      <c r="BP254" s="17">
        <f>BP251+BP229/BP248</f>
        <v>-863520.5302400681</v>
      </c>
    </row>
    <row r="255" spans="4:69" x14ac:dyDescent="0.25">
      <c r="H255" t="s">
        <v>300</v>
      </c>
      <c r="I255" s="8" t="s">
        <v>301</v>
      </c>
      <c r="J255" s="17">
        <f>H255 *J251</f>
        <v>-577596.90000000014</v>
      </c>
      <c r="L255" s="17">
        <f>H255 *L251</f>
        <v>-537597</v>
      </c>
      <c r="R255" s="17">
        <f>H255 *R251</f>
        <v>-97066.6</v>
      </c>
      <c r="T255" s="17">
        <f>H255 *T251</f>
        <v>-1282208.6000000001</v>
      </c>
      <c r="V255" s="17">
        <f>H255 *V251</f>
        <v>-720757.8</v>
      </c>
      <c r="X255" s="17">
        <f>H255 *X251</f>
        <v>-44486.950000000012</v>
      </c>
      <c r="Z255" s="17">
        <f>H255 *Z251</f>
        <v>-473111.79999999993</v>
      </c>
      <c r="AD255" s="17">
        <f>H255 *AD251</f>
        <v>-1305226.45</v>
      </c>
      <c r="AF255" s="17">
        <f>H255 *AF251</f>
        <v>-588979.20000000007</v>
      </c>
      <c r="AH255" s="17">
        <f>H255 *AH251</f>
        <v>-683271.15</v>
      </c>
      <c r="AJ255" s="17">
        <f>H255 *AJ251</f>
        <v>-520345.49999999994</v>
      </c>
      <c r="AL255" s="17">
        <f>H255 *AL251</f>
        <v>-139602.94999999998</v>
      </c>
      <c r="AN255" s="17">
        <f>H255 *AN251</f>
        <v>-541420.44999999995</v>
      </c>
      <c r="AR255" s="17">
        <f>H255 *AR251</f>
        <v>-2631457.1999999997</v>
      </c>
      <c r="AV255" s="17">
        <f>H255 *AV251</f>
        <v>98498.099999999991</v>
      </c>
      <c r="AZ255" s="17">
        <f>H255 *AZ251</f>
        <v>-3277.6500000000124</v>
      </c>
      <c r="BJ255" s="17">
        <f>H255 *BJ251</f>
        <v>-567081.05000000005</v>
      </c>
      <c r="BL255" s="17">
        <f>H255 *BL251</f>
        <v>-687233.9</v>
      </c>
      <c r="BP255" s="17">
        <f>H255 *BP251</f>
        <v>-6257238.1000000015</v>
      </c>
    </row>
    <row r="256" spans="4:69" x14ac:dyDescent="0.25">
      <c r="H256" t="s">
        <v>302</v>
      </c>
      <c r="I256" s="8" t="s">
        <v>303</v>
      </c>
      <c r="J256" s="17">
        <f>H256 *J252</f>
        <v>283445.86464128998</v>
      </c>
      <c r="L256" s="17">
        <f>H256 *L252</f>
        <v>530148.39689591317</v>
      </c>
      <c r="R256" s="17">
        <f>H256 *R252</f>
        <v>0</v>
      </c>
      <c r="T256" s="17">
        <f>H256 *T252</f>
        <v>813594.26153720333</v>
      </c>
      <c r="V256" s="17">
        <f>H256 *V252</f>
        <v>708614.66160322493</v>
      </c>
      <c r="X256" s="17">
        <f>H256 *X252</f>
        <v>0</v>
      </c>
      <c r="Z256" s="17">
        <f>H256 *Z252</f>
        <v>291610.68024220713</v>
      </c>
      <c r="AD256" s="17">
        <f>H256 *AD252</f>
        <v>1000225.3418454321</v>
      </c>
      <c r="AF256" s="17">
        <f>H256 *AF252</f>
        <v>377927.81952172</v>
      </c>
      <c r="AH256" s="17">
        <f>H256 *AH252</f>
        <v>377927.81952172</v>
      </c>
      <c r="AJ256" s="17">
        <f>H256 *AJ252</f>
        <v>354307.33080161246</v>
      </c>
      <c r="AL256" s="17">
        <f>H256 *AL252</f>
        <v>390175.48033955356</v>
      </c>
      <c r="AN256" s="17">
        <f>H256 *AN252</f>
        <v>472409.77440215001</v>
      </c>
      <c r="AR256" s="17">
        <f>H256 *AR252</f>
        <v>1972748.224586756</v>
      </c>
      <c r="AV256" s="17">
        <f>H256 *AV252</f>
        <v>0</v>
      </c>
      <c r="AZ256" s="17">
        <f>H256 *AZ252</f>
        <v>61238.304089167585</v>
      </c>
      <c r="BJ256" s="17">
        <f>H256 *BJ252</f>
        <v>0</v>
      </c>
      <c r="BL256" s="17">
        <f>H256 *BL252</f>
        <v>22745.655804547965</v>
      </c>
      <c r="BP256" s="17">
        <f>H256 *BP252</f>
        <v>3879270.8975993227</v>
      </c>
    </row>
    <row r="257" spans="8:69" x14ac:dyDescent="0.25">
      <c r="I257" s="8" t="s">
        <v>304</v>
      </c>
      <c r="J257" s="17">
        <f>J255+J256</f>
        <v>-294151.03535871016</v>
      </c>
      <c r="L257" s="17">
        <f>L255+L256</f>
        <v>-7448.6031040868256</v>
      </c>
      <c r="R257" s="17">
        <f>R255+R256</f>
        <v>-97066.6</v>
      </c>
      <c r="T257" s="17">
        <f>T255+T256</f>
        <v>-468614.33846279676</v>
      </c>
      <c r="V257" s="17">
        <f>V255+V256</f>
        <v>-12143.138396775117</v>
      </c>
      <c r="X257" s="17">
        <f>X255+X256</f>
        <v>-44486.950000000012</v>
      </c>
      <c r="Z257" s="17">
        <f>Z255+Z256</f>
        <v>-181501.1197577928</v>
      </c>
      <c r="AD257" s="17">
        <f>AD255+AD256</f>
        <v>-305001.10815456789</v>
      </c>
      <c r="AF257" s="17">
        <f>AF255+AF256</f>
        <v>-211051.38047828007</v>
      </c>
      <c r="AH257" s="17">
        <f>AH255+AH256</f>
        <v>-305343.33047828003</v>
      </c>
      <c r="AJ257" s="17">
        <f>AJ255+AJ256</f>
        <v>-166038.16919838748</v>
      </c>
      <c r="AL257" s="17">
        <f>AL255+AL256</f>
        <v>250572.53033955357</v>
      </c>
      <c r="AN257" s="17">
        <f>AN255+AN256</f>
        <v>-69010.675597849942</v>
      </c>
      <c r="AR257" s="17">
        <f>AR255+AR256</f>
        <v>-658708.97541324375</v>
      </c>
      <c r="AV257" s="17">
        <f>AV255+AV256</f>
        <v>98498.099999999991</v>
      </c>
      <c r="AZ257" s="17">
        <f>AZ255+AZ256</f>
        <v>57960.654089167569</v>
      </c>
      <c r="BJ257" s="17">
        <f>BJ255+BJ256</f>
        <v>-567081.05000000005</v>
      </c>
      <c r="BL257" s="17">
        <f>BL255+BL256</f>
        <v>-664488.24419545208</v>
      </c>
      <c r="BP257" s="17">
        <f>BP255+BP256</f>
        <v>-2377967.2024006788</v>
      </c>
    </row>
    <row r="258" spans="8:69" x14ac:dyDescent="0.25">
      <c r="H258" t="s">
        <v>305</v>
      </c>
      <c r="I258" s="8" t="s">
        <v>306</v>
      </c>
      <c r="J258" s="17">
        <f>H258 *J254</f>
        <v>-610223.55475109722</v>
      </c>
      <c r="L258" s="17">
        <f>H258 *L254</f>
        <v>-381531.92217286082</v>
      </c>
      <c r="R258" s="17">
        <f>H258 *R254</f>
        <v>-135893.24</v>
      </c>
      <c r="T258" s="17">
        <f>H258 *T254</f>
        <v>-1225576.056923958</v>
      </c>
      <c r="V258" s="17">
        <f>H258 *V254</f>
        <v>-513030.6568777425</v>
      </c>
      <c r="X258" s="17">
        <f>H258 *X254</f>
        <v>-62281.730000000025</v>
      </c>
      <c r="Z258" s="17">
        <f>H258 *Z254</f>
        <v>-458229.04383045487</v>
      </c>
      <c r="AD258" s="17">
        <f>H258 *AD254</f>
        <v>-1127159.2907081975</v>
      </c>
      <c r="AF258" s="17">
        <f>H258 *AF254</f>
        <v>-560021.40633479599</v>
      </c>
      <c r="AH258" s="17">
        <f>H258 *AH254</f>
        <v>-692030.13633479609</v>
      </c>
      <c r="AJ258" s="17">
        <f>H258 *AJ254</f>
        <v>-480468.56843887118</v>
      </c>
      <c r="AL258" s="17">
        <f>H258 *AL254</f>
        <v>77678.706237687496</v>
      </c>
      <c r="AN258" s="17">
        <f>H258 *AN254</f>
        <v>-427301.7879184949</v>
      </c>
      <c r="AR258" s="17">
        <f>H258 *AR254</f>
        <v>-2303116.3227892704</v>
      </c>
      <c r="AV258" s="17">
        <f>H258 *AV254</f>
        <v>137897.34</v>
      </c>
      <c r="AZ258" s="17">
        <f>H258 *AZ254</f>
        <v>38278.10286241729</v>
      </c>
      <c r="BJ258" s="17">
        <f>H258 *BJ254</f>
        <v>-793913.47000000009</v>
      </c>
      <c r="BL258" s="17">
        <f>H258 *BL254</f>
        <v>-946205.50093681645</v>
      </c>
      <c r="BP258" s="17">
        <f>H258 *BP254</f>
        <v>-6044643.7116804766</v>
      </c>
    </row>
    <row r="259" spans="8:69" x14ac:dyDescent="0.25">
      <c r="I259" s="8" t="s">
        <v>307</v>
      </c>
      <c r="J259" s="18">
        <v>0</v>
      </c>
      <c r="L259" s="18">
        <v>0</v>
      </c>
      <c r="R259" s="18">
        <v>0</v>
      </c>
      <c r="T259" s="18">
        <v>0</v>
      </c>
      <c r="V259" s="18">
        <v>0</v>
      </c>
      <c r="X259" s="18">
        <v>0</v>
      </c>
      <c r="Z259" s="18">
        <v>0</v>
      </c>
      <c r="AD259" s="18">
        <v>0</v>
      </c>
      <c r="AF259" s="18">
        <v>0</v>
      </c>
      <c r="AH259" s="18">
        <v>0</v>
      </c>
      <c r="AJ259" s="18">
        <v>0</v>
      </c>
      <c r="AL259" s="18">
        <v>0</v>
      </c>
      <c r="AN259" s="18">
        <v>0</v>
      </c>
      <c r="AR259" s="18">
        <v>0</v>
      </c>
      <c r="AV259" s="18">
        <v>0</v>
      </c>
      <c r="AZ259" s="18">
        <v>0</v>
      </c>
      <c r="BJ259" s="18">
        <v>0</v>
      </c>
      <c r="BL259" s="18">
        <v>0</v>
      </c>
      <c r="BP259" s="18">
        <v>0</v>
      </c>
    </row>
    <row r="260" spans="8:69" x14ac:dyDescent="0.25">
      <c r="I260" s="19" t="s">
        <v>308</v>
      </c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1">
        <v>0</v>
      </c>
      <c r="BQ260" s="20"/>
    </row>
    <row r="261" spans="8:69" x14ac:dyDescent="0.25">
      <c r="I261" s="8" t="s">
        <v>309</v>
      </c>
      <c r="J261" s="22">
        <f>J82/J45</f>
        <v>0.79951356024404885</v>
      </c>
      <c r="L261" s="22">
        <f>L82/L45</f>
        <v>0.86671825028257632</v>
      </c>
      <c r="R261" s="22">
        <f>R82/R45</f>
        <v>0.17158288325716659</v>
      </c>
      <c r="T261" s="22">
        <f>T82/T45</f>
        <v>0.83110649898493039</v>
      </c>
      <c r="V261" s="22">
        <f>V82/V45</f>
        <v>0.73576373910972459</v>
      </c>
      <c r="X261" s="22">
        <f>X82/X45</f>
        <v>0.51979302311978215</v>
      </c>
      <c r="Z261" s="22">
        <f>Z82/Z45</f>
        <v>0.78998440413096993</v>
      </c>
      <c r="AD261" s="22">
        <f>AD82/AD45</f>
        <v>0.72527517595252045</v>
      </c>
      <c r="AF261" s="22">
        <f>AF82/AF45</f>
        <v>0.83405905811165537</v>
      </c>
      <c r="AH261" s="22">
        <f>AH82/AH45</f>
        <v>0.90678803571435618</v>
      </c>
      <c r="AJ261" s="22">
        <f>AJ82/AJ45</f>
        <v>1.0617492278906269</v>
      </c>
      <c r="AL261" s="22">
        <f>AL82/AL45</f>
        <v>0.42927180210254057</v>
      </c>
      <c r="AN261" s="22">
        <f>AN82/AN45</f>
        <v>0.8405641157392878</v>
      </c>
      <c r="AR261" s="22">
        <f>AR82/AR45</f>
        <v>0.77308404883670501</v>
      </c>
      <c r="AV261" s="22">
        <f>AV82/AV45</f>
        <v>0</v>
      </c>
      <c r="AZ261" s="22">
        <f>AZ82/AZ45</f>
        <v>0</v>
      </c>
      <c r="BJ261" s="22">
        <f>BJ82/BJ45</f>
        <v>4.9146091050232883</v>
      </c>
      <c r="BL261" s="22">
        <f>BL82/BL45</f>
        <v>0.25341813993088552</v>
      </c>
      <c r="BP261" s="22">
        <f>BP82/BP45</f>
        <v>0.75389297621955531</v>
      </c>
    </row>
    <row r="262" spans="8:69" x14ac:dyDescent="0.25">
      <c r="I262" s="8" t="s">
        <v>310</v>
      </c>
      <c r="J262" s="10">
        <v>0</v>
      </c>
      <c r="L262" s="10">
        <v>0</v>
      </c>
      <c r="R262" s="10">
        <v>0</v>
      </c>
      <c r="T262" s="10">
        <v>0</v>
      </c>
      <c r="V262" s="10">
        <v>0</v>
      </c>
      <c r="X262" s="10">
        <v>0</v>
      </c>
      <c r="Z262" s="10">
        <v>0</v>
      </c>
      <c r="AD262" s="10">
        <v>0</v>
      </c>
      <c r="AF262" s="10">
        <v>0</v>
      </c>
      <c r="AH262" s="10">
        <v>0</v>
      </c>
      <c r="AJ262" s="10">
        <v>0</v>
      </c>
      <c r="AL262" s="10">
        <v>0</v>
      </c>
      <c r="AN262" s="10">
        <v>0</v>
      </c>
      <c r="AR262" s="10">
        <v>0</v>
      </c>
      <c r="AV262" s="10">
        <v>0</v>
      </c>
      <c r="AZ262" s="10">
        <v>0</v>
      </c>
      <c r="BJ262" s="10">
        <v>0</v>
      </c>
      <c r="BL262" s="10">
        <v>0</v>
      </c>
      <c r="BP262" s="10">
        <v>0</v>
      </c>
    </row>
    <row r="263" spans="8:69" x14ac:dyDescent="0.25">
      <c r="I263" s="8" t="s">
        <v>311</v>
      </c>
      <c r="J263" s="16">
        <f>J196/J45</f>
        <v>0.27168055121044882</v>
      </c>
      <c r="L263" s="16">
        <f>L196/L45</f>
        <v>0.26498181919268715</v>
      </c>
      <c r="R263" s="16">
        <f>R196/R45</f>
        <v>244.31969256335691</v>
      </c>
      <c r="T263" s="16">
        <f>T196/T45</f>
        <v>0.40212169801247316</v>
      </c>
      <c r="V263" s="16">
        <f>V196/V45</f>
        <v>0.43471088695189791</v>
      </c>
      <c r="X263" s="16">
        <f>X196/X45</f>
        <v>0.21509274093020908</v>
      </c>
      <c r="Z263" s="16">
        <f>Z196/Z45</f>
        <v>0.30987792931273561</v>
      </c>
      <c r="AD263" s="16">
        <f>AD196/AD45</f>
        <v>0.39339663850117473</v>
      </c>
      <c r="AF263" s="16">
        <f>AF196/AF45</f>
        <v>0.19628998899511046</v>
      </c>
      <c r="AH263" s="16">
        <f>AH196/AH45</f>
        <v>0.2772750493024011</v>
      </c>
      <c r="AJ263" s="16">
        <f>AJ196/AJ45</f>
        <v>0.44429250117092089</v>
      </c>
      <c r="AL263" s="16">
        <f>AL196/AL45</f>
        <v>0.17972749308091912</v>
      </c>
      <c r="AN263" s="16">
        <f>AN196/AN45</f>
        <v>0.28531653297864368</v>
      </c>
      <c r="AR263" s="16">
        <f>AR196/AR45</f>
        <v>0.2642194666838934</v>
      </c>
      <c r="AV263" s="16">
        <f>AV196/AV45</f>
        <v>0.50733684052973815</v>
      </c>
      <c r="AZ263" s="16">
        <f>AZ196/AZ45</f>
        <v>0.96562114316325987</v>
      </c>
      <c r="BJ263" s="16">
        <f>BJ196/BJ45</f>
        <v>-463.4669204186909</v>
      </c>
      <c r="BL263" s="16">
        <f>BL196/BL45</f>
        <v>-497.22386938448443</v>
      </c>
      <c r="BP263" s="16">
        <f>BP196/BP45</f>
        <v>0.41611947039524333</v>
      </c>
    </row>
    <row r="264" spans="8:69" x14ac:dyDescent="0.25">
      <c r="I264" s="8" t="s">
        <v>312</v>
      </c>
      <c r="J264" s="16">
        <f>J252/(J45/J248)</f>
        <v>0.15947553418889659</v>
      </c>
      <c r="L264" s="16">
        <f>L252/(L45/L248)</f>
        <v>0.33292726435464093</v>
      </c>
      <c r="R264" s="16">
        <f>R252/(R45/R248)</f>
        <v>0</v>
      </c>
      <c r="T264" s="16">
        <f>T252/(T45/T248)</f>
        <v>0.24138036823032241</v>
      </c>
      <c r="V264" s="16">
        <f>V252/(V45/V248)</f>
        <v>0.30660304867902538</v>
      </c>
      <c r="X264" s="16">
        <f>X252/(X45/X248)</f>
        <v>0</v>
      </c>
      <c r="Z264" s="16">
        <f>Z252/(Z45/Z248)</f>
        <v>0.18432200437551385</v>
      </c>
      <c r="AD264" s="16">
        <f>AD252/(AD45/AD248)</f>
        <v>0.22180703124096685</v>
      </c>
      <c r="AF264" s="16">
        <f>AF252/(AF45/AF248)</f>
        <v>0.11698686676187016</v>
      </c>
      <c r="AH264" s="16">
        <f>AH252/(AH45/AH248)</f>
        <v>0.14179240567752549</v>
      </c>
      <c r="AJ264" s="16">
        <f>AJ252/(AJ45/AJ248)</f>
        <v>0.32139811513099481</v>
      </c>
      <c r="AL264" s="16">
        <f>AL252/(AL45/AL248)</f>
        <v>0.13467062674803831</v>
      </c>
      <c r="AN264" s="16">
        <f>AN252/(AN45/AN248)</f>
        <v>0.25596808551988537</v>
      </c>
      <c r="AR264" s="16">
        <f>AR252/(AR45/AR248)</f>
        <v>0.16802062980390914</v>
      </c>
      <c r="AV264" s="16">
        <f>AV252/(AV45/AV248)</f>
        <v>0</v>
      </c>
      <c r="AZ264" s="16">
        <f>AZ252/(AZ45/AZ248)</f>
        <v>0.17638453037114829</v>
      </c>
      <c r="BJ264" s="16">
        <f>BJ252/(BJ45/BJ248)</f>
        <v>0</v>
      </c>
      <c r="BL264" s="16">
        <f>BL252/(BL45/BL248)</f>
        <v>-6.5107427254970718</v>
      </c>
      <c r="BP264" s="16">
        <f>BP252/(BP45/BP248)</f>
        <v>0.19430523729545082</v>
      </c>
    </row>
    <row r="265" spans="8:69" x14ac:dyDescent="0.25">
      <c r="I265" s="8" t="s">
        <v>313</v>
      </c>
      <c r="J265" s="23">
        <v>4242</v>
      </c>
      <c r="L265" s="23">
        <v>3923</v>
      </c>
      <c r="R265">
        <v>0</v>
      </c>
      <c r="T265">
        <v>8165</v>
      </c>
      <c r="V265" s="23">
        <v>6052</v>
      </c>
      <c r="X265">
        <v>0</v>
      </c>
      <c r="Z265" s="23">
        <v>4035</v>
      </c>
      <c r="AD265">
        <v>10087</v>
      </c>
      <c r="AF265" s="23">
        <v>7569</v>
      </c>
      <c r="AH265" s="23">
        <v>5916</v>
      </c>
      <c r="AJ265" s="23">
        <v>3296</v>
      </c>
      <c r="AL265" s="23">
        <v>2232</v>
      </c>
      <c r="AN265" s="23">
        <v>4033</v>
      </c>
      <c r="AR265">
        <v>23046</v>
      </c>
      <c r="AV265" s="23">
        <v>720</v>
      </c>
      <c r="AZ265">
        <v>720</v>
      </c>
      <c r="BJ265">
        <v>0</v>
      </c>
      <c r="BL265">
        <v>0</v>
      </c>
      <c r="BP265">
        <v>42018</v>
      </c>
    </row>
    <row r="266" spans="8:69" x14ac:dyDescent="0.25">
      <c r="I266" s="8" t="s">
        <v>314</v>
      </c>
      <c r="J266" s="18">
        <f>J265/J248</f>
        <v>7422.082455607112</v>
      </c>
      <c r="L266" s="18">
        <f>L265/L248</f>
        <v>6863.9390554801275</v>
      </c>
      <c r="V266" s="18">
        <f>V265/V248</f>
        <v>10588.977609932635</v>
      </c>
      <c r="Z266" s="18">
        <f>Z265/Z248</f>
        <v>7059.9016285654634</v>
      </c>
      <c r="AF266" s="18">
        <f>AF265/AF248</f>
        <v>13243.220675740271</v>
      </c>
      <c r="AH266" s="18">
        <f>AH265/AH248</f>
        <v>10351.023056900442</v>
      </c>
      <c r="AJ266" s="18">
        <f>AJ265/AJ248</f>
        <v>5766.8985793684678</v>
      </c>
      <c r="AL266" s="18">
        <f>AL265/AL248</f>
        <v>3905.2541350577731</v>
      </c>
      <c r="AN266" s="18">
        <f>AN265/AN248</f>
        <v>7056.4022969032258</v>
      </c>
      <c r="AV266" s="18">
        <f>AV265/AV248</f>
        <v>1259.7593984057332</v>
      </c>
    </row>
    <row r="267" spans="8:69" x14ac:dyDescent="0.25">
      <c r="I267" s="8" t="s">
        <v>315</v>
      </c>
      <c r="J267" s="17">
        <f>J45/J265</f>
        <v>23.946954266855258</v>
      </c>
      <c r="L267" s="17">
        <f>L45/L265</f>
        <v>23.199288809584502</v>
      </c>
      <c r="V267" s="17">
        <f>V45/V265</f>
        <v>21.826275611368143</v>
      </c>
      <c r="Z267" s="17">
        <f>Z45/Z265</f>
        <v>22.409263940520443</v>
      </c>
      <c r="AF267" s="17">
        <f>AF45/AF265</f>
        <v>24.393725723345224</v>
      </c>
      <c r="AH267" s="17">
        <f>AH45/AH265</f>
        <v>25.749726166328596</v>
      </c>
      <c r="AJ267" s="17">
        <f>AJ45/AJ265</f>
        <v>19.115888956310677</v>
      </c>
      <c r="AL267" s="17">
        <f>AL45/AL265</f>
        <v>74.18870519713262</v>
      </c>
      <c r="AN267" s="17">
        <f>AN45/AN265</f>
        <v>26.154698735432682</v>
      </c>
      <c r="AV267" s="17">
        <f>AV45/AV265</f>
        <v>27.559736111111114</v>
      </c>
    </row>
    <row r="268" spans="8:69" x14ac:dyDescent="0.25">
      <c r="I268" s="8" t="s">
        <v>316</v>
      </c>
      <c r="J268" s="22">
        <v>0</v>
      </c>
      <c r="L268" s="22">
        <v>0</v>
      </c>
      <c r="V268" s="22">
        <v>0</v>
      </c>
      <c r="Z268" s="22">
        <v>0</v>
      </c>
      <c r="AF268" s="22">
        <v>0</v>
      </c>
      <c r="AH268" s="22">
        <v>0</v>
      </c>
      <c r="AJ268" s="22">
        <v>0</v>
      </c>
      <c r="AL268" s="22">
        <v>0</v>
      </c>
      <c r="AN268" s="22">
        <v>0</v>
      </c>
      <c r="AV268" s="22">
        <v>0</v>
      </c>
    </row>
    <row r="269" spans="8:69" x14ac:dyDescent="0.25">
      <c r="I269" s="8" t="s">
        <v>317</v>
      </c>
      <c r="J269" s="17">
        <v>0</v>
      </c>
      <c r="L269" s="17">
        <v>0</v>
      </c>
      <c r="V269" s="17">
        <v>0</v>
      </c>
      <c r="Z269" s="17">
        <v>0</v>
      </c>
      <c r="AF269" s="17">
        <v>0</v>
      </c>
      <c r="AH269" s="17">
        <v>0</v>
      </c>
      <c r="AJ269" s="17">
        <v>0</v>
      </c>
      <c r="AL269" s="17">
        <v>0</v>
      </c>
      <c r="AN269" s="17">
        <v>0</v>
      </c>
      <c r="AV269" s="17">
        <v>0</v>
      </c>
    </row>
    <row r="270" spans="8:69" x14ac:dyDescent="0.25">
      <c r="I270" s="8" t="s">
        <v>318</v>
      </c>
      <c r="J270" s="17">
        <f>J234/J248+J250-J269</f>
        <v>240434.5718484027</v>
      </c>
      <c r="L270" s="17">
        <f>L234/L248+L250-L269</f>
        <v>211870.76975229281</v>
      </c>
      <c r="V270" s="17">
        <f>V234/V248+V250-V269</f>
        <v>315786.80031750863</v>
      </c>
      <c r="Z270" s="17">
        <f>Z234/Z248+Z250-Z269</f>
        <v>201283.48931821631</v>
      </c>
      <c r="AF270" s="17">
        <f>AF234/AF248+AF250-AF269</f>
        <v>262477.94678165612</v>
      </c>
      <c r="AH270" s="17">
        <f>AH234/AH248+AH250-AH269</f>
        <v>266674.78272746986</v>
      </c>
      <c r="AJ270" s="17">
        <f>AJ234/AJ248+AJ250-AJ269</f>
        <v>177799.94694271052</v>
      </c>
      <c r="AL270" s="17">
        <f>AL234/AL248+AL250-AL269</f>
        <v>216781.59183381131</v>
      </c>
      <c r="AN270" s="17">
        <f>AN234/AN248+AN250-AN269</f>
        <v>221443.8913806777</v>
      </c>
      <c r="AV270" s="17">
        <f>AV234/AV248+AV250-AV269</f>
        <v>4679.4537458751693</v>
      </c>
    </row>
    <row r="271" spans="8:69" x14ac:dyDescent="0.25">
      <c r="I271" s="8" t="s">
        <v>319</v>
      </c>
      <c r="J271" s="17">
        <f>J270/J266</f>
        <v>32.394489455821549</v>
      </c>
      <c r="L271" s="17">
        <f>L270/L266</f>
        <v>30.867227701145811</v>
      </c>
      <c r="V271" s="17">
        <f>V270/V266</f>
        <v>29.822218154592697</v>
      </c>
      <c r="Z271" s="17">
        <f>Z270/Z266</f>
        <v>28.510806510928127</v>
      </c>
      <c r="AF271" s="17">
        <f>AF270/AF266</f>
        <v>19.8197971028663</v>
      </c>
      <c r="AH271" s="17">
        <f>AH270/AH266</f>
        <v>25.763132905949124</v>
      </c>
      <c r="AJ271" s="17">
        <f>AJ270/AJ266</f>
        <v>30.831120834828582</v>
      </c>
      <c r="AL271" s="17">
        <f>AL270/AL266</f>
        <v>55.510239368994178</v>
      </c>
      <c r="AN271" s="17">
        <f>AN270/AN266</f>
        <v>31.381982214628071</v>
      </c>
      <c r="AV271" s="17">
        <f>AV270/AV266</f>
        <v>3.7145614883263987</v>
      </c>
    </row>
    <row r="272" spans="8:69" x14ac:dyDescent="0.25">
      <c r="I272" s="8" t="s">
        <v>320</v>
      </c>
      <c r="J272" s="17">
        <f>(J82/J248+J269)/J266</f>
        <v>19.145914662894864</v>
      </c>
      <c r="L272" s="17">
        <f>(L82/L248+L269)/L266</f>
        <v>20.107247004843231</v>
      </c>
      <c r="V272" s="17">
        <f>(V82/V248+V269)/V266</f>
        <v>16.058982154659617</v>
      </c>
      <c r="Z272" s="17">
        <f>(Z82/Z248+Z269)/Z266</f>
        <v>17.702969021065677</v>
      </c>
      <c r="AF272" s="17">
        <f>(AF82/AF248+AF269)/AF266</f>
        <v>20.345807900647376</v>
      </c>
      <c r="AH272" s="17">
        <f>(AH82/AH248+AH269)/AH266</f>
        <v>23.349543610547666</v>
      </c>
      <c r="AJ272" s="17">
        <f>(AJ82/AJ248+AJ269)/AJ266</f>
        <v>20.296280339805822</v>
      </c>
      <c r="AL272" s="17">
        <f>(AL82/AL248+AL269)/AL266</f>
        <v>31.847119175627235</v>
      </c>
      <c r="AN272" s="17">
        <f>(AN82/AN248+AN269)/AN266</f>
        <v>21.984701214976443</v>
      </c>
      <c r="AV272" s="17">
        <f>(AV82/AV248+AV269)/AV266</f>
        <v>0</v>
      </c>
    </row>
    <row r="273" spans="9:48" x14ac:dyDescent="0.25">
      <c r="I273" s="8" t="s">
        <v>321</v>
      </c>
      <c r="J273" s="17">
        <f>J267-J272</f>
        <v>4.801039603960394</v>
      </c>
      <c r="L273" s="17">
        <f>L267-L272</f>
        <v>3.092041804741271</v>
      </c>
      <c r="V273" s="17">
        <f>V267-V272</f>
        <v>5.7672934567085257</v>
      </c>
      <c r="Z273" s="17">
        <f>Z267-Z272</f>
        <v>4.7062949194547663</v>
      </c>
      <c r="AF273" s="17">
        <f>AF267-AF272</f>
        <v>4.0479178226978476</v>
      </c>
      <c r="AH273" s="17">
        <f>AH267-AH272</f>
        <v>2.4001825557809298</v>
      </c>
      <c r="AJ273" s="17">
        <f>AJ267-AJ272</f>
        <v>-1.1803913834951452</v>
      </c>
      <c r="AL273" s="17">
        <f>AL267-AL272</f>
        <v>42.341586021505385</v>
      </c>
      <c r="AN273" s="17">
        <f>AN267-AN272</f>
        <v>4.1699975204562385</v>
      </c>
      <c r="AV273" s="17">
        <f>AV267-AV272</f>
        <v>27.559736111111114</v>
      </c>
    </row>
    <row r="274" spans="9:48" x14ac:dyDescent="0.25">
      <c r="I274" s="8" t="s">
        <v>322</v>
      </c>
      <c r="J274" s="17">
        <f>J254/J266</f>
        <v>-11.745328087808248</v>
      </c>
      <c r="L274" s="17">
        <f>L254/L266</f>
        <v>-7.9407115753588426</v>
      </c>
      <c r="V274" s="17">
        <f>V254/V266</f>
        <v>-6.9213569562117296</v>
      </c>
      <c r="Z274" s="17">
        <f>Z254/Z266</f>
        <v>-9.272266869967801</v>
      </c>
      <c r="AF274" s="17">
        <f>AF254/AF266</f>
        <v>-6.0410575347719169</v>
      </c>
      <c r="AH274" s="17">
        <f>AH254/AH266</f>
        <v>-9.5508866615771542</v>
      </c>
      <c r="AJ274" s="17">
        <f>AJ254/AJ266</f>
        <v>-11.902128323428103</v>
      </c>
      <c r="AL274" s="17">
        <f>AL254/AL266</f>
        <v>2.841545684399152</v>
      </c>
      <c r="AN274" s="17">
        <f>AN254/AN266</f>
        <v>-8.6507415523310485</v>
      </c>
      <c r="AV274" s="17">
        <f>AV254/AV266</f>
        <v>15.637605105332426</v>
      </c>
    </row>
    <row r="275" spans="9:48" x14ac:dyDescent="0.25">
      <c r="I275" s="8" t="s">
        <v>323</v>
      </c>
      <c r="J275" s="18">
        <f>J270/J273</f>
        <v>50079.689334382369</v>
      </c>
      <c r="L275" s="18">
        <f>L270/L273</f>
        <v>68521.314759527086</v>
      </c>
      <c r="V275" s="18">
        <f>V270/V273</f>
        <v>54754.765417768867</v>
      </c>
      <c r="Z275" s="18">
        <f>Z270/Z273</f>
        <v>42768.991906171366</v>
      </c>
      <c r="AF275" s="18">
        <f>AF270/AF273</f>
        <v>64842.706368658539</v>
      </c>
      <c r="AH275" s="18">
        <f>AH270/AH273</f>
        <v>111106.04153220498</v>
      </c>
      <c r="AJ275" s="18">
        <f>AJ270/AJ273</f>
        <v>-150627.96071608379</v>
      </c>
      <c r="AL275" s="18">
        <f>AL270/AL273</f>
        <v>5119.8269172937325</v>
      </c>
      <c r="AN275" s="18">
        <f>AN270/AN273</f>
        <v>53104.082267283833</v>
      </c>
      <c r="AV275" s="18">
        <f>AV270/AV273</f>
        <v>169.79312599399594</v>
      </c>
    </row>
    <row r="276" spans="9:48" x14ac:dyDescent="0.25">
      <c r="I276" s="8" t="s">
        <v>324</v>
      </c>
      <c r="J276" s="24">
        <f>J275/307</f>
        <v>163.12602389049633</v>
      </c>
      <c r="L276" s="24">
        <f>L275/307</f>
        <v>223.1964650147462</v>
      </c>
      <c r="V276" s="24">
        <f>V275/307</f>
        <v>178.3542847484328</v>
      </c>
      <c r="Z276" s="24">
        <f>Z275/307</f>
        <v>139.31267721879925</v>
      </c>
      <c r="AF276" s="24">
        <f>AF275/307</f>
        <v>211.21402725947408</v>
      </c>
      <c r="AH276" s="24">
        <f>AH275/307</f>
        <v>361.90893007232893</v>
      </c>
      <c r="AJ276" s="24">
        <f>AJ275/307</f>
        <v>-490.64482317942606</v>
      </c>
      <c r="AL276" s="24">
        <f>AL275/307</f>
        <v>16.676960642650595</v>
      </c>
      <c r="AN276" s="24">
        <f>AN275/307</f>
        <v>172.97746666867698</v>
      </c>
      <c r="AV276" s="24">
        <f>AV275/307</f>
        <v>0.5530720716416806</v>
      </c>
    </row>
    <row r="277" spans="9:48" x14ac:dyDescent="0.25">
      <c r="I277" s="8" t="s">
        <v>325</v>
      </c>
      <c r="J277" s="24">
        <f>J266/307</f>
        <v>24.176164350511765</v>
      </c>
      <c r="L277" s="24">
        <f>L266/307</f>
        <v>22.358107672573706</v>
      </c>
      <c r="V277" s="24">
        <f>V266/307</f>
        <v>34.491783745708908</v>
      </c>
      <c r="Z277" s="24">
        <f>Z266/307</f>
        <v>22.996422242884247</v>
      </c>
      <c r="AF277" s="24">
        <f>AF266/307</f>
        <v>43.137526631075801</v>
      </c>
      <c r="AH277" s="24">
        <f>AH266/307</f>
        <v>33.716687481760395</v>
      </c>
      <c r="AJ277" s="24">
        <f>AJ266/307</f>
        <v>18.784685926281654</v>
      </c>
      <c r="AL277" s="24">
        <f>AL266/307</f>
        <v>12.720697508331508</v>
      </c>
      <c r="AN277" s="24">
        <f>AN266/307</f>
        <v>22.985023768414415</v>
      </c>
      <c r="AV277" s="24">
        <f>AV266/307</f>
        <v>4.1034508091391961</v>
      </c>
    </row>
    <row r="278" spans="9:48" x14ac:dyDescent="0.25">
      <c r="I278" s="8" t="s">
        <v>326</v>
      </c>
      <c r="J278" s="17">
        <f>J267*J266</f>
        <v>177736.26912925229</v>
      </c>
      <c r="L278" s="17">
        <f>L267*L266</f>
        <v>159238.50451947012</v>
      </c>
      <c r="V278" s="17">
        <f>V267*V266</f>
        <v>231117.94375699601</v>
      </c>
      <c r="Z278" s="17">
        <f>Z267*Z266</f>
        <v>158207.19898863358</v>
      </c>
      <c r="AF278" s="17">
        <f>AF267*AF266</f>
        <v>323051.49285774276</v>
      </c>
      <c r="AH278" s="17">
        <f>AH267*AH266</f>
        <v>266536.00925653992</v>
      </c>
      <c r="AJ278" s="17">
        <f>AJ267*AJ266</f>
        <v>110239.39286551342</v>
      </c>
      <c r="AL278" s="17">
        <f>AL267*AL266</f>
        <v>289725.74774568429</v>
      </c>
      <c r="AN278" s="17">
        <f>AN267*AN266</f>
        <v>184558.07623151908</v>
      </c>
      <c r="AV278" s="17">
        <f>AV267*AV266</f>
        <v>34718.6365835541</v>
      </c>
    </row>
    <row r="279" spans="9:48" x14ac:dyDescent="0.25">
      <c r="I279" s="8" t="s">
        <v>327</v>
      </c>
      <c r="J279" s="22">
        <f>J251/J278</f>
        <v>-0.64994826641709647</v>
      </c>
      <c r="L279" s="22">
        <f>L251/L278</f>
        <v>-0.67520980760563221</v>
      </c>
      <c r="V279" s="22">
        <f>V251/V278</f>
        <v>-0.62371427184193473</v>
      </c>
      <c r="Z279" s="22">
        <f>Z251/Z278</f>
        <v>-0.59809136755400205</v>
      </c>
      <c r="AF279" s="22">
        <f>AF251/AF278</f>
        <v>-0.36463487278132456</v>
      </c>
      <c r="AH279" s="22">
        <f>AH251/AH278</f>
        <v>-0.51270456994225799</v>
      </c>
      <c r="AJ279" s="22">
        <f>AJ251/AJ278</f>
        <v>-0.94402823976869243</v>
      </c>
      <c r="AL279" s="22">
        <f>AL251/AL278</f>
        <v>-9.6369032497961332E-2</v>
      </c>
      <c r="AN279" s="22">
        <f>AN251/AN278</f>
        <v>-0.58672095099302446</v>
      </c>
      <c r="AV279" s="22">
        <f>AV251/AV278</f>
        <v>0.56740765014175498</v>
      </c>
    </row>
    <row r="280" spans="9:48" x14ac:dyDescent="0.25">
      <c r="I280" s="8" t="s">
        <v>328</v>
      </c>
      <c r="J280" s="22">
        <f>J254/J278</f>
        <v>-0.49047273222819987</v>
      </c>
      <c r="L280" s="22">
        <f>L254/L278</f>
        <v>-0.34228254325099122</v>
      </c>
      <c r="V280" s="22">
        <f>V254/V278</f>
        <v>-0.31711122316290941</v>
      </c>
      <c r="Z280" s="22">
        <f>Z254/Z278</f>
        <v>-0.41376936317848817</v>
      </c>
      <c r="AF280" s="22">
        <f>AF254/AF278</f>
        <v>-0.24764800601945439</v>
      </c>
      <c r="AH280" s="22">
        <f>AH254/AH278</f>
        <v>-0.37091216426473256</v>
      </c>
      <c r="AJ280" s="22">
        <f>AJ254/AJ278</f>
        <v>-0.62263012463769762</v>
      </c>
      <c r="AL280" s="22">
        <f>AL254/AL278</f>
        <v>3.8301594250076988E-2</v>
      </c>
      <c r="AN280" s="22">
        <f>AN254/AN278</f>
        <v>-0.33075286547313909</v>
      </c>
      <c r="AV280" s="22">
        <f>AV254/AV278</f>
        <v>0.56740765014175498</v>
      </c>
    </row>
  </sheetData>
  <autoFilter ref="J6:BQ280"/>
  <mergeCells count="3">
    <mergeCell ref="A1:I1"/>
    <mergeCell ref="A2:I2"/>
    <mergeCell ref="A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ProfitandLoss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ESTSYS2\ESTSYS2</dc:creator>
  <cp:lastModifiedBy>ESTSYS</cp:lastModifiedBy>
  <dcterms:created xsi:type="dcterms:W3CDTF">2016-07-27T09:12:36Z</dcterms:created>
  <dcterms:modified xsi:type="dcterms:W3CDTF">2017-05-12T08:50:25Z</dcterms:modified>
</cp:coreProperties>
</file>